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P:\TUBERCULOSIS\Performance framework\PF 2018-20\"/>
    </mc:Choice>
  </mc:AlternateContent>
  <bookViews>
    <workbookView xWindow="0" yWindow="0" windowWidth="24000" windowHeight="8235" tabRatio="709" firstSheet="1" activeTab="4"/>
  </bookViews>
  <sheets>
    <sheet name="Overview - Section A" sheetId="1" r:id="rId1"/>
    <sheet name="Impact Indicators - Section B" sheetId="12" r:id="rId2"/>
    <sheet name="Outcome Indicators - Section C" sheetId="10" r:id="rId3"/>
    <sheet name="Coverage Indicators - Section D" sheetId="5" r:id="rId4"/>
    <sheet name=" Disaggregation - Section E" sheetId="9" r:id="rId5"/>
    <sheet name="WPTM - Section F" sheetId="6" r:id="rId6"/>
    <sheet name="Print View" sheetId="24" r:id="rId7"/>
    <sheet name="Reference Records" sheetId="16" state="veryHidden" r:id="rId8"/>
    <sheet name="Reference records(soft deleted)" sheetId="23" state="veryHidden" r:id="rId9"/>
    <sheet name="Disaggregation Records" sheetId="20" state="veryHidden" r:id="rId10"/>
    <sheet name="Disaggregation Data" sheetId="22" state="veryHidden" r:id="rId11"/>
    <sheet name="Account Role" sheetId="19" state="veryHidden" r:id="rId12"/>
    <sheet name="apttusmetadata" sheetId="13" state="veryHidden" r:id="rId13"/>
  </sheets>
  <externalReferences>
    <externalReference r:id="rId14"/>
    <externalReference r:id="rId15"/>
    <externalReference r:id="rId16"/>
    <externalReference r:id="rId17"/>
    <externalReference r:id="rId18"/>
  </externalReferences>
  <definedNames>
    <definedName name="_00007c01_2979_435a_943c_b31d5f171b5b">'Outcome Indicators - Section C'!$O$38</definedName>
    <definedName name="_014af77a_8bcb_4d0c_beeb_a3d72f1332b5">'Disaggregation Records'!$G$95</definedName>
    <definedName name="_01cccfef_5573_4d36_b9d3_e32bd9199c70">'Overview - Section A'!$AO$17:$AO$19</definedName>
    <definedName name="_0215c642_4079_4a66_b33f_02948e5b161c">'Overview - Section A'!$A$51</definedName>
    <definedName name="_022236a9_dcb1_42b2_a51e_7a01b131f28c">'WPTM - Section F'!$D$8</definedName>
    <definedName name="_0278b5de_0da4_4498_a134_99a2744a9fab">'Overview - Section A'!$X$120</definedName>
    <definedName name="_033fcd6d_adce_4700_8852_ca583a6bef6b">'Disaggregation Records'!$G$59</definedName>
    <definedName name="_04a05b73_32c0_4d2d_a31f_5fbde1b204a3">'Reference records(soft deleted)'!$D$132</definedName>
    <definedName name="_05de697d_8f2c_4184_9d2e_6faa62695a32" comment="Display Map">'Reference records(soft deleted)'!$B$83:$G$126</definedName>
    <definedName name="_06a30c86_360f_426e_8e45_34c8bc342561" comment="Display Map">'Overview - Section A'!$A$25:$I$27</definedName>
    <definedName name="_06f0afa9_1fe3_42c4_a70c_ee03512b1215">'Reference records(soft deleted)'!$B$132</definedName>
    <definedName name="_0883281e_e21d_43ef_9187_230346f845f9">'Overview - Section A'!$C$19</definedName>
    <definedName name="_08b56218_0472_4421_bf59_414c15e0b282">' Disaggregation - Section E'!$J$247</definedName>
    <definedName name="_0aee399a_9776_4eaa_972f_b8dcf296ae2a">'WPTM - Section F'!$Z$8</definedName>
    <definedName name="_0be7695c_11a6_45b5_b154_af6d36015894">'Reference Records'!$B$364</definedName>
    <definedName name="_0beac2ba_bbbb_431d_8bce_14dbf66bdf78">'Overview - Section A'!$E$51</definedName>
    <definedName name="_0c4ccd3c_f7d7_4e9d_9482_1c0c40aa9b88">'Coverage Indicators - Section D'!$AL$10</definedName>
    <definedName name="_0cdb72c3_6724_4a77_bc28_1011a00b051b">'Disaggregation Data'!$K$475</definedName>
    <definedName name="_0dc96169_1e4e_4b6f_8f38_6c1e88134dc4">'Overview - Section A'!$L$31</definedName>
    <definedName name="_0e9225f3_0b7c_44f6_bfe5_7c4d6a1c0d0d">'Coverage Indicators - Section D'!$U$10</definedName>
    <definedName name="_0ee40542_4b9a_4ee9_a0ec_3cc5a3df3d05">'Outcome Indicators - Section C'!$F$10</definedName>
    <definedName name="_0f39d314_7997_497e_b89c_3c8231e774ea">'Reference Records'!$K$32</definedName>
    <definedName name="_10653d8b_f9c7_483c_8121_cb87b830a0e0">'Impact Indicators - Section B'!$D$9</definedName>
    <definedName name="_1177e4f5_9ae4_4957_87c6_850b17644f73">'WPTM - Section F'!$D$93</definedName>
    <definedName name="_133a33a4_ef56_4597_81f3_93ace16e6e1a">' Disaggregation - Section E'!$O$8</definedName>
    <definedName name="_1345e61d_a8fe_4213_85d7_1db0d6d6f5c1">'Coverage Indicators - Section D'!$M$50</definedName>
    <definedName name="_1394d6ab_8539_4e64_bb74_c2678e11372d">'Impact Indicators - Section B'!$O$37</definedName>
    <definedName name="_13f5bbc3_a06d_4a3e_b75e_ac6929e1cb91">'Reference Records'!$A$342:$A$343</definedName>
    <definedName name="_14a567c8_d8f6_4162_9aa0_c1538b8740a0" comment="Display Map">'Reference records(soft deleted)'!$B$5:$G$38</definedName>
    <definedName name="_15d23191_61cc_42d1_9dac_fbdc3cccac55">'Outcome Indicators - Section C'!$X$10</definedName>
    <definedName name="_164e6d09_185f_4eb7_8d48_b40f818dce2a" comment="Display Map">'Reference Records'!$A$59:$G$127</definedName>
    <definedName name="_17f5512d_ec99_4a26_87b1_844196d76728">'Coverage Indicators - Section D'!$G$10</definedName>
    <definedName name="_1955075b_5332_4022_9e1d_d8310266160b">'Reference Records'!$B$356</definedName>
    <definedName name="_1a0321ba_6a61_4acf_920e_a10b17ac407f">'Outcome Indicators - Section C'!$AD$10</definedName>
    <definedName name="_1a080622_0d74_49cf_97f9_4810bf8030df">'Overview - Section A'!$F$51</definedName>
    <definedName name="_1aa1a76c_dd86_4169_9713_d4769c038cf4">'Overview - Section A'!$AN$5</definedName>
    <definedName name="_1adee5ff_c5c9_43db_9c1e_bb4129b790bf">'Disaggregation Records'!$F$59</definedName>
    <definedName name="_1afa72c9_dc27_4c9f_b1ac_7f8bc7410cff">'WPTM - Section F'!$T$8</definedName>
    <definedName name="_1b4c5945_e7d1_4cc8_86a5_aff055d1728d">'Outcome Indicators - Section C'!$R$10</definedName>
    <definedName name="_1b8aaee3_08fa_47b6_9b44_c592025d5948">'Reference Records'!$D$169</definedName>
    <definedName name="_1bcbb583_e5a9_4a6b_8584_0d82f680244f">'Outcome Indicators - Section C'!$F$38</definedName>
    <definedName name="_1c760e84_7860_4647_97d8_05a0ab084c30">' Disaggregation - Section E'!$O$247</definedName>
    <definedName name="_1cfaffa5_a1e7_40ad_a8cc_cbc751be15bf">'WPTM - Section F'!$H$93</definedName>
    <definedName name="_1d6a3bac_4285_4496_be35_4b6e94c6c525">'Overview - Section A'!$F$69</definedName>
    <definedName name="_1e4eb8fc_811c_44fb_af4b_e630611aebf1">'Impact Indicators - Section B'!#REF!</definedName>
    <definedName name="_2107d815_de12_4678_b7bf_30f8521ae049">'Overview - Section A'!$E$8</definedName>
    <definedName name="_21546636_20c6_4878_ba5b_6cb3d96028d3">'Coverage Indicators - Section D'!$J$50</definedName>
    <definedName name="_2155cd87_2f72_4971_9bf3_5e903b4bd350">'Disaggregation Data'!$H$3</definedName>
    <definedName name="_21e79bef_aeed_4e3b_a2f8_653b27dca3bb">'WPTM - Section F'!$A$8</definedName>
    <definedName name="_227c1eef_248d_4636_b70f_e17385d0de94">'Disaggregation Data'!$I$3</definedName>
    <definedName name="_232a9c61_ddf7_4d21_ab4f_e708d061242d">'Impact Indicators - Section B'!$H$37</definedName>
    <definedName name="_23551461_25f2_42b8_b7e4_89bd33884a81">'Outcome Indicators - Section C'!$K$38</definedName>
    <definedName name="_23c679e9_b192_40b1_95ad_e2f1dac7a992">'Disaggregation Data'!$M$3</definedName>
    <definedName name="_23debc6e_f89a_4d49_93e8_506d71c4cbb7" comment="Display Map">'Overview - Section A'!$A$119:$AB$170</definedName>
    <definedName name="_2422a46e_b076_4ed3_ac39_13cd913daf0b">'Impact Indicators - Section B'!$Z$9</definedName>
    <definedName name="_242d575a_eb16_4795_affc_a818f9b0adad" comment="Display Map">'Disaggregation Data'!$D$2:$O$233</definedName>
    <definedName name="_24ce621f_5feb_4421_aa7b_30c973952869">'Overview - Section A'!$Q$31</definedName>
    <definedName name="_25903c5a_79da_48aa_a73a_0efa3fa709b3">'Overview - Section A'!$E$7</definedName>
    <definedName name="_25c4f9c3_a465_4509_8e2f_b4c3afc12d62">'Disaggregation Data'!$M$239</definedName>
    <definedName name="_26874af8_f15f_4555_b6ba_d39eb5bc132c">'Coverage Indicators - Section D'!$L$50</definedName>
    <definedName name="_27ac2a1e_d077_4df3_924a_c13fa7c47b76">'Coverage Indicators - Section D'!$AM$10</definedName>
    <definedName name="_2805718c_688c_47d8_bd53_f8c2cc8c9de7">'WPTM - Section F'!$O$8</definedName>
    <definedName name="_290fa550_f4dc_4a92_900a_0f2ef1afcf55">'Outcome Indicators - Section C'!$C$10</definedName>
    <definedName name="_295f3441_adc3_4dc5_8a9e_67266d697395">'Overview - Section A'!$N$31</definedName>
    <definedName name="_29998246_c49d_4a02_a3ff_a8ff4f07132b">'Outcome Indicators - Section C'!$N$38</definedName>
    <definedName name="_29de1210_4fea_46a8_ac63_eb3a3734b209">'Account Role'!$D$18</definedName>
    <definedName name="_2ab1dfcf_a207_4488_9778_05865ff67402">'Reference records(soft deleted)'!$G$84</definedName>
    <definedName name="_2c6b8785_2f7e_4ce5_948e_2066c6838182">'Reference Records'!$C$4</definedName>
    <definedName name="_2d8e48b5_25c6_4b04_8f1a_564a145ea078">'WPTM - Section F'!$R$8</definedName>
    <definedName name="_2ef5dfde_8ec5_4b0f_b79e_1e3da16c9079">'Impact Indicators - Section B'!$X$9</definedName>
    <definedName name="_2f779270_bafb_4509_b7c1_f9f5a5f6b50c">'Outcome Indicators - Section C'!$Y$10</definedName>
    <definedName name="_304a4b38_aadb_465f_bec4_ede79462324a" comment="Display Map">'Account Role'!$A$17:$D$25</definedName>
    <definedName name="_30572134_8290_4750_a680_dd1dbf9fbe17" comment="Display Map">'Disaggregation Data'!$D$238:$O$469</definedName>
    <definedName name="_309cb4e6_0866_4b59_9ad8_dce9deb459a4">'Coverage Indicators - Section D'!$AC$10</definedName>
    <definedName name="_30b03846_ab03_4151_aecb_ffcd8f9380d3">'Reference records(soft deleted)'!$G$235</definedName>
    <definedName name="_30bf1a46_c9f4_4bc4_a488_fcb146f7c5d6">'Coverage Indicators - Section D'!$E$50</definedName>
    <definedName name="_31abdfc0_7b3f_4421_9bb3_3010b64c33c6">'Reference Records'!$B$360</definedName>
    <definedName name="_31e1e97a_f8b3_42a3_9dba_54263b984934">'Overview - Section A'!$Q$38</definedName>
    <definedName name="_32cc9015_aa43_492e_931d_d4dc3bcbbefd">'Impact Indicators - Section B'!$N$37</definedName>
    <definedName name="_33898a8c_e55b_4fb6_a523_fc8d172930cd" comment="Display Map">'Reference Records'!$B$3:$K$28</definedName>
    <definedName name="_339d96ff_1502_408b_8b62_a0d2a6d2aa31">'WPTM - Section F'!$J$93</definedName>
    <definedName name="_33f94c69_7ad0_42e4_ae97_cd43ab2f6fb1">'Disaggregation Data'!$D$475</definedName>
    <definedName name="_3599e6a2_76d5_4a3e_b94f_263ea328a754">'Overview - Section A'!$AN$10</definedName>
    <definedName name="_359b0f72_ed0e_44ca_a640_07ddf6593469">'Coverage Indicators - Section D'!$AH$10</definedName>
    <definedName name="_35d1b49a_9719_423f_baf2_fde871e1bd58">'Overview - Section A'!$O$31</definedName>
    <definedName name="_36760ff8_71ac_4804_83a7_bece45c85ebb">'WPTM - Section F'!$V$8</definedName>
    <definedName name="_3679d719_018c_46c1_a6c9_f5cb6af28e82">'Impact Indicators - Section B'!$A$9</definedName>
    <definedName name="_36c48884_8351_429d_866b_c7cb8ec9bdfb">'Overview - Section A'!$P$31</definedName>
    <definedName name="_3753db18_a6c5_4659_9a7b_6f3e612294c8">'Impact Indicators - Section B'!$Y$9</definedName>
    <definedName name="_38090fcc_c83f_4075_9748_b307f993e767">'Reference records(soft deleted)'!$B$235</definedName>
    <definedName name="_388e9f7b_b253_414f_b074_2b51db867bec">'Overview - Section A'!$K$31</definedName>
    <definedName name="_391e58af_5dd7_4278_b7e2_c903d9c79968">'Outcome Indicators - Section C'!$AC$10</definedName>
    <definedName name="_3a54c0cb_5d61_44ab_9f5f_59c0b83c7017" comment="Save Map">'Account Role'!$B$27:$D$27</definedName>
    <definedName name="_3a87c5f7_0769_4a3a_a3e3_82a4b0341068">'Reference Records'!$C$348</definedName>
    <definedName name="_3b314f8f_fda0_45c7_a732_7b31f3e8bf5b">'Impact Indicators - Section B'!$C$9</definedName>
    <definedName name="_3bcdfaf5_b271_49d0_bd36_4a3396322792">' Disaggregation - Section E'!$F$8</definedName>
    <definedName name="_3c2344d6_25d2_47b1_b174_e16f09cd5031">'Outcome Indicators - Section C'!$W$10</definedName>
    <definedName name="_3c45532e_4503_44c3_aed1_88e3c7145bca">'Reference Records'!$E$131</definedName>
    <definedName name="_3c670222_be49_48d4_a6da_55d70e83d153" comment="Display Map">'Reference Records'!$A$355:$C$355</definedName>
    <definedName name="_3d3c76b6_9fcf_4cb5_b2a3_ba632337362e">'Overview - Section A'!$Y$120</definedName>
    <definedName name="_3e588f48_5b47_4e13_ab21_55c135645d97">'Reference Records'!$C$356</definedName>
    <definedName name="_3f14779a_3657_4ee9_b857_6b95d77074db">'Reference Records'!$A$356</definedName>
    <definedName name="_3f450a54_eabe_42be_b6a5_18c086a5d786">'Overview - Section A'!$AA$120</definedName>
    <definedName name="_3f9fd489_98c3_4a7e_b83d_9d71d6a38749">'Impact Indicators - Section B'!$R$9</definedName>
    <definedName name="_3fd30741_73e2_456a_bde5_e2500a98fec9">' Disaggregation - Section E'!$AC$486</definedName>
    <definedName name="_41035b85_dee5_4987_975b_e8a43c433c05">'Impact Indicators - Section B'!$AA$9</definedName>
    <definedName name="_4266c6da_54ca_4a1a_a567_1b51c0445aba">'Overview - Section A'!$C$9</definedName>
    <definedName name="_4328025e_31a9_4656_9da6_43a7b71a143c">'Outcome Indicators - Section C'!$H$38</definedName>
    <definedName name="_4669ab5f_f3bf_478b_89d3_7d3605c19de3">'WPTM - Section F'!$Y$8</definedName>
    <definedName name="_46b006c0_8d5a_43fb_803c_8de795b9bb31">'Coverage Indicators - Section D'!$H$10</definedName>
    <definedName name="_46e3f83a_7da1_42fd_9414_bee531c9d419">'Coverage Indicators - Section D'!$V$10</definedName>
    <definedName name="_476c9d7a_b681_43ce_bd81_cb5c5f864db7">'Outcome Indicators - Section C'!$C$38</definedName>
    <definedName name="_47deab8b_5576_4154_a23c_955e1b8ae87d" comment="Display Map">'Outcome Indicators - Section C'!$A$9:$AD$33</definedName>
    <definedName name="_48c10acb_0239_43bd_b1e5_78cda5a58d6a">'Impact Indicators - Section B'!$W$9</definedName>
    <definedName name="_4994889e_24bf_4e57_b5fe_4d250c0b598a">'Reference Records'!$B$343</definedName>
    <definedName name="_49c180e4_6756_4b15_9899_7d02a2376717">'WPTM - Section F'!$X$8</definedName>
    <definedName name="_4af41944_42f7_4e99_8627_878d677a4e30">'Disaggregation Data'!$O$239</definedName>
    <definedName name="_4b36df75_ea3b_4116_b8ac_4a66abe762ad" comment="Display Map">'Disaggregation Records'!$A$58:$G$91</definedName>
    <definedName name="_4b7bb144_c4f2_43ec_aa53_4cd0ce38b239">'WPTM - Section F'!$I$93</definedName>
    <definedName name="_4b8d00e4_3b44_4af0_94c2_6912b8089f7c">'Reference Records'!#REF!</definedName>
    <definedName name="_4d0cf32e_0e05_456f_b4d1_14bd4c608721">'Reference records(soft deleted)'!$B$84</definedName>
    <definedName name="_4db5cf38_f801_4806_bf2c_599132967e52">'Overview - Section A'!$N$38</definedName>
    <definedName name="_4e0083d7_1d55_466c_9f41_d6713c9418d1">'Outcome Indicators - Section C'!$M$38</definedName>
    <definedName name="_4e28d14a_809b_451a_94f7_5adb1a78a192">'Reference Records'!$B$169</definedName>
    <definedName name="_4e3ce3cc_8312_431b_a087_d993964fb260">'Overview - Section A'!$H$93</definedName>
    <definedName name="_4e82750a_5fea_44c6_80cf_72f682152f92">'Disaggregation Data'!$O$475</definedName>
    <definedName name="_4ede0df7_bdae_485c_a6aa_cd381b32466f">'Overview - Section A'!$A$120</definedName>
    <definedName name="_4f36af19_06bf_4c59_990d_586822b3d259">'Overview - Section A'!$A$69</definedName>
    <definedName name="_51b611bd_a560_42d0_9976_577e62d2b71d">'Overview - Section A'!$A$19</definedName>
    <definedName name="_52d6fc62_59f3_4757_a084_a8aeafb48d9b">'Overview - Section A'!$G$69</definedName>
    <definedName name="_53066892_24de_428a_ae98_ea86638a4c62">'Reference Records'!$B$32</definedName>
    <definedName name="_53737226_720f_44cb_8b6f_c2a7829a2378">'Reference records(soft deleted)'!$D$44</definedName>
    <definedName name="_5486feae_3dbd_4704_9f21_63bc76d59ea7">'WPTM - Section F'!$AR$8</definedName>
    <definedName name="_54eeb97e_db74_4058_898e_3c70d10a60fb">'Overview - Section A'!$E$10</definedName>
    <definedName name="_56054dfa_b687_4a06_b8be_e876776b18ab" comment="Display Map">'Coverage Indicators - Section D'!$B$49:$N$260</definedName>
    <definedName name="_564b0f85_8e08_4b67_8536_37f9c9c896e7">' Disaggregation - Section E'!$AA$486</definedName>
    <definedName name="_57279062_e326_494d_97d1_9dfc8942bd33" comment="Display Map">'Reference records(soft deleted)'!$B$43:$G$79</definedName>
    <definedName name="_572e42ad_37ba_41a9_bff2_b341932489fa">'Disaggregation Data'!$K$239</definedName>
    <definedName name="_59a28839_db65_45dc_8a19_59cbc682c3a6">'Reference records(soft deleted)'!$D$6</definedName>
    <definedName name="_5b7646f1_deb1_444c_8f7b_face02ce60fb">' Disaggregation - Section E'!$H$8</definedName>
    <definedName name="_5bdd240d_fc66_4b36_8d87_3013bbac9fbc" comment="Display Map">' Disaggregation - Section E'!$A$485:$AD$836</definedName>
    <definedName name="_5d657817_9a27_4b37_bcd4_b55f78d6ac1b">'Disaggregation Data'!$I$475</definedName>
    <definedName name="_5da2fc81_49b6_4671_89eb_7b28c003e9be">'Disaggregation Data'!$O$3</definedName>
    <definedName name="_5e59b3d2_3706_4a8c_932c_fdb0f6aa3c16">'Reference Records'!$K$4</definedName>
    <definedName name="_6017e447_f4b2_4605_8be3_67be82447dcf">'Outcome Indicators - Section C'!$A$38</definedName>
    <definedName name="_60cca16c_2bbf_4012_b9ed_84b4cc4c6513">'Overview - Section A'!$E$26</definedName>
    <definedName name="_616adcc7_34de_4b6d_b9e7_5b8149c795b2">' Disaggregation - Section E'!$G$8</definedName>
    <definedName name="_62fc5abc_c22f_4886_8298_ae4140ce6a16">'Disaggregation Data'!$N$475</definedName>
    <definedName name="_63de57f1_547d_4bd8_8c72_4f7979df3206" comment="Display Map">'Disaggregation Records'!$A$94:$G$182</definedName>
    <definedName name="_651c1cff_29dc_4f61_8994_ff4aa592187f">'Reference Records'!$B$4</definedName>
    <definedName name="_654bca83_10b5_4fb3_962f_80e82dfc63ce">'Reference Records'!$B$342:$B$343</definedName>
    <definedName name="_6610fb82_a604_47fc_8eb9_548299e9c8fb">'Outcome Indicators - Section C'!$AA$10</definedName>
    <definedName name="_66c05feb_5ba4_4d15_8d33_a4f0ff5f795a">'Disaggregation Data'!$H$239</definedName>
    <definedName name="_66d474de_58df_4c88_bfd9_511496d516be">'Coverage Indicators - Section D'!$AK$10</definedName>
    <definedName name="_6817dc8a_703d_4192_a2a8_a72a907275fb">'Reference records(soft deleted)'!$B$6</definedName>
    <definedName name="_6834aec6_db58_4138_a983_eb16ae5d5835">'Outcome Indicators - Section C'!$AN$10</definedName>
    <definedName name="_68bb383a_3ad0_4aa4_a4ff_b1656cee145b">'Coverage Indicators - Section D'!$W$10</definedName>
    <definedName name="_6a3dda26_b269_4afa_8b05_c602a881a167">'Overview - Section A'!$A$38</definedName>
    <definedName name="_6ac60fe2_d872_4a35_a5e2_7132294649ec" comment="Display Map">'Reference records(soft deleted)'!$B$131:$G$228</definedName>
    <definedName name="_6b293db8_2064_47cb_abbc_3f4c6d0caeda">'Overview - Section A'!$E$38</definedName>
    <definedName name="_6b7b095a_5e69_4c56_b186_9b24f30d5a48">'Overview - Section A'!#REF!</definedName>
    <definedName name="_6c432057_801a_4b50_8cf7_6f6149d7c40a">'Overview - Section A'!$T$120</definedName>
    <definedName name="_6e6943dc_a39b_4021_932f_cfd2e12ee608">'Disaggregation Records'!$A$95</definedName>
    <definedName name="_6ef1d655_3a91_47b3_8d8b_295435055776">' Disaggregation - Section E'!$U$486</definedName>
    <definedName name="_6f41a97e_60db_4ff9_9cb8_8489c1984cb4">'Outcome Indicators - Section C'!$D$10</definedName>
    <definedName name="_6f7ec15b_c268_485e_b0b1_4f72a84c4bc6" comment="Display Map">'Overview - Section A'!$A$37:$U$44</definedName>
    <definedName name="_708bc3f4_3b2b_4cbe_89e1_1871c272480d">'Overview - Section A'!$J$93</definedName>
    <definedName name="_71b6afba_85be_4c4b_9b19_636242058b4f">' Disaggregation - Section E'!$E$486</definedName>
    <definedName name="_71f71c2d_dcf4_4a63_80db_1e83ba043a1d">' Disaggregation - Section E'!$I$8</definedName>
    <definedName name="_7229c5f0_1cfd_41e2_b5fe_a739cdd4cb93" comment="Display Map">'Outcome Indicators - Section C'!$A$37:$O$176</definedName>
    <definedName name="_73b8f8b2_6e79_470e_91d5_fe608e8a3a44">'WPTM - Section F'!$G$93</definedName>
    <definedName name="_73ed6a72_5bb2_4e78_b64b_57d38f0409a1">'Disaggregation Data'!$L$3</definedName>
    <definedName name="_75127888_d602_45ff_b831_0b6cb5ca1689">'Disaggregation Data'!$H$475</definedName>
    <definedName name="_75417d5f_8186_4610_b9ba_588590a586ac">'Disaggregation Data'!$N$3</definedName>
    <definedName name="_75e01dac_a196_4485_8c4e_3c8181e382da">'Reference Records'!$C$356:$C$357</definedName>
    <definedName name="_7638a94a_e06b_4d66_97b8_ac609d3da203" comment="Save Map">'Overview - Section A'!$E$67</definedName>
    <definedName name="_7643b6aa_7bef_476f_ad52_f8748c078a19">'Overview - Section A'!$E$69</definedName>
    <definedName name="_76ec722d_231e_43e2_a272_cb3feef456da" comment="Display Map">' Disaggregation - Section E'!$A$246:$O$477</definedName>
    <definedName name="_77290f0f_e3b8_410c_9e2a_f33b99973795">'Disaggregation Records'!$B$95</definedName>
    <definedName name="_779b0207_1267_4760_b2e2_850e0608884a">'Coverage Indicators - Section D'!$B$50</definedName>
    <definedName name="_7920b793_d507_4f7a_99e2_756c9f466e52">'Overview - Section A'!$F$93</definedName>
    <definedName name="_795b5b72_7a48_4bf6_8738_b2f153e5474a">'WPTM - Section F'!$W$8</definedName>
    <definedName name="_7966289a_2370_43a9_84dd_40ef53afb02e">'Impact Indicators - Section B'!$E$37</definedName>
    <definedName name="_7abccd6d_b26a_464a_a34f_823b62ef9461">'Reference Records'!$A$169</definedName>
    <definedName name="_7b9593e5_e6f7_4cc0_a365_ac1f2318e3f6">'Coverage Indicators - Section D'!$F$50</definedName>
    <definedName name="_7cdc6ffc_7316_43a3_8c10_94815252d4bc">'Overview - Section A'!$E$68</definedName>
    <definedName name="_7dd1a1e8_b3e5_4977_b435_92933762fedb">'Account Role'!$A$18</definedName>
    <definedName name="_7ea43aa2_3fad_4650_821c_ea2dc5b2b6d6">'Reference Records'!$A$60</definedName>
    <definedName name="_7fc44159_eb0c_4ec6_937c_83795558bd60">'Disaggregation Data'!$E$3</definedName>
    <definedName name="_816ae47f_8ff2_403e_9d4c_2ffd510e7900">' Disaggregation - Section E'!$I$247</definedName>
    <definedName name="_822ff279_9d1f_42b1_93c4_132f468dffca">'Impact Indicators - Section B'!$AD$9</definedName>
    <definedName name="_8273a11c_a030_45ba_bf8f_2b577e1aa93b">'Overview - Section A'!$A$26</definedName>
    <definedName name="_8275e2f9_07b9_4fec_af79_daf5bf5849e5">'Reference Records'!$C$360</definedName>
    <definedName name="_82b810a8_4ed0_4323_bc38_7e1a937be1f8">'Overview - Section A'!$AB$120</definedName>
    <definedName name="_82c6fe25_167b_4681_a81d_dd3a270eb612">'Impact Indicators - Section B'!$U$9</definedName>
    <definedName name="_83a8b122_8cd9_4c5d_9e26_19949421dbb8">'Reference Records'!$D$32</definedName>
    <definedName name="_842ebf54_5f95_4c1e_a498_e2f9786043b8">'WPTM - Section F'!$E$93</definedName>
    <definedName name="_844af095_2d13_4e2f_ae22_27b26df79779">'Impact Indicators - Section B'!$C$37</definedName>
    <definedName name="_84592985_545c_4142_977f_19911c1d7be1">'Disaggregation Data'!$D$239</definedName>
    <definedName name="_85dddee6_5e50_414d_af9f_ec761d50a3f0" comment="Display Map">'Impact Indicators - Section B'!$A$36:$O$175</definedName>
    <definedName name="_862ffe01_c829_453b_8951_9acfdd7e0f24">'Overview - Section A'!$G$93</definedName>
    <definedName name="_864425d0_252a_4246_909e_cc0826e707f2" comment="Display Map">'Account Role'!$A$2:$D$9</definedName>
    <definedName name="_864a610c_7ddb_4dd2_ada2_66e0cf299993">'Coverage Indicators - Section D'!$AG$10</definedName>
    <definedName name="_872311fc_11bb_401c_8b93_291ded9ec451">'Coverage Indicators - Section D'!#REF!</definedName>
    <definedName name="_87baeec3_d609_48e9_97d3_9acbc31c6bc4">'Overview - Section A'!$U$38</definedName>
    <definedName name="_88ed285f_de91_449e_84a4_7a52aed0ebf3">' Disaggregation - Section E'!$H$247</definedName>
    <definedName name="_8945f316_fd9d_4e19_b3cd_c0c8202a52db">'Reference Records'!$D$131:$D$166</definedName>
    <definedName name="_898e31a7_87d5_4417_b5a3_9c08b08d0c03">'Impact Indicators - Section B'!$L$37</definedName>
    <definedName name="_8a9ff9a8_7b42_4a34_a7bb_8f85ce3a36e0">'Reference Records'!$C$343</definedName>
    <definedName name="_8b8bd34d_1680_4bfe_8d4d_5d4a3a13532b">'Coverage Indicators - Section D'!$K$50</definedName>
    <definedName name="_8c3e2d71_f42b_4fed_ab9e_8cc83025c9c7">' Disaggregation - Section E'!$N$8</definedName>
    <definedName name="_8c83dafc_06c9_46d5_82dd_2edc4cdd71ef">'Reference Records'!$C$338</definedName>
    <definedName name="_8d086166_aaa3_4eec_872e_985dceb20c48">'Reference Records'!$B$348</definedName>
    <definedName name="_8d18a379_8755_4412_801e_3a24e67a6467" comment="Display Map">'Overview - Section A'!$A$30:$Q$30</definedName>
    <definedName name="_8d9f9399_d674_44d3_98fa_9bdc7c2dff17">'Impact Indicators - Section B'!$A$37</definedName>
    <definedName name="_8f38a2c2_0833_4757_9f3f_fd2bfbb481ac">'Reference Records'!$B$367</definedName>
    <definedName name="_8f4065ff_50b1_4767_83af_862a3935b277">'Overview - Section A'!$P$38</definedName>
    <definedName name="_8fa4d884_a5b1_4041_8cad_fbf4720a13d4">'Reference Records'!$G$60</definedName>
    <definedName name="_9163a4e6_3076_442b_bf37_db0a0a62793a">'Reference Records'!$G$32</definedName>
    <definedName name="_92015950_0d4a_4354_be6a_adcd93a70857">'Outcome Indicators - Section C'!#REF!</definedName>
    <definedName name="_930b7851_3ac3_4bcf_9e4b_22a06ac50203">' Disaggregation - Section E'!$E$247</definedName>
    <definedName name="_95a49378_9a3f_4412_a549_0577663ad28e">'Outcome Indicators - Section C'!$L$38</definedName>
    <definedName name="_979ccfd5_b55a_4492_8e26_a6633c09ca4c">'Reference Records'!$M$3:$M$4</definedName>
    <definedName name="_97db3924_742c_4f61_af12_dab7752ccc44">'Account Role'!$B$3</definedName>
    <definedName name="_98dd2794_3fe3_445a_8e9e_0ebaa7f08eb6">'Impact Indicators - Section B'!$K$37</definedName>
    <definedName name="_99c3b064_facc_46ff_8835_927313074f4d">'Disaggregation Records'!$F$3</definedName>
    <definedName name="_9a975b68_4a25_421c_bf56_ce3e9602ca12">'Account Role'!$D$28</definedName>
    <definedName name="_9c8612d6_cb9f_4fcd_b707_4fdfc8d07b47">'Account Role'!$B$28</definedName>
    <definedName name="_9c99db0f_f85b_4867_9f4b_773a2049f2ad">'Impact Indicators - Section B'!$E$9</definedName>
    <definedName name="_9cc45f22_4486_45fa_ba65_bfb65df72ba8">'Coverage Indicators - Section D'!$AJ$10</definedName>
    <definedName name="_9d5a644f_9e3c_487b_9af4_779a60541f4e">'Reference Records'!$D$60</definedName>
    <definedName name="_9f9fdd59_86c9_4295_b308_3619d68d6aaf">'Reference Records'!$C$169</definedName>
    <definedName name="_9ff47b3a_d28b_411b_a98b_bf4244606f53">'Disaggregation Data'!$F$239</definedName>
    <definedName name="_a03a6191_0fac_4b3d_8708_48fbb91918a6">' Disaggregation - Section E'!$F$486</definedName>
    <definedName name="_a06ae70f_aaf6_4179_9a0c_964df3537fbf" comment="Display Map">'Overview - Section A'!$A$68:$H$81</definedName>
    <definedName name="_a06d7903_f4dc_429c_b13c_c30db338eb1e">'Outcome Indicators - Section C'!$AP$10</definedName>
    <definedName name="_a395564a_2e4f_42b7_9d4d_76ed548224d3">' Disaggregation - Section E'!$A$247</definedName>
    <definedName name="_a3bb9706_a655_4815_ac17_285a5395dd17">'Overview - Section A'!$E$9</definedName>
    <definedName name="_a453bbe4_4a2a_4ee3_9728_f518965085eb" comment="Display Map">'Coverage Indicators - Section D'!$A$9:$AO$45</definedName>
    <definedName name="_a676465c_2e79_4840_afcd_6eb0129d896a">'Outcome Indicators - Section C'!$AN$38</definedName>
    <definedName name="_a6b20fb9_370d_458d_9f1c_8b11b3cb6b04">'Coverage Indicators - Section D'!$AF$10</definedName>
    <definedName name="_a7ecb8b9_6334_4d27_a6e4_bb07adb71898" localSheetId="4">'Overview - Section A'!#REF!</definedName>
    <definedName name="_a7ecb8b9_6334_4d27_a6e4_bb07adb71898" localSheetId="3">'Coverage Indicators - Section D'!#REF!</definedName>
    <definedName name="_a7ecb8b9_6334_4d27_a6e4_bb07adb71898" localSheetId="1">'Impact Indicators - Section B'!#REF!</definedName>
    <definedName name="_a7ecb8b9_6334_4d27_a6e4_bb07adb71898" localSheetId="2">'Outcome Indicators - Section C'!#REF!</definedName>
    <definedName name="_a7ecb8b9_6334_4d27_a6e4_bb07adb71898">'Overview - Section A'!#REF!</definedName>
    <definedName name="_a80237bb_7952_4c04_9a7a_1cdad38cbd16">'Overview - Section A'!$H$51</definedName>
    <definedName name="_a832b80c_0523_4735_817a_20d55c98a2a0" comment="Display Map">' Disaggregation - Section E'!$A$7:$O$238</definedName>
    <definedName name="_a86b22e2_303c_4ca2_a5b4_68500481e301">'Coverage Indicators - Section D'!$P$10</definedName>
    <definedName name="_a89648be_f01a_48dc_be25_9a6736d2a902">'Impact Indicators - Section B'!$D$37</definedName>
    <definedName name="_a8f46077_3c03_49ff_b812_2b8ac08cae66" comment="Display Map">'Reference Records'!$C$130:$M$165</definedName>
    <definedName name="_aa851c4c_b217_403a_b1a9_9bf3e33b8022">'Coverage Indicators - Section D'!$D$10</definedName>
    <definedName name="_abbd2de4_555f_487e_a305_ee28249928f4">'Disaggregation Records'!$A$3</definedName>
    <definedName name="_abcb1332_3cc3_40cb_9eb6_e49185148047">'Account Role'!$B$18</definedName>
    <definedName name="_ac5ba2d1_98f0_4aa2_a6c2_322cafcae1b8">'Reference records(soft deleted)'!$G$44</definedName>
    <definedName name="_aca578a2_431f_4e65_aec3_fe793d0f6c0f">'Coverage Indicators - Section D'!$F$10</definedName>
    <definedName name="_aca742d7_5b19_4aa5_8a32_739546d173c7">'Disaggregation Data'!$L$475</definedName>
    <definedName name="_aca7f1bf_77d4_41d2_b85a_8fc4694aaa5d">'Disaggregation Records'!$E$95</definedName>
    <definedName name="_ad718d62_e2fd_4c3a_a018_8c8f5eec5644">'Reference Records'!$C$4:$C$29</definedName>
    <definedName name="_aef23396_73a2_4449_b64b_574e315ee717">'Disaggregation Records'!$A$59</definedName>
    <definedName name="_af4893e4_fb2a_43c4_a459_75a79635184d">'Disaggregation Records'!$E$3</definedName>
    <definedName name="_b01f6605_c50f_49e5_8841_306b902e21b5">'Reference Records'!$E$169</definedName>
    <definedName name="_b0483c5a_df94_4f99_8593_1b5f790a1a8b">'WPTM - Section F'!$M$93</definedName>
    <definedName name="_b11cf680_a844_40de_8411_c7f96b2201c9">' Disaggregation - Section E'!$F$247</definedName>
    <definedName name="_b184a48f_c367_42e0_abea_de10491cdb89">'Overview - Section A'!$R$120</definedName>
    <definedName name="_b25b57c0_b3c6_4bd0_84af_ecd0c047480e">'Reference Records'!$C$60</definedName>
    <definedName name="_b29140ce_2067_4616_98b2_f6e9312dff45" comment="Display Map">'Reference Records'!$A$359:$C$361</definedName>
    <definedName name="_b29fac7f_0112_4608_9b2f_b935e3a5c47a">'Outcome Indicators - Section C'!#REF!</definedName>
    <definedName name="_b2dcf42e_b53d_4d97_b0ac_dd70231fb7f7">'WPTM - Section F'!$K$93</definedName>
    <definedName name="_b4a871df_6a0f_4103_a22f_8f40cae6fea8" comment="Display Map">'WPTM - Section F'!$A$92:$M$573</definedName>
    <definedName name="_b4d46ca2_f06b_4572_9f1c_bea02c988104">' Disaggregation - Section E'!$H$486</definedName>
    <definedName name="_b5821112_3c0f_46ea_8691_81e5396982ed">'Reference Records'!$B$342</definedName>
    <definedName name="_b5d7ccdc_a32e_472a_bfb8_713bf102e390">' Disaggregation - Section E'!$V$486</definedName>
    <definedName name="_b5e8f7c0_1f6c_4f34_9e09_d35ca3f3eb39" comment="Display Map">'Reference records(soft deleted)'!$B$234:$G$425</definedName>
    <definedName name="_b630336b_3644_4bf6_8d7c_9c418ad44fc5">'Disaggregation Data'!$D$3</definedName>
    <definedName name="_b68b7d29_cf0f_4ac6_ad8c_f148e1c62ae1">'Coverage Indicators - Section D'!$H$50</definedName>
    <definedName name="_b6919358_cf97_4469_b8d0_568a7fbf797c">'Outcome Indicators - Section C'!$J$38</definedName>
    <definedName name="_b7c884df_0596_4c3a_9650_e479a325ad12">'Impact Indicators - Section B'!$F$9</definedName>
    <definedName name="_b88374ec_47cc_43db_8a49_31b8f7dfbe2a">'Reference Records'!$A$360</definedName>
    <definedName name="_b934b5c4_3a3d_4290_b4f5_665f1fa1d8f9">'Disaggregation Data'!$E$239</definedName>
    <definedName name="_b9568051_a72c_4c87_bd12_0a431f6a32e6">'Disaggregation Data'!$I$239</definedName>
    <definedName name="_b9c6b527_c2c5_4200_bb21_b9257f2bb2c1">' Disaggregation - Section E'!$A$8</definedName>
    <definedName name="_ba991538_8d20_47dc_8a22_03bf80508d2c">'Disaggregation Data'!$F$3</definedName>
    <definedName name="_bcc44ce4_7811_4a37_b19a_adb1c9975c5c">'Overview - Section A'!$O$38</definedName>
    <definedName name="_bd8c6a42_6cde_4c17_9f1a_04e7b83fd063">'Reference Records'!$E$32</definedName>
    <definedName name="_bde8eea6_59dc_41d3_9c11_f259a774807f">'Outcome Indicators - Section C'!$G$38</definedName>
    <definedName name="_bdfc469c_2579_427e_b601_2c7e407ccd8f">'Impact Indicators - Section B'!$AC$9</definedName>
    <definedName name="_be50546c_31c0_486d_bfdf_73f44f0cb8fc">'Coverage Indicators - Section D'!$G$50</definedName>
    <definedName name="_be67395e_f578_42fc_bfe7_912f09db8571">'Disaggregation Records'!$G$3</definedName>
    <definedName name="_bef2cdda_6c4d_45cf_b550_ea24e68795bf">'Overview - Section A'!$M$38</definedName>
    <definedName name="_bf857707_f3ed_43ba_b26e_78e553c3b599">'Outcome Indicators - Section C'!$AP$38</definedName>
    <definedName name="_c021eee3_85ca_4b4c_871f_c2ca4000adb3" comment="Display Map">'Reference Records'!$B$31:$K$56</definedName>
    <definedName name="_c09ae89d_1f51_4131_96da_81f77c2a8612">'Coverage Indicators - Section D'!$AO$10</definedName>
    <definedName name="_c1e3d9da_0aa8_4938_92fd_28ad968bd219">'Reference Records'!$C$32</definedName>
    <definedName name="_c203bb8b_fb5b_4846_b4c2_944ce13f32a1">' Disaggregation - Section E'!$G$247</definedName>
    <definedName name="_c2cb0bb7_8726_465b_941d_b2ba7942b23a">'Outcome Indicators - Section C'!$E$38</definedName>
    <definedName name="_c438aaa1_5662_46ac_b40e_79add5b8ca04">'Overview - Section A'!$C$17:$C$19</definedName>
    <definedName name="_c54b79a9_16fb_4971_a35c_a5374fd294a1">'Coverage Indicators - Section D'!$AN$10</definedName>
    <definedName name="_c68c9230_a81a_494e_9d15_a3b3f7da6cca">'Outcome Indicators - Section C'!$U$10</definedName>
    <definedName name="_c7239f8e_e972_4d0a_ac9c_049341720ca8">'Reference Records'!$H$131</definedName>
    <definedName name="_c811d6c6_78b7_497a_b948_2c1cd9a8b3fc">'Overview - Section A'!$Z$120</definedName>
    <definedName name="_c86327a0_756e_47de_9960_fc50ad31348d">'Reference records(soft deleted)'!$G$6</definedName>
    <definedName name="_c904cc72_9432_420c_93d8_3f5f3946db88">'Disaggregation Data'!$E$475</definedName>
    <definedName name="_c92aee90_9ab7_4c5b_90be_8f181e56b287">'Disaggregation Data'!$P$475</definedName>
    <definedName name="_c9d79eb1_3994_43e1_b6a7_64405b440e20">'Coverage Indicators - Section D'!$AB$10</definedName>
    <definedName name="_ca2f1178_d2c3_4967_b806_edc7d837cc71">'Outcome Indicators - Section C'!$E$10</definedName>
    <definedName name="_ca4ab06b_5324_40ab_a432_1139d7cb9e9a">'Reference Records'!$D$131</definedName>
    <definedName name="_cbe75001_1b1f_4684_b8fc_dd97cd572e08">'Reference Records'!$M$131</definedName>
    <definedName name="_cc652be8_c987_44b0_a7b8_b38f24a774fd">'Account Role'!$A$3</definedName>
    <definedName name="_cf337c18_bbd6_41ea_aeb8_6889dc68b851">'Reference records(soft deleted)'!$D$84</definedName>
    <definedName name="_cfcb4c96_c88e_4a35_803a_a889e9dd7d09" comment="Display Map">'Disaggregation Data'!$D$474:$Q$825</definedName>
    <definedName name="_d0af162b_ba98_4147_a6fc_7c6ff1aaf471">'Disaggregation Data'!$N$239</definedName>
    <definedName name="_d0e6db09_4210_45d4_bc55_3258a5a7becd">'Reference Records'!$M$3:$M$29</definedName>
    <definedName name="_d1020d70_3fc5_4f3c_998e_c1e32cc621f2">' Disaggregation - Section E'!$N$247</definedName>
    <definedName name="_d24f669d_00e1_4357_b04c_2c97c933dfec">'Overview - Section A'!$I$26</definedName>
    <definedName name="_d3a30769_9e61_4d67_be66_32b431300821">' Disaggregation - Section E'!$J$8</definedName>
    <definedName name="_d3eb7cad_d1db_4bc0_b960_bce22b805e0e" comment="Display Map">'Impact Indicators - Section B'!$A$8:$AD$32</definedName>
    <definedName name="_d407dcef_f967_4b37_9b98_a68a901a7a44">'Outcome Indicators - Section C'!$T$10</definedName>
    <definedName name="_d41cf6ed_fe21_4aad_a880_5bf28d133b94">' Disaggregation - Section E'!$AB$486</definedName>
    <definedName name="_d55f73ea_40dd_46a0_b46b_1f915532d5da" comment="Display Map">'Overview - Section A'!$A$18:$C$21</definedName>
    <definedName name="_d57e65c4_25a7_4d64_a885_cf577ee62283">'Impact Indicators - Section B'!$M$37</definedName>
    <definedName name="_d62bbd88_c7fe_4846_8ed9_76818d8946c8">'Reference Records'!$G$4</definedName>
    <definedName name="_d72177c9_4374_45f7_b5a5_f0b6222e9566">'Reference Records'!$E$4</definedName>
    <definedName name="_d87efec4_c031_4381_b43e_3ae3f8a86788">'WPTM - Section F'!$U$8</definedName>
    <definedName name="_d8b44ed0_a865_499e_aa2c_09925ed64c24">'WPTM - Section F'!$A$93</definedName>
    <definedName name="_d8f3b323_94ba_4c08_b760_0447353ff6ee">'Reference Records'!$D$4</definedName>
    <definedName name="_d8fd749f_f8d5_4232_b69a_8b62a79328ac">'Overview - Section A'!$L$38</definedName>
    <definedName name="_d9225ee9_4711_40fa_bb89_6747c9d62bad">'Overview - Section A'!$G$51</definedName>
    <definedName name="_d93c4c11_f795_4c65_88eb_c43040eba27e" comment="Display Map">'Overview - Section A'!$A$92:$J$108</definedName>
    <definedName name="_da1fbc0d_b853_4aec_a0fa_4471ef7dbf35">'Outcome Indicators - Section C'!$AB$10</definedName>
    <definedName name="_daae6694_aad0_48b5_b679_94999f870976">'Reference records(soft deleted)'!$G$132</definedName>
    <definedName name="_db4e2d75_1080_4f7d_bbb6_279cfc0396d6">'Reference Records'!$B$344</definedName>
    <definedName name="_db554049_85ce_4129_b1fc_a4968be4421e">'Reference records(soft deleted)'!$B$84:$B$127</definedName>
    <definedName name="_dbe1d51c_e6c5_4bb2_a9ef_e1ea7c79ffe4">'Disaggregation Data'!$L$239</definedName>
    <definedName name="_dc25d21c_45d9_4b57_9fa2_820fd10faadb">' Disaggregation - Section E'!$E$8</definedName>
    <definedName name="_dc2a7f24_ba27_4952_af95_2f5f2a447e95">'Disaggregation Data'!$F$475</definedName>
    <definedName name="_dd5cbb23_508a_4a49_9ee3_de02706f296e">'Reference Records'!$B$60</definedName>
    <definedName name="_de8310b5_e4d3_4b94_b262_26a424148ac2">'WPTM - Section F'!$C$8</definedName>
    <definedName name="_e0977557_e4c5_4ef4_9559_6de2a1c73a50">'Overview - Section A'!$A$31</definedName>
    <definedName name="_e0bc3c4f_03b9_401c_9444_2ae25857d1f6">'Impact Indicators - Section B'!$J$37</definedName>
    <definedName name="_e1369199_9199_4522_8093_a9305b6b0ad3">' Disaggregation - Section E'!$G$486</definedName>
    <definedName name="_e1b18bf0_c01a_41f9_9d0f_7ff41a4c9212">'Reference records(soft deleted)'!$B$44</definedName>
    <definedName name="_e2f4a6c9_b971_491e_a3b4_1227bbe38c83">'Reference records(soft deleted)'!$D$235</definedName>
    <definedName name="_e3593433_048f_4c41_83d3_f74a839a639f">'Disaggregation Records'!$E$59</definedName>
    <definedName name="_e3fd5f4b_01b0_4087_9e0e_fd0199800be6">'Overview - Section A'!$I$93</definedName>
    <definedName name="_e4b1e3b9_6a2a_43ea_8ece_3c48082dabab">'Reference Records'!$C$131</definedName>
    <definedName name="_e5e0e9c5_229b_41b4_a9b1_b5fd68f1f31c">'Disaggregation Records'!$B$3</definedName>
    <definedName name="_e6620337_bf44_48f3_a7fd_0125cc2c6be7">' Disaggregation - Section E'!$A$486</definedName>
    <definedName name="_e6d95e65_44bf_4846_b78f_816689d6036f">'Disaggregation Records'!$B$59</definedName>
    <definedName name="_e87ea5ec_8175_4472_bb44_1f8c96df1ee4" comment="Display Map">'WPTM - Section F'!$A$7:$Z$88</definedName>
    <definedName name="_e958af96_3743_4cf7_bdb7_42273b92aeda">'WPTM - Section F'!$P$8</definedName>
    <definedName name="_ea0a6aff_050a_4e7c_bb67_efe887a6ff8c">'Reference Records'!$B$131:$B$131</definedName>
    <definedName name="_ea72c56b_d1e9_4c5d_ba1d_cc707a1c7a52">'Reference Records'!$C$344</definedName>
    <definedName name="_eab21347_0473_4b4a_b4eb_6c1a24a63d27">'WPTM - Section F'!$S$8</definedName>
    <definedName name="_eabb6097_6646_49fe_9d42_cce1d696601b">'Overview - Section A'!$A$93</definedName>
    <definedName name="_eac8e410_a131_431a_b1c9_590f4d486ca3">'Impact Indicators - Section B'!$G$37</definedName>
    <definedName name="_eb940844_13db_4509_a1c4_ff0a8c68abd7">'Disaggregation Records'!$F$95</definedName>
    <definedName name="_ec317833_0071_4b2e_932c_62684bcb2384">'Disaggregation Data'!$M$475</definedName>
    <definedName name="_ec76c0ec_f1db_41e2_a79d_43833dafa6c1">'Coverage Indicators - Section D'!$AE$10</definedName>
    <definedName name="_ed09b4d5_db81_4d6b_abe7_cdd26051ea3a">'Impact Indicators - Section B'!$F$37</definedName>
    <definedName name="_ed0f40d6_45a1_4737_908f_0fb3a2e7f6d7">'Reference Records'!$B$347</definedName>
    <definedName name="_edacc156_af86_4bf8_90dd_b9a22fc62817">'Account Role'!$D$3</definedName>
    <definedName name="_eecf7cf0_e9be_48ee_b1b4_c9465f1f4e45">'Outcome Indicators - Section C'!$A$10</definedName>
    <definedName name="_f01d1473_f9e7_453c_95a5_ada7b865eabb">'Overview - Section A'!$H$69</definedName>
    <definedName name="_f1c519aa_961b_42b6_a4f4_d9f451ddf622" comment="Display Map">'Overview - Section A'!$A$50:$H$63</definedName>
    <definedName name="_f1de9552_9dee_457d_a62e_99567a2c1e69">'Outcome Indicators - Section C'!$Z$10</definedName>
    <definedName name="_f2045cc5_f4d7_4b1d_8aeb_d44e7918995b">'Disaggregation Data'!$K$3</definedName>
    <definedName name="_f21c8db1_2baf_45f9_a210_b096e419362b">'Overview - Section A'!$E$11</definedName>
    <definedName name="_f25f0134_a952_4eb1_bd5d_4a854d76f318">'Outcome Indicators - Section C'!$AL$10</definedName>
    <definedName name="_f2e17f54_33e5_4fb3_8547_527de2a7d0ac">'Overview - Section A'!$C$19:$C$22</definedName>
    <definedName name="_f3654abd_3fbc_41ef_a2e7_0d54ea478341" comment="Display Map">'Disaggregation Records'!$A$2:$G$55</definedName>
    <definedName name="_f3aa8cb8_9b47_4b8e_b8b6_eb980ce8ad79">'Outcome Indicators - Section C'!$D$38</definedName>
    <definedName name="_f58d18c7_1d35_433b_a6a3_d9e3f83484c8">'Impact Indicators - Section B'!$T$9</definedName>
    <definedName name="_f597b0f5_0c73_475b_ae28_45f5ed40876e">'Coverage Indicators - Section D'!$E$10</definedName>
    <definedName name="_f8d7ef06_1dee_470c_8158_06415f88b21a">'Coverage Indicators - Section D'!$N$50</definedName>
    <definedName name="_f8da171f_1ef1_4701_824e_35a927e47c50">'Overview - Section A'!$Q$120</definedName>
    <definedName name="_f9a537b9_3e07_436d_978d_cc0a4695b6eb">' Disaggregation - Section E'!$AD$486</definedName>
    <definedName name="_fba43122_7879_4bc6_ab59_ece879d4dafd">'Coverage Indicators - Section D'!$A$10</definedName>
    <definedName name="_fccfb4fa_0a30_41be_9334_74bc5779fbd3">'Reference Records'!$C$342:$C$343</definedName>
    <definedName name="_fd286dae_26cb_4aad_a5f8_c4e877a2e920" comment="Display Map">'Reference Records'!$A$168:$E$333</definedName>
    <definedName name="_fdaed59b_d483_4f18_8960_9dec90ac9bf3">'Coverage Indicators - Section D'!$AI$10</definedName>
    <definedName name="_fe1fc4f2_e57c_4328_acb9_6e901a0a2e1c">'Reference Records'!$G$131</definedName>
    <definedName name="_fe54ad0d_3f3e_403b_8c5a_3ee1b37390d2">'Disaggregation Data'!$Q$475</definedName>
    <definedName name="_ff85bbe8_e093_4bde_9ecb_ca8f310bef73">'Reference Records'!$B$131:$B$166</definedName>
    <definedName name="_ff85dfd2_7a0e_4ec1_ada1_39980e5d1634">'Impact Indicators - Section B'!$AB$9</definedName>
    <definedName name="_xlnm._FilterDatabase" localSheetId="4" hidden="1">' Disaggregation - Section E'!$A$485:$Q$485</definedName>
    <definedName name="_xlnm._FilterDatabase" localSheetId="11" hidden="1">'Account Role'!$B:$B</definedName>
    <definedName name="_xlnm._FilterDatabase" localSheetId="6" hidden="1">'Print View'!$A$117:$AL$177</definedName>
    <definedName name="AccountRole">OFFSET('Account Role'!$C$3,1,0,MATCH("*",'Account Role'!$C$3:$C$10,-1)-1,1)</definedName>
    <definedName name="AIM_Coverage_Disaggregation__c.AIM_Year__c">apttusmetadata!$AG$2:$AG$25</definedName>
    <definedName name="AIM_Coverage_Indicator__c.AIM_Deactivate_Indicator__c">apttusmetadata!$AE$2</definedName>
    <definedName name="AIM_Coverage_Indicator__c.AIM_Geographic_Coverage__c">apttusmetadata!$AB$2:$AB$3</definedName>
    <definedName name="AIM_Coverage_Indicator__c.AIM_Rating_Cumulation_Type__c">apttusmetadata!$AC$2:$AC$5</definedName>
    <definedName name="AIM_Coverage_Indicator__c.AIM_Year__c">apttusmetadata!$AD$2:$AD$25</definedName>
    <definedName name="AIM_Coverage_Indicator_Targets_Results__c.AIM_Mark_if_target_is_TBD__c">apttusmetadata!$AF$2</definedName>
    <definedName name="AIM_Grant_Revision__c.aim_revision_type__c">apttusmetadata!$AR$2:$AR$5</definedName>
    <definedName name="AIM_Impact_Disaggregation__c.AIM_Baseline_Year__c">apttusmetadata!$AL$2:$AL$25</definedName>
    <definedName name="AIM_Impact_Indicator__c.AIM_Baseline_Year__c">apttusmetadata!$AH$2:$AH$25</definedName>
    <definedName name="AIM_Impact_Indicator__c.AIM_Deactivate_indicator__c">apttusmetadata!$AI$2</definedName>
    <definedName name="AIM_Impact_Indicator_Targets_Results__c.AIM_Mark_if_target_is_TBD__c">apttusmetadata!$AK$2</definedName>
    <definedName name="AIM_Impact_Indicator_Targets_Results__c.AIM_Year_of_Target__c">apttusmetadata!$AJ$2:$AJ$25</definedName>
    <definedName name="AIM_Key_Activity_Milestone__c.AIM_De_activate_Key_Activity__c">apttusmetadata!$AA$2</definedName>
    <definedName name="AIM_Outcome_Disaggregation__c.AIM_Baseline_Year__c">apttusmetadata!$AO$2:$AO$25</definedName>
    <definedName name="AIM_Outcome_Indicator__c.AIM_Baseline_Year__c">apttusmetadata!$AM$2:$AM$25</definedName>
    <definedName name="AIM_Outcome_Indicator__c.AIM_Deactivate_indicator__c">apttusmetadata!$AN$2</definedName>
    <definedName name="AIM_Outcome_Indicator_Targets_Result__c.AIM_Mark_if_target_is_TBD__c">apttusmetadata!$AQ$2</definedName>
    <definedName name="AIM_Outcome_Indicator_Targets_Result__c.AIM_Year_of_Target__c">apttusmetadata!$AP$2:$AP$25</definedName>
    <definedName name="Country">IF('Overview - Section A'!$AN$5="Funding Request",IF('Reference Records'!$B$343&lt;&gt;"",'Reference Records'!$B$343,OFFSET('Reference Records'!$A$356,1,0,MATCH(" ",'Reference Records'!$A$356:$A$357,-1)-1,1)),OFFSET('Reference Records'!$A$360,1,0,MATCH(" ",'Reference Records'!$A$360:$A$362,-1)-1,1))</definedName>
    <definedName name="Coverage_Module">OFFSET('Overview - Section A'!$E$93,1,0,MATCH(" ",'Overview - Section A'!$E$93:$E$116,-1)-1,1)</definedName>
    <definedName name="CoverageColumn">'Reference Records'!$A$60:$A$128</definedName>
    <definedName name="CoverageIndicator">OFFSET('Reference Records'!$E$60,1,0,MATCH("*",'Reference Records'!$E$60:$E$128,-1)-1,1)</definedName>
    <definedName name="CoverageStart">Coverage[Module]</definedName>
    <definedName name="FundingRequestPR">IF('Overview - Section A'!$AN$5="Funding Request",IF('Reference Records'!$C$343&lt;&gt;"",OFFSET('Account Role'!$C$3,1,0,MATCH(" ",'Account Role'!$C$3:$C$10,-1)-1,1),OFFSET('Account Role'!$C$18,1,0,MATCH(" ",'Account Role'!$C$18:$C$28,-1)-1,1)),'Overview - Section A'!$AN$6)</definedName>
    <definedName name="ImpactIndicator">OFFSET('Reference Records'!$I$4,1,0,MATCH(" ",LEFT('Reference Records'!$I$4:$I$29,255),-1)-1,1)</definedName>
    <definedName name="Intervention_WPTM">OFFSET('Overview - Section A'!$W$120,1,0,MATCH("*",'Overview - Section A'!$W$120:$W$172,-1)-1,1)</definedName>
    <definedName name="KeyActivityColumn">'Overview - Section A'!$E$120:$E$172</definedName>
    <definedName name="KeyActivityStart">WPTM_Intervention[Modules]</definedName>
    <definedName name="List" localSheetId="3">'Coverage Indicators - Section D'!$C$10:$D$47</definedName>
    <definedName name="List">'Account Role'!$B$2:$B$15</definedName>
    <definedName name="Module_List">OFFSET('Reference Records'!$J$131,1,0,MATCH(" ",LEFT('Reference Records'!$J$131:$J$166,255),-1)-1,1)</definedName>
    <definedName name="ModuleColumn">Intervention[Module]</definedName>
    <definedName name="Modules">OFFSET('Overview - Section A'!$E$93,1,0,MATCH(" ",'Overview - Section A'!$E$93:$E$109,-1)-1,1)</definedName>
    <definedName name="ModuleStart">'Reference Records'!$A$169</definedName>
    <definedName name="OutcomeIndicator">OFFSET('Reference Records'!$I$32,1,0,MATCH(" ",LEFT('Reference Records'!$I$32:$I$57,255),-1)-1,1)</definedName>
    <definedName name="PICKLISTKEYVALUEPAIR">apttusmetadata!$Y$1:$Z$2</definedName>
    <definedName name="ResponsiblePR">IF('Overview - Section A'!$AN$5="Funding Request",OFFSET('Overview - Section A'!$M$31,1,0,MATCH(" ",'Overview - Section A'!$M$31:$M$32,-1)-1,1),OFFSET('Overview - Section A'!$E$26,1,0,MATCH(" ",'Overview - Section A'!$E$26:$E$28,-1)-1,1))</definedName>
    <definedName name="Subset">OFFSET('Coverage Indicators - Section D'!$AA$10,1,0,MATCH(" ",'Coverage Indicators - Section D'!$AA$10:$AA$47,-1)-1,1)</definedName>
    <definedName name="XAuthorInvalidPicklistData">apttusmetadata!$B$1</definedName>
    <definedName name="_xlnm.Extract" localSheetId="11">'Account Role'!$C:$C</definedName>
    <definedName name="_xlnm.Print_Area" localSheetId="4">' Disaggregation - Section E'!$A$1:$AG$841</definedName>
    <definedName name="_xlnm.Print_Area" localSheetId="3">'Coverage Indicators - Section D'!$A$1:$V$263</definedName>
    <definedName name="_xlnm.Print_Area" localSheetId="1">'Impact Indicators - Section B'!$A$1:$Q$182</definedName>
    <definedName name="_xlnm.Print_Area" localSheetId="2">'Outcome Indicators - Section C'!$A$1:$Q$38</definedName>
    <definedName name="_xlnm.Print_Area" localSheetId="0">'Overview - Section A'!$A$1:$AC$179</definedName>
    <definedName name="_xlnm.Print_Area" localSheetId="6">'Print View'!$A$1:$AM$263</definedName>
  </definedNames>
  <calcPr calcId="152511"/>
</workbook>
</file>

<file path=xl/calcChain.xml><?xml version="1.0" encoding="utf-8"?>
<calcChain xmlns="http://schemas.openxmlformats.org/spreadsheetml/2006/main">
  <c r="G121" i="5" l="1"/>
  <c r="G119" i="5"/>
  <c r="G117" i="5"/>
  <c r="G97" i="5"/>
  <c r="G96" i="5"/>
  <c r="G95" i="5"/>
  <c r="G94" i="5"/>
  <c r="G93" i="5"/>
  <c r="G91" i="5"/>
  <c r="G90" i="5"/>
  <c r="G89" i="5"/>
  <c r="G88" i="5"/>
  <c r="G87" i="5"/>
  <c r="G85" i="5"/>
  <c r="G84" i="5"/>
  <c r="G83" i="5"/>
  <c r="G82" i="5"/>
  <c r="G81" i="5"/>
  <c r="G79" i="5"/>
  <c r="G78" i="5"/>
  <c r="G77" i="5"/>
  <c r="G76" i="5"/>
  <c r="G75" i="5"/>
  <c r="G73" i="5"/>
  <c r="G72" i="5"/>
  <c r="G71" i="5"/>
  <c r="G70" i="5"/>
  <c r="G69" i="5"/>
  <c r="G67" i="5"/>
  <c r="G66" i="5"/>
  <c r="G65" i="5"/>
  <c r="G64" i="5"/>
  <c r="G63" i="5"/>
  <c r="G61" i="5"/>
  <c r="G60" i="5"/>
  <c r="G59" i="5"/>
  <c r="G58" i="5"/>
  <c r="G57" i="5"/>
  <c r="G55" i="5"/>
  <c r="G54" i="5"/>
  <c r="G53" i="5"/>
  <c r="G52" i="5"/>
  <c r="J825" i="22" l="1"/>
  <c r="J824" i="22"/>
  <c r="J823" i="22"/>
  <c r="J822" i="22"/>
  <c r="J821" i="22"/>
  <c r="J820" i="22"/>
  <c r="J819" i="22"/>
  <c r="J818" i="22"/>
  <c r="J817" i="22"/>
  <c r="J816" i="22"/>
  <c r="J815" i="22"/>
  <c r="J814" i="22"/>
  <c r="J813" i="22"/>
  <c r="J812" i="22"/>
  <c r="J811" i="22"/>
  <c r="J810" i="22"/>
  <c r="J809" i="22"/>
  <c r="J808" i="22"/>
  <c r="J807" i="22"/>
  <c r="J806" i="22"/>
  <c r="J805" i="22"/>
  <c r="J804" i="22"/>
  <c r="J803" i="22"/>
  <c r="J802" i="22"/>
  <c r="J801" i="22"/>
  <c r="J800" i="22"/>
  <c r="J799" i="22"/>
  <c r="J798" i="22"/>
  <c r="J797" i="22"/>
  <c r="J796" i="22"/>
  <c r="J795" i="22"/>
  <c r="J794" i="22"/>
  <c r="J793" i="22"/>
  <c r="J792" i="22"/>
  <c r="J791" i="22"/>
  <c r="J790" i="22"/>
  <c r="J789" i="22"/>
  <c r="J788" i="22"/>
  <c r="J787" i="22"/>
  <c r="J786" i="22"/>
  <c r="J785" i="22"/>
  <c r="J784" i="22"/>
  <c r="J783" i="22"/>
  <c r="J782" i="22"/>
  <c r="J781" i="22"/>
  <c r="J780" i="22"/>
  <c r="J779" i="22"/>
  <c r="J778" i="22"/>
  <c r="J777" i="22"/>
  <c r="J776" i="22"/>
  <c r="J775" i="22"/>
  <c r="J774" i="22"/>
  <c r="J773" i="22"/>
  <c r="J772" i="22"/>
  <c r="J771" i="22"/>
  <c r="J770" i="22"/>
  <c r="J769" i="22"/>
  <c r="J768" i="22"/>
  <c r="J767" i="22"/>
  <c r="J766" i="22"/>
  <c r="J765" i="22"/>
  <c r="J764" i="22"/>
  <c r="J763" i="22"/>
  <c r="J762" i="22"/>
  <c r="J761" i="22"/>
  <c r="J760" i="22"/>
  <c r="J759" i="22"/>
  <c r="J758" i="22"/>
  <c r="J757" i="22"/>
  <c r="J756" i="22"/>
  <c r="J755" i="22"/>
  <c r="J754" i="22"/>
  <c r="J753" i="22"/>
  <c r="J752" i="22"/>
  <c r="J751" i="22"/>
  <c r="J750" i="22"/>
  <c r="J749" i="22"/>
  <c r="J748" i="22"/>
  <c r="J747" i="22"/>
  <c r="J746" i="22"/>
  <c r="J745" i="22"/>
  <c r="J744" i="22"/>
  <c r="J743" i="22"/>
  <c r="J742" i="22"/>
  <c r="J741" i="22"/>
  <c r="J740" i="22"/>
  <c r="J739" i="22"/>
  <c r="J738" i="22"/>
  <c r="J737" i="22"/>
  <c r="J736" i="22"/>
  <c r="J735" i="22"/>
  <c r="J734" i="22"/>
  <c r="J733" i="22"/>
  <c r="J732" i="22"/>
  <c r="J731" i="22"/>
  <c r="J730" i="22"/>
  <c r="J729" i="22"/>
  <c r="J728" i="22"/>
  <c r="J727" i="22"/>
  <c r="J726" i="22"/>
  <c r="J725" i="22"/>
  <c r="J724" i="22"/>
  <c r="J723" i="22"/>
  <c r="J722" i="22"/>
  <c r="J721" i="22"/>
  <c r="J720" i="22"/>
  <c r="J719" i="22"/>
  <c r="J718" i="22"/>
  <c r="J717" i="22"/>
  <c r="J716" i="22"/>
  <c r="J715" i="22"/>
  <c r="J714" i="22"/>
  <c r="J713" i="22"/>
  <c r="J712" i="22"/>
  <c r="J711" i="22"/>
  <c r="J710" i="22"/>
  <c r="J709" i="22"/>
  <c r="J708" i="22"/>
  <c r="J707" i="22"/>
  <c r="J706" i="22"/>
  <c r="J705" i="22"/>
  <c r="J704" i="22"/>
  <c r="J703" i="22"/>
  <c r="J702" i="22"/>
  <c r="J701" i="22"/>
  <c r="J700" i="22"/>
  <c r="J699" i="22"/>
  <c r="J698" i="22"/>
  <c r="J697" i="22"/>
  <c r="J696" i="22"/>
  <c r="J695" i="22"/>
  <c r="J694" i="22"/>
  <c r="J693" i="22"/>
  <c r="J692" i="22"/>
  <c r="J691" i="22"/>
  <c r="J690" i="22"/>
  <c r="J689" i="22"/>
  <c r="J688" i="22"/>
  <c r="J687" i="22"/>
  <c r="J686" i="22"/>
  <c r="J685" i="22"/>
  <c r="J684" i="22"/>
  <c r="J683" i="22"/>
  <c r="J682" i="22"/>
  <c r="J681" i="22"/>
  <c r="J680" i="22"/>
  <c r="J679" i="22"/>
  <c r="J678" i="22"/>
  <c r="J677" i="22"/>
  <c r="J676" i="22"/>
  <c r="J675" i="22"/>
  <c r="J674" i="22"/>
  <c r="J673" i="22"/>
  <c r="J672" i="22"/>
  <c r="J671" i="22"/>
  <c r="J670" i="22"/>
  <c r="J669" i="22"/>
  <c r="J668" i="22"/>
  <c r="J667" i="22"/>
  <c r="J666" i="22"/>
  <c r="J665" i="22"/>
  <c r="J664" i="22"/>
  <c r="J663" i="22"/>
  <c r="J662" i="22"/>
  <c r="J661" i="22"/>
  <c r="J660" i="22"/>
  <c r="J659" i="22"/>
  <c r="J658" i="22"/>
  <c r="J657" i="22"/>
  <c r="J656" i="22"/>
  <c r="J655" i="22"/>
  <c r="J654" i="22"/>
  <c r="J653" i="22"/>
  <c r="J652" i="22"/>
  <c r="J651" i="22"/>
  <c r="J650" i="22"/>
  <c r="J649" i="22"/>
  <c r="J648" i="22"/>
  <c r="J647" i="22"/>
  <c r="J646" i="22"/>
  <c r="J645" i="22"/>
  <c r="J644" i="22"/>
  <c r="J643" i="22"/>
  <c r="J642" i="22"/>
  <c r="J641" i="22"/>
  <c r="J640" i="22"/>
  <c r="J639" i="22"/>
  <c r="J638" i="22"/>
  <c r="J637" i="22"/>
  <c r="J636" i="22"/>
  <c r="J635" i="22"/>
  <c r="J634" i="22"/>
  <c r="J633" i="22"/>
  <c r="J632" i="22"/>
  <c r="J631" i="22"/>
  <c r="J630" i="22"/>
  <c r="J629" i="22"/>
  <c r="J628" i="22"/>
  <c r="J627" i="22"/>
  <c r="J626" i="22"/>
  <c r="J625" i="22"/>
  <c r="J624" i="22"/>
  <c r="J623" i="22"/>
  <c r="J622" i="22"/>
  <c r="J621" i="22"/>
  <c r="J620" i="22"/>
  <c r="J619" i="22"/>
  <c r="J618" i="22"/>
  <c r="J617" i="22"/>
  <c r="J616" i="22"/>
  <c r="J615" i="22"/>
  <c r="J614" i="22"/>
  <c r="J613" i="22"/>
  <c r="J612" i="22"/>
  <c r="J611" i="22"/>
  <c r="J610" i="22"/>
  <c r="J609" i="22"/>
  <c r="J608" i="22"/>
  <c r="J607" i="22"/>
  <c r="J606" i="22"/>
  <c r="J605" i="22"/>
  <c r="J604" i="22"/>
  <c r="J603" i="22"/>
  <c r="J602" i="22"/>
  <c r="J601" i="22"/>
  <c r="J600" i="22"/>
  <c r="J599" i="22"/>
  <c r="J598" i="22"/>
  <c r="J597" i="22"/>
  <c r="J596" i="22"/>
  <c r="J595" i="22"/>
  <c r="J594" i="22"/>
  <c r="J593" i="22"/>
  <c r="J592" i="22"/>
  <c r="J591" i="22"/>
  <c r="J590" i="22"/>
  <c r="J589" i="22"/>
  <c r="J588" i="22"/>
  <c r="J587" i="22"/>
  <c r="J586" i="22"/>
  <c r="J585" i="22"/>
  <c r="J584" i="22"/>
  <c r="J583" i="22"/>
  <c r="J582" i="22"/>
  <c r="J581" i="22"/>
  <c r="J580" i="22"/>
  <c r="J579" i="22"/>
  <c r="J578" i="22"/>
  <c r="J577" i="22"/>
  <c r="J576" i="22"/>
  <c r="J575" i="22"/>
  <c r="J574" i="22"/>
  <c r="J573" i="22"/>
  <c r="J572" i="22"/>
  <c r="J571" i="22"/>
  <c r="J570" i="22"/>
  <c r="J569" i="22"/>
  <c r="J568" i="22"/>
  <c r="J567" i="22"/>
  <c r="J566" i="22"/>
  <c r="J565" i="22"/>
  <c r="J564" i="22"/>
  <c r="J563" i="22"/>
  <c r="J562" i="22"/>
  <c r="J561" i="22"/>
  <c r="J560" i="22"/>
  <c r="J559" i="22"/>
  <c r="J558" i="22"/>
  <c r="J557" i="22"/>
  <c r="J556" i="22"/>
  <c r="J555" i="22"/>
  <c r="J554" i="22"/>
  <c r="J553" i="22"/>
  <c r="J552" i="22"/>
  <c r="J551" i="22"/>
  <c r="J550" i="22"/>
  <c r="J549" i="22"/>
  <c r="J548" i="22"/>
  <c r="J547" i="22"/>
  <c r="J546" i="22"/>
  <c r="J545" i="22"/>
  <c r="J544" i="22"/>
  <c r="J543" i="22"/>
  <c r="J542" i="22"/>
  <c r="J541" i="22"/>
  <c r="J540" i="22"/>
  <c r="J539" i="22"/>
  <c r="J538" i="22"/>
  <c r="J537" i="22"/>
  <c r="J536" i="22"/>
  <c r="J535" i="22"/>
  <c r="J534" i="22"/>
  <c r="J533" i="22"/>
  <c r="J532" i="22"/>
  <c r="J531" i="22"/>
  <c r="J530" i="22"/>
  <c r="J529" i="22"/>
  <c r="J528" i="22"/>
  <c r="J527" i="22"/>
  <c r="J526" i="22"/>
  <c r="J525" i="22"/>
  <c r="J524" i="22"/>
  <c r="J523" i="22"/>
  <c r="J522" i="22"/>
  <c r="J521" i="22"/>
  <c r="J520" i="22"/>
  <c r="J519" i="22"/>
  <c r="J518" i="22"/>
  <c r="J517" i="22"/>
  <c r="J516" i="22"/>
  <c r="J515" i="22"/>
  <c r="J514" i="22"/>
  <c r="J513" i="22"/>
  <c r="J512" i="22"/>
  <c r="J511" i="22"/>
  <c r="J510" i="22"/>
  <c r="J509" i="22"/>
  <c r="J508" i="22"/>
  <c r="J507" i="22"/>
  <c r="J506" i="22"/>
  <c r="J505" i="22"/>
  <c r="J504" i="22"/>
  <c r="J503" i="22"/>
  <c r="J502" i="22"/>
  <c r="J501" i="22"/>
  <c r="J500" i="22"/>
  <c r="J499" i="22"/>
  <c r="J498" i="22"/>
  <c r="J497" i="22"/>
  <c r="J496" i="22"/>
  <c r="J495" i="22"/>
  <c r="J494" i="22"/>
  <c r="J493" i="22"/>
  <c r="J492" i="22"/>
  <c r="J491" i="22"/>
  <c r="J490" i="22"/>
  <c r="J489" i="22"/>
  <c r="J488" i="22"/>
  <c r="J487" i="22"/>
  <c r="J486" i="22"/>
  <c r="J485" i="22"/>
  <c r="J484" i="22"/>
  <c r="J483" i="22"/>
  <c r="J482" i="22"/>
  <c r="J481" i="22"/>
  <c r="J480" i="22"/>
  <c r="J479" i="22"/>
  <c r="J478" i="22"/>
  <c r="J477" i="22"/>
  <c r="J476" i="22"/>
  <c r="J469" i="22"/>
  <c r="J468" i="22"/>
  <c r="J467" i="22"/>
  <c r="J466" i="22"/>
  <c r="J465" i="22"/>
  <c r="J464" i="22"/>
  <c r="J463" i="22"/>
  <c r="J462" i="22"/>
  <c r="J461" i="22"/>
  <c r="J460" i="22"/>
  <c r="J459" i="22"/>
  <c r="J458" i="22"/>
  <c r="J457" i="22"/>
  <c r="J456" i="22"/>
  <c r="J455" i="22"/>
  <c r="J454" i="22"/>
  <c r="J453" i="22"/>
  <c r="J452" i="22"/>
  <c r="J451" i="22"/>
  <c r="J450" i="22"/>
  <c r="J449" i="22"/>
  <c r="J448" i="22"/>
  <c r="J447" i="22"/>
  <c r="J446" i="22"/>
  <c r="J445" i="22"/>
  <c r="J444" i="22"/>
  <c r="J443" i="22"/>
  <c r="J442" i="22"/>
  <c r="J441" i="22"/>
  <c r="J440" i="22"/>
  <c r="J439" i="22"/>
  <c r="J438" i="22"/>
  <c r="J437" i="22"/>
  <c r="J436" i="22"/>
  <c r="J435" i="22"/>
  <c r="J434" i="22"/>
  <c r="J433" i="22"/>
  <c r="J432" i="22"/>
  <c r="J431" i="22"/>
  <c r="J430" i="22"/>
  <c r="J429" i="22"/>
  <c r="J428" i="22"/>
  <c r="J427" i="22"/>
  <c r="J426" i="22"/>
  <c r="J425" i="22"/>
  <c r="J424" i="22"/>
  <c r="J423" i="22"/>
  <c r="J422" i="22"/>
  <c r="J421" i="22"/>
  <c r="J420" i="22"/>
  <c r="J419" i="22"/>
  <c r="J418" i="22"/>
  <c r="J417" i="22"/>
  <c r="J416" i="22"/>
  <c r="J415" i="22"/>
  <c r="J414" i="22"/>
  <c r="J413" i="22"/>
  <c r="J412" i="22"/>
  <c r="J411" i="22"/>
  <c r="J410" i="22"/>
  <c r="J409" i="22"/>
  <c r="J408" i="22"/>
  <c r="J407" i="22"/>
  <c r="J406" i="22"/>
  <c r="J405" i="22"/>
  <c r="J404" i="22"/>
  <c r="J403" i="22"/>
  <c r="J402" i="22"/>
  <c r="J401" i="22"/>
  <c r="J400" i="22"/>
  <c r="J399" i="22"/>
  <c r="J398" i="22"/>
  <c r="J397" i="22"/>
  <c r="J396" i="22"/>
  <c r="J395" i="22"/>
  <c r="J394" i="22"/>
  <c r="J393" i="22"/>
  <c r="J392" i="22"/>
  <c r="J391" i="22"/>
  <c r="J390" i="22"/>
  <c r="J389" i="22"/>
  <c r="J388" i="22"/>
  <c r="J387" i="22"/>
  <c r="J386" i="22"/>
  <c r="J385" i="22"/>
  <c r="J384" i="22"/>
  <c r="J383" i="22"/>
  <c r="J382" i="22"/>
  <c r="J381" i="22"/>
  <c r="J380" i="22"/>
  <c r="J379" i="22"/>
  <c r="J378" i="22"/>
  <c r="J377" i="22"/>
  <c r="J376" i="22"/>
  <c r="J375" i="22"/>
  <c r="J374" i="22"/>
  <c r="J373" i="22"/>
  <c r="J372" i="22"/>
  <c r="J371" i="22"/>
  <c r="J370" i="22"/>
  <c r="J369" i="22"/>
  <c r="J368" i="22"/>
  <c r="J367" i="22"/>
  <c r="J366" i="22"/>
  <c r="J365" i="22"/>
  <c r="J364" i="22"/>
  <c r="J363" i="22"/>
  <c r="J362" i="22"/>
  <c r="J361" i="22"/>
  <c r="J360" i="22"/>
  <c r="J359" i="22"/>
  <c r="J358" i="22"/>
  <c r="J357" i="22"/>
  <c r="J356" i="22"/>
  <c r="J355" i="22"/>
  <c r="J354" i="22"/>
  <c r="J353" i="22"/>
  <c r="J352" i="22"/>
  <c r="J351" i="22"/>
  <c r="J350" i="22"/>
  <c r="J349" i="22"/>
  <c r="J348" i="22"/>
  <c r="J347" i="22"/>
  <c r="J346" i="22"/>
  <c r="J345" i="22"/>
  <c r="J344" i="22"/>
  <c r="J343" i="22"/>
  <c r="J342" i="22"/>
  <c r="J341" i="22"/>
  <c r="J340" i="22"/>
  <c r="J339" i="22"/>
  <c r="J338" i="22"/>
  <c r="J337" i="22"/>
  <c r="J336" i="22"/>
  <c r="J335" i="22"/>
  <c r="J334" i="22"/>
  <c r="J333" i="22"/>
  <c r="J332" i="22"/>
  <c r="J331" i="22"/>
  <c r="J330" i="22"/>
  <c r="J329" i="22"/>
  <c r="J328" i="22"/>
  <c r="J327" i="22"/>
  <c r="J326" i="22"/>
  <c r="J325" i="22"/>
  <c r="J324" i="22"/>
  <c r="J323" i="22"/>
  <c r="J322" i="22"/>
  <c r="J321" i="22"/>
  <c r="J320" i="22"/>
  <c r="J319" i="22"/>
  <c r="J318" i="22"/>
  <c r="J317" i="22"/>
  <c r="J316" i="22"/>
  <c r="J315" i="22"/>
  <c r="J314" i="22"/>
  <c r="J313" i="22"/>
  <c r="J312" i="22"/>
  <c r="J311" i="22"/>
  <c r="J310" i="22"/>
  <c r="J309" i="22"/>
  <c r="J308" i="22"/>
  <c r="J307" i="22"/>
  <c r="J306" i="22"/>
  <c r="J305" i="22"/>
  <c r="J304" i="22"/>
  <c r="J303" i="22"/>
  <c r="J302" i="22"/>
  <c r="J301" i="22"/>
  <c r="J300" i="22"/>
  <c r="J299" i="22"/>
  <c r="J298" i="22"/>
  <c r="J297" i="22"/>
  <c r="J296" i="22"/>
  <c r="J295" i="22"/>
  <c r="J294" i="22"/>
  <c r="J293" i="22"/>
  <c r="J292" i="22"/>
  <c r="J291" i="22"/>
  <c r="J290" i="22"/>
  <c r="J289" i="22"/>
  <c r="J288" i="22"/>
  <c r="J287" i="22"/>
  <c r="J286" i="22"/>
  <c r="J285" i="22"/>
  <c r="J284" i="22"/>
  <c r="J283" i="22"/>
  <c r="J282" i="22"/>
  <c r="J281" i="22"/>
  <c r="J280" i="22"/>
  <c r="J279" i="22"/>
  <c r="J278" i="22"/>
  <c r="J277" i="22"/>
  <c r="J276" i="22"/>
  <c r="J275" i="22"/>
  <c r="J274" i="22"/>
  <c r="J273" i="22"/>
  <c r="J272" i="22"/>
  <c r="J271" i="22"/>
  <c r="J270" i="22"/>
  <c r="J269" i="22"/>
  <c r="J268" i="22"/>
  <c r="J267" i="22"/>
  <c r="J266" i="22"/>
  <c r="J265" i="22"/>
  <c r="J264" i="22"/>
  <c r="J263" i="22"/>
  <c r="J262" i="22"/>
  <c r="J261" i="22"/>
  <c r="J260" i="22"/>
  <c r="J259" i="22"/>
  <c r="J258" i="22"/>
  <c r="J257" i="22"/>
  <c r="J256" i="22"/>
  <c r="J255" i="22"/>
  <c r="J254" i="22"/>
  <c r="J253" i="22"/>
  <c r="J252" i="22"/>
  <c r="J251" i="22"/>
  <c r="J250" i="22"/>
  <c r="J249" i="22"/>
  <c r="J248" i="22"/>
  <c r="J247" i="22"/>
  <c r="J246" i="22"/>
  <c r="J245" i="22"/>
  <c r="J244" i="22"/>
  <c r="J243" i="22"/>
  <c r="J242" i="22"/>
  <c r="J241" i="22"/>
  <c r="J240" i="22"/>
  <c r="J233" i="22"/>
  <c r="J232" i="22"/>
  <c r="J231" i="22"/>
  <c r="J230" i="22"/>
  <c r="J229" i="22"/>
  <c r="J228" i="22"/>
  <c r="J227" i="22"/>
  <c r="J226" i="22"/>
  <c r="J225" i="22"/>
  <c r="J224" i="22"/>
  <c r="J223" i="22"/>
  <c r="J222" i="22"/>
  <c r="J221" i="22"/>
  <c r="J220" i="22"/>
  <c r="J219" i="22"/>
  <c r="J218" i="22"/>
  <c r="J217" i="22"/>
  <c r="J216" i="22"/>
  <c r="J215" i="22"/>
  <c r="J214" i="22"/>
  <c r="J213" i="22"/>
  <c r="J212" i="22"/>
  <c r="J211" i="22"/>
  <c r="J210" i="22"/>
  <c r="J209" i="22"/>
  <c r="J208" i="22"/>
  <c r="J207" i="22"/>
  <c r="J206" i="22"/>
  <c r="J205" i="22"/>
  <c r="J204" i="22"/>
  <c r="J203" i="22"/>
  <c r="J202" i="22"/>
  <c r="J201" i="22"/>
  <c r="J200" i="22"/>
  <c r="J199" i="22"/>
  <c r="J198" i="22"/>
  <c r="J197" i="22"/>
  <c r="J196" i="22"/>
  <c r="J195" i="22"/>
  <c r="J194" i="22"/>
  <c r="J193" i="22"/>
  <c r="J192" i="22"/>
  <c r="J191" i="22"/>
  <c r="J190" i="22"/>
  <c r="J189" i="22"/>
  <c r="J188" i="22"/>
  <c r="J187" i="22"/>
  <c r="J186" i="22"/>
  <c r="J185" i="22"/>
  <c r="J184" i="22"/>
  <c r="J183" i="22"/>
  <c r="J182" i="22"/>
  <c r="J181" i="22"/>
  <c r="J180" i="22"/>
  <c r="J179" i="22"/>
  <c r="J178" i="22"/>
  <c r="J177" i="22"/>
  <c r="J176" i="22"/>
  <c r="J175" i="22"/>
  <c r="J174" i="22"/>
  <c r="J173" i="22"/>
  <c r="J172" i="22"/>
  <c r="J171" i="22"/>
  <c r="J170" i="22"/>
  <c r="J169" i="22"/>
  <c r="J168" i="22"/>
  <c r="J167" i="22"/>
  <c r="J166" i="22"/>
  <c r="J165" i="22"/>
  <c r="J164" i="22"/>
  <c r="J163" i="22"/>
  <c r="J162" i="22"/>
  <c r="J161" i="22"/>
  <c r="J160" i="22"/>
  <c r="J159" i="22"/>
  <c r="J158" i="22"/>
  <c r="J157" i="22"/>
  <c r="J156" i="22"/>
  <c r="J155" i="22"/>
  <c r="J154" i="22"/>
  <c r="J153" i="22"/>
  <c r="J152" i="22"/>
  <c r="J151" i="22"/>
  <c r="J150" i="22"/>
  <c r="J149" i="22"/>
  <c r="J148" i="22"/>
  <c r="J147" i="22"/>
  <c r="J146" i="22"/>
  <c r="J145" i="22"/>
  <c r="J144" i="22"/>
  <c r="J143" i="22"/>
  <c r="J142" i="22"/>
  <c r="J141" i="22"/>
  <c r="J140" i="22"/>
  <c r="J139" i="22"/>
  <c r="J138" i="22"/>
  <c r="J137" i="22"/>
  <c r="J136" i="22"/>
  <c r="J135" i="22"/>
  <c r="J134" i="22"/>
  <c r="J133" i="22"/>
  <c r="J132" i="22"/>
  <c r="J131" i="22"/>
  <c r="J130" i="22"/>
  <c r="J129" i="22"/>
  <c r="J128" i="22"/>
  <c r="J127" i="22"/>
  <c r="J126" i="22"/>
  <c r="J125" i="22"/>
  <c r="J124" i="22"/>
  <c r="J123" i="22"/>
  <c r="J122" i="22"/>
  <c r="J121" i="22"/>
  <c r="J120" i="22"/>
  <c r="J119" i="22"/>
  <c r="J118" i="22"/>
  <c r="J117" i="22"/>
  <c r="J116" i="22"/>
  <c r="J115" i="22"/>
  <c r="J114" i="22"/>
  <c r="J113" i="22"/>
  <c r="J112" i="22"/>
  <c r="J111" i="22"/>
  <c r="J110" i="22"/>
  <c r="J109" i="22"/>
  <c r="J108" i="22"/>
  <c r="J107" i="22"/>
  <c r="J106" i="22"/>
  <c r="J105" i="22"/>
  <c r="J104" i="22"/>
  <c r="J103" i="22"/>
  <c r="J102" i="22"/>
  <c r="J101" i="22"/>
  <c r="J100" i="22"/>
  <c r="J99" i="22"/>
  <c r="J98" i="22"/>
  <c r="J97" i="22"/>
  <c r="J96" i="22"/>
  <c r="J95" i="22"/>
  <c r="J94" i="22"/>
  <c r="J93" i="22"/>
  <c r="J92" i="22"/>
  <c r="J91" i="22"/>
  <c r="J90" i="22"/>
  <c r="J89" i="22"/>
  <c r="J88" i="22"/>
  <c r="J87" i="22"/>
  <c r="J86" i="22"/>
  <c r="J85" i="22"/>
  <c r="J84" i="22"/>
  <c r="J83" i="22"/>
  <c r="J82" i="22"/>
  <c r="J81" i="22"/>
  <c r="J80" i="22"/>
  <c r="J79" i="22"/>
  <c r="J78" i="22"/>
  <c r="J77" i="22"/>
  <c r="J76" i="22"/>
  <c r="J75" i="22"/>
  <c r="J74" i="22"/>
  <c r="J73" i="22"/>
  <c r="J72" i="22"/>
  <c r="J71" i="22"/>
  <c r="J70" i="22"/>
  <c r="J69" i="22"/>
  <c r="J68" i="22"/>
  <c r="J67" i="22"/>
  <c r="J66" i="22"/>
  <c r="J65" i="22"/>
  <c r="J64" i="22"/>
  <c r="J63" i="22"/>
  <c r="J62" i="22"/>
  <c r="J61" i="22"/>
  <c r="J60" i="22"/>
  <c r="J59" i="22"/>
  <c r="J58" i="22"/>
  <c r="J57" i="22"/>
  <c r="J56" i="22"/>
  <c r="J55" i="22"/>
  <c r="J54" i="22"/>
  <c r="J53" i="22"/>
  <c r="J52" i="22"/>
  <c r="J51" i="22"/>
  <c r="J50" i="22"/>
  <c r="J49" i="22"/>
  <c r="J48" i="22"/>
  <c r="J47" i="22"/>
  <c r="J46" i="22"/>
  <c r="J45" i="22"/>
  <c r="J44" i="22"/>
  <c r="J43" i="22"/>
  <c r="J42" i="22"/>
  <c r="J41" i="22"/>
  <c r="J40" i="22"/>
  <c r="J39" i="22"/>
  <c r="J38" i="22"/>
  <c r="J37" i="22"/>
  <c r="J36" i="22"/>
  <c r="J35" i="22"/>
  <c r="J34" i="22"/>
  <c r="J33" i="22"/>
  <c r="J32" i="22"/>
  <c r="J31" i="22"/>
  <c r="J30" i="22"/>
  <c r="J29" i="22"/>
  <c r="J28" i="22"/>
  <c r="J27" i="22"/>
  <c r="J26" i="22"/>
  <c r="J25" i="22"/>
  <c r="J24" i="22"/>
  <c r="J23" i="22"/>
  <c r="J22" i="22"/>
  <c r="J21" i="22"/>
  <c r="J20" i="22"/>
  <c r="J19" i="22"/>
  <c r="J18" i="22"/>
  <c r="J17" i="22"/>
  <c r="J16" i="22"/>
  <c r="J15" i="22"/>
  <c r="J14" i="22"/>
  <c r="J13" i="22"/>
  <c r="J12" i="22"/>
  <c r="J11" i="22"/>
  <c r="J10" i="22"/>
  <c r="J9" i="22"/>
  <c r="J8" i="22"/>
  <c r="J7" i="22"/>
  <c r="J6" i="22"/>
  <c r="J5" i="22"/>
  <c r="J4" i="22"/>
  <c r="F165" i="16"/>
  <c r="F164" i="16"/>
  <c r="F163" i="16"/>
  <c r="F162" i="16"/>
  <c r="F161" i="16"/>
  <c r="F160" i="16"/>
  <c r="F159" i="16"/>
  <c r="F158" i="16"/>
  <c r="F157" i="16"/>
  <c r="F156" i="16"/>
  <c r="F155" i="16"/>
  <c r="F154" i="16"/>
  <c r="F153" i="16"/>
  <c r="F152" i="16"/>
  <c r="F151" i="16"/>
  <c r="F150" i="16"/>
  <c r="F149" i="16"/>
  <c r="F148" i="16"/>
  <c r="F147" i="16"/>
  <c r="F146" i="16"/>
  <c r="F145" i="16"/>
  <c r="F144" i="16"/>
  <c r="F143" i="16"/>
  <c r="F142" i="16"/>
  <c r="F141" i="16"/>
  <c r="F140" i="16"/>
  <c r="F139" i="16"/>
  <c r="F138" i="16"/>
  <c r="F137" i="16"/>
  <c r="F136" i="16"/>
  <c r="F135" i="16"/>
  <c r="F134" i="16"/>
  <c r="F133" i="16"/>
  <c r="F132" i="16"/>
  <c r="C179" i="20"/>
  <c r="C180" i="20" s="1"/>
  <c r="C181" i="20" s="1"/>
  <c r="C182" i="20" s="1"/>
  <c r="D182" i="20" s="1"/>
  <c r="C177" i="20"/>
  <c r="D177" i="20" s="1"/>
  <c r="C175" i="20"/>
  <c r="C176" i="20" s="1"/>
  <c r="D176" i="20" s="1"/>
  <c r="C171" i="20"/>
  <c r="C172" i="20" s="1"/>
  <c r="C173" i="20" s="1"/>
  <c r="C174" i="20" s="1"/>
  <c r="D174" i="20" s="1"/>
  <c r="C166" i="20"/>
  <c r="C167" i="20" s="1"/>
  <c r="C168" i="20" s="1"/>
  <c r="C169" i="20" s="1"/>
  <c r="C170" i="20" s="1"/>
  <c r="D170" i="20" s="1"/>
  <c r="C159" i="20"/>
  <c r="C160" i="20" s="1"/>
  <c r="C151" i="20"/>
  <c r="C152" i="20" s="1"/>
  <c r="C153" i="20" s="1"/>
  <c r="C154" i="20" s="1"/>
  <c r="C155" i="20" s="1"/>
  <c r="C156" i="20" s="1"/>
  <c r="C157" i="20" s="1"/>
  <c r="C158" i="20" s="1"/>
  <c r="D158" i="20" s="1"/>
  <c r="C149" i="20"/>
  <c r="D149" i="20" s="1"/>
  <c r="C135" i="20"/>
  <c r="D135" i="20" s="1"/>
  <c r="C133" i="20"/>
  <c r="D133" i="20" s="1"/>
  <c r="C131" i="20"/>
  <c r="C132" i="20" s="1"/>
  <c r="D132" i="20" s="1"/>
  <c r="C129" i="20"/>
  <c r="D129" i="20" s="1"/>
  <c r="C127" i="20"/>
  <c r="C128" i="20" s="1"/>
  <c r="D128" i="20" s="1"/>
  <c r="C125" i="20"/>
  <c r="D125" i="20" s="1"/>
  <c r="C123" i="20"/>
  <c r="C124" i="20" s="1"/>
  <c r="D124" i="20" s="1"/>
  <c r="C119" i="20"/>
  <c r="D119" i="20" s="1"/>
  <c r="C115" i="20"/>
  <c r="C116" i="20" s="1"/>
  <c r="C117" i="20" s="1"/>
  <c r="C118" i="20" s="1"/>
  <c r="D118" i="20" s="1"/>
  <c r="C111" i="20"/>
  <c r="D111" i="20" s="1"/>
  <c r="C106" i="20"/>
  <c r="C107" i="20" s="1"/>
  <c r="C108" i="20" s="1"/>
  <c r="C109" i="20" s="1"/>
  <c r="C110" i="20" s="1"/>
  <c r="D110" i="20" s="1"/>
  <c r="C100" i="20"/>
  <c r="C101" i="20" s="1"/>
  <c r="C102" i="20" s="1"/>
  <c r="C103" i="20" s="1"/>
  <c r="C104" i="20" s="1"/>
  <c r="C105" i="20" s="1"/>
  <c r="D105" i="20" s="1"/>
  <c r="C96" i="20"/>
  <c r="C97" i="20" s="1"/>
  <c r="C98" i="20" s="1"/>
  <c r="C99" i="20" s="1"/>
  <c r="D99" i="20" s="1"/>
  <c r="C90" i="20"/>
  <c r="C91" i="20" s="1"/>
  <c r="D91" i="20" s="1"/>
  <c r="C88" i="20"/>
  <c r="C89" i="20" s="1"/>
  <c r="D89" i="20" s="1"/>
  <c r="C84" i="20"/>
  <c r="D84" i="20" s="1"/>
  <c r="C82" i="20"/>
  <c r="C83" i="20" s="1"/>
  <c r="D83" i="20" s="1"/>
  <c r="C80" i="20"/>
  <c r="C81" i="20" s="1"/>
  <c r="D81" i="20" s="1"/>
  <c r="C78" i="20"/>
  <c r="C79" i="20" s="1"/>
  <c r="D79" i="20" s="1"/>
  <c r="C77" i="20"/>
  <c r="D77" i="20" s="1"/>
  <c r="C73" i="20"/>
  <c r="D73" i="20" s="1"/>
  <c r="C69" i="20"/>
  <c r="D69" i="20" s="1"/>
  <c r="C67" i="20"/>
  <c r="C68" i="20" s="1"/>
  <c r="D68" i="20" s="1"/>
  <c r="C60" i="20"/>
  <c r="C61" i="20" s="1"/>
  <c r="C62" i="20" s="1"/>
  <c r="C63" i="20" s="1"/>
  <c r="C64" i="20" s="1"/>
  <c r="C65" i="20" s="1"/>
  <c r="C66" i="20" s="1"/>
  <c r="D66" i="20" s="1"/>
  <c r="C48" i="20"/>
  <c r="C49" i="20" s="1"/>
  <c r="C50" i="20" s="1"/>
  <c r="C51" i="20" s="1"/>
  <c r="C52" i="20" s="1"/>
  <c r="C53" i="20" s="1"/>
  <c r="C54" i="20" s="1"/>
  <c r="C55" i="20" s="1"/>
  <c r="D55" i="20" s="1"/>
  <c r="C44" i="20"/>
  <c r="C45" i="20" s="1"/>
  <c r="C46" i="20" s="1"/>
  <c r="C47" i="20" s="1"/>
  <c r="D47" i="20" s="1"/>
  <c r="C36" i="20"/>
  <c r="C37" i="20" s="1"/>
  <c r="C38" i="20" s="1"/>
  <c r="C39" i="20" s="1"/>
  <c r="C40" i="20" s="1"/>
  <c r="C41" i="20" s="1"/>
  <c r="C42" i="20" s="1"/>
  <c r="C43" i="20" s="1"/>
  <c r="D43" i="20" s="1"/>
  <c r="C34" i="20"/>
  <c r="C35" i="20" s="1"/>
  <c r="D35" i="20" s="1"/>
  <c r="C32" i="20"/>
  <c r="C33" i="20" s="1"/>
  <c r="D33" i="20" s="1"/>
  <c r="C25" i="20"/>
  <c r="D25" i="20" s="1"/>
  <c r="C17" i="20"/>
  <c r="C18" i="20" s="1"/>
  <c r="C15" i="20"/>
  <c r="D15" i="20" s="1"/>
  <c r="C12" i="20"/>
  <c r="C13" i="20" s="1"/>
  <c r="C14" i="20" s="1"/>
  <c r="D14" i="20" s="1"/>
  <c r="C10" i="20"/>
  <c r="C11" i="20" s="1"/>
  <c r="D11" i="20" s="1"/>
  <c r="C8" i="20"/>
  <c r="C6" i="20"/>
  <c r="C7" i="20" s="1"/>
  <c r="D7" i="20" s="1"/>
  <c r="C4" i="20"/>
  <c r="C5" i="20" s="1"/>
  <c r="D5" i="20" s="1"/>
  <c r="L41" i="1"/>
  <c r="K44" i="1"/>
  <c r="T44" i="1" s="1"/>
  <c r="L43" i="1"/>
  <c r="L39" i="1"/>
  <c r="K573" i="6"/>
  <c r="K572" i="6"/>
  <c r="K571" i="6"/>
  <c r="K570" i="6"/>
  <c r="K569" i="6"/>
  <c r="K568" i="6"/>
  <c r="K567" i="6"/>
  <c r="K566" i="6"/>
  <c r="K565" i="6"/>
  <c r="K564" i="6"/>
  <c r="K563" i="6"/>
  <c r="K562" i="6"/>
  <c r="K561" i="6"/>
  <c r="K560" i="6"/>
  <c r="K559" i="6"/>
  <c r="K558" i="6"/>
  <c r="K557" i="6"/>
  <c r="K556" i="6"/>
  <c r="K555" i="6"/>
  <c r="K554" i="6"/>
  <c r="K553" i="6"/>
  <c r="K552" i="6"/>
  <c r="K551" i="6"/>
  <c r="K550" i="6"/>
  <c r="K549" i="6"/>
  <c r="K548" i="6"/>
  <c r="K547" i="6"/>
  <c r="K546" i="6"/>
  <c r="K545" i="6"/>
  <c r="K544" i="6"/>
  <c r="K543" i="6"/>
  <c r="K542" i="6"/>
  <c r="K541" i="6"/>
  <c r="K540" i="6"/>
  <c r="K539" i="6"/>
  <c r="K538" i="6"/>
  <c r="K537" i="6"/>
  <c r="K536" i="6"/>
  <c r="K535" i="6"/>
  <c r="K534" i="6"/>
  <c r="K533" i="6"/>
  <c r="K532" i="6"/>
  <c r="K531" i="6"/>
  <c r="K530" i="6"/>
  <c r="K529" i="6"/>
  <c r="K528" i="6"/>
  <c r="K527" i="6"/>
  <c r="K526" i="6"/>
  <c r="K525" i="6"/>
  <c r="K524" i="6"/>
  <c r="K523" i="6"/>
  <c r="K522" i="6"/>
  <c r="K521" i="6"/>
  <c r="K520" i="6"/>
  <c r="K519" i="6"/>
  <c r="K518" i="6"/>
  <c r="K517" i="6"/>
  <c r="K516" i="6"/>
  <c r="K515" i="6"/>
  <c r="K514" i="6"/>
  <c r="K513" i="6"/>
  <c r="K512" i="6"/>
  <c r="K511" i="6"/>
  <c r="K510" i="6"/>
  <c r="K509" i="6"/>
  <c r="K508" i="6"/>
  <c r="K507" i="6"/>
  <c r="K506" i="6"/>
  <c r="K505" i="6"/>
  <c r="K504" i="6"/>
  <c r="K503" i="6"/>
  <c r="K502" i="6"/>
  <c r="K501" i="6"/>
  <c r="K500" i="6"/>
  <c r="K499" i="6"/>
  <c r="K498" i="6"/>
  <c r="K497" i="6"/>
  <c r="K496" i="6"/>
  <c r="K495" i="6"/>
  <c r="K494" i="6"/>
  <c r="K493" i="6"/>
  <c r="K492" i="6"/>
  <c r="K491" i="6"/>
  <c r="K490" i="6"/>
  <c r="K489" i="6"/>
  <c r="K488" i="6"/>
  <c r="K487" i="6"/>
  <c r="K486" i="6"/>
  <c r="K485" i="6"/>
  <c r="K484" i="6"/>
  <c r="K483" i="6"/>
  <c r="K482" i="6"/>
  <c r="K481" i="6"/>
  <c r="K480" i="6"/>
  <c r="K479" i="6"/>
  <c r="K478" i="6"/>
  <c r="K477" i="6"/>
  <c r="K476" i="6"/>
  <c r="K475" i="6"/>
  <c r="K474" i="6"/>
  <c r="K473" i="6"/>
  <c r="K472" i="6"/>
  <c r="K471" i="6"/>
  <c r="K470" i="6"/>
  <c r="K469" i="6"/>
  <c r="K468" i="6"/>
  <c r="K467" i="6"/>
  <c r="K466" i="6"/>
  <c r="K465" i="6"/>
  <c r="K464" i="6"/>
  <c r="K463" i="6"/>
  <c r="K462" i="6"/>
  <c r="K461" i="6"/>
  <c r="K460" i="6"/>
  <c r="K459" i="6"/>
  <c r="K458" i="6"/>
  <c r="K457" i="6"/>
  <c r="K456" i="6"/>
  <c r="K455" i="6"/>
  <c r="K454" i="6"/>
  <c r="K453" i="6"/>
  <c r="K452" i="6"/>
  <c r="K451" i="6"/>
  <c r="K450" i="6"/>
  <c r="K449" i="6"/>
  <c r="K448" i="6"/>
  <c r="K447" i="6"/>
  <c r="K446" i="6"/>
  <c r="K445" i="6"/>
  <c r="K444" i="6"/>
  <c r="K443" i="6"/>
  <c r="K442" i="6"/>
  <c r="K441" i="6"/>
  <c r="K440" i="6"/>
  <c r="K439" i="6"/>
  <c r="K438" i="6"/>
  <c r="K437" i="6"/>
  <c r="K436" i="6"/>
  <c r="K435" i="6"/>
  <c r="K434" i="6"/>
  <c r="K433" i="6"/>
  <c r="K432" i="6"/>
  <c r="K431" i="6"/>
  <c r="K430" i="6"/>
  <c r="K429" i="6"/>
  <c r="K428" i="6"/>
  <c r="K427" i="6"/>
  <c r="K426" i="6"/>
  <c r="K425" i="6"/>
  <c r="K424" i="6"/>
  <c r="K423" i="6"/>
  <c r="K422" i="6"/>
  <c r="K421" i="6"/>
  <c r="K420" i="6"/>
  <c r="K419" i="6"/>
  <c r="K418" i="6"/>
  <c r="K417" i="6"/>
  <c r="K416" i="6"/>
  <c r="K415" i="6"/>
  <c r="K414" i="6"/>
  <c r="K413" i="6"/>
  <c r="K412" i="6"/>
  <c r="K411" i="6"/>
  <c r="K410" i="6"/>
  <c r="K409" i="6"/>
  <c r="K408" i="6"/>
  <c r="K407" i="6"/>
  <c r="K406" i="6"/>
  <c r="K405" i="6"/>
  <c r="K404" i="6"/>
  <c r="K403" i="6"/>
  <c r="K402" i="6"/>
  <c r="K401" i="6"/>
  <c r="K400" i="6"/>
  <c r="K399" i="6"/>
  <c r="K398" i="6"/>
  <c r="K397" i="6"/>
  <c r="K396" i="6"/>
  <c r="K395" i="6"/>
  <c r="K394" i="6"/>
  <c r="K393" i="6"/>
  <c r="K392" i="6"/>
  <c r="K391" i="6"/>
  <c r="K390" i="6"/>
  <c r="K389" i="6"/>
  <c r="K388" i="6"/>
  <c r="K387" i="6"/>
  <c r="K386" i="6"/>
  <c r="K385" i="6"/>
  <c r="K384" i="6"/>
  <c r="K383" i="6"/>
  <c r="K382" i="6"/>
  <c r="K381" i="6"/>
  <c r="K380" i="6"/>
  <c r="K379" i="6"/>
  <c r="K378" i="6"/>
  <c r="K377" i="6"/>
  <c r="K376" i="6"/>
  <c r="K375" i="6"/>
  <c r="K374" i="6"/>
  <c r="K373" i="6"/>
  <c r="K372" i="6"/>
  <c r="K371" i="6"/>
  <c r="K370" i="6"/>
  <c r="K369" i="6"/>
  <c r="K368" i="6"/>
  <c r="K367" i="6"/>
  <c r="K366" i="6"/>
  <c r="K365" i="6"/>
  <c r="K364" i="6"/>
  <c r="K363" i="6"/>
  <c r="K362" i="6"/>
  <c r="K361" i="6"/>
  <c r="K360" i="6"/>
  <c r="K359" i="6"/>
  <c r="K358" i="6"/>
  <c r="K357" i="6"/>
  <c r="K356" i="6"/>
  <c r="K355" i="6"/>
  <c r="K354" i="6"/>
  <c r="K353" i="6"/>
  <c r="K352" i="6"/>
  <c r="K351" i="6"/>
  <c r="K350" i="6"/>
  <c r="K349" i="6"/>
  <c r="K348" i="6"/>
  <c r="K347" i="6"/>
  <c r="K346" i="6"/>
  <c r="K345" i="6"/>
  <c r="K344" i="6"/>
  <c r="K343" i="6"/>
  <c r="K342" i="6"/>
  <c r="K341" i="6"/>
  <c r="K340" i="6"/>
  <c r="K339" i="6"/>
  <c r="K338" i="6"/>
  <c r="K337" i="6"/>
  <c r="K336" i="6"/>
  <c r="K335" i="6"/>
  <c r="K334" i="6"/>
  <c r="K333" i="6"/>
  <c r="K332" i="6"/>
  <c r="K331" i="6"/>
  <c r="K330" i="6"/>
  <c r="K329" i="6"/>
  <c r="K328" i="6"/>
  <c r="K327" i="6"/>
  <c r="K326" i="6"/>
  <c r="K325" i="6"/>
  <c r="K324" i="6"/>
  <c r="K323" i="6"/>
  <c r="K322" i="6"/>
  <c r="K321" i="6"/>
  <c r="K320" i="6"/>
  <c r="K319" i="6"/>
  <c r="K318" i="6"/>
  <c r="K317" i="6"/>
  <c r="K316" i="6"/>
  <c r="K315" i="6"/>
  <c r="K314" i="6"/>
  <c r="K313" i="6"/>
  <c r="K312" i="6"/>
  <c r="K311" i="6"/>
  <c r="K310" i="6"/>
  <c r="K309" i="6"/>
  <c r="K308" i="6"/>
  <c r="K307" i="6"/>
  <c r="K306" i="6"/>
  <c r="K305" i="6"/>
  <c r="K304" i="6"/>
  <c r="K303" i="6"/>
  <c r="K302" i="6"/>
  <c r="K301" i="6"/>
  <c r="K300" i="6"/>
  <c r="K299" i="6"/>
  <c r="K298" i="6"/>
  <c r="K297" i="6"/>
  <c r="K296" i="6"/>
  <c r="K295" i="6"/>
  <c r="K294" i="6"/>
  <c r="K293" i="6"/>
  <c r="K292" i="6"/>
  <c r="K291" i="6"/>
  <c r="K290" i="6"/>
  <c r="K289" i="6"/>
  <c r="K288" i="6"/>
  <c r="K287" i="6"/>
  <c r="K286" i="6"/>
  <c r="K285" i="6"/>
  <c r="K284" i="6"/>
  <c r="K283" i="6"/>
  <c r="K282" i="6"/>
  <c r="K281" i="6"/>
  <c r="K280" i="6"/>
  <c r="K279" i="6"/>
  <c r="K278" i="6"/>
  <c r="K277" i="6"/>
  <c r="K276" i="6"/>
  <c r="K275" i="6"/>
  <c r="K274" i="6"/>
  <c r="K273" i="6"/>
  <c r="K272" i="6"/>
  <c r="K271" i="6"/>
  <c r="K270" i="6"/>
  <c r="K269" i="6"/>
  <c r="K268" i="6"/>
  <c r="K267" i="6"/>
  <c r="K266" i="6"/>
  <c r="K265" i="6"/>
  <c r="K264" i="6"/>
  <c r="K263" i="6"/>
  <c r="K262" i="6"/>
  <c r="K261" i="6"/>
  <c r="K260" i="6"/>
  <c r="K259" i="6"/>
  <c r="K258" i="6"/>
  <c r="K257" i="6"/>
  <c r="K256" i="6"/>
  <c r="K255" i="6"/>
  <c r="K254" i="6"/>
  <c r="K253" i="6"/>
  <c r="K252" i="6"/>
  <c r="K251" i="6"/>
  <c r="K250" i="6"/>
  <c r="K249" i="6"/>
  <c r="K248" i="6"/>
  <c r="K247" i="6"/>
  <c r="K246" i="6"/>
  <c r="K245" i="6"/>
  <c r="K244" i="6"/>
  <c r="K243" i="6"/>
  <c r="K242" i="6"/>
  <c r="K241" i="6"/>
  <c r="K240" i="6"/>
  <c r="K239" i="6"/>
  <c r="K238" i="6"/>
  <c r="K237" i="6"/>
  <c r="K236" i="6"/>
  <c r="K235" i="6"/>
  <c r="K234" i="6"/>
  <c r="K233" i="6"/>
  <c r="K232" i="6"/>
  <c r="K231" i="6"/>
  <c r="K230" i="6"/>
  <c r="K229" i="6"/>
  <c r="K228" i="6"/>
  <c r="K227" i="6"/>
  <c r="K226" i="6"/>
  <c r="K225" i="6"/>
  <c r="K224" i="6"/>
  <c r="K223" i="6"/>
  <c r="K222" i="6"/>
  <c r="K221" i="6"/>
  <c r="K220" i="6"/>
  <c r="K219" i="6"/>
  <c r="K218" i="6"/>
  <c r="K217" i="6"/>
  <c r="K216" i="6"/>
  <c r="K215" i="6"/>
  <c r="K214" i="6"/>
  <c r="K213" i="6"/>
  <c r="K212" i="6"/>
  <c r="K211" i="6"/>
  <c r="K210" i="6"/>
  <c r="K209" i="6"/>
  <c r="K208" i="6"/>
  <c r="K207" i="6"/>
  <c r="K206" i="6"/>
  <c r="K205" i="6"/>
  <c r="K204" i="6"/>
  <c r="K203" i="6"/>
  <c r="K202" i="6"/>
  <c r="K201" i="6"/>
  <c r="K200" i="6"/>
  <c r="K199" i="6"/>
  <c r="K198" i="6"/>
  <c r="K197" i="6"/>
  <c r="K196" i="6"/>
  <c r="K195" i="6"/>
  <c r="K194" i="6"/>
  <c r="K193" i="6"/>
  <c r="K192" i="6"/>
  <c r="K191" i="6"/>
  <c r="K190" i="6"/>
  <c r="K189" i="6"/>
  <c r="K188" i="6"/>
  <c r="K187" i="6"/>
  <c r="K186" i="6"/>
  <c r="K185" i="6"/>
  <c r="K184" i="6"/>
  <c r="K183" i="6"/>
  <c r="K182" i="6"/>
  <c r="K181" i="6"/>
  <c r="K180" i="6"/>
  <c r="K179" i="6"/>
  <c r="K178" i="6"/>
  <c r="K177" i="6"/>
  <c r="K176" i="6"/>
  <c r="K175" i="6"/>
  <c r="K174" i="6"/>
  <c r="K173" i="6"/>
  <c r="K172" i="6"/>
  <c r="K171" i="6"/>
  <c r="K170" i="6"/>
  <c r="K169" i="6"/>
  <c r="K168" i="6"/>
  <c r="K167" i="6"/>
  <c r="K166" i="6"/>
  <c r="K165" i="6"/>
  <c r="K164" i="6"/>
  <c r="K163" i="6"/>
  <c r="K162" i="6"/>
  <c r="K161" i="6"/>
  <c r="K160" i="6"/>
  <c r="K159" i="6"/>
  <c r="K158" i="6"/>
  <c r="K157" i="6"/>
  <c r="K156" i="6"/>
  <c r="K155" i="6"/>
  <c r="K154" i="6"/>
  <c r="K153" i="6"/>
  <c r="K152" i="6"/>
  <c r="K151" i="6"/>
  <c r="K150" i="6"/>
  <c r="K149" i="6"/>
  <c r="K148" i="6"/>
  <c r="K147" i="6"/>
  <c r="K146" i="6"/>
  <c r="K145" i="6"/>
  <c r="K144" i="6"/>
  <c r="K143" i="6"/>
  <c r="K142" i="6"/>
  <c r="K141" i="6"/>
  <c r="K140" i="6"/>
  <c r="K139" i="6"/>
  <c r="K138" i="6"/>
  <c r="K137" i="6"/>
  <c r="K136" i="6"/>
  <c r="K135" i="6"/>
  <c r="K134" i="6"/>
  <c r="K133" i="6"/>
  <c r="K132" i="6"/>
  <c r="K131" i="6"/>
  <c r="K130" i="6"/>
  <c r="K129" i="6"/>
  <c r="K128" i="6"/>
  <c r="K127" i="6"/>
  <c r="K126" i="6"/>
  <c r="K125" i="6"/>
  <c r="K124" i="6"/>
  <c r="K123" i="6"/>
  <c r="K122" i="6"/>
  <c r="K121" i="6"/>
  <c r="K120" i="6"/>
  <c r="K119" i="6"/>
  <c r="K118" i="6"/>
  <c r="K117" i="6"/>
  <c r="K116" i="6"/>
  <c r="K115" i="6"/>
  <c r="K114" i="6"/>
  <c r="K113" i="6"/>
  <c r="K112" i="6"/>
  <c r="K111" i="6"/>
  <c r="K110" i="6"/>
  <c r="K109" i="6"/>
  <c r="K108" i="6"/>
  <c r="K107" i="6"/>
  <c r="K106" i="6"/>
  <c r="K105" i="6"/>
  <c r="K104" i="6"/>
  <c r="K103" i="6"/>
  <c r="K102" i="6"/>
  <c r="K101" i="6"/>
  <c r="K100" i="6"/>
  <c r="K99" i="6"/>
  <c r="K98" i="6"/>
  <c r="K97" i="6"/>
  <c r="K96" i="6"/>
  <c r="K95" i="6"/>
  <c r="K94" i="6"/>
  <c r="J573" i="6"/>
  <c r="J572" i="6"/>
  <c r="J571" i="6"/>
  <c r="J570" i="6"/>
  <c r="J569" i="6"/>
  <c r="J568" i="6"/>
  <c r="J567" i="6"/>
  <c r="J566" i="6"/>
  <c r="J565" i="6"/>
  <c r="J564" i="6"/>
  <c r="J563" i="6"/>
  <c r="J562" i="6"/>
  <c r="J561" i="6"/>
  <c r="J560" i="6"/>
  <c r="J559" i="6"/>
  <c r="J558" i="6"/>
  <c r="J557" i="6"/>
  <c r="J556" i="6"/>
  <c r="J555" i="6"/>
  <c r="J554" i="6"/>
  <c r="J553" i="6"/>
  <c r="J552" i="6"/>
  <c r="J551" i="6"/>
  <c r="J550" i="6"/>
  <c r="J549" i="6"/>
  <c r="J548" i="6"/>
  <c r="J547" i="6"/>
  <c r="J546" i="6"/>
  <c r="J545" i="6"/>
  <c r="J544" i="6"/>
  <c r="J543" i="6"/>
  <c r="J542" i="6"/>
  <c r="J541" i="6"/>
  <c r="J540" i="6"/>
  <c r="J539" i="6"/>
  <c r="J538" i="6"/>
  <c r="J537" i="6"/>
  <c r="J536" i="6"/>
  <c r="J535" i="6"/>
  <c r="J534" i="6"/>
  <c r="J533" i="6"/>
  <c r="J532" i="6"/>
  <c r="J531" i="6"/>
  <c r="J530" i="6"/>
  <c r="J529" i="6"/>
  <c r="J528" i="6"/>
  <c r="J527" i="6"/>
  <c r="J526" i="6"/>
  <c r="J525" i="6"/>
  <c r="J524" i="6"/>
  <c r="J523" i="6"/>
  <c r="J522" i="6"/>
  <c r="J521" i="6"/>
  <c r="J520" i="6"/>
  <c r="J519" i="6"/>
  <c r="J518" i="6"/>
  <c r="J517" i="6"/>
  <c r="J516" i="6"/>
  <c r="J515" i="6"/>
  <c r="J514" i="6"/>
  <c r="J513" i="6"/>
  <c r="J512" i="6"/>
  <c r="J511" i="6"/>
  <c r="J510" i="6"/>
  <c r="J509" i="6"/>
  <c r="J508" i="6"/>
  <c r="J507" i="6"/>
  <c r="J506" i="6"/>
  <c r="J505" i="6"/>
  <c r="J504" i="6"/>
  <c r="J503" i="6"/>
  <c r="J502" i="6"/>
  <c r="J501" i="6"/>
  <c r="J500" i="6"/>
  <c r="J499" i="6"/>
  <c r="J498" i="6"/>
  <c r="J497" i="6"/>
  <c r="J496" i="6"/>
  <c r="J495" i="6"/>
  <c r="J494" i="6"/>
  <c r="J493" i="6"/>
  <c r="J492" i="6"/>
  <c r="J491" i="6"/>
  <c r="J490" i="6"/>
  <c r="J489" i="6"/>
  <c r="J488" i="6"/>
  <c r="J487" i="6"/>
  <c r="J486" i="6"/>
  <c r="J485" i="6"/>
  <c r="J484" i="6"/>
  <c r="J483" i="6"/>
  <c r="J482" i="6"/>
  <c r="J481" i="6"/>
  <c r="J480" i="6"/>
  <c r="J479" i="6"/>
  <c r="J478" i="6"/>
  <c r="J477" i="6"/>
  <c r="J476" i="6"/>
  <c r="J475" i="6"/>
  <c r="J474" i="6"/>
  <c r="J473" i="6"/>
  <c r="J472" i="6"/>
  <c r="J471" i="6"/>
  <c r="J470" i="6"/>
  <c r="J469" i="6"/>
  <c r="J468" i="6"/>
  <c r="J467" i="6"/>
  <c r="J466" i="6"/>
  <c r="J465" i="6"/>
  <c r="J464" i="6"/>
  <c r="J463" i="6"/>
  <c r="J462" i="6"/>
  <c r="J461" i="6"/>
  <c r="J460" i="6"/>
  <c r="J459" i="6"/>
  <c r="J458" i="6"/>
  <c r="J457" i="6"/>
  <c r="J456" i="6"/>
  <c r="J455" i="6"/>
  <c r="J454" i="6"/>
  <c r="J453" i="6"/>
  <c r="J452" i="6"/>
  <c r="J451" i="6"/>
  <c r="J450" i="6"/>
  <c r="J449" i="6"/>
  <c r="J448" i="6"/>
  <c r="J447" i="6"/>
  <c r="J446" i="6"/>
  <c r="J445" i="6"/>
  <c r="J444" i="6"/>
  <c r="J443" i="6"/>
  <c r="J442" i="6"/>
  <c r="J441" i="6"/>
  <c r="J440" i="6"/>
  <c r="J439" i="6"/>
  <c r="J438" i="6"/>
  <c r="J437" i="6"/>
  <c r="J436" i="6"/>
  <c r="J435" i="6"/>
  <c r="J434" i="6"/>
  <c r="J433" i="6"/>
  <c r="J432" i="6"/>
  <c r="J431" i="6"/>
  <c r="J430" i="6"/>
  <c r="J429" i="6"/>
  <c r="J428" i="6"/>
  <c r="J427" i="6"/>
  <c r="J426" i="6"/>
  <c r="J425" i="6"/>
  <c r="J424" i="6"/>
  <c r="J423" i="6"/>
  <c r="J422" i="6"/>
  <c r="J421" i="6"/>
  <c r="J420" i="6"/>
  <c r="J419" i="6"/>
  <c r="J418" i="6"/>
  <c r="J417" i="6"/>
  <c r="J416" i="6"/>
  <c r="J415" i="6"/>
  <c r="J414" i="6"/>
  <c r="J413" i="6"/>
  <c r="J412" i="6"/>
  <c r="J411" i="6"/>
  <c r="J410" i="6"/>
  <c r="J409" i="6"/>
  <c r="J408" i="6"/>
  <c r="J407" i="6"/>
  <c r="J406" i="6"/>
  <c r="J405" i="6"/>
  <c r="J404" i="6"/>
  <c r="J403" i="6"/>
  <c r="J402" i="6"/>
  <c r="J401" i="6"/>
  <c r="J400" i="6"/>
  <c r="J399" i="6"/>
  <c r="J398" i="6"/>
  <c r="J397" i="6"/>
  <c r="J396" i="6"/>
  <c r="J395" i="6"/>
  <c r="J394" i="6"/>
  <c r="J393" i="6"/>
  <c r="J392" i="6"/>
  <c r="J391" i="6"/>
  <c r="J390" i="6"/>
  <c r="J389" i="6"/>
  <c r="J388" i="6"/>
  <c r="J387" i="6"/>
  <c r="J386" i="6"/>
  <c r="J385" i="6"/>
  <c r="J384" i="6"/>
  <c r="J383" i="6"/>
  <c r="J382" i="6"/>
  <c r="J381" i="6"/>
  <c r="J380" i="6"/>
  <c r="J379" i="6"/>
  <c r="J378" i="6"/>
  <c r="J377" i="6"/>
  <c r="J376" i="6"/>
  <c r="J375" i="6"/>
  <c r="J374" i="6"/>
  <c r="J373" i="6"/>
  <c r="J372" i="6"/>
  <c r="J371" i="6"/>
  <c r="J370" i="6"/>
  <c r="J369" i="6"/>
  <c r="J368" i="6"/>
  <c r="J367" i="6"/>
  <c r="J366" i="6"/>
  <c r="J365" i="6"/>
  <c r="J364" i="6"/>
  <c r="J363" i="6"/>
  <c r="J362" i="6"/>
  <c r="J361" i="6"/>
  <c r="J360" i="6"/>
  <c r="J359" i="6"/>
  <c r="J358" i="6"/>
  <c r="J357" i="6"/>
  <c r="J356" i="6"/>
  <c r="J355" i="6"/>
  <c r="J354" i="6"/>
  <c r="J353" i="6"/>
  <c r="J352" i="6"/>
  <c r="J351" i="6"/>
  <c r="J350" i="6"/>
  <c r="J349" i="6"/>
  <c r="J348" i="6"/>
  <c r="J347" i="6"/>
  <c r="J346" i="6"/>
  <c r="J345" i="6"/>
  <c r="J344" i="6"/>
  <c r="J343" i="6"/>
  <c r="J342" i="6"/>
  <c r="J341" i="6"/>
  <c r="J340" i="6"/>
  <c r="J339" i="6"/>
  <c r="J338" i="6"/>
  <c r="J337" i="6"/>
  <c r="J336" i="6"/>
  <c r="J335" i="6"/>
  <c r="J334" i="6"/>
  <c r="J333" i="6"/>
  <c r="J332" i="6"/>
  <c r="J331" i="6"/>
  <c r="J330" i="6"/>
  <c r="J329" i="6"/>
  <c r="J328" i="6"/>
  <c r="J327" i="6"/>
  <c r="J326" i="6"/>
  <c r="J325" i="6"/>
  <c r="J324" i="6"/>
  <c r="J323" i="6"/>
  <c r="J322" i="6"/>
  <c r="J321" i="6"/>
  <c r="J320" i="6"/>
  <c r="J319" i="6"/>
  <c r="J318" i="6"/>
  <c r="J317" i="6"/>
  <c r="J316" i="6"/>
  <c r="J315" i="6"/>
  <c r="J314" i="6"/>
  <c r="J313" i="6"/>
  <c r="J312" i="6"/>
  <c r="J311" i="6"/>
  <c r="J310" i="6"/>
  <c r="J309" i="6"/>
  <c r="J308" i="6"/>
  <c r="J307" i="6"/>
  <c r="J306" i="6"/>
  <c r="J305" i="6"/>
  <c r="J304" i="6"/>
  <c r="J303" i="6"/>
  <c r="J302" i="6"/>
  <c r="J301" i="6"/>
  <c r="J300" i="6"/>
  <c r="J299" i="6"/>
  <c r="J298" i="6"/>
  <c r="J297" i="6"/>
  <c r="J296" i="6"/>
  <c r="J295" i="6"/>
  <c r="J294" i="6"/>
  <c r="J293" i="6"/>
  <c r="J292" i="6"/>
  <c r="J291" i="6"/>
  <c r="J290" i="6"/>
  <c r="J289" i="6"/>
  <c r="J288" i="6"/>
  <c r="J287" i="6"/>
  <c r="J286" i="6"/>
  <c r="J285" i="6"/>
  <c r="J284" i="6"/>
  <c r="J283" i="6"/>
  <c r="J282" i="6"/>
  <c r="J281" i="6"/>
  <c r="J280" i="6"/>
  <c r="J279" i="6"/>
  <c r="J278" i="6"/>
  <c r="J277" i="6"/>
  <c r="J276" i="6"/>
  <c r="J275" i="6"/>
  <c r="J274" i="6"/>
  <c r="J273" i="6"/>
  <c r="J272" i="6"/>
  <c r="J271" i="6"/>
  <c r="J270" i="6"/>
  <c r="J269" i="6"/>
  <c r="J268" i="6"/>
  <c r="J267" i="6"/>
  <c r="J266" i="6"/>
  <c r="J265" i="6"/>
  <c r="J264" i="6"/>
  <c r="J263" i="6"/>
  <c r="J262" i="6"/>
  <c r="J261" i="6"/>
  <c r="J260" i="6"/>
  <c r="J259" i="6"/>
  <c r="J258" i="6"/>
  <c r="J257" i="6"/>
  <c r="J256" i="6"/>
  <c r="J255" i="6"/>
  <c r="J254" i="6"/>
  <c r="J253" i="6"/>
  <c r="J252" i="6"/>
  <c r="J251" i="6"/>
  <c r="J250" i="6"/>
  <c r="J249" i="6"/>
  <c r="J248" i="6"/>
  <c r="J247" i="6"/>
  <c r="J246" i="6"/>
  <c r="J245" i="6"/>
  <c r="J244" i="6"/>
  <c r="J243" i="6"/>
  <c r="J242" i="6"/>
  <c r="J241" i="6"/>
  <c r="J240" i="6"/>
  <c r="J239" i="6"/>
  <c r="J238" i="6"/>
  <c r="J237" i="6"/>
  <c r="J236" i="6"/>
  <c r="J235" i="6"/>
  <c r="J234" i="6"/>
  <c r="J233" i="6"/>
  <c r="J232" i="6"/>
  <c r="J231" i="6"/>
  <c r="J230" i="6"/>
  <c r="J229" i="6"/>
  <c r="J228" i="6"/>
  <c r="J227" i="6"/>
  <c r="J226" i="6"/>
  <c r="J225" i="6"/>
  <c r="J224" i="6"/>
  <c r="J223" i="6"/>
  <c r="J222" i="6"/>
  <c r="J221" i="6"/>
  <c r="J220" i="6"/>
  <c r="J219" i="6"/>
  <c r="J218" i="6"/>
  <c r="J217" i="6"/>
  <c r="J216" i="6"/>
  <c r="J215" i="6"/>
  <c r="J214" i="6"/>
  <c r="J213" i="6"/>
  <c r="J212" i="6"/>
  <c r="J211" i="6"/>
  <c r="J210" i="6"/>
  <c r="J209" i="6"/>
  <c r="J208" i="6"/>
  <c r="J207" i="6"/>
  <c r="J206" i="6"/>
  <c r="J205" i="6"/>
  <c r="J204" i="6"/>
  <c r="J203" i="6"/>
  <c r="J202" i="6"/>
  <c r="J201" i="6"/>
  <c r="J200" i="6"/>
  <c r="J199" i="6"/>
  <c r="J198" i="6"/>
  <c r="J197" i="6"/>
  <c r="J196" i="6"/>
  <c r="J195" i="6"/>
  <c r="J194" i="6"/>
  <c r="J193" i="6"/>
  <c r="J192" i="6"/>
  <c r="J191" i="6"/>
  <c r="J190" i="6"/>
  <c r="J189" i="6"/>
  <c r="J188" i="6"/>
  <c r="J187" i="6"/>
  <c r="J186" i="6"/>
  <c r="J185" i="6"/>
  <c r="J184" i="6"/>
  <c r="J183" i="6"/>
  <c r="J182" i="6"/>
  <c r="J181" i="6"/>
  <c r="J180" i="6"/>
  <c r="J179" i="6"/>
  <c r="J178" i="6"/>
  <c r="J177" i="6"/>
  <c r="J176" i="6"/>
  <c r="J175" i="6"/>
  <c r="J174" i="6"/>
  <c r="J173" i="6"/>
  <c r="J172" i="6"/>
  <c r="J171" i="6"/>
  <c r="J170" i="6"/>
  <c r="J169" i="6"/>
  <c r="J168" i="6"/>
  <c r="J167" i="6"/>
  <c r="J166" i="6"/>
  <c r="J165" i="6"/>
  <c r="J164" i="6"/>
  <c r="J163" i="6"/>
  <c r="J162" i="6"/>
  <c r="J161" i="6"/>
  <c r="J160" i="6"/>
  <c r="J159" i="6"/>
  <c r="J158" i="6"/>
  <c r="J157" i="6"/>
  <c r="J156" i="6"/>
  <c r="J155" i="6"/>
  <c r="J154" i="6"/>
  <c r="J153" i="6"/>
  <c r="J152" i="6"/>
  <c r="J151" i="6"/>
  <c r="J150" i="6"/>
  <c r="J149" i="6"/>
  <c r="J148" i="6"/>
  <c r="J147" i="6"/>
  <c r="J146" i="6"/>
  <c r="J145" i="6"/>
  <c r="J144" i="6"/>
  <c r="J143" i="6"/>
  <c r="J142" i="6"/>
  <c r="J141" i="6"/>
  <c r="J140" i="6"/>
  <c r="J139" i="6"/>
  <c r="J138" i="6"/>
  <c r="J137" i="6"/>
  <c r="J136" i="6"/>
  <c r="J135" i="6"/>
  <c r="J134" i="6"/>
  <c r="J133" i="6"/>
  <c r="J132" i="6"/>
  <c r="J131" i="6"/>
  <c r="J130" i="6"/>
  <c r="J129" i="6"/>
  <c r="J128" i="6"/>
  <c r="J127" i="6"/>
  <c r="J126" i="6"/>
  <c r="J125" i="6"/>
  <c r="J124" i="6"/>
  <c r="J123" i="6"/>
  <c r="J122" i="6"/>
  <c r="J121" i="6"/>
  <c r="J120" i="6"/>
  <c r="J119" i="6"/>
  <c r="J118" i="6"/>
  <c r="J117" i="6"/>
  <c r="J116" i="6"/>
  <c r="J115" i="6"/>
  <c r="J114" i="6"/>
  <c r="J113" i="6"/>
  <c r="J112" i="6"/>
  <c r="J111" i="6"/>
  <c r="J110" i="6"/>
  <c r="J109" i="6"/>
  <c r="J108" i="6"/>
  <c r="J107" i="6"/>
  <c r="J106" i="6"/>
  <c r="J105" i="6"/>
  <c r="J104" i="6"/>
  <c r="J103" i="6"/>
  <c r="J102" i="6"/>
  <c r="J101" i="6"/>
  <c r="J100" i="6"/>
  <c r="J99" i="6"/>
  <c r="J98" i="6"/>
  <c r="J97" i="6"/>
  <c r="J96" i="6"/>
  <c r="J95" i="6"/>
  <c r="J94" i="6"/>
  <c r="I573" i="6"/>
  <c r="I572" i="6"/>
  <c r="I571" i="6"/>
  <c r="I570" i="6"/>
  <c r="I569" i="6"/>
  <c r="I568" i="6"/>
  <c r="I567" i="6"/>
  <c r="I566" i="6"/>
  <c r="I565" i="6"/>
  <c r="I564" i="6"/>
  <c r="I563" i="6"/>
  <c r="I562" i="6"/>
  <c r="I561" i="6"/>
  <c r="I560" i="6"/>
  <c r="I559" i="6"/>
  <c r="I558" i="6"/>
  <c r="I557" i="6"/>
  <c r="I556" i="6"/>
  <c r="I555" i="6"/>
  <c r="I554" i="6"/>
  <c r="I553" i="6"/>
  <c r="I552" i="6"/>
  <c r="I551" i="6"/>
  <c r="I550" i="6"/>
  <c r="I549" i="6"/>
  <c r="I548" i="6"/>
  <c r="I547" i="6"/>
  <c r="I546" i="6"/>
  <c r="I545" i="6"/>
  <c r="I544" i="6"/>
  <c r="I543" i="6"/>
  <c r="I542" i="6"/>
  <c r="I541" i="6"/>
  <c r="I540" i="6"/>
  <c r="I539" i="6"/>
  <c r="I538" i="6"/>
  <c r="I537" i="6"/>
  <c r="I536" i="6"/>
  <c r="I535" i="6"/>
  <c r="I534" i="6"/>
  <c r="I533" i="6"/>
  <c r="I532" i="6"/>
  <c r="I531" i="6"/>
  <c r="I530" i="6"/>
  <c r="I529" i="6"/>
  <c r="I528" i="6"/>
  <c r="I527" i="6"/>
  <c r="I526" i="6"/>
  <c r="I525" i="6"/>
  <c r="I524" i="6"/>
  <c r="I523" i="6"/>
  <c r="I522" i="6"/>
  <c r="I521" i="6"/>
  <c r="I520" i="6"/>
  <c r="I519" i="6"/>
  <c r="I518" i="6"/>
  <c r="I517" i="6"/>
  <c r="I516" i="6"/>
  <c r="I515" i="6"/>
  <c r="I514" i="6"/>
  <c r="I513" i="6"/>
  <c r="I512" i="6"/>
  <c r="I511" i="6"/>
  <c r="I510" i="6"/>
  <c r="I509" i="6"/>
  <c r="I508" i="6"/>
  <c r="I507" i="6"/>
  <c r="I506" i="6"/>
  <c r="I505" i="6"/>
  <c r="I504" i="6"/>
  <c r="I503" i="6"/>
  <c r="I502" i="6"/>
  <c r="I501" i="6"/>
  <c r="I500" i="6"/>
  <c r="I499" i="6"/>
  <c r="I498" i="6"/>
  <c r="I497" i="6"/>
  <c r="I496" i="6"/>
  <c r="I495" i="6"/>
  <c r="I494" i="6"/>
  <c r="I493" i="6"/>
  <c r="I492" i="6"/>
  <c r="I491" i="6"/>
  <c r="I490" i="6"/>
  <c r="I489" i="6"/>
  <c r="I488" i="6"/>
  <c r="I487" i="6"/>
  <c r="I486" i="6"/>
  <c r="I485" i="6"/>
  <c r="I484" i="6"/>
  <c r="I483" i="6"/>
  <c r="I482" i="6"/>
  <c r="I481" i="6"/>
  <c r="I480" i="6"/>
  <c r="I479" i="6"/>
  <c r="I478" i="6"/>
  <c r="I477" i="6"/>
  <c r="I476" i="6"/>
  <c r="I475" i="6"/>
  <c r="I474" i="6"/>
  <c r="I473" i="6"/>
  <c r="I472" i="6"/>
  <c r="I471" i="6"/>
  <c r="I470" i="6"/>
  <c r="I469" i="6"/>
  <c r="I468" i="6"/>
  <c r="I467" i="6"/>
  <c r="I466" i="6"/>
  <c r="I465" i="6"/>
  <c r="I464" i="6"/>
  <c r="I463" i="6"/>
  <c r="I462" i="6"/>
  <c r="I461" i="6"/>
  <c r="I460" i="6"/>
  <c r="I459" i="6"/>
  <c r="I458" i="6"/>
  <c r="I457" i="6"/>
  <c r="I456" i="6"/>
  <c r="I455" i="6"/>
  <c r="I454" i="6"/>
  <c r="I453" i="6"/>
  <c r="I452" i="6"/>
  <c r="I451" i="6"/>
  <c r="I450" i="6"/>
  <c r="I449" i="6"/>
  <c r="I448" i="6"/>
  <c r="I447" i="6"/>
  <c r="I446" i="6"/>
  <c r="I445" i="6"/>
  <c r="I444" i="6"/>
  <c r="I443" i="6"/>
  <c r="I442" i="6"/>
  <c r="I441" i="6"/>
  <c r="I440" i="6"/>
  <c r="I439" i="6"/>
  <c r="I438" i="6"/>
  <c r="I437" i="6"/>
  <c r="I436" i="6"/>
  <c r="I435" i="6"/>
  <c r="I434" i="6"/>
  <c r="I433" i="6"/>
  <c r="I432" i="6"/>
  <c r="I431" i="6"/>
  <c r="I430" i="6"/>
  <c r="I429" i="6"/>
  <c r="I428" i="6"/>
  <c r="I427" i="6"/>
  <c r="I426" i="6"/>
  <c r="I425" i="6"/>
  <c r="I424" i="6"/>
  <c r="I423" i="6"/>
  <c r="I422" i="6"/>
  <c r="I421" i="6"/>
  <c r="I420" i="6"/>
  <c r="I419" i="6"/>
  <c r="I418" i="6"/>
  <c r="I417" i="6"/>
  <c r="I416" i="6"/>
  <c r="I415" i="6"/>
  <c r="I414" i="6"/>
  <c r="I413" i="6"/>
  <c r="I412" i="6"/>
  <c r="I411" i="6"/>
  <c r="I410" i="6"/>
  <c r="I409" i="6"/>
  <c r="I408" i="6"/>
  <c r="I407" i="6"/>
  <c r="I406" i="6"/>
  <c r="I405" i="6"/>
  <c r="I404" i="6"/>
  <c r="I403" i="6"/>
  <c r="I402" i="6"/>
  <c r="I401" i="6"/>
  <c r="I400" i="6"/>
  <c r="I399" i="6"/>
  <c r="I398" i="6"/>
  <c r="I397" i="6"/>
  <c r="I396" i="6"/>
  <c r="I395" i="6"/>
  <c r="I394" i="6"/>
  <c r="I393" i="6"/>
  <c r="I392" i="6"/>
  <c r="I391" i="6"/>
  <c r="I390" i="6"/>
  <c r="I389" i="6"/>
  <c r="I388" i="6"/>
  <c r="I387" i="6"/>
  <c r="I386" i="6"/>
  <c r="I385" i="6"/>
  <c r="I384" i="6"/>
  <c r="I383" i="6"/>
  <c r="I382" i="6"/>
  <c r="I381" i="6"/>
  <c r="I380" i="6"/>
  <c r="I379" i="6"/>
  <c r="I378" i="6"/>
  <c r="I377" i="6"/>
  <c r="I376" i="6"/>
  <c r="I375" i="6"/>
  <c r="I374" i="6"/>
  <c r="I373" i="6"/>
  <c r="I372" i="6"/>
  <c r="I371" i="6"/>
  <c r="I370" i="6"/>
  <c r="I369" i="6"/>
  <c r="I368" i="6"/>
  <c r="I367" i="6"/>
  <c r="I366" i="6"/>
  <c r="I365" i="6"/>
  <c r="I364" i="6"/>
  <c r="I363" i="6"/>
  <c r="I362" i="6"/>
  <c r="I361" i="6"/>
  <c r="I360" i="6"/>
  <c r="I359" i="6"/>
  <c r="I358" i="6"/>
  <c r="I357" i="6"/>
  <c r="I356" i="6"/>
  <c r="I355" i="6"/>
  <c r="I354" i="6"/>
  <c r="I353" i="6"/>
  <c r="I352" i="6"/>
  <c r="I351" i="6"/>
  <c r="I350" i="6"/>
  <c r="I349" i="6"/>
  <c r="I348" i="6"/>
  <c r="I347" i="6"/>
  <c r="I346" i="6"/>
  <c r="I345" i="6"/>
  <c r="I344" i="6"/>
  <c r="I343" i="6"/>
  <c r="I342" i="6"/>
  <c r="I341" i="6"/>
  <c r="I340" i="6"/>
  <c r="I339" i="6"/>
  <c r="I338" i="6"/>
  <c r="I337" i="6"/>
  <c r="I336" i="6"/>
  <c r="I335" i="6"/>
  <c r="I334" i="6"/>
  <c r="I333" i="6"/>
  <c r="I332" i="6"/>
  <c r="I331" i="6"/>
  <c r="I330" i="6"/>
  <c r="I329" i="6"/>
  <c r="I328" i="6"/>
  <c r="I327" i="6"/>
  <c r="I326" i="6"/>
  <c r="I325" i="6"/>
  <c r="I324" i="6"/>
  <c r="I323" i="6"/>
  <c r="I322" i="6"/>
  <c r="I321" i="6"/>
  <c r="I320" i="6"/>
  <c r="I319" i="6"/>
  <c r="I318" i="6"/>
  <c r="I317" i="6"/>
  <c r="I316" i="6"/>
  <c r="I315" i="6"/>
  <c r="I314" i="6"/>
  <c r="I313" i="6"/>
  <c r="I312" i="6"/>
  <c r="I311" i="6"/>
  <c r="I310" i="6"/>
  <c r="I309" i="6"/>
  <c r="I308" i="6"/>
  <c r="I307" i="6"/>
  <c r="I306" i="6"/>
  <c r="I305" i="6"/>
  <c r="I304" i="6"/>
  <c r="I303" i="6"/>
  <c r="I302" i="6"/>
  <c r="I301" i="6"/>
  <c r="I300" i="6"/>
  <c r="I299" i="6"/>
  <c r="I298" i="6"/>
  <c r="I297" i="6"/>
  <c r="I296" i="6"/>
  <c r="I295" i="6"/>
  <c r="I294" i="6"/>
  <c r="I293" i="6"/>
  <c r="I292" i="6"/>
  <c r="I291" i="6"/>
  <c r="I290" i="6"/>
  <c r="I289" i="6"/>
  <c r="I288" i="6"/>
  <c r="I287" i="6"/>
  <c r="I286" i="6"/>
  <c r="I285" i="6"/>
  <c r="I284" i="6"/>
  <c r="I283" i="6"/>
  <c r="I282" i="6"/>
  <c r="I281" i="6"/>
  <c r="I280" i="6"/>
  <c r="I279" i="6"/>
  <c r="I278" i="6"/>
  <c r="I277" i="6"/>
  <c r="I276" i="6"/>
  <c r="I275" i="6"/>
  <c r="I274" i="6"/>
  <c r="I273" i="6"/>
  <c r="I272" i="6"/>
  <c r="I271" i="6"/>
  <c r="I270" i="6"/>
  <c r="I269" i="6"/>
  <c r="I268" i="6"/>
  <c r="I267" i="6"/>
  <c r="I266" i="6"/>
  <c r="I265" i="6"/>
  <c r="I264" i="6"/>
  <c r="I263" i="6"/>
  <c r="I262" i="6"/>
  <c r="I261" i="6"/>
  <c r="I260" i="6"/>
  <c r="I259" i="6"/>
  <c r="I258" i="6"/>
  <c r="I257" i="6"/>
  <c r="I256" i="6"/>
  <c r="I255" i="6"/>
  <c r="I254" i="6"/>
  <c r="I253" i="6"/>
  <c r="I252" i="6"/>
  <c r="I251" i="6"/>
  <c r="I250" i="6"/>
  <c r="I249" i="6"/>
  <c r="I248" i="6"/>
  <c r="I247" i="6"/>
  <c r="I246" i="6"/>
  <c r="I245" i="6"/>
  <c r="I244" i="6"/>
  <c r="I243" i="6"/>
  <c r="I242" i="6"/>
  <c r="I241" i="6"/>
  <c r="I240" i="6"/>
  <c r="I239" i="6"/>
  <c r="I238" i="6"/>
  <c r="I237" i="6"/>
  <c r="I236" i="6"/>
  <c r="I235" i="6"/>
  <c r="I234" i="6"/>
  <c r="I233" i="6"/>
  <c r="I232" i="6"/>
  <c r="I231" i="6"/>
  <c r="I230" i="6"/>
  <c r="I229" i="6"/>
  <c r="I228" i="6"/>
  <c r="I227" i="6"/>
  <c r="I226" i="6"/>
  <c r="I225" i="6"/>
  <c r="I224" i="6"/>
  <c r="I223" i="6"/>
  <c r="I222" i="6"/>
  <c r="I221" i="6"/>
  <c r="I220" i="6"/>
  <c r="I219" i="6"/>
  <c r="I218" i="6"/>
  <c r="I217" i="6"/>
  <c r="I216" i="6"/>
  <c r="I215" i="6"/>
  <c r="I214" i="6"/>
  <c r="I213" i="6"/>
  <c r="I212" i="6"/>
  <c r="I211" i="6"/>
  <c r="I210" i="6"/>
  <c r="I209" i="6"/>
  <c r="I208" i="6"/>
  <c r="I207" i="6"/>
  <c r="I206" i="6"/>
  <c r="I205" i="6"/>
  <c r="I204" i="6"/>
  <c r="I203" i="6"/>
  <c r="I202" i="6"/>
  <c r="I201" i="6"/>
  <c r="I200" i="6"/>
  <c r="I199" i="6"/>
  <c r="I198" i="6"/>
  <c r="I197" i="6"/>
  <c r="I196" i="6"/>
  <c r="I195" i="6"/>
  <c r="I194" i="6"/>
  <c r="I193" i="6"/>
  <c r="I192" i="6"/>
  <c r="I191" i="6"/>
  <c r="I190" i="6"/>
  <c r="I189" i="6"/>
  <c r="I188" i="6"/>
  <c r="I187" i="6"/>
  <c r="I186" i="6"/>
  <c r="I185" i="6"/>
  <c r="I184" i="6"/>
  <c r="I183" i="6"/>
  <c r="I182" i="6"/>
  <c r="I181" i="6"/>
  <c r="I180" i="6"/>
  <c r="I179" i="6"/>
  <c r="I178" i="6"/>
  <c r="I177" i="6"/>
  <c r="I176" i="6"/>
  <c r="I175" i="6"/>
  <c r="I174" i="6"/>
  <c r="I173" i="6"/>
  <c r="I172" i="6"/>
  <c r="I171" i="6"/>
  <c r="I170" i="6"/>
  <c r="I169" i="6"/>
  <c r="I168" i="6"/>
  <c r="I167" i="6"/>
  <c r="I166" i="6"/>
  <c r="I165" i="6"/>
  <c r="I164" i="6"/>
  <c r="I163" i="6"/>
  <c r="I162" i="6"/>
  <c r="I161" i="6"/>
  <c r="I160" i="6"/>
  <c r="I159" i="6"/>
  <c r="I158" i="6"/>
  <c r="I157" i="6"/>
  <c r="I156" i="6"/>
  <c r="I155" i="6"/>
  <c r="I154" i="6"/>
  <c r="I153" i="6"/>
  <c r="I152" i="6"/>
  <c r="I151" i="6"/>
  <c r="I150" i="6"/>
  <c r="I149" i="6"/>
  <c r="I148" i="6"/>
  <c r="I147" i="6"/>
  <c r="I146" i="6"/>
  <c r="I145" i="6"/>
  <c r="I144" i="6"/>
  <c r="I143" i="6"/>
  <c r="I142" i="6"/>
  <c r="I141" i="6"/>
  <c r="I140" i="6"/>
  <c r="I139" i="6"/>
  <c r="I138" i="6"/>
  <c r="I137" i="6"/>
  <c r="I136" i="6"/>
  <c r="I135" i="6"/>
  <c r="I134" i="6"/>
  <c r="I133" i="6"/>
  <c r="I132" i="6"/>
  <c r="I131" i="6"/>
  <c r="I130" i="6"/>
  <c r="I129" i="6"/>
  <c r="I128" i="6"/>
  <c r="I127" i="6"/>
  <c r="I126" i="6"/>
  <c r="I125" i="6"/>
  <c r="I124" i="6"/>
  <c r="I123" i="6"/>
  <c r="I122" i="6"/>
  <c r="I121" i="6"/>
  <c r="I120" i="6"/>
  <c r="I119" i="6"/>
  <c r="I118" i="6"/>
  <c r="I117" i="6"/>
  <c r="I116" i="6"/>
  <c r="I115" i="6"/>
  <c r="I114" i="6"/>
  <c r="I113" i="6"/>
  <c r="I112" i="6"/>
  <c r="I111" i="6"/>
  <c r="I110" i="6"/>
  <c r="I109" i="6"/>
  <c r="I108" i="6"/>
  <c r="I107" i="6"/>
  <c r="I106" i="6"/>
  <c r="I105" i="6"/>
  <c r="I104" i="6"/>
  <c r="I103" i="6"/>
  <c r="I102" i="6"/>
  <c r="I101" i="6"/>
  <c r="I100" i="6"/>
  <c r="I99" i="6"/>
  <c r="I98" i="6"/>
  <c r="I97" i="6"/>
  <c r="I96" i="6"/>
  <c r="I95" i="6"/>
  <c r="I94" i="6"/>
  <c r="F573" i="6"/>
  <c r="F572" i="6"/>
  <c r="F571" i="6"/>
  <c r="F570" i="6"/>
  <c r="F569" i="6"/>
  <c r="F568" i="6"/>
  <c r="F567" i="6"/>
  <c r="F566" i="6"/>
  <c r="F565" i="6"/>
  <c r="F564" i="6"/>
  <c r="F563" i="6"/>
  <c r="F562" i="6"/>
  <c r="F561" i="6"/>
  <c r="F560" i="6"/>
  <c r="F559" i="6"/>
  <c r="F558" i="6"/>
  <c r="F557" i="6"/>
  <c r="F556" i="6"/>
  <c r="F555" i="6"/>
  <c r="F554" i="6"/>
  <c r="F553" i="6"/>
  <c r="F552" i="6"/>
  <c r="F551" i="6"/>
  <c r="F550" i="6"/>
  <c r="F549" i="6"/>
  <c r="F548" i="6"/>
  <c r="F547" i="6"/>
  <c r="F546" i="6"/>
  <c r="F545" i="6"/>
  <c r="F544" i="6"/>
  <c r="F543" i="6"/>
  <c r="F542" i="6"/>
  <c r="F541" i="6"/>
  <c r="F540" i="6"/>
  <c r="F539" i="6"/>
  <c r="F538" i="6"/>
  <c r="F537" i="6"/>
  <c r="F536" i="6"/>
  <c r="F535" i="6"/>
  <c r="F534" i="6"/>
  <c r="F533" i="6"/>
  <c r="F532" i="6"/>
  <c r="F531" i="6"/>
  <c r="F530" i="6"/>
  <c r="F529" i="6"/>
  <c r="F528" i="6"/>
  <c r="F527" i="6"/>
  <c r="F526" i="6"/>
  <c r="F525" i="6"/>
  <c r="F524" i="6"/>
  <c r="F523" i="6"/>
  <c r="F522" i="6"/>
  <c r="F521" i="6"/>
  <c r="F520" i="6"/>
  <c r="F519" i="6"/>
  <c r="F518" i="6"/>
  <c r="F517" i="6"/>
  <c r="F516" i="6"/>
  <c r="F515" i="6"/>
  <c r="F514" i="6"/>
  <c r="F513" i="6"/>
  <c r="F512" i="6"/>
  <c r="F511" i="6"/>
  <c r="F510" i="6"/>
  <c r="F509" i="6"/>
  <c r="F508" i="6"/>
  <c r="F507" i="6"/>
  <c r="F506" i="6"/>
  <c r="F505" i="6"/>
  <c r="F504" i="6"/>
  <c r="F503" i="6"/>
  <c r="F502" i="6"/>
  <c r="F501" i="6"/>
  <c r="F500" i="6"/>
  <c r="F499" i="6"/>
  <c r="F498" i="6"/>
  <c r="F497" i="6"/>
  <c r="F496" i="6"/>
  <c r="F495" i="6"/>
  <c r="F494" i="6"/>
  <c r="F493" i="6"/>
  <c r="F492" i="6"/>
  <c r="F491" i="6"/>
  <c r="F490" i="6"/>
  <c r="F489" i="6"/>
  <c r="F488" i="6"/>
  <c r="F487" i="6"/>
  <c r="F486" i="6"/>
  <c r="F485" i="6"/>
  <c r="F484" i="6"/>
  <c r="F483" i="6"/>
  <c r="F482" i="6"/>
  <c r="F481" i="6"/>
  <c r="F480" i="6"/>
  <c r="F479" i="6"/>
  <c r="F478" i="6"/>
  <c r="F477" i="6"/>
  <c r="F476" i="6"/>
  <c r="F475" i="6"/>
  <c r="F474" i="6"/>
  <c r="F473" i="6"/>
  <c r="F472" i="6"/>
  <c r="F471" i="6"/>
  <c r="F470" i="6"/>
  <c r="F469" i="6"/>
  <c r="F468" i="6"/>
  <c r="F467" i="6"/>
  <c r="F466" i="6"/>
  <c r="F465" i="6"/>
  <c r="F464" i="6"/>
  <c r="F463" i="6"/>
  <c r="F462" i="6"/>
  <c r="F461" i="6"/>
  <c r="F460" i="6"/>
  <c r="F459" i="6"/>
  <c r="F458" i="6"/>
  <c r="F457" i="6"/>
  <c r="F456" i="6"/>
  <c r="F455" i="6"/>
  <c r="F454" i="6"/>
  <c r="F453" i="6"/>
  <c r="F452" i="6"/>
  <c r="F451" i="6"/>
  <c r="F450" i="6"/>
  <c r="F449" i="6"/>
  <c r="F448" i="6"/>
  <c r="F447" i="6"/>
  <c r="F446" i="6"/>
  <c r="F445" i="6"/>
  <c r="F444" i="6"/>
  <c r="F443" i="6"/>
  <c r="F442" i="6"/>
  <c r="F441" i="6"/>
  <c r="F440" i="6"/>
  <c r="F439" i="6"/>
  <c r="F438" i="6"/>
  <c r="F437" i="6"/>
  <c r="F436" i="6"/>
  <c r="F435" i="6"/>
  <c r="F434" i="6"/>
  <c r="F433" i="6"/>
  <c r="F432" i="6"/>
  <c r="F431" i="6"/>
  <c r="F430" i="6"/>
  <c r="F429" i="6"/>
  <c r="F428" i="6"/>
  <c r="F427" i="6"/>
  <c r="F426" i="6"/>
  <c r="F425" i="6"/>
  <c r="F424" i="6"/>
  <c r="F423" i="6"/>
  <c r="F422" i="6"/>
  <c r="F421" i="6"/>
  <c r="F420" i="6"/>
  <c r="F419" i="6"/>
  <c r="F418" i="6"/>
  <c r="F417" i="6"/>
  <c r="F416" i="6"/>
  <c r="F415" i="6"/>
  <c r="F414" i="6"/>
  <c r="F413" i="6"/>
  <c r="F412" i="6"/>
  <c r="F411" i="6"/>
  <c r="F410" i="6"/>
  <c r="F409" i="6"/>
  <c r="F408" i="6"/>
  <c r="F407" i="6"/>
  <c r="F406" i="6"/>
  <c r="F405" i="6"/>
  <c r="F404" i="6"/>
  <c r="F403" i="6"/>
  <c r="F402" i="6"/>
  <c r="F401" i="6"/>
  <c r="F400" i="6"/>
  <c r="F399" i="6"/>
  <c r="F398" i="6"/>
  <c r="F397" i="6"/>
  <c r="F396" i="6"/>
  <c r="F395" i="6"/>
  <c r="F394" i="6"/>
  <c r="F393" i="6"/>
  <c r="F392" i="6"/>
  <c r="F391" i="6"/>
  <c r="F390" i="6"/>
  <c r="F389" i="6"/>
  <c r="F388" i="6"/>
  <c r="F387" i="6"/>
  <c r="F386" i="6"/>
  <c r="F385" i="6"/>
  <c r="F384" i="6"/>
  <c r="F383" i="6"/>
  <c r="F382" i="6"/>
  <c r="F381" i="6"/>
  <c r="F380" i="6"/>
  <c r="F379" i="6"/>
  <c r="F378" i="6"/>
  <c r="F377" i="6"/>
  <c r="F376" i="6"/>
  <c r="F375" i="6"/>
  <c r="F374" i="6"/>
  <c r="F373" i="6"/>
  <c r="F372" i="6"/>
  <c r="F371" i="6"/>
  <c r="F370" i="6"/>
  <c r="F369" i="6"/>
  <c r="F368" i="6"/>
  <c r="F367" i="6"/>
  <c r="F366" i="6"/>
  <c r="F365" i="6"/>
  <c r="F364" i="6"/>
  <c r="F363" i="6"/>
  <c r="F362" i="6"/>
  <c r="F361" i="6"/>
  <c r="F360" i="6"/>
  <c r="F359" i="6"/>
  <c r="F358" i="6"/>
  <c r="F357" i="6"/>
  <c r="F356" i="6"/>
  <c r="F355" i="6"/>
  <c r="F354" i="6"/>
  <c r="F353" i="6"/>
  <c r="F352" i="6"/>
  <c r="F351" i="6"/>
  <c r="F350" i="6"/>
  <c r="F349" i="6"/>
  <c r="F348" i="6"/>
  <c r="F347" i="6"/>
  <c r="F346" i="6"/>
  <c r="F345" i="6"/>
  <c r="F344" i="6"/>
  <c r="F343" i="6"/>
  <c r="F342" i="6"/>
  <c r="F341" i="6"/>
  <c r="F340" i="6"/>
  <c r="F339" i="6"/>
  <c r="F338" i="6"/>
  <c r="F337" i="6"/>
  <c r="F336" i="6"/>
  <c r="F335" i="6"/>
  <c r="F334" i="6"/>
  <c r="F333" i="6"/>
  <c r="F332" i="6"/>
  <c r="F331" i="6"/>
  <c r="F330" i="6"/>
  <c r="F329" i="6"/>
  <c r="F328" i="6"/>
  <c r="F327" i="6"/>
  <c r="F326" i="6"/>
  <c r="F325" i="6"/>
  <c r="F324" i="6"/>
  <c r="F323" i="6"/>
  <c r="F322" i="6"/>
  <c r="F321" i="6"/>
  <c r="F320" i="6"/>
  <c r="F319" i="6"/>
  <c r="F318" i="6"/>
  <c r="F317" i="6"/>
  <c r="F316" i="6"/>
  <c r="F315" i="6"/>
  <c r="F314" i="6"/>
  <c r="F313" i="6"/>
  <c r="F312" i="6"/>
  <c r="F311" i="6"/>
  <c r="F310" i="6"/>
  <c r="F309" i="6"/>
  <c r="F308" i="6"/>
  <c r="F307" i="6"/>
  <c r="F306" i="6"/>
  <c r="F305" i="6"/>
  <c r="F304" i="6"/>
  <c r="F303" i="6"/>
  <c r="F302" i="6"/>
  <c r="F301" i="6"/>
  <c r="F300" i="6"/>
  <c r="F299" i="6"/>
  <c r="F298" i="6"/>
  <c r="F297" i="6"/>
  <c r="F296" i="6"/>
  <c r="F295" i="6"/>
  <c r="F294" i="6"/>
  <c r="F293" i="6"/>
  <c r="F292" i="6"/>
  <c r="F291" i="6"/>
  <c r="F290" i="6"/>
  <c r="F289" i="6"/>
  <c r="F288" i="6"/>
  <c r="F287" i="6"/>
  <c r="F286" i="6"/>
  <c r="F285" i="6"/>
  <c r="F284" i="6"/>
  <c r="F283" i="6"/>
  <c r="F282" i="6"/>
  <c r="F281" i="6"/>
  <c r="F280" i="6"/>
  <c r="F279" i="6"/>
  <c r="F278" i="6"/>
  <c r="F277" i="6"/>
  <c r="F276" i="6"/>
  <c r="F275" i="6"/>
  <c r="F274" i="6"/>
  <c r="F273" i="6"/>
  <c r="F272" i="6"/>
  <c r="F271" i="6"/>
  <c r="F270" i="6"/>
  <c r="F269" i="6"/>
  <c r="F268" i="6"/>
  <c r="F267" i="6"/>
  <c r="F266" i="6"/>
  <c r="F265" i="6"/>
  <c r="F264" i="6"/>
  <c r="F263" i="6"/>
  <c r="F262" i="6"/>
  <c r="F261" i="6"/>
  <c r="F260" i="6"/>
  <c r="F259" i="6"/>
  <c r="F258" i="6"/>
  <c r="F257" i="6"/>
  <c r="F256" i="6"/>
  <c r="F255" i="6"/>
  <c r="F254" i="6"/>
  <c r="F253" i="6"/>
  <c r="F252" i="6"/>
  <c r="F251" i="6"/>
  <c r="F250" i="6"/>
  <c r="F249" i="6"/>
  <c r="F248" i="6"/>
  <c r="F247" i="6"/>
  <c r="F246" i="6"/>
  <c r="F245" i="6"/>
  <c r="F244" i="6"/>
  <c r="F243" i="6"/>
  <c r="F242" i="6"/>
  <c r="F241" i="6"/>
  <c r="F240" i="6"/>
  <c r="F239" i="6"/>
  <c r="F238" i="6"/>
  <c r="F237" i="6"/>
  <c r="F236" i="6"/>
  <c r="F235" i="6"/>
  <c r="F234" i="6"/>
  <c r="F233" i="6"/>
  <c r="F232" i="6"/>
  <c r="F231" i="6"/>
  <c r="F230" i="6"/>
  <c r="F229" i="6"/>
  <c r="F228" i="6"/>
  <c r="F227" i="6"/>
  <c r="F226" i="6"/>
  <c r="F225" i="6"/>
  <c r="F224" i="6"/>
  <c r="F223" i="6"/>
  <c r="F222" i="6"/>
  <c r="F221" i="6"/>
  <c r="F220" i="6"/>
  <c r="F219" i="6"/>
  <c r="F218" i="6"/>
  <c r="F217" i="6"/>
  <c r="F216" i="6"/>
  <c r="F215" i="6"/>
  <c r="F214" i="6"/>
  <c r="F213" i="6"/>
  <c r="F212" i="6"/>
  <c r="F211" i="6"/>
  <c r="F210" i="6"/>
  <c r="F209" i="6"/>
  <c r="F208" i="6"/>
  <c r="F207" i="6"/>
  <c r="F206" i="6"/>
  <c r="F205" i="6"/>
  <c r="F204" i="6"/>
  <c r="F203" i="6"/>
  <c r="F202" i="6"/>
  <c r="F201" i="6"/>
  <c r="F200" i="6"/>
  <c r="F199" i="6"/>
  <c r="F198" i="6"/>
  <c r="F197" i="6"/>
  <c r="F196" i="6"/>
  <c r="F195" i="6"/>
  <c r="F194" i="6"/>
  <c r="F193" i="6"/>
  <c r="F192" i="6"/>
  <c r="F191" i="6"/>
  <c r="F190" i="6"/>
  <c r="F189" i="6"/>
  <c r="F188" i="6"/>
  <c r="F187" i="6"/>
  <c r="F186" i="6"/>
  <c r="F185" i="6"/>
  <c r="F184" i="6"/>
  <c r="F183" i="6"/>
  <c r="F182" i="6"/>
  <c r="F181" i="6"/>
  <c r="F180" i="6"/>
  <c r="F179" i="6"/>
  <c r="F178" i="6"/>
  <c r="F177" i="6"/>
  <c r="F176" i="6"/>
  <c r="F175" i="6"/>
  <c r="F174" i="6"/>
  <c r="F173" i="6"/>
  <c r="F172" i="6"/>
  <c r="F171" i="6"/>
  <c r="F170" i="6"/>
  <c r="F169" i="6"/>
  <c r="F168" i="6"/>
  <c r="F167" i="6"/>
  <c r="F166" i="6"/>
  <c r="F165" i="6"/>
  <c r="F164" i="6"/>
  <c r="F163" i="6"/>
  <c r="F162" i="6"/>
  <c r="F161" i="6"/>
  <c r="F160" i="6"/>
  <c r="F159" i="6"/>
  <c r="F158" i="6"/>
  <c r="F157" i="6"/>
  <c r="F156" i="6"/>
  <c r="F155" i="6"/>
  <c r="F154" i="6"/>
  <c r="F153" i="6"/>
  <c r="F152" i="6"/>
  <c r="F151" i="6"/>
  <c r="F150" i="6"/>
  <c r="F149" i="6"/>
  <c r="F148" i="6"/>
  <c r="F147" i="6"/>
  <c r="F146" i="6"/>
  <c r="F145" i="6"/>
  <c r="F144" i="6"/>
  <c r="F143" i="6"/>
  <c r="F142" i="6"/>
  <c r="F141" i="6"/>
  <c r="F140" i="6"/>
  <c r="F139" i="6"/>
  <c r="F138" i="6"/>
  <c r="F137" i="6"/>
  <c r="F136" i="6"/>
  <c r="F135" i="6"/>
  <c r="F134" i="6"/>
  <c r="F133" i="6"/>
  <c r="F132" i="6"/>
  <c r="F131" i="6"/>
  <c r="F130" i="6"/>
  <c r="F129" i="6"/>
  <c r="F128" i="6"/>
  <c r="F127" i="6"/>
  <c r="F126" i="6"/>
  <c r="F125" i="6"/>
  <c r="F124" i="6"/>
  <c r="F123" i="6"/>
  <c r="F122" i="6"/>
  <c r="F121" i="6"/>
  <c r="F120" i="6"/>
  <c r="F119" i="6"/>
  <c r="F118" i="6"/>
  <c r="F117" i="6"/>
  <c r="F116" i="6"/>
  <c r="F115" i="6"/>
  <c r="F114" i="6"/>
  <c r="F113" i="6"/>
  <c r="F112" i="6"/>
  <c r="F111" i="6"/>
  <c r="F110" i="6"/>
  <c r="F109" i="6"/>
  <c r="F108" i="6"/>
  <c r="F107" i="6"/>
  <c r="F106" i="6"/>
  <c r="F105" i="6"/>
  <c r="F104" i="6"/>
  <c r="F103" i="6"/>
  <c r="F102" i="6"/>
  <c r="F101" i="6"/>
  <c r="F100" i="6"/>
  <c r="F99" i="6"/>
  <c r="F98" i="6"/>
  <c r="F97" i="6"/>
  <c r="F96" i="6"/>
  <c r="F95" i="6"/>
  <c r="F94" i="6"/>
  <c r="B573" i="6"/>
  <c r="B572" i="6"/>
  <c r="B571" i="6"/>
  <c r="B570" i="6"/>
  <c r="B569" i="6"/>
  <c r="B568" i="6"/>
  <c r="B567" i="6"/>
  <c r="B566" i="6"/>
  <c r="B565" i="6"/>
  <c r="B564" i="6"/>
  <c r="B563" i="6"/>
  <c r="B562" i="6"/>
  <c r="B561" i="6"/>
  <c r="B560" i="6"/>
  <c r="B559" i="6"/>
  <c r="B558" i="6"/>
  <c r="B557" i="6"/>
  <c r="B556" i="6"/>
  <c r="B555" i="6"/>
  <c r="B554" i="6"/>
  <c r="B553" i="6"/>
  <c r="B552" i="6"/>
  <c r="B551" i="6"/>
  <c r="B550" i="6"/>
  <c r="B549" i="6"/>
  <c r="B548" i="6"/>
  <c r="B547" i="6"/>
  <c r="B546" i="6"/>
  <c r="B545" i="6"/>
  <c r="B544" i="6"/>
  <c r="B543" i="6"/>
  <c r="B542" i="6"/>
  <c r="B541" i="6"/>
  <c r="B540" i="6"/>
  <c r="B539" i="6"/>
  <c r="B538" i="6"/>
  <c r="B537" i="6"/>
  <c r="B536" i="6"/>
  <c r="B535" i="6"/>
  <c r="B534" i="6"/>
  <c r="B533" i="6"/>
  <c r="B532" i="6"/>
  <c r="B531" i="6"/>
  <c r="B530" i="6"/>
  <c r="B529" i="6"/>
  <c r="B528" i="6"/>
  <c r="B527" i="6"/>
  <c r="B526" i="6"/>
  <c r="B525" i="6"/>
  <c r="B524" i="6"/>
  <c r="B523" i="6"/>
  <c r="B522" i="6"/>
  <c r="B521" i="6"/>
  <c r="B520" i="6"/>
  <c r="B519" i="6"/>
  <c r="B518" i="6"/>
  <c r="B517" i="6"/>
  <c r="B516" i="6"/>
  <c r="B515" i="6"/>
  <c r="B514" i="6"/>
  <c r="B513" i="6"/>
  <c r="B512" i="6"/>
  <c r="B511" i="6"/>
  <c r="B510" i="6"/>
  <c r="B509" i="6"/>
  <c r="B508" i="6"/>
  <c r="B507" i="6"/>
  <c r="B506" i="6"/>
  <c r="B505" i="6"/>
  <c r="B504" i="6"/>
  <c r="B503" i="6"/>
  <c r="B502" i="6"/>
  <c r="B501" i="6"/>
  <c r="B500" i="6"/>
  <c r="B499" i="6"/>
  <c r="B498" i="6"/>
  <c r="B497" i="6"/>
  <c r="B496" i="6"/>
  <c r="B495" i="6"/>
  <c r="B494" i="6"/>
  <c r="B493" i="6"/>
  <c r="B492" i="6"/>
  <c r="B491" i="6"/>
  <c r="B490" i="6"/>
  <c r="B489" i="6"/>
  <c r="B488" i="6"/>
  <c r="B487" i="6"/>
  <c r="B486" i="6"/>
  <c r="B485" i="6"/>
  <c r="B484" i="6"/>
  <c r="B483" i="6"/>
  <c r="B482" i="6"/>
  <c r="B481" i="6"/>
  <c r="B480" i="6"/>
  <c r="B479" i="6"/>
  <c r="B478" i="6"/>
  <c r="B477" i="6"/>
  <c r="B476" i="6"/>
  <c r="B475" i="6"/>
  <c r="B474" i="6"/>
  <c r="B473" i="6"/>
  <c r="B472" i="6"/>
  <c r="B471" i="6"/>
  <c r="B470" i="6"/>
  <c r="B469" i="6"/>
  <c r="B468" i="6"/>
  <c r="B467" i="6"/>
  <c r="B466" i="6"/>
  <c r="B465" i="6"/>
  <c r="B464" i="6"/>
  <c r="B463" i="6"/>
  <c r="B462" i="6"/>
  <c r="B461" i="6"/>
  <c r="B460" i="6"/>
  <c r="B459" i="6"/>
  <c r="B458" i="6"/>
  <c r="B457" i="6"/>
  <c r="B456" i="6"/>
  <c r="B455" i="6"/>
  <c r="B454" i="6"/>
  <c r="B453" i="6"/>
  <c r="B452" i="6"/>
  <c r="B451" i="6"/>
  <c r="B450" i="6"/>
  <c r="B449" i="6"/>
  <c r="B448" i="6"/>
  <c r="B447" i="6"/>
  <c r="B446" i="6"/>
  <c r="B445" i="6"/>
  <c r="B444" i="6"/>
  <c r="B443" i="6"/>
  <c r="B442" i="6"/>
  <c r="B441" i="6"/>
  <c r="B440" i="6"/>
  <c r="B439" i="6"/>
  <c r="B438" i="6"/>
  <c r="B437" i="6"/>
  <c r="B436" i="6"/>
  <c r="B435" i="6"/>
  <c r="B434" i="6"/>
  <c r="B433" i="6"/>
  <c r="B432" i="6"/>
  <c r="B431" i="6"/>
  <c r="B430" i="6"/>
  <c r="B429" i="6"/>
  <c r="B428" i="6"/>
  <c r="B427" i="6"/>
  <c r="B426" i="6"/>
  <c r="B425" i="6"/>
  <c r="B424" i="6"/>
  <c r="B423" i="6"/>
  <c r="B422" i="6"/>
  <c r="B421" i="6"/>
  <c r="B420" i="6"/>
  <c r="B419" i="6"/>
  <c r="B418" i="6"/>
  <c r="B417" i="6"/>
  <c r="B416" i="6"/>
  <c r="B415" i="6"/>
  <c r="B414" i="6"/>
  <c r="B413" i="6"/>
  <c r="B412" i="6"/>
  <c r="B411" i="6"/>
  <c r="B410" i="6"/>
  <c r="B409" i="6"/>
  <c r="B408" i="6"/>
  <c r="B407" i="6"/>
  <c r="B406" i="6"/>
  <c r="B405" i="6"/>
  <c r="B404" i="6"/>
  <c r="B403" i="6"/>
  <c r="B402" i="6"/>
  <c r="B401" i="6"/>
  <c r="B400" i="6"/>
  <c r="B399" i="6"/>
  <c r="B398" i="6"/>
  <c r="B397" i="6"/>
  <c r="B396" i="6"/>
  <c r="B395" i="6"/>
  <c r="B394" i="6"/>
  <c r="B393" i="6"/>
  <c r="B392" i="6"/>
  <c r="B391" i="6"/>
  <c r="B390" i="6"/>
  <c r="B389" i="6"/>
  <c r="B388" i="6"/>
  <c r="B387" i="6"/>
  <c r="B386" i="6"/>
  <c r="B385" i="6"/>
  <c r="B384" i="6"/>
  <c r="B383" i="6"/>
  <c r="B382" i="6"/>
  <c r="B381" i="6"/>
  <c r="B380" i="6"/>
  <c r="B379" i="6"/>
  <c r="B378" i="6"/>
  <c r="B377" i="6"/>
  <c r="B376" i="6"/>
  <c r="B375" i="6"/>
  <c r="B374" i="6"/>
  <c r="B373" i="6"/>
  <c r="B372" i="6"/>
  <c r="B371" i="6"/>
  <c r="B370" i="6"/>
  <c r="B369" i="6"/>
  <c r="B368" i="6"/>
  <c r="B367" i="6"/>
  <c r="B366" i="6"/>
  <c r="B365" i="6"/>
  <c r="B364" i="6"/>
  <c r="B363" i="6"/>
  <c r="B362" i="6"/>
  <c r="B361" i="6"/>
  <c r="B360" i="6"/>
  <c r="B359" i="6"/>
  <c r="B358" i="6"/>
  <c r="B357" i="6"/>
  <c r="B356" i="6"/>
  <c r="B355" i="6"/>
  <c r="B354" i="6"/>
  <c r="B353" i="6"/>
  <c r="B352" i="6"/>
  <c r="B351" i="6"/>
  <c r="B350" i="6"/>
  <c r="B349" i="6"/>
  <c r="B348" i="6"/>
  <c r="B347" i="6"/>
  <c r="B346" i="6"/>
  <c r="B345" i="6"/>
  <c r="B344" i="6"/>
  <c r="B343" i="6"/>
  <c r="B342" i="6"/>
  <c r="B341" i="6"/>
  <c r="B340" i="6"/>
  <c r="B339" i="6"/>
  <c r="B338" i="6"/>
  <c r="B337" i="6"/>
  <c r="B336" i="6"/>
  <c r="B335" i="6"/>
  <c r="B334" i="6"/>
  <c r="B333" i="6"/>
  <c r="B332" i="6"/>
  <c r="B331" i="6"/>
  <c r="B330" i="6"/>
  <c r="B329" i="6"/>
  <c r="B328" i="6"/>
  <c r="B327" i="6"/>
  <c r="B326" i="6"/>
  <c r="B325" i="6"/>
  <c r="B324" i="6"/>
  <c r="B323" i="6"/>
  <c r="B322" i="6"/>
  <c r="B321" i="6"/>
  <c r="B320" i="6"/>
  <c r="B319" i="6"/>
  <c r="B318" i="6"/>
  <c r="B317" i="6"/>
  <c r="B316" i="6"/>
  <c r="B315" i="6"/>
  <c r="B314" i="6"/>
  <c r="B313" i="6"/>
  <c r="B312" i="6"/>
  <c r="B311" i="6"/>
  <c r="B310" i="6"/>
  <c r="B309" i="6"/>
  <c r="B308" i="6"/>
  <c r="B307" i="6"/>
  <c r="B306" i="6"/>
  <c r="B305" i="6"/>
  <c r="B304" i="6"/>
  <c r="B303" i="6"/>
  <c r="B302" i="6"/>
  <c r="B301" i="6"/>
  <c r="B300" i="6"/>
  <c r="B299" i="6"/>
  <c r="B298" i="6"/>
  <c r="B297" i="6"/>
  <c r="B296" i="6"/>
  <c r="B295" i="6"/>
  <c r="B294" i="6"/>
  <c r="B293" i="6"/>
  <c r="B292" i="6"/>
  <c r="B291" i="6"/>
  <c r="B290" i="6"/>
  <c r="B289" i="6"/>
  <c r="B288" i="6"/>
  <c r="B287" i="6"/>
  <c r="B286" i="6"/>
  <c r="B285" i="6"/>
  <c r="B284" i="6"/>
  <c r="B283" i="6"/>
  <c r="B282" i="6"/>
  <c r="B281" i="6"/>
  <c r="B280" i="6"/>
  <c r="B279" i="6"/>
  <c r="B278" i="6"/>
  <c r="B277" i="6"/>
  <c r="B276" i="6"/>
  <c r="B275" i="6"/>
  <c r="B274" i="6"/>
  <c r="B273" i="6"/>
  <c r="B272" i="6"/>
  <c r="B271" i="6"/>
  <c r="B270" i="6"/>
  <c r="B269" i="6"/>
  <c r="B268" i="6"/>
  <c r="B267" i="6"/>
  <c r="B266" i="6"/>
  <c r="B265" i="6"/>
  <c r="B264" i="6"/>
  <c r="B263" i="6"/>
  <c r="B262" i="6"/>
  <c r="B261" i="6"/>
  <c r="B260" i="6"/>
  <c r="B259" i="6"/>
  <c r="B258" i="6"/>
  <c r="B257" i="6"/>
  <c r="B256" i="6"/>
  <c r="B255" i="6"/>
  <c r="B254" i="6"/>
  <c r="B253" i="6"/>
  <c r="B252" i="6"/>
  <c r="B251" i="6"/>
  <c r="B250" i="6"/>
  <c r="B249" i="6"/>
  <c r="B248" i="6"/>
  <c r="B247" i="6"/>
  <c r="B246" i="6"/>
  <c r="B245" i="6"/>
  <c r="B244" i="6"/>
  <c r="B243" i="6"/>
  <c r="B242" i="6"/>
  <c r="B241" i="6"/>
  <c r="B240" i="6"/>
  <c r="B239" i="6"/>
  <c r="B238" i="6"/>
  <c r="B237" i="6"/>
  <c r="B236" i="6"/>
  <c r="B235" i="6"/>
  <c r="B234" i="6"/>
  <c r="B233" i="6"/>
  <c r="B232" i="6"/>
  <c r="B231" i="6"/>
  <c r="B230" i="6"/>
  <c r="B229" i="6"/>
  <c r="B228" i="6"/>
  <c r="B227" i="6"/>
  <c r="B226" i="6"/>
  <c r="B225" i="6"/>
  <c r="B224" i="6"/>
  <c r="B223" i="6"/>
  <c r="B222" i="6"/>
  <c r="B221" i="6"/>
  <c r="B220" i="6"/>
  <c r="B219" i="6"/>
  <c r="B218" i="6"/>
  <c r="B217" i="6"/>
  <c r="B216" i="6"/>
  <c r="B215" i="6"/>
  <c r="B214" i="6"/>
  <c r="B213" i="6"/>
  <c r="B212" i="6"/>
  <c r="B211" i="6"/>
  <c r="B210" i="6"/>
  <c r="B209" i="6"/>
  <c r="B208" i="6"/>
  <c r="B207" i="6"/>
  <c r="B206" i="6"/>
  <c r="B205" i="6"/>
  <c r="B204" i="6"/>
  <c r="B203" i="6"/>
  <c r="B202" i="6"/>
  <c r="B201" i="6"/>
  <c r="B200" i="6"/>
  <c r="B199" i="6"/>
  <c r="B198" i="6"/>
  <c r="B197" i="6"/>
  <c r="B196" i="6"/>
  <c r="B195" i="6"/>
  <c r="B194" i="6"/>
  <c r="B193" i="6"/>
  <c r="B192" i="6"/>
  <c r="B191" i="6"/>
  <c r="B190" i="6"/>
  <c r="B189" i="6"/>
  <c r="B188" i="6"/>
  <c r="B187" i="6"/>
  <c r="B186" i="6"/>
  <c r="B185" i="6"/>
  <c r="B184" i="6"/>
  <c r="B183" i="6"/>
  <c r="B182" i="6"/>
  <c r="B181" i="6"/>
  <c r="B180" i="6"/>
  <c r="B179" i="6"/>
  <c r="B178" i="6"/>
  <c r="B177" i="6"/>
  <c r="B176" i="6"/>
  <c r="B175" i="6"/>
  <c r="B174" i="6"/>
  <c r="B173" i="6"/>
  <c r="B172" i="6"/>
  <c r="B171" i="6"/>
  <c r="B170" i="6"/>
  <c r="B169" i="6"/>
  <c r="B168" i="6"/>
  <c r="B167" i="6"/>
  <c r="B166" i="6"/>
  <c r="B165" i="6"/>
  <c r="B164" i="6"/>
  <c r="B163" i="6"/>
  <c r="B162" i="6"/>
  <c r="B161" i="6"/>
  <c r="B160" i="6"/>
  <c r="B159" i="6"/>
  <c r="B158" i="6"/>
  <c r="B157" i="6"/>
  <c r="B156" i="6"/>
  <c r="B155" i="6"/>
  <c r="B154" i="6"/>
  <c r="B153" i="6"/>
  <c r="B152" i="6"/>
  <c r="B151" i="6"/>
  <c r="B150" i="6"/>
  <c r="B149" i="6"/>
  <c r="B148" i="6"/>
  <c r="B147" i="6"/>
  <c r="B146" i="6"/>
  <c r="B145" i="6"/>
  <c r="B144" i="6"/>
  <c r="B143" i="6"/>
  <c r="B142" i="6"/>
  <c r="B141" i="6"/>
  <c r="B140" i="6"/>
  <c r="B139" i="6"/>
  <c r="B138" i="6"/>
  <c r="B137" i="6"/>
  <c r="B136" i="6"/>
  <c r="B135" i="6"/>
  <c r="B134" i="6"/>
  <c r="B133" i="6"/>
  <c r="B132" i="6"/>
  <c r="B131" i="6"/>
  <c r="B130" i="6"/>
  <c r="B129" i="6"/>
  <c r="B128" i="6"/>
  <c r="B127" i="6"/>
  <c r="B126" i="6"/>
  <c r="B125" i="6"/>
  <c r="B124" i="6"/>
  <c r="B123" i="6"/>
  <c r="B122" i="6"/>
  <c r="B121" i="6"/>
  <c r="B120" i="6"/>
  <c r="B119" i="6"/>
  <c r="B118" i="6"/>
  <c r="B117" i="6"/>
  <c r="B116" i="6"/>
  <c r="B115" i="6"/>
  <c r="B114" i="6"/>
  <c r="B113" i="6"/>
  <c r="B112" i="6"/>
  <c r="B111" i="6"/>
  <c r="B110" i="6"/>
  <c r="B109" i="6"/>
  <c r="B108" i="6"/>
  <c r="B107" i="6"/>
  <c r="B106" i="6"/>
  <c r="B105" i="6"/>
  <c r="B104" i="6"/>
  <c r="B103" i="6"/>
  <c r="B102" i="6"/>
  <c r="B101" i="6"/>
  <c r="B100" i="6"/>
  <c r="B99" i="6"/>
  <c r="B98" i="6"/>
  <c r="B97" i="6"/>
  <c r="B96" i="6"/>
  <c r="B95" i="6"/>
  <c r="B94" i="6"/>
  <c r="R88" i="6"/>
  <c r="R87" i="6"/>
  <c r="R86" i="6"/>
  <c r="R85" i="6"/>
  <c r="R84" i="6"/>
  <c r="R83" i="6"/>
  <c r="R82" i="6"/>
  <c r="R81" i="6"/>
  <c r="R80" i="6"/>
  <c r="R79" i="6"/>
  <c r="R78" i="6"/>
  <c r="R77" i="6"/>
  <c r="R76" i="6"/>
  <c r="R75" i="6"/>
  <c r="R74" i="6"/>
  <c r="R73" i="6"/>
  <c r="R72" i="6"/>
  <c r="R71" i="6"/>
  <c r="R70" i="6"/>
  <c r="R69" i="6"/>
  <c r="R68" i="6"/>
  <c r="R67" i="6"/>
  <c r="R66" i="6"/>
  <c r="R65" i="6"/>
  <c r="R64" i="6"/>
  <c r="R63" i="6"/>
  <c r="R62" i="6"/>
  <c r="R61" i="6"/>
  <c r="R60" i="6"/>
  <c r="R59" i="6"/>
  <c r="R58" i="6"/>
  <c r="R57" i="6"/>
  <c r="R56" i="6"/>
  <c r="R55" i="6"/>
  <c r="R54" i="6"/>
  <c r="R53" i="6"/>
  <c r="R52" i="6"/>
  <c r="R51" i="6"/>
  <c r="R50" i="6"/>
  <c r="R49" i="6"/>
  <c r="R48" i="6"/>
  <c r="R47" i="6"/>
  <c r="R46" i="6"/>
  <c r="R45" i="6"/>
  <c r="R44" i="6"/>
  <c r="R43" i="6"/>
  <c r="R42" i="6"/>
  <c r="R41" i="6"/>
  <c r="R40" i="6"/>
  <c r="R39" i="6"/>
  <c r="R38" i="6"/>
  <c r="R37" i="6"/>
  <c r="R36" i="6"/>
  <c r="R35" i="6"/>
  <c r="R34" i="6"/>
  <c r="R33" i="6"/>
  <c r="R32" i="6"/>
  <c r="R31" i="6"/>
  <c r="R30" i="6"/>
  <c r="R29" i="6"/>
  <c r="R28" i="6"/>
  <c r="R27" i="6"/>
  <c r="R26" i="6"/>
  <c r="R25" i="6"/>
  <c r="R24" i="6"/>
  <c r="R23" i="6"/>
  <c r="R22" i="6"/>
  <c r="R21" i="6"/>
  <c r="R20" i="6"/>
  <c r="R19" i="6"/>
  <c r="R18" i="6"/>
  <c r="R17" i="6"/>
  <c r="R16" i="6"/>
  <c r="R15" i="6"/>
  <c r="R14" i="6"/>
  <c r="R13" i="6"/>
  <c r="R12" i="6"/>
  <c r="R11" i="6"/>
  <c r="R10" i="6"/>
  <c r="R9" i="6"/>
  <c r="N88" i="6"/>
  <c r="V88" i="6" s="1"/>
  <c r="N87" i="6"/>
  <c r="S87" i="6" s="1"/>
  <c r="N86" i="6"/>
  <c r="S86" i="6" s="1"/>
  <c r="N85" i="6"/>
  <c r="S85" i="6" s="1"/>
  <c r="N84" i="6"/>
  <c r="V84" i="6" s="1"/>
  <c r="N83" i="6"/>
  <c r="N82" i="6"/>
  <c r="S82" i="6" s="1"/>
  <c r="N81" i="6"/>
  <c r="V81" i="6" s="1"/>
  <c r="N80" i="6"/>
  <c r="V80" i="6" s="1"/>
  <c r="N79" i="6"/>
  <c r="V79" i="6" s="1"/>
  <c r="N78" i="6"/>
  <c r="N77" i="6"/>
  <c r="S77" i="6" s="1"/>
  <c r="N76" i="6"/>
  <c r="V76" i="6" s="1"/>
  <c r="N75" i="6"/>
  <c r="V75" i="6" s="1"/>
  <c r="N74" i="6"/>
  <c r="V74" i="6" s="1"/>
  <c r="N73" i="6"/>
  <c r="V73" i="6" s="1"/>
  <c r="N72" i="6"/>
  <c r="V72" i="6" s="1"/>
  <c r="N71" i="6"/>
  <c r="V71" i="6" s="1"/>
  <c r="N70" i="6"/>
  <c r="V70" i="6" s="1"/>
  <c r="N69" i="6"/>
  <c r="V69" i="6" s="1"/>
  <c r="N68" i="6"/>
  <c r="V68" i="6" s="1"/>
  <c r="N67" i="6"/>
  <c r="N66" i="6"/>
  <c r="V66" i="6" s="1"/>
  <c r="N65" i="6"/>
  <c r="S65" i="6" s="1"/>
  <c r="N64" i="6"/>
  <c r="V64" i="6" s="1"/>
  <c r="N63" i="6"/>
  <c r="V63" i="6" s="1"/>
  <c r="N62" i="6"/>
  <c r="N61" i="6"/>
  <c r="S61" i="6" s="1"/>
  <c r="N60" i="6"/>
  <c r="V60" i="6" s="1"/>
  <c r="N59" i="6"/>
  <c r="S59" i="6" s="1"/>
  <c r="N58" i="6"/>
  <c r="V58" i="6" s="1"/>
  <c r="N57" i="6"/>
  <c r="V57" i="6" s="1"/>
  <c r="N56" i="6"/>
  <c r="V56" i="6" s="1"/>
  <c r="N55" i="6"/>
  <c r="V55" i="6" s="1"/>
  <c r="N54" i="6"/>
  <c r="S54" i="6" s="1"/>
  <c r="N53" i="6"/>
  <c r="S53" i="6" s="1"/>
  <c r="N52" i="6"/>
  <c r="V52" i="6" s="1"/>
  <c r="N51" i="6"/>
  <c r="N50" i="6"/>
  <c r="S50" i="6" s="1"/>
  <c r="N49" i="6"/>
  <c r="N48" i="6"/>
  <c r="V48" i="6" s="1"/>
  <c r="N47" i="6"/>
  <c r="V47" i="6" s="1"/>
  <c r="N46" i="6"/>
  <c r="N45" i="6"/>
  <c r="N44" i="6"/>
  <c r="V44" i="6" s="1"/>
  <c r="N43" i="6"/>
  <c r="N42" i="6"/>
  <c r="S42" i="6" s="1"/>
  <c r="N41" i="6"/>
  <c r="V41" i="6" s="1"/>
  <c r="N40" i="6"/>
  <c r="V40" i="6" s="1"/>
  <c r="N39" i="6"/>
  <c r="N38" i="6"/>
  <c r="V38" i="6" s="1"/>
  <c r="N37" i="6"/>
  <c r="N36" i="6"/>
  <c r="V36" i="6" s="1"/>
  <c r="N35" i="6"/>
  <c r="N34" i="6"/>
  <c r="V34" i="6" s="1"/>
  <c r="N33" i="6"/>
  <c r="N32" i="6"/>
  <c r="V32" i="6" s="1"/>
  <c r="N31" i="6"/>
  <c r="N30" i="6"/>
  <c r="N29" i="6"/>
  <c r="N28" i="6"/>
  <c r="V28" i="6" s="1"/>
  <c r="N27" i="6"/>
  <c r="N26" i="6"/>
  <c r="S26" i="6" s="1"/>
  <c r="N25" i="6"/>
  <c r="V25" i="6" s="1"/>
  <c r="N24" i="6"/>
  <c r="V24" i="6" s="1"/>
  <c r="N23" i="6"/>
  <c r="N22" i="6"/>
  <c r="V22" i="6" s="1"/>
  <c r="N21" i="6"/>
  <c r="N20" i="6"/>
  <c r="V20" i="6" s="1"/>
  <c r="N19" i="6"/>
  <c r="N18" i="6"/>
  <c r="S18" i="6" s="1"/>
  <c r="N17" i="6"/>
  <c r="N16" i="6"/>
  <c r="V16" i="6" s="1"/>
  <c r="N15" i="6"/>
  <c r="N14" i="6"/>
  <c r="N13" i="6"/>
  <c r="N12" i="6"/>
  <c r="V12" i="6" s="1"/>
  <c r="N11" i="6"/>
  <c r="N10" i="6"/>
  <c r="V10" i="6" s="1"/>
  <c r="N9" i="6"/>
  <c r="V9" i="6" s="1"/>
  <c r="F88" i="6"/>
  <c r="F87" i="6"/>
  <c r="F86" i="6"/>
  <c r="F85" i="6"/>
  <c r="F84" i="6"/>
  <c r="F83" i="6"/>
  <c r="F82" i="6"/>
  <c r="F81" i="6"/>
  <c r="F80" i="6"/>
  <c r="F79" i="6"/>
  <c r="F78" i="6"/>
  <c r="F77" i="6"/>
  <c r="F76" i="6"/>
  <c r="F75" i="6"/>
  <c r="F74" i="6"/>
  <c r="F73" i="6"/>
  <c r="F72" i="6"/>
  <c r="F71" i="6"/>
  <c r="F70" i="6"/>
  <c r="F69" i="6"/>
  <c r="F68" i="6"/>
  <c r="F67" i="6"/>
  <c r="F66" i="6"/>
  <c r="F65" i="6"/>
  <c r="F64" i="6"/>
  <c r="F63" i="6"/>
  <c r="F62" i="6"/>
  <c r="F61" i="6"/>
  <c r="F60" i="6"/>
  <c r="F59" i="6"/>
  <c r="F58" i="6"/>
  <c r="F57" i="6"/>
  <c r="F56" i="6"/>
  <c r="F55" i="6"/>
  <c r="F54" i="6"/>
  <c r="F53" i="6"/>
  <c r="F52" i="6"/>
  <c r="F51" i="6"/>
  <c r="F50" i="6"/>
  <c r="F49" i="6"/>
  <c r="F48" i="6"/>
  <c r="F47" i="6"/>
  <c r="F46" i="6"/>
  <c r="F45" i="6"/>
  <c r="F44" i="6"/>
  <c r="F43" i="6"/>
  <c r="F42" i="6"/>
  <c r="F41" i="6"/>
  <c r="F40" i="6"/>
  <c r="F39" i="6"/>
  <c r="F38" i="6"/>
  <c r="F37" i="6"/>
  <c r="F36" i="6"/>
  <c r="F35" i="6"/>
  <c r="F34" i="6"/>
  <c r="F33" i="6"/>
  <c r="F32" i="6"/>
  <c r="F31" i="6"/>
  <c r="F30" i="6"/>
  <c r="F29" i="6"/>
  <c r="F28" i="6"/>
  <c r="F27" i="6"/>
  <c r="F26" i="6"/>
  <c r="F25" i="6"/>
  <c r="F24" i="6"/>
  <c r="F23" i="6"/>
  <c r="F22" i="6"/>
  <c r="F21" i="6"/>
  <c r="F20" i="6"/>
  <c r="F19" i="6"/>
  <c r="F18" i="6"/>
  <c r="F17" i="6"/>
  <c r="F16" i="6"/>
  <c r="F15" i="6"/>
  <c r="F14" i="6"/>
  <c r="F13" i="6"/>
  <c r="F12" i="6"/>
  <c r="F11" i="6"/>
  <c r="F10" i="6"/>
  <c r="F9" i="6"/>
  <c r="E88" i="6"/>
  <c r="E87" i="6"/>
  <c r="E86" i="6"/>
  <c r="E85" i="6"/>
  <c r="E84" i="6"/>
  <c r="E83" i="6"/>
  <c r="E82" i="6"/>
  <c r="E81" i="6"/>
  <c r="E80" i="6"/>
  <c r="E79" i="6"/>
  <c r="E78" i="6"/>
  <c r="E77" i="6"/>
  <c r="E76" i="6"/>
  <c r="E75" i="6"/>
  <c r="E74" i="6"/>
  <c r="E73" i="6"/>
  <c r="E72" i="6"/>
  <c r="E71" i="6"/>
  <c r="E70" i="6"/>
  <c r="E69" i="6"/>
  <c r="E68" i="6"/>
  <c r="E67" i="6"/>
  <c r="E66" i="6"/>
  <c r="E65" i="6"/>
  <c r="E64" i="6"/>
  <c r="E63" i="6"/>
  <c r="E62" i="6"/>
  <c r="E61" i="6"/>
  <c r="E60" i="6"/>
  <c r="E59" i="6"/>
  <c r="E58" i="6"/>
  <c r="E57" i="6"/>
  <c r="E56" i="6"/>
  <c r="E55" i="6"/>
  <c r="E54" i="6"/>
  <c r="E53" i="6"/>
  <c r="E52" i="6"/>
  <c r="E51" i="6"/>
  <c r="E50" i="6"/>
  <c r="E49" i="6"/>
  <c r="E48" i="6"/>
  <c r="E47" i="6"/>
  <c r="E46" i="6"/>
  <c r="E45" i="6"/>
  <c r="E44" i="6"/>
  <c r="E43" i="6"/>
  <c r="E42" i="6"/>
  <c r="E41" i="6"/>
  <c r="E40" i="6"/>
  <c r="E39" i="6"/>
  <c r="E38" i="6"/>
  <c r="E37" i="6"/>
  <c r="E36" i="6"/>
  <c r="E35" i="6"/>
  <c r="E34" i="6"/>
  <c r="E33" i="6"/>
  <c r="E32" i="6"/>
  <c r="E31" i="6"/>
  <c r="E30" i="6"/>
  <c r="E29" i="6"/>
  <c r="E28" i="6"/>
  <c r="E27" i="6"/>
  <c r="E26" i="6"/>
  <c r="E25" i="6"/>
  <c r="E24" i="6"/>
  <c r="E23" i="6"/>
  <c r="E22" i="6"/>
  <c r="E21" i="6"/>
  <c r="E20" i="6"/>
  <c r="E19" i="6"/>
  <c r="E18" i="6"/>
  <c r="E17" i="6"/>
  <c r="E16" i="6"/>
  <c r="E15" i="6"/>
  <c r="E14" i="6"/>
  <c r="E13" i="6"/>
  <c r="E12" i="6"/>
  <c r="E11" i="6"/>
  <c r="E10" i="6"/>
  <c r="E9" i="6"/>
  <c r="C88" i="6"/>
  <c r="C87" i="6"/>
  <c r="C86" i="6"/>
  <c r="C85" i="6"/>
  <c r="C84" i="6"/>
  <c r="C83" i="6"/>
  <c r="C82" i="6"/>
  <c r="C81" i="6"/>
  <c r="C80" i="6"/>
  <c r="C79" i="6"/>
  <c r="C78" i="6"/>
  <c r="C77" i="6"/>
  <c r="C76" i="6"/>
  <c r="C75" i="6"/>
  <c r="C74" i="6"/>
  <c r="C73" i="6"/>
  <c r="C72" i="6"/>
  <c r="C71" i="6"/>
  <c r="C70" i="6"/>
  <c r="C69" i="6"/>
  <c r="C68" i="6"/>
  <c r="C67" i="6"/>
  <c r="C66" i="6"/>
  <c r="C65" i="6"/>
  <c r="C64" i="6"/>
  <c r="C63" i="6"/>
  <c r="C62" i="6"/>
  <c r="C61" i="6"/>
  <c r="C60" i="6"/>
  <c r="C59" i="6"/>
  <c r="C58" i="6"/>
  <c r="C57" i="6"/>
  <c r="C56" i="6"/>
  <c r="C55" i="6"/>
  <c r="C54" i="6"/>
  <c r="C53" i="6"/>
  <c r="C52" i="6"/>
  <c r="C51" i="6"/>
  <c r="C50" i="6"/>
  <c r="C49" i="6"/>
  <c r="C48" i="6"/>
  <c r="C47" i="6"/>
  <c r="C46" i="6"/>
  <c r="C45" i="6"/>
  <c r="C44" i="6"/>
  <c r="C43" i="6"/>
  <c r="C42" i="6"/>
  <c r="C41" i="6"/>
  <c r="C40" i="6"/>
  <c r="C39" i="6"/>
  <c r="C38" i="6"/>
  <c r="C37" i="6"/>
  <c r="C36" i="6"/>
  <c r="C35" i="6"/>
  <c r="C34" i="6"/>
  <c r="C33" i="6"/>
  <c r="C32" i="6"/>
  <c r="C31" i="6"/>
  <c r="C30" i="6"/>
  <c r="C29" i="6"/>
  <c r="C28" i="6"/>
  <c r="C27" i="6"/>
  <c r="C26" i="6"/>
  <c r="C25" i="6"/>
  <c r="C24" i="6"/>
  <c r="C23" i="6"/>
  <c r="C22" i="6"/>
  <c r="C21" i="6"/>
  <c r="C20" i="6"/>
  <c r="C19" i="6"/>
  <c r="C18" i="6"/>
  <c r="C17" i="6"/>
  <c r="C16" i="6"/>
  <c r="C15" i="6"/>
  <c r="C14" i="6"/>
  <c r="C13" i="6"/>
  <c r="C12" i="6"/>
  <c r="C11" i="6"/>
  <c r="C10" i="6"/>
  <c r="C9" i="6"/>
  <c r="B88" i="6"/>
  <c r="B87" i="6"/>
  <c r="B86" i="6"/>
  <c r="B85" i="6"/>
  <c r="B84" i="6"/>
  <c r="B83" i="6"/>
  <c r="B82" i="6"/>
  <c r="B81" i="6"/>
  <c r="B80" i="6"/>
  <c r="B79" i="6"/>
  <c r="B78" i="6"/>
  <c r="B77" i="6"/>
  <c r="B76" i="6"/>
  <c r="B75" i="6"/>
  <c r="B74" i="6"/>
  <c r="B73" i="6"/>
  <c r="B72" i="6"/>
  <c r="B71" i="6"/>
  <c r="B70" i="6"/>
  <c r="B69" i="6"/>
  <c r="B68" i="6"/>
  <c r="B67" i="6"/>
  <c r="B66" i="6"/>
  <c r="B65" i="6"/>
  <c r="B64" i="6"/>
  <c r="B63" i="6"/>
  <c r="B62" i="6"/>
  <c r="B61" i="6"/>
  <c r="B60" i="6"/>
  <c r="B59" i="6"/>
  <c r="B58" i="6"/>
  <c r="B57" i="6"/>
  <c r="B56" i="6"/>
  <c r="B55" i="6"/>
  <c r="B54" i="6"/>
  <c r="B53" i="6"/>
  <c r="B52" i="6"/>
  <c r="B51" i="6"/>
  <c r="B50" i="6"/>
  <c r="B49" i="6"/>
  <c r="B48" i="6"/>
  <c r="B47" i="6"/>
  <c r="B46" i="6"/>
  <c r="B45" i="6"/>
  <c r="B44" i="6"/>
  <c r="B43" i="6"/>
  <c r="B42" i="6"/>
  <c r="B41" i="6"/>
  <c r="B40" i="6"/>
  <c r="B39" i="6"/>
  <c r="B38" i="6"/>
  <c r="B37" i="6"/>
  <c r="B36" i="6"/>
  <c r="B35" i="6"/>
  <c r="B34" i="6"/>
  <c r="B33" i="6"/>
  <c r="B32" i="6"/>
  <c r="B31" i="6"/>
  <c r="B30" i="6"/>
  <c r="B29" i="6"/>
  <c r="B28" i="6"/>
  <c r="B27" i="6"/>
  <c r="B26" i="6"/>
  <c r="B25" i="6"/>
  <c r="B24" i="6"/>
  <c r="B23" i="6"/>
  <c r="B22" i="6"/>
  <c r="B21" i="6"/>
  <c r="B20" i="6"/>
  <c r="B19" i="6"/>
  <c r="B18" i="6"/>
  <c r="B17" i="6"/>
  <c r="B16" i="6"/>
  <c r="B15" i="6"/>
  <c r="B14" i="6"/>
  <c r="B13" i="6"/>
  <c r="B12" i="6"/>
  <c r="B11" i="6"/>
  <c r="B10" i="6"/>
  <c r="B9" i="6"/>
  <c r="L260" i="5"/>
  <c r="L259" i="5"/>
  <c r="L258" i="5"/>
  <c r="L257" i="5"/>
  <c r="L256" i="5"/>
  <c r="L255" i="5"/>
  <c r="L254" i="5"/>
  <c r="L253" i="5"/>
  <c r="L252" i="5"/>
  <c r="L251" i="5"/>
  <c r="L250" i="5"/>
  <c r="L249" i="5"/>
  <c r="L248" i="5"/>
  <c r="L247" i="5"/>
  <c r="L246" i="5"/>
  <c r="L245" i="5"/>
  <c r="L244" i="5"/>
  <c r="L243" i="5"/>
  <c r="L242" i="5"/>
  <c r="L241" i="5"/>
  <c r="L240" i="5"/>
  <c r="L239" i="5"/>
  <c r="L238" i="5"/>
  <c r="L237" i="5"/>
  <c r="L236" i="5"/>
  <c r="L235" i="5"/>
  <c r="L234" i="5"/>
  <c r="L233" i="5"/>
  <c r="L232" i="5"/>
  <c r="L231" i="5"/>
  <c r="L230" i="5"/>
  <c r="L229" i="5"/>
  <c r="L228" i="5"/>
  <c r="L227" i="5"/>
  <c r="L226" i="5"/>
  <c r="L225" i="5"/>
  <c r="L224" i="5"/>
  <c r="L223" i="5"/>
  <c r="L222" i="5"/>
  <c r="L221" i="5"/>
  <c r="L220" i="5"/>
  <c r="L219" i="5"/>
  <c r="L218" i="5"/>
  <c r="L217" i="5"/>
  <c r="L216" i="5"/>
  <c r="L215" i="5"/>
  <c r="L214" i="5"/>
  <c r="L213" i="5"/>
  <c r="L212" i="5"/>
  <c r="L211" i="5"/>
  <c r="L210" i="5"/>
  <c r="L209" i="5"/>
  <c r="L208" i="5"/>
  <c r="L207" i="5"/>
  <c r="L206" i="5"/>
  <c r="L205" i="5"/>
  <c r="L204" i="5"/>
  <c r="L203" i="5"/>
  <c r="L202" i="5"/>
  <c r="L201" i="5"/>
  <c r="L200" i="5"/>
  <c r="L199" i="5"/>
  <c r="L198" i="5"/>
  <c r="L197" i="5"/>
  <c r="L196" i="5"/>
  <c r="L195" i="5"/>
  <c r="L194" i="5"/>
  <c r="L193" i="5"/>
  <c r="L192" i="5"/>
  <c r="L191" i="5"/>
  <c r="L190" i="5"/>
  <c r="L189" i="5"/>
  <c r="L188" i="5"/>
  <c r="L187" i="5"/>
  <c r="L186" i="5"/>
  <c r="L185" i="5"/>
  <c r="L184" i="5"/>
  <c r="L183" i="5"/>
  <c r="L182" i="5"/>
  <c r="L181" i="5"/>
  <c r="L180" i="5"/>
  <c r="L179" i="5"/>
  <c r="L178" i="5"/>
  <c r="L177" i="5"/>
  <c r="L176" i="5"/>
  <c r="L175" i="5"/>
  <c r="L174" i="5"/>
  <c r="L173" i="5"/>
  <c r="L172" i="5"/>
  <c r="L171" i="5"/>
  <c r="L170" i="5"/>
  <c r="L169" i="5"/>
  <c r="L168" i="5"/>
  <c r="L167" i="5"/>
  <c r="L166" i="5"/>
  <c r="L165" i="5"/>
  <c r="L164" i="5"/>
  <c r="L163" i="5"/>
  <c r="L162" i="5"/>
  <c r="L161" i="5"/>
  <c r="L160" i="5"/>
  <c r="L159" i="5"/>
  <c r="L158" i="5"/>
  <c r="L157" i="5"/>
  <c r="L156" i="5"/>
  <c r="L155" i="5"/>
  <c r="L154" i="5"/>
  <c r="L153" i="5"/>
  <c r="L152" i="5"/>
  <c r="L151" i="5"/>
  <c r="L150" i="5"/>
  <c r="L149" i="5"/>
  <c r="L148" i="5"/>
  <c r="L147" i="5"/>
  <c r="L146" i="5"/>
  <c r="L145" i="5"/>
  <c r="L144" i="5"/>
  <c r="L143" i="5"/>
  <c r="L142" i="5"/>
  <c r="L141" i="5"/>
  <c r="L140" i="5"/>
  <c r="L139" i="5"/>
  <c r="L138" i="5"/>
  <c r="L137" i="5"/>
  <c r="L136" i="5"/>
  <c r="L135" i="5"/>
  <c r="L134" i="5"/>
  <c r="L133" i="5"/>
  <c r="L132" i="5"/>
  <c r="L131" i="5"/>
  <c r="L130" i="5"/>
  <c r="L129" i="5"/>
  <c r="L128" i="5"/>
  <c r="L127" i="5"/>
  <c r="L126" i="5"/>
  <c r="L125" i="5"/>
  <c r="L124" i="5"/>
  <c r="L123" i="5"/>
  <c r="L122" i="5"/>
  <c r="L121" i="5"/>
  <c r="L120" i="5"/>
  <c r="L119" i="5"/>
  <c r="L118" i="5"/>
  <c r="L117" i="5"/>
  <c r="L116" i="5"/>
  <c r="L115" i="5"/>
  <c r="L114" i="5"/>
  <c r="L113" i="5"/>
  <c r="L112" i="5"/>
  <c r="L111" i="5"/>
  <c r="L110" i="5"/>
  <c r="L109" i="5"/>
  <c r="L108" i="5"/>
  <c r="L107" i="5"/>
  <c r="L106" i="5"/>
  <c r="L105" i="5"/>
  <c r="L104" i="5"/>
  <c r="L103" i="5"/>
  <c r="L102" i="5"/>
  <c r="L101" i="5"/>
  <c r="L100" i="5"/>
  <c r="L99" i="5"/>
  <c r="L98" i="5"/>
  <c r="L97" i="5"/>
  <c r="L96" i="5"/>
  <c r="L95" i="5"/>
  <c r="L94" i="5"/>
  <c r="L93" i="5"/>
  <c r="L92" i="5"/>
  <c r="L91" i="5"/>
  <c r="L90" i="5"/>
  <c r="L89" i="5"/>
  <c r="L88" i="5"/>
  <c r="L87" i="5"/>
  <c r="L86" i="5"/>
  <c r="L85" i="5"/>
  <c r="L84" i="5"/>
  <c r="L83" i="5"/>
  <c r="L82" i="5"/>
  <c r="L81" i="5"/>
  <c r="L80" i="5"/>
  <c r="L79" i="5"/>
  <c r="L78" i="5"/>
  <c r="L77" i="5"/>
  <c r="L76" i="5"/>
  <c r="L75" i="5"/>
  <c r="L74" i="5"/>
  <c r="L73" i="5"/>
  <c r="L72" i="5"/>
  <c r="L71" i="5"/>
  <c r="L70" i="5"/>
  <c r="L69" i="5"/>
  <c r="L68" i="5"/>
  <c r="L67" i="5"/>
  <c r="L66" i="5"/>
  <c r="L65" i="5"/>
  <c r="L64" i="5"/>
  <c r="L63" i="5"/>
  <c r="L62" i="5"/>
  <c r="L61" i="5"/>
  <c r="L60" i="5"/>
  <c r="L59" i="5"/>
  <c r="L58" i="5"/>
  <c r="L57" i="5"/>
  <c r="L56" i="5"/>
  <c r="L55" i="5"/>
  <c r="L54" i="5"/>
  <c r="L53" i="5"/>
  <c r="L52" i="5"/>
  <c r="L51" i="5"/>
  <c r="G260" i="5"/>
  <c r="M260" i="5" s="1"/>
  <c r="G259" i="5"/>
  <c r="M259" i="5" s="1"/>
  <c r="G258" i="5"/>
  <c r="M258" i="5" s="1"/>
  <c r="G257" i="5"/>
  <c r="M257" i="5" s="1"/>
  <c r="G256" i="5"/>
  <c r="M256" i="5" s="1"/>
  <c r="G255" i="5"/>
  <c r="M255" i="5" s="1"/>
  <c r="G254" i="5"/>
  <c r="M254" i="5" s="1"/>
  <c r="G253" i="5"/>
  <c r="M253" i="5" s="1"/>
  <c r="G252" i="5"/>
  <c r="M252" i="5" s="1"/>
  <c r="G251" i="5"/>
  <c r="M251" i="5" s="1"/>
  <c r="G250" i="5"/>
  <c r="M250" i="5" s="1"/>
  <c r="G249" i="5"/>
  <c r="M249" i="5" s="1"/>
  <c r="G248" i="5"/>
  <c r="M248" i="5" s="1"/>
  <c r="G247" i="5"/>
  <c r="M247" i="5" s="1"/>
  <c r="G246" i="5"/>
  <c r="M246" i="5" s="1"/>
  <c r="G245" i="5"/>
  <c r="M245" i="5" s="1"/>
  <c r="G244" i="5"/>
  <c r="M244" i="5" s="1"/>
  <c r="G243" i="5"/>
  <c r="M243" i="5" s="1"/>
  <c r="G242" i="5"/>
  <c r="M242" i="5" s="1"/>
  <c r="G241" i="5"/>
  <c r="M241" i="5" s="1"/>
  <c r="G240" i="5"/>
  <c r="M240" i="5" s="1"/>
  <c r="G239" i="5"/>
  <c r="M239" i="5" s="1"/>
  <c r="G238" i="5"/>
  <c r="M238" i="5" s="1"/>
  <c r="G237" i="5"/>
  <c r="M237" i="5" s="1"/>
  <c r="G236" i="5"/>
  <c r="M236" i="5" s="1"/>
  <c r="G235" i="5"/>
  <c r="M235" i="5" s="1"/>
  <c r="G234" i="5"/>
  <c r="M234" i="5" s="1"/>
  <c r="G233" i="5"/>
  <c r="M233" i="5" s="1"/>
  <c r="G232" i="5"/>
  <c r="M232" i="5" s="1"/>
  <c r="G231" i="5"/>
  <c r="M231" i="5" s="1"/>
  <c r="G230" i="5"/>
  <c r="M230" i="5" s="1"/>
  <c r="G229" i="5"/>
  <c r="M229" i="5" s="1"/>
  <c r="G228" i="5"/>
  <c r="M228" i="5" s="1"/>
  <c r="G227" i="5"/>
  <c r="M227" i="5" s="1"/>
  <c r="G226" i="5"/>
  <c r="M226" i="5" s="1"/>
  <c r="G225" i="5"/>
  <c r="M225" i="5" s="1"/>
  <c r="G224" i="5"/>
  <c r="M224" i="5" s="1"/>
  <c r="G223" i="5"/>
  <c r="M223" i="5" s="1"/>
  <c r="G222" i="5"/>
  <c r="M222" i="5" s="1"/>
  <c r="G221" i="5"/>
  <c r="M221" i="5" s="1"/>
  <c r="G220" i="5"/>
  <c r="M220" i="5" s="1"/>
  <c r="G219" i="5"/>
  <c r="M219" i="5" s="1"/>
  <c r="G218" i="5"/>
  <c r="M218" i="5" s="1"/>
  <c r="G217" i="5"/>
  <c r="M217" i="5" s="1"/>
  <c r="G216" i="5"/>
  <c r="M216" i="5" s="1"/>
  <c r="G215" i="5"/>
  <c r="M215" i="5" s="1"/>
  <c r="G214" i="5"/>
  <c r="M214" i="5" s="1"/>
  <c r="G213" i="5"/>
  <c r="M213" i="5" s="1"/>
  <c r="G212" i="5"/>
  <c r="M212" i="5" s="1"/>
  <c r="G211" i="5"/>
  <c r="M211" i="5" s="1"/>
  <c r="G210" i="5"/>
  <c r="M210" i="5" s="1"/>
  <c r="G209" i="5"/>
  <c r="M209" i="5" s="1"/>
  <c r="G208" i="5"/>
  <c r="M208" i="5" s="1"/>
  <c r="G207" i="5"/>
  <c r="M207" i="5" s="1"/>
  <c r="G206" i="5"/>
  <c r="M206" i="5" s="1"/>
  <c r="G205" i="5"/>
  <c r="M205" i="5" s="1"/>
  <c r="G204" i="5"/>
  <c r="M204" i="5" s="1"/>
  <c r="G203" i="5"/>
  <c r="M203" i="5" s="1"/>
  <c r="G202" i="5"/>
  <c r="M202" i="5" s="1"/>
  <c r="G201" i="5"/>
  <c r="M201" i="5" s="1"/>
  <c r="G200" i="5"/>
  <c r="M200" i="5" s="1"/>
  <c r="G199" i="5"/>
  <c r="M199" i="5" s="1"/>
  <c r="G198" i="5"/>
  <c r="M198" i="5" s="1"/>
  <c r="G197" i="5"/>
  <c r="M197" i="5" s="1"/>
  <c r="G196" i="5"/>
  <c r="M196" i="5" s="1"/>
  <c r="G195" i="5"/>
  <c r="M195" i="5" s="1"/>
  <c r="G194" i="5"/>
  <c r="M194" i="5" s="1"/>
  <c r="G193" i="5"/>
  <c r="M193" i="5" s="1"/>
  <c r="G192" i="5"/>
  <c r="M192" i="5" s="1"/>
  <c r="G191" i="5"/>
  <c r="M191" i="5" s="1"/>
  <c r="G190" i="5"/>
  <c r="M190" i="5" s="1"/>
  <c r="G189" i="5"/>
  <c r="M189" i="5" s="1"/>
  <c r="G188" i="5"/>
  <c r="M188" i="5" s="1"/>
  <c r="G187" i="5"/>
  <c r="M187" i="5" s="1"/>
  <c r="G186" i="5"/>
  <c r="M186" i="5" s="1"/>
  <c r="G185" i="5"/>
  <c r="M185" i="5" s="1"/>
  <c r="G184" i="5"/>
  <c r="M184" i="5" s="1"/>
  <c r="G183" i="5"/>
  <c r="M183" i="5" s="1"/>
  <c r="G182" i="5"/>
  <c r="M182" i="5" s="1"/>
  <c r="G181" i="5"/>
  <c r="M181" i="5" s="1"/>
  <c r="G180" i="5"/>
  <c r="M180" i="5" s="1"/>
  <c r="G179" i="5"/>
  <c r="M179" i="5" s="1"/>
  <c r="G178" i="5"/>
  <c r="M178" i="5" s="1"/>
  <c r="G177" i="5"/>
  <c r="M177" i="5" s="1"/>
  <c r="G176" i="5"/>
  <c r="M176" i="5" s="1"/>
  <c r="G175" i="5"/>
  <c r="M175" i="5" s="1"/>
  <c r="G174" i="5"/>
  <c r="M174" i="5" s="1"/>
  <c r="G173" i="5"/>
  <c r="M173" i="5" s="1"/>
  <c r="G172" i="5"/>
  <c r="M172" i="5" s="1"/>
  <c r="G171" i="5"/>
  <c r="M171" i="5" s="1"/>
  <c r="G170" i="5"/>
  <c r="M170" i="5" s="1"/>
  <c r="G169" i="5"/>
  <c r="M169" i="5" s="1"/>
  <c r="G168" i="5"/>
  <c r="M168" i="5" s="1"/>
  <c r="G167" i="5"/>
  <c r="M167" i="5" s="1"/>
  <c r="G166" i="5"/>
  <c r="M166" i="5" s="1"/>
  <c r="G165" i="5"/>
  <c r="M165" i="5" s="1"/>
  <c r="G164" i="5"/>
  <c r="M164" i="5" s="1"/>
  <c r="M163" i="5"/>
  <c r="M162" i="5"/>
  <c r="M161" i="5"/>
  <c r="M160" i="5"/>
  <c r="M159" i="5"/>
  <c r="G158" i="5"/>
  <c r="M158" i="5" s="1"/>
  <c r="G157" i="5"/>
  <c r="M157" i="5" s="1"/>
  <c r="G156" i="5"/>
  <c r="M156" i="5" s="1"/>
  <c r="G155" i="5"/>
  <c r="M155" i="5" s="1"/>
  <c r="G154" i="5"/>
  <c r="M154" i="5" s="1"/>
  <c r="G153" i="5"/>
  <c r="M153" i="5" s="1"/>
  <c r="G152" i="5"/>
  <c r="M152" i="5" s="1"/>
  <c r="M151" i="5"/>
  <c r="M150" i="5"/>
  <c r="M149" i="5"/>
  <c r="M148" i="5"/>
  <c r="M147" i="5"/>
  <c r="G146" i="5"/>
  <c r="M146" i="5" s="1"/>
  <c r="G145" i="5"/>
  <c r="M145" i="5" s="1"/>
  <c r="G144" i="5"/>
  <c r="M144" i="5" s="1"/>
  <c r="G143" i="5"/>
  <c r="M143" i="5" s="1"/>
  <c r="G142" i="5"/>
  <c r="M142" i="5" s="1"/>
  <c r="G141" i="5"/>
  <c r="M141" i="5" s="1"/>
  <c r="G140" i="5"/>
  <c r="M140" i="5" s="1"/>
  <c r="G139" i="5"/>
  <c r="M139" i="5" s="1"/>
  <c r="G138" i="5"/>
  <c r="M138" i="5" s="1"/>
  <c r="G137" i="5"/>
  <c r="M137" i="5" s="1"/>
  <c r="G136" i="5"/>
  <c r="M136" i="5" s="1"/>
  <c r="G135" i="5"/>
  <c r="M135" i="5" s="1"/>
  <c r="G134" i="5"/>
  <c r="M134" i="5" s="1"/>
  <c r="M133" i="5"/>
  <c r="M132" i="5"/>
  <c r="M131" i="5"/>
  <c r="M130" i="5"/>
  <c r="M129" i="5"/>
  <c r="G128" i="5"/>
  <c r="M128" i="5" s="1"/>
  <c r="G127" i="5"/>
  <c r="M127" i="5" s="1"/>
  <c r="G126" i="5"/>
  <c r="M126" i="5" s="1"/>
  <c r="G125" i="5"/>
  <c r="M125" i="5" s="1"/>
  <c r="G124" i="5"/>
  <c r="M124" i="5" s="1"/>
  <c r="G123" i="5"/>
  <c r="M123" i="5" s="1"/>
  <c r="G122" i="5"/>
  <c r="M122" i="5" s="1"/>
  <c r="M121" i="5"/>
  <c r="M120" i="5"/>
  <c r="M119" i="5"/>
  <c r="M118" i="5"/>
  <c r="M117" i="5"/>
  <c r="G116" i="5"/>
  <c r="M116" i="5" s="1"/>
  <c r="M115" i="5"/>
  <c r="M114" i="5"/>
  <c r="M113" i="5"/>
  <c r="M112" i="5"/>
  <c r="M111" i="5"/>
  <c r="G110" i="5"/>
  <c r="M110" i="5" s="1"/>
  <c r="M109" i="5"/>
  <c r="M108" i="5"/>
  <c r="M107" i="5"/>
  <c r="M106" i="5"/>
  <c r="M105" i="5"/>
  <c r="G104" i="5"/>
  <c r="M104" i="5" s="1"/>
  <c r="M103" i="5"/>
  <c r="M102" i="5"/>
  <c r="M101" i="5"/>
  <c r="M100" i="5"/>
  <c r="M99" i="5"/>
  <c r="G98" i="5"/>
  <c r="M98" i="5" s="1"/>
  <c r="M97" i="5"/>
  <c r="M96" i="5"/>
  <c r="M95" i="5"/>
  <c r="M94" i="5"/>
  <c r="M93" i="5"/>
  <c r="G92" i="5"/>
  <c r="M92" i="5" s="1"/>
  <c r="M91" i="5"/>
  <c r="M90" i="5"/>
  <c r="M89" i="5"/>
  <c r="M88" i="5"/>
  <c r="M87" i="5"/>
  <c r="G86" i="5"/>
  <c r="M86" i="5" s="1"/>
  <c r="M85" i="5"/>
  <c r="M84" i="5"/>
  <c r="M83" i="5"/>
  <c r="M82" i="5"/>
  <c r="M81" i="5"/>
  <c r="G80" i="5"/>
  <c r="M80" i="5" s="1"/>
  <c r="M79" i="5"/>
  <c r="M78" i="5"/>
  <c r="M77" i="5"/>
  <c r="M76" i="5"/>
  <c r="M75" i="5"/>
  <c r="G74" i="5"/>
  <c r="M74" i="5" s="1"/>
  <c r="M73" i="5"/>
  <c r="M72" i="5"/>
  <c r="M71" i="5"/>
  <c r="M70" i="5"/>
  <c r="M69" i="5"/>
  <c r="G68" i="5"/>
  <c r="M68" i="5" s="1"/>
  <c r="M67" i="5"/>
  <c r="M66" i="5"/>
  <c r="M65" i="5"/>
  <c r="M64" i="5"/>
  <c r="M63" i="5"/>
  <c r="G62" i="5"/>
  <c r="M62" i="5" s="1"/>
  <c r="M61" i="5"/>
  <c r="M60" i="5"/>
  <c r="M59" i="5"/>
  <c r="M58" i="5"/>
  <c r="M57" i="5"/>
  <c r="G56" i="5"/>
  <c r="M56" i="5" s="1"/>
  <c r="M55" i="5"/>
  <c r="M54" i="5"/>
  <c r="M53" i="5"/>
  <c r="M52" i="5"/>
  <c r="M51" i="5"/>
  <c r="C260" i="5"/>
  <c r="C259" i="5"/>
  <c r="C258" i="5"/>
  <c r="C257" i="5"/>
  <c r="C256" i="5"/>
  <c r="C254" i="5"/>
  <c r="C253" i="5"/>
  <c r="C252" i="5"/>
  <c r="C251" i="5"/>
  <c r="C250" i="5"/>
  <c r="C248" i="5"/>
  <c r="C247" i="5"/>
  <c r="C246" i="5"/>
  <c r="C245" i="5"/>
  <c r="C244" i="5"/>
  <c r="C242" i="5"/>
  <c r="C241" i="5"/>
  <c r="C240" i="5"/>
  <c r="C239" i="5"/>
  <c r="C238" i="5"/>
  <c r="C236" i="5"/>
  <c r="C235" i="5"/>
  <c r="C234" i="5"/>
  <c r="C233" i="5"/>
  <c r="C232" i="5"/>
  <c r="C230" i="5"/>
  <c r="C229" i="5"/>
  <c r="C228" i="5"/>
  <c r="C227" i="5"/>
  <c r="C226" i="5"/>
  <c r="C224" i="5"/>
  <c r="C223" i="5"/>
  <c r="C222" i="5"/>
  <c r="C221" i="5"/>
  <c r="C220" i="5"/>
  <c r="C218" i="5"/>
  <c r="C217" i="5"/>
  <c r="C216" i="5"/>
  <c r="C215" i="5"/>
  <c r="C214" i="5"/>
  <c r="C212" i="5"/>
  <c r="C211" i="5"/>
  <c r="C210" i="5"/>
  <c r="C209" i="5"/>
  <c r="C208" i="5"/>
  <c r="C206" i="5"/>
  <c r="C205" i="5"/>
  <c r="C204" i="5"/>
  <c r="C203" i="5"/>
  <c r="C202" i="5"/>
  <c r="C200" i="5"/>
  <c r="C199" i="5"/>
  <c r="C198" i="5"/>
  <c r="C197" i="5"/>
  <c r="C196" i="5"/>
  <c r="C194" i="5"/>
  <c r="C193" i="5"/>
  <c r="C192" i="5"/>
  <c r="C191" i="5"/>
  <c r="C190" i="5"/>
  <c r="C188" i="5"/>
  <c r="C187" i="5"/>
  <c r="C186" i="5"/>
  <c r="C185" i="5"/>
  <c r="C184" i="5"/>
  <c r="C182" i="5"/>
  <c r="C181" i="5"/>
  <c r="C180" i="5"/>
  <c r="C179" i="5"/>
  <c r="C178" i="5"/>
  <c r="C176" i="5"/>
  <c r="C175" i="5"/>
  <c r="C174" i="5"/>
  <c r="C173" i="5"/>
  <c r="C172" i="5"/>
  <c r="C170" i="5"/>
  <c r="C169" i="5"/>
  <c r="C168" i="5"/>
  <c r="C167" i="5"/>
  <c r="C166" i="5"/>
  <c r="C164" i="5"/>
  <c r="C163" i="5"/>
  <c r="C162" i="5"/>
  <c r="C161" i="5"/>
  <c r="C160" i="5"/>
  <c r="C158" i="5"/>
  <c r="C157" i="5"/>
  <c r="C156" i="5"/>
  <c r="C155" i="5"/>
  <c r="C154" i="5"/>
  <c r="C152" i="5"/>
  <c r="C151" i="5"/>
  <c r="C150" i="5"/>
  <c r="C149" i="5"/>
  <c r="C148" i="5"/>
  <c r="C146" i="5"/>
  <c r="C145" i="5"/>
  <c r="C144" i="5"/>
  <c r="C143" i="5"/>
  <c r="C142" i="5"/>
  <c r="C140" i="5"/>
  <c r="C139" i="5"/>
  <c r="C138" i="5"/>
  <c r="C137" i="5"/>
  <c r="C136" i="5"/>
  <c r="C134" i="5"/>
  <c r="C133" i="5"/>
  <c r="C132" i="5"/>
  <c r="C131" i="5"/>
  <c r="C130" i="5"/>
  <c r="C128" i="5"/>
  <c r="C127" i="5"/>
  <c r="C126" i="5"/>
  <c r="C125" i="5"/>
  <c r="C124" i="5"/>
  <c r="C122" i="5"/>
  <c r="C121" i="5"/>
  <c r="C120" i="5"/>
  <c r="C119" i="5"/>
  <c r="C118" i="5"/>
  <c r="C116" i="5"/>
  <c r="C115" i="5"/>
  <c r="C114" i="5"/>
  <c r="C113" i="5"/>
  <c r="C112" i="5"/>
  <c r="C110" i="5"/>
  <c r="C109" i="5"/>
  <c r="C108" i="5"/>
  <c r="C107" i="5"/>
  <c r="C106" i="5"/>
  <c r="C104" i="5"/>
  <c r="C103" i="5"/>
  <c r="C102" i="5"/>
  <c r="C101" i="5"/>
  <c r="C100" i="5"/>
  <c r="C98" i="5"/>
  <c r="C97" i="5"/>
  <c r="C96" i="5"/>
  <c r="C95" i="5"/>
  <c r="C94" i="5"/>
  <c r="C92" i="5"/>
  <c r="C91" i="5"/>
  <c r="C90" i="5"/>
  <c r="C89" i="5"/>
  <c r="C88" i="5"/>
  <c r="C86" i="5"/>
  <c r="C85" i="5"/>
  <c r="C84" i="5"/>
  <c r="C83" i="5"/>
  <c r="C82" i="5"/>
  <c r="C80" i="5"/>
  <c r="C79" i="5"/>
  <c r="C78" i="5"/>
  <c r="C77" i="5"/>
  <c r="C76" i="5"/>
  <c r="C74" i="5"/>
  <c r="C73" i="5"/>
  <c r="C72" i="5"/>
  <c r="C71" i="5"/>
  <c r="C70" i="5"/>
  <c r="C68" i="5"/>
  <c r="C67" i="5"/>
  <c r="C66" i="5"/>
  <c r="C65" i="5"/>
  <c r="C64" i="5"/>
  <c r="C62" i="5"/>
  <c r="C61" i="5"/>
  <c r="C60" i="5"/>
  <c r="C59" i="5"/>
  <c r="C58" i="5"/>
  <c r="C56" i="5"/>
  <c r="C55" i="5"/>
  <c r="C54" i="5"/>
  <c r="C53" i="5"/>
  <c r="C52" i="5"/>
  <c r="AH25" i="5"/>
  <c r="AH24" i="5"/>
  <c r="AH21" i="5"/>
  <c r="AH20" i="5"/>
  <c r="AH17" i="5"/>
  <c r="AH16" i="5"/>
  <c r="AH13" i="5"/>
  <c r="AH12" i="5"/>
  <c r="AB45" i="5"/>
  <c r="AB44" i="5"/>
  <c r="AB43" i="5"/>
  <c r="AB42" i="5"/>
  <c r="AB41" i="5"/>
  <c r="AB40" i="5"/>
  <c r="AB39" i="5"/>
  <c r="AB38" i="5"/>
  <c r="AB37" i="5"/>
  <c r="AB36" i="5"/>
  <c r="AB35" i="5"/>
  <c r="AB34" i="5"/>
  <c r="AB33" i="5"/>
  <c r="AB32" i="5"/>
  <c r="AB31" i="5"/>
  <c r="AB30" i="5"/>
  <c r="AB29" i="5"/>
  <c r="AB28" i="5"/>
  <c r="AB27" i="5"/>
  <c r="AB26" i="5"/>
  <c r="AB25" i="5"/>
  <c r="AB24" i="5"/>
  <c r="AB23" i="5"/>
  <c r="AB22" i="5"/>
  <c r="AB21" i="5"/>
  <c r="AB20" i="5"/>
  <c r="AB19" i="5"/>
  <c r="AB18" i="5"/>
  <c r="AB17" i="5"/>
  <c r="AB16" i="5"/>
  <c r="AB15" i="5"/>
  <c r="AB14" i="5"/>
  <c r="AB13" i="5"/>
  <c r="AB12" i="5"/>
  <c r="AB11" i="5"/>
  <c r="AH45" i="5"/>
  <c r="AH44" i="5"/>
  <c r="AH43" i="5"/>
  <c r="AH42" i="5"/>
  <c r="AH41" i="5"/>
  <c r="AH40" i="5"/>
  <c r="AH39" i="5"/>
  <c r="AH38" i="5"/>
  <c r="AH37" i="5"/>
  <c r="AH36" i="5"/>
  <c r="AH35" i="5"/>
  <c r="AH34" i="5"/>
  <c r="AH33" i="5"/>
  <c r="AH32" i="5"/>
  <c r="AH31" i="5"/>
  <c r="AH30" i="5"/>
  <c r="AH29" i="5"/>
  <c r="AH28" i="5"/>
  <c r="AH27" i="5"/>
  <c r="AH26" i="5"/>
  <c r="AH23" i="5"/>
  <c r="AH22" i="5"/>
  <c r="AH19" i="5"/>
  <c r="AH18" i="5"/>
  <c r="AH15" i="5"/>
  <c r="AH14" i="5"/>
  <c r="AH11" i="5"/>
  <c r="S45" i="5"/>
  <c r="S44" i="5"/>
  <c r="S43" i="5"/>
  <c r="S42" i="5"/>
  <c r="S41" i="5"/>
  <c r="S40" i="5"/>
  <c r="S39" i="5"/>
  <c r="S38" i="5"/>
  <c r="S37" i="5"/>
  <c r="S36" i="5"/>
  <c r="S35" i="5"/>
  <c r="S34" i="5"/>
  <c r="S33" i="5"/>
  <c r="S32" i="5"/>
  <c r="S31" i="5"/>
  <c r="S30" i="5"/>
  <c r="S29" i="5"/>
  <c r="S28" i="5"/>
  <c r="S27" i="5"/>
  <c r="S26" i="5"/>
  <c r="S25" i="5"/>
  <c r="S24" i="5"/>
  <c r="S23" i="5"/>
  <c r="S22" i="5"/>
  <c r="S21" i="5"/>
  <c r="S20" i="5"/>
  <c r="S19" i="5"/>
  <c r="S18" i="5"/>
  <c r="S17" i="5"/>
  <c r="S16" i="5"/>
  <c r="S15" i="5"/>
  <c r="S14" i="5"/>
  <c r="S13" i="5"/>
  <c r="S12" i="5"/>
  <c r="S11" i="5"/>
  <c r="N45" i="5"/>
  <c r="N44" i="5"/>
  <c r="N43" i="5"/>
  <c r="N42" i="5"/>
  <c r="N41" i="5"/>
  <c r="N40" i="5"/>
  <c r="N39" i="5"/>
  <c r="N38" i="5"/>
  <c r="N37" i="5"/>
  <c r="N36" i="5"/>
  <c r="N35" i="5"/>
  <c r="N34" i="5"/>
  <c r="N33" i="5"/>
  <c r="N32" i="5"/>
  <c r="N31" i="5"/>
  <c r="N30" i="5"/>
  <c r="N29" i="5"/>
  <c r="N28" i="5"/>
  <c r="N27" i="5"/>
  <c r="N26" i="5"/>
  <c r="N25" i="5"/>
  <c r="N24" i="5"/>
  <c r="N23" i="5"/>
  <c r="N22" i="5"/>
  <c r="N21" i="5"/>
  <c r="N20" i="5"/>
  <c r="N19" i="5"/>
  <c r="N18" i="5"/>
  <c r="N17" i="5"/>
  <c r="N16" i="5"/>
  <c r="N15" i="5"/>
  <c r="N14" i="5"/>
  <c r="N13" i="5"/>
  <c r="N12" i="5"/>
  <c r="N11" i="5"/>
  <c r="G45" i="5"/>
  <c r="G44" i="5"/>
  <c r="G43" i="5"/>
  <c r="G42" i="5"/>
  <c r="G41" i="5"/>
  <c r="G40" i="5"/>
  <c r="G39" i="5"/>
  <c r="G38" i="5"/>
  <c r="G37" i="5"/>
  <c r="G36" i="5"/>
  <c r="G35" i="5"/>
  <c r="G34" i="5"/>
  <c r="G33" i="5"/>
  <c r="G32" i="5"/>
  <c r="G31" i="5"/>
  <c r="G30" i="5"/>
  <c r="G26" i="5"/>
  <c r="C45" i="5"/>
  <c r="AA45" i="5" s="1"/>
  <c r="C255" i="5" s="1"/>
  <c r="C44" i="5"/>
  <c r="B44" i="5" s="1"/>
  <c r="C43" i="5"/>
  <c r="AG43" i="5" s="1" a="1"/>
  <c r="AG43" i="5" s="1"/>
  <c r="C42" i="5"/>
  <c r="B42" i="5" s="1"/>
  <c r="X42" i="5" s="1"/>
  <c r="C41" i="5"/>
  <c r="AA41" i="5" s="1"/>
  <c r="C231" i="5" s="1"/>
  <c r="C40" i="5"/>
  <c r="Q40" i="5" s="1" a="1"/>
  <c r="Q40" i="5" s="1"/>
  <c r="Y40" i="5" s="1"/>
  <c r="C39" i="5"/>
  <c r="AG39" i="5" s="1" a="1"/>
  <c r="AG39" i="5" s="1"/>
  <c r="C38" i="5"/>
  <c r="B38" i="5" s="1"/>
  <c r="X38" i="5" s="1"/>
  <c r="C37" i="5"/>
  <c r="AA37" i="5" s="1"/>
  <c r="C207" i="5" s="1"/>
  <c r="C36" i="5"/>
  <c r="AA36" i="5" s="1"/>
  <c r="C201" i="5" s="1"/>
  <c r="C35" i="5"/>
  <c r="AG35" i="5" s="1" a="1"/>
  <c r="AG35" i="5" s="1"/>
  <c r="C34" i="5"/>
  <c r="B34" i="5" s="1"/>
  <c r="X34" i="5" s="1"/>
  <c r="C33" i="5"/>
  <c r="AA33" i="5" s="1"/>
  <c r="C183" i="5" s="1"/>
  <c r="C32" i="5"/>
  <c r="Q32" i="5" s="1" a="1"/>
  <c r="Q32" i="5" s="1"/>
  <c r="Y32" i="5" s="1"/>
  <c r="C31" i="5"/>
  <c r="AG31" i="5" s="1" a="1"/>
  <c r="AG31" i="5" s="1"/>
  <c r="X30" i="5"/>
  <c r="AA29" i="5"/>
  <c r="C159" i="5" s="1"/>
  <c r="AA28" i="5"/>
  <c r="C153" i="5" s="1"/>
  <c r="AG27" i="5" a="1"/>
  <c r="AG27" i="5" s="1"/>
  <c r="X26" i="5"/>
  <c r="AA25" i="5"/>
  <c r="C135" i="5" s="1"/>
  <c r="Q24" i="5" a="1"/>
  <c r="Q24" i="5" s="1"/>
  <c r="Y24" i="5" s="1"/>
  <c r="AG23" i="5" a="1"/>
  <c r="AG23" i="5" s="1"/>
  <c r="X22" i="5"/>
  <c r="AA21" i="5"/>
  <c r="C111" i="5" s="1"/>
  <c r="AA20" i="5"/>
  <c r="C105" i="5" s="1"/>
  <c r="AG19" i="5" a="1"/>
  <c r="AG19" i="5" s="1"/>
  <c r="X18" i="5"/>
  <c r="AA17" i="5"/>
  <c r="C87" i="5" s="1"/>
  <c r="Q16" i="5" a="1"/>
  <c r="Q16" i="5" s="1"/>
  <c r="Y16" i="5" s="1"/>
  <c r="AG15" i="5" a="1"/>
  <c r="AG15" i="5" s="1"/>
  <c r="X14" i="5"/>
  <c r="AA13" i="5"/>
  <c r="C63" i="5" s="1"/>
  <c r="AA12" i="5"/>
  <c r="C57" i="5" s="1"/>
  <c r="AG11" i="5" a="1"/>
  <c r="AG11" i="5" s="1"/>
  <c r="Y14" i="10"/>
  <c r="Y13" i="10"/>
  <c r="T33" i="10"/>
  <c r="T32" i="10"/>
  <c r="T31" i="10"/>
  <c r="T30" i="10"/>
  <c r="T29" i="10"/>
  <c r="T28" i="10"/>
  <c r="T27" i="10"/>
  <c r="T26" i="10"/>
  <c r="T25" i="10"/>
  <c r="T24" i="10"/>
  <c r="T23" i="10"/>
  <c r="T22" i="10"/>
  <c r="T21" i="10"/>
  <c r="T20" i="10"/>
  <c r="T19" i="10"/>
  <c r="T18" i="10"/>
  <c r="T17" i="10"/>
  <c r="T16" i="10"/>
  <c r="T15" i="10"/>
  <c r="T14" i="10"/>
  <c r="T13" i="10"/>
  <c r="T12" i="10"/>
  <c r="T11" i="10"/>
  <c r="Q33" i="10"/>
  <c r="Y33" i="10" s="1"/>
  <c r="Q32" i="10"/>
  <c r="Y32" i="10" s="1"/>
  <c r="Q31" i="10"/>
  <c r="Y31" i="10" s="1"/>
  <c r="Q30" i="10"/>
  <c r="Y30" i="10" s="1"/>
  <c r="Q29" i="10"/>
  <c r="Y29" i="10" s="1"/>
  <c r="Q28" i="10"/>
  <c r="Y28" i="10" s="1"/>
  <c r="Q27" i="10"/>
  <c r="Y27" i="10" s="1"/>
  <c r="Q26" i="10"/>
  <c r="Y26" i="10" s="1"/>
  <c r="Q25" i="10"/>
  <c r="Y25" i="10" s="1"/>
  <c r="Q24" i="10"/>
  <c r="Y24" i="10" s="1"/>
  <c r="Q23" i="10"/>
  <c r="Y23" i="10" s="1"/>
  <c r="Q22" i="10"/>
  <c r="Y22" i="10" s="1"/>
  <c r="Q21" i="10"/>
  <c r="Y21" i="10" s="1"/>
  <c r="Q20" i="10"/>
  <c r="Y20" i="10" s="1"/>
  <c r="Q19" i="10"/>
  <c r="Y19" i="10" s="1"/>
  <c r="Y18" i="10"/>
  <c r="Y17" i="10"/>
  <c r="Y16" i="10"/>
  <c r="Y15" i="10"/>
  <c r="Y12" i="10"/>
  <c r="Y11" i="10"/>
  <c r="I33" i="10"/>
  <c r="I32" i="10"/>
  <c r="I31" i="10"/>
  <c r="I30" i="10"/>
  <c r="I29" i="10"/>
  <c r="I28" i="10"/>
  <c r="I27" i="10"/>
  <c r="I26" i="10"/>
  <c r="I25" i="10"/>
  <c r="I24" i="10"/>
  <c r="I23" i="10"/>
  <c r="I22" i="10"/>
  <c r="I21" i="10"/>
  <c r="I20" i="10"/>
  <c r="I19" i="10"/>
  <c r="I18" i="10"/>
  <c r="I17" i="10"/>
  <c r="I16" i="10"/>
  <c r="I15" i="10"/>
  <c r="I14" i="10"/>
  <c r="I13" i="10"/>
  <c r="I12" i="10"/>
  <c r="I11" i="10"/>
  <c r="H33" i="10"/>
  <c r="H32" i="10"/>
  <c r="H31" i="10"/>
  <c r="H30" i="10"/>
  <c r="H29" i="10"/>
  <c r="H28" i="10"/>
  <c r="H27" i="10"/>
  <c r="H26" i="10"/>
  <c r="H25" i="10"/>
  <c r="H24" i="10"/>
  <c r="H23" i="10"/>
  <c r="H22" i="10"/>
  <c r="H21" i="10"/>
  <c r="H20" i="10"/>
  <c r="H19" i="10"/>
  <c r="H18" i="10"/>
  <c r="H17" i="10"/>
  <c r="H16" i="10"/>
  <c r="H15" i="10"/>
  <c r="H14" i="10"/>
  <c r="H13" i="10"/>
  <c r="H12" i="10"/>
  <c r="H11" i="10"/>
  <c r="B33" i="10"/>
  <c r="V33" i="10" s="1"/>
  <c r="B171" i="10" s="1"/>
  <c r="B32" i="10"/>
  <c r="U32" i="10" s="1"/>
  <c r="B31" i="10"/>
  <c r="G31" i="10" s="1" a="1"/>
  <c r="G31" i="10" s="1"/>
  <c r="S31" i="10" s="1"/>
  <c r="B30" i="10"/>
  <c r="X30" i="10" s="1" a="1"/>
  <c r="X30" i="10" s="1"/>
  <c r="B29" i="10"/>
  <c r="V29" i="10" s="1"/>
  <c r="B147" i="10" s="1"/>
  <c r="B28" i="10"/>
  <c r="U28" i="10" s="1"/>
  <c r="B27" i="10"/>
  <c r="G27" i="10" s="1" a="1"/>
  <c r="G27" i="10" s="1"/>
  <c r="S27" i="10" s="1"/>
  <c r="B26" i="10"/>
  <c r="X26" i="10" s="1" a="1"/>
  <c r="X26" i="10" s="1"/>
  <c r="B25" i="10"/>
  <c r="V25" i="10" s="1"/>
  <c r="B123" i="10" s="1"/>
  <c r="B24" i="10"/>
  <c r="U24" i="10" s="1"/>
  <c r="B23" i="10"/>
  <c r="G23" i="10" s="1" a="1"/>
  <c r="G23" i="10" s="1"/>
  <c r="S23" i="10" s="1"/>
  <c r="B22" i="10"/>
  <c r="X22" i="10" s="1" a="1"/>
  <c r="X22" i="10" s="1"/>
  <c r="B21" i="10"/>
  <c r="V21" i="10" s="1"/>
  <c r="B99" i="10" s="1"/>
  <c r="B20" i="10"/>
  <c r="U20" i="10" s="1"/>
  <c r="B19" i="10"/>
  <c r="G19" i="10" s="1" a="1"/>
  <c r="G19" i="10" s="1"/>
  <c r="S19" i="10" s="1"/>
  <c r="X18" i="10" a="1"/>
  <c r="X18" i="10" s="1"/>
  <c r="V17" i="10"/>
  <c r="B75" i="10" s="1"/>
  <c r="U16" i="10"/>
  <c r="G15" i="10" a="1"/>
  <c r="G15" i="10" s="1"/>
  <c r="S15" i="10" s="1"/>
  <c r="X14" i="10" a="1"/>
  <c r="X14" i="10" s="1"/>
  <c r="V13" i="10"/>
  <c r="B51" i="10" s="1"/>
  <c r="U12" i="10"/>
  <c r="G11" i="10" a="1"/>
  <c r="G11" i="10" s="1"/>
  <c r="S11" i="10" s="1"/>
  <c r="L175" i="12"/>
  <c r="L174" i="12"/>
  <c r="L173" i="12"/>
  <c r="L172" i="12"/>
  <c r="L171" i="12"/>
  <c r="L170" i="12"/>
  <c r="L169" i="12"/>
  <c r="L168" i="12"/>
  <c r="L167" i="12"/>
  <c r="L166" i="12"/>
  <c r="L165" i="12"/>
  <c r="L164" i="12"/>
  <c r="L163" i="12"/>
  <c r="L162" i="12"/>
  <c r="L161" i="12"/>
  <c r="L160" i="12"/>
  <c r="L159" i="12"/>
  <c r="L158" i="12"/>
  <c r="L157" i="12"/>
  <c r="L156" i="12"/>
  <c r="L155" i="12"/>
  <c r="L154" i="12"/>
  <c r="L153" i="12"/>
  <c r="L152" i="12"/>
  <c r="L151" i="12"/>
  <c r="L150" i="12"/>
  <c r="L149" i="12"/>
  <c r="L148" i="12"/>
  <c r="L147" i="12"/>
  <c r="L146" i="12"/>
  <c r="L145" i="12"/>
  <c r="L144" i="12"/>
  <c r="L143" i="12"/>
  <c r="L142" i="12"/>
  <c r="L141" i="12"/>
  <c r="L140" i="12"/>
  <c r="L139" i="12"/>
  <c r="L138" i="12"/>
  <c r="L137" i="12"/>
  <c r="L136" i="12"/>
  <c r="L135" i="12"/>
  <c r="L134" i="12"/>
  <c r="L133" i="12"/>
  <c r="L132" i="12"/>
  <c r="L131" i="12"/>
  <c r="L130" i="12"/>
  <c r="L129" i="12"/>
  <c r="L128" i="12"/>
  <c r="L127" i="12"/>
  <c r="L126" i="12"/>
  <c r="L125" i="12"/>
  <c r="L124" i="12"/>
  <c r="L123" i="12"/>
  <c r="L122" i="12"/>
  <c r="L121" i="12"/>
  <c r="L120" i="12"/>
  <c r="L119" i="12"/>
  <c r="L118" i="12"/>
  <c r="L117" i="12"/>
  <c r="L116" i="12"/>
  <c r="L115" i="12"/>
  <c r="L114" i="12"/>
  <c r="L113" i="12"/>
  <c r="L112" i="12"/>
  <c r="L111" i="12"/>
  <c r="L110" i="12"/>
  <c r="L109" i="12"/>
  <c r="L108" i="12"/>
  <c r="L107" i="12"/>
  <c r="L106" i="12"/>
  <c r="L105" i="12"/>
  <c r="L104" i="12"/>
  <c r="L103" i="12"/>
  <c r="L102" i="12"/>
  <c r="L101" i="12"/>
  <c r="L100" i="12"/>
  <c r="L99" i="12"/>
  <c r="L98" i="12"/>
  <c r="L97" i="12"/>
  <c r="L96" i="12"/>
  <c r="L95" i="12"/>
  <c r="L94" i="12"/>
  <c r="L93" i="12"/>
  <c r="L92" i="12"/>
  <c r="L91" i="12"/>
  <c r="L90" i="12"/>
  <c r="L89" i="12"/>
  <c r="L88" i="12"/>
  <c r="L87" i="12"/>
  <c r="L86" i="12"/>
  <c r="L85" i="12"/>
  <c r="L84" i="12"/>
  <c r="L83" i="12"/>
  <c r="L82" i="12"/>
  <c r="L81" i="12"/>
  <c r="L80" i="12"/>
  <c r="L79" i="12"/>
  <c r="L78" i="12"/>
  <c r="L74" i="12"/>
  <c r="L73" i="12"/>
  <c r="L72" i="12"/>
  <c r="L67" i="12"/>
  <c r="L66" i="12"/>
  <c r="L62" i="12"/>
  <c r="L61" i="12"/>
  <c r="L60" i="12"/>
  <c r="L59" i="12"/>
  <c r="L57" i="12"/>
  <c r="L56" i="12"/>
  <c r="L55" i="12"/>
  <c r="L54" i="12"/>
  <c r="L53" i="12"/>
  <c r="L51" i="12"/>
  <c r="L50" i="12"/>
  <c r="L49" i="12"/>
  <c r="L48" i="12"/>
  <c r="L47" i="12"/>
  <c r="L45" i="12"/>
  <c r="L44" i="12"/>
  <c r="L43" i="12"/>
  <c r="L42" i="12"/>
  <c r="L38" i="12"/>
  <c r="F175" i="12"/>
  <c r="K175" i="12" s="1"/>
  <c r="F174" i="12"/>
  <c r="K174" i="12" s="1"/>
  <c r="F173" i="12"/>
  <c r="K173" i="12" s="1"/>
  <c r="F172" i="12"/>
  <c r="K172" i="12" s="1"/>
  <c r="F171" i="12"/>
  <c r="K171" i="12" s="1"/>
  <c r="F170" i="12"/>
  <c r="K170" i="12" s="1"/>
  <c r="F169" i="12"/>
  <c r="K169" i="12" s="1"/>
  <c r="F168" i="12"/>
  <c r="K168" i="12" s="1"/>
  <c r="F167" i="12"/>
  <c r="K167" i="12" s="1"/>
  <c r="F166" i="12"/>
  <c r="K166" i="12" s="1"/>
  <c r="F165" i="12"/>
  <c r="K165" i="12" s="1"/>
  <c r="F164" i="12"/>
  <c r="K164" i="12" s="1"/>
  <c r="F163" i="12"/>
  <c r="K163" i="12" s="1"/>
  <c r="F162" i="12"/>
  <c r="K162" i="12" s="1"/>
  <c r="F161" i="12"/>
  <c r="K161" i="12" s="1"/>
  <c r="F160" i="12"/>
  <c r="K160" i="12" s="1"/>
  <c r="F159" i="12"/>
  <c r="K159" i="12" s="1"/>
  <c r="F158" i="12"/>
  <c r="K158" i="12" s="1"/>
  <c r="F157" i="12"/>
  <c r="K157" i="12" s="1"/>
  <c r="F156" i="12"/>
  <c r="K156" i="12" s="1"/>
  <c r="F155" i="12"/>
  <c r="K155" i="12" s="1"/>
  <c r="F154" i="12"/>
  <c r="K154" i="12" s="1"/>
  <c r="F153" i="12"/>
  <c r="K153" i="12" s="1"/>
  <c r="F152" i="12"/>
  <c r="K152" i="12" s="1"/>
  <c r="F151" i="12"/>
  <c r="K151" i="12" s="1"/>
  <c r="F150" i="12"/>
  <c r="K150" i="12" s="1"/>
  <c r="F149" i="12"/>
  <c r="K149" i="12" s="1"/>
  <c r="F148" i="12"/>
  <c r="K148" i="12" s="1"/>
  <c r="F147" i="12"/>
  <c r="K147" i="12" s="1"/>
  <c r="F146" i="12"/>
  <c r="K146" i="12" s="1"/>
  <c r="F145" i="12"/>
  <c r="K145" i="12" s="1"/>
  <c r="F144" i="12"/>
  <c r="K144" i="12" s="1"/>
  <c r="F143" i="12"/>
  <c r="K143" i="12" s="1"/>
  <c r="F142" i="12"/>
  <c r="K142" i="12" s="1"/>
  <c r="F141" i="12"/>
  <c r="K141" i="12" s="1"/>
  <c r="F140" i="12"/>
  <c r="K140" i="12" s="1"/>
  <c r="F139" i="12"/>
  <c r="K139" i="12" s="1"/>
  <c r="F138" i="12"/>
  <c r="K138" i="12" s="1"/>
  <c r="F137" i="12"/>
  <c r="K137" i="12" s="1"/>
  <c r="F136" i="12"/>
  <c r="K136" i="12" s="1"/>
  <c r="F135" i="12"/>
  <c r="K135" i="12" s="1"/>
  <c r="F134" i="12"/>
  <c r="K134" i="12" s="1"/>
  <c r="F133" i="12"/>
  <c r="K133" i="12" s="1"/>
  <c r="F132" i="12"/>
  <c r="K132" i="12" s="1"/>
  <c r="F131" i="12"/>
  <c r="K131" i="12" s="1"/>
  <c r="F130" i="12"/>
  <c r="K130" i="12" s="1"/>
  <c r="F129" i="12"/>
  <c r="K129" i="12" s="1"/>
  <c r="F128" i="12"/>
  <c r="K128" i="12" s="1"/>
  <c r="F127" i="12"/>
  <c r="K127" i="12" s="1"/>
  <c r="F126" i="12"/>
  <c r="K126" i="12" s="1"/>
  <c r="F125" i="12"/>
  <c r="K125" i="12" s="1"/>
  <c r="F124" i="12"/>
  <c r="K124" i="12" s="1"/>
  <c r="F123" i="12"/>
  <c r="K123" i="12" s="1"/>
  <c r="F122" i="12"/>
  <c r="K122" i="12" s="1"/>
  <c r="F121" i="12"/>
  <c r="K121" i="12" s="1"/>
  <c r="F120" i="12"/>
  <c r="K120" i="12" s="1"/>
  <c r="F119" i="12"/>
  <c r="K119" i="12" s="1"/>
  <c r="F118" i="12"/>
  <c r="K118" i="12" s="1"/>
  <c r="F117" i="12"/>
  <c r="K117" i="12" s="1"/>
  <c r="F116" i="12"/>
  <c r="K116" i="12" s="1"/>
  <c r="F115" i="12"/>
  <c r="K115" i="12" s="1"/>
  <c r="F114" i="12"/>
  <c r="K114" i="12" s="1"/>
  <c r="F113" i="12"/>
  <c r="K113" i="12" s="1"/>
  <c r="F112" i="12"/>
  <c r="K112" i="12" s="1"/>
  <c r="F111" i="12"/>
  <c r="K111" i="12" s="1"/>
  <c r="F110" i="12"/>
  <c r="K110" i="12" s="1"/>
  <c r="F109" i="12"/>
  <c r="K109" i="12" s="1"/>
  <c r="F108" i="12"/>
  <c r="K108" i="12" s="1"/>
  <c r="F107" i="12"/>
  <c r="K107" i="12" s="1"/>
  <c r="F106" i="12"/>
  <c r="K106" i="12" s="1"/>
  <c r="F105" i="12"/>
  <c r="K105" i="12" s="1"/>
  <c r="F104" i="12"/>
  <c r="K104" i="12" s="1"/>
  <c r="F103" i="12"/>
  <c r="K103" i="12" s="1"/>
  <c r="F102" i="12"/>
  <c r="K102" i="12" s="1"/>
  <c r="F101" i="12"/>
  <c r="K101" i="12" s="1"/>
  <c r="F100" i="12"/>
  <c r="K100" i="12" s="1"/>
  <c r="F99" i="12"/>
  <c r="K99" i="12" s="1"/>
  <c r="F98" i="12"/>
  <c r="K98" i="12" s="1"/>
  <c r="F97" i="12"/>
  <c r="K97" i="12" s="1"/>
  <c r="F96" i="12"/>
  <c r="K96" i="12" s="1"/>
  <c r="F95" i="12"/>
  <c r="K95" i="12" s="1"/>
  <c r="F94" i="12"/>
  <c r="K94" i="12" s="1"/>
  <c r="F93" i="12"/>
  <c r="K93" i="12" s="1"/>
  <c r="F92" i="12"/>
  <c r="K92" i="12" s="1"/>
  <c r="F91" i="12"/>
  <c r="K91" i="12" s="1"/>
  <c r="F90" i="12"/>
  <c r="K90" i="12" s="1"/>
  <c r="F89" i="12"/>
  <c r="K89" i="12" s="1"/>
  <c r="F88" i="12"/>
  <c r="K88" i="12" s="1"/>
  <c r="F87" i="12"/>
  <c r="K87" i="12" s="1"/>
  <c r="F86" i="12"/>
  <c r="K86" i="12" s="1"/>
  <c r="F85" i="12"/>
  <c r="K85" i="12" s="1"/>
  <c r="F84" i="12"/>
  <c r="K84" i="12" s="1"/>
  <c r="F83" i="12"/>
  <c r="K83" i="12" s="1"/>
  <c r="F82" i="12"/>
  <c r="K82" i="12" s="1"/>
  <c r="F81" i="12"/>
  <c r="K81" i="12" s="1"/>
  <c r="F80" i="12"/>
  <c r="K80" i="12" s="1"/>
  <c r="F79" i="12"/>
  <c r="K79" i="12" s="1"/>
  <c r="F78" i="12"/>
  <c r="K78" i="12" s="1"/>
  <c r="K77" i="12"/>
  <c r="K76" i="12"/>
  <c r="K75" i="12"/>
  <c r="F74" i="12"/>
  <c r="K74" i="12" s="1"/>
  <c r="F73" i="12"/>
  <c r="K73" i="12" s="1"/>
  <c r="F72" i="12"/>
  <c r="K72" i="12" s="1"/>
  <c r="K71" i="12"/>
  <c r="K70" i="12"/>
  <c r="K69" i="12"/>
  <c r="K68" i="12"/>
  <c r="F67" i="12"/>
  <c r="K67" i="12" s="1"/>
  <c r="F66" i="12"/>
  <c r="K66" i="12" s="1"/>
  <c r="F65" i="12"/>
  <c r="K65" i="12" s="1"/>
  <c r="F64" i="12"/>
  <c r="K64" i="12" s="1"/>
  <c r="F63" i="12"/>
  <c r="K63" i="12" s="1"/>
  <c r="F62" i="12"/>
  <c r="K62" i="12" s="1"/>
  <c r="F61" i="12"/>
  <c r="K61" i="12" s="1"/>
  <c r="F60" i="12"/>
  <c r="K60" i="12" s="1"/>
  <c r="F59" i="12"/>
  <c r="K59" i="12" s="1"/>
  <c r="K58" i="12"/>
  <c r="F57" i="12"/>
  <c r="K57" i="12" s="1"/>
  <c r="F56" i="12"/>
  <c r="K56" i="12" s="1"/>
  <c r="F55" i="12"/>
  <c r="K55" i="12" s="1"/>
  <c r="F54" i="12"/>
  <c r="K54" i="12" s="1"/>
  <c r="F53" i="12"/>
  <c r="K53" i="12" s="1"/>
  <c r="K52" i="12"/>
  <c r="F51" i="12"/>
  <c r="K51" i="12" s="1"/>
  <c r="F50" i="12"/>
  <c r="K50" i="12" s="1"/>
  <c r="F49" i="12"/>
  <c r="K49" i="12" s="1"/>
  <c r="F48" i="12"/>
  <c r="K48" i="12" s="1"/>
  <c r="F47" i="12"/>
  <c r="K47" i="12" s="1"/>
  <c r="K46" i="12"/>
  <c r="F45" i="12"/>
  <c r="K45" i="12" s="1"/>
  <c r="F44" i="12"/>
  <c r="K44" i="12" s="1"/>
  <c r="F43" i="12"/>
  <c r="K43" i="12" s="1"/>
  <c r="F42" i="12"/>
  <c r="K42" i="12" s="1"/>
  <c r="F41" i="12"/>
  <c r="K41" i="12" s="1"/>
  <c r="F40" i="12"/>
  <c r="K40" i="12" s="1"/>
  <c r="F39" i="12"/>
  <c r="K39" i="12" s="1"/>
  <c r="F38" i="12"/>
  <c r="K38" i="12" s="1"/>
  <c r="C170" i="12"/>
  <c r="C164" i="12"/>
  <c r="C165" i="12" s="1"/>
  <c r="C158" i="12"/>
  <c r="C152" i="12"/>
  <c r="C153" i="12" s="1"/>
  <c r="C146" i="12"/>
  <c r="C147" i="12" s="1"/>
  <c r="C148" i="12" s="1"/>
  <c r="C149" i="12" s="1"/>
  <c r="C150" i="12" s="1"/>
  <c r="C151" i="12" s="1"/>
  <c r="I151" i="12" s="1"/>
  <c r="C140" i="12"/>
  <c r="C141" i="12" s="1"/>
  <c r="C134" i="12"/>
  <c r="C135" i="12" s="1"/>
  <c r="C136" i="12" s="1"/>
  <c r="C137" i="12" s="1"/>
  <c r="C138" i="12" s="1"/>
  <c r="C139" i="12" s="1"/>
  <c r="I139" i="12" s="1"/>
  <c r="C128" i="12"/>
  <c r="C122" i="12"/>
  <c r="C116" i="12"/>
  <c r="C117" i="12" s="1"/>
  <c r="C110" i="12"/>
  <c r="C104" i="12"/>
  <c r="C105" i="12" s="1"/>
  <c r="C98" i="12"/>
  <c r="C99" i="12" s="1"/>
  <c r="C100" i="12" s="1"/>
  <c r="C92" i="12"/>
  <c r="I92" i="12" s="1"/>
  <c r="C86" i="12"/>
  <c r="C87" i="12" s="1"/>
  <c r="C88" i="12" s="1"/>
  <c r="C89" i="12" s="1"/>
  <c r="C90" i="12" s="1"/>
  <c r="C91" i="12" s="1"/>
  <c r="I91" i="12" s="1"/>
  <c r="C80" i="12"/>
  <c r="C81" i="12" s="1"/>
  <c r="C74" i="12"/>
  <c r="C68" i="12"/>
  <c r="C69" i="12" s="1"/>
  <c r="C62" i="12"/>
  <c r="C56" i="12"/>
  <c r="I56" i="12" s="1"/>
  <c r="C50" i="12"/>
  <c r="C51" i="12" s="1"/>
  <c r="C52" i="12" s="1"/>
  <c r="C44" i="12"/>
  <c r="I44" i="12" s="1"/>
  <c r="C38" i="12"/>
  <c r="C39" i="12" s="1"/>
  <c r="C40" i="12" s="1"/>
  <c r="C41" i="12" s="1"/>
  <c r="C42" i="12" s="1"/>
  <c r="C43" i="12" s="1"/>
  <c r="I43" i="12" s="1"/>
  <c r="B175" i="12"/>
  <c r="B174" i="12"/>
  <c r="B173" i="12"/>
  <c r="B172" i="12"/>
  <c r="B171" i="12"/>
  <c r="B169" i="12"/>
  <c r="B168" i="12"/>
  <c r="B167" i="12"/>
  <c r="B166" i="12"/>
  <c r="B165" i="12"/>
  <c r="B163" i="12"/>
  <c r="B162" i="12"/>
  <c r="B161" i="12"/>
  <c r="B160" i="12"/>
  <c r="B159" i="12"/>
  <c r="B157" i="12"/>
  <c r="B156" i="12"/>
  <c r="B155" i="12"/>
  <c r="B154" i="12"/>
  <c r="B153" i="12"/>
  <c r="B151" i="12"/>
  <c r="B150" i="12"/>
  <c r="B149" i="12"/>
  <c r="B148" i="12"/>
  <c r="B147" i="12"/>
  <c r="B145" i="12"/>
  <c r="B144" i="12"/>
  <c r="B143" i="12"/>
  <c r="B142" i="12"/>
  <c r="B141" i="12"/>
  <c r="B139" i="12"/>
  <c r="B138" i="12"/>
  <c r="B137" i="12"/>
  <c r="B136" i="12"/>
  <c r="B135" i="12"/>
  <c r="B133" i="12"/>
  <c r="B132" i="12"/>
  <c r="B131" i="12"/>
  <c r="B130" i="12"/>
  <c r="B129" i="12"/>
  <c r="B127" i="12"/>
  <c r="B126" i="12"/>
  <c r="B125" i="12"/>
  <c r="B124" i="12"/>
  <c r="B123" i="12"/>
  <c r="B121" i="12"/>
  <c r="B120" i="12"/>
  <c r="B119" i="12"/>
  <c r="B118" i="12"/>
  <c r="B117" i="12"/>
  <c r="B115" i="12"/>
  <c r="B114" i="12"/>
  <c r="B113" i="12"/>
  <c r="B112" i="12"/>
  <c r="B111" i="12"/>
  <c r="B109" i="12"/>
  <c r="B108" i="12"/>
  <c r="B107" i="12"/>
  <c r="B106" i="12"/>
  <c r="B105" i="12"/>
  <c r="B103" i="12"/>
  <c r="B102" i="12"/>
  <c r="B101" i="12"/>
  <c r="B100" i="12"/>
  <c r="B99" i="12"/>
  <c r="B97" i="12"/>
  <c r="B96" i="12"/>
  <c r="B95" i="12"/>
  <c r="B94" i="12"/>
  <c r="B93" i="12"/>
  <c r="B91" i="12"/>
  <c r="B90" i="12"/>
  <c r="B89" i="12"/>
  <c r="B88" i="12"/>
  <c r="B87" i="12"/>
  <c r="B85" i="12"/>
  <c r="B84" i="12"/>
  <c r="B83" i="12"/>
  <c r="B82" i="12"/>
  <c r="B81" i="12"/>
  <c r="B79" i="12"/>
  <c r="B78" i="12"/>
  <c r="B77" i="12"/>
  <c r="B76" i="12"/>
  <c r="B75" i="12"/>
  <c r="B73" i="12"/>
  <c r="B72" i="12"/>
  <c r="B71" i="12"/>
  <c r="B70" i="12"/>
  <c r="B69" i="12"/>
  <c r="B67" i="12"/>
  <c r="B66" i="12"/>
  <c r="B65" i="12"/>
  <c r="B64" i="12"/>
  <c r="B63" i="12"/>
  <c r="B61" i="12"/>
  <c r="B60" i="12"/>
  <c r="B59" i="12"/>
  <c r="B58" i="12"/>
  <c r="B57" i="12"/>
  <c r="B55" i="12"/>
  <c r="B54" i="12"/>
  <c r="B53" i="12"/>
  <c r="B52" i="12"/>
  <c r="B51" i="12"/>
  <c r="B49" i="12"/>
  <c r="B48" i="12"/>
  <c r="B47" i="12"/>
  <c r="B46" i="12"/>
  <c r="B45" i="12"/>
  <c r="B43" i="12"/>
  <c r="B42" i="12"/>
  <c r="B41" i="12"/>
  <c r="B40" i="12"/>
  <c r="B39" i="12"/>
  <c r="Z170" i="1"/>
  <c r="Z169" i="1"/>
  <c r="Z168" i="1"/>
  <c r="Z167" i="1"/>
  <c r="Z166" i="1"/>
  <c r="Z165" i="1"/>
  <c r="Z164" i="1"/>
  <c r="Z163" i="1"/>
  <c r="Z162" i="1"/>
  <c r="Z161" i="1"/>
  <c r="Z160" i="1"/>
  <c r="Z159" i="1"/>
  <c r="Z158" i="1"/>
  <c r="Z157" i="1"/>
  <c r="Z156" i="1"/>
  <c r="Z155" i="1"/>
  <c r="Z154" i="1"/>
  <c r="Z153" i="1"/>
  <c r="Z152" i="1"/>
  <c r="Z151" i="1"/>
  <c r="Z150" i="1"/>
  <c r="Z149" i="1"/>
  <c r="Z148" i="1"/>
  <c r="Z147" i="1"/>
  <c r="Z146" i="1"/>
  <c r="Z145" i="1"/>
  <c r="Z144" i="1"/>
  <c r="Z143" i="1"/>
  <c r="Z142" i="1"/>
  <c r="Z141" i="1"/>
  <c r="Z140" i="1"/>
  <c r="Z139" i="1"/>
  <c r="Z138" i="1"/>
  <c r="Z137" i="1"/>
  <c r="Z136" i="1"/>
  <c r="Z135" i="1"/>
  <c r="Z134" i="1"/>
  <c r="Z133" i="1"/>
  <c r="Z132" i="1"/>
  <c r="Z131" i="1"/>
  <c r="Z130" i="1"/>
  <c r="Z129" i="1"/>
  <c r="Z128" i="1"/>
  <c r="Z127" i="1"/>
  <c r="Z126" i="1"/>
  <c r="Z125" i="1"/>
  <c r="Z124" i="1"/>
  <c r="Z123" i="1"/>
  <c r="Z122" i="1"/>
  <c r="Z121" i="1"/>
  <c r="K170" i="1"/>
  <c r="E170" i="1" s="1"/>
  <c r="K169" i="1"/>
  <c r="AA169" i="1" s="1"/>
  <c r="K168" i="1"/>
  <c r="E168" i="1" s="1"/>
  <c r="U168" i="1" s="1"/>
  <c r="K167" i="1"/>
  <c r="W167" i="1" s="1"/>
  <c r="K166" i="1"/>
  <c r="AA166" i="1" s="1"/>
  <c r="K165" i="1"/>
  <c r="AA165" i="1" s="1"/>
  <c r="K164" i="1"/>
  <c r="E164" i="1" s="1"/>
  <c r="U164" i="1" s="1"/>
  <c r="K163" i="1"/>
  <c r="E163" i="1" s="1"/>
  <c r="K162" i="1"/>
  <c r="Y162" i="1" s="1"/>
  <c r="K161" i="1"/>
  <c r="AA161" i="1" s="1"/>
  <c r="K160" i="1"/>
  <c r="E160" i="1" s="1"/>
  <c r="U160" i="1" s="1"/>
  <c r="K159" i="1"/>
  <c r="E159" i="1" s="1"/>
  <c r="K158" i="1"/>
  <c r="E158" i="1" s="1"/>
  <c r="K157" i="1"/>
  <c r="AA157" i="1" s="1"/>
  <c r="K156" i="1"/>
  <c r="AA156" i="1" s="1"/>
  <c r="K155" i="1"/>
  <c r="Y155" i="1" s="1"/>
  <c r="K154" i="1"/>
  <c r="E154" i="1" s="1"/>
  <c r="K153" i="1"/>
  <c r="AA153" i="1" s="1"/>
  <c r="K152" i="1"/>
  <c r="E152" i="1" s="1"/>
  <c r="U152" i="1" s="1"/>
  <c r="K151" i="1"/>
  <c r="W151" i="1" s="1"/>
  <c r="K150" i="1"/>
  <c r="AA150" i="1" s="1"/>
  <c r="K149" i="1"/>
  <c r="AA149" i="1" s="1"/>
  <c r="K148" i="1"/>
  <c r="E148" i="1" s="1"/>
  <c r="U148" i="1" s="1"/>
  <c r="K147" i="1"/>
  <c r="E147" i="1" s="1"/>
  <c r="K146" i="1"/>
  <c r="Y146" i="1" s="1"/>
  <c r="K145" i="1"/>
  <c r="AA145" i="1" s="1"/>
  <c r="K144" i="1"/>
  <c r="E144" i="1" s="1"/>
  <c r="U144" i="1" s="1"/>
  <c r="K143" i="1"/>
  <c r="E143" i="1" s="1"/>
  <c r="K142" i="1"/>
  <c r="E142" i="1" s="1"/>
  <c r="K141" i="1"/>
  <c r="AA141" i="1" s="1"/>
  <c r="K140" i="1"/>
  <c r="AA140" i="1" s="1"/>
  <c r="K139" i="1"/>
  <c r="Y139" i="1" s="1"/>
  <c r="K138" i="1"/>
  <c r="E138" i="1" s="1"/>
  <c r="K137" i="1"/>
  <c r="AA137" i="1" s="1"/>
  <c r="K136" i="1"/>
  <c r="E136" i="1" s="1"/>
  <c r="U136" i="1" s="1"/>
  <c r="K135" i="1"/>
  <c r="W135" i="1" s="1"/>
  <c r="K134" i="1"/>
  <c r="AA134" i="1" s="1"/>
  <c r="K133" i="1"/>
  <c r="AA133" i="1" s="1"/>
  <c r="K132" i="1"/>
  <c r="E132" i="1" s="1"/>
  <c r="U132" i="1" s="1"/>
  <c r="K131" i="1"/>
  <c r="E131" i="1" s="1"/>
  <c r="K130" i="1"/>
  <c r="E130" i="1" s="1"/>
  <c r="K129" i="1"/>
  <c r="AA129" i="1" s="1"/>
  <c r="K128" i="1"/>
  <c r="E128" i="1" s="1"/>
  <c r="U128" i="1" s="1"/>
  <c r="K127" i="1"/>
  <c r="E127" i="1" s="1"/>
  <c r="K126" i="1"/>
  <c r="E126" i="1" s="1"/>
  <c r="K125" i="1"/>
  <c r="AA125" i="1" s="1"/>
  <c r="K124" i="1"/>
  <c r="AA124" i="1" s="1"/>
  <c r="K123" i="1"/>
  <c r="Y123" i="1" s="1"/>
  <c r="K122" i="1"/>
  <c r="E122" i="1" s="1"/>
  <c r="K121" i="1"/>
  <c r="AA121" i="1" s="1"/>
  <c r="E108" i="1"/>
  <c r="I108" i="1" s="1"/>
  <c r="E107" i="1"/>
  <c r="G107" i="1" s="1"/>
  <c r="E106" i="1"/>
  <c r="G106" i="1" s="1"/>
  <c r="I105" i="1"/>
  <c r="I104" i="1"/>
  <c r="I101" i="1"/>
  <c r="I100" i="1"/>
  <c r="G99" i="1"/>
  <c r="G98" i="1"/>
  <c r="I97" i="1"/>
  <c r="I96" i="1"/>
  <c r="G81" i="1"/>
  <c r="G80" i="1"/>
  <c r="G79" i="1"/>
  <c r="G78" i="1"/>
  <c r="G77" i="1"/>
  <c r="G76" i="1"/>
  <c r="G75" i="1"/>
  <c r="G74" i="1"/>
  <c r="G73" i="1"/>
  <c r="G72" i="1"/>
  <c r="G71" i="1"/>
  <c r="G70" i="1"/>
  <c r="G63" i="1"/>
  <c r="G62" i="1"/>
  <c r="G61" i="1"/>
  <c r="G60" i="1"/>
  <c r="G59" i="1"/>
  <c r="G58" i="1"/>
  <c r="G57" i="1"/>
  <c r="G56" i="1"/>
  <c r="G55" i="1"/>
  <c r="G54" i="1"/>
  <c r="G53" i="1"/>
  <c r="G52" i="1"/>
  <c r="M176" i="10"/>
  <c r="M175" i="10"/>
  <c r="M174" i="10"/>
  <c r="M173" i="10"/>
  <c r="M172" i="10"/>
  <c r="M171" i="10"/>
  <c r="M170" i="10"/>
  <c r="M169" i="10"/>
  <c r="M168" i="10"/>
  <c r="M167" i="10"/>
  <c r="M166" i="10"/>
  <c r="M165" i="10"/>
  <c r="M164" i="10"/>
  <c r="M163" i="10"/>
  <c r="M162" i="10"/>
  <c r="M161" i="10"/>
  <c r="M160" i="10"/>
  <c r="M159" i="10"/>
  <c r="M158" i="10"/>
  <c r="M157" i="10"/>
  <c r="M156" i="10"/>
  <c r="M155" i="10"/>
  <c r="M154" i="10"/>
  <c r="M153" i="10"/>
  <c r="M152" i="10"/>
  <c r="M151" i="10"/>
  <c r="M150" i="10"/>
  <c r="M149" i="10"/>
  <c r="M148" i="10"/>
  <c r="M147" i="10"/>
  <c r="M146" i="10"/>
  <c r="M145" i="10"/>
  <c r="M144" i="10"/>
  <c r="M143" i="10"/>
  <c r="M142" i="10"/>
  <c r="M141" i="10"/>
  <c r="M140" i="10"/>
  <c r="M139" i="10"/>
  <c r="M138" i="10"/>
  <c r="M137" i="10"/>
  <c r="M136" i="10"/>
  <c r="M135" i="10"/>
  <c r="M134" i="10"/>
  <c r="M133" i="10"/>
  <c r="M132" i="10"/>
  <c r="M131" i="10"/>
  <c r="M130" i="10"/>
  <c r="M129" i="10"/>
  <c r="M128" i="10"/>
  <c r="M127" i="10"/>
  <c r="M126" i="10"/>
  <c r="M125" i="10"/>
  <c r="M124" i="10"/>
  <c r="M123" i="10"/>
  <c r="M122" i="10"/>
  <c r="M121" i="10"/>
  <c r="M120" i="10"/>
  <c r="M119" i="10"/>
  <c r="M118" i="10"/>
  <c r="M117" i="10"/>
  <c r="M116" i="10"/>
  <c r="M115" i="10"/>
  <c r="M114" i="10"/>
  <c r="M113" i="10"/>
  <c r="M112" i="10"/>
  <c r="M111" i="10"/>
  <c r="M110" i="10"/>
  <c r="M109" i="10"/>
  <c r="M108" i="10"/>
  <c r="M107" i="10"/>
  <c r="M106" i="10"/>
  <c r="M105" i="10"/>
  <c r="M104" i="10"/>
  <c r="M103" i="10"/>
  <c r="M102" i="10"/>
  <c r="M101" i="10"/>
  <c r="M100" i="10"/>
  <c r="M99" i="10"/>
  <c r="M98" i="10"/>
  <c r="M97" i="10"/>
  <c r="M96" i="10"/>
  <c r="M95" i="10"/>
  <c r="M94" i="10"/>
  <c r="M93" i="10"/>
  <c r="M92" i="10"/>
  <c r="M91" i="10"/>
  <c r="M90" i="10"/>
  <c r="M89" i="10"/>
  <c r="M88" i="10"/>
  <c r="M87" i="10"/>
  <c r="M86" i="10"/>
  <c r="M85" i="10"/>
  <c r="M81" i="10"/>
  <c r="M80" i="10"/>
  <c r="M79" i="10"/>
  <c r="M75" i="10"/>
  <c r="M74" i="10"/>
  <c r="M73" i="10"/>
  <c r="M69" i="10"/>
  <c r="M68" i="10"/>
  <c r="M67" i="10"/>
  <c r="M63" i="10"/>
  <c r="M62" i="10"/>
  <c r="M61" i="10"/>
  <c r="M60" i="10"/>
  <c r="M58" i="10"/>
  <c r="M57" i="10"/>
  <c r="M56" i="10"/>
  <c r="M55" i="10"/>
  <c r="M54" i="10"/>
  <c r="M52" i="10"/>
  <c r="M51" i="10"/>
  <c r="M50" i="10"/>
  <c r="M49" i="10"/>
  <c r="M48" i="10"/>
  <c r="M46" i="10"/>
  <c r="M45" i="10"/>
  <c r="M44" i="10"/>
  <c r="M43" i="10"/>
  <c r="L40" i="10"/>
  <c r="F176" i="10"/>
  <c r="L176" i="10" s="1"/>
  <c r="F175" i="10"/>
  <c r="L175" i="10" s="1"/>
  <c r="F174" i="10"/>
  <c r="L174" i="10" s="1"/>
  <c r="F173" i="10"/>
  <c r="L173" i="10" s="1"/>
  <c r="F172" i="10"/>
  <c r="L172" i="10" s="1"/>
  <c r="F171" i="10"/>
  <c r="L171" i="10" s="1"/>
  <c r="F170" i="10"/>
  <c r="L170" i="10" s="1"/>
  <c r="F169" i="10"/>
  <c r="L169" i="10" s="1"/>
  <c r="F168" i="10"/>
  <c r="L168" i="10" s="1"/>
  <c r="F167" i="10"/>
  <c r="L167" i="10" s="1"/>
  <c r="F166" i="10"/>
  <c r="L166" i="10" s="1"/>
  <c r="F165" i="10"/>
  <c r="L165" i="10" s="1"/>
  <c r="F164" i="10"/>
  <c r="L164" i="10" s="1"/>
  <c r="F163" i="10"/>
  <c r="L163" i="10" s="1"/>
  <c r="F162" i="10"/>
  <c r="L162" i="10" s="1"/>
  <c r="F161" i="10"/>
  <c r="L161" i="10" s="1"/>
  <c r="F160" i="10"/>
  <c r="L160" i="10" s="1"/>
  <c r="F159" i="10"/>
  <c r="L159" i="10" s="1"/>
  <c r="F158" i="10"/>
  <c r="L158" i="10" s="1"/>
  <c r="F157" i="10"/>
  <c r="L157" i="10" s="1"/>
  <c r="F156" i="10"/>
  <c r="L156" i="10" s="1"/>
  <c r="F155" i="10"/>
  <c r="L155" i="10" s="1"/>
  <c r="F154" i="10"/>
  <c r="L154" i="10" s="1"/>
  <c r="F153" i="10"/>
  <c r="L153" i="10" s="1"/>
  <c r="F152" i="10"/>
  <c r="L152" i="10" s="1"/>
  <c r="F151" i="10"/>
  <c r="L151" i="10" s="1"/>
  <c r="F150" i="10"/>
  <c r="L150" i="10" s="1"/>
  <c r="F149" i="10"/>
  <c r="L149" i="10" s="1"/>
  <c r="F148" i="10"/>
  <c r="L148" i="10" s="1"/>
  <c r="F147" i="10"/>
  <c r="L147" i="10" s="1"/>
  <c r="F146" i="10"/>
  <c r="L146" i="10" s="1"/>
  <c r="F145" i="10"/>
  <c r="L145" i="10" s="1"/>
  <c r="F144" i="10"/>
  <c r="L144" i="10" s="1"/>
  <c r="F143" i="10"/>
  <c r="L143" i="10" s="1"/>
  <c r="F142" i="10"/>
  <c r="L142" i="10" s="1"/>
  <c r="F141" i="10"/>
  <c r="L141" i="10" s="1"/>
  <c r="F140" i="10"/>
  <c r="L140" i="10" s="1"/>
  <c r="F139" i="10"/>
  <c r="L139" i="10" s="1"/>
  <c r="F138" i="10"/>
  <c r="L138" i="10" s="1"/>
  <c r="F137" i="10"/>
  <c r="L137" i="10" s="1"/>
  <c r="F136" i="10"/>
  <c r="L136" i="10" s="1"/>
  <c r="F135" i="10"/>
  <c r="L135" i="10" s="1"/>
  <c r="F134" i="10"/>
  <c r="L134" i="10" s="1"/>
  <c r="F133" i="10"/>
  <c r="L133" i="10" s="1"/>
  <c r="F132" i="10"/>
  <c r="L132" i="10" s="1"/>
  <c r="F131" i="10"/>
  <c r="L131" i="10" s="1"/>
  <c r="F130" i="10"/>
  <c r="L130" i="10" s="1"/>
  <c r="F129" i="10"/>
  <c r="L129" i="10" s="1"/>
  <c r="F128" i="10"/>
  <c r="L128" i="10" s="1"/>
  <c r="F127" i="10"/>
  <c r="L127" i="10" s="1"/>
  <c r="F126" i="10"/>
  <c r="L126" i="10" s="1"/>
  <c r="F125" i="10"/>
  <c r="L125" i="10" s="1"/>
  <c r="F124" i="10"/>
  <c r="L124" i="10" s="1"/>
  <c r="F123" i="10"/>
  <c r="L123" i="10" s="1"/>
  <c r="F122" i="10"/>
  <c r="L122" i="10" s="1"/>
  <c r="F121" i="10"/>
  <c r="L121" i="10" s="1"/>
  <c r="F120" i="10"/>
  <c r="L120" i="10" s="1"/>
  <c r="F119" i="10"/>
  <c r="L119" i="10" s="1"/>
  <c r="F118" i="10"/>
  <c r="L118" i="10" s="1"/>
  <c r="F117" i="10"/>
  <c r="L117" i="10" s="1"/>
  <c r="F116" i="10"/>
  <c r="L116" i="10" s="1"/>
  <c r="F115" i="10"/>
  <c r="L115" i="10" s="1"/>
  <c r="F114" i="10"/>
  <c r="L114" i="10" s="1"/>
  <c r="F113" i="10"/>
  <c r="L113" i="10" s="1"/>
  <c r="F112" i="10"/>
  <c r="L112" i="10" s="1"/>
  <c r="F111" i="10"/>
  <c r="L111" i="10" s="1"/>
  <c r="F110" i="10"/>
  <c r="L110" i="10" s="1"/>
  <c r="F109" i="10"/>
  <c r="L109" i="10" s="1"/>
  <c r="F108" i="10"/>
  <c r="L108" i="10" s="1"/>
  <c r="F107" i="10"/>
  <c r="L107" i="10" s="1"/>
  <c r="F106" i="10"/>
  <c r="L106" i="10" s="1"/>
  <c r="F105" i="10"/>
  <c r="L105" i="10" s="1"/>
  <c r="F104" i="10"/>
  <c r="L104" i="10" s="1"/>
  <c r="F103" i="10"/>
  <c r="L103" i="10" s="1"/>
  <c r="F102" i="10"/>
  <c r="L102" i="10" s="1"/>
  <c r="F101" i="10"/>
  <c r="L101" i="10" s="1"/>
  <c r="F100" i="10"/>
  <c r="L100" i="10" s="1"/>
  <c r="F99" i="10"/>
  <c r="L99" i="10" s="1"/>
  <c r="F98" i="10"/>
  <c r="L98" i="10" s="1"/>
  <c r="F97" i="10"/>
  <c r="L97" i="10" s="1"/>
  <c r="F96" i="10"/>
  <c r="L96" i="10" s="1"/>
  <c r="F95" i="10"/>
  <c r="L95" i="10" s="1"/>
  <c r="F94" i="10"/>
  <c r="L94" i="10" s="1"/>
  <c r="F93" i="10"/>
  <c r="L93" i="10" s="1"/>
  <c r="F92" i="10"/>
  <c r="L92" i="10" s="1"/>
  <c r="F91" i="10"/>
  <c r="L91" i="10" s="1"/>
  <c r="F90" i="10"/>
  <c r="L90" i="10" s="1"/>
  <c r="F89" i="10"/>
  <c r="L89" i="10" s="1"/>
  <c r="F88" i="10"/>
  <c r="L88" i="10" s="1"/>
  <c r="F87" i="10"/>
  <c r="L87" i="10" s="1"/>
  <c r="F86" i="10"/>
  <c r="L86" i="10" s="1"/>
  <c r="F85" i="10"/>
  <c r="L85" i="10" s="1"/>
  <c r="L84" i="10"/>
  <c r="L83" i="10"/>
  <c r="L82" i="10"/>
  <c r="F81" i="10"/>
  <c r="L81" i="10" s="1"/>
  <c r="F80" i="10"/>
  <c r="L80" i="10" s="1"/>
  <c r="F79" i="10"/>
  <c r="L79" i="10" s="1"/>
  <c r="L78" i="10"/>
  <c r="L77" i="10"/>
  <c r="L76" i="10"/>
  <c r="F75" i="10"/>
  <c r="L75" i="10" s="1"/>
  <c r="F74" i="10"/>
  <c r="L74" i="10" s="1"/>
  <c r="F73" i="10"/>
  <c r="L73" i="10" s="1"/>
  <c r="L72" i="10"/>
  <c r="L71" i="10"/>
  <c r="L70" i="10"/>
  <c r="F69" i="10"/>
  <c r="L69" i="10" s="1"/>
  <c r="F68" i="10"/>
  <c r="L68" i="10" s="1"/>
  <c r="F67" i="10"/>
  <c r="L67" i="10" s="1"/>
  <c r="F66" i="10"/>
  <c r="L66" i="10" s="1"/>
  <c r="F65" i="10"/>
  <c r="L65" i="10" s="1"/>
  <c r="F64" i="10"/>
  <c r="L64" i="10" s="1"/>
  <c r="F63" i="10"/>
  <c r="L63" i="10" s="1"/>
  <c r="F62" i="10"/>
  <c r="L62" i="10" s="1"/>
  <c r="F61" i="10"/>
  <c r="L61" i="10" s="1"/>
  <c r="F60" i="10"/>
  <c r="L60" i="10" s="1"/>
  <c r="L59" i="10"/>
  <c r="F58" i="10"/>
  <c r="L58" i="10" s="1"/>
  <c r="F57" i="10"/>
  <c r="L57" i="10" s="1"/>
  <c r="F56" i="10"/>
  <c r="L56" i="10" s="1"/>
  <c r="F55" i="10"/>
  <c r="L55" i="10" s="1"/>
  <c r="F54" i="10"/>
  <c r="L54" i="10" s="1"/>
  <c r="L53" i="10"/>
  <c r="F52" i="10"/>
  <c r="L52" i="10" s="1"/>
  <c r="F51" i="10"/>
  <c r="L51" i="10" s="1"/>
  <c r="F50" i="10"/>
  <c r="L50" i="10" s="1"/>
  <c r="F49" i="10"/>
  <c r="L49" i="10" s="1"/>
  <c r="F48" i="10"/>
  <c r="L48" i="10" s="1"/>
  <c r="L47" i="10"/>
  <c r="F46" i="10"/>
  <c r="L46" i="10" s="1"/>
  <c r="F45" i="10"/>
  <c r="L45" i="10" s="1"/>
  <c r="F44" i="10"/>
  <c r="L44" i="10" s="1"/>
  <c r="F43" i="10"/>
  <c r="L43" i="10" s="1"/>
  <c r="L42" i="10"/>
  <c r="L41" i="10"/>
  <c r="L39" i="10"/>
  <c r="C171" i="10"/>
  <c r="C172" i="10" s="1"/>
  <c r="C165" i="10"/>
  <c r="I165" i="10" s="1"/>
  <c r="C159" i="10"/>
  <c r="I159" i="10" s="1"/>
  <c r="C153" i="10"/>
  <c r="I153" i="10" s="1"/>
  <c r="C147" i="10"/>
  <c r="I147" i="10" s="1"/>
  <c r="C141" i="10"/>
  <c r="I141" i="10" s="1"/>
  <c r="C135" i="10"/>
  <c r="I135" i="10" s="1"/>
  <c r="C129" i="10"/>
  <c r="I129" i="10" s="1"/>
  <c r="C123" i="10"/>
  <c r="I123" i="10" s="1"/>
  <c r="C117" i="10"/>
  <c r="I117" i="10" s="1"/>
  <c r="C111" i="10"/>
  <c r="I111" i="10" s="1"/>
  <c r="C105" i="10"/>
  <c r="I105" i="10" s="1"/>
  <c r="C99" i="10"/>
  <c r="I99" i="10" s="1"/>
  <c r="C93" i="10"/>
  <c r="I93" i="10" s="1"/>
  <c r="C87" i="10"/>
  <c r="I87" i="10" s="1"/>
  <c r="C81" i="10"/>
  <c r="I81" i="10" s="1"/>
  <c r="C75" i="10"/>
  <c r="I75" i="10" s="1"/>
  <c r="C69" i="10"/>
  <c r="I69" i="10" s="1"/>
  <c r="C63" i="10"/>
  <c r="I63" i="10" s="1"/>
  <c r="C57" i="10"/>
  <c r="I57" i="10" s="1"/>
  <c r="C51" i="10"/>
  <c r="I51" i="10" s="1"/>
  <c r="C45" i="10"/>
  <c r="I45" i="10" s="1"/>
  <c r="C39" i="10"/>
  <c r="I39" i="10" s="1"/>
  <c r="B176" i="10"/>
  <c r="B175" i="10"/>
  <c r="B174" i="10"/>
  <c r="B173" i="10"/>
  <c r="B172" i="10"/>
  <c r="B170" i="10"/>
  <c r="B169" i="10"/>
  <c r="B168" i="10"/>
  <c r="B167" i="10"/>
  <c r="B166" i="10"/>
  <c r="B164" i="10"/>
  <c r="B163" i="10"/>
  <c r="B162" i="10"/>
  <c r="B161" i="10"/>
  <c r="B160" i="10"/>
  <c r="B158" i="10"/>
  <c r="B157" i="10"/>
  <c r="B156" i="10"/>
  <c r="B155" i="10"/>
  <c r="B154" i="10"/>
  <c r="B152" i="10"/>
  <c r="B151" i="10"/>
  <c r="B150" i="10"/>
  <c r="B149" i="10"/>
  <c r="B148" i="10"/>
  <c r="B146" i="10"/>
  <c r="B145" i="10"/>
  <c r="B144" i="10"/>
  <c r="B143" i="10"/>
  <c r="B142" i="10"/>
  <c r="B140" i="10"/>
  <c r="B139" i="10"/>
  <c r="B138" i="10"/>
  <c r="B137" i="10"/>
  <c r="B136" i="10"/>
  <c r="B134" i="10"/>
  <c r="B133" i="10"/>
  <c r="B132" i="10"/>
  <c r="B131" i="10"/>
  <c r="B130" i="10"/>
  <c r="B128" i="10"/>
  <c r="B127" i="10"/>
  <c r="B126" i="10"/>
  <c r="B125" i="10"/>
  <c r="B124" i="10"/>
  <c r="B122" i="10"/>
  <c r="B121" i="10"/>
  <c r="B120" i="10"/>
  <c r="B119" i="10"/>
  <c r="B118" i="10"/>
  <c r="B116" i="10"/>
  <c r="B115" i="10"/>
  <c r="B114" i="10"/>
  <c r="B113" i="10"/>
  <c r="B112" i="10"/>
  <c r="B110" i="10"/>
  <c r="B109" i="10"/>
  <c r="B108" i="10"/>
  <c r="B107" i="10"/>
  <c r="B106" i="10"/>
  <c r="B104" i="10"/>
  <c r="B103" i="10"/>
  <c r="B102" i="10"/>
  <c r="B101" i="10"/>
  <c r="B100" i="10"/>
  <c r="B98" i="10"/>
  <c r="B97" i="10"/>
  <c r="B96" i="10"/>
  <c r="B95" i="10"/>
  <c r="B94" i="10"/>
  <c r="B92" i="10"/>
  <c r="B91" i="10"/>
  <c r="B90" i="10"/>
  <c r="B89" i="10"/>
  <c r="B88" i="10"/>
  <c r="B86" i="10"/>
  <c r="B85" i="10"/>
  <c r="B84" i="10"/>
  <c r="B83" i="10"/>
  <c r="B82" i="10"/>
  <c r="B80" i="10"/>
  <c r="B79" i="10"/>
  <c r="B78" i="10"/>
  <c r="B77" i="10"/>
  <c r="B76" i="10"/>
  <c r="B74" i="10"/>
  <c r="B73" i="10"/>
  <c r="B72" i="10"/>
  <c r="B71" i="10"/>
  <c r="B70" i="10"/>
  <c r="B68" i="10"/>
  <c r="B67" i="10"/>
  <c r="B66" i="10"/>
  <c r="B65" i="10"/>
  <c r="B64" i="10"/>
  <c r="B62" i="10"/>
  <c r="B61" i="10"/>
  <c r="B60" i="10"/>
  <c r="B59" i="10"/>
  <c r="B58" i="10"/>
  <c r="B56" i="10"/>
  <c r="B55" i="10"/>
  <c r="B54" i="10"/>
  <c r="B53" i="10"/>
  <c r="B52" i="10"/>
  <c r="B50" i="10"/>
  <c r="B49" i="10"/>
  <c r="B48" i="10"/>
  <c r="B47" i="10"/>
  <c r="B46" i="10"/>
  <c r="B44" i="10"/>
  <c r="B43" i="10"/>
  <c r="B42" i="10"/>
  <c r="B41" i="10"/>
  <c r="B40" i="10"/>
  <c r="Y11" i="12"/>
  <c r="Y10" i="12"/>
  <c r="U32" i="12"/>
  <c r="U31" i="12"/>
  <c r="U30" i="12"/>
  <c r="U29" i="12"/>
  <c r="U28" i="12"/>
  <c r="U27" i="12"/>
  <c r="U26" i="12"/>
  <c r="U25" i="12"/>
  <c r="U24" i="12"/>
  <c r="U23" i="12"/>
  <c r="U22" i="12"/>
  <c r="U21" i="12"/>
  <c r="U20" i="12"/>
  <c r="U19" i="12"/>
  <c r="U18" i="12"/>
  <c r="U17" i="12"/>
  <c r="U16" i="12"/>
  <c r="U15" i="12"/>
  <c r="U14" i="12"/>
  <c r="U13" i="12"/>
  <c r="U12" i="12"/>
  <c r="U11" i="12"/>
  <c r="U10" i="12"/>
  <c r="Q32" i="12"/>
  <c r="Y32" i="12" s="1"/>
  <c r="Q31" i="12"/>
  <c r="Y31" i="12" s="1"/>
  <c r="Q30" i="12"/>
  <c r="Y30" i="12" s="1"/>
  <c r="Q29" i="12"/>
  <c r="Y29" i="12" s="1"/>
  <c r="Q28" i="12"/>
  <c r="Y28" i="12" s="1"/>
  <c r="Q27" i="12"/>
  <c r="Y27" i="12" s="1"/>
  <c r="Q26" i="12"/>
  <c r="Y26" i="12" s="1"/>
  <c r="Q25" i="12"/>
  <c r="Y25" i="12" s="1"/>
  <c r="Q24" i="12"/>
  <c r="Y24" i="12" s="1"/>
  <c r="Q23" i="12"/>
  <c r="Y23" i="12" s="1"/>
  <c r="Q22" i="12"/>
  <c r="Y22" i="12" s="1"/>
  <c r="Q21" i="12"/>
  <c r="Y21" i="12" s="1"/>
  <c r="Q20" i="12"/>
  <c r="Y20" i="12" s="1"/>
  <c r="Q19" i="12"/>
  <c r="Y19" i="12" s="1"/>
  <c r="Q18" i="12"/>
  <c r="Y18" i="12" s="1"/>
  <c r="Q17" i="12"/>
  <c r="Y17" i="12" s="1"/>
  <c r="Y16" i="12"/>
  <c r="Y15" i="12"/>
  <c r="Y14" i="12"/>
  <c r="Y13" i="12"/>
  <c r="Y12" i="12"/>
  <c r="I32" i="12"/>
  <c r="I31" i="12"/>
  <c r="I30" i="12"/>
  <c r="I29" i="12"/>
  <c r="I28" i="12"/>
  <c r="I27" i="12"/>
  <c r="I26" i="12"/>
  <c r="I25" i="12"/>
  <c r="I24" i="12"/>
  <c r="I23" i="12"/>
  <c r="I22" i="12"/>
  <c r="I21" i="12"/>
  <c r="I20" i="12"/>
  <c r="I19" i="12"/>
  <c r="I18" i="12"/>
  <c r="I17" i="12"/>
  <c r="I16" i="12"/>
  <c r="I15" i="12"/>
  <c r="I14" i="12"/>
  <c r="I13" i="12"/>
  <c r="I12" i="12"/>
  <c r="I11" i="12"/>
  <c r="I10" i="12"/>
  <c r="H32" i="12"/>
  <c r="H31" i="12"/>
  <c r="H30" i="12"/>
  <c r="H29" i="12"/>
  <c r="H28" i="12"/>
  <c r="H27" i="12"/>
  <c r="H26" i="12"/>
  <c r="H25" i="12"/>
  <c r="H24" i="12"/>
  <c r="H23" i="12"/>
  <c r="H22" i="12"/>
  <c r="H21" i="12"/>
  <c r="H20" i="12"/>
  <c r="H19" i="12"/>
  <c r="H18" i="12"/>
  <c r="H17" i="12"/>
  <c r="H16" i="12"/>
  <c r="H15" i="12"/>
  <c r="H14" i="12"/>
  <c r="H13" i="12"/>
  <c r="H12" i="12"/>
  <c r="H11" i="12"/>
  <c r="H10" i="12"/>
  <c r="B32" i="12"/>
  <c r="T32" i="12" s="1"/>
  <c r="B31" i="12"/>
  <c r="X31" i="12" s="1" a="1"/>
  <c r="X31" i="12" s="1"/>
  <c r="B30" i="12"/>
  <c r="V30" i="12" s="1"/>
  <c r="B158" i="12" s="1"/>
  <c r="B29" i="12"/>
  <c r="G29" i="12" s="1" a="1"/>
  <c r="G29" i="12" s="1"/>
  <c r="S29" i="12" s="1"/>
  <c r="B207" i="9" s="1"/>
  <c r="B28" i="12"/>
  <c r="T28" i="12" s="1"/>
  <c r="B27" i="12"/>
  <c r="X27" i="12" s="1" a="1"/>
  <c r="X27" i="12" s="1"/>
  <c r="B26" i="12"/>
  <c r="V26" i="12" s="1"/>
  <c r="B134" i="12" s="1"/>
  <c r="B25" i="12"/>
  <c r="V25" i="12" s="1"/>
  <c r="B128" i="12" s="1"/>
  <c r="B24" i="12"/>
  <c r="T24" i="12" s="1"/>
  <c r="B23" i="12"/>
  <c r="X23" i="12" s="1" a="1"/>
  <c r="X23" i="12" s="1"/>
  <c r="B22" i="12"/>
  <c r="V22" i="12" s="1"/>
  <c r="B110" i="12" s="1"/>
  <c r="B21" i="12"/>
  <c r="G21" i="12" s="1" a="1"/>
  <c r="G21" i="12" s="1"/>
  <c r="S21" i="12" s="1"/>
  <c r="B127" i="9" s="1"/>
  <c r="B20" i="12"/>
  <c r="T20" i="12" s="1"/>
  <c r="B19" i="12"/>
  <c r="X19" i="12" s="1" a="1"/>
  <c r="X19" i="12" s="1"/>
  <c r="B18" i="12"/>
  <c r="V18" i="12" s="1"/>
  <c r="B86" i="12" s="1"/>
  <c r="B17" i="12"/>
  <c r="V17" i="12" s="1"/>
  <c r="B80" i="12" s="1"/>
  <c r="B16" i="12"/>
  <c r="T16" i="12" s="1"/>
  <c r="X15" i="12" a="1"/>
  <c r="X15" i="12" s="1"/>
  <c r="V14" i="12"/>
  <c r="B62" i="12" s="1"/>
  <c r="G13" i="12" a="1"/>
  <c r="G13" i="12" s="1"/>
  <c r="S13" i="12" s="1"/>
  <c r="B47" i="9" s="1"/>
  <c r="T12" i="12"/>
  <c r="X11" i="12" a="1"/>
  <c r="X11" i="12" s="1"/>
  <c r="V10" i="12"/>
  <c r="B38" i="12" s="1"/>
  <c r="V77" i="6" l="1"/>
  <c r="D10" i="20"/>
  <c r="D90" i="20"/>
  <c r="D103" i="20"/>
  <c r="V85" i="6"/>
  <c r="D50" i="20"/>
  <c r="D78" i="20"/>
  <c r="D123" i="20"/>
  <c r="D151" i="20"/>
  <c r="S81" i="6"/>
  <c r="D167" i="20"/>
  <c r="I89" i="12"/>
  <c r="C19" i="20"/>
  <c r="C20" i="20" s="1"/>
  <c r="C21" i="20" s="1"/>
  <c r="C22" i="20" s="1"/>
  <c r="D18" i="20"/>
  <c r="V13" i="6"/>
  <c r="S13" i="6"/>
  <c r="S17" i="6"/>
  <c r="V17" i="6"/>
  <c r="V21" i="6"/>
  <c r="S21" i="6"/>
  <c r="S29" i="6"/>
  <c r="V29" i="6"/>
  <c r="S33" i="6"/>
  <c r="V33" i="6"/>
  <c r="S37" i="6"/>
  <c r="V37" i="6"/>
  <c r="V45" i="6"/>
  <c r="S45" i="6"/>
  <c r="V49" i="6"/>
  <c r="S49" i="6"/>
  <c r="C129" i="12"/>
  <c r="C130" i="12" s="1"/>
  <c r="I128" i="12"/>
  <c r="I51" i="12"/>
  <c r="S34" i="6"/>
  <c r="S58" i="6"/>
  <c r="S69" i="6"/>
  <c r="V26" i="6"/>
  <c r="V50" i="6"/>
  <c r="V61" i="6"/>
  <c r="V86" i="6"/>
  <c r="D38" i="20"/>
  <c r="D62" i="20"/>
  <c r="S10" i="6"/>
  <c r="S22" i="6"/>
  <c r="S70" i="6"/>
  <c r="V18" i="6"/>
  <c r="V42" i="6"/>
  <c r="V53" i="6"/>
  <c r="V65" i="6"/>
  <c r="L44" i="1"/>
  <c r="C16" i="20"/>
  <c r="D16" i="20" s="1"/>
  <c r="C26" i="20"/>
  <c r="C27" i="20" s="1"/>
  <c r="C28" i="20" s="1"/>
  <c r="C29" i="20" s="1"/>
  <c r="D32" i="20"/>
  <c r="D42" i="20"/>
  <c r="D52" i="20"/>
  <c r="C85" i="20"/>
  <c r="D85" i="20" s="1"/>
  <c r="C112" i="20"/>
  <c r="C113" i="20" s="1"/>
  <c r="C114" i="20" s="1"/>
  <c r="D114" i="20" s="1"/>
  <c r="C120" i="20"/>
  <c r="C121" i="20" s="1"/>
  <c r="C122" i="20" s="1"/>
  <c r="D122" i="20" s="1"/>
  <c r="C126" i="20"/>
  <c r="D126" i="20" s="1"/>
  <c r="C130" i="20"/>
  <c r="D130" i="20" s="1"/>
  <c r="C134" i="20"/>
  <c r="D134" i="20" s="1"/>
  <c r="C150" i="20"/>
  <c r="D150" i="20" s="1"/>
  <c r="C178" i="20"/>
  <c r="D178" i="20" s="1"/>
  <c r="D127" i="20"/>
  <c r="D159" i="20"/>
  <c r="S38" i="6"/>
  <c r="S74" i="6"/>
  <c r="V54" i="6"/>
  <c r="V82" i="6"/>
  <c r="D17" i="20"/>
  <c r="D48" i="20"/>
  <c r="D53" i="20"/>
  <c r="D115" i="20"/>
  <c r="D131" i="20"/>
  <c r="C93" i="12"/>
  <c r="C94" i="12" s="1"/>
  <c r="S66" i="6"/>
  <c r="L40" i="1"/>
  <c r="D6" i="20"/>
  <c r="D34" i="20"/>
  <c r="D49" i="20"/>
  <c r="D54" i="20"/>
  <c r="C136" i="20"/>
  <c r="C137" i="20" s="1"/>
  <c r="C138" i="20" s="1"/>
  <c r="C139" i="20" s="1"/>
  <c r="C140" i="20" s="1"/>
  <c r="C141" i="20" s="1"/>
  <c r="C142" i="20" s="1"/>
  <c r="C143" i="20" s="1"/>
  <c r="C144" i="20" s="1"/>
  <c r="C145" i="20" s="1"/>
  <c r="C146" i="20" s="1"/>
  <c r="C147" i="20" s="1"/>
  <c r="C148" i="20" s="1"/>
  <c r="D148" i="20" s="1"/>
  <c r="D175" i="20"/>
  <c r="C101" i="12"/>
  <c r="C102" i="12" s="1"/>
  <c r="C103" i="12" s="1"/>
  <c r="I103" i="12" s="1"/>
  <c r="I100" i="12"/>
  <c r="C53" i="12"/>
  <c r="C54" i="12" s="1"/>
  <c r="C55" i="12" s="1"/>
  <c r="I55" i="12" s="1"/>
  <c r="I52" i="12"/>
  <c r="E150" i="1"/>
  <c r="U150" i="1" s="1"/>
  <c r="I68" i="12"/>
  <c r="I88" i="12"/>
  <c r="I152" i="12"/>
  <c r="V11" i="6"/>
  <c r="S11" i="6"/>
  <c r="V15" i="6"/>
  <c r="S15" i="6"/>
  <c r="V19" i="6"/>
  <c r="S19" i="6"/>
  <c r="S23" i="6"/>
  <c r="V23" i="6"/>
  <c r="V27" i="6"/>
  <c r="S27" i="6"/>
  <c r="S31" i="6"/>
  <c r="V31" i="6"/>
  <c r="V35" i="6"/>
  <c r="S35" i="6"/>
  <c r="V39" i="6"/>
  <c r="S39" i="6"/>
  <c r="V43" i="6"/>
  <c r="S43" i="6"/>
  <c r="V14" i="6"/>
  <c r="S14" i="6"/>
  <c r="V30" i="6"/>
  <c r="S30" i="6"/>
  <c r="V46" i="6"/>
  <c r="S46" i="6"/>
  <c r="V62" i="6"/>
  <c r="S62" i="6"/>
  <c r="V78" i="6"/>
  <c r="S78" i="6"/>
  <c r="S47" i="6"/>
  <c r="S75" i="6"/>
  <c r="V59" i="6"/>
  <c r="V87" i="6"/>
  <c r="V51" i="6"/>
  <c r="S51" i="6"/>
  <c r="V67" i="6"/>
  <c r="S67" i="6"/>
  <c r="V83" i="6"/>
  <c r="S83" i="6"/>
  <c r="S55" i="6"/>
  <c r="S63" i="6"/>
  <c r="S71" i="6"/>
  <c r="S79" i="6"/>
  <c r="S9" i="6"/>
  <c r="S25" i="6"/>
  <c r="S41" i="6"/>
  <c r="S57" i="6"/>
  <c r="S73" i="6"/>
  <c r="C161" i="20"/>
  <c r="D160" i="20"/>
  <c r="C9" i="20"/>
  <c r="D9" i="20" s="1"/>
  <c r="D8" i="20"/>
  <c r="L42" i="1"/>
  <c r="D39" i="20"/>
  <c r="D51" i="20"/>
  <c r="C70" i="20"/>
  <c r="D63" i="20"/>
  <c r="D67" i="20"/>
  <c r="D96" i="20"/>
  <c r="D100" i="20"/>
  <c r="D104" i="20"/>
  <c r="D108" i="20"/>
  <c r="D112" i="20"/>
  <c r="D116" i="20"/>
  <c r="D152" i="20"/>
  <c r="D156" i="20"/>
  <c r="D168" i="20"/>
  <c r="D172" i="20"/>
  <c r="D180" i="20"/>
  <c r="S12" i="6"/>
  <c r="S16" i="6"/>
  <c r="S20" i="6"/>
  <c r="S24" i="6"/>
  <c r="S28" i="6"/>
  <c r="S32" i="6"/>
  <c r="S36" i="6"/>
  <c r="S40" i="6"/>
  <c r="S44" i="6"/>
  <c r="S48" i="6"/>
  <c r="S52" i="6"/>
  <c r="S56" i="6"/>
  <c r="S60" i="6"/>
  <c r="S64" i="6"/>
  <c r="S68" i="6"/>
  <c r="S72" i="6"/>
  <c r="S76" i="6"/>
  <c r="S80" i="6"/>
  <c r="S84" i="6"/>
  <c r="S88" i="6"/>
  <c r="D4" i="20"/>
  <c r="D12" i="20"/>
  <c r="D36" i="20"/>
  <c r="D40" i="20"/>
  <c r="D44" i="20"/>
  <c r="D60" i="20"/>
  <c r="D64" i="20"/>
  <c r="D80" i="20"/>
  <c r="D88" i="20"/>
  <c r="D97" i="20"/>
  <c r="D101" i="20"/>
  <c r="D109" i="20"/>
  <c r="D113" i="20"/>
  <c r="D117" i="20"/>
  <c r="D121" i="20"/>
  <c r="D153" i="20"/>
  <c r="D157" i="20"/>
  <c r="D169" i="20"/>
  <c r="D173" i="20"/>
  <c r="D181" i="20"/>
  <c r="D13" i="20"/>
  <c r="D37" i="20"/>
  <c r="D41" i="20"/>
  <c r="D45" i="20"/>
  <c r="C74" i="20"/>
  <c r="D61" i="20"/>
  <c r="D65" i="20"/>
  <c r="D98" i="20"/>
  <c r="D102" i="20"/>
  <c r="D106" i="20"/>
  <c r="D154" i="20"/>
  <c r="D166" i="20"/>
  <c r="D46" i="20"/>
  <c r="D82" i="20"/>
  <c r="D107" i="20"/>
  <c r="D155" i="20"/>
  <c r="D171" i="20"/>
  <c r="D179" i="20"/>
  <c r="E124" i="1"/>
  <c r="U124" i="1" s="1"/>
  <c r="E133" i="1"/>
  <c r="U133" i="1" s="1"/>
  <c r="B33" i="5"/>
  <c r="X33" i="5" s="1"/>
  <c r="Y158" i="1"/>
  <c r="AA170" i="1"/>
  <c r="E146" i="1"/>
  <c r="U146" i="1" s="1"/>
  <c r="E162" i="1"/>
  <c r="U162" i="1" s="1"/>
  <c r="Y126" i="1"/>
  <c r="AA122" i="1"/>
  <c r="X12" i="5"/>
  <c r="B37" i="5"/>
  <c r="X37" i="5" s="1"/>
  <c r="AG34" i="5" a="1"/>
  <c r="AG34" i="5" s="1"/>
  <c r="E129" i="1"/>
  <c r="U129" i="1" s="1"/>
  <c r="AG42" i="5" a="1"/>
  <c r="AG42" i="5" s="1"/>
  <c r="E155" i="1"/>
  <c r="U155" i="1" s="1"/>
  <c r="E135" i="1"/>
  <c r="U135" i="1" s="1"/>
  <c r="E161" i="1"/>
  <c r="U161" i="1" s="1"/>
  <c r="AG18" i="5" a="1"/>
  <c r="AG18" i="5" s="1"/>
  <c r="G20" i="10" a="1"/>
  <c r="G20" i="10" s="1"/>
  <c r="S20" i="10" s="1"/>
  <c r="B345" i="9" s="1"/>
  <c r="V16" i="10"/>
  <c r="B69" i="10" s="1"/>
  <c r="V32" i="10"/>
  <c r="B165" i="10" s="1"/>
  <c r="G26" i="10" a="1"/>
  <c r="G26" i="10" s="1"/>
  <c r="S26" i="10" s="1"/>
  <c r="B404" i="9" s="1"/>
  <c r="V20" i="10"/>
  <c r="B93" i="10" s="1"/>
  <c r="G12" i="10" a="1"/>
  <c r="G12" i="10" s="1"/>
  <c r="S12" i="10" s="1"/>
  <c r="B262" i="9" s="1"/>
  <c r="G28" i="10" a="1"/>
  <c r="G28" i="10" s="1"/>
  <c r="S28" i="10" s="1"/>
  <c r="B425" i="9" s="1"/>
  <c r="M425" i="9" s="1"/>
  <c r="V24" i="10"/>
  <c r="B117" i="10" s="1"/>
  <c r="G18" i="10" a="1"/>
  <c r="G18" i="10" s="1"/>
  <c r="S18" i="10" s="1"/>
  <c r="B326" i="9" s="1"/>
  <c r="V12" i="10"/>
  <c r="B45" i="10" s="1"/>
  <c r="V28" i="10"/>
  <c r="B141" i="10" s="1"/>
  <c r="U17" i="10"/>
  <c r="U33" i="10"/>
  <c r="V18" i="10"/>
  <c r="B81" i="10" s="1"/>
  <c r="V26" i="10"/>
  <c r="B129" i="10" s="1"/>
  <c r="X15" i="5"/>
  <c r="G22" i="10" a="1"/>
  <c r="G22" i="10" s="1"/>
  <c r="S22" i="10" s="1"/>
  <c r="B363" i="9" s="1"/>
  <c r="X16" i="5"/>
  <c r="B31" i="5"/>
  <c r="X31" i="5" s="1"/>
  <c r="B43" i="5"/>
  <c r="X43" i="5" s="1"/>
  <c r="U13" i="10"/>
  <c r="U29" i="10"/>
  <c r="AA44" i="5"/>
  <c r="C249" i="5" s="1"/>
  <c r="AC43" i="5"/>
  <c r="E165" i="1"/>
  <c r="U165" i="1" s="1"/>
  <c r="G14" i="10" a="1"/>
  <c r="G14" i="10" s="1"/>
  <c r="S14" i="10" s="1"/>
  <c r="B280" i="9" s="1"/>
  <c r="G30" i="10" a="1"/>
  <c r="G30" i="10" s="1"/>
  <c r="S30" i="10" s="1"/>
  <c r="U21" i="10"/>
  <c r="E125" i="1"/>
  <c r="U125" i="1" s="1"/>
  <c r="E141" i="1"/>
  <c r="U141" i="1" s="1"/>
  <c r="E157" i="1"/>
  <c r="U157" i="1" s="1"/>
  <c r="E169" i="1"/>
  <c r="U169" i="1" s="1"/>
  <c r="W122" i="1"/>
  <c r="G16" i="10" a="1"/>
  <c r="G16" i="10" s="1"/>
  <c r="S16" i="10" s="1"/>
  <c r="B304" i="9" s="1"/>
  <c r="G24" i="10" a="1"/>
  <c r="G24" i="10" s="1"/>
  <c r="S24" i="10" s="1"/>
  <c r="G32" i="10" a="1"/>
  <c r="G32" i="10" s="1"/>
  <c r="S32" i="10" s="1"/>
  <c r="B460" i="9" s="1"/>
  <c r="M460" i="9" s="1"/>
  <c r="U25" i="10"/>
  <c r="V14" i="10"/>
  <c r="B57" i="10" s="1"/>
  <c r="V22" i="10"/>
  <c r="B105" i="10" s="1"/>
  <c r="V30" i="10"/>
  <c r="B153" i="10" s="1"/>
  <c r="B32" i="5"/>
  <c r="X32" i="5" s="1"/>
  <c r="AG26" i="5" a="1"/>
  <c r="AG26" i="5" s="1"/>
  <c r="G30" i="12" a="1"/>
  <c r="G30" i="12" s="1"/>
  <c r="S30" i="12" s="1"/>
  <c r="B215" i="9" s="1"/>
  <c r="M215" i="9" s="1"/>
  <c r="T18" i="12"/>
  <c r="X16" i="12" a="1"/>
  <c r="X16" i="12" s="1"/>
  <c r="X32" i="12" a="1"/>
  <c r="X32" i="12" s="1"/>
  <c r="T22" i="12"/>
  <c r="X20" i="12" a="1"/>
  <c r="X20" i="12" s="1"/>
  <c r="G14" i="12" a="1"/>
  <c r="G14" i="12" s="1"/>
  <c r="S14" i="12" s="1"/>
  <c r="B55" i="9" s="1"/>
  <c r="M55" i="9" s="1"/>
  <c r="T10" i="12"/>
  <c r="T26" i="12"/>
  <c r="X24" i="12" a="1"/>
  <c r="X24" i="12" s="1"/>
  <c r="G22" i="12" a="1"/>
  <c r="G22" i="12" s="1"/>
  <c r="S22" i="12" s="1"/>
  <c r="B135" i="9" s="1"/>
  <c r="M135" i="9" s="1"/>
  <c r="T14" i="12"/>
  <c r="T30" i="12"/>
  <c r="X12" i="12" a="1"/>
  <c r="X12" i="12" s="1"/>
  <c r="X28" i="12" a="1"/>
  <c r="X28" i="12" s="1"/>
  <c r="Q19" i="5" a="1"/>
  <c r="Q19" i="5" s="1"/>
  <c r="Y19" i="5" s="1"/>
  <c r="Q31" i="5" a="1"/>
  <c r="Q31" i="5" s="1"/>
  <c r="Y31" i="5" s="1"/>
  <c r="B693" i="9" s="1"/>
  <c r="AC15" i="5"/>
  <c r="AC23" i="5"/>
  <c r="AC31" i="5"/>
  <c r="AC39" i="5"/>
  <c r="X11" i="10" a="1"/>
  <c r="X11" i="10" s="1"/>
  <c r="X15" i="10" a="1"/>
  <c r="X15" i="10" s="1"/>
  <c r="X19" i="10" a="1"/>
  <c r="X19" i="10" s="1"/>
  <c r="X23" i="10" a="1"/>
  <c r="X23" i="10" s="1"/>
  <c r="X27" i="10" a="1"/>
  <c r="X27" i="10" s="1"/>
  <c r="X31" i="10" a="1"/>
  <c r="X31" i="10" s="1"/>
  <c r="G17" i="12" a="1"/>
  <c r="G17" i="12" s="1"/>
  <c r="S17" i="12" s="1"/>
  <c r="T17" i="12"/>
  <c r="T25" i="12"/>
  <c r="X13" i="12" a="1"/>
  <c r="X13" i="12" s="1"/>
  <c r="X21" i="12" a="1"/>
  <c r="X21" i="12" s="1"/>
  <c r="X29" i="12" a="1"/>
  <c r="X29" i="12" s="1"/>
  <c r="W138" i="1"/>
  <c r="Y134" i="1"/>
  <c r="Y166" i="1"/>
  <c r="AA138" i="1"/>
  <c r="G13" i="10" a="1"/>
  <c r="G13" i="10" s="1"/>
  <c r="S13" i="10" s="1"/>
  <c r="B274" i="9" s="1"/>
  <c r="N274" i="9" s="1"/>
  <c r="G17" i="10" a="1"/>
  <c r="G17" i="10" s="1"/>
  <c r="S17" i="10" s="1"/>
  <c r="B314" i="9" s="1"/>
  <c r="G21" i="10" a="1"/>
  <c r="G21" i="10" s="1"/>
  <c r="S21" i="10" s="1"/>
  <c r="B351" i="9" s="1"/>
  <c r="G25" i="10" a="1"/>
  <c r="G25" i="10" s="1"/>
  <c r="S25" i="10" s="1"/>
  <c r="B389" i="9" s="1"/>
  <c r="G29" i="10" a="1"/>
  <c r="G29" i="10" s="1"/>
  <c r="S29" i="10" s="1"/>
  <c r="B431" i="9" s="1"/>
  <c r="M431" i="9" s="1"/>
  <c r="G33" i="10" a="1"/>
  <c r="G33" i="10" s="1"/>
  <c r="S33" i="10" s="1"/>
  <c r="B473" i="9" s="1"/>
  <c r="U14" i="10"/>
  <c r="U18" i="10"/>
  <c r="U22" i="10"/>
  <c r="U26" i="10"/>
  <c r="U30" i="10"/>
  <c r="V11" i="10"/>
  <c r="B39" i="10" s="1"/>
  <c r="V15" i="10"/>
  <c r="B63" i="10" s="1"/>
  <c r="V19" i="10"/>
  <c r="B87" i="10" s="1"/>
  <c r="V23" i="10"/>
  <c r="B111" i="10" s="1"/>
  <c r="V27" i="10"/>
  <c r="B135" i="10" s="1"/>
  <c r="V31" i="10"/>
  <c r="B159" i="10" s="1"/>
  <c r="X12" i="10" a="1"/>
  <c r="X12" i="10" s="1"/>
  <c r="X16" i="10" a="1"/>
  <c r="X16" i="10" s="1"/>
  <c r="X20" i="10" a="1"/>
  <c r="X20" i="10" s="1"/>
  <c r="X24" i="10" a="1"/>
  <c r="X24" i="10" s="1"/>
  <c r="X28" i="10" a="1"/>
  <c r="X28" i="10" s="1"/>
  <c r="X32" i="10" a="1"/>
  <c r="X32" i="10" s="1"/>
  <c r="X23" i="5"/>
  <c r="B39" i="5"/>
  <c r="X39" i="5" s="1"/>
  <c r="Q11" i="5" a="1"/>
  <c r="Q11" i="5" s="1"/>
  <c r="Y11" i="5" s="1"/>
  <c r="B494" i="9" s="1"/>
  <c r="AA494" i="9" s="1"/>
  <c r="Q23" i="5" a="1"/>
  <c r="Q23" i="5" s="1"/>
  <c r="Y23" i="5" s="1"/>
  <c r="B616" i="9" s="1"/>
  <c r="Q43" i="5" a="1"/>
  <c r="Q43" i="5" s="1"/>
  <c r="Y43" i="5" s="1"/>
  <c r="B810" i="9" s="1"/>
  <c r="AC18" i="5"/>
  <c r="AC26" i="5"/>
  <c r="AC34" i="5"/>
  <c r="AC42" i="5"/>
  <c r="AG22" i="5" a="1"/>
  <c r="AG22" i="5" s="1"/>
  <c r="AG38" i="5" a="1"/>
  <c r="AG38" i="5" s="1"/>
  <c r="W154" i="1"/>
  <c r="AA146" i="1"/>
  <c r="U11" i="10"/>
  <c r="U15" i="10"/>
  <c r="U19" i="10"/>
  <c r="U23" i="10"/>
  <c r="U27" i="10"/>
  <c r="U31" i="10"/>
  <c r="X13" i="10" a="1"/>
  <c r="X13" i="10" s="1"/>
  <c r="X17" i="10" a="1"/>
  <c r="X17" i="10" s="1"/>
  <c r="X21" i="10" a="1"/>
  <c r="X21" i="10" s="1"/>
  <c r="X25" i="10" a="1"/>
  <c r="X25" i="10" s="1"/>
  <c r="X29" i="10" a="1"/>
  <c r="X29" i="10" s="1"/>
  <c r="X33" i="10" a="1"/>
  <c r="X33" i="10" s="1"/>
  <c r="X11" i="5"/>
  <c r="X27" i="5"/>
  <c r="Q15" i="5" a="1"/>
  <c r="Q15" i="5" s="1"/>
  <c r="Y15" i="5" s="1"/>
  <c r="Q35" i="5" a="1"/>
  <c r="Q35" i="5" s="1"/>
  <c r="Y35" i="5" s="1"/>
  <c r="B734" i="9" s="1"/>
  <c r="AA734" i="9" s="1"/>
  <c r="Y142" i="1"/>
  <c r="AC11" i="5"/>
  <c r="AC19" i="5"/>
  <c r="AC27" i="5"/>
  <c r="AC35" i="5"/>
  <c r="G25" i="12" a="1"/>
  <c r="G25" i="12" s="1"/>
  <c r="S25" i="12" s="1"/>
  <c r="B167" i="9" s="1"/>
  <c r="M167" i="9" s="1"/>
  <c r="T13" i="12"/>
  <c r="T21" i="12"/>
  <c r="T29" i="12"/>
  <c r="X17" i="12" a="1"/>
  <c r="X17" i="12" s="1"/>
  <c r="X25" i="12" a="1"/>
  <c r="X25" i="12" s="1"/>
  <c r="G105" i="1"/>
  <c r="E134" i="1"/>
  <c r="U134" i="1" s="1"/>
  <c r="E149" i="1"/>
  <c r="U149" i="1" s="1"/>
  <c r="E140" i="1"/>
  <c r="U140" i="1" s="1"/>
  <c r="W170" i="1"/>
  <c r="Y150" i="1"/>
  <c r="AA154" i="1"/>
  <c r="X19" i="5"/>
  <c r="B35" i="5"/>
  <c r="X35" i="5" s="1"/>
  <c r="Q27" i="5" a="1"/>
  <c r="Q27" i="5" s="1"/>
  <c r="Y27" i="5" s="1"/>
  <c r="B653" i="9" s="1"/>
  <c r="Q39" i="5" a="1"/>
  <c r="Q39" i="5" s="1"/>
  <c r="Y39" i="5" s="1"/>
  <c r="B769" i="9" s="1"/>
  <c r="AC14" i="5"/>
  <c r="AC22" i="5"/>
  <c r="AC30" i="5"/>
  <c r="AC38" i="5"/>
  <c r="AG14" i="5" a="1"/>
  <c r="AG14" i="5" s="1"/>
  <c r="AG30" i="5" a="1"/>
  <c r="AG30" i="5" s="1"/>
  <c r="B256" i="9"/>
  <c r="B252" i="9"/>
  <c r="B248" i="9"/>
  <c r="N248" i="9" s="1"/>
  <c r="B255" i="9"/>
  <c r="N255" i="9" s="1"/>
  <c r="B251" i="9"/>
  <c r="B254" i="9"/>
  <c r="B250" i="9"/>
  <c r="B257" i="9"/>
  <c r="N257" i="9" s="1"/>
  <c r="B253" i="9"/>
  <c r="N253" i="9" s="1"/>
  <c r="B249" i="9"/>
  <c r="B296" i="9"/>
  <c r="L296" i="9" s="1"/>
  <c r="B292" i="9"/>
  <c r="L292" i="9" s="1"/>
  <c r="B288" i="9"/>
  <c r="N288" i="9" s="1"/>
  <c r="B294" i="9"/>
  <c r="B290" i="9"/>
  <c r="L290" i="9" s="1"/>
  <c r="B291" i="9"/>
  <c r="M291" i="9" s="1"/>
  <c r="B297" i="9"/>
  <c r="L297" i="9" s="1"/>
  <c r="B289" i="9"/>
  <c r="M289" i="9" s="1"/>
  <c r="B295" i="9"/>
  <c r="N295" i="9" s="1"/>
  <c r="B293" i="9"/>
  <c r="N293" i="9" s="1"/>
  <c r="B337" i="9"/>
  <c r="L337" i="9" s="1"/>
  <c r="B333" i="9"/>
  <c r="B336" i="9"/>
  <c r="L336" i="9" s="1"/>
  <c r="B332" i="9"/>
  <c r="L332" i="9" s="1"/>
  <c r="B328" i="9"/>
  <c r="N328" i="9" s="1"/>
  <c r="B335" i="9"/>
  <c r="N335" i="9" s="1"/>
  <c r="B331" i="9"/>
  <c r="M331" i="9" s="1"/>
  <c r="B334" i="9"/>
  <c r="L334" i="9" s="1"/>
  <c r="B330" i="9"/>
  <c r="N330" i="9" s="1"/>
  <c r="B329" i="9"/>
  <c r="M329" i="9" s="1"/>
  <c r="B377" i="9"/>
  <c r="M377" i="9" s="1"/>
  <c r="B373" i="9"/>
  <c r="L373" i="9" s="1"/>
  <c r="B369" i="9"/>
  <c r="M369" i="9" s="1"/>
  <c r="B376" i="9"/>
  <c r="M376" i="9" s="1"/>
  <c r="B372" i="9"/>
  <c r="L372" i="9" s="1"/>
  <c r="B368" i="9"/>
  <c r="N368" i="9" s="1"/>
  <c r="B375" i="9"/>
  <c r="M375" i="9" s="1"/>
  <c r="B371" i="9"/>
  <c r="B374" i="9"/>
  <c r="L374" i="9" s="1"/>
  <c r="B370" i="9"/>
  <c r="M370" i="9" s="1"/>
  <c r="B417" i="9"/>
  <c r="L417" i="9" s="1"/>
  <c r="B413" i="9"/>
  <c r="B409" i="9"/>
  <c r="M409" i="9" s="1"/>
  <c r="B416" i="9"/>
  <c r="N416" i="9" s="1"/>
  <c r="B412" i="9"/>
  <c r="L412" i="9" s="1"/>
  <c r="B408" i="9"/>
  <c r="M408" i="9" s="1"/>
  <c r="B415" i="9"/>
  <c r="L415" i="9" s="1"/>
  <c r="B411" i="9"/>
  <c r="L411" i="9" s="1"/>
  <c r="B414" i="9"/>
  <c r="N414" i="9" s="1"/>
  <c r="B410" i="9"/>
  <c r="B457" i="9"/>
  <c r="M457" i="9" s="1"/>
  <c r="B453" i="9"/>
  <c r="M453" i="9" s="1"/>
  <c r="B449" i="9"/>
  <c r="L449" i="9" s="1"/>
  <c r="B456" i="9"/>
  <c r="M456" i="9" s="1"/>
  <c r="B452" i="9"/>
  <c r="L452" i="9" s="1"/>
  <c r="B448" i="9"/>
  <c r="N448" i="9" s="1"/>
  <c r="B455" i="9"/>
  <c r="M455" i="9" s="1"/>
  <c r="B451" i="9"/>
  <c r="L451" i="9" s="1"/>
  <c r="B454" i="9"/>
  <c r="N454" i="9" s="1"/>
  <c r="B450" i="9"/>
  <c r="N450" i="9" s="1"/>
  <c r="B393" i="9"/>
  <c r="N393" i="9" s="1"/>
  <c r="B706" i="9"/>
  <c r="Z706" i="9" s="1"/>
  <c r="B702" i="9"/>
  <c r="Z702" i="9" s="1"/>
  <c r="B698" i="9"/>
  <c r="X698" i="9" s="1"/>
  <c r="B705" i="9"/>
  <c r="AA705" i="9" s="1"/>
  <c r="B701" i="9"/>
  <c r="X701" i="9" s="1"/>
  <c r="B697" i="9"/>
  <c r="AA697" i="9" s="1"/>
  <c r="B703" i="9"/>
  <c r="AA703" i="9" s="1"/>
  <c r="B699" i="9"/>
  <c r="Z699" i="9" s="1"/>
  <c r="B704" i="9"/>
  <c r="X704" i="9" s="1"/>
  <c r="B700" i="9"/>
  <c r="AA700" i="9" s="1"/>
  <c r="B40" i="9"/>
  <c r="N40" i="9" s="1"/>
  <c r="B44" i="9"/>
  <c r="B48" i="9"/>
  <c r="B120" i="9"/>
  <c r="N120" i="9" s="1"/>
  <c r="B124" i="9"/>
  <c r="N124" i="9" s="1"/>
  <c r="B128" i="9"/>
  <c r="M128" i="9" s="1"/>
  <c r="B200" i="9"/>
  <c r="B204" i="9"/>
  <c r="N204" i="9" s="1"/>
  <c r="B208" i="9"/>
  <c r="M208" i="9" s="1"/>
  <c r="B626" i="9"/>
  <c r="B622" i="9"/>
  <c r="B618" i="9"/>
  <c r="B625" i="9"/>
  <c r="B621" i="9"/>
  <c r="B617" i="9"/>
  <c r="AA617" i="9" s="1"/>
  <c r="B623" i="9"/>
  <c r="B619" i="9"/>
  <c r="B624" i="9"/>
  <c r="B620" i="9"/>
  <c r="B41" i="9"/>
  <c r="N41" i="9" s="1"/>
  <c r="B45" i="9"/>
  <c r="N45" i="9" s="1"/>
  <c r="B121" i="9"/>
  <c r="L121" i="9" s="1"/>
  <c r="B125" i="9"/>
  <c r="M125" i="9" s="1"/>
  <c r="B201" i="9"/>
  <c r="M201" i="9" s="1"/>
  <c r="B205" i="9"/>
  <c r="B543" i="9"/>
  <c r="B539" i="9"/>
  <c r="X539" i="9" s="1"/>
  <c r="B546" i="9"/>
  <c r="Z546" i="9" s="1"/>
  <c r="B541" i="9"/>
  <c r="AA541" i="9" s="1"/>
  <c r="B545" i="9"/>
  <c r="B540" i="9"/>
  <c r="B544" i="9"/>
  <c r="B538" i="9"/>
  <c r="Z538" i="9" s="1"/>
  <c r="B542" i="9"/>
  <c r="B537" i="9"/>
  <c r="B42" i="9"/>
  <c r="N42" i="9" s="1"/>
  <c r="B46" i="9"/>
  <c r="N46" i="9" s="1"/>
  <c r="B122" i="9"/>
  <c r="N122" i="9" s="1"/>
  <c r="B126" i="9"/>
  <c r="B202" i="9"/>
  <c r="N202" i="9" s="1"/>
  <c r="B206" i="9"/>
  <c r="N206" i="9" s="1"/>
  <c r="B691" i="9"/>
  <c r="B688" i="9"/>
  <c r="B786" i="9"/>
  <c r="B782" i="9"/>
  <c r="Z782" i="9" s="1"/>
  <c r="B778" i="9"/>
  <c r="B785" i="9"/>
  <c r="X785" i="9" s="1"/>
  <c r="B781" i="9"/>
  <c r="X781" i="9" s="1"/>
  <c r="B777" i="9"/>
  <c r="X777" i="9" s="1"/>
  <c r="B783" i="9"/>
  <c r="B779" i="9"/>
  <c r="B784" i="9"/>
  <c r="Z784" i="9" s="1"/>
  <c r="B780" i="9"/>
  <c r="Z780" i="9" s="1"/>
  <c r="B39" i="9"/>
  <c r="B43" i="9"/>
  <c r="N43" i="9" s="1"/>
  <c r="B119" i="9"/>
  <c r="L119" i="9" s="1"/>
  <c r="B123" i="9"/>
  <c r="N123" i="9" s="1"/>
  <c r="B199" i="9"/>
  <c r="L199" i="9" s="1"/>
  <c r="B203" i="9"/>
  <c r="M203" i="9" s="1"/>
  <c r="B211" i="9"/>
  <c r="L211" i="9" s="1"/>
  <c r="W147" i="1"/>
  <c r="AA131" i="1"/>
  <c r="AA143" i="1"/>
  <c r="E139" i="1"/>
  <c r="U139" i="1" s="1"/>
  <c r="E167" i="1"/>
  <c r="U167" i="1" s="1"/>
  <c r="Y151" i="1"/>
  <c r="AA167" i="1"/>
  <c r="C57" i="12"/>
  <c r="C58" i="12" s="1"/>
  <c r="I135" i="12"/>
  <c r="I140" i="12"/>
  <c r="I99" i="1"/>
  <c r="W123" i="1"/>
  <c r="W155" i="1"/>
  <c r="AA147" i="1"/>
  <c r="AA159" i="1"/>
  <c r="I136" i="12"/>
  <c r="I164" i="12"/>
  <c r="W131" i="1"/>
  <c r="W163" i="1"/>
  <c r="AA163" i="1"/>
  <c r="I98" i="1"/>
  <c r="Y135" i="1"/>
  <c r="Y167" i="1"/>
  <c r="AA123" i="1"/>
  <c r="AA135" i="1"/>
  <c r="AA155" i="1"/>
  <c r="W139" i="1"/>
  <c r="AA127" i="1"/>
  <c r="I39" i="12"/>
  <c r="I80" i="12"/>
  <c r="I104" i="12"/>
  <c r="I147" i="12"/>
  <c r="G97" i="1"/>
  <c r="E123" i="1"/>
  <c r="U123" i="1" s="1"/>
  <c r="E145" i="1"/>
  <c r="U145" i="1" s="1"/>
  <c r="E151" i="1"/>
  <c r="U151" i="1" s="1"/>
  <c r="E156" i="1"/>
  <c r="U156" i="1" s="1"/>
  <c r="W130" i="1"/>
  <c r="W146" i="1"/>
  <c r="W162" i="1"/>
  <c r="Y127" i="1"/>
  <c r="Y143" i="1"/>
  <c r="Y159" i="1"/>
  <c r="AA130" i="1"/>
  <c r="AA139" i="1"/>
  <c r="AA151" i="1"/>
  <c r="AA162" i="1"/>
  <c r="I40" i="12"/>
  <c r="I87" i="12"/>
  <c r="I99" i="12"/>
  <c r="I116" i="12"/>
  <c r="I137" i="12"/>
  <c r="I148" i="12"/>
  <c r="U130" i="1"/>
  <c r="C142" i="12"/>
  <c r="I141" i="12"/>
  <c r="C171" i="12"/>
  <c r="I170" i="12"/>
  <c r="G102" i="1"/>
  <c r="I102" i="1"/>
  <c r="C154" i="12"/>
  <c r="I153" i="12"/>
  <c r="C111" i="12"/>
  <c r="I110" i="12"/>
  <c r="G94" i="1"/>
  <c r="I94" i="1"/>
  <c r="C118" i="12"/>
  <c r="I117" i="12"/>
  <c r="U122" i="1"/>
  <c r="U142" i="1"/>
  <c r="U158" i="1"/>
  <c r="W142" i="1"/>
  <c r="W166" i="1"/>
  <c r="Y138" i="1"/>
  <c r="C45" i="12"/>
  <c r="C75" i="12"/>
  <c r="I74" i="12"/>
  <c r="C82" i="12"/>
  <c r="I81" i="12"/>
  <c r="G95" i="1"/>
  <c r="I95" i="1"/>
  <c r="G103" i="1"/>
  <c r="I103" i="1"/>
  <c r="I106" i="1"/>
  <c r="U126" i="1"/>
  <c r="U138" i="1"/>
  <c r="U154" i="1"/>
  <c r="U170" i="1"/>
  <c r="W126" i="1"/>
  <c r="W134" i="1"/>
  <c r="W150" i="1"/>
  <c r="W158" i="1"/>
  <c r="Y122" i="1"/>
  <c r="Y130" i="1"/>
  <c r="Y154" i="1"/>
  <c r="Y170" i="1"/>
  <c r="C63" i="12"/>
  <c r="I62" i="12"/>
  <c r="C123" i="12"/>
  <c r="I122" i="12"/>
  <c r="C159" i="12"/>
  <c r="I158" i="12"/>
  <c r="I107" i="1"/>
  <c r="E166" i="1"/>
  <c r="U127" i="1"/>
  <c r="U131" i="1"/>
  <c r="U143" i="1"/>
  <c r="U147" i="1"/>
  <c r="U159" i="1"/>
  <c r="U163" i="1"/>
  <c r="W127" i="1"/>
  <c r="W143" i="1"/>
  <c r="W159" i="1"/>
  <c r="Y131" i="1"/>
  <c r="Y147" i="1"/>
  <c r="Y163" i="1"/>
  <c r="AA126" i="1"/>
  <c r="AA142" i="1"/>
  <c r="AA158" i="1"/>
  <c r="C70" i="12"/>
  <c r="I69" i="12"/>
  <c r="C106" i="12"/>
  <c r="I105" i="12"/>
  <c r="C166" i="12"/>
  <c r="I165" i="12"/>
  <c r="G101" i="1"/>
  <c r="E121" i="1"/>
  <c r="E137" i="1"/>
  <c r="E153" i="1"/>
  <c r="W124" i="1"/>
  <c r="W128" i="1"/>
  <c r="W132" i="1"/>
  <c r="W136" i="1"/>
  <c r="W140" i="1"/>
  <c r="W144" i="1"/>
  <c r="W148" i="1"/>
  <c r="W152" i="1"/>
  <c r="W156" i="1"/>
  <c r="W160" i="1"/>
  <c r="W164" i="1"/>
  <c r="W168" i="1"/>
  <c r="Y124" i="1"/>
  <c r="Y128" i="1"/>
  <c r="Y132" i="1"/>
  <c r="Y136" i="1"/>
  <c r="Y140" i="1"/>
  <c r="Y144" i="1"/>
  <c r="Y148" i="1"/>
  <c r="Y152" i="1"/>
  <c r="Y156" i="1"/>
  <c r="Y160" i="1"/>
  <c r="Y164" i="1"/>
  <c r="Y168" i="1"/>
  <c r="AA128" i="1"/>
  <c r="AA132" i="1"/>
  <c r="AA136" i="1"/>
  <c r="AA144" i="1"/>
  <c r="AA148" i="1"/>
  <c r="AA152" i="1"/>
  <c r="AA160" i="1"/>
  <c r="AA164" i="1"/>
  <c r="AA168" i="1"/>
  <c r="I41" i="12"/>
  <c r="I149" i="12"/>
  <c r="W121" i="1"/>
  <c r="W125" i="1"/>
  <c r="W129" i="1"/>
  <c r="W133" i="1"/>
  <c r="W137" i="1"/>
  <c r="W141" i="1"/>
  <c r="W145" i="1"/>
  <c r="W149" i="1"/>
  <c r="W153" i="1"/>
  <c r="W157" i="1"/>
  <c r="W161" i="1"/>
  <c r="W165" i="1"/>
  <c r="W169" i="1"/>
  <c r="Y121" i="1"/>
  <c r="Y125" i="1"/>
  <c r="Y129" i="1"/>
  <c r="Y133" i="1"/>
  <c r="Y137" i="1"/>
  <c r="Y141" i="1"/>
  <c r="Y145" i="1"/>
  <c r="Y149" i="1"/>
  <c r="Y153" i="1"/>
  <c r="Y157" i="1"/>
  <c r="Y161" i="1"/>
  <c r="Y165" i="1"/>
  <c r="Y169" i="1"/>
  <c r="I38" i="12"/>
  <c r="I42" i="12"/>
  <c r="I50" i="12"/>
  <c r="I86" i="12"/>
  <c r="I90" i="12"/>
  <c r="I98" i="12"/>
  <c r="I134" i="12"/>
  <c r="I138" i="12"/>
  <c r="I146" i="12"/>
  <c r="I150" i="12"/>
  <c r="N47" i="9"/>
  <c r="N127" i="9"/>
  <c r="M127" i="9"/>
  <c r="L127" i="9"/>
  <c r="M207" i="9"/>
  <c r="N207" i="9"/>
  <c r="L207" i="9"/>
  <c r="N215" i="9"/>
  <c r="L215" i="9"/>
  <c r="X21" i="5"/>
  <c r="AC12" i="5"/>
  <c r="AG12" i="5" a="1"/>
  <c r="AG12" i="5" s="1"/>
  <c r="AG16" i="5" a="1"/>
  <c r="AG16" i="5" s="1"/>
  <c r="AC16" i="5"/>
  <c r="AC20" i="5"/>
  <c r="AG20" i="5" a="1"/>
  <c r="AG20" i="5" s="1"/>
  <c r="AG24" i="5" a="1"/>
  <c r="AG24" i="5" s="1"/>
  <c r="AC24" i="5"/>
  <c r="AC28" i="5"/>
  <c r="AG28" i="5" a="1"/>
  <c r="AG28" i="5" s="1"/>
  <c r="AG32" i="5" a="1"/>
  <c r="AG32" i="5" s="1"/>
  <c r="AC32" i="5"/>
  <c r="B36" i="5"/>
  <c r="AG36" i="5" a="1"/>
  <c r="AG36" i="5" s="1"/>
  <c r="AC36" i="5"/>
  <c r="AG40" i="5" a="1"/>
  <c r="AG40" i="5" s="1"/>
  <c r="AC40" i="5"/>
  <c r="B40" i="5"/>
  <c r="AC44" i="5"/>
  <c r="AG44" i="5" a="1"/>
  <c r="AG44" i="5" s="1"/>
  <c r="X28" i="5"/>
  <c r="X44" i="5"/>
  <c r="X17" i="5"/>
  <c r="AG13" i="5" a="1"/>
  <c r="AG13" i="5" s="1"/>
  <c r="AC13" i="5"/>
  <c r="Q13" i="5" a="1"/>
  <c r="Q13" i="5" s="1"/>
  <c r="Y13" i="5" s="1"/>
  <c r="AG17" i="5" a="1"/>
  <c r="AG17" i="5" s="1"/>
  <c r="AC17" i="5"/>
  <c r="Q17" i="5" a="1"/>
  <c r="Q17" i="5" s="1"/>
  <c r="Y17" i="5" s="1"/>
  <c r="AG21" i="5" a="1"/>
  <c r="AG21" i="5" s="1"/>
  <c r="AC21" i="5"/>
  <c r="Q21" i="5" a="1"/>
  <c r="Q21" i="5" s="1"/>
  <c r="Y21" i="5" s="1"/>
  <c r="AG25" i="5" a="1"/>
  <c r="AG25" i="5" s="1"/>
  <c r="AC25" i="5"/>
  <c r="Q25" i="5" a="1"/>
  <c r="Q25" i="5" s="1"/>
  <c r="Y25" i="5" s="1"/>
  <c r="AG29" i="5" a="1"/>
  <c r="AG29" i="5" s="1"/>
  <c r="AC29" i="5"/>
  <c r="Q29" i="5" a="1"/>
  <c r="Q29" i="5" s="1"/>
  <c r="Y29" i="5" s="1"/>
  <c r="AG33" i="5" a="1"/>
  <c r="AG33" i="5" s="1"/>
  <c r="AC33" i="5"/>
  <c r="Q33" i="5" a="1"/>
  <c r="Q33" i="5" s="1"/>
  <c r="Y33" i="5" s="1"/>
  <c r="AG37" i="5" a="1"/>
  <c r="AG37" i="5" s="1"/>
  <c r="AC37" i="5"/>
  <c r="Q37" i="5" a="1"/>
  <c r="Q37" i="5" s="1"/>
  <c r="Y37" i="5" s="1"/>
  <c r="AG41" i="5" a="1"/>
  <c r="AG41" i="5" s="1"/>
  <c r="AC41" i="5"/>
  <c r="B41" i="5"/>
  <c r="Q41" i="5" a="1"/>
  <c r="Q41" i="5" s="1"/>
  <c r="Y41" i="5" s="1"/>
  <c r="AG45" i="5" a="1"/>
  <c r="AG45" i="5" s="1"/>
  <c r="AC45" i="5"/>
  <c r="Q45" i="5" a="1"/>
  <c r="Q45" i="5" s="1"/>
  <c r="Y45" i="5" s="1"/>
  <c r="B45" i="5"/>
  <c r="Q12" i="5" a="1"/>
  <c r="Q12" i="5" s="1"/>
  <c r="Y12" i="5" s="1"/>
  <c r="Q20" i="5" a="1"/>
  <c r="Q20" i="5" s="1"/>
  <c r="Y20" i="5" s="1"/>
  <c r="Q28" i="5" a="1"/>
  <c r="Q28" i="5" s="1"/>
  <c r="Y28" i="5" s="1"/>
  <c r="Q36" i="5" a="1"/>
  <c r="Q36" i="5" s="1"/>
  <c r="Y36" i="5" s="1"/>
  <c r="Q44" i="5" a="1"/>
  <c r="Q44" i="5" s="1"/>
  <c r="Y44" i="5" s="1"/>
  <c r="AA16" i="5"/>
  <c r="C81" i="5" s="1"/>
  <c r="AA24" i="5"/>
  <c r="C129" i="5" s="1"/>
  <c r="AA32" i="5"/>
  <c r="C177" i="5" s="1"/>
  <c r="AA40" i="5"/>
  <c r="C225" i="5" s="1"/>
  <c r="AA14" i="5"/>
  <c r="C69" i="5" s="1"/>
  <c r="AA18" i="5"/>
  <c r="C93" i="5" s="1"/>
  <c r="AA22" i="5"/>
  <c r="C117" i="5" s="1"/>
  <c r="AA26" i="5"/>
  <c r="C141" i="5" s="1"/>
  <c r="AA30" i="5"/>
  <c r="C165" i="5" s="1"/>
  <c r="AA34" i="5"/>
  <c r="C189" i="5" s="1"/>
  <c r="AA38" i="5"/>
  <c r="C213" i="5" s="1"/>
  <c r="AA42" i="5"/>
  <c r="C237" i="5" s="1"/>
  <c r="Q14" i="5" a="1"/>
  <c r="Q14" i="5" s="1"/>
  <c r="Y14" i="5" s="1"/>
  <c r="Q18" i="5" a="1"/>
  <c r="Q18" i="5" s="1"/>
  <c r="Y18" i="5" s="1"/>
  <c r="Q22" i="5" a="1"/>
  <c r="Q22" i="5" s="1"/>
  <c r="Y22" i="5" s="1"/>
  <c r="Q26" i="5" a="1"/>
  <c r="Q26" i="5" s="1"/>
  <c r="Y26" i="5" s="1"/>
  <c r="Q30" i="5" a="1"/>
  <c r="Q30" i="5" s="1"/>
  <c r="Y30" i="5" s="1"/>
  <c r="Q34" i="5" a="1"/>
  <c r="Q34" i="5" s="1"/>
  <c r="Y34" i="5" s="1"/>
  <c r="Q38" i="5" a="1"/>
  <c r="Q38" i="5" s="1"/>
  <c r="Y38" i="5" s="1"/>
  <c r="Q42" i="5" a="1"/>
  <c r="Q42" i="5" s="1"/>
  <c r="Y42" i="5" s="1"/>
  <c r="AA11" i="5"/>
  <c r="C51" i="5" s="1"/>
  <c r="AA15" i="5"/>
  <c r="C75" i="5" s="1"/>
  <c r="AA19" i="5"/>
  <c r="C99" i="5" s="1"/>
  <c r="AA23" i="5"/>
  <c r="C123" i="5" s="1"/>
  <c r="AA27" i="5"/>
  <c r="C147" i="5" s="1"/>
  <c r="AA31" i="5"/>
  <c r="C171" i="5" s="1"/>
  <c r="AA35" i="5"/>
  <c r="C195" i="5" s="1"/>
  <c r="AA39" i="5"/>
  <c r="C219" i="5" s="1"/>
  <c r="AA43" i="5"/>
  <c r="C243" i="5" s="1"/>
  <c r="G11" i="12" a="1"/>
  <c r="G11" i="12" s="1"/>
  <c r="S11" i="12" s="1"/>
  <c r="G19" i="12" a="1"/>
  <c r="G19" i="12" s="1"/>
  <c r="S19" i="12" s="1"/>
  <c r="V15" i="12"/>
  <c r="B68" i="12" s="1"/>
  <c r="V19" i="12"/>
  <c r="B92" i="12" s="1"/>
  <c r="V27" i="12"/>
  <c r="B140" i="12" s="1"/>
  <c r="V31" i="12"/>
  <c r="B164" i="12" s="1"/>
  <c r="G20" i="12" a="1"/>
  <c r="G20" i="12" s="1"/>
  <c r="S20" i="12" s="1"/>
  <c r="G28" i="12" a="1"/>
  <c r="G28" i="12" s="1"/>
  <c r="S28" i="12" s="1"/>
  <c r="V12" i="12"/>
  <c r="B50" i="12" s="1"/>
  <c r="V16" i="12"/>
  <c r="B74" i="12" s="1"/>
  <c r="V20" i="12"/>
  <c r="B98" i="12" s="1"/>
  <c r="V24" i="12"/>
  <c r="B122" i="12" s="1"/>
  <c r="V28" i="12"/>
  <c r="B146" i="12" s="1"/>
  <c r="V32" i="12"/>
  <c r="B170" i="12" s="1"/>
  <c r="G10" i="12" a="1"/>
  <c r="G10" i="12" s="1"/>
  <c r="S10" i="12" s="1"/>
  <c r="G15" i="12" a="1"/>
  <c r="G15" i="12" s="1"/>
  <c r="S15" i="12" s="1"/>
  <c r="G18" i="12" a="1"/>
  <c r="G18" i="12" s="1"/>
  <c r="S18" i="12" s="1"/>
  <c r="G23" i="12" a="1"/>
  <c r="G23" i="12" s="1"/>
  <c r="S23" i="12" s="1"/>
  <c r="G26" i="12" a="1"/>
  <c r="G26" i="12" s="1"/>
  <c r="S26" i="12" s="1"/>
  <c r="G31" i="12" a="1"/>
  <c r="G31" i="12" s="1"/>
  <c r="S31" i="12" s="1"/>
  <c r="T11" i="12"/>
  <c r="T15" i="12"/>
  <c r="T19" i="12"/>
  <c r="T23" i="12"/>
  <c r="T27" i="12"/>
  <c r="T31" i="12"/>
  <c r="V13" i="12"/>
  <c r="B56" i="12" s="1"/>
  <c r="V21" i="12"/>
  <c r="B104" i="12" s="1"/>
  <c r="V29" i="12"/>
  <c r="B152" i="12" s="1"/>
  <c r="X10" i="12" a="1"/>
  <c r="X10" i="12" s="1"/>
  <c r="X14" i="12" a="1"/>
  <c r="X14" i="12" s="1"/>
  <c r="X18" i="12" a="1"/>
  <c r="X18" i="12" s="1"/>
  <c r="X22" i="12" a="1"/>
  <c r="X22" i="12" s="1"/>
  <c r="X26" i="12" a="1"/>
  <c r="X26" i="12" s="1"/>
  <c r="X30" i="12" a="1"/>
  <c r="X30" i="12" s="1"/>
  <c r="G27" i="12" a="1"/>
  <c r="G27" i="12" s="1"/>
  <c r="S27" i="12" s="1"/>
  <c r="V11" i="12"/>
  <c r="B44" i="12" s="1"/>
  <c r="V23" i="12"/>
  <c r="B116" i="12" s="1"/>
  <c r="G12" i="12" a="1"/>
  <c r="G12" i="12" s="1"/>
  <c r="S12" i="12" s="1"/>
  <c r="G16" i="12" a="1"/>
  <c r="G16" i="12" s="1"/>
  <c r="S16" i="12" s="1"/>
  <c r="G24" i="12" a="1"/>
  <c r="G24" i="12" s="1"/>
  <c r="S24" i="12" s="1"/>
  <c r="G32" i="12" a="1"/>
  <c r="G32" i="12" s="1"/>
  <c r="S32" i="12" s="1"/>
  <c r="G96" i="1"/>
  <c r="G100" i="1"/>
  <c r="G104" i="1"/>
  <c r="G108" i="1"/>
  <c r="C46" i="10"/>
  <c r="C47" i="10" s="1"/>
  <c r="C48" i="10" s="1"/>
  <c r="C49" i="10" s="1"/>
  <c r="C50" i="10" s="1"/>
  <c r="I50" i="10" s="1"/>
  <c r="C58" i="10"/>
  <c r="C59" i="10" s="1"/>
  <c r="C60" i="10" s="1"/>
  <c r="C61" i="10" s="1"/>
  <c r="C62" i="10" s="1"/>
  <c r="I62" i="10" s="1"/>
  <c r="C70" i="10"/>
  <c r="C71" i="10" s="1"/>
  <c r="C72" i="10" s="1"/>
  <c r="C73" i="10" s="1"/>
  <c r="C74" i="10" s="1"/>
  <c r="I74" i="10" s="1"/>
  <c r="C82" i="10"/>
  <c r="C83" i="10" s="1"/>
  <c r="C84" i="10" s="1"/>
  <c r="C85" i="10" s="1"/>
  <c r="C86" i="10" s="1"/>
  <c r="I86" i="10" s="1"/>
  <c r="C94" i="10"/>
  <c r="C95" i="10" s="1"/>
  <c r="C96" i="10" s="1"/>
  <c r="C97" i="10" s="1"/>
  <c r="C98" i="10" s="1"/>
  <c r="I98" i="10" s="1"/>
  <c r="C106" i="10"/>
  <c r="C107" i="10" s="1"/>
  <c r="C108" i="10" s="1"/>
  <c r="C109" i="10" s="1"/>
  <c r="C110" i="10" s="1"/>
  <c r="I110" i="10" s="1"/>
  <c r="C118" i="10"/>
  <c r="C119" i="10" s="1"/>
  <c r="C120" i="10" s="1"/>
  <c r="C121" i="10" s="1"/>
  <c r="C122" i="10" s="1"/>
  <c r="I122" i="10" s="1"/>
  <c r="C130" i="10"/>
  <c r="C131" i="10" s="1"/>
  <c r="C132" i="10" s="1"/>
  <c r="C133" i="10" s="1"/>
  <c r="C134" i="10" s="1"/>
  <c r="I134" i="10" s="1"/>
  <c r="C142" i="10"/>
  <c r="C143" i="10" s="1"/>
  <c r="C144" i="10" s="1"/>
  <c r="C145" i="10" s="1"/>
  <c r="C146" i="10" s="1"/>
  <c r="I146" i="10" s="1"/>
  <c r="C154" i="10"/>
  <c r="C155" i="10" s="1"/>
  <c r="C156" i="10" s="1"/>
  <c r="C157" i="10" s="1"/>
  <c r="C158" i="10" s="1"/>
  <c r="I158" i="10" s="1"/>
  <c r="C166" i="10"/>
  <c r="C167" i="10" s="1"/>
  <c r="C168" i="10" s="1"/>
  <c r="C169" i="10" s="1"/>
  <c r="C170" i="10" s="1"/>
  <c r="I170" i="10" s="1"/>
  <c r="C40" i="10"/>
  <c r="C41" i="10" s="1"/>
  <c r="C42" i="10" s="1"/>
  <c r="C52" i="10"/>
  <c r="C53" i="10" s="1"/>
  <c r="C54" i="10" s="1"/>
  <c r="C64" i="10"/>
  <c r="C65" i="10" s="1"/>
  <c r="C66" i="10" s="1"/>
  <c r="C76" i="10"/>
  <c r="C77" i="10" s="1"/>
  <c r="C78" i="10" s="1"/>
  <c r="C88" i="10"/>
  <c r="C89" i="10" s="1"/>
  <c r="C90" i="10" s="1"/>
  <c r="C100" i="10"/>
  <c r="C101" i="10" s="1"/>
  <c r="C102" i="10" s="1"/>
  <c r="C112" i="10"/>
  <c r="C113" i="10" s="1"/>
  <c r="C114" i="10" s="1"/>
  <c r="C124" i="10"/>
  <c r="C125" i="10" s="1"/>
  <c r="C126" i="10" s="1"/>
  <c r="C136" i="10"/>
  <c r="C137" i="10" s="1"/>
  <c r="C138" i="10" s="1"/>
  <c r="C148" i="10"/>
  <c r="C149" i="10" s="1"/>
  <c r="C150" i="10" s="1"/>
  <c r="C160" i="10"/>
  <c r="C161" i="10" s="1"/>
  <c r="C162" i="10" s="1"/>
  <c r="C173" i="10"/>
  <c r="I172" i="10"/>
  <c r="I49" i="10"/>
  <c r="I61" i="10"/>
  <c r="I171" i="10"/>
  <c r="B131" i="16" a="1"/>
  <c r="B131" i="16" s="1"/>
  <c r="I131" i="16" a="1"/>
  <c r="I131" i="16" s="1"/>
  <c r="H32" i="16" a="1"/>
  <c r="H32" i="16" s="1"/>
  <c r="H4" i="16" a="1"/>
  <c r="H4" i="16" s="1"/>
  <c r="D146" i="20" l="1"/>
  <c r="D141" i="20"/>
  <c r="D144" i="20"/>
  <c r="B426" i="9"/>
  <c r="N426" i="9" s="1"/>
  <c r="D28" i="20"/>
  <c r="B299" i="9"/>
  <c r="M299" i="9" s="1"/>
  <c r="B488" i="9"/>
  <c r="AA488" i="9" s="1"/>
  <c r="B306" i="9"/>
  <c r="L306" i="9" s="1"/>
  <c r="I102" i="12"/>
  <c r="D147" i="20"/>
  <c r="D136" i="20"/>
  <c r="M204" i="9"/>
  <c r="I101" i="12"/>
  <c r="I93" i="12"/>
  <c r="B419" i="9"/>
  <c r="L419" i="9" s="1"/>
  <c r="D26" i="20"/>
  <c r="D120" i="20"/>
  <c r="B129" i="9"/>
  <c r="N129" i="9" s="1"/>
  <c r="D143" i="20"/>
  <c r="D138" i="20"/>
  <c r="D145" i="20"/>
  <c r="B770" i="9"/>
  <c r="AA770" i="9" s="1"/>
  <c r="B325" i="9"/>
  <c r="N325" i="9" s="1"/>
  <c r="B323" i="9"/>
  <c r="M323" i="9" s="1"/>
  <c r="B346" i="9"/>
  <c r="M346" i="9" s="1"/>
  <c r="B320" i="9"/>
  <c r="M320" i="9" s="1"/>
  <c r="B340" i="9"/>
  <c r="M340" i="9" s="1"/>
  <c r="B816" i="9"/>
  <c r="AA816" i="9" s="1"/>
  <c r="B309" i="9"/>
  <c r="N309" i="9" s="1"/>
  <c r="B312" i="9"/>
  <c r="N312" i="9" s="1"/>
  <c r="B690" i="9"/>
  <c r="X690" i="9" s="1"/>
  <c r="B210" i="9"/>
  <c r="L210" i="9" s="1"/>
  <c r="B398" i="9"/>
  <c r="L398" i="9" s="1"/>
  <c r="B430" i="9"/>
  <c r="L430" i="9" s="1"/>
  <c r="B731" i="9"/>
  <c r="AA731" i="9" s="1"/>
  <c r="B464" i="9"/>
  <c r="M464" i="9" s="1"/>
  <c r="D20" i="20"/>
  <c r="B403" i="9"/>
  <c r="L403" i="9" s="1"/>
  <c r="B390" i="9"/>
  <c r="M390" i="9" s="1"/>
  <c r="D21" i="20"/>
  <c r="D27" i="20"/>
  <c r="B459" i="9"/>
  <c r="M459" i="9" s="1"/>
  <c r="B815" i="9"/>
  <c r="AA815" i="9" s="1"/>
  <c r="B401" i="9"/>
  <c r="L401" i="9" s="1"/>
  <c r="B388" i="9"/>
  <c r="L388" i="9" s="1"/>
  <c r="Z700" i="9"/>
  <c r="I129" i="12"/>
  <c r="B471" i="9"/>
  <c r="L471" i="9" s="1"/>
  <c r="B420" i="9"/>
  <c r="M420" i="9" s="1"/>
  <c r="B260" i="9"/>
  <c r="N260" i="9" s="1"/>
  <c r="D137" i="20"/>
  <c r="B427" i="9"/>
  <c r="L427" i="9" s="1"/>
  <c r="B476" i="9"/>
  <c r="N476" i="9" s="1"/>
  <c r="B424" i="9"/>
  <c r="M424" i="9" s="1"/>
  <c r="B423" i="9"/>
  <c r="L423" i="9" s="1"/>
  <c r="B138" i="9"/>
  <c r="L138" i="9" s="1"/>
  <c r="B418" i="9"/>
  <c r="M418" i="9" s="1"/>
  <c r="B421" i="9"/>
  <c r="M421" i="9" s="1"/>
  <c r="C86" i="20"/>
  <c r="C87" i="20" s="1"/>
  <c r="D87" i="20" s="1"/>
  <c r="D19" i="20"/>
  <c r="L204" i="9"/>
  <c r="B422" i="9"/>
  <c r="L422" i="9" s="1"/>
  <c r="D139" i="20"/>
  <c r="D142" i="20"/>
  <c r="D140" i="20"/>
  <c r="B315" i="9"/>
  <c r="N315" i="9" s="1"/>
  <c r="L369" i="9"/>
  <c r="M332" i="9"/>
  <c r="L293" i="9"/>
  <c r="N453" i="9"/>
  <c r="X697" i="9"/>
  <c r="X702" i="9"/>
  <c r="I48" i="10"/>
  <c r="B767" i="9"/>
  <c r="AA767" i="9" s="1"/>
  <c r="L377" i="9"/>
  <c r="L370" i="9"/>
  <c r="N373" i="9"/>
  <c r="M448" i="9"/>
  <c r="M411" i="9"/>
  <c r="M334" i="9"/>
  <c r="L368" i="9"/>
  <c r="M374" i="9"/>
  <c r="L120" i="9"/>
  <c r="N125" i="9"/>
  <c r="L125" i="9"/>
  <c r="L123" i="9"/>
  <c r="M123" i="9"/>
  <c r="B53" i="9"/>
  <c r="L53" i="9" s="1"/>
  <c r="I82" i="10"/>
  <c r="M454" i="9"/>
  <c r="L409" i="9"/>
  <c r="N336" i="9"/>
  <c r="I57" i="12"/>
  <c r="M426" i="9"/>
  <c r="C23" i="20"/>
  <c r="D22" i="20"/>
  <c r="I131" i="10"/>
  <c r="N374" i="9"/>
  <c r="M452" i="9"/>
  <c r="N372" i="9"/>
  <c r="N415" i="9"/>
  <c r="X538" i="9"/>
  <c r="AA546" i="9"/>
  <c r="B493" i="9"/>
  <c r="Z493" i="9" s="1"/>
  <c r="AA702" i="9"/>
  <c r="Z697" i="9"/>
  <c r="L426" i="9"/>
  <c r="N375" i="9"/>
  <c r="N297" i="9"/>
  <c r="N412" i="9"/>
  <c r="L393" i="9"/>
  <c r="B282" i="9"/>
  <c r="N282" i="9" s="1"/>
  <c r="B258" i="9"/>
  <c r="N258" i="9" s="1"/>
  <c r="B287" i="9"/>
  <c r="N287" i="9" s="1"/>
  <c r="B264" i="9"/>
  <c r="N264" i="9" s="1"/>
  <c r="B275" i="9"/>
  <c r="N275" i="9" s="1"/>
  <c r="M122" i="9"/>
  <c r="N128" i="9"/>
  <c r="N203" i="9"/>
  <c r="L201" i="9"/>
  <c r="L167" i="9"/>
  <c r="L206" i="9"/>
  <c r="N201" i="9"/>
  <c r="N208" i="9"/>
  <c r="L128" i="9"/>
  <c r="L203" i="9"/>
  <c r="M206" i="9"/>
  <c r="L208" i="9"/>
  <c r="N48" i="9"/>
  <c r="L135" i="9"/>
  <c r="L473" i="9"/>
  <c r="M473" i="9"/>
  <c r="N473" i="9"/>
  <c r="N304" i="9"/>
  <c r="L304" i="9"/>
  <c r="N199" i="9"/>
  <c r="N55" i="9"/>
  <c r="L122" i="9"/>
  <c r="M414" i="9"/>
  <c r="M330" i="9"/>
  <c r="M417" i="9"/>
  <c r="X706" i="9"/>
  <c r="B50" i="9"/>
  <c r="N50" i="9" s="1"/>
  <c r="B772" i="9"/>
  <c r="Z772" i="9" s="1"/>
  <c r="B773" i="9"/>
  <c r="Z773" i="9" s="1"/>
  <c r="B133" i="9"/>
  <c r="N133" i="9" s="1"/>
  <c r="B57" i="9"/>
  <c r="N57" i="9" s="1"/>
  <c r="B52" i="9"/>
  <c r="B495" i="9"/>
  <c r="AA495" i="9" s="1"/>
  <c r="B489" i="9"/>
  <c r="AA489" i="9" s="1"/>
  <c r="B279" i="9"/>
  <c r="B278" i="9"/>
  <c r="B284" i="9"/>
  <c r="B474" i="9"/>
  <c r="B472" i="9"/>
  <c r="B477" i="9"/>
  <c r="B313" i="9"/>
  <c r="N313" i="9" s="1"/>
  <c r="B308" i="9"/>
  <c r="B305" i="9"/>
  <c r="N305" i="9" s="1"/>
  <c r="B302" i="9"/>
  <c r="M302" i="9" s="1"/>
  <c r="B261" i="9"/>
  <c r="N261" i="9" s="1"/>
  <c r="B265" i="9"/>
  <c r="N265" i="9" s="1"/>
  <c r="B266" i="9"/>
  <c r="N266" i="9" s="1"/>
  <c r="C75" i="20"/>
  <c r="D74" i="20"/>
  <c r="C30" i="20"/>
  <c r="D29" i="20"/>
  <c r="C162" i="20"/>
  <c r="D161" i="20"/>
  <c r="N167" i="9"/>
  <c r="N135" i="9"/>
  <c r="L55" i="9"/>
  <c r="M449" i="9"/>
  <c r="N369" i="9"/>
  <c r="M288" i="9"/>
  <c r="B163" i="9"/>
  <c r="B51" i="9"/>
  <c r="B134" i="9"/>
  <c r="M134" i="9" s="1"/>
  <c r="B58" i="9"/>
  <c r="N58" i="9" s="1"/>
  <c r="B771" i="9"/>
  <c r="X771" i="9" s="1"/>
  <c r="B774" i="9"/>
  <c r="X774" i="9" s="1"/>
  <c r="B49" i="9"/>
  <c r="B136" i="9"/>
  <c r="B487" i="9"/>
  <c r="Z487" i="9" s="1"/>
  <c r="B492" i="9"/>
  <c r="X492" i="9" s="1"/>
  <c r="B490" i="9"/>
  <c r="Z490" i="9" s="1"/>
  <c r="B281" i="9"/>
  <c r="B286" i="9"/>
  <c r="B475" i="9"/>
  <c r="L475" i="9" s="1"/>
  <c r="B469" i="9"/>
  <c r="N469" i="9" s="1"/>
  <c r="B317" i="9"/>
  <c r="B310" i="9"/>
  <c r="B316" i="9"/>
  <c r="B301" i="9"/>
  <c r="M301" i="9" s="1"/>
  <c r="B307" i="9"/>
  <c r="N307" i="9" s="1"/>
  <c r="B300" i="9"/>
  <c r="M300" i="9" s="1"/>
  <c r="B263" i="9"/>
  <c r="N263" i="9" s="1"/>
  <c r="B267" i="9"/>
  <c r="N267" i="9" s="1"/>
  <c r="L414" i="9"/>
  <c r="N337" i="9"/>
  <c r="M328" i="9"/>
  <c r="L455" i="9"/>
  <c r="Z541" i="9"/>
  <c r="I54" i="12"/>
  <c r="I53" i="12"/>
  <c r="B131" i="9"/>
  <c r="L131" i="9" s="1"/>
  <c r="B130" i="9"/>
  <c r="B54" i="9"/>
  <c r="M54" i="9" s="1"/>
  <c r="B768" i="9"/>
  <c r="X768" i="9" s="1"/>
  <c r="B775" i="9"/>
  <c r="X775" i="9" s="1"/>
  <c r="B137" i="9"/>
  <c r="B132" i="9"/>
  <c r="B56" i="9"/>
  <c r="N56" i="9" s="1"/>
  <c r="B491" i="9"/>
  <c r="AA491" i="9" s="1"/>
  <c r="B496" i="9"/>
  <c r="AA496" i="9" s="1"/>
  <c r="B285" i="9"/>
  <c r="B283" i="9"/>
  <c r="N283" i="9" s="1"/>
  <c r="B470" i="9"/>
  <c r="B468" i="9"/>
  <c r="B311" i="9"/>
  <c r="N311" i="9" s="1"/>
  <c r="B303" i="9"/>
  <c r="M303" i="9" s="1"/>
  <c r="B298" i="9"/>
  <c r="L298" i="9" s="1"/>
  <c r="B259" i="9"/>
  <c r="C71" i="20"/>
  <c r="D70" i="20"/>
  <c r="X769" i="9"/>
  <c r="Z769" i="9"/>
  <c r="AA769" i="9"/>
  <c r="AA706" i="9"/>
  <c r="AA626" i="9"/>
  <c r="AA621" i="9"/>
  <c r="AA624" i="9"/>
  <c r="B776" i="9"/>
  <c r="AA776" i="9" s="1"/>
  <c r="B814" i="9"/>
  <c r="X814" i="9" s="1"/>
  <c r="N389" i="9"/>
  <c r="L389" i="9"/>
  <c r="L404" i="9"/>
  <c r="N404" i="9"/>
  <c r="M404" i="9"/>
  <c r="N262" i="9"/>
  <c r="N250" i="9"/>
  <c r="L457" i="9"/>
  <c r="L425" i="9"/>
  <c r="N409" i="9"/>
  <c r="M393" i="9"/>
  <c r="N377" i="9"/>
  <c r="N452" i="9"/>
  <c r="M304" i="9"/>
  <c r="M415" i="9"/>
  <c r="L295" i="9"/>
  <c r="B692" i="9"/>
  <c r="B695" i="9"/>
  <c r="AA695" i="9" s="1"/>
  <c r="B694" i="9"/>
  <c r="Z694" i="9" s="1"/>
  <c r="B217" i="9"/>
  <c r="B732" i="9"/>
  <c r="Z732" i="9" s="1"/>
  <c r="B729" i="9"/>
  <c r="AA729" i="9" s="1"/>
  <c r="B402" i="9"/>
  <c r="N402" i="9" s="1"/>
  <c r="B407" i="9"/>
  <c r="M407" i="9" s="1"/>
  <c r="B405" i="9"/>
  <c r="B808" i="9"/>
  <c r="Z808" i="9" s="1"/>
  <c r="B809" i="9"/>
  <c r="X809" i="9" s="1"/>
  <c r="B394" i="9"/>
  <c r="N394" i="9" s="1"/>
  <c r="B392" i="9"/>
  <c r="L392" i="9" s="1"/>
  <c r="B397" i="9"/>
  <c r="M397" i="9" s="1"/>
  <c r="B458" i="9"/>
  <c r="B463" i="9"/>
  <c r="B461" i="9"/>
  <c r="N211" i="9"/>
  <c r="L454" i="9"/>
  <c r="M290" i="9"/>
  <c r="N457" i="9"/>
  <c r="M296" i="9"/>
  <c r="M295" i="9"/>
  <c r="B696" i="9"/>
  <c r="X696" i="9" s="1"/>
  <c r="B689" i="9"/>
  <c r="X689" i="9" s="1"/>
  <c r="B218" i="9"/>
  <c r="L218" i="9" s="1"/>
  <c r="B213" i="9"/>
  <c r="B216" i="9"/>
  <c r="B728" i="9"/>
  <c r="X728" i="9" s="1"/>
  <c r="B733" i="9"/>
  <c r="AA733" i="9" s="1"/>
  <c r="B406" i="9"/>
  <c r="B400" i="9"/>
  <c r="B807" i="9"/>
  <c r="Z807" i="9" s="1"/>
  <c r="B813" i="9"/>
  <c r="Z813" i="9" s="1"/>
  <c r="B391" i="9"/>
  <c r="N391" i="9" s="1"/>
  <c r="B396" i="9"/>
  <c r="N396" i="9" s="1"/>
  <c r="B462" i="9"/>
  <c r="B467" i="9"/>
  <c r="L467" i="9" s="1"/>
  <c r="B465" i="9"/>
  <c r="M211" i="9"/>
  <c r="N314" i="9"/>
  <c r="N290" i="9"/>
  <c r="M372" i="9"/>
  <c r="M336" i="9"/>
  <c r="N296" i="9"/>
  <c r="B687" i="9"/>
  <c r="AA687" i="9" s="1"/>
  <c r="B214" i="9"/>
  <c r="B209" i="9"/>
  <c r="N209" i="9" s="1"/>
  <c r="B212" i="9"/>
  <c r="L212" i="9" s="1"/>
  <c r="B727" i="9"/>
  <c r="Z727" i="9" s="1"/>
  <c r="B730" i="9"/>
  <c r="X730" i="9" s="1"/>
  <c r="B399" i="9"/>
  <c r="B812" i="9"/>
  <c r="Z812" i="9" s="1"/>
  <c r="B811" i="9"/>
  <c r="X811" i="9" s="1"/>
  <c r="B395" i="9"/>
  <c r="L395" i="9" s="1"/>
  <c r="B466" i="9"/>
  <c r="M466" i="9" s="1"/>
  <c r="AA538" i="9"/>
  <c r="L326" i="9"/>
  <c r="M326" i="9"/>
  <c r="N326" i="9"/>
  <c r="M345" i="9"/>
  <c r="N345" i="9"/>
  <c r="N44" i="9"/>
  <c r="M199" i="9"/>
  <c r="M119" i="9"/>
  <c r="N370" i="9"/>
  <c r="N334" i="9"/>
  <c r="M293" i="9"/>
  <c r="M368" i="9"/>
  <c r="N332" i="9"/>
  <c r="X541" i="9"/>
  <c r="B656" i="9"/>
  <c r="B319" i="9"/>
  <c r="B318" i="9"/>
  <c r="N318" i="9" s="1"/>
  <c r="B324" i="9"/>
  <c r="L324" i="9" s="1"/>
  <c r="B428" i="9"/>
  <c r="M428" i="9" s="1"/>
  <c r="B272" i="9"/>
  <c r="B339" i="9"/>
  <c r="B344" i="9"/>
  <c r="L460" i="9"/>
  <c r="L416" i="9"/>
  <c r="M292" i="9"/>
  <c r="L291" i="9"/>
  <c r="AA780" i="9"/>
  <c r="B655" i="9"/>
  <c r="Z655" i="9" s="1"/>
  <c r="B366" i="9"/>
  <c r="B327" i="9"/>
  <c r="N327" i="9" s="1"/>
  <c r="B322" i="9"/>
  <c r="B433" i="9"/>
  <c r="B338" i="9"/>
  <c r="B343" i="9"/>
  <c r="L343" i="9" s="1"/>
  <c r="B341" i="9"/>
  <c r="M341" i="9" s="1"/>
  <c r="L450" i="9"/>
  <c r="M120" i="9"/>
  <c r="M450" i="9"/>
  <c r="L453" i="9"/>
  <c r="M373" i="9"/>
  <c r="N460" i="9"/>
  <c r="L448" i="9"/>
  <c r="X700" i="9"/>
  <c r="B654" i="9"/>
  <c r="B736" i="9"/>
  <c r="X736" i="9" s="1"/>
  <c r="B735" i="9"/>
  <c r="X735" i="9" s="1"/>
  <c r="B360" i="9"/>
  <c r="M360" i="9" s="1"/>
  <c r="B321" i="9"/>
  <c r="B269" i="9"/>
  <c r="B342" i="9"/>
  <c r="N342" i="9" s="1"/>
  <c r="B347" i="9"/>
  <c r="N347" i="9" s="1"/>
  <c r="AA616" i="9"/>
  <c r="L351" i="9"/>
  <c r="N351" i="9"/>
  <c r="M351" i="9"/>
  <c r="L410" i="9"/>
  <c r="M410" i="9"/>
  <c r="L413" i="9"/>
  <c r="N413" i="9"/>
  <c r="L371" i="9"/>
  <c r="M371" i="9"/>
  <c r="N371" i="9"/>
  <c r="M333" i="9"/>
  <c r="N333" i="9"/>
  <c r="L333" i="9"/>
  <c r="M294" i="9"/>
  <c r="L294" i="9"/>
  <c r="N254" i="9"/>
  <c r="N252" i="9"/>
  <c r="B574" i="9"/>
  <c r="B575" i="9"/>
  <c r="B576" i="9"/>
  <c r="AA576" i="9" s="1"/>
  <c r="B570" i="9"/>
  <c r="B567" i="9"/>
  <c r="B573" i="9"/>
  <c r="B568" i="9"/>
  <c r="B569" i="9"/>
  <c r="B572" i="9"/>
  <c r="B385" i="9"/>
  <c r="B387" i="9"/>
  <c r="N387" i="9" s="1"/>
  <c r="B382" i="9"/>
  <c r="B384" i="9"/>
  <c r="M384" i="9" s="1"/>
  <c r="B379" i="9"/>
  <c r="L379" i="9" s="1"/>
  <c r="B381" i="9"/>
  <c r="B378" i="9"/>
  <c r="B380" i="9"/>
  <c r="B383" i="9"/>
  <c r="N410" i="9"/>
  <c r="L205" i="9"/>
  <c r="N205" i="9"/>
  <c r="N126" i="9"/>
  <c r="L126" i="9"/>
  <c r="M126" i="9"/>
  <c r="B535" i="9"/>
  <c r="B530" i="9"/>
  <c r="X530" i="9" s="1"/>
  <c r="B528" i="9"/>
  <c r="X528" i="9" s="1"/>
  <c r="B527" i="9"/>
  <c r="B529" i="9"/>
  <c r="B531" i="9"/>
  <c r="X531" i="9" s="1"/>
  <c r="B532" i="9"/>
  <c r="X532" i="9" s="1"/>
  <c r="B536" i="9"/>
  <c r="B534" i="9"/>
  <c r="B349" i="9"/>
  <c r="B355" i="9"/>
  <c r="M355" i="9" s="1"/>
  <c r="B357" i="9"/>
  <c r="B352" i="9"/>
  <c r="B354" i="9"/>
  <c r="L354" i="9" s="1"/>
  <c r="B353" i="9"/>
  <c r="B350" i="9"/>
  <c r="B356" i="9"/>
  <c r="B348" i="9"/>
  <c r="B87" i="9"/>
  <c r="B84" i="9"/>
  <c r="B82" i="9"/>
  <c r="B85" i="9"/>
  <c r="B80" i="9"/>
  <c r="B81" i="9"/>
  <c r="B88" i="9"/>
  <c r="B86" i="9"/>
  <c r="M86" i="9" s="1"/>
  <c r="B79" i="9"/>
  <c r="B445" i="9"/>
  <c r="B447" i="9"/>
  <c r="B442" i="9"/>
  <c r="B444" i="9"/>
  <c r="L444" i="9" s="1"/>
  <c r="B439" i="9"/>
  <c r="B440" i="9"/>
  <c r="N440" i="9" s="1"/>
  <c r="B443" i="9"/>
  <c r="B446" i="9"/>
  <c r="N294" i="9"/>
  <c r="M413" i="9"/>
  <c r="N39" i="9"/>
  <c r="AA783" i="9"/>
  <c r="X783" i="9"/>
  <c r="X778" i="9"/>
  <c r="AA778" i="9"/>
  <c r="Z778" i="9"/>
  <c r="B438" i="9"/>
  <c r="L431" i="9"/>
  <c r="N431" i="9"/>
  <c r="L363" i="9"/>
  <c r="N363" i="9"/>
  <c r="M363" i="9"/>
  <c r="L202" i="9"/>
  <c r="M202" i="9"/>
  <c r="N200" i="9"/>
  <c r="L200" i="9"/>
  <c r="M200" i="9"/>
  <c r="L124" i="9"/>
  <c r="M124" i="9"/>
  <c r="B613" i="9"/>
  <c r="AA613" i="9" s="1"/>
  <c r="B607" i="9"/>
  <c r="B614" i="9"/>
  <c r="B615" i="9"/>
  <c r="B612" i="9"/>
  <c r="AA612" i="9" s="1"/>
  <c r="B610" i="9"/>
  <c r="B608" i="9"/>
  <c r="B609" i="9"/>
  <c r="B611" i="9"/>
  <c r="B83" i="9"/>
  <c r="B571" i="9"/>
  <c r="B533" i="9"/>
  <c r="B441" i="9"/>
  <c r="B386" i="9"/>
  <c r="N280" i="9"/>
  <c r="B650" i="9"/>
  <c r="B651" i="9"/>
  <c r="B652" i="9"/>
  <c r="B649" i="9"/>
  <c r="AA649" i="9" s="1"/>
  <c r="B648" i="9"/>
  <c r="X648" i="9" s="1"/>
  <c r="B429" i="9"/>
  <c r="B435" i="9"/>
  <c r="N435" i="9" s="1"/>
  <c r="B437" i="9"/>
  <c r="M437" i="9" s="1"/>
  <c r="B432" i="9"/>
  <c r="L432" i="9" s="1"/>
  <c r="B434" i="9"/>
  <c r="B268" i="9"/>
  <c r="B273" i="9"/>
  <c r="B276" i="9"/>
  <c r="N276" i="9" s="1"/>
  <c r="B270" i="9"/>
  <c r="B277" i="9"/>
  <c r="B365" i="9"/>
  <c r="B367" i="9"/>
  <c r="B362" i="9"/>
  <c r="B364" i="9"/>
  <c r="M364" i="9" s="1"/>
  <c r="B359" i="9"/>
  <c r="L359" i="9" s="1"/>
  <c r="N121" i="9"/>
  <c r="M416" i="9"/>
  <c r="N292" i="9"/>
  <c r="N291" i="9"/>
  <c r="N411" i="9"/>
  <c r="X546" i="9"/>
  <c r="B647" i="9"/>
  <c r="X647" i="9" s="1"/>
  <c r="AA619" i="9"/>
  <c r="B358" i="9"/>
  <c r="B361" i="9"/>
  <c r="B436" i="9"/>
  <c r="B271" i="9"/>
  <c r="B161" i="9"/>
  <c r="B160" i="9"/>
  <c r="B159" i="9"/>
  <c r="B166" i="9"/>
  <c r="B168" i="9"/>
  <c r="B162" i="9"/>
  <c r="B165" i="9"/>
  <c r="B164" i="9"/>
  <c r="N119" i="9"/>
  <c r="L330" i="9"/>
  <c r="N449" i="9"/>
  <c r="N417" i="9"/>
  <c r="M389" i="9"/>
  <c r="L345" i="9"/>
  <c r="M337" i="9"/>
  <c r="M297" i="9"/>
  <c r="M412" i="9"/>
  <c r="N455" i="9"/>
  <c r="X779" i="9"/>
  <c r="AA779" i="9"/>
  <c r="AA785" i="9"/>
  <c r="Z785" i="9"/>
  <c r="Z688" i="9"/>
  <c r="AA688" i="9"/>
  <c r="X688" i="9"/>
  <c r="Z691" i="9"/>
  <c r="AA691" i="9"/>
  <c r="X691" i="9"/>
  <c r="Z653" i="9"/>
  <c r="X653" i="9"/>
  <c r="X542" i="9"/>
  <c r="Z542" i="9"/>
  <c r="AA542" i="9"/>
  <c r="Z545" i="9"/>
  <c r="X545" i="9"/>
  <c r="AA545" i="9"/>
  <c r="AA543" i="9"/>
  <c r="Z543" i="9"/>
  <c r="X543" i="9"/>
  <c r="AA620" i="9"/>
  <c r="AA622" i="9"/>
  <c r="Z703" i="9"/>
  <c r="X703" i="9"/>
  <c r="Z698" i="9"/>
  <c r="AA698" i="9"/>
  <c r="Z734" i="9"/>
  <c r="X734" i="9"/>
  <c r="N251" i="9"/>
  <c r="M205" i="9"/>
  <c r="M121" i="9"/>
  <c r="N425" i="9"/>
  <c r="L328" i="9"/>
  <c r="L288" i="9"/>
  <c r="N256" i="9"/>
  <c r="L375" i="9"/>
  <c r="AA653" i="9"/>
  <c r="Z779" i="9"/>
  <c r="Z777" i="9"/>
  <c r="AA777" i="9"/>
  <c r="AA782" i="9"/>
  <c r="X782" i="9"/>
  <c r="AA544" i="9"/>
  <c r="X544" i="9"/>
  <c r="AA704" i="9"/>
  <c r="Z704" i="9"/>
  <c r="AA701" i="9"/>
  <c r="Z701" i="9"/>
  <c r="Z494" i="9"/>
  <c r="X494" i="9"/>
  <c r="M419" i="9"/>
  <c r="N419" i="9"/>
  <c r="L331" i="9"/>
  <c r="N331" i="9"/>
  <c r="AA625" i="9"/>
  <c r="X780" i="9"/>
  <c r="Z544" i="9"/>
  <c r="J131" i="16" a="1"/>
  <c r="J131" i="16" s="1"/>
  <c r="I132" i="16" a="1"/>
  <c r="I132" i="16" s="1"/>
  <c r="J132" i="16" s="1" a="1"/>
  <c r="J132" i="16" s="1"/>
  <c r="X784" i="9"/>
  <c r="AA784" i="9"/>
  <c r="AA781" i="9"/>
  <c r="Z781" i="9"/>
  <c r="AA786" i="9"/>
  <c r="Z786" i="9"/>
  <c r="X786" i="9"/>
  <c r="Z693" i="9"/>
  <c r="AA693" i="9"/>
  <c r="AA537" i="9"/>
  <c r="Z537" i="9"/>
  <c r="X537" i="9"/>
  <c r="X540" i="9"/>
  <c r="Z540" i="9"/>
  <c r="AA539" i="9"/>
  <c r="Z539" i="9"/>
  <c r="AA623" i="9"/>
  <c r="AA618" i="9"/>
  <c r="X699" i="9"/>
  <c r="AA699" i="9"/>
  <c r="X705" i="9"/>
  <c r="Z705" i="9"/>
  <c r="Z810" i="9"/>
  <c r="X810" i="9"/>
  <c r="N451" i="9"/>
  <c r="M451" i="9"/>
  <c r="N456" i="9"/>
  <c r="L456" i="9"/>
  <c r="N408" i="9"/>
  <c r="L408" i="9"/>
  <c r="N376" i="9"/>
  <c r="L376" i="9"/>
  <c r="L329" i="9"/>
  <c r="N329" i="9"/>
  <c r="L335" i="9"/>
  <c r="M335" i="9"/>
  <c r="N289" i="9"/>
  <c r="L289" i="9"/>
  <c r="N249" i="9"/>
  <c r="AA810" i="9"/>
  <c r="X693" i="9"/>
  <c r="AA540" i="9"/>
  <c r="I32" i="16" a="1"/>
  <c r="I32" i="16" s="1"/>
  <c r="H33" i="16" a="1"/>
  <c r="H33" i="16" s="1"/>
  <c r="I33" i="16" s="1" a="1"/>
  <c r="I33" i="16" s="1"/>
  <c r="I4" i="16" a="1"/>
  <c r="I4" i="16" s="1"/>
  <c r="H5" i="16" a="1"/>
  <c r="H5" i="16" s="1"/>
  <c r="I5" i="16" s="1" a="1"/>
  <c r="I5" i="16" s="1"/>
  <c r="B235" i="9"/>
  <c r="B231" i="9"/>
  <c r="B238" i="9"/>
  <c r="B234" i="9"/>
  <c r="B230" i="9"/>
  <c r="B237" i="9"/>
  <c r="B233" i="9"/>
  <c r="B229" i="9"/>
  <c r="B236" i="9"/>
  <c r="B232" i="9"/>
  <c r="B27" i="9"/>
  <c r="B23" i="9"/>
  <c r="B19" i="9"/>
  <c r="B26" i="9"/>
  <c r="B22" i="9"/>
  <c r="B25" i="9"/>
  <c r="B21" i="9"/>
  <c r="B28" i="9"/>
  <c r="B24" i="9"/>
  <c r="B20" i="9"/>
  <c r="B726" i="9"/>
  <c r="B722" i="9"/>
  <c r="B718" i="9"/>
  <c r="B725" i="9"/>
  <c r="B721" i="9"/>
  <c r="B717" i="9"/>
  <c r="B723" i="9"/>
  <c r="B719" i="9"/>
  <c r="B724" i="9"/>
  <c r="B720" i="9"/>
  <c r="B566" i="9"/>
  <c r="B562" i="9"/>
  <c r="B558" i="9"/>
  <c r="B565" i="9"/>
  <c r="B561" i="9"/>
  <c r="B557" i="9"/>
  <c r="B563" i="9"/>
  <c r="B559" i="9"/>
  <c r="B564" i="9"/>
  <c r="B560" i="9"/>
  <c r="B666" i="9"/>
  <c r="B662" i="9"/>
  <c r="B658" i="9"/>
  <c r="B665" i="9"/>
  <c r="B661" i="9"/>
  <c r="B657" i="9"/>
  <c r="B663" i="9"/>
  <c r="B659" i="9"/>
  <c r="B664" i="9"/>
  <c r="B660" i="9"/>
  <c r="B834" i="9"/>
  <c r="B830" i="9"/>
  <c r="B833" i="9"/>
  <c r="B829" i="9"/>
  <c r="B835" i="9"/>
  <c r="B831" i="9"/>
  <c r="B827" i="9"/>
  <c r="B836" i="9"/>
  <c r="B832" i="9"/>
  <c r="B828" i="9"/>
  <c r="B554" i="9"/>
  <c r="B553" i="9"/>
  <c r="B555" i="9"/>
  <c r="B551" i="9"/>
  <c r="B547" i="9"/>
  <c r="B552" i="9"/>
  <c r="B550" i="9"/>
  <c r="B549" i="9"/>
  <c r="B556" i="9"/>
  <c r="B548" i="9"/>
  <c r="B515" i="9"/>
  <c r="B511" i="9"/>
  <c r="B507" i="9"/>
  <c r="B514" i="9"/>
  <c r="B509" i="9"/>
  <c r="B513" i="9"/>
  <c r="B508" i="9"/>
  <c r="B512" i="9"/>
  <c r="B516" i="9"/>
  <c r="B510" i="9"/>
  <c r="B187" i="9"/>
  <c r="B183" i="9"/>
  <c r="B179" i="9"/>
  <c r="B186" i="9"/>
  <c r="B182" i="9"/>
  <c r="B185" i="9"/>
  <c r="B181" i="9"/>
  <c r="B188" i="9"/>
  <c r="B184" i="9"/>
  <c r="B180" i="9"/>
  <c r="B227" i="9"/>
  <c r="B223" i="9"/>
  <c r="B219" i="9"/>
  <c r="B226" i="9"/>
  <c r="B222" i="9"/>
  <c r="B225" i="9"/>
  <c r="B221" i="9"/>
  <c r="B228" i="9"/>
  <c r="B224" i="9"/>
  <c r="B220" i="9"/>
  <c r="B67" i="9"/>
  <c r="B63" i="9"/>
  <c r="B59" i="9"/>
  <c r="B66" i="9"/>
  <c r="B62" i="9"/>
  <c r="B65" i="9"/>
  <c r="B61" i="9"/>
  <c r="B68" i="9"/>
  <c r="B64" i="9"/>
  <c r="B60" i="9"/>
  <c r="B195" i="9"/>
  <c r="B191" i="9"/>
  <c r="B198" i="9"/>
  <c r="B194" i="9"/>
  <c r="B190" i="9"/>
  <c r="B197" i="9"/>
  <c r="B193" i="9"/>
  <c r="B189" i="9"/>
  <c r="B196" i="9"/>
  <c r="B192" i="9"/>
  <c r="B686" i="9"/>
  <c r="B682" i="9"/>
  <c r="B678" i="9"/>
  <c r="B685" i="9"/>
  <c r="B681" i="9"/>
  <c r="B677" i="9"/>
  <c r="B683" i="9"/>
  <c r="B679" i="9"/>
  <c r="B680" i="9"/>
  <c r="B684" i="9"/>
  <c r="B523" i="9"/>
  <c r="B519" i="9"/>
  <c r="B525" i="9"/>
  <c r="B520" i="9"/>
  <c r="B524" i="9"/>
  <c r="B518" i="9"/>
  <c r="B522" i="9"/>
  <c r="B517" i="9"/>
  <c r="B526" i="9"/>
  <c r="B521" i="9"/>
  <c r="B586" i="9"/>
  <c r="B582" i="9"/>
  <c r="B578" i="9"/>
  <c r="B585" i="9"/>
  <c r="B581" i="9"/>
  <c r="B577" i="9"/>
  <c r="B583" i="9"/>
  <c r="B579" i="9"/>
  <c r="B584" i="9"/>
  <c r="B580" i="9"/>
  <c r="B634" i="9"/>
  <c r="B630" i="9"/>
  <c r="B633" i="9"/>
  <c r="B629" i="9"/>
  <c r="B635" i="9"/>
  <c r="B631" i="9"/>
  <c r="B627" i="9"/>
  <c r="B632" i="9"/>
  <c r="B628" i="9"/>
  <c r="B636" i="9"/>
  <c r="B594" i="9"/>
  <c r="B590" i="9"/>
  <c r="B593" i="9"/>
  <c r="B589" i="9"/>
  <c r="B595" i="9"/>
  <c r="B591" i="9"/>
  <c r="B587" i="9"/>
  <c r="B596" i="9"/>
  <c r="B592" i="9"/>
  <c r="B588" i="9"/>
  <c r="B155" i="9"/>
  <c r="B151" i="9"/>
  <c r="B158" i="9"/>
  <c r="B154" i="9"/>
  <c r="B150" i="9"/>
  <c r="B157" i="9"/>
  <c r="B153" i="9"/>
  <c r="B149" i="9"/>
  <c r="B156" i="9"/>
  <c r="B152" i="9"/>
  <c r="B95" i="9"/>
  <c r="B91" i="9"/>
  <c r="B98" i="9"/>
  <c r="B94" i="9"/>
  <c r="B90" i="9"/>
  <c r="B97" i="9"/>
  <c r="B93" i="9"/>
  <c r="B89" i="9"/>
  <c r="B96" i="9"/>
  <c r="B92" i="9"/>
  <c r="B75" i="9"/>
  <c r="B71" i="9"/>
  <c r="B78" i="9"/>
  <c r="B74" i="9"/>
  <c r="B70" i="9"/>
  <c r="B77" i="9"/>
  <c r="B73" i="9"/>
  <c r="B69" i="9"/>
  <c r="B76" i="9"/>
  <c r="B72" i="9"/>
  <c r="B35" i="9"/>
  <c r="B31" i="9"/>
  <c r="B38" i="9"/>
  <c r="B34" i="9"/>
  <c r="B30" i="9"/>
  <c r="B37" i="9"/>
  <c r="B33" i="9"/>
  <c r="B29" i="9"/>
  <c r="B36" i="9"/>
  <c r="B32" i="9"/>
  <c r="B175" i="9"/>
  <c r="B171" i="9"/>
  <c r="B178" i="9"/>
  <c r="B174" i="9"/>
  <c r="B170" i="9"/>
  <c r="B177" i="9"/>
  <c r="B173" i="9"/>
  <c r="B169" i="9"/>
  <c r="B176" i="9"/>
  <c r="B172" i="9"/>
  <c r="B15" i="9"/>
  <c r="B11" i="9"/>
  <c r="B18" i="9"/>
  <c r="B14" i="9"/>
  <c r="B10" i="9"/>
  <c r="B17" i="9"/>
  <c r="B13" i="9"/>
  <c r="B9" i="9"/>
  <c r="B16" i="9"/>
  <c r="B12" i="9"/>
  <c r="B115" i="9"/>
  <c r="B111" i="9"/>
  <c r="B118" i="9"/>
  <c r="B114" i="9"/>
  <c r="B110" i="9"/>
  <c r="B117" i="9"/>
  <c r="B113" i="9"/>
  <c r="B109" i="9"/>
  <c r="B116" i="9"/>
  <c r="B112" i="9"/>
  <c r="B806" i="9"/>
  <c r="B802" i="9"/>
  <c r="B798" i="9"/>
  <c r="B805" i="9"/>
  <c r="B801" i="9"/>
  <c r="B797" i="9"/>
  <c r="B803" i="9"/>
  <c r="B799" i="9"/>
  <c r="B804" i="9"/>
  <c r="B800" i="9"/>
  <c r="B646" i="9"/>
  <c r="B642" i="9"/>
  <c r="B638" i="9"/>
  <c r="B645" i="9"/>
  <c r="B641" i="9"/>
  <c r="B637" i="9"/>
  <c r="B643" i="9"/>
  <c r="B639" i="9"/>
  <c r="B644" i="9"/>
  <c r="B640" i="9"/>
  <c r="B826" i="9"/>
  <c r="B822" i="9"/>
  <c r="B818" i="9"/>
  <c r="B825" i="9"/>
  <c r="B821" i="9"/>
  <c r="B817" i="9"/>
  <c r="B823" i="9"/>
  <c r="B819" i="9"/>
  <c r="B824" i="9"/>
  <c r="B820" i="9"/>
  <c r="B503" i="9"/>
  <c r="B499" i="9"/>
  <c r="B504" i="9"/>
  <c r="B498" i="9"/>
  <c r="B502" i="9"/>
  <c r="B497" i="9"/>
  <c r="B506" i="9"/>
  <c r="B501" i="9"/>
  <c r="B505" i="9"/>
  <c r="B500" i="9"/>
  <c r="B714" i="9"/>
  <c r="B710" i="9"/>
  <c r="B713" i="9"/>
  <c r="B709" i="9"/>
  <c r="B715" i="9"/>
  <c r="B711" i="9"/>
  <c r="B707" i="9"/>
  <c r="B712" i="9"/>
  <c r="B708" i="9"/>
  <c r="B716" i="9"/>
  <c r="B674" i="9"/>
  <c r="B670" i="9"/>
  <c r="B673" i="9"/>
  <c r="B669" i="9"/>
  <c r="B675" i="9"/>
  <c r="B671" i="9"/>
  <c r="B667" i="9"/>
  <c r="B676" i="9"/>
  <c r="B672" i="9"/>
  <c r="B668" i="9"/>
  <c r="B147" i="9"/>
  <c r="B143" i="9"/>
  <c r="B139" i="9"/>
  <c r="B146" i="9"/>
  <c r="B142" i="9"/>
  <c r="B145" i="9"/>
  <c r="B141" i="9"/>
  <c r="B148" i="9"/>
  <c r="B144" i="9"/>
  <c r="B140" i="9"/>
  <c r="B107" i="9"/>
  <c r="B103" i="9"/>
  <c r="B99" i="9"/>
  <c r="B106" i="9"/>
  <c r="B102" i="9"/>
  <c r="B105" i="9"/>
  <c r="B101" i="9"/>
  <c r="B108" i="9"/>
  <c r="B104" i="9"/>
  <c r="B100" i="9"/>
  <c r="B766" i="9"/>
  <c r="B762" i="9"/>
  <c r="B758" i="9"/>
  <c r="B765" i="9"/>
  <c r="B761" i="9"/>
  <c r="B757" i="9"/>
  <c r="B763" i="9"/>
  <c r="B759" i="9"/>
  <c r="B760" i="9"/>
  <c r="B764" i="9"/>
  <c r="B606" i="9"/>
  <c r="B602" i="9"/>
  <c r="B598" i="9"/>
  <c r="B605" i="9"/>
  <c r="B601" i="9"/>
  <c r="B597" i="9"/>
  <c r="B603" i="9"/>
  <c r="B599" i="9"/>
  <c r="B600" i="9"/>
  <c r="B604" i="9"/>
  <c r="B746" i="9"/>
  <c r="B742" i="9"/>
  <c r="B738" i="9"/>
  <c r="B745" i="9"/>
  <c r="B741" i="9"/>
  <c r="B737" i="9"/>
  <c r="B743" i="9"/>
  <c r="B739" i="9"/>
  <c r="B744" i="9"/>
  <c r="B740" i="9"/>
  <c r="B794" i="9"/>
  <c r="B790" i="9"/>
  <c r="B793" i="9"/>
  <c r="B789" i="9"/>
  <c r="B795" i="9"/>
  <c r="B791" i="9"/>
  <c r="B787" i="9"/>
  <c r="B792" i="9"/>
  <c r="B788" i="9"/>
  <c r="B796" i="9"/>
  <c r="B754" i="9"/>
  <c r="B750" i="9"/>
  <c r="B753" i="9"/>
  <c r="B749" i="9"/>
  <c r="B755" i="9"/>
  <c r="B751" i="9"/>
  <c r="B747" i="9"/>
  <c r="B756" i="9"/>
  <c r="B752" i="9"/>
  <c r="B748" i="9"/>
  <c r="Z783" i="9"/>
  <c r="I46" i="10"/>
  <c r="I52" i="10"/>
  <c r="I143" i="10"/>
  <c r="I142" i="10"/>
  <c r="C167" i="12"/>
  <c r="I166" i="12"/>
  <c r="U121" i="1"/>
  <c r="C160" i="12"/>
  <c r="I159" i="12"/>
  <c r="C64" i="12"/>
  <c r="I63" i="12"/>
  <c r="C76" i="12"/>
  <c r="I75" i="12"/>
  <c r="C46" i="12"/>
  <c r="I45" i="12"/>
  <c r="C172" i="12"/>
  <c r="I171" i="12"/>
  <c r="C143" i="12"/>
  <c r="I142" i="12"/>
  <c r="C107" i="12"/>
  <c r="I106" i="12"/>
  <c r="U166" i="1"/>
  <c r="C83" i="12"/>
  <c r="I82" i="12"/>
  <c r="C59" i="12"/>
  <c r="I58" i="12"/>
  <c r="I144" i="10"/>
  <c r="I145" i="10"/>
  <c r="C131" i="12"/>
  <c r="I130" i="12"/>
  <c r="C71" i="12"/>
  <c r="I70" i="12"/>
  <c r="C119" i="12"/>
  <c r="I118" i="12"/>
  <c r="C112" i="12"/>
  <c r="I111" i="12"/>
  <c r="C155" i="12"/>
  <c r="I154" i="12"/>
  <c r="U137" i="1"/>
  <c r="I59" i="10"/>
  <c r="I96" i="10"/>
  <c r="I47" i="10"/>
  <c r="I97" i="10"/>
  <c r="U153" i="1"/>
  <c r="C124" i="12"/>
  <c r="I123" i="12"/>
  <c r="C95" i="12"/>
  <c r="I94" i="12"/>
  <c r="X41" i="5"/>
  <c r="X36" i="5"/>
  <c r="X29" i="5"/>
  <c r="X24" i="5"/>
  <c r="X25" i="5"/>
  <c r="X20" i="5"/>
  <c r="X45" i="5"/>
  <c r="X13" i="5"/>
  <c r="X40" i="5"/>
  <c r="I109" i="10"/>
  <c r="I100" i="10"/>
  <c r="I95" i="10"/>
  <c r="I94" i="10"/>
  <c r="I101" i="10"/>
  <c r="I107" i="10"/>
  <c r="I154" i="10"/>
  <c r="I157" i="10"/>
  <c r="I106" i="10"/>
  <c r="I148" i="10"/>
  <c r="I155" i="10"/>
  <c r="I149" i="10"/>
  <c r="I132" i="10"/>
  <c r="I84" i="10"/>
  <c r="I40" i="10"/>
  <c r="I133" i="10"/>
  <c r="I89" i="10"/>
  <c r="I41" i="10"/>
  <c r="I136" i="10"/>
  <c r="I88" i="10"/>
  <c r="I137" i="10"/>
  <c r="I76" i="10"/>
  <c r="I130" i="10"/>
  <c r="I83" i="10"/>
  <c r="I85" i="10"/>
  <c r="I124" i="10"/>
  <c r="I166" i="10"/>
  <c r="I53" i="10"/>
  <c r="C127" i="10"/>
  <c r="I126" i="10"/>
  <c r="C163" i="10"/>
  <c r="I162" i="10"/>
  <c r="I160" i="10"/>
  <c r="I64" i="10"/>
  <c r="I71" i="10"/>
  <c r="I156" i="10"/>
  <c r="I108" i="10"/>
  <c r="I60" i="10"/>
  <c r="I118" i="10"/>
  <c r="I161" i="10"/>
  <c r="I113" i="10"/>
  <c r="I65" i="10"/>
  <c r="C139" i="10"/>
  <c r="I138" i="10"/>
  <c r="C91" i="10"/>
  <c r="I90" i="10"/>
  <c r="C43" i="10"/>
  <c r="I42" i="10"/>
  <c r="C79" i="10"/>
  <c r="I78" i="10"/>
  <c r="I168" i="10"/>
  <c r="I120" i="10"/>
  <c r="I125" i="10"/>
  <c r="I70" i="10"/>
  <c r="C115" i="10"/>
  <c r="I114" i="10"/>
  <c r="C67" i="10"/>
  <c r="I66" i="10"/>
  <c r="I72" i="10"/>
  <c r="I77" i="10"/>
  <c r="I112" i="10"/>
  <c r="I167" i="10"/>
  <c r="I119" i="10"/>
  <c r="I169" i="10"/>
  <c r="I121" i="10"/>
  <c r="I73" i="10"/>
  <c r="I58" i="10"/>
  <c r="C151" i="10"/>
  <c r="I150" i="10"/>
  <c r="C103" i="10"/>
  <c r="I102" i="10"/>
  <c r="C55" i="10"/>
  <c r="I54" i="10"/>
  <c r="C174" i="10"/>
  <c r="I173" i="10"/>
  <c r="D10" i="24"/>
  <c r="D9" i="24"/>
  <c r="N299" i="9" l="1"/>
  <c r="X770" i="9"/>
  <c r="M129" i="9"/>
  <c r="N306" i="9"/>
  <c r="Z770" i="9"/>
  <c r="M423" i="9"/>
  <c r="Z488" i="9"/>
  <c r="L129" i="9"/>
  <c r="AA690" i="9"/>
  <c r="L325" i="9"/>
  <c r="Z690" i="9"/>
  <c r="M325" i="9"/>
  <c r="M306" i="9"/>
  <c r="L390" i="9"/>
  <c r="L299" i="9"/>
  <c r="X488" i="9"/>
  <c r="M210" i="9"/>
  <c r="N346" i="9"/>
  <c r="N323" i="9"/>
  <c r="N210" i="9"/>
  <c r="L323" i="9"/>
  <c r="X815" i="9"/>
  <c r="L346" i="9"/>
  <c r="Z816" i="9"/>
  <c r="L340" i="9"/>
  <c r="X816" i="9"/>
  <c r="N320" i="9"/>
  <c r="L320" i="9"/>
  <c r="N340" i="9"/>
  <c r="Z731" i="9"/>
  <c r="Z815" i="9"/>
  <c r="M430" i="9"/>
  <c r="L464" i="9"/>
  <c r="N430" i="9"/>
  <c r="N464" i="9"/>
  <c r="N401" i="9"/>
  <c r="M401" i="9"/>
  <c r="N398" i="9"/>
  <c r="L459" i="9"/>
  <c r="N459" i="9"/>
  <c r="N388" i="9"/>
  <c r="L360" i="9"/>
  <c r="X731" i="9"/>
  <c r="N403" i="9"/>
  <c r="M398" i="9"/>
  <c r="M403" i="9"/>
  <c r="L424" i="9"/>
  <c r="N422" i="9"/>
  <c r="M388" i="9"/>
  <c r="N138" i="9"/>
  <c r="N390" i="9"/>
  <c r="N424" i="9"/>
  <c r="M471" i="9"/>
  <c r="L421" i="9"/>
  <c r="L420" i="9"/>
  <c r="N423" i="9"/>
  <c r="N420" i="9"/>
  <c r="M422" i="9"/>
  <c r="N427" i="9"/>
  <c r="N421" i="9"/>
  <c r="N471" i="9"/>
  <c r="N418" i="9"/>
  <c r="M427" i="9"/>
  <c r="L418" i="9"/>
  <c r="L476" i="9"/>
  <c r="M476" i="9"/>
  <c r="M138" i="9"/>
  <c r="D86" i="20"/>
  <c r="X772" i="9"/>
  <c r="X496" i="9"/>
  <c r="AA493" i="9"/>
  <c r="Z767" i="9"/>
  <c r="X767" i="9"/>
  <c r="X493" i="9"/>
  <c r="Z492" i="9"/>
  <c r="Z530" i="9"/>
  <c r="X812" i="9"/>
  <c r="AA807" i="9"/>
  <c r="Z491" i="9"/>
  <c r="AA728" i="9"/>
  <c r="Z649" i="9"/>
  <c r="X729" i="9"/>
  <c r="Z695" i="9"/>
  <c r="X776" i="9"/>
  <c r="Z495" i="9"/>
  <c r="N467" i="9"/>
  <c r="L300" i="9"/>
  <c r="L391" i="9"/>
  <c r="N300" i="9"/>
  <c r="M53" i="9"/>
  <c r="N53" i="9"/>
  <c r="AA813" i="9"/>
  <c r="N379" i="9"/>
  <c r="Z776" i="9"/>
  <c r="AA611" i="9"/>
  <c r="C24" i="20"/>
  <c r="D24" i="20" s="1"/>
  <c r="D23" i="20"/>
  <c r="X495" i="9"/>
  <c r="X813" i="9"/>
  <c r="Z496" i="9"/>
  <c r="AA812" i="9"/>
  <c r="Z768" i="9"/>
  <c r="Z531" i="9"/>
  <c r="Z729" i="9"/>
  <c r="AA727" i="9"/>
  <c r="AA530" i="9"/>
  <c r="X489" i="9"/>
  <c r="AA648" i="9"/>
  <c r="AA768" i="9"/>
  <c r="X687" i="9"/>
  <c r="Z774" i="9"/>
  <c r="AA492" i="9"/>
  <c r="X807" i="9"/>
  <c r="AA772" i="9"/>
  <c r="Z728" i="9"/>
  <c r="AA490" i="9"/>
  <c r="Z730" i="9"/>
  <c r="AA531" i="9"/>
  <c r="X491" i="9"/>
  <c r="Z735" i="9"/>
  <c r="Z647" i="9"/>
  <c r="Z775" i="9"/>
  <c r="AA775" i="9"/>
  <c r="AA730" i="9"/>
  <c r="AA735" i="9"/>
  <c r="X490" i="9"/>
  <c r="X487" i="9"/>
  <c r="AA811" i="9"/>
  <c r="Z814" i="9"/>
  <c r="AA694" i="9"/>
  <c r="Z489" i="9"/>
  <c r="Z648" i="9"/>
  <c r="Z687" i="9"/>
  <c r="X727" i="9"/>
  <c r="AA736" i="9"/>
  <c r="X694" i="9"/>
  <c r="Z811" i="9"/>
  <c r="AA814" i="9"/>
  <c r="N302" i="9"/>
  <c r="M469" i="9"/>
  <c r="M467" i="9"/>
  <c r="L341" i="9"/>
  <c r="M391" i="9"/>
  <c r="N341" i="9"/>
  <c r="L327" i="9"/>
  <c r="L469" i="9"/>
  <c r="N343" i="9"/>
  <c r="M327" i="9"/>
  <c r="M343" i="9"/>
  <c r="N218" i="9"/>
  <c r="M56" i="9"/>
  <c r="L133" i="9"/>
  <c r="L86" i="9"/>
  <c r="L50" i="9"/>
  <c r="N86" i="9"/>
  <c r="L58" i="9"/>
  <c r="M50" i="9"/>
  <c r="N134" i="9"/>
  <c r="L134" i="9"/>
  <c r="N54" i="9"/>
  <c r="M133" i="9"/>
  <c r="M58" i="9"/>
  <c r="M218" i="9"/>
  <c r="L54" i="9"/>
  <c r="M379" i="9"/>
  <c r="AA568" i="9"/>
  <c r="N399" i="9"/>
  <c r="M399" i="9"/>
  <c r="N216" i="9"/>
  <c r="M216" i="9"/>
  <c r="M305" i="9"/>
  <c r="L305" i="9"/>
  <c r="AA610" i="9"/>
  <c r="AA575" i="9"/>
  <c r="L319" i="9"/>
  <c r="M319" i="9"/>
  <c r="X692" i="9"/>
  <c r="Z692" i="9"/>
  <c r="AA692" i="9"/>
  <c r="AA771" i="9"/>
  <c r="Z771" i="9"/>
  <c r="N163" i="9"/>
  <c r="M163" i="9"/>
  <c r="L163" i="9"/>
  <c r="Z532" i="9"/>
  <c r="AA532" i="9"/>
  <c r="AA528" i="9"/>
  <c r="Z528" i="9"/>
  <c r="N433" i="9"/>
  <c r="L433" i="9"/>
  <c r="N281" i="9"/>
  <c r="N136" i="9"/>
  <c r="M136" i="9"/>
  <c r="L136" i="9"/>
  <c r="N272" i="9"/>
  <c r="AA732" i="9"/>
  <c r="N319" i="9"/>
  <c r="N285" i="9"/>
  <c r="N132" i="9"/>
  <c r="L132" i="9"/>
  <c r="M132" i="9"/>
  <c r="L477" i="9"/>
  <c r="N477" i="9"/>
  <c r="M477" i="9"/>
  <c r="N278" i="9"/>
  <c r="N52" i="9"/>
  <c r="L52" i="9"/>
  <c r="M52" i="9"/>
  <c r="N303" i="9"/>
  <c r="L303" i="9"/>
  <c r="N301" i="9"/>
  <c r="L301" i="9"/>
  <c r="N317" i="9"/>
  <c r="N51" i="9"/>
  <c r="M51" i="9"/>
  <c r="L51" i="9"/>
  <c r="C163" i="20"/>
  <c r="D162" i="20"/>
  <c r="C76" i="20"/>
  <c r="D76" i="20" s="1"/>
  <c r="D75" i="20"/>
  <c r="N284" i="9"/>
  <c r="X773" i="9"/>
  <c r="AA773" i="9"/>
  <c r="X695" i="9"/>
  <c r="AA689" i="9"/>
  <c r="L56" i="9"/>
  <c r="Z736" i="9"/>
  <c r="N286" i="9"/>
  <c r="L302" i="9"/>
  <c r="AA487" i="9"/>
  <c r="M131" i="9"/>
  <c r="N259" i="9"/>
  <c r="L468" i="9"/>
  <c r="N468" i="9"/>
  <c r="M468" i="9"/>
  <c r="L137" i="9"/>
  <c r="N137" i="9"/>
  <c r="M137" i="9"/>
  <c r="M130" i="9"/>
  <c r="L130" i="9"/>
  <c r="N130" i="9"/>
  <c r="N316" i="9"/>
  <c r="C31" i="20"/>
  <c r="D31" i="20" s="1"/>
  <c r="D30" i="20"/>
  <c r="M472" i="9"/>
  <c r="L472" i="9"/>
  <c r="N472" i="9"/>
  <c r="N279" i="9"/>
  <c r="L57" i="9"/>
  <c r="M57" i="9"/>
  <c r="Z689" i="9"/>
  <c r="AA774" i="9"/>
  <c r="N131" i="9"/>
  <c r="C72" i="20"/>
  <c r="D72" i="20" s="1"/>
  <c r="D71" i="20"/>
  <c r="N298" i="9"/>
  <c r="M298" i="9"/>
  <c r="N470" i="9"/>
  <c r="L470" i="9"/>
  <c r="M470" i="9"/>
  <c r="L307" i="9"/>
  <c r="M307" i="9"/>
  <c r="N310" i="9"/>
  <c r="N475" i="9"/>
  <c r="M475" i="9"/>
  <c r="N49" i="9"/>
  <c r="M49" i="9"/>
  <c r="L49" i="9"/>
  <c r="N308" i="9"/>
  <c r="M474" i="9"/>
  <c r="N474" i="9"/>
  <c r="L474" i="9"/>
  <c r="L466" i="9"/>
  <c r="N466" i="9"/>
  <c r="M400" i="9"/>
  <c r="N400" i="9"/>
  <c r="L400" i="9"/>
  <c r="M461" i="9"/>
  <c r="L461" i="9"/>
  <c r="N461" i="9"/>
  <c r="N405" i="9"/>
  <c r="L405" i="9"/>
  <c r="N360" i="9"/>
  <c r="L399" i="9"/>
  <c r="AA696" i="9"/>
  <c r="L216" i="9"/>
  <c r="M359" i="9"/>
  <c r="M433" i="9"/>
  <c r="M392" i="9"/>
  <c r="N395" i="9"/>
  <c r="M395" i="9"/>
  <c r="L214" i="9"/>
  <c r="N214" i="9"/>
  <c r="M214" i="9"/>
  <c r="L465" i="9"/>
  <c r="N465" i="9"/>
  <c r="M465" i="9"/>
  <c r="N406" i="9"/>
  <c r="M406" i="9"/>
  <c r="L406" i="9"/>
  <c r="N213" i="9"/>
  <c r="M213" i="9"/>
  <c r="L213" i="9"/>
  <c r="M463" i="9"/>
  <c r="L463" i="9"/>
  <c r="N463" i="9"/>
  <c r="M394" i="9"/>
  <c r="L394" i="9"/>
  <c r="L407" i="9"/>
  <c r="N407" i="9"/>
  <c r="N217" i="9"/>
  <c r="M217" i="9"/>
  <c r="L217" i="9"/>
  <c r="X655" i="9"/>
  <c r="Z696" i="9"/>
  <c r="M405" i="9"/>
  <c r="M347" i="9"/>
  <c r="L396" i="9"/>
  <c r="X733" i="9"/>
  <c r="Z733" i="9"/>
  <c r="L458" i="9"/>
  <c r="N458" i="9"/>
  <c r="M458" i="9"/>
  <c r="Z809" i="9"/>
  <c r="AA809" i="9"/>
  <c r="L402" i="9"/>
  <c r="M402" i="9"/>
  <c r="X732" i="9"/>
  <c r="X649" i="9"/>
  <c r="AA655" i="9"/>
  <c r="N359" i="9"/>
  <c r="L347" i="9"/>
  <c r="M396" i="9"/>
  <c r="N392" i="9"/>
  <c r="M209" i="9"/>
  <c r="L209" i="9"/>
  <c r="M212" i="9"/>
  <c r="N212" i="9"/>
  <c r="N462" i="9"/>
  <c r="M462" i="9"/>
  <c r="L462" i="9"/>
  <c r="L397" i="9"/>
  <c r="N397" i="9"/>
  <c r="X808" i="9"/>
  <c r="AA808" i="9"/>
  <c r="AA571" i="9"/>
  <c r="AA615" i="9"/>
  <c r="M440" i="9"/>
  <c r="L440" i="9"/>
  <c r="AA534" i="9"/>
  <c r="X534" i="9"/>
  <c r="AA535" i="9"/>
  <c r="X535" i="9"/>
  <c r="Z535" i="9"/>
  <c r="AA567" i="9"/>
  <c r="L321" i="9"/>
  <c r="N321" i="9"/>
  <c r="M321" i="9"/>
  <c r="AA654" i="9"/>
  <c r="Z654" i="9"/>
  <c r="X654" i="9"/>
  <c r="L338" i="9"/>
  <c r="N338" i="9"/>
  <c r="M338" i="9"/>
  <c r="M366" i="9"/>
  <c r="N366" i="9"/>
  <c r="L366" i="9"/>
  <c r="L428" i="9"/>
  <c r="N428" i="9"/>
  <c r="X656" i="9"/>
  <c r="AA656" i="9"/>
  <c r="Z656" i="9"/>
  <c r="AA574" i="9"/>
  <c r="L435" i="9"/>
  <c r="M435" i="9"/>
  <c r="AA572" i="9"/>
  <c r="Z534" i="9"/>
  <c r="N344" i="9"/>
  <c r="M344" i="9"/>
  <c r="L344" i="9"/>
  <c r="N324" i="9"/>
  <c r="M324" i="9"/>
  <c r="L342" i="9"/>
  <c r="M342" i="9"/>
  <c r="M322" i="9"/>
  <c r="N322" i="9"/>
  <c r="L322" i="9"/>
  <c r="N339" i="9"/>
  <c r="M339" i="9"/>
  <c r="L339" i="9"/>
  <c r="M318" i="9"/>
  <c r="L318" i="9"/>
  <c r="AA647" i="9"/>
  <c r="N269" i="9"/>
  <c r="M436" i="9"/>
  <c r="N436" i="9"/>
  <c r="L436" i="9"/>
  <c r="N362" i="9"/>
  <c r="M362" i="9"/>
  <c r="L362" i="9"/>
  <c r="N270" i="9"/>
  <c r="L434" i="9"/>
  <c r="M434" i="9"/>
  <c r="N434" i="9"/>
  <c r="L429" i="9"/>
  <c r="N429" i="9"/>
  <c r="M429" i="9"/>
  <c r="Z651" i="9"/>
  <c r="AA651" i="9"/>
  <c r="X651" i="9"/>
  <c r="Z533" i="9"/>
  <c r="AA533" i="9"/>
  <c r="X533" i="9"/>
  <c r="N83" i="9"/>
  <c r="M83" i="9"/>
  <c r="L83" i="9"/>
  <c r="AA608" i="9"/>
  <c r="AA614" i="9"/>
  <c r="N439" i="9"/>
  <c r="L439" i="9"/>
  <c r="M439" i="9"/>
  <c r="L445" i="9"/>
  <c r="M445" i="9"/>
  <c r="N445" i="9"/>
  <c r="N81" i="9"/>
  <c r="L81" i="9"/>
  <c r="M81" i="9"/>
  <c r="M84" i="9"/>
  <c r="N84" i="9"/>
  <c r="L84" i="9"/>
  <c r="N350" i="9"/>
  <c r="L350" i="9"/>
  <c r="M350" i="9"/>
  <c r="N357" i="9"/>
  <c r="L357" i="9"/>
  <c r="AA536" i="9"/>
  <c r="X536" i="9"/>
  <c r="AA527" i="9"/>
  <c r="Z527" i="9"/>
  <c r="X527" i="9"/>
  <c r="L378" i="9"/>
  <c r="M378" i="9"/>
  <c r="N378" i="9"/>
  <c r="N382" i="9"/>
  <c r="M382" i="9"/>
  <c r="L382" i="9"/>
  <c r="AA569" i="9"/>
  <c r="AA570" i="9"/>
  <c r="M357" i="9"/>
  <c r="Z536" i="9"/>
  <c r="N361" i="9"/>
  <c r="M361" i="9"/>
  <c r="L361" i="9"/>
  <c r="M367" i="9"/>
  <c r="N367" i="9"/>
  <c r="L367" i="9"/>
  <c r="N432" i="9"/>
  <c r="M432" i="9"/>
  <c r="AA650" i="9"/>
  <c r="Z650" i="9"/>
  <c r="X650" i="9"/>
  <c r="AA607" i="9"/>
  <c r="M446" i="9"/>
  <c r="N446" i="9"/>
  <c r="L446" i="9"/>
  <c r="M444" i="9"/>
  <c r="N444" i="9"/>
  <c r="N79" i="9"/>
  <c r="L79" i="9"/>
  <c r="M79" i="9"/>
  <c r="N80" i="9"/>
  <c r="L80" i="9"/>
  <c r="M80" i="9"/>
  <c r="N87" i="9"/>
  <c r="M87" i="9"/>
  <c r="L87" i="9"/>
  <c r="N353" i="9"/>
  <c r="M353" i="9"/>
  <c r="L353" i="9"/>
  <c r="N355" i="9"/>
  <c r="L355" i="9"/>
  <c r="N381" i="9"/>
  <c r="M381" i="9"/>
  <c r="L381" i="9"/>
  <c r="M387" i="9"/>
  <c r="L387" i="9"/>
  <c r="N358" i="9"/>
  <c r="L358" i="9"/>
  <c r="M358" i="9"/>
  <c r="L365" i="9"/>
  <c r="M365" i="9"/>
  <c r="N365" i="9"/>
  <c r="N273" i="9"/>
  <c r="N437" i="9"/>
  <c r="L437" i="9"/>
  <c r="N386" i="9"/>
  <c r="L386" i="9"/>
  <c r="M386" i="9"/>
  <c r="N438" i="9"/>
  <c r="L438" i="9"/>
  <c r="M438" i="9"/>
  <c r="L443" i="9"/>
  <c r="M443" i="9"/>
  <c r="N443" i="9"/>
  <c r="M442" i="9"/>
  <c r="N442" i="9"/>
  <c r="L442" i="9"/>
  <c r="N85" i="9"/>
  <c r="M85" i="9"/>
  <c r="L85" i="9"/>
  <c r="M348" i="9"/>
  <c r="N348" i="9"/>
  <c r="L348" i="9"/>
  <c r="M354" i="9"/>
  <c r="N354" i="9"/>
  <c r="L349" i="9"/>
  <c r="N349" i="9"/>
  <c r="M349" i="9"/>
  <c r="N383" i="9"/>
  <c r="M383" i="9"/>
  <c r="L383" i="9"/>
  <c r="M385" i="9"/>
  <c r="L385" i="9"/>
  <c r="N385" i="9"/>
  <c r="AA573" i="9"/>
  <c r="N271" i="9"/>
  <c r="N364" i="9"/>
  <c r="L364" i="9"/>
  <c r="N277" i="9"/>
  <c r="N268" i="9"/>
  <c r="X652" i="9"/>
  <c r="AA652" i="9"/>
  <c r="Z652" i="9"/>
  <c r="N441" i="9"/>
  <c r="M441" i="9"/>
  <c r="L441" i="9"/>
  <c r="AA609" i="9"/>
  <c r="N447" i="9"/>
  <c r="M447" i="9"/>
  <c r="L447" i="9"/>
  <c r="M88" i="9"/>
  <c r="N88" i="9"/>
  <c r="L88" i="9"/>
  <c r="M82" i="9"/>
  <c r="L82" i="9"/>
  <c r="N82" i="9"/>
  <c r="N356" i="9"/>
  <c r="M356" i="9"/>
  <c r="L356" i="9"/>
  <c r="M352" i="9"/>
  <c r="L352" i="9"/>
  <c r="N352" i="9"/>
  <c r="X529" i="9"/>
  <c r="AA529" i="9"/>
  <c r="Z529" i="9"/>
  <c r="M380" i="9"/>
  <c r="L380" i="9"/>
  <c r="N380" i="9"/>
  <c r="N384" i="9"/>
  <c r="L384" i="9"/>
  <c r="N162" i="9"/>
  <c r="M162" i="9"/>
  <c r="L162" i="9"/>
  <c r="M159" i="9"/>
  <c r="N159" i="9"/>
  <c r="L159" i="9"/>
  <c r="L164" i="9"/>
  <c r="N164" i="9"/>
  <c r="M164" i="9"/>
  <c r="N168" i="9"/>
  <c r="L168" i="9"/>
  <c r="M168" i="9"/>
  <c r="L160" i="9"/>
  <c r="M160" i="9"/>
  <c r="N160" i="9"/>
  <c r="N165" i="9"/>
  <c r="M165" i="9"/>
  <c r="L165" i="9"/>
  <c r="L166" i="9"/>
  <c r="N166" i="9"/>
  <c r="M166" i="9"/>
  <c r="L161" i="9"/>
  <c r="N161" i="9"/>
  <c r="M161" i="9"/>
  <c r="I133" i="16" a="1"/>
  <c r="I133" i="16" s="1"/>
  <c r="J133" i="16" s="1" a="1"/>
  <c r="J133" i="16" s="1"/>
  <c r="H34" i="16" a="1"/>
  <c r="H34" i="16" s="1"/>
  <c r="I34" i="16" s="1" a="1"/>
  <c r="I34" i="16" s="1"/>
  <c r="H6" i="16" a="1"/>
  <c r="H6" i="16" s="1"/>
  <c r="I6" i="16" s="1" a="1"/>
  <c r="I6" i="16" s="1"/>
  <c r="AA756" i="9"/>
  <c r="Z756" i="9"/>
  <c r="X756" i="9"/>
  <c r="AA749" i="9"/>
  <c r="X749" i="9"/>
  <c r="Z749" i="9"/>
  <c r="X796" i="9"/>
  <c r="AA796" i="9"/>
  <c r="Z796" i="9"/>
  <c r="Z791" i="9"/>
  <c r="X791" i="9"/>
  <c r="AA791" i="9"/>
  <c r="X790" i="9"/>
  <c r="AA790" i="9"/>
  <c r="Z790" i="9"/>
  <c r="AA739" i="9"/>
  <c r="Z739" i="9"/>
  <c r="X739" i="9"/>
  <c r="X745" i="9"/>
  <c r="Z745" i="9"/>
  <c r="AA745" i="9"/>
  <c r="X604" i="9"/>
  <c r="AA604" i="9"/>
  <c r="Z604" i="9"/>
  <c r="AA597" i="9"/>
  <c r="Z597" i="9"/>
  <c r="X597" i="9"/>
  <c r="X602" i="9"/>
  <c r="AA602" i="9"/>
  <c r="Z602" i="9"/>
  <c r="AA759" i="9"/>
  <c r="Z759" i="9"/>
  <c r="X759" i="9"/>
  <c r="AA765" i="9"/>
  <c r="X765" i="9"/>
  <c r="Z765" i="9"/>
  <c r="M100" i="9"/>
  <c r="L100" i="9"/>
  <c r="N100" i="9"/>
  <c r="L105" i="9"/>
  <c r="N105" i="9"/>
  <c r="M105" i="9"/>
  <c r="N103" i="9"/>
  <c r="M103" i="9"/>
  <c r="L103" i="9"/>
  <c r="L148" i="9"/>
  <c r="N148" i="9"/>
  <c r="M148" i="9"/>
  <c r="N146" i="9"/>
  <c r="M146" i="9"/>
  <c r="L146" i="9"/>
  <c r="Z668" i="9"/>
  <c r="AA668" i="9"/>
  <c r="X668" i="9"/>
  <c r="X671" i="9"/>
  <c r="AA671" i="9"/>
  <c r="Z671" i="9"/>
  <c r="Z670" i="9"/>
  <c r="AA670" i="9"/>
  <c r="X670" i="9"/>
  <c r="AA712" i="9"/>
  <c r="X712" i="9"/>
  <c r="Z712" i="9"/>
  <c r="Z709" i="9"/>
  <c r="AA709" i="9"/>
  <c r="X709" i="9"/>
  <c r="X500" i="9"/>
  <c r="AA500" i="9"/>
  <c r="Z500" i="9"/>
  <c r="AA497" i="9"/>
  <c r="Z497" i="9"/>
  <c r="X497" i="9"/>
  <c r="Z499" i="9"/>
  <c r="X499" i="9"/>
  <c r="AA499" i="9"/>
  <c r="AA819" i="9"/>
  <c r="Z819" i="9"/>
  <c r="X819" i="9"/>
  <c r="X825" i="9"/>
  <c r="Z825" i="9"/>
  <c r="AA825" i="9"/>
  <c r="AA640" i="9"/>
  <c r="AA637" i="9"/>
  <c r="AA642" i="9"/>
  <c r="AA799" i="9"/>
  <c r="Z799" i="9"/>
  <c r="X799" i="9"/>
  <c r="AA805" i="9"/>
  <c r="Z805" i="9"/>
  <c r="X805" i="9"/>
  <c r="L112" i="9"/>
  <c r="M112" i="9"/>
  <c r="N112" i="9"/>
  <c r="L117" i="9"/>
  <c r="N117" i="9"/>
  <c r="M117" i="9"/>
  <c r="L111" i="9"/>
  <c r="N111" i="9"/>
  <c r="M111" i="9"/>
  <c r="N9" i="9"/>
  <c r="N14" i="9"/>
  <c r="M172" i="9"/>
  <c r="N172" i="9"/>
  <c r="L172" i="9"/>
  <c r="M177" i="9"/>
  <c r="L177" i="9"/>
  <c r="N177" i="9"/>
  <c r="N171" i="9"/>
  <c r="L171" i="9"/>
  <c r="M171" i="9"/>
  <c r="N29" i="9"/>
  <c r="N34" i="9"/>
  <c r="N72" i="9"/>
  <c r="L72" i="9"/>
  <c r="M72" i="9"/>
  <c r="N77" i="9"/>
  <c r="M77" i="9"/>
  <c r="L77" i="9"/>
  <c r="N71" i="9"/>
  <c r="M71" i="9"/>
  <c r="L71" i="9"/>
  <c r="L89" i="9"/>
  <c r="N89" i="9"/>
  <c r="M89" i="9"/>
  <c r="N94" i="9"/>
  <c r="L94" i="9"/>
  <c r="M94" i="9"/>
  <c r="N152" i="9"/>
  <c r="L152" i="9"/>
  <c r="M152" i="9"/>
  <c r="N157" i="9"/>
  <c r="M157" i="9"/>
  <c r="L157" i="9"/>
  <c r="M151" i="9"/>
  <c r="N151" i="9"/>
  <c r="L151" i="9"/>
  <c r="X596" i="9"/>
  <c r="Z596" i="9"/>
  <c r="AA596" i="9"/>
  <c r="X589" i="9"/>
  <c r="AA589" i="9"/>
  <c r="Z589" i="9"/>
  <c r="AA636" i="9"/>
  <c r="AA631" i="9"/>
  <c r="AA630" i="9"/>
  <c r="AA579" i="9"/>
  <c r="AA585" i="9"/>
  <c r="Z521" i="9"/>
  <c r="X521" i="9"/>
  <c r="AA521" i="9"/>
  <c r="X518" i="9"/>
  <c r="AA518" i="9"/>
  <c r="Z518" i="9"/>
  <c r="Z519" i="9"/>
  <c r="AA519" i="9"/>
  <c r="X519" i="9"/>
  <c r="AA679" i="9"/>
  <c r="Z679" i="9"/>
  <c r="X679" i="9"/>
  <c r="AA685" i="9"/>
  <c r="Z685" i="9"/>
  <c r="X685" i="9"/>
  <c r="M192" i="9"/>
  <c r="N192" i="9"/>
  <c r="L192" i="9"/>
  <c r="L197" i="9"/>
  <c r="N197" i="9"/>
  <c r="M197" i="9"/>
  <c r="L191" i="9"/>
  <c r="M191" i="9"/>
  <c r="N191" i="9"/>
  <c r="M68" i="9"/>
  <c r="L68" i="9"/>
  <c r="N68" i="9"/>
  <c r="L66" i="9"/>
  <c r="N66" i="9"/>
  <c r="M66" i="9"/>
  <c r="N220" i="9"/>
  <c r="M220" i="9"/>
  <c r="L220" i="9"/>
  <c r="M225" i="9"/>
  <c r="L225" i="9"/>
  <c r="N225" i="9"/>
  <c r="L223" i="9"/>
  <c r="M223" i="9"/>
  <c r="N223" i="9"/>
  <c r="M188" i="9"/>
  <c r="L188" i="9"/>
  <c r="N188" i="9"/>
  <c r="N186" i="9"/>
  <c r="M186" i="9"/>
  <c r="L186" i="9"/>
  <c r="Z510" i="9"/>
  <c r="AA510" i="9"/>
  <c r="X510" i="9"/>
  <c r="AA513" i="9"/>
  <c r="Z513" i="9"/>
  <c r="X513" i="9"/>
  <c r="X511" i="9"/>
  <c r="Z511" i="9"/>
  <c r="AA511" i="9"/>
  <c r="AA549" i="9"/>
  <c r="Z549" i="9"/>
  <c r="X549" i="9"/>
  <c r="Z551" i="9"/>
  <c r="AA551" i="9"/>
  <c r="X551" i="9"/>
  <c r="X828" i="9"/>
  <c r="AA828" i="9"/>
  <c r="Z828" i="9"/>
  <c r="AA831" i="9"/>
  <c r="Z831" i="9"/>
  <c r="X831" i="9"/>
  <c r="AA830" i="9"/>
  <c r="Z830" i="9"/>
  <c r="X830" i="9"/>
  <c r="AA659" i="9"/>
  <c r="Z659" i="9"/>
  <c r="X659" i="9"/>
  <c r="AA665" i="9"/>
  <c r="Z665" i="9"/>
  <c r="X665" i="9"/>
  <c r="AA560" i="9"/>
  <c r="AA557" i="9"/>
  <c r="AA562" i="9"/>
  <c r="X719" i="9"/>
  <c r="AA719" i="9"/>
  <c r="Z719" i="9"/>
  <c r="Z725" i="9"/>
  <c r="AA725" i="9"/>
  <c r="X725" i="9"/>
  <c r="N20" i="9"/>
  <c r="N25" i="9"/>
  <c r="N23" i="9"/>
  <c r="L229" i="9"/>
  <c r="N229" i="9"/>
  <c r="M229" i="9"/>
  <c r="L234" i="9"/>
  <c r="N234" i="9"/>
  <c r="M234" i="9"/>
  <c r="Z747" i="9"/>
  <c r="X747" i="9"/>
  <c r="AA747" i="9"/>
  <c r="X753" i="9"/>
  <c r="Z753" i="9"/>
  <c r="AA753" i="9"/>
  <c r="AA788" i="9"/>
  <c r="Z788" i="9"/>
  <c r="X788" i="9"/>
  <c r="X795" i="9"/>
  <c r="AA795" i="9"/>
  <c r="Z795" i="9"/>
  <c r="AA794" i="9"/>
  <c r="Z794" i="9"/>
  <c r="X794" i="9"/>
  <c r="AA743" i="9"/>
  <c r="Z743" i="9"/>
  <c r="X743" i="9"/>
  <c r="X738" i="9"/>
  <c r="Z738" i="9"/>
  <c r="AA738" i="9"/>
  <c r="Z600" i="9"/>
  <c r="AA600" i="9"/>
  <c r="X600" i="9"/>
  <c r="Z601" i="9"/>
  <c r="X601" i="9"/>
  <c r="AA601" i="9"/>
  <c r="Z606" i="9"/>
  <c r="AA606" i="9"/>
  <c r="X606" i="9"/>
  <c r="X763" i="9"/>
  <c r="Z763" i="9"/>
  <c r="AA763" i="9"/>
  <c r="Z758" i="9"/>
  <c r="AA758" i="9"/>
  <c r="X758" i="9"/>
  <c r="N104" i="9"/>
  <c r="L104" i="9"/>
  <c r="M104" i="9"/>
  <c r="L102" i="9"/>
  <c r="N102" i="9"/>
  <c r="M102" i="9"/>
  <c r="M107" i="9"/>
  <c r="L107" i="9"/>
  <c r="N107" i="9"/>
  <c r="N141" i="9"/>
  <c r="M141" i="9"/>
  <c r="L141" i="9"/>
  <c r="N139" i="9"/>
  <c r="L139" i="9"/>
  <c r="M139" i="9"/>
  <c r="Z672" i="9"/>
  <c r="AA672" i="9"/>
  <c r="X672" i="9"/>
  <c r="AA675" i="9"/>
  <c r="Z675" i="9"/>
  <c r="X675" i="9"/>
  <c r="Z674" i="9"/>
  <c r="X674" i="9"/>
  <c r="AA674" i="9"/>
  <c r="AA707" i="9"/>
  <c r="Z707" i="9"/>
  <c r="X707" i="9"/>
  <c r="X713" i="9"/>
  <c r="Z713" i="9"/>
  <c r="AA713" i="9"/>
  <c r="X505" i="9"/>
  <c r="AA505" i="9"/>
  <c r="Z505" i="9"/>
  <c r="X502" i="9"/>
  <c r="Z502" i="9"/>
  <c r="AA502" i="9"/>
  <c r="Z503" i="9"/>
  <c r="AA503" i="9"/>
  <c r="X503" i="9"/>
  <c r="Z823" i="9"/>
  <c r="X823" i="9"/>
  <c r="AA823" i="9"/>
  <c r="Z818" i="9"/>
  <c r="X818" i="9"/>
  <c r="AA818" i="9"/>
  <c r="AA644" i="9"/>
  <c r="AA641" i="9"/>
  <c r="AA646" i="9"/>
  <c r="AA803" i="9"/>
  <c r="Z803" i="9"/>
  <c r="X803" i="9"/>
  <c r="AA798" i="9"/>
  <c r="Z798" i="9"/>
  <c r="X798" i="9"/>
  <c r="M116" i="9"/>
  <c r="N116" i="9"/>
  <c r="L116" i="9"/>
  <c r="L110" i="9"/>
  <c r="M110" i="9"/>
  <c r="N110" i="9"/>
  <c r="N115" i="9"/>
  <c r="M115" i="9"/>
  <c r="L115" i="9"/>
  <c r="N13" i="9"/>
  <c r="N18" i="9"/>
  <c r="M176" i="9"/>
  <c r="N176" i="9"/>
  <c r="L176" i="9"/>
  <c r="L170" i="9"/>
  <c r="N170" i="9"/>
  <c r="M170" i="9"/>
  <c r="L175" i="9"/>
  <c r="M175" i="9"/>
  <c r="N175" i="9"/>
  <c r="N33" i="9"/>
  <c r="N38" i="9"/>
  <c r="N76" i="9"/>
  <c r="L76" i="9"/>
  <c r="M76" i="9"/>
  <c r="N70" i="9"/>
  <c r="M70" i="9"/>
  <c r="L70" i="9"/>
  <c r="N75" i="9"/>
  <c r="M75" i="9"/>
  <c r="L75" i="9"/>
  <c r="N93" i="9"/>
  <c r="M93" i="9"/>
  <c r="L93" i="9"/>
  <c r="M98" i="9"/>
  <c r="L98" i="9"/>
  <c r="N98" i="9"/>
  <c r="M156" i="9"/>
  <c r="L156" i="9"/>
  <c r="N156" i="9"/>
  <c r="N150" i="9"/>
  <c r="M150" i="9"/>
  <c r="L150" i="9"/>
  <c r="N155" i="9"/>
  <c r="L155" i="9"/>
  <c r="M155" i="9"/>
  <c r="AA587" i="9"/>
  <c r="X587" i="9"/>
  <c r="Z587" i="9"/>
  <c r="AA593" i="9"/>
  <c r="Z593" i="9"/>
  <c r="X593" i="9"/>
  <c r="AA628" i="9"/>
  <c r="AA635" i="9"/>
  <c r="AA634" i="9"/>
  <c r="AA583" i="9"/>
  <c r="AA578" i="9"/>
  <c r="Z526" i="9"/>
  <c r="AA526" i="9"/>
  <c r="X526" i="9"/>
  <c r="Z524" i="9"/>
  <c r="X524" i="9"/>
  <c r="AA524" i="9"/>
  <c r="AA523" i="9"/>
  <c r="X523" i="9"/>
  <c r="Z523" i="9"/>
  <c r="Z683" i="9"/>
  <c r="X683" i="9"/>
  <c r="AA683" i="9"/>
  <c r="X678" i="9"/>
  <c r="AA678" i="9"/>
  <c r="Z678" i="9"/>
  <c r="M196" i="9"/>
  <c r="L196" i="9"/>
  <c r="N196" i="9"/>
  <c r="M190" i="9"/>
  <c r="N190" i="9"/>
  <c r="L190" i="9"/>
  <c r="M195" i="9"/>
  <c r="N195" i="9"/>
  <c r="L195" i="9"/>
  <c r="N61" i="9"/>
  <c r="M61" i="9"/>
  <c r="L61" i="9"/>
  <c r="N59" i="9"/>
  <c r="M59" i="9"/>
  <c r="L59" i="9"/>
  <c r="N224" i="9"/>
  <c r="L224" i="9"/>
  <c r="M224" i="9"/>
  <c r="L222" i="9"/>
  <c r="M222" i="9"/>
  <c r="N222" i="9"/>
  <c r="M227" i="9"/>
  <c r="N227" i="9"/>
  <c r="L227" i="9"/>
  <c r="L181" i="9"/>
  <c r="N181" i="9"/>
  <c r="M181" i="9"/>
  <c r="M179" i="9"/>
  <c r="N179" i="9"/>
  <c r="L179" i="9"/>
  <c r="AA516" i="9"/>
  <c r="Z516" i="9"/>
  <c r="X516" i="9"/>
  <c r="X509" i="9"/>
  <c r="AA509" i="9"/>
  <c r="Z509" i="9"/>
  <c r="Z515" i="9"/>
  <c r="X515" i="9"/>
  <c r="AA515" i="9"/>
  <c r="X550" i="9"/>
  <c r="Z550" i="9"/>
  <c r="AA550" i="9"/>
  <c r="AA555" i="9"/>
  <c r="X555" i="9"/>
  <c r="Z555" i="9"/>
  <c r="X832" i="9"/>
  <c r="AA832" i="9"/>
  <c r="Z832" i="9"/>
  <c r="AA835" i="9"/>
  <c r="Z835" i="9"/>
  <c r="X835" i="9"/>
  <c r="X834" i="9"/>
  <c r="AA834" i="9"/>
  <c r="Z834" i="9"/>
  <c r="AA663" i="9"/>
  <c r="Z663" i="9"/>
  <c r="X663" i="9"/>
  <c r="Z658" i="9"/>
  <c r="X658" i="9"/>
  <c r="AA658" i="9"/>
  <c r="AA564" i="9"/>
  <c r="AA561" i="9"/>
  <c r="AA566" i="9"/>
  <c r="AA723" i="9"/>
  <c r="Z723" i="9"/>
  <c r="X723" i="9"/>
  <c r="X718" i="9"/>
  <c r="Z718" i="9"/>
  <c r="AA718" i="9"/>
  <c r="N24" i="9"/>
  <c r="N22" i="9"/>
  <c r="N27" i="9"/>
  <c r="N233" i="9"/>
  <c r="M233" i="9"/>
  <c r="L233" i="9"/>
  <c r="M238" i="9"/>
  <c r="N238" i="9"/>
  <c r="L238" i="9"/>
  <c r="Z748" i="9"/>
  <c r="AA748" i="9"/>
  <c r="X748" i="9"/>
  <c r="X751" i="9"/>
  <c r="AA751" i="9"/>
  <c r="Z751" i="9"/>
  <c r="X750" i="9"/>
  <c r="Z750" i="9"/>
  <c r="AA750" i="9"/>
  <c r="Z792" i="9"/>
  <c r="AA792" i="9"/>
  <c r="X792" i="9"/>
  <c r="AA789" i="9"/>
  <c r="Z789" i="9"/>
  <c r="X789" i="9"/>
  <c r="AA740" i="9"/>
  <c r="X740" i="9"/>
  <c r="Z740" i="9"/>
  <c r="X737" i="9"/>
  <c r="Z737" i="9"/>
  <c r="AA737" i="9"/>
  <c r="Z742" i="9"/>
  <c r="AA742" i="9"/>
  <c r="X742" i="9"/>
  <c r="Z599" i="9"/>
  <c r="AA599" i="9"/>
  <c r="X599" i="9"/>
  <c r="X605" i="9"/>
  <c r="AA605" i="9"/>
  <c r="Z605" i="9"/>
  <c r="Z764" i="9"/>
  <c r="X764" i="9"/>
  <c r="AA764" i="9"/>
  <c r="Z757" i="9"/>
  <c r="AA757" i="9"/>
  <c r="X757" i="9"/>
  <c r="AA762" i="9"/>
  <c r="X762" i="9"/>
  <c r="Z762" i="9"/>
  <c r="N108" i="9"/>
  <c r="L108" i="9"/>
  <c r="M108" i="9"/>
  <c r="M106" i="9"/>
  <c r="L106" i="9"/>
  <c r="N106" i="9"/>
  <c r="M140" i="9"/>
  <c r="N140" i="9"/>
  <c r="L140" i="9"/>
  <c r="M145" i="9"/>
  <c r="L145" i="9"/>
  <c r="N145" i="9"/>
  <c r="L143" i="9"/>
  <c r="M143" i="9"/>
  <c r="N143" i="9"/>
  <c r="AA676" i="9"/>
  <c r="X676" i="9"/>
  <c r="Z676" i="9"/>
  <c r="AA669" i="9"/>
  <c r="Z669" i="9"/>
  <c r="X669" i="9"/>
  <c r="X716" i="9"/>
  <c r="Z716" i="9"/>
  <c r="AA716" i="9"/>
  <c r="AA711" i="9"/>
  <c r="Z711" i="9"/>
  <c r="X711" i="9"/>
  <c r="Z710" i="9"/>
  <c r="AA710" i="9"/>
  <c r="X710" i="9"/>
  <c r="Z501" i="9"/>
  <c r="AA501" i="9"/>
  <c r="X501" i="9"/>
  <c r="Z498" i="9"/>
  <c r="X498" i="9"/>
  <c r="AA498" i="9"/>
  <c r="AA820" i="9"/>
  <c r="Z820" i="9"/>
  <c r="X820" i="9"/>
  <c r="Z817" i="9"/>
  <c r="AA817" i="9"/>
  <c r="X817" i="9"/>
  <c r="X822" i="9"/>
  <c r="AA822" i="9"/>
  <c r="Z822" i="9"/>
  <c r="AA639" i="9"/>
  <c r="AA645" i="9"/>
  <c r="X800" i="9"/>
  <c r="AA800" i="9"/>
  <c r="Z800" i="9"/>
  <c r="Z797" i="9"/>
  <c r="X797" i="9"/>
  <c r="AA797" i="9"/>
  <c r="Z802" i="9"/>
  <c r="X802" i="9"/>
  <c r="AA802" i="9"/>
  <c r="N109" i="9"/>
  <c r="M109" i="9"/>
  <c r="L109" i="9"/>
  <c r="M114" i="9"/>
  <c r="L114" i="9"/>
  <c r="N114" i="9"/>
  <c r="N12" i="9"/>
  <c r="N17" i="9"/>
  <c r="N11" i="9"/>
  <c r="N169" i="9"/>
  <c r="M169" i="9"/>
  <c r="L169" i="9"/>
  <c r="M174" i="9"/>
  <c r="N174" i="9"/>
  <c r="L174" i="9"/>
  <c r="N32" i="9"/>
  <c r="N37" i="9"/>
  <c r="N31" i="9"/>
  <c r="M69" i="9"/>
  <c r="L69" i="9"/>
  <c r="N69" i="9"/>
  <c r="M74" i="9"/>
  <c r="L74" i="9"/>
  <c r="N74" i="9"/>
  <c r="N92" i="9"/>
  <c r="L92" i="9"/>
  <c r="M92" i="9"/>
  <c r="N97" i="9"/>
  <c r="M97" i="9"/>
  <c r="L97" i="9"/>
  <c r="M91" i="9"/>
  <c r="L91" i="9"/>
  <c r="N91" i="9"/>
  <c r="L149" i="9"/>
  <c r="N149" i="9"/>
  <c r="M149" i="9"/>
  <c r="M154" i="9"/>
  <c r="L154" i="9"/>
  <c r="N154" i="9"/>
  <c r="X588" i="9"/>
  <c r="Z588" i="9"/>
  <c r="AA588" i="9"/>
  <c r="X591" i="9"/>
  <c r="Z591" i="9"/>
  <c r="AA591" i="9"/>
  <c r="Z590" i="9"/>
  <c r="AA590" i="9"/>
  <c r="X590" i="9"/>
  <c r="AA632" i="9"/>
  <c r="AA629" i="9"/>
  <c r="AA580" i="9"/>
  <c r="AA577" i="9"/>
  <c r="AA582" i="9"/>
  <c r="AA517" i="9"/>
  <c r="Z517" i="9"/>
  <c r="X517" i="9"/>
  <c r="AA520" i="9"/>
  <c r="Z520" i="9"/>
  <c r="X520" i="9"/>
  <c r="X684" i="9"/>
  <c r="AA684" i="9"/>
  <c r="Z684" i="9"/>
  <c r="Z677" i="9"/>
  <c r="AA677" i="9"/>
  <c r="X677" i="9"/>
  <c r="AA682" i="9"/>
  <c r="Z682" i="9"/>
  <c r="X682" i="9"/>
  <c r="N189" i="9"/>
  <c r="M189" i="9"/>
  <c r="L189" i="9"/>
  <c r="N194" i="9"/>
  <c r="L194" i="9"/>
  <c r="M194" i="9"/>
  <c r="N60" i="9"/>
  <c r="L60" i="9"/>
  <c r="M60" i="9"/>
  <c r="N65" i="9"/>
  <c r="M65" i="9"/>
  <c r="L65" i="9"/>
  <c r="M63" i="9"/>
  <c r="L63" i="9"/>
  <c r="N63" i="9"/>
  <c r="M228" i="9"/>
  <c r="L228" i="9"/>
  <c r="N228" i="9"/>
  <c r="M226" i="9"/>
  <c r="N226" i="9"/>
  <c r="L226" i="9"/>
  <c r="L180" i="9"/>
  <c r="N180" i="9"/>
  <c r="M180" i="9"/>
  <c r="N185" i="9"/>
  <c r="M185" i="9"/>
  <c r="L185" i="9"/>
  <c r="M183" i="9"/>
  <c r="N183" i="9"/>
  <c r="L183" i="9"/>
  <c r="Z512" i="9"/>
  <c r="AA512" i="9"/>
  <c r="X512" i="9"/>
  <c r="Z514" i="9"/>
  <c r="AA514" i="9"/>
  <c r="X514" i="9"/>
  <c r="X548" i="9"/>
  <c r="AA548" i="9"/>
  <c r="Z548" i="9"/>
  <c r="X552" i="9"/>
  <c r="AA552" i="9"/>
  <c r="Z552" i="9"/>
  <c r="Z553" i="9"/>
  <c r="X553" i="9"/>
  <c r="AA553" i="9"/>
  <c r="AA836" i="9"/>
  <c r="Z836" i="9"/>
  <c r="X836" i="9"/>
  <c r="X829" i="9"/>
  <c r="AA829" i="9"/>
  <c r="Z829" i="9"/>
  <c r="Z660" i="9"/>
  <c r="AA660" i="9"/>
  <c r="X660" i="9"/>
  <c r="AA657" i="9"/>
  <c r="Z657" i="9"/>
  <c r="X657" i="9"/>
  <c r="X662" i="9"/>
  <c r="AA662" i="9"/>
  <c r="Z662" i="9"/>
  <c r="AA559" i="9"/>
  <c r="AA565" i="9"/>
  <c r="Z720" i="9"/>
  <c r="AA720" i="9"/>
  <c r="X720" i="9"/>
  <c r="AA717" i="9"/>
  <c r="X717" i="9"/>
  <c r="Z717" i="9"/>
  <c r="X722" i="9"/>
  <c r="Z722" i="9"/>
  <c r="AA722" i="9"/>
  <c r="N28" i="9"/>
  <c r="N26" i="9"/>
  <c r="M232" i="9"/>
  <c r="N232" i="9"/>
  <c r="L232" i="9"/>
  <c r="N237" i="9"/>
  <c r="M237" i="9"/>
  <c r="L237" i="9"/>
  <c r="M231" i="9"/>
  <c r="N231" i="9"/>
  <c r="L231" i="9"/>
  <c r="AA752" i="9"/>
  <c r="X752" i="9"/>
  <c r="Z752" i="9"/>
  <c r="AA755" i="9"/>
  <c r="Z755" i="9"/>
  <c r="X755" i="9"/>
  <c r="X754" i="9"/>
  <c r="Z754" i="9"/>
  <c r="AA754" i="9"/>
  <c r="AA787" i="9"/>
  <c r="Z787" i="9"/>
  <c r="X787" i="9"/>
  <c r="AA793" i="9"/>
  <c r="X793" i="9"/>
  <c r="Z793" i="9"/>
  <c r="X744" i="9"/>
  <c r="AA744" i="9"/>
  <c r="Z744" i="9"/>
  <c r="Z741" i="9"/>
  <c r="AA741" i="9"/>
  <c r="X741" i="9"/>
  <c r="AA746" i="9"/>
  <c r="X746" i="9"/>
  <c r="Z746" i="9"/>
  <c r="AA603" i="9"/>
  <c r="X603" i="9"/>
  <c r="Z603" i="9"/>
  <c r="AA598" i="9"/>
  <c r="X598" i="9"/>
  <c r="Z598" i="9"/>
  <c r="X760" i="9"/>
  <c r="AA760" i="9"/>
  <c r="Z760" i="9"/>
  <c r="AA761" i="9"/>
  <c r="X761" i="9"/>
  <c r="Z761" i="9"/>
  <c r="AA766" i="9"/>
  <c r="X766" i="9"/>
  <c r="Z766" i="9"/>
  <c r="M101" i="9"/>
  <c r="L101" i="9"/>
  <c r="N101" i="9"/>
  <c r="N99" i="9"/>
  <c r="M99" i="9"/>
  <c r="L99" i="9"/>
  <c r="M144" i="9"/>
  <c r="N144" i="9"/>
  <c r="L144" i="9"/>
  <c r="N142" i="9"/>
  <c r="L142" i="9"/>
  <c r="M142" i="9"/>
  <c r="M147" i="9"/>
  <c r="N147" i="9"/>
  <c r="L147" i="9"/>
  <c r="Z667" i="9"/>
  <c r="X667" i="9"/>
  <c r="AA667" i="9"/>
  <c r="AA673" i="9"/>
  <c r="Z673" i="9"/>
  <c r="X673" i="9"/>
  <c r="Z708" i="9"/>
  <c r="AA708" i="9"/>
  <c r="X708" i="9"/>
  <c r="Z715" i="9"/>
  <c r="X715" i="9"/>
  <c r="AA715" i="9"/>
  <c r="AA714" i="9"/>
  <c r="X714" i="9"/>
  <c r="Z714" i="9"/>
  <c r="AA506" i="9"/>
  <c r="Z506" i="9"/>
  <c r="X506" i="9"/>
  <c r="AA504" i="9"/>
  <c r="Z504" i="9"/>
  <c r="X504" i="9"/>
  <c r="Z824" i="9"/>
  <c r="AA824" i="9"/>
  <c r="X824" i="9"/>
  <c r="AA821" i="9"/>
  <c r="Z821" i="9"/>
  <c r="X821" i="9"/>
  <c r="AA826" i="9"/>
  <c r="Z826" i="9"/>
  <c r="X826" i="9"/>
  <c r="AA643" i="9"/>
  <c r="AA638" i="9"/>
  <c r="AA804" i="9"/>
  <c r="Z804" i="9"/>
  <c r="X804" i="9"/>
  <c r="AA801" i="9"/>
  <c r="X801" i="9"/>
  <c r="Z801" i="9"/>
  <c r="X806" i="9"/>
  <c r="AA806" i="9"/>
  <c r="Z806" i="9"/>
  <c r="N113" i="9"/>
  <c r="M113" i="9"/>
  <c r="L113" i="9"/>
  <c r="L118" i="9"/>
  <c r="N118" i="9"/>
  <c r="M118" i="9"/>
  <c r="N16" i="9"/>
  <c r="N10" i="9"/>
  <c r="N15" i="9"/>
  <c r="N173" i="9"/>
  <c r="M173" i="9"/>
  <c r="L173" i="9"/>
  <c r="M178" i="9"/>
  <c r="L178" i="9"/>
  <c r="N178" i="9"/>
  <c r="N36" i="9"/>
  <c r="N30" i="9"/>
  <c r="N35" i="9"/>
  <c r="L73" i="9"/>
  <c r="N73" i="9"/>
  <c r="M73" i="9"/>
  <c r="L78" i="9"/>
  <c r="M78" i="9"/>
  <c r="N78" i="9"/>
  <c r="L96" i="9"/>
  <c r="M96" i="9"/>
  <c r="N96" i="9"/>
  <c r="N90" i="9"/>
  <c r="M90" i="9"/>
  <c r="L90" i="9"/>
  <c r="L95" i="9"/>
  <c r="N95" i="9"/>
  <c r="M95" i="9"/>
  <c r="N153" i="9"/>
  <c r="M153" i="9"/>
  <c r="L153" i="9"/>
  <c r="L158" i="9"/>
  <c r="M158" i="9"/>
  <c r="N158" i="9"/>
  <c r="AA592" i="9"/>
  <c r="Z592" i="9"/>
  <c r="X592" i="9"/>
  <c r="Z595" i="9"/>
  <c r="X595" i="9"/>
  <c r="AA595" i="9"/>
  <c r="AA594" i="9"/>
  <c r="Z594" i="9"/>
  <c r="X594" i="9"/>
  <c r="AA627" i="9"/>
  <c r="AA633" i="9"/>
  <c r="AA584" i="9"/>
  <c r="AA581" i="9"/>
  <c r="AA586" i="9"/>
  <c r="AA522" i="9"/>
  <c r="Z522" i="9"/>
  <c r="X522" i="9"/>
  <c r="X525" i="9"/>
  <c r="AA525" i="9"/>
  <c r="Z525" i="9"/>
  <c r="AA680" i="9"/>
  <c r="Z680" i="9"/>
  <c r="X680" i="9"/>
  <c r="Z681" i="9"/>
  <c r="AA681" i="9"/>
  <c r="X681" i="9"/>
  <c r="Z686" i="9"/>
  <c r="AA686" i="9"/>
  <c r="X686" i="9"/>
  <c r="M193" i="9"/>
  <c r="L193" i="9"/>
  <c r="N193" i="9"/>
  <c r="N198" i="9"/>
  <c r="L198" i="9"/>
  <c r="M198" i="9"/>
  <c r="L64" i="9"/>
  <c r="M64" i="9"/>
  <c r="N64" i="9"/>
  <c r="N62" i="9"/>
  <c r="L62" i="9"/>
  <c r="M62" i="9"/>
  <c r="L67" i="9"/>
  <c r="N67" i="9"/>
  <c r="M67" i="9"/>
  <c r="N221" i="9"/>
  <c r="M221" i="9"/>
  <c r="L221" i="9"/>
  <c r="N219" i="9"/>
  <c r="L219" i="9"/>
  <c r="M219" i="9"/>
  <c r="N184" i="9"/>
  <c r="L184" i="9"/>
  <c r="M184" i="9"/>
  <c r="M182" i="9"/>
  <c r="L182" i="9"/>
  <c r="N182" i="9"/>
  <c r="N187" i="9"/>
  <c r="L187" i="9"/>
  <c r="M187" i="9"/>
  <c r="AA508" i="9"/>
  <c r="X508" i="9"/>
  <c r="Z508" i="9"/>
  <c r="X507" i="9"/>
  <c r="AA507" i="9"/>
  <c r="Z507" i="9"/>
  <c r="AA556" i="9"/>
  <c r="X556" i="9"/>
  <c r="Z556" i="9"/>
  <c r="Z547" i="9"/>
  <c r="X547" i="9"/>
  <c r="AA547" i="9"/>
  <c r="Z554" i="9"/>
  <c r="X554" i="9"/>
  <c r="AA554" i="9"/>
  <c r="X827" i="9"/>
  <c r="AA827" i="9"/>
  <c r="Z827" i="9"/>
  <c r="AA833" i="9"/>
  <c r="X833" i="9"/>
  <c r="Z833" i="9"/>
  <c r="Z664" i="9"/>
  <c r="AA664" i="9"/>
  <c r="X664" i="9"/>
  <c r="Z661" i="9"/>
  <c r="X661" i="9"/>
  <c r="AA661" i="9"/>
  <c r="AA666" i="9"/>
  <c r="Z666" i="9"/>
  <c r="X666" i="9"/>
  <c r="AA563" i="9"/>
  <c r="AA558" i="9"/>
  <c r="X724" i="9"/>
  <c r="Z724" i="9"/>
  <c r="AA724" i="9"/>
  <c r="X721" i="9"/>
  <c r="Z721" i="9"/>
  <c r="AA721" i="9"/>
  <c r="Z726" i="9"/>
  <c r="AA726" i="9"/>
  <c r="X726" i="9"/>
  <c r="N21" i="9"/>
  <c r="N19" i="9"/>
  <c r="N236" i="9"/>
  <c r="M236" i="9"/>
  <c r="L236" i="9"/>
  <c r="M230" i="9"/>
  <c r="N230" i="9"/>
  <c r="L230" i="9"/>
  <c r="N235" i="9"/>
  <c r="L235" i="9"/>
  <c r="M235" i="9"/>
  <c r="C113" i="12"/>
  <c r="I112" i="12"/>
  <c r="C72" i="12"/>
  <c r="I71" i="12"/>
  <c r="C84" i="12"/>
  <c r="I83" i="12"/>
  <c r="C108" i="12"/>
  <c r="I107" i="12"/>
  <c r="C144" i="12"/>
  <c r="I143" i="12"/>
  <c r="C47" i="12"/>
  <c r="I46" i="12"/>
  <c r="C65" i="12"/>
  <c r="I64" i="12"/>
  <c r="C96" i="12"/>
  <c r="I95" i="12"/>
  <c r="C125" i="12"/>
  <c r="I124" i="12"/>
  <c r="C156" i="12"/>
  <c r="I155" i="12"/>
  <c r="C120" i="12"/>
  <c r="I119" i="12"/>
  <c r="C132" i="12"/>
  <c r="I131" i="12"/>
  <c r="C60" i="12"/>
  <c r="I59" i="12"/>
  <c r="C173" i="12"/>
  <c r="I172" i="12"/>
  <c r="C77" i="12"/>
  <c r="I76" i="12"/>
  <c r="C161" i="12"/>
  <c r="I160" i="12"/>
  <c r="C168" i="12"/>
  <c r="I167" i="12"/>
  <c r="C116" i="10"/>
  <c r="I116" i="10" s="1"/>
  <c r="I115" i="10"/>
  <c r="C140" i="10"/>
  <c r="I140" i="10" s="1"/>
  <c r="I139" i="10"/>
  <c r="C56" i="10"/>
  <c r="I56" i="10" s="1"/>
  <c r="I55" i="10"/>
  <c r="C152" i="10"/>
  <c r="I152" i="10" s="1"/>
  <c r="I151" i="10"/>
  <c r="C44" i="10"/>
  <c r="I44" i="10" s="1"/>
  <c r="I43" i="10"/>
  <c r="C164" i="10"/>
  <c r="I164" i="10" s="1"/>
  <c r="I163" i="10"/>
  <c r="C104" i="10"/>
  <c r="I104" i="10" s="1"/>
  <c r="I103" i="10"/>
  <c r="C68" i="10"/>
  <c r="I68" i="10" s="1"/>
  <c r="I67" i="10"/>
  <c r="C80" i="10"/>
  <c r="I80" i="10" s="1"/>
  <c r="I79" i="10"/>
  <c r="C92" i="10"/>
  <c r="I92" i="10" s="1"/>
  <c r="I91" i="10"/>
  <c r="C128" i="10"/>
  <c r="I128" i="10" s="1"/>
  <c r="I127" i="10"/>
  <c r="C175" i="10"/>
  <c r="I174" i="10"/>
  <c r="B367" i="16"/>
  <c r="C164" i="20" l="1"/>
  <c r="D163" i="20"/>
  <c r="I134" i="16" a="1"/>
  <c r="I134" i="16" s="1"/>
  <c r="H35" i="16" a="1"/>
  <c r="H35" i="16" s="1"/>
  <c r="I35" i="16" s="1" a="1"/>
  <c r="I35" i="16" s="1"/>
  <c r="H7" i="16" a="1"/>
  <c r="H7" i="16" s="1"/>
  <c r="I7" i="16" s="1" a="1"/>
  <c r="I7" i="16" s="1"/>
  <c r="C78" i="12"/>
  <c r="I77" i="12"/>
  <c r="C61" i="12"/>
  <c r="I61" i="12" s="1"/>
  <c r="I60" i="12"/>
  <c r="C121" i="12"/>
  <c r="I121" i="12" s="1"/>
  <c r="I120" i="12"/>
  <c r="C169" i="12"/>
  <c r="I169" i="12" s="1"/>
  <c r="I168" i="12"/>
  <c r="C162" i="12"/>
  <c r="I161" i="12"/>
  <c r="C174" i="12"/>
  <c r="I173" i="12"/>
  <c r="C97" i="12"/>
  <c r="I97" i="12" s="1"/>
  <c r="I96" i="12"/>
  <c r="C66" i="12"/>
  <c r="I65" i="12"/>
  <c r="C145" i="12"/>
  <c r="I145" i="12" s="1"/>
  <c r="I144" i="12"/>
  <c r="C85" i="12"/>
  <c r="I85" i="12" s="1"/>
  <c r="I84" i="12"/>
  <c r="C73" i="12"/>
  <c r="I73" i="12" s="1"/>
  <c r="I72" i="12"/>
  <c r="C133" i="12"/>
  <c r="I133" i="12" s="1"/>
  <c r="I132" i="12"/>
  <c r="C157" i="12"/>
  <c r="I157" i="12" s="1"/>
  <c r="I156" i="12"/>
  <c r="C126" i="12"/>
  <c r="I125" i="12"/>
  <c r="C48" i="12"/>
  <c r="I47" i="12"/>
  <c r="C109" i="12"/>
  <c r="I109" i="12" s="1"/>
  <c r="I108" i="12"/>
  <c r="C114" i="12"/>
  <c r="I113" i="12"/>
  <c r="C176" i="10"/>
  <c r="I176" i="10" s="1"/>
  <c r="I175" i="10"/>
  <c r="J93" i="6"/>
  <c r="B185" i="24"/>
  <c r="C185" i="24"/>
  <c r="D185" i="24"/>
  <c r="E185" i="24"/>
  <c r="F185" i="24"/>
  <c r="B186" i="24"/>
  <c r="C186" i="24"/>
  <c r="D186" i="24"/>
  <c r="E186" i="24"/>
  <c r="F186" i="24"/>
  <c r="B187" i="24"/>
  <c r="C187" i="24"/>
  <c r="D187" i="24"/>
  <c r="E187" i="24"/>
  <c r="F187" i="24"/>
  <c r="B188" i="24"/>
  <c r="C188" i="24"/>
  <c r="D188" i="24"/>
  <c r="E188" i="24"/>
  <c r="F188" i="24"/>
  <c r="B189" i="24"/>
  <c r="C189" i="24"/>
  <c r="D189" i="24"/>
  <c r="E189" i="24"/>
  <c r="F189" i="24"/>
  <c r="B190" i="24"/>
  <c r="C190" i="24"/>
  <c r="D190" i="24"/>
  <c r="E190" i="24"/>
  <c r="F190" i="24"/>
  <c r="B191" i="24"/>
  <c r="C191" i="24"/>
  <c r="D191" i="24"/>
  <c r="E191" i="24"/>
  <c r="F191" i="24"/>
  <c r="B192" i="24"/>
  <c r="C192" i="24"/>
  <c r="D192" i="24"/>
  <c r="E192" i="24"/>
  <c r="F192" i="24"/>
  <c r="B193" i="24"/>
  <c r="C193" i="24"/>
  <c r="D193" i="24"/>
  <c r="E193" i="24"/>
  <c r="F193" i="24"/>
  <c r="B194" i="24"/>
  <c r="C194" i="24"/>
  <c r="D194" i="24"/>
  <c r="E194" i="24"/>
  <c r="F194" i="24"/>
  <c r="B195" i="24"/>
  <c r="C195" i="24"/>
  <c r="D195" i="24"/>
  <c r="E195" i="24"/>
  <c r="F195" i="24"/>
  <c r="B196" i="24"/>
  <c r="C196" i="24"/>
  <c r="D196" i="24"/>
  <c r="E196" i="24"/>
  <c r="F196" i="24"/>
  <c r="B197" i="24"/>
  <c r="C197" i="24"/>
  <c r="D197" i="24"/>
  <c r="E197" i="24"/>
  <c r="F197" i="24"/>
  <c r="B198" i="24"/>
  <c r="C198" i="24"/>
  <c r="D198" i="24"/>
  <c r="E198" i="24"/>
  <c r="F198" i="24"/>
  <c r="B199" i="24"/>
  <c r="C199" i="24"/>
  <c r="D199" i="24"/>
  <c r="E199" i="24"/>
  <c r="F199" i="24"/>
  <c r="B200" i="24"/>
  <c r="C200" i="24"/>
  <c r="D200" i="24"/>
  <c r="E200" i="24"/>
  <c r="F200" i="24"/>
  <c r="B201" i="24"/>
  <c r="C201" i="24"/>
  <c r="D201" i="24"/>
  <c r="E201" i="24"/>
  <c r="F201" i="24"/>
  <c r="B202" i="24"/>
  <c r="C202" i="24"/>
  <c r="D202" i="24"/>
  <c r="E202" i="24"/>
  <c r="F202" i="24"/>
  <c r="B203" i="24"/>
  <c r="C203" i="24"/>
  <c r="D203" i="24"/>
  <c r="E203" i="24"/>
  <c r="F203" i="24"/>
  <c r="B204" i="24"/>
  <c r="C204" i="24"/>
  <c r="D204" i="24"/>
  <c r="E204" i="24"/>
  <c r="F204" i="24"/>
  <c r="B205" i="24"/>
  <c r="C205" i="24"/>
  <c r="D205" i="24"/>
  <c r="E205" i="24"/>
  <c r="F205" i="24"/>
  <c r="B206" i="24"/>
  <c r="C206" i="24"/>
  <c r="D206" i="24"/>
  <c r="E206" i="24"/>
  <c r="F206" i="24"/>
  <c r="B207" i="24"/>
  <c r="C207" i="24"/>
  <c r="D207" i="24"/>
  <c r="E207" i="24"/>
  <c r="F207" i="24"/>
  <c r="B208" i="24"/>
  <c r="C208" i="24"/>
  <c r="D208" i="24"/>
  <c r="E208" i="24"/>
  <c r="F208" i="24"/>
  <c r="B209" i="24"/>
  <c r="C209" i="24"/>
  <c r="D209" i="24"/>
  <c r="E209" i="24"/>
  <c r="F209" i="24"/>
  <c r="B210" i="24"/>
  <c r="C210" i="24"/>
  <c r="D210" i="24"/>
  <c r="E210" i="24"/>
  <c r="F210" i="24"/>
  <c r="B211" i="24"/>
  <c r="C211" i="24"/>
  <c r="D211" i="24"/>
  <c r="E211" i="24"/>
  <c r="F211" i="24"/>
  <c r="B212" i="24"/>
  <c r="C212" i="24"/>
  <c r="D212" i="24"/>
  <c r="E212" i="24"/>
  <c r="F212" i="24"/>
  <c r="B213" i="24"/>
  <c r="C213" i="24"/>
  <c r="D213" i="24"/>
  <c r="E213" i="24"/>
  <c r="F213" i="24"/>
  <c r="B214" i="24"/>
  <c r="C214" i="24"/>
  <c r="D214" i="24"/>
  <c r="E214" i="24"/>
  <c r="F214" i="24"/>
  <c r="B215" i="24"/>
  <c r="C215" i="24"/>
  <c r="D215" i="24"/>
  <c r="E215" i="24"/>
  <c r="F215" i="24"/>
  <c r="B216" i="24"/>
  <c r="C216" i="24"/>
  <c r="D216" i="24"/>
  <c r="E216" i="24"/>
  <c r="F216" i="24"/>
  <c r="B217" i="24"/>
  <c r="C217" i="24"/>
  <c r="D217" i="24"/>
  <c r="E217" i="24"/>
  <c r="F217" i="24"/>
  <c r="B218" i="24"/>
  <c r="C218" i="24"/>
  <c r="D218" i="24"/>
  <c r="E218" i="24"/>
  <c r="F218" i="24"/>
  <c r="B219" i="24"/>
  <c r="C219" i="24"/>
  <c r="D219" i="24"/>
  <c r="E219" i="24"/>
  <c r="F219" i="24"/>
  <c r="B220" i="24"/>
  <c r="C220" i="24"/>
  <c r="D220" i="24"/>
  <c r="E220" i="24"/>
  <c r="F220" i="24"/>
  <c r="B221" i="24"/>
  <c r="C221" i="24"/>
  <c r="D221" i="24"/>
  <c r="E221" i="24"/>
  <c r="F221" i="24"/>
  <c r="B222" i="24"/>
  <c r="C222" i="24"/>
  <c r="D222" i="24"/>
  <c r="E222" i="24"/>
  <c r="F222" i="24"/>
  <c r="B223" i="24"/>
  <c r="C223" i="24"/>
  <c r="D223" i="24"/>
  <c r="E223" i="24"/>
  <c r="F223" i="24"/>
  <c r="B224" i="24"/>
  <c r="C224" i="24"/>
  <c r="D224" i="24"/>
  <c r="E224" i="24"/>
  <c r="F224" i="24"/>
  <c r="B225" i="24"/>
  <c r="C225" i="24"/>
  <c r="D225" i="24"/>
  <c r="E225" i="24"/>
  <c r="F225" i="24"/>
  <c r="B226" i="24"/>
  <c r="C226" i="24"/>
  <c r="D226" i="24"/>
  <c r="E226" i="24"/>
  <c r="F226" i="24"/>
  <c r="B227" i="24"/>
  <c r="C227" i="24"/>
  <c r="D227" i="24"/>
  <c r="E227" i="24"/>
  <c r="F227" i="24"/>
  <c r="B228" i="24"/>
  <c r="C228" i="24"/>
  <c r="D228" i="24"/>
  <c r="E228" i="24"/>
  <c r="F228" i="24"/>
  <c r="B229" i="24"/>
  <c r="C229" i="24"/>
  <c r="D229" i="24"/>
  <c r="E229" i="24"/>
  <c r="F229" i="24"/>
  <c r="B230" i="24"/>
  <c r="C230" i="24"/>
  <c r="D230" i="24"/>
  <c r="E230" i="24"/>
  <c r="F230" i="24"/>
  <c r="B231" i="24"/>
  <c r="C231" i="24"/>
  <c r="D231" i="24"/>
  <c r="E231" i="24"/>
  <c r="F231" i="24"/>
  <c r="B232" i="24"/>
  <c r="C232" i="24"/>
  <c r="D232" i="24"/>
  <c r="E232" i="24"/>
  <c r="F232" i="24"/>
  <c r="B233" i="24"/>
  <c r="C233" i="24"/>
  <c r="D233" i="24"/>
  <c r="E233" i="24"/>
  <c r="F233" i="24"/>
  <c r="B234" i="24"/>
  <c r="C234" i="24"/>
  <c r="D234" i="24"/>
  <c r="E234" i="24"/>
  <c r="F234" i="24"/>
  <c r="B235" i="24"/>
  <c r="C235" i="24"/>
  <c r="D235" i="24"/>
  <c r="E235" i="24"/>
  <c r="F235" i="24"/>
  <c r="B236" i="24"/>
  <c r="C236" i="24"/>
  <c r="D236" i="24"/>
  <c r="E236" i="24"/>
  <c r="F236" i="24"/>
  <c r="B237" i="24"/>
  <c r="C237" i="24"/>
  <c r="D237" i="24"/>
  <c r="E237" i="24"/>
  <c r="F237" i="24"/>
  <c r="B238" i="24"/>
  <c r="C238" i="24"/>
  <c r="D238" i="24"/>
  <c r="E238" i="24"/>
  <c r="F238" i="24"/>
  <c r="B239" i="24"/>
  <c r="C239" i="24"/>
  <c r="D239" i="24"/>
  <c r="E239" i="24"/>
  <c r="F239" i="24"/>
  <c r="B240" i="24"/>
  <c r="C240" i="24"/>
  <c r="D240" i="24"/>
  <c r="E240" i="24"/>
  <c r="F240" i="24"/>
  <c r="B241" i="24"/>
  <c r="C241" i="24"/>
  <c r="D241" i="24"/>
  <c r="E241" i="24"/>
  <c r="F241" i="24"/>
  <c r="B242" i="24"/>
  <c r="C242" i="24"/>
  <c r="D242" i="24"/>
  <c r="E242" i="24"/>
  <c r="F242" i="24"/>
  <c r="B243" i="24"/>
  <c r="C243" i="24"/>
  <c r="D243" i="24"/>
  <c r="E243" i="24"/>
  <c r="F243" i="24"/>
  <c r="B244" i="24"/>
  <c r="C244" i="24"/>
  <c r="D244" i="24"/>
  <c r="E244" i="24"/>
  <c r="F244" i="24"/>
  <c r="B245" i="24"/>
  <c r="C245" i="24"/>
  <c r="D245" i="24"/>
  <c r="E245" i="24"/>
  <c r="F245" i="24"/>
  <c r="B246" i="24"/>
  <c r="C246" i="24"/>
  <c r="D246" i="24"/>
  <c r="E246" i="24"/>
  <c r="F246" i="24"/>
  <c r="B247" i="24"/>
  <c r="C247" i="24"/>
  <c r="D247" i="24"/>
  <c r="E247" i="24"/>
  <c r="F247" i="24"/>
  <c r="B248" i="24"/>
  <c r="C248" i="24"/>
  <c r="D248" i="24"/>
  <c r="E248" i="24"/>
  <c r="F248" i="24"/>
  <c r="B249" i="24"/>
  <c r="C249" i="24"/>
  <c r="D249" i="24"/>
  <c r="E249" i="24"/>
  <c r="F249" i="24"/>
  <c r="B250" i="24"/>
  <c r="C250" i="24"/>
  <c r="D250" i="24"/>
  <c r="E250" i="24"/>
  <c r="F250" i="24"/>
  <c r="B251" i="24"/>
  <c r="C251" i="24"/>
  <c r="D251" i="24"/>
  <c r="E251" i="24"/>
  <c r="F251" i="24"/>
  <c r="B252" i="24"/>
  <c r="C252" i="24"/>
  <c r="D252" i="24"/>
  <c r="E252" i="24"/>
  <c r="F252" i="24"/>
  <c r="B253" i="24"/>
  <c r="C253" i="24"/>
  <c r="D253" i="24"/>
  <c r="E253" i="24"/>
  <c r="F253" i="24"/>
  <c r="B254" i="24"/>
  <c r="C254" i="24"/>
  <c r="D254" i="24"/>
  <c r="E254" i="24"/>
  <c r="F254" i="24"/>
  <c r="B255" i="24"/>
  <c r="C255" i="24"/>
  <c r="D255" i="24"/>
  <c r="E255" i="24"/>
  <c r="F255" i="24"/>
  <c r="B256" i="24"/>
  <c r="C256" i="24"/>
  <c r="D256" i="24"/>
  <c r="E256" i="24"/>
  <c r="F256" i="24"/>
  <c r="B257" i="24"/>
  <c r="C257" i="24"/>
  <c r="D257" i="24"/>
  <c r="E257" i="24"/>
  <c r="F257" i="24"/>
  <c r="B258" i="24"/>
  <c r="C258" i="24"/>
  <c r="D258" i="24"/>
  <c r="E258" i="24"/>
  <c r="F258" i="24"/>
  <c r="B259" i="24"/>
  <c r="C259" i="24"/>
  <c r="D259" i="24"/>
  <c r="E259" i="24"/>
  <c r="F259" i="24"/>
  <c r="B260" i="24"/>
  <c r="C260" i="24"/>
  <c r="D260" i="24"/>
  <c r="E260" i="24"/>
  <c r="F260" i="24"/>
  <c r="B261" i="24"/>
  <c r="C261" i="24"/>
  <c r="D261" i="24"/>
  <c r="E261" i="24"/>
  <c r="F261" i="24"/>
  <c r="B262" i="24"/>
  <c r="C262" i="24"/>
  <c r="D262" i="24"/>
  <c r="E262" i="24"/>
  <c r="F262" i="24"/>
  <c r="B263" i="24"/>
  <c r="C263" i="24"/>
  <c r="D263" i="24"/>
  <c r="E263" i="24"/>
  <c r="F263" i="24"/>
  <c r="F184" i="24"/>
  <c r="C184" i="24"/>
  <c r="D184" i="24"/>
  <c r="E184" i="24"/>
  <c r="B184" i="24"/>
  <c r="C165" i="20" l="1"/>
  <c r="D165" i="20" s="1"/>
  <c r="D164" i="20"/>
  <c r="I135" i="16" a="1"/>
  <c r="I135" i="16" s="1"/>
  <c r="I136" i="16" s="1" a="1"/>
  <c r="I136" i="16" s="1"/>
  <c r="H36" i="16" a="1"/>
  <c r="H36" i="16" s="1"/>
  <c r="I36" i="16" s="1" a="1"/>
  <c r="I36" i="16" s="1"/>
  <c r="J134" i="16" a="1"/>
  <c r="J134" i="16" s="1"/>
  <c r="H8" i="16" a="1"/>
  <c r="H8" i="16" s="1"/>
  <c r="I8" i="16" s="1" a="1"/>
  <c r="I8" i="16" s="1"/>
  <c r="C127" i="12"/>
  <c r="I127" i="12" s="1"/>
  <c r="I126" i="12"/>
  <c r="C67" i="12"/>
  <c r="I67" i="12" s="1"/>
  <c r="I66" i="12"/>
  <c r="C175" i="12"/>
  <c r="I175" i="12" s="1"/>
  <c r="I174" i="12"/>
  <c r="C115" i="12"/>
  <c r="I115" i="12" s="1"/>
  <c r="I114" i="12"/>
  <c r="C49" i="12"/>
  <c r="I49" i="12" s="1"/>
  <c r="I48" i="12"/>
  <c r="C163" i="12"/>
  <c r="I163" i="12" s="1"/>
  <c r="I162" i="12"/>
  <c r="C79" i="12"/>
  <c r="I79" i="12" s="1"/>
  <c r="I78" i="12"/>
  <c r="Z81" i="24"/>
  <c r="V81" i="24"/>
  <c r="R81" i="24"/>
  <c r="N81" i="24"/>
  <c r="J81" i="24"/>
  <c r="Z45" i="24"/>
  <c r="V45" i="24"/>
  <c r="R45" i="24"/>
  <c r="N45" i="24"/>
  <c r="J45" i="24"/>
  <c r="C38" i="10"/>
  <c r="C37" i="12"/>
  <c r="H37" i="16" l="1" a="1"/>
  <c r="H37" i="16" s="1"/>
  <c r="H38" i="16" s="1" a="1"/>
  <c r="H38" i="16" s="1"/>
  <c r="I38" i="16" s="1" a="1"/>
  <c r="I38" i="16" s="1"/>
  <c r="I137" i="16" a="1"/>
  <c r="I137" i="16" s="1"/>
  <c r="J137" i="16" s="1" a="1"/>
  <c r="J137" i="16" s="1"/>
  <c r="J136" i="16" a="1"/>
  <c r="J136" i="16" s="1"/>
  <c r="J135" i="16" a="1"/>
  <c r="J135" i="16" s="1"/>
  <c r="H9" i="16" a="1"/>
  <c r="H9" i="16" s="1"/>
  <c r="I9" i="16" s="1" a="1"/>
  <c r="I9" i="16" s="1"/>
  <c r="K8" i="1"/>
  <c r="I37" i="16" l="1" a="1"/>
  <c r="I37" i="16" s="1"/>
  <c r="H39" i="16" a="1"/>
  <c r="H39" i="16" s="1"/>
  <c r="I39" i="16" s="1" a="1"/>
  <c r="I39" i="16" s="1"/>
  <c r="I138" i="16" a="1"/>
  <c r="I138" i="16" s="1"/>
  <c r="H10" i="16" a="1"/>
  <c r="H10" i="16" s="1"/>
  <c r="I10" i="16" s="1" a="1"/>
  <c r="I10" i="16" s="1"/>
  <c r="AR185" i="24"/>
  <c r="AM185" i="24"/>
  <c r="AM186" i="24"/>
  <c r="AM187" i="24"/>
  <c r="AM188" i="24"/>
  <c r="AM189" i="24"/>
  <c r="AM190" i="24"/>
  <c r="AM191" i="24"/>
  <c r="AM192" i="24"/>
  <c r="AM193" i="24"/>
  <c r="AM194" i="24"/>
  <c r="AM195" i="24"/>
  <c r="AM196" i="24"/>
  <c r="AM197" i="24"/>
  <c r="AM198" i="24"/>
  <c r="AM199" i="24"/>
  <c r="AM200" i="24"/>
  <c r="AM201" i="24"/>
  <c r="AM202" i="24"/>
  <c r="AM203" i="24"/>
  <c r="AM204" i="24"/>
  <c r="AM205" i="24"/>
  <c r="AM206" i="24"/>
  <c r="AM207" i="24"/>
  <c r="AM208" i="24"/>
  <c r="AM209" i="24"/>
  <c r="AM210" i="24"/>
  <c r="AM211" i="24"/>
  <c r="AM212" i="24"/>
  <c r="AM213" i="24"/>
  <c r="AM214" i="24"/>
  <c r="AM215" i="24"/>
  <c r="AM216" i="24"/>
  <c r="AM217" i="24"/>
  <c r="AM218" i="24"/>
  <c r="AM219" i="24"/>
  <c r="AM220" i="24"/>
  <c r="AM221" i="24"/>
  <c r="AM222" i="24"/>
  <c r="AM223" i="24"/>
  <c r="AM224" i="24"/>
  <c r="AM225" i="24"/>
  <c r="AM226" i="24"/>
  <c r="AM227" i="24"/>
  <c r="AM228" i="24"/>
  <c r="AM229" i="24"/>
  <c r="AM230" i="24"/>
  <c r="AM231" i="24"/>
  <c r="AM232" i="24"/>
  <c r="AM233" i="24"/>
  <c r="AM234" i="24"/>
  <c r="AM235" i="24"/>
  <c r="AM236" i="24"/>
  <c r="AM237" i="24"/>
  <c r="AM238" i="24"/>
  <c r="AM239" i="24"/>
  <c r="AM240" i="24"/>
  <c r="AM241" i="24"/>
  <c r="AM242" i="24"/>
  <c r="AM243" i="24"/>
  <c r="AM244" i="24"/>
  <c r="AM245" i="24"/>
  <c r="AM246" i="24"/>
  <c r="AM247" i="24"/>
  <c r="AM248" i="24"/>
  <c r="AM249" i="24"/>
  <c r="AM250" i="24"/>
  <c r="AM251" i="24"/>
  <c r="AM252" i="24"/>
  <c r="AM253" i="24"/>
  <c r="AM254" i="24"/>
  <c r="AM255" i="24"/>
  <c r="AM256" i="24"/>
  <c r="AM257" i="24"/>
  <c r="AM258" i="24"/>
  <c r="AM259" i="24"/>
  <c r="AM260" i="24"/>
  <c r="AM261" i="24"/>
  <c r="AM262" i="24"/>
  <c r="AM263" i="24"/>
  <c r="AM184" i="24"/>
  <c r="I5" i="24"/>
  <c r="H40" i="16" l="1" a="1"/>
  <c r="H40" i="16" s="1"/>
  <c r="I40" i="16" s="1" a="1"/>
  <c r="I40" i="16" s="1"/>
  <c r="J138" i="16" a="1"/>
  <c r="J138" i="16" s="1"/>
  <c r="I139" i="16" a="1"/>
  <c r="I139" i="16" s="1"/>
  <c r="J139" i="16" s="1" a="1"/>
  <c r="J139" i="16" s="1"/>
  <c r="H11" i="16" a="1"/>
  <c r="H11" i="16" s="1"/>
  <c r="A26" i="1"/>
  <c r="H41" i="16" l="1" a="1"/>
  <c r="H41" i="16" s="1"/>
  <c r="I41" i="16" s="1" a="1"/>
  <c r="I41" i="16" s="1"/>
  <c r="I140" i="16" a="1"/>
  <c r="I140" i="16" s="1"/>
  <c r="J140" i="16" s="1" a="1"/>
  <c r="J140" i="16" s="1"/>
  <c r="H12" i="16" a="1"/>
  <c r="H12" i="16" s="1"/>
  <c r="I12" i="16" s="1" a="1"/>
  <c r="I12" i="16" s="1"/>
  <c r="I11" i="16" a="1"/>
  <c r="I11" i="16" s="1"/>
  <c r="I6" i="24"/>
  <c r="M8" i="24"/>
  <c r="M12" i="24"/>
  <c r="M13" i="24"/>
  <c r="M10" i="24"/>
  <c r="M5" i="24"/>
  <c r="M7" i="24"/>
  <c r="M11" i="24"/>
  <c r="M9" i="24"/>
  <c r="M6" i="24"/>
  <c r="I9" i="24"/>
  <c r="I12" i="24"/>
  <c r="I8" i="24"/>
  <c r="I11" i="24"/>
  <c r="I7" i="24"/>
  <c r="I13" i="24"/>
  <c r="I10" i="24"/>
  <c r="B119" i="24"/>
  <c r="AM85" i="24"/>
  <c r="AM87" i="24"/>
  <c r="AM89" i="24"/>
  <c r="AM91" i="24"/>
  <c r="AM93" i="24"/>
  <c r="AM95" i="24"/>
  <c r="AM97" i="24"/>
  <c r="AM99" i="24"/>
  <c r="AM101" i="24"/>
  <c r="AM103" i="24"/>
  <c r="AM105" i="24"/>
  <c r="AM107" i="24"/>
  <c r="AM109" i="24"/>
  <c r="AM111" i="24"/>
  <c r="AM83" i="24"/>
  <c r="B85" i="24"/>
  <c r="C85" i="24"/>
  <c r="D85" i="24"/>
  <c r="E85" i="24"/>
  <c r="F85" i="24"/>
  <c r="G85" i="24"/>
  <c r="H85" i="24"/>
  <c r="I85" i="24"/>
  <c r="B87" i="24"/>
  <c r="C87" i="24"/>
  <c r="D87" i="24"/>
  <c r="E87" i="24"/>
  <c r="F87" i="24"/>
  <c r="G87" i="24"/>
  <c r="H87" i="24"/>
  <c r="I87" i="24"/>
  <c r="B89" i="24"/>
  <c r="C89" i="24"/>
  <c r="D89" i="24"/>
  <c r="E89" i="24"/>
  <c r="F89" i="24"/>
  <c r="G89" i="24"/>
  <c r="H89" i="24"/>
  <c r="I89" i="24"/>
  <c r="B91" i="24"/>
  <c r="C91" i="24"/>
  <c r="D91" i="24"/>
  <c r="E91" i="24"/>
  <c r="F91" i="24"/>
  <c r="G91" i="24"/>
  <c r="H91" i="24"/>
  <c r="I91" i="24"/>
  <c r="B93" i="24"/>
  <c r="C93" i="24"/>
  <c r="D93" i="24"/>
  <c r="E93" i="24"/>
  <c r="F93" i="24"/>
  <c r="G93" i="24"/>
  <c r="H93" i="24"/>
  <c r="I93" i="24"/>
  <c r="B95" i="24"/>
  <c r="C95" i="24"/>
  <c r="D95" i="24"/>
  <c r="E95" i="24"/>
  <c r="F95" i="24"/>
  <c r="G95" i="24"/>
  <c r="H95" i="24"/>
  <c r="I95" i="24"/>
  <c r="B97" i="24"/>
  <c r="C97" i="24"/>
  <c r="D97" i="24"/>
  <c r="E97" i="24"/>
  <c r="F97" i="24"/>
  <c r="G97" i="24"/>
  <c r="H97" i="24"/>
  <c r="I97" i="24"/>
  <c r="B99" i="24"/>
  <c r="C99" i="24"/>
  <c r="D99" i="24"/>
  <c r="E99" i="24"/>
  <c r="F99" i="24"/>
  <c r="G99" i="24"/>
  <c r="H99" i="24"/>
  <c r="I99" i="24"/>
  <c r="B101" i="24"/>
  <c r="C101" i="24"/>
  <c r="D101" i="24"/>
  <c r="E101" i="24"/>
  <c r="F101" i="24"/>
  <c r="G101" i="24"/>
  <c r="H101" i="24"/>
  <c r="I101" i="24"/>
  <c r="B103" i="24"/>
  <c r="C103" i="24"/>
  <c r="D103" i="24"/>
  <c r="E103" i="24"/>
  <c r="F103" i="24"/>
  <c r="G103" i="24"/>
  <c r="H103" i="24"/>
  <c r="I103" i="24"/>
  <c r="B105" i="24"/>
  <c r="C105" i="24"/>
  <c r="D105" i="24"/>
  <c r="E105" i="24"/>
  <c r="F105" i="24"/>
  <c r="G105" i="24"/>
  <c r="H105" i="24"/>
  <c r="I105" i="24"/>
  <c r="B107" i="24"/>
  <c r="C107" i="24"/>
  <c r="D107" i="24"/>
  <c r="E107" i="24"/>
  <c r="F107" i="24"/>
  <c r="G107" i="24"/>
  <c r="H107" i="24"/>
  <c r="I107" i="24"/>
  <c r="B109" i="24"/>
  <c r="C109" i="24"/>
  <c r="D109" i="24"/>
  <c r="E109" i="24"/>
  <c r="F109" i="24"/>
  <c r="G109" i="24"/>
  <c r="H109" i="24"/>
  <c r="I109" i="24"/>
  <c r="B111" i="24"/>
  <c r="C111" i="24"/>
  <c r="D111" i="24"/>
  <c r="E111" i="24"/>
  <c r="F111" i="24"/>
  <c r="G111" i="24"/>
  <c r="H111" i="24"/>
  <c r="I111" i="24"/>
  <c r="I83" i="24"/>
  <c r="C83" i="24"/>
  <c r="D83" i="24"/>
  <c r="E83" i="24"/>
  <c r="F83" i="24"/>
  <c r="G83" i="24"/>
  <c r="H83" i="24"/>
  <c r="B83" i="24"/>
  <c r="AM49" i="24"/>
  <c r="AM51" i="24"/>
  <c r="AM53" i="24"/>
  <c r="AM55" i="24"/>
  <c r="AM57" i="24"/>
  <c r="AM59" i="24"/>
  <c r="AM61" i="24"/>
  <c r="AM63" i="24"/>
  <c r="AM65" i="24"/>
  <c r="AM67" i="24"/>
  <c r="AM69" i="24"/>
  <c r="AM71" i="24"/>
  <c r="AM73" i="24"/>
  <c r="AM75" i="24"/>
  <c r="AM47" i="24"/>
  <c r="I49" i="24"/>
  <c r="I51" i="24"/>
  <c r="I53" i="24"/>
  <c r="I55" i="24"/>
  <c r="I57" i="24"/>
  <c r="I59" i="24"/>
  <c r="I61" i="24"/>
  <c r="I63" i="24"/>
  <c r="I65" i="24"/>
  <c r="I67" i="24"/>
  <c r="I69" i="24"/>
  <c r="I71" i="24"/>
  <c r="I73" i="24"/>
  <c r="I75" i="24"/>
  <c r="I47" i="24"/>
  <c r="C47" i="24"/>
  <c r="D47" i="24"/>
  <c r="E47" i="24"/>
  <c r="F47" i="24"/>
  <c r="G47" i="24"/>
  <c r="H47" i="24"/>
  <c r="C49" i="24"/>
  <c r="D49" i="24"/>
  <c r="E49" i="24"/>
  <c r="F49" i="24"/>
  <c r="G49" i="24"/>
  <c r="H49" i="24"/>
  <c r="C51" i="24"/>
  <c r="D51" i="24"/>
  <c r="E51" i="24"/>
  <c r="F51" i="24"/>
  <c r="G51" i="24"/>
  <c r="H51" i="24"/>
  <c r="C53" i="24"/>
  <c r="D53" i="24"/>
  <c r="E53" i="24"/>
  <c r="F53" i="24"/>
  <c r="G53" i="24"/>
  <c r="H53" i="24"/>
  <c r="C55" i="24"/>
  <c r="D55" i="24"/>
  <c r="E55" i="24"/>
  <c r="F55" i="24"/>
  <c r="G55" i="24"/>
  <c r="H55" i="24"/>
  <c r="C57" i="24"/>
  <c r="D57" i="24"/>
  <c r="E57" i="24"/>
  <c r="F57" i="24"/>
  <c r="G57" i="24"/>
  <c r="H57" i="24"/>
  <c r="C59" i="24"/>
  <c r="D59" i="24"/>
  <c r="E59" i="24"/>
  <c r="F59" i="24"/>
  <c r="G59" i="24"/>
  <c r="H59" i="24"/>
  <c r="C61" i="24"/>
  <c r="D61" i="24"/>
  <c r="E61" i="24"/>
  <c r="F61" i="24"/>
  <c r="G61" i="24"/>
  <c r="H61" i="24"/>
  <c r="C63" i="24"/>
  <c r="D63" i="24"/>
  <c r="E63" i="24"/>
  <c r="F63" i="24"/>
  <c r="G63" i="24"/>
  <c r="H63" i="24"/>
  <c r="C65" i="24"/>
  <c r="D65" i="24"/>
  <c r="E65" i="24"/>
  <c r="F65" i="24"/>
  <c r="G65" i="24"/>
  <c r="H65" i="24"/>
  <c r="C67" i="24"/>
  <c r="D67" i="24"/>
  <c r="E67" i="24"/>
  <c r="F67" i="24"/>
  <c r="G67" i="24"/>
  <c r="H67" i="24"/>
  <c r="C69" i="24"/>
  <c r="D69" i="24"/>
  <c r="E69" i="24"/>
  <c r="F69" i="24"/>
  <c r="G69" i="24"/>
  <c r="H69" i="24"/>
  <c r="C71" i="24"/>
  <c r="D71" i="24"/>
  <c r="E71" i="24"/>
  <c r="F71" i="24"/>
  <c r="G71" i="24"/>
  <c r="H71" i="24"/>
  <c r="C73" i="24"/>
  <c r="D73" i="24"/>
  <c r="E73" i="24"/>
  <c r="F73" i="24"/>
  <c r="G73" i="24"/>
  <c r="H73" i="24"/>
  <c r="C75" i="24"/>
  <c r="D75" i="24"/>
  <c r="E75" i="24"/>
  <c r="F75" i="24"/>
  <c r="G75" i="24"/>
  <c r="H75" i="24"/>
  <c r="B49" i="24"/>
  <c r="B51" i="24"/>
  <c r="B53" i="24"/>
  <c r="B55" i="24"/>
  <c r="B57" i="24"/>
  <c r="B59" i="24"/>
  <c r="B61" i="24"/>
  <c r="B63" i="24"/>
  <c r="B65" i="24"/>
  <c r="B67" i="24"/>
  <c r="B69" i="24"/>
  <c r="B71" i="24"/>
  <c r="B73" i="24"/>
  <c r="B75" i="24"/>
  <c r="B47" i="24"/>
  <c r="O28" i="24"/>
  <c r="O29" i="24"/>
  <c r="O30" i="24"/>
  <c r="O31" i="24"/>
  <c r="O32" i="24"/>
  <c r="O33" i="24"/>
  <c r="O34" i="24"/>
  <c r="O35" i="24"/>
  <c r="O36" i="24"/>
  <c r="O37" i="24"/>
  <c r="O38" i="24"/>
  <c r="O27" i="24"/>
  <c r="B28" i="24"/>
  <c r="B29" i="24"/>
  <c r="B30" i="24"/>
  <c r="B31" i="24"/>
  <c r="B32" i="24"/>
  <c r="B33" i="24"/>
  <c r="B34" i="24"/>
  <c r="B35" i="24"/>
  <c r="B36" i="24"/>
  <c r="B37" i="24"/>
  <c r="B38" i="24"/>
  <c r="B27" i="24"/>
  <c r="H42" i="16" l="1" a="1"/>
  <c r="H42" i="16" s="1"/>
  <c r="H43" i="16" s="1" a="1"/>
  <c r="H43" i="16" s="1"/>
  <c r="I141" i="16" a="1"/>
  <c r="I141" i="16" s="1"/>
  <c r="H13" i="16" a="1"/>
  <c r="H13" i="16" s="1"/>
  <c r="I13" i="16" s="1" a="1"/>
  <c r="I13" i="16" s="1"/>
  <c r="B121" i="24"/>
  <c r="C121" i="24"/>
  <c r="D121" i="24"/>
  <c r="B123" i="24"/>
  <c r="C123" i="24"/>
  <c r="D123" i="24"/>
  <c r="B125" i="24"/>
  <c r="C125" i="24"/>
  <c r="D125" i="24"/>
  <c r="B127" i="24"/>
  <c r="C127" i="24"/>
  <c r="D127" i="24"/>
  <c r="B129" i="24"/>
  <c r="C129" i="24"/>
  <c r="D129" i="24"/>
  <c r="B131" i="24"/>
  <c r="C131" i="24"/>
  <c r="D131" i="24"/>
  <c r="B133" i="24"/>
  <c r="C133" i="24"/>
  <c r="D133" i="24"/>
  <c r="B135" i="24"/>
  <c r="C135" i="24"/>
  <c r="D135" i="24"/>
  <c r="B137" i="24"/>
  <c r="C137" i="24"/>
  <c r="D137" i="24"/>
  <c r="B139" i="24"/>
  <c r="C139" i="24"/>
  <c r="D139" i="24"/>
  <c r="B141" i="24"/>
  <c r="C141" i="24"/>
  <c r="D141" i="24"/>
  <c r="B143" i="24"/>
  <c r="C143" i="24"/>
  <c r="D143" i="24"/>
  <c r="B145" i="24"/>
  <c r="C145" i="24"/>
  <c r="D145" i="24"/>
  <c r="B147" i="24"/>
  <c r="C147" i="24"/>
  <c r="D147" i="24"/>
  <c r="B149" i="24"/>
  <c r="C149" i="24"/>
  <c r="D149" i="24"/>
  <c r="B151" i="24"/>
  <c r="C151" i="24"/>
  <c r="D151" i="24"/>
  <c r="B153" i="24"/>
  <c r="C153" i="24"/>
  <c r="D153" i="24"/>
  <c r="B155" i="24"/>
  <c r="C155" i="24"/>
  <c r="D155" i="24"/>
  <c r="B157" i="24"/>
  <c r="C157" i="24"/>
  <c r="D157" i="24"/>
  <c r="B159" i="24"/>
  <c r="C159" i="24"/>
  <c r="D159" i="24"/>
  <c r="B161" i="24"/>
  <c r="C161" i="24"/>
  <c r="D161" i="24"/>
  <c r="B163" i="24"/>
  <c r="C163" i="24"/>
  <c r="D163" i="24"/>
  <c r="B165" i="24"/>
  <c r="C165" i="24"/>
  <c r="D165" i="24"/>
  <c r="B167" i="24"/>
  <c r="C167" i="24"/>
  <c r="D167" i="24"/>
  <c r="B169" i="24"/>
  <c r="C169" i="24"/>
  <c r="D169" i="24"/>
  <c r="B171" i="24"/>
  <c r="C171" i="24"/>
  <c r="D171" i="24"/>
  <c r="B173" i="24"/>
  <c r="C173" i="24"/>
  <c r="D173" i="24"/>
  <c r="B175" i="24"/>
  <c r="C175" i="24"/>
  <c r="D175" i="24"/>
  <c r="B177" i="24"/>
  <c r="C177" i="24"/>
  <c r="D177" i="24"/>
  <c r="F121" i="24"/>
  <c r="G121" i="24"/>
  <c r="H121" i="24"/>
  <c r="I121" i="24"/>
  <c r="J121" i="24"/>
  <c r="K121" i="24"/>
  <c r="F123" i="24"/>
  <c r="G123" i="24"/>
  <c r="H123" i="24"/>
  <c r="I123" i="24"/>
  <c r="J123" i="24"/>
  <c r="K123" i="24"/>
  <c r="F125" i="24"/>
  <c r="G125" i="24"/>
  <c r="H125" i="24"/>
  <c r="I125" i="24"/>
  <c r="J125" i="24"/>
  <c r="K125" i="24"/>
  <c r="F127" i="24"/>
  <c r="G127" i="24"/>
  <c r="H127" i="24"/>
  <c r="I127" i="24"/>
  <c r="J127" i="24"/>
  <c r="K127" i="24"/>
  <c r="F129" i="24"/>
  <c r="G129" i="24"/>
  <c r="H129" i="24"/>
  <c r="I129" i="24"/>
  <c r="J129" i="24"/>
  <c r="K129" i="24"/>
  <c r="F131" i="24"/>
  <c r="G131" i="24"/>
  <c r="H131" i="24"/>
  <c r="I131" i="24"/>
  <c r="J131" i="24"/>
  <c r="K131" i="24"/>
  <c r="F133" i="24"/>
  <c r="G133" i="24"/>
  <c r="H133" i="24"/>
  <c r="I133" i="24"/>
  <c r="J133" i="24"/>
  <c r="K133" i="24"/>
  <c r="F135" i="24"/>
  <c r="G135" i="24"/>
  <c r="H135" i="24"/>
  <c r="I135" i="24"/>
  <c r="J135" i="24"/>
  <c r="K135" i="24"/>
  <c r="F137" i="24"/>
  <c r="G137" i="24"/>
  <c r="H137" i="24"/>
  <c r="I137" i="24"/>
  <c r="J137" i="24"/>
  <c r="K137" i="24"/>
  <c r="F139" i="24"/>
  <c r="G139" i="24"/>
  <c r="H139" i="24"/>
  <c r="I139" i="24"/>
  <c r="J139" i="24"/>
  <c r="K139" i="24"/>
  <c r="F141" i="24"/>
  <c r="G141" i="24"/>
  <c r="H141" i="24"/>
  <c r="I141" i="24"/>
  <c r="J141" i="24"/>
  <c r="K141" i="24"/>
  <c r="F143" i="24"/>
  <c r="G143" i="24"/>
  <c r="H143" i="24"/>
  <c r="I143" i="24"/>
  <c r="J143" i="24"/>
  <c r="K143" i="24"/>
  <c r="F145" i="24"/>
  <c r="G145" i="24"/>
  <c r="H145" i="24"/>
  <c r="I145" i="24"/>
  <c r="J145" i="24"/>
  <c r="K145" i="24"/>
  <c r="F147" i="24"/>
  <c r="G147" i="24"/>
  <c r="H147" i="24"/>
  <c r="I147" i="24"/>
  <c r="J147" i="24"/>
  <c r="K147" i="24"/>
  <c r="F149" i="24"/>
  <c r="G149" i="24"/>
  <c r="H149" i="24"/>
  <c r="I149" i="24"/>
  <c r="J149" i="24"/>
  <c r="K149" i="24"/>
  <c r="F151" i="24"/>
  <c r="G151" i="24"/>
  <c r="H151" i="24"/>
  <c r="I151" i="24"/>
  <c r="J151" i="24"/>
  <c r="K151" i="24"/>
  <c r="F153" i="24"/>
  <c r="G153" i="24"/>
  <c r="H153" i="24"/>
  <c r="I153" i="24"/>
  <c r="J153" i="24"/>
  <c r="K153" i="24"/>
  <c r="F155" i="24"/>
  <c r="G155" i="24"/>
  <c r="H155" i="24"/>
  <c r="I155" i="24"/>
  <c r="J155" i="24"/>
  <c r="K155" i="24"/>
  <c r="F157" i="24"/>
  <c r="G157" i="24"/>
  <c r="H157" i="24"/>
  <c r="I157" i="24"/>
  <c r="J157" i="24"/>
  <c r="K157" i="24"/>
  <c r="F159" i="24"/>
  <c r="G159" i="24"/>
  <c r="H159" i="24"/>
  <c r="I159" i="24"/>
  <c r="J159" i="24"/>
  <c r="K159" i="24"/>
  <c r="F161" i="24"/>
  <c r="G161" i="24"/>
  <c r="H161" i="24"/>
  <c r="I161" i="24"/>
  <c r="J161" i="24"/>
  <c r="K161" i="24"/>
  <c r="F163" i="24"/>
  <c r="G163" i="24"/>
  <c r="H163" i="24"/>
  <c r="I163" i="24"/>
  <c r="J163" i="24"/>
  <c r="K163" i="24"/>
  <c r="F165" i="24"/>
  <c r="G165" i="24"/>
  <c r="H165" i="24"/>
  <c r="I165" i="24"/>
  <c r="J165" i="24"/>
  <c r="K165" i="24"/>
  <c r="F167" i="24"/>
  <c r="G167" i="24"/>
  <c r="H167" i="24"/>
  <c r="I167" i="24"/>
  <c r="J167" i="24"/>
  <c r="K167" i="24"/>
  <c r="F169" i="24"/>
  <c r="G169" i="24"/>
  <c r="H169" i="24"/>
  <c r="I169" i="24"/>
  <c r="J169" i="24"/>
  <c r="K169" i="24"/>
  <c r="F171" i="24"/>
  <c r="G171" i="24"/>
  <c r="H171" i="24"/>
  <c r="I171" i="24"/>
  <c r="J171" i="24"/>
  <c r="K171" i="24"/>
  <c r="F173" i="24"/>
  <c r="G173" i="24"/>
  <c r="H173" i="24"/>
  <c r="I173" i="24"/>
  <c r="J173" i="24"/>
  <c r="K173" i="24"/>
  <c r="F175" i="24"/>
  <c r="G175" i="24"/>
  <c r="H175" i="24"/>
  <c r="I175" i="24"/>
  <c r="J175" i="24"/>
  <c r="K175" i="24"/>
  <c r="F177" i="24"/>
  <c r="G177" i="24"/>
  <c r="H177" i="24"/>
  <c r="I177" i="24"/>
  <c r="J177" i="24"/>
  <c r="K177" i="24"/>
  <c r="M121" i="24"/>
  <c r="M123" i="24"/>
  <c r="M125" i="24"/>
  <c r="M127" i="24"/>
  <c r="M129" i="24"/>
  <c r="M131" i="24"/>
  <c r="M133" i="24"/>
  <c r="M135" i="24"/>
  <c r="M137" i="24"/>
  <c r="M139" i="24"/>
  <c r="M141" i="24"/>
  <c r="M143" i="24"/>
  <c r="M145" i="24"/>
  <c r="M147" i="24"/>
  <c r="M149" i="24"/>
  <c r="M151" i="24"/>
  <c r="M153" i="24"/>
  <c r="M155" i="24"/>
  <c r="M157" i="24"/>
  <c r="M159" i="24"/>
  <c r="M161" i="24"/>
  <c r="M163" i="24"/>
  <c r="M165" i="24"/>
  <c r="M167" i="24"/>
  <c r="M169" i="24"/>
  <c r="M171" i="24"/>
  <c r="M173" i="24"/>
  <c r="M175" i="24"/>
  <c r="M177" i="24"/>
  <c r="L121" i="24"/>
  <c r="L122" i="24"/>
  <c r="L123" i="24"/>
  <c r="L124" i="24"/>
  <c r="L125" i="24"/>
  <c r="L126" i="24"/>
  <c r="L127" i="24"/>
  <c r="L128" i="24"/>
  <c r="L129" i="24"/>
  <c r="L130" i="24"/>
  <c r="L131" i="24"/>
  <c r="L132" i="24"/>
  <c r="L133" i="24"/>
  <c r="L134" i="24"/>
  <c r="L135" i="24"/>
  <c r="L136" i="24"/>
  <c r="L137" i="24"/>
  <c r="L138" i="24"/>
  <c r="L139" i="24"/>
  <c r="L140" i="24"/>
  <c r="L141" i="24"/>
  <c r="L142" i="24"/>
  <c r="L143" i="24"/>
  <c r="L144" i="24"/>
  <c r="L145" i="24"/>
  <c r="L146" i="24"/>
  <c r="L147" i="24"/>
  <c r="L148" i="24"/>
  <c r="L149" i="24"/>
  <c r="L150" i="24"/>
  <c r="L151" i="24"/>
  <c r="L152" i="24"/>
  <c r="L153" i="24"/>
  <c r="L154" i="24"/>
  <c r="L155" i="24"/>
  <c r="L156" i="24"/>
  <c r="L157" i="24"/>
  <c r="L158" i="24"/>
  <c r="L159" i="24"/>
  <c r="L160" i="24"/>
  <c r="L161" i="24"/>
  <c r="L162" i="24"/>
  <c r="L163" i="24"/>
  <c r="L164" i="24"/>
  <c r="L165" i="24"/>
  <c r="L166" i="24"/>
  <c r="L167" i="24"/>
  <c r="L168" i="24"/>
  <c r="L169" i="24"/>
  <c r="L170" i="24"/>
  <c r="L171" i="24"/>
  <c r="L172" i="24"/>
  <c r="L173" i="24"/>
  <c r="L174" i="24"/>
  <c r="L175" i="24"/>
  <c r="L176" i="24"/>
  <c r="L177" i="24"/>
  <c r="L178" i="24"/>
  <c r="E121" i="24"/>
  <c r="E122" i="24"/>
  <c r="E123" i="24"/>
  <c r="E124" i="24"/>
  <c r="E125" i="24"/>
  <c r="E126" i="24"/>
  <c r="E127" i="24"/>
  <c r="E128" i="24"/>
  <c r="E129" i="24"/>
  <c r="E130" i="24"/>
  <c r="E131" i="24"/>
  <c r="E132" i="24"/>
  <c r="E133" i="24"/>
  <c r="E134" i="24"/>
  <c r="E135" i="24"/>
  <c r="E136" i="24"/>
  <c r="E137" i="24"/>
  <c r="E138" i="24"/>
  <c r="E139" i="24"/>
  <c r="E140" i="24"/>
  <c r="E141" i="24"/>
  <c r="E142" i="24"/>
  <c r="E143" i="24"/>
  <c r="E144" i="24"/>
  <c r="E145" i="24"/>
  <c r="E146" i="24"/>
  <c r="E147" i="24"/>
  <c r="E148" i="24"/>
  <c r="E149" i="24"/>
  <c r="E150" i="24"/>
  <c r="E151" i="24"/>
  <c r="E152" i="24"/>
  <c r="E153" i="24"/>
  <c r="E154" i="24"/>
  <c r="E155" i="24"/>
  <c r="E156" i="24"/>
  <c r="E157" i="24"/>
  <c r="E158" i="24"/>
  <c r="E159" i="24"/>
  <c r="E160" i="24"/>
  <c r="E161" i="24"/>
  <c r="E162" i="24"/>
  <c r="E163" i="24"/>
  <c r="E164" i="24"/>
  <c r="E165" i="24"/>
  <c r="E166" i="24"/>
  <c r="E167" i="24"/>
  <c r="E168" i="24"/>
  <c r="E169" i="24"/>
  <c r="E170" i="24"/>
  <c r="E171" i="24"/>
  <c r="E172" i="24"/>
  <c r="E173" i="24"/>
  <c r="E174" i="24"/>
  <c r="E175" i="24"/>
  <c r="E176" i="24"/>
  <c r="E177" i="24"/>
  <c r="E178" i="24"/>
  <c r="AM121" i="24"/>
  <c r="AM123" i="24"/>
  <c r="AM125" i="24"/>
  <c r="AM127" i="24"/>
  <c r="AM129" i="24"/>
  <c r="AM131" i="24"/>
  <c r="AM133" i="24"/>
  <c r="AM135" i="24"/>
  <c r="AM137" i="24"/>
  <c r="AM139" i="24"/>
  <c r="AM141" i="24"/>
  <c r="AM143" i="24"/>
  <c r="AM145" i="24"/>
  <c r="AM147" i="24"/>
  <c r="AM149" i="24"/>
  <c r="AM151" i="24"/>
  <c r="AM153" i="24"/>
  <c r="AM155" i="24"/>
  <c r="AM157" i="24"/>
  <c r="AM159" i="24"/>
  <c r="AM161" i="24"/>
  <c r="AM163" i="24"/>
  <c r="AM165" i="24"/>
  <c r="AM167" i="24"/>
  <c r="AM169" i="24"/>
  <c r="AM171" i="24"/>
  <c r="AM173" i="24"/>
  <c r="AM175" i="24"/>
  <c r="AM177" i="24"/>
  <c r="AM119" i="24"/>
  <c r="M119" i="24"/>
  <c r="L120" i="24"/>
  <c r="L119" i="24"/>
  <c r="I119" i="24"/>
  <c r="J119" i="24"/>
  <c r="K119" i="24"/>
  <c r="H119" i="24"/>
  <c r="G119" i="24"/>
  <c r="F119" i="24"/>
  <c r="E120" i="24"/>
  <c r="E119" i="24"/>
  <c r="C119" i="24"/>
  <c r="D119" i="24"/>
  <c r="AV91" i="24"/>
  <c r="AU85" i="24"/>
  <c r="AT83" i="24"/>
  <c r="AS107" i="24"/>
  <c r="AR91" i="24"/>
  <c r="Z75" i="24"/>
  <c r="Z76" i="24"/>
  <c r="Z51" i="24"/>
  <c r="Z52" i="24"/>
  <c r="Z53" i="24"/>
  <c r="Z54" i="24"/>
  <c r="Z55" i="24"/>
  <c r="Z56" i="24"/>
  <c r="Z57" i="24"/>
  <c r="Z58" i="24"/>
  <c r="Z59" i="24"/>
  <c r="Z60" i="24"/>
  <c r="Z61" i="24"/>
  <c r="Z62" i="24"/>
  <c r="Z63" i="24"/>
  <c r="Z64" i="24"/>
  <c r="Z65" i="24"/>
  <c r="Z66" i="24"/>
  <c r="Z67" i="24"/>
  <c r="Z68" i="24"/>
  <c r="Z69" i="24"/>
  <c r="Z70" i="24"/>
  <c r="Z71" i="24"/>
  <c r="Z72" i="24"/>
  <c r="Z73" i="24"/>
  <c r="Z74" i="24"/>
  <c r="I42" i="16" l="1" a="1"/>
  <c r="I42" i="16" s="1"/>
  <c r="I142" i="16" a="1"/>
  <c r="I142" i="16" s="1"/>
  <c r="J142" i="16" s="1" a="1"/>
  <c r="J142" i="16" s="1"/>
  <c r="J141" i="16" a="1"/>
  <c r="J141" i="16" s="1"/>
  <c r="H44" i="16" a="1"/>
  <c r="H44" i="16" s="1"/>
  <c r="I43" i="16" a="1"/>
  <c r="I43" i="16" s="1"/>
  <c r="H14" i="16" a="1"/>
  <c r="H14" i="16" s="1"/>
  <c r="AV111" i="24"/>
  <c r="AR109" i="24"/>
  <c r="AU103" i="24"/>
  <c r="AT99" i="24"/>
  <c r="AU95" i="24"/>
  <c r="AS91" i="24"/>
  <c r="AR87" i="24"/>
  <c r="AU111" i="24"/>
  <c r="AR103" i="24"/>
  <c r="AU97" i="24"/>
  <c r="AR95" i="24"/>
  <c r="AU89" i="24"/>
  <c r="AV85" i="24"/>
  <c r="AR111" i="24"/>
  <c r="AU105" i="24"/>
  <c r="AV101" i="24"/>
  <c r="AT97" i="24"/>
  <c r="AV93" i="24"/>
  <c r="AV87" i="24"/>
  <c r="AR85" i="24"/>
  <c r="AV109" i="24"/>
  <c r="AV103" i="24"/>
  <c r="AR101" i="24"/>
  <c r="AV95" i="24"/>
  <c r="AR93" i="24"/>
  <c r="AU87" i="24"/>
  <c r="AS89" i="24"/>
  <c r="AS97" i="24"/>
  <c r="AS105" i="24"/>
  <c r="AS87" i="24"/>
  <c r="AS95" i="24"/>
  <c r="AS103" i="24"/>
  <c r="AS111" i="24"/>
  <c r="AS109" i="24"/>
  <c r="AS93" i="24"/>
  <c r="AT87" i="24"/>
  <c r="AT95" i="24"/>
  <c r="AT103" i="24"/>
  <c r="AT111" i="24"/>
  <c r="AT89" i="24"/>
  <c r="AT85" i="24"/>
  <c r="AT93" i="24"/>
  <c r="AT101" i="24"/>
  <c r="AT109" i="24"/>
  <c r="AS83" i="24"/>
  <c r="AT107" i="24"/>
  <c r="AS101" i="24"/>
  <c r="AT91" i="24"/>
  <c r="AT105" i="24"/>
  <c r="AS99" i="24"/>
  <c r="AS85" i="24"/>
  <c r="AR83" i="24"/>
  <c r="AV83" i="24"/>
  <c r="AU107" i="24"/>
  <c r="AV105" i="24"/>
  <c r="AR105" i="24"/>
  <c r="AU99" i="24"/>
  <c r="AV97" i="24"/>
  <c r="AR97" i="24"/>
  <c r="AU91" i="24"/>
  <c r="AV89" i="24"/>
  <c r="AR89" i="24"/>
  <c r="AU83" i="24"/>
  <c r="AU109" i="24"/>
  <c r="AV107" i="24"/>
  <c r="AR107" i="24"/>
  <c r="AU101" i="24"/>
  <c r="AV99" i="24"/>
  <c r="AR99" i="24"/>
  <c r="AU93" i="24"/>
  <c r="I143" i="16" l="1" a="1"/>
  <c r="I143" i="16" s="1"/>
  <c r="H45" i="16" a="1"/>
  <c r="H45" i="16" s="1"/>
  <c r="I44" i="16" a="1"/>
  <c r="I44" i="16" s="1"/>
  <c r="H15" i="16" a="1"/>
  <c r="H15" i="16" s="1"/>
  <c r="I14" i="16" a="1"/>
  <c r="I14" i="16" s="1"/>
  <c r="F23" i="24"/>
  <c r="F22" i="24"/>
  <c r="F21" i="24"/>
  <c r="F20" i="24"/>
  <c r="F19" i="24"/>
  <c r="F18" i="24"/>
  <c r="F17" i="24"/>
  <c r="F16" i="24"/>
  <c r="D7" i="24"/>
  <c r="D6" i="24"/>
  <c r="I144" i="16" l="1" a="1"/>
  <c r="I144" i="16" s="1"/>
  <c r="J143" i="16" a="1"/>
  <c r="J143" i="16" s="1"/>
  <c r="H46" i="16" a="1"/>
  <c r="H46" i="16" s="1"/>
  <c r="I45" i="16" a="1"/>
  <c r="I45" i="16" s="1"/>
  <c r="H16" i="16" a="1"/>
  <c r="H16" i="16" s="1"/>
  <c r="I15" i="16" a="1"/>
  <c r="I15" i="16" s="1"/>
  <c r="AU55" i="24"/>
  <c r="AU63" i="24"/>
  <c r="AU71" i="24"/>
  <c r="AU49" i="24"/>
  <c r="AU57" i="24"/>
  <c r="AU65" i="24"/>
  <c r="AU73" i="24"/>
  <c r="AU47" i="24"/>
  <c r="AU53" i="24"/>
  <c r="AU61" i="24"/>
  <c r="AU69" i="24"/>
  <c r="AU67" i="24"/>
  <c r="AU59" i="24"/>
  <c r="AU75" i="24"/>
  <c r="AU51" i="24"/>
  <c r="AV53" i="24"/>
  <c r="AV61" i="24"/>
  <c r="AV69" i="24"/>
  <c r="AV47" i="24"/>
  <c r="AV55" i="24"/>
  <c r="AV63" i="24"/>
  <c r="AV71" i="24"/>
  <c r="AV51" i="24"/>
  <c r="AV59" i="24"/>
  <c r="AV67" i="24"/>
  <c r="AV75" i="24"/>
  <c r="AV73" i="24"/>
  <c r="AV49" i="24"/>
  <c r="AV65" i="24"/>
  <c r="AV57" i="24"/>
  <c r="AS51" i="24"/>
  <c r="AS59" i="24"/>
  <c r="AS67" i="24"/>
  <c r="AS75" i="24"/>
  <c r="AS53" i="24"/>
  <c r="AS61" i="24"/>
  <c r="AS69" i="24"/>
  <c r="AS49" i="24"/>
  <c r="AS57" i="24"/>
  <c r="AS65" i="24"/>
  <c r="AS73" i="24"/>
  <c r="AS47" i="24"/>
  <c r="AS55" i="24"/>
  <c r="AS63" i="24"/>
  <c r="AS71" i="24"/>
  <c r="AT49" i="24"/>
  <c r="AT57" i="24"/>
  <c r="AT65" i="24"/>
  <c r="AT73" i="24"/>
  <c r="AT51" i="24"/>
  <c r="AT59" i="24"/>
  <c r="AT67" i="24"/>
  <c r="AT75" i="24"/>
  <c r="AT55" i="24"/>
  <c r="AT63" i="24"/>
  <c r="AT71" i="24"/>
  <c r="AT61" i="24"/>
  <c r="AT69" i="24"/>
  <c r="AT53" i="24"/>
  <c r="AT47" i="24"/>
  <c r="AR53" i="24"/>
  <c r="AR61" i="24"/>
  <c r="AR69" i="24"/>
  <c r="AR47" i="24"/>
  <c r="AR55" i="24"/>
  <c r="AR63" i="24"/>
  <c r="AR71" i="24"/>
  <c r="AR51" i="24"/>
  <c r="AR59" i="24"/>
  <c r="AR67" i="24"/>
  <c r="AR75" i="24"/>
  <c r="AR49" i="24"/>
  <c r="AR73" i="24"/>
  <c r="AR57" i="24"/>
  <c r="AR65" i="24"/>
  <c r="K38" i="1"/>
  <c r="I145" i="16" l="1" a="1"/>
  <c r="I145" i="16" s="1"/>
  <c r="J144" i="16" a="1"/>
  <c r="J144" i="16" s="1"/>
  <c r="H47" i="16" a="1"/>
  <c r="H47" i="16" s="1"/>
  <c r="I46" i="16" a="1"/>
  <c r="I46" i="16" s="1"/>
  <c r="H17" i="16" a="1"/>
  <c r="H17" i="16" s="1"/>
  <c r="I16" i="16" a="1"/>
  <c r="I16" i="16" s="1"/>
  <c r="E93" i="1"/>
  <c r="I146" i="16" l="1" a="1"/>
  <c r="I146" i="16" s="1"/>
  <c r="J145" i="16" a="1"/>
  <c r="J145" i="16" s="1"/>
  <c r="H48" i="16" a="1"/>
  <c r="H48" i="16" s="1"/>
  <c r="I47" i="16" a="1"/>
  <c r="I47" i="16" s="1"/>
  <c r="H18" i="16" a="1"/>
  <c r="H18" i="16" s="1"/>
  <c r="I17" i="16" a="1"/>
  <c r="I17" i="16" s="1"/>
  <c r="AE23" i="5" a="1"/>
  <c r="AE23" i="5" s="1"/>
  <c r="AE39" i="5" a="1"/>
  <c r="AE39" i="5" s="1"/>
  <c r="AE19" i="5" a="1"/>
  <c r="AE19" i="5" s="1"/>
  <c r="AE31" i="5" a="1"/>
  <c r="AE31" i="5" s="1"/>
  <c r="X165" i="1"/>
  <c r="X149" i="1"/>
  <c r="X133" i="1"/>
  <c r="AE15" i="5" a="1"/>
  <c r="AE15" i="5" s="1"/>
  <c r="X164" i="1"/>
  <c r="X140" i="1"/>
  <c r="X132" i="1"/>
  <c r="X124" i="1"/>
  <c r="X129" i="1"/>
  <c r="AE35" i="5" a="1"/>
  <c r="AE35" i="5" s="1"/>
  <c r="X160" i="1"/>
  <c r="X144" i="1"/>
  <c r="X136" i="1"/>
  <c r="X148" i="1"/>
  <c r="X169" i="1"/>
  <c r="X168" i="1"/>
  <c r="X152" i="1"/>
  <c r="X128" i="1"/>
  <c r="X141" i="1"/>
  <c r="X125" i="1"/>
  <c r="X123" i="1"/>
  <c r="X161" i="1"/>
  <c r="X150" i="1"/>
  <c r="X155" i="1"/>
  <c r="X138" i="1"/>
  <c r="X170" i="1"/>
  <c r="X127" i="1"/>
  <c r="X143" i="1"/>
  <c r="X159" i="1"/>
  <c r="AE43" i="5" a="1"/>
  <c r="AE43" i="5" s="1"/>
  <c r="AE14" i="5" a="1"/>
  <c r="AE14" i="5" s="1"/>
  <c r="AE30" i="5" a="1"/>
  <c r="AE30" i="5" s="1"/>
  <c r="AE12" i="5" a="1"/>
  <c r="AE12" i="5" s="1"/>
  <c r="AE28" i="5" a="1"/>
  <c r="AE28" i="5" s="1"/>
  <c r="AE37" i="5" a="1"/>
  <c r="AE37" i="5" s="1"/>
  <c r="X135" i="1"/>
  <c r="AE27" i="5" a="1"/>
  <c r="AE27" i="5" s="1"/>
  <c r="AE26" i="5" a="1"/>
  <c r="AE26" i="5" s="1"/>
  <c r="AE16" i="5" a="1"/>
  <c r="AE16" i="5" s="1"/>
  <c r="AE17" i="5" a="1"/>
  <c r="AE17" i="5" s="1"/>
  <c r="X156" i="1"/>
  <c r="X157" i="1"/>
  <c r="X151" i="1"/>
  <c r="X122" i="1"/>
  <c r="X158" i="1"/>
  <c r="X139" i="1"/>
  <c r="AE18" i="5" a="1"/>
  <c r="AE18" i="5" s="1"/>
  <c r="AE34" i="5" a="1"/>
  <c r="AE34" i="5" s="1"/>
  <c r="AE32" i="5" a="1"/>
  <c r="AE32" i="5" s="1"/>
  <c r="AE33" i="5" a="1"/>
  <c r="AE33" i="5" s="1"/>
  <c r="X167" i="1"/>
  <c r="X142" i="1"/>
  <c r="AE42" i="5" a="1"/>
  <c r="AE42" i="5" s="1"/>
  <c r="AE44" i="5" a="1"/>
  <c r="AE44" i="5" s="1"/>
  <c r="X130" i="1"/>
  <c r="X134" i="1"/>
  <c r="X162" i="1"/>
  <c r="X145" i="1"/>
  <c r="X146" i="1"/>
  <c r="X126" i="1"/>
  <c r="X154" i="1"/>
  <c r="X131" i="1"/>
  <c r="X147" i="1"/>
  <c r="X163" i="1"/>
  <c r="AE11" i="5" a="1"/>
  <c r="AE11" i="5" s="1"/>
  <c r="AE22" i="5" a="1"/>
  <c r="AE22" i="5" s="1"/>
  <c r="AE38" i="5" a="1"/>
  <c r="AE38" i="5" s="1"/>
  <c r="AE21" i="5" a="1"/>
  <c r="AE21" i="5" s="1"/>
  <c r="X166" i="1"/>
  <c r="X137" i="1"/>
  <c r="AE36" i="5" a="1"/>
  <c r="AE36" i="5" s="1"/>
  <c r="AE20" i="5" a="1"/>
  <c r="AE20" i="5" s="1"/>
  <c r="AE13" i="5" a="1"/>
  <c r="AE13" i="5" s="1"/>
  <c r="AE41" i="5" a="1"/>
  <c r="AE41" i="5" s="1"/>
  <c r="AE45" i="5" a="1"/>
  <c r="AE45" i="5" s="1"/>
  <c r="AE40" i="5" a="1"/>
  <c r="AE40" i="5" s="1"/>
  <c r="AE24" i="5" a="1"/>
  <c r="AE24" i="5" s="1"/>
  <c r="X121" i="1"/>
  <c r="AE29" i="5" a="1"/>
  <c r="AE29" i="5" s="1"/>
  <c r="X153" i="1"/>
  <c r="AE25" i="5" a="1"/>
  <c r="AE25" i="5" s="1"/>
  <c r="K120" i="1"/>
  <c r="E120" i="1" s="1"/>
  <c r="C8" i="6"/>
  <c r="B8" i="6"/>
  <c r="C10" i="5"/>
  <c r="B10" i="5" s="1"/>
  <c r="B10" i="10"/>
  <c r="I147" i="16" l="1" a="1"/>
  <c r="I147" i="16" s="1"/>
  <c r="J146" i="16" a="1"/>
  <c r="J146" i="16" s="1"/>
  <c r="H49" i="16" a="1"/>
  <c r="H49" i="16" s="1"/>
  <c r="I48" i="16" a="1"/>
  <c r="I48" i="16" s="1"/>
  <c r="H19" i="16" a="1"/>
  <c r="H19" i="16" s="1"/>
  <c r="I18" i="16" a="1"/>
  <c r="I18" i="16" s="1"/>
  <c r="L38" i="1"/>
  <c r="T38" i="1"/>
  <c r="I148" i="16" l="1" a="1"/>
  <c r="I148" i="16" s="1"/>
  <c r="J147" i="16" a="1"/>
  <c r="J147" i="16" s="1"/>
  <c r="H50" i="16" a="1"/>
  <c r="H50" i="16" s="1"/>
  <c r="I49" i="16" a="1"/>
  <c r="I49" i="16" s="1"/>
  <c r="H20" i="16" a="1"/>
  <c r="H20" i="16" s="1"/>
  <c r="I19" i="16" a="1"/>
  <c r="I19" i="16" s="1"/>
  <c r="K10" i="1"/>
  <c r="I149" i="16" l="1" a="1"/>
  <c r="I149" i="16" s="1"/>
  <c r="J148" i="16" a="1"/>
  <c r="J148" i="16" s="1"/>
  <c r="H51" i="16" a="1"/>
  <c r="H51" i="16" s="1"/>
  <c r="I50" i="16" a="1"/>
  <c r="I50" i="16" s="1"/>
  <c r="H21" i="16" a="1"/>
  <c r="H21" i="16" s="1"/>
  <c r="I20" i="16" a="1"/>
  <c r="I20" i="16" s="1"/>
  <c r="I37" i="12"/>
  <c r="E6" i="1"/>
  <c r="D5" i="24" s="1"/>
  <c r="E5" i="1"/>
  <c r="D4" i="24" s="1"/>
  <c r="I150" i="16" l="1" a="1"/>
  <c r="I150" i="16" s="1"/>
  <c r="J149" i="16" a="1"/>
  <c r="J149" i="16" s="1"/>
  <c r="H52" i="16" a="1"/>
  <c r="H52" i="16" s="1"/>
  <c r="I51" i="16" a="1"/>
  <c r="I51" i="16" s="1"/>
  <c r="H22" i="16" a="1"/>
  <c r="H22" i="16" s="1"/>
  <c r="I21" i="16" a="1"/>
  <c r="I21" i="16" s="1"/>
  <c r="K65" i="24"/>
  <c r="J66" i="24"/>
  <c r="L71" i="24"/>
  <c r="J70" i="24"/>
  <c r="R54" i="24"/>
  <c r="K73" i="24"/>
  <c r="J73" i="24"/>
  <c r="K59" i="24"/>
  <c r="L55" i="24"/>
  <c r="J54" i="24"/>
  <c r="S61" i="24"/>
  <c r="R62" i="24"/>
  <c r="R73" i="24"/>
  <c r="P73" i="24"/>
  <c r="O67" i="24"/>
  <c r="AC67" i="24"/>
  <c r="J50" i="24"/>
  <c r="L51" i="24"/>
  <c r="J51" i="24"/>
  <c r="J47" i="24"/>
  <c r="R48" i="24"/>
  <c r="T71" i="24"/>
  <c r="R68" i="24"/>
  <c r="T67" i="24"/>
  <c r="T65" i="24"/>
  <c r="N63" i="24"/>
  <c r="N65" i="24"/>
  <c r="P61" i="24"/>
  <c r="N62" i="24"/>
  <c r="P59" i="24"/>
  <c r="Z50" i="24"/>
  <c r="AA59" i="24"/>
  <c r="AC55" i="24"/>
  <c r="V68" i="24"/>
  <c r="Y47" i="24"/>
  <c r="Y49" i="24"/>
  <c r="R64" i="24"/>
  <c r="Q55" i="24"/>
  <c r="O53" i="24"/>
  <c r="AB51" i="24"/>
  <c r="V69" i="24"/>
  <c r="X71" i="24"/>
  <c r="J64" i="24"/>
  <c r="T69" i="24"/>
  <c r="R49" i="24"/>
  <c r="N76" i="24"/>
  <c r="AA71" i="24"/>
  <c r="V62" i="24"/>
  <c r="X63" i="24"/>
  <c r="AC65" i="24"/>
  <c r="W59" i="24"/>
  <c r="Y55" i="24"/>
  <c r="K61" i="24"/>
  <c r="S49" i="24"/>
  <c r="AC57" i="24"/>
  <c r="V75" i="24"/>
  <c r="R76" i="24"/>
  <c r="AB65" i="24"/>
  <c r="W53" i="24"/>
  <c r="J65" i="24"/>
  <c r="J69" i="24"/>
  <c r="J74" i="24"/>
  <c r="M55" i="24"/>
  <c r="R61" i="24"/>
  <c r="N74" i="24"/>
  <c r="Q67" i="24"/>
  <c r="J48" i="24"/>
  <c r="R71" i="24"/>
  <c r="P63" i="24"/>
  <c r="AC49" i="24"/>
  <c r="X67" i="24"/>
  <c r="J75" i="24"/>
  <c r="U57" i="24"/>
  <c r="N53" i="24"/>
  <c r="AC51" i="24"/>
  <c r="Y69" i="24"/>
  <c r="K57" i="24"/>
  <c r="S69" i="24"/>
  <c r="R50" i="24"/>
  <c r="Q75" i="24"/>
  <c r="Y75" i="24"/>
  <c r="Y63" i="24"/>
  <c r="Q69" i="24"/>
  <c r="Y59" i="24"/>
  <c r="Y57" i="24"/>
  <c r="L65" i="24"/>
  <c r="J72" i="24"/>
  <c r="K71" i="24"/>
  <c r="L69" i="24"/>
  <c r="U53" i="24"/>
  <c r="L73" i="24"/>
  <c r="L59" i="24"/>
  <c r="M59" i="24"/>
  <c r="J55" i="24"/>
  <c r="J53" i="24"/>
  <c r="T61" i="24"/>
  <c r="U73" i="24"/>
  <c r="T73" i="24"/>
  <c r="Q73" i="24"/>
  <c r="N67" i="24"/>
  <c r="AA67" i="24"/>
  <c r="L49" i="24"/>
  <c r="J52" i="24"/>
  <c r="L47" i="24"/>
  <c r="M47" i="24"/>
  <c r="S47" i="24"/>
  <c r="U71" i="24"/>
  <c r="U67" i="24"/>
  <c r="U65" i="24"/>
  <c r="R66" i="24"/>
  <c r="O63" i="24"/>
  <c r="Q65" i="24"/>
  <c r="Q61" i="24"/>
  <c r="N60" i="24"/>
  <c r="Q59" i="24"/>
  <c r="AB49" i="24"/>
  <c r="AB59" i="24"/>
  <c r="AA53" i="24"/>
  <c r="Y67" i="24"/>
  <c r="V48" i="24"/>
  <c r="X47" i="24"/>
  <c r="V49" i="24"/>
  <c r="M75" i="24"/>
  <c r="T63" i="24"/>
  <c r="R60" i="24"/>
  <c r="U59" i="24"/>
  <c r="R57" i="24"/>
  <c r="O55" i="24"/>
  <c r="Q57" i="24"/>
  <c r="P53" i="24"/>
  <c r="Q53" i="24"/>
  <c r="Q51" i="24"/>
  <c r="AA73" i="24"/>
  <c r="Z48" i="24"/>
  <c r="AB47" i="24"/>
  <c r="W51" i="24"/>
  <c r="V70" i="24"/>
  <c r="V73" i="24"/>
  <c r="V72" i="24"/>
  <c r="Y71" i="24"/>
  <c r="J58" i="24"/>
  <c r="M67" i="24"/>
  <c r="M61" i="24"/>
  <c r="R55" i="24"/>
  <c r="N48" i="24"/>
  <c r="AA75" i="24"/>
  <c r="X61" i="24"/>
  <c r="S75" i="24"/>
  <c r="AC63" i="24"/>
  <c r="V57" i="24"/>
  <c r="M71" i="24"/>
  <c r="M69" i="24"/>
  <c r="J60" i="24"/>
  <c r="J56" i="24"/>
  <c r="K53" i="24"/>
  <c r="S73" i="24"/>
  <c r="N73" i="24"/>
  <c r="K51" i="24"/>
  <c r="T47" i="24"/>
  <c r="N64" i="24"/>
  <c r="O59" i="24"/>
  <c r="AB53" i="24"/>
  <c r="X49" i="24"/>
  <c r="R59" i="24"/>
  <c r="N57" i="24"/>
  <c r="AA47" i="24"/>
  <c r="Y73" i="24"/>
  <c r="J57" i="24"/>
  <c r="L61" i="24"/>
  <c r="T51" i="24"/>
  <c r="P49" i="24"/>
  <c r="AA69" i="24"/>
  <c r="V65" i="24"/>
  <c r="P71" i="24"/>
  <c r="AA61" i="24"/>
  <c r="V55" i="24"/>
  <c r="M65" i="24"/>
  <c r="J71" i="24"/>
  <c r="K69" i="24"/>
  <c r="S53" i="24"/>
  <c r="T53" i="24"/>
  <c r="M73" i="24"/>
  <c r="J59" i="24"/>
  <c r="K55" i="24"/>
  <c r="M53" i="24"/>
  <c r="L53" i="24"/>
  <c r="U61" i="24"/>
  <c r="R74" i="24"/>
  <c r="O73" i="24"/>
  <c r="N68" i="24"/>
  <c r="P67" i="24"/>
  <c r="K49" i="24"/>
  <c r="M49" i="24"/>
  <c r="M51" i="24"/>
  <c r="K47" i="24"/>
  <c r="R47" i="24"/>
  <c r="R72" i="24"/>
  <c r="S71" i="24"/>
  <c r="R67" i="24"/>
  <c r="S65" i="24"/>
  <c r="Q63" i="24"/>
  <c r="P65" i="24"/>
  <c r="O65" i="24"/>
  <c r="N61" i="24"/>
  <c r="N59" i="24"/>
  <c r="Z49" i="24"/>
  <c r="AC59" i="24"/>
  <c r="AA55" i="24"/>
  <c r="AC53" i="24"/>
  <c r="V67" i="24"/>
  <c r="V47" i="24"/>
  <c r="V50" i="24"/>
  <c r="L75" i="24"/>
  <c r="K75" i="24"/>
  <c r="U63" i="24"/>
  <c r="S59" i="24"/>
  <c r="T57" i="24"/>
  <c r="N56" i="24"/>
  <c r="N55" i="24"/>
  <c r="O57" i="24"/>
  <c r="N54" i="24"/>
  <c r="O51" i="24"/>
  <c r="AC73" i="24"/>
  <c r="AA51" i="24"/>
  <c r="Z47" i="24"/>
  <c r="Y51" i="24"/>
  <c r="W69" i="24"/>
  <c r="X69" i="24"/>
  <c r="W73" i="24"/>
  <c r="V71" i="24"/>
  <c r="M57" i="24"/>
  <c r="L67" i="24"/>
  <c r="J67" i="24"/>
  <c r="J63" i="24"/>
  <c r="J61" i="24"/>
  <c r="R70" i="24"/>
  <c r="R56" i="24"/>
  <c r="U55" i="24"/>
  <c r="U51" i="24"/>
  <c r="T49" i="24"/>
  <c r="N47" i="24"/>
  <c r="O49" i="24"/>
  <c r="Q49" i="24"/>
  <c r="N75" i="24"/>
  <c r="AA57" i="24"/>
  <c r="AB71" i="24"/>
  <c r="AB69" i="24"/>
  <c r="W75" i="24"/>
  <c r="W61" i="24"/>
  <c r="X65" i="24"/>
  <c r="Y65" i="24"/>
  <c r="V63" i="24"/>
  <c r="T75" i="24"/>
  <c r="Q71" i="24"/>
  <c r="P69" i="24"/>
  <c r="N70" i="24"/>
  <c r="AB63" i="24"/>
  <c r="AB61" i="24"/>
  <c r="X59" i="24"/>
  <c r="Y53" i="24"/>
  <c r="X57" i="24"/>
  <c r="V58" i="24"/>
  <c r="X55" i="24"/>
  <c r="W67" i="24"/>
  <c r="J76" i="24"/>
  <c r="S63" i="24"/>
  <c r="T59" i="24"/>
  <c r="S57" i="24"/>
  <c r="N58" i="24"/>
  <c r="P57" i="24"/>
  <c r="P51" i="24"/>
  <c r="AB73" i="24"/>
  <c r="AC47" i="24"/>
  <c r="V51" i="24"/>
  <c r="X73" i="24"/>
  <c r="V74" i="24"/>
  <c r="L57" i="24"/>
  <c r="J68" i="24"/>
  <c r="L63" i="24"/>
  <c r="J62" i="24"/>
  <c r="T55" i="24"/>
  <c r="R52" i="24"/>
  <c r="R51" i="24"/>
  <c r="Q47" i="24"/>
  <c r="N49" i="24"/>
  <c r="P75" i="24"/>
  <c r="AC75" i="24"/>
  <c r="AC69" i="24"/>
  <c r="X75" i="24"/>
  <c r="V66" i="24"/>
  <c r="V64" i="24"/>
  <c r="U75" i="24"/>
  <c r="O71" i="24"/>
  <c r="N69" i="24"/>
  <c r="AA63" i="24"/>
  <c r="AC61" i="24"/>
  <c r="V53" i="24"/>
  <c r="W57" i="24"/>
  <c r="V56" i="24"/>
  <c r="K63" i="24"/>
  <c r="U69" i="24"/>
  <c r="S51" i="24"/>
  <c r="U49" i="24"/>
  <c r="N50" i="24"/>
  <c r="O75" i="24"/>
  <c r="AC71" i="24"/>
  <c r="V76" i="24"/>
  <c r="W65" i="24"/>
  <c r="W63" i="24"/>
  <c r="N71" i="24"/>
  <c r="O69" i="24"/>
  <c r="V60" i="24"/>
  <c r="V59" i="24"/>
  <c r="W55" i="24"/>
  <c r="R53" i="24"/>
  <c r="AB67" i="24"/>
  <c r="J49" i="24"/>
  <c r="U47" i="24"/>
  <c r="S67" i="24"/>
  <c r="R65" i="24"/>
  <c r="N66" i="24"/>
  <c r="O61" i="24"/>
  <c r="AA49" i="24"/>
  <c r="AB55" i="24"/>
  <c r="W47" i="24"/>
  <c r="W49" i="24"/>
  <c r="R63" i="24"/>
  <c r="R58" i="24"/>
  <c r="P55" i="24"/>
  <c r="N52" i="24"/>
  <c r="N51" i="24"/>
  <c r="V52" i="24"/>
  <c r="X51" i="24"/>
  <c r="W71" i="24"/>
  <c r="K67" i="24"/>
  <c r="M63" i="24"/>
  <c r="R69" i="24"/>
  <c r="S55" i="24"/>
  <c r="P47" i="24"/>
  <c r="O47" i="24"/>
  <c r="AB57" i="24"/>
  <c r="AB75" i="24"/>
  <c r="V61" i="24"/>
  <c r="Y61" i="24"/>
  <c r="R75" i="24"/>
  <c r="N72" i="24"/>
  <c r="AA65" i="24"/>
  <c r="X53" i="24"/>
  <c r="V54" i="24"/>
  <c r="I151" i="16" l="1" a="1"/>
  <c r="I151" i="16" s="1"/>
  <c r="J150" i="16" a="1"/>
  <c r="J150" i="16" s="1"/>
  <c r="H53" i="16" a="1"/>
  <c r="H53" i="16" s="1"/>
  <c r="I52" i="16" a="1"/>
  <c r="I52" i="16" s="1"/>
  <c r="H23" i="16" a="1"/>
  <c r="H23" i="16" s="1"/>
  <c r="I22" i="16" a="1"/>
  <c r="I22" i="16" s="1"/>
  <c r="AN9" i="1"/>
  <c r="I152" i="16" l="1" a="1"/>
  <c r="I152" i="16" s="1"/>
  <c r="J151" i="16" a="1"/>
  <c r="J151" i="16" s="1"/>
  <c r="H54" i="16" a="1"/>
  <c r="H54" i="16" s="1"/>
  <c r="I53" i="16" a="1"/>
  <c r="I53" i="16" s="1"/>
  <c r="H24" i="16" a="1"/>
  <c r="H24" i="16" s="1"/>
  <c r="I23" i="16" a="1"/>
  <c r="I23" i="16" s="1"/>
  <c r="I93" i="1"/>
  <c r="F131" i="16"/>
  <c r="I153" i="16" l="1" a="1"/>
  <c r="I153" i="16" s="1"/>
  <c r="J152" i="16" a="1"/>
  <c r="J152" i="16" s="1"/>
  <c r="H55" i="16" a="1"/>
  <c r="H55" i="16" s="1"/>
  <c r="I54" i="16" a="1"/>
  <c r="I54" i="16" s="1"/>
  <c r="H25" i="16" a="1"/>
  <c r="H25" i="16" s="1"/>
  <c r="I24" i="16" a="1"/>
  <c r="I24" i="16" s="1"/>
  <c r="AR195" i="1"/>
  <c r="D8" i="24"/>
  <c r="I154" i="16" l="1" a="1"/>
  <c r="I154" i="16" s="1"/>
  <c r="J153" i="16" a="1"/>
  <c r="J153" i="16" s="1"/>
  <c r="H56" i="16" a="1"/>
  <c r="H56" i="16" s="1"/>
  <c r="I56" i="16" s="1" a="1"/>
  <c r="I56" i="16" s="1"/>
  <c r="I55" i="16" a="1"/>
  <c r="I55" i="16" s="1"/>
  <c r="H26" i="16" a="1"/>
  <c r="H26" i="16" s="1"/>
  <c r="I25" i="16" a="1"/>
  <c r="I25" i="16" s="1"/>
  <c r="U120" i="1"/>
  <c r="AA120" i="1"/>
  <c r="W120" i="1"/>
  <c r="Y120" i="1"/>
  <c r="B38" i="1"/>
  <c r="B39" i="1" s="1"/>
  <c r="B40" i="1" s="1"/>
  <c r="B41" i="1" s="1"/>
  <c r="B42" i="1" s="1"/>
  <c r="B43" i="1" s="1"/>
  <c r="B44" i="1" s="1"/>
  <c r="E8" i="6"/>
  <c r="I155" i="16" l="1" a="1"/>
  <c r="I155" i="16" s="1"/>
  <c r="J154" i="16" a="1"/>
  <c r="J154" i="16" s="1"/>
  <c r="H27" i="16" a="1"/>
  <c r="H27" i="16" s="1"/>
  <c r="I26" i="16" a="1"/>
  <c r="I26" i="16" s="1"/>
  <c r="U13" i="6" a="1"/>
  <c r="U13" i="6" s="1"/>
  <c r="U29" i="6" a="1"/>
  <c r="U29" i="6" s="1"/>
  <c r="U45" i="6" a="1"/>
  <c r="U45" i="6" s="1"/>
  <c r="U61" i="6" a="1"/>
  <c r="U61" i="6" s="1"/>
  <c r="U77" i="6" a="1"/>
  <c r="U77" i="6" s="1"/>
  <c r="U34" i="6" a="1"/>
  <c r="U34" i="6" s="1"/>
  <c r="U58" i="6" a="1"/>
  <c r="U58" i="6" s="1"/>
  <c r="U86" i="6" a="1"/>
  <c r="U86" i="6" s="1"/>
  <c r="U23" i="6" a="1"/>
  <c r="U23" i="6" s="1"/>
  <c r="U39" i="6" a="1"/>
  <c r="U39" i="6" s="1"/>
  <c r="U55" i="6" a="1"/>
  <c r="U55" i="6" s="1"/>
  <c r="U71" i="6" a="1"/>
  <c r="U71" i="6" s="1"/>
  <c r="U87" i="6" a="1"/>
  <c r="U87" i="6" s="1"/>
  <c r="U30" i="6" a="1"/>
  <c r="U30" i="6" s="1"/>
  <c r="U74" i="6" a="1"/>
  <c r="U74" i="6" s="1"/>
  <c r="U20" i="6" a="1"/>
  <c r="U20" i="6" s="1"/>
  <c r="U36" i="6" a="1"/>
  <c r="U36" i="6" s="1"/>
  <c r="U52" i="6" a="1"/>
  <c r="U52" i="6" s="1"/>
  <c r="U68" i="6" a="1"/>
  <c r="U68" i="6" s="1"/>
  <c r="U84" i="6" a="1"/>
  <c r="U84" i="6" s="1"/>
  <c r="U41" i="6" a="1"/>
  <c r="U41" i="6" s="1"/>
  <c r="U57" i="6" a="1"/>
  <c r="U57" i="6" s="1"/>
  <c r="U26" i="6" a="1"/>
  <c r="U26" i="6" s="1"/>
  <c r="U51" i="6" a="1"/>
  <c r="U51" i="6" s="1"/>
  <c r="U67" i="6" a="1"/>
  <c r="U67" i="6" s="1"/>
  <c r="U22" i="6" a="1"/>
  <c r="U22" i="6" s="1"/>
  <c r="U16" i="6" a="1"/>
  <c r="U16" i="6" s="1"/>
  <c r="U64" i="6" a="1"/>
  <c r="U64" i="6" s="1"/>
  <c r="U80" i="6" a="1"/>
  <c r="U80" i="6" s="1"/>
  <c r="U17" i="6" a="1"/>
  <c r="U17" i="6" s="1"/>
  <c r="U33" i="6" a="1"/>
  <c r="U33" i="6" s="1"/>
  <c r="U49" i="6" a="1"/>
  <c r="U49" i="6" s="1"/>
  <c r="U65" i="6" a="1"/>
  <c r="U65" i="6" s="1"/>
  <c r="U81" i="6" a="1"/>
  <c r="U81" i="6" s="1"/>
  <c r="U14" i="6" a="1"/>
  <c r="U14" i="6" s="1"/>
  <c r="U38" i="6" a="1"/>
  <c r="U38" i="6" s="1"/>
  <c r="U66" i="6" a="1"/>
  <c r="U66" i="6" s="1"/>
  <c r="U11" i="6" a="1"/>
  <c r="U11" i="6" s="1"/>
  <c r="U27" i="6" a="1"/>
  <c r="U27" i="6" s="1"/>
  <c r="U43" i="6" a="1"/>
  <c r="U43" i="6" s="1"/>
  <c r="U59" i="6" a="1"/>
  <c r="U59" i="6" s="1"/>
  <c r="U75" i="6" a="1"/>
  <c r="U75" i="6" s="1"/>
  <c r="U42" i="6" a="1"/>
  <c r="U42" i="6" s="1"/>
  <c r="U82" i="6" a="1"/>
  <c r="U82" i="6" s="1"/>
  <c r="U24" i="6" a="1"/>
  <c r="U24" i="6" s="1"/>
  <c r="U40" i="6" a="1"/>
  <c r="U40" i="6" s="1"/>
  <c r="U56" i="6" a="1"/>
  <c r="U56" i="6" s="1"/>
  <c r="U72" i="6" a="1"/>
  <c r="U72" i="6" s="1"/>
  <c r="U88" i="6" a="1"/>
  <c r="U88" i="6" s="1"/>
  <c r="U25" i="6" a="1"/>
  <c r="U25" i="6" s="1"/>
  <c r="U50" i="6" a="1"/>
  <c r="U50" i="6" s="1"/>
  <c r="U19" i="6" a="1"/>
  <c r="U19" i="6" s="1"/>
  <c r="U83" i="6" a="1"/>
  <c r="U83" i="6" s="1"/>
  <c r="U32" i="6" a="1"/>
  <c r="U32" i="6" s="1"/>
  <c r="U21" i="6" a="1"/>
  <c r="U21" i="6" s="1"/>
  <c r="U37" i="6" a="1"/>
  <c r="U37" i="6" s="1"/>
  <c r="U53" i="6" a="1"/>
  <c r="U53" i="6" s="1"/>
  <c r="U69" i="6" a="1"/>
  <c r="U69" i="6" s="1"/>
  <c r="U85" i="6" a="1"/>
  <c r="U85" i="6" s="1"/>
  <c r="U18" i="6" a="1"/>
  <c r="U18" i="6" s="1"/>
  <c r="U46" i="6" a="1"/>
  <c r="U46" i="6" s="1"/>
  <c r="U70" i="6" a="1"/>
  <c r="U70" i="6" s="1"/>
  <c r="U15" i="6" a="1"/>
  <c r="U15" i="6" s="1"/>
  <c r="U31" i="6" a="1"/>
  <c r="U31" i="6" s="1"/>
  <c r="U47" i="6" a="1"/>
  <c r="U47" i="6" s="1"/>
  <c r="U63" i="6" a="1"/>
  <c r="U63" i="6" s="1"/>
  <c r="U79" i="6" a="1"/>
  <c r="U79" i="6" s="1"/>
  <c r="U10" i="6" a="1"/>
  <c r="U10" i="6" s="1"/>
  <c r="U54" i="6" a="1"/>
  <c r="U54" i="6" s="1"/>
  <c r="U12" i="6" a="1"/>
  <c r="U12" i="6" s="1"/>
  <c r="U28" i="6" a="1"/>
  <c r="U28" i="6" s="1"/>
  <c r="U44" i="6" a="1"/>
  <c r="U44" i="6" s="1"/>
  <c r="U60" i="6" a="1"/>
  <c r="U60" i="6" s="1"/>
  <c r="U76" i="6" a="1"/>
  <c r="U76" i="6" s="1"/>
  <c r="U9" i="6" a="1"/>
  <c r="U9" i="6" s="1"/>
  <c r="U73" i="6" a="1"/>
  <c r="U73" i="6" s="1"/>
  <c r="U78" i="6" a="1"/>
  <c r="U78" i="6" s="1"/>
  <c r="U35" i="6" a="1"/>
  <c r="U35" i="6" s="1"/>
  <c r="U62" i="6" a="1"/>
  <c r="U62" i="6" s="1"/>
  <c r="U48" i="6" a="1"/>
  <c r="U48" i="6" s="1"/>
  <c r="AI182" i="24"/>
  <c r="AE182" i="24"/>
  <c r="AI117" i="24"/>
  <c r="AF117" i="24"/>
  <c r="AB182" i="24"/>
  <c r="D23" i="24"/>
  <c r="B23" i="24"/>
  <c r="D22" i="24"/>
  <c r="B22" i="24"/>
  <c r="A38" i="1"/>
  <c r="F8" i="6"/>
  <c r="S10" i="5"/>
  <c r="N10" i="5"/>
  <c r="H10" i="10"/>
  <c r="I10" i="10"/>
  <c r="H9" i="12"/>
  <c r="I9" i="12"/>
  <c r="E31" i="1"/>
  <c r="I156" i="16" l="1" a="1"/>
  <c r="I156" i="16" s="1"/>
  <c r="J155" i="16" a="1"/>
  <c r="J155" i="16" s="1"/>
  <c r="H28" i="16" a="1"/>
  <c r="H28" i="16" s="1"/>
  <c r="I28" i="16" s="1" a="1"/>
  <c r="I28" i="16" s="1"/>
  <c r="I27" i="16" a="1"/>
  <c r="I27" i="16" s="1"/>
  <c r="AY123" i="24"/>
  <c r="AY131" i="24"/>
  <c r="AY139" i="24"/>
  <c r="AY147" i="24"/>
  <c r="AY155" i="24"/>
  <c r="AY163" i="24"/>
  <c r="AY171" i="24"/>
  <c r="AY119" i="24"/>
  <c r="AY125" i="24"/>
  <c r="AY133" i="24"/>
  <c r="AY141" i="24"/>
  <c r="AY149" i="24"/>
  <c r="AY157" i="24"/>
  <c r="AY165" i="24"/>
  <c r="AY173" i="24"/>
  <c r="AY127" i="24"/>
  <c r="AY135" i="24"/>
  <c r="AY143" i="24"/>
  <c r="AY151" i="24"/>
  <c r="AY159" i="24"/>
  <c r="AY167" i="24"/>
  <c r="AY175" i="24"/>
  <c r="AY121" i="24"/>
  <c r="AY153" i="24"/>
  <c r="AY129" i="24"/>
  <c r="AY161" i="24"/>
  <c r="AY137" i="24"/>
  <c r="AY169" i="24"/>
  <c r="AY145" i="24"/>
  <c r="AY177" i="24"/>
  <c r="AX187" i="24"/>
  <c r="AX191" i="24"/>
  <c r="AX195" i="24"/>
  <c r="AX199" i="24"/>
  <c r="AX203" i="24"/>
  <c r="AX207" i="24"/>
  <c r="AX211" i="24"/>
  <c r="AX215" i="24"/>
  <c r="AX219" i="24"/>
  <c r="AX223" i="24"/>
  <c r="AX227" i="24"/>
  <c r="AX186" i="24"/>
  <c r="AX190" i="24"/>
  <c r="AX194" i="24"/>
  <c r="AX198" i="24"/>
  <c r="AX202" i="24"/>
  <c r="AX206" i="24"/>
  <c r="AX210" i="24"/>
  <c r="AX214" i="24"/>
  <c r="AX218" i="24"/>
  <c r="AX222" i="24"/>
  <c r="AX226" i="24"/>
  <c r="AX185" i="24"/>
  <c r="AX189" i="24"/>
  <c r="AX193" i="24"/>
  <c r="AX197" i="24"/>
  <c r="AX201" i="24"/>
  <c r="AX205" i="24"/>
  <c r="AX209" i="24"/>
  <c r="AX213" i="24"/>
  <c r="AX217" i="24"/>
  <c r="AX221" i="24"/>
  <c r="AX225" i="24"/>
  <c r="AX196" i="24"/>
  <c r="AX212" i="24"/>
  <c r="AX228" i="24"/>
  <c r="AX232" i="24"/>
  <c r="AX236" i="24"/>
  <c r="AX240" i="24"/>
  <c r="AX244" i="24"/>
  <c r="AX248" i="24"/>
  <c r="AX252" i="24"/>
  <c r="AX256" i="24"/>
  <c r="AX260" i="24"/>
  <c r="AX184" i="24"/>
  <c r="AX192" i="24"/>
  <c r="AX208" i="24"/>
  <c r="AX224" i="24"/>
  <c r="AX231" i="24"/>
  <c r="AX235" i="24"/>
  <c r="AX239" i="24"/>
  <c r="AX243" i="24"/>
  <c r="AX247" i="24"/>
  <c r="AX251" i="24"/>
  <c r="AX255" i="24"/>
  <c r="AX259" i="24"/>
  <c r="AX263" i="24"/>
  <c r="AX188" i="24"/>
  <c r="AX204" i="24"/>
  <c r="AX220" i="24"/>
  <c r="AX230" i="24"/>
  <c r="AX234" i="24"/>
  <c r="AX238" i="24"/>
  <c r="AX242" i="24"/>
  <c r="AX246" i="24"/>
  <c r="AX250" i="24"/>
  <c r="AX254" i="24"/>
  <c r="AX258" i="24"/>
  <c r="AX262" i="24"/>
  <c r="AX200" i="24"/>
  <c r="AX237" i="24"/>
  <c r="AX253" i="24"/>
  <c r="AX241" i="24"/>
  <c r="AX257" i="24"/>
  <c r="AX233" i="24"/>
  <c r="AX249" i="24"/>
  <c r="AX229" i="24"/>
  <c r="AX245" i="24"/>
  <c r="AX261" i="24"/>
  <c r="AX216" i="24"/>
  <c r="AY188" i="24"/>
  <c r="AY192" i="24"/>
  <c r="AY196" i="24"/>
  <c r="AY200" i="24"/>
  <c r="AY204" i="24"/>
  <c r="AY208" i="24"/>
  <c r="AY212" i="24"/>
  <c r="AY216" i="24"/>
  <c r="AY220" i="24"/>
  <c r="AY224" i="24"/>
  <c r="AY187" i="24"/>
  <c r="AY191" i="24"/>
  <c r="AY195" i="24"/>
  <c r="AY199" i="24"/>
  <c r="AY203" i="24"/>
  <c r="AY207" i="24"/>
  <c r="AY211" i="24"/>
  <c r="AY215" i="24"/>
  <c r="AY219" i="24"/>
  <c r="AY223" i="24"/>
  <c r="AY227" i="24"/>
  <c r="AY186" i="24"/>
  <c r="AY190" i="24"/>
  <c r="AY194" i="24"/>
  <c r="AY198" i="24"/>
  <c r="AY202" i="24"/>
  <c r="AY206" i="24"/>
  <c r="AY210" i="24"/>
  <c r="AY214" i="24"/>
  <c r="AY218" i="24"/>
  <c r="AY222" i="24"/>
  <c r="AY226" i="24"/>
  <c r="AY189" i="24"/>
  <c r="AY205" i="24"/>
  <c r="AY221" i="24"/>
  <c r="AY229" i="24"/>
  <c r="AY233" i="24"/>
  <c r="AY237" i="24"/>
  <c r="AY241" i="24"/>
  <c r="AY245" i="24"/>
  <c r="AY249" i="24"/>
  <c r="AY253" i="24"/>
  <c r="AY257" i="24"/>
  <c r="AY261" i="24"/>
  <c r="AY185" i="24"/>
  <c r="AY201" i="24"/>
  <c r="AY217" i="24"/>
  <c r="AY228" i="24"/>
  <c r="AY232" i="24"/>
  <c r="AY236" i="24"/>
  <c r="AY240" i="24"/>
  <c r="AY244" i="24"/>
  <c r="AY248" i="24"/>
  <c r="AY252" i="24"/>
  <c r="AY256" i="24"/>
  <c r="AY260" i="24"/>
  <c r="AY197" i="24"/>
  <c r="AY213" i="24"/>
  <c r="AY231" i="24"/>
  <c r="AY235" i="24"/>
  <c r="AY239" i="24"/>
  <c r="AY243" i="24"/>
  <c r="AY247" i="24"/>
  <c r="AY251" i="24"/>
  <c r="AY255" i="24"/>
  <c r="AY259" i="24"/>
  <c r="AY263" i="24"/>
  <c r="AY209" i="24"/>
  <c r="AY230" i="24"/>
  <c r="AY246" i="24"/>
  <c r="AY262" i="24"/>
  <c r="AY250" i="24"/>
  <c r="AY193" i="24"/>
  <c r="AY242" i="24"/>
  <c r="AY258" i="24"/>
  <c r="AY225" i="24"/>
  <c r="AY238" i="24"/>
  <c r="AY254" i="24"/>
  <c r="AY184" i="24"/>
  <c r="AY234" i="24"/>
  <c r="AX123" i="24"/>
  <c r="AX131" i="24"/>
  <c r="AX139" i="24"/>
  <c r="AX147" i="24"/>
  <c r="AX155" i="24"/>
  <c r="AX163" i="24"/>
  <c r="AX171" i="24"/>
  <c r="AX125" i="24"/>
  <c r="AX133" i="24"/>
  <c r="AX141" i="24"/>
  <c r="AX149" i="24"/>
  <c r="AX157" i="24"/>
  <c r="AX165" i="24"/>
  <c r="AX173" i="24"/>
  <c r="AX119" i="24"/>
  <c r="AX127" i="24"/>
  <c r="AX135" i="24"/>
  <c r="AX143" i="24"/>
  <c r="AX151" i="24"/>
  <c r="AX159" i="24"/>
  <c r="AX167" i="24"/>
  <c r="AX175" i="24"/>
  <c r="AX121" i="24"/>
  <c r="AX129" i="24"/>
  <c r="AX137" i="24"/>
  <c r="AX145" i="24"/>
  <c r="AX153" i="24"/>
  <c r="AX161" i="24"/>
  <c r="AX169" i="24"/>
  <c r="AX177" i="24"/>
  <c r="E38" i="1"/>
  <c r="A39" i="1" s="1"/>
  <c r="E39" i="1" s="1"/>
  <c r="N31" i="1"/>
  <c r="L31" i="1"/>
  <c r="R8" i="6"/>
  <c r="AB10" i="5"/>
  <c r="T10" i="10"/>
  <c r="U9" i="12"/>
  <c r="N39" i="1" l="1"/>
  <c r="T39" i="1"/>
  <c r="I157" i="16" a="1"/>
  <c r="I157" i="16" s="1"/>
  <c r="J156" i="16" a="1"/>
  <c r="J156" i="16" s="1"/>
  <c r="A40" i="1"/>
  <c r="D16" i="24"/>
  <c r="N117" i="24"/>
  <c r="G182" i="24"/>
  <c r="AR184" i="24" s="1"/>
  <c r="B16" i="24"/>
  <c r="C568" i="6"/>
  <c r="L568" i="6" s="1"/>
  <c r="C556" i="6"/>
  <c r="L556" i="6" s="1"/>
  <c r="C544" i="6"/>
  <c r="L544" i="6" s="1"/>
  <c r="C532" i="6"/>
  <c r="L532" i="6" s="1"/>
  <c r="C520" i="6"/>
  <c r="L520" i="6" s="1"/>
  <c r="C508" i="6"/>
  <c r="L508" i="6" s="1"/>
  <c r="C496" i="6"/>
  <c r="L496" i="6" s="1"/>
  <c r="C484" i="6"/>
  <c r="L484" i="6" s="1"/>
  <c r="C472" i="6"/>
  <c r="L472" i="6" s="1"/>
  <c r="C460" i="6"/>
  <c r="L460" i="6" s="1"/>
  <c r="C448" i="6"/>
  <c r="L448" i="6" s="1"/>
  <c r="C436" i="6"/>
  <c r="L436" i="6" s="1"/>
  <c r="C424" i="6"/>
  <c r="L424" i="6" s="1"/>
  <c r="C412" i="6"/>
  <c r="L412" i="6" s="1"/>
  <c r="C400" i="6"/>
  <c r="L400" i="6" s="1"/>
  <c r="C388" i="6"/>
  <c r="L388" i="6" s="1"/>
  <c r="C376" i="6"/>
  <c r="L376" i="6" s="1"/>
  <c r="C364" i="6"/>
  <c r="L364" i="6" s="1"/>
  <c r="C352" i="6"/>
  <c r="L352" i="6" s="1"/>
  <c r="C340" i="6"/>
  <c r="L340" i="6" s="1"/>
  <c r="C328" i="6"/>
  <c r="L328" i="6" s="1"/>
  <c r="C316" i="6"/>
  <c r="L316" i="6" s="1"/>
  <c r="C304" i="6"/>
  <c r="L304" i="6" s="1"/>
  <c r="C292" i="6"/>
  <c r="L292" i="6" s="1"/>
  <c r="C280" i="6"/>
  <c r="L280" i="6" s="1"/>
  <c r="C268" i="6"/>
  <c r="L268" i="6" s="1"/>
  <c r="C256" i="6"/>
  <c r="L256" i="6" s="1"/>
  <c r="C244" i="6"/>
  <c r="L244" i="6" s="1"/>
  <c r="C232" i="6"/>
  <c r="L232" i="6" s="1"/>
  <c r="C220" i="6"/>
  <c r="L220" i="6" s="1"/>
  <c r="C208" i="6"/>
  <c r="L208" i="6" s="1"/>
  <c r="C196" i="6"/>
  <c r="L196" i="6" s="1"/>
  <c r="C184" i="6"/>
  <c r="L184" i="6" s="1"/>
  <c r="C172" i="6"/>
  <c r="L172" i="6" s="1"/>
  <c r="C160" i="6"/>
  <c r="L160" i="6" s="1"/>
  <c r="C148" i="6"/>
  <c r="L148" i="6" s="1"/>
  <c r="C136" i="6"/>
  <c r="L136" i="6" s="1"/>
  <c r="C124" i="6"/>
  <c r="L124" i="6" s="1"/>
  <c r="C112" i="6"/>
  <c r="L112" i="6" s="1"/>
  <c r="C100" i="6"/>
  <c r="L100" i="6" s="1"/>
  <c r="D249" i="5"/>
  <c r="I249" i="5" s="1"/>
  <c r="D225" i="5"/>
  <c r="I225" i="5" s="1"/>
  <c r="D201" i="5"/>
  <c r="I201" i="5" s="1"/>
  <c r="D165" i="5"/>
  <c r="I165" i="5" s="1"/>
  <c r="D237" i="5"/>
  <c r="I237" i="5" s="1"/>
  <c r="D213" i="5"/>
  <c r="I213" i="5" s="1"/>
  <c r="D189" i="5"/>
  <c r="I189" i="5" s="1"/>
  <c r="D177" i="5"/>
  <c r="I177" i="5" s="1"/>
  <c r="D153" i="5"/>
  <c r="I153" i="5" s="1"/>
  <c r="D141" i="5"/>
  <c r="I141" i="5" s="1"/>
  <c r="D129" i="5"/>
  <c r="I129" i="5" s="1"/>
  <c r="D117" i="5"/>
  <c r="I117" i="5" s="1"/>
  <c r="D105" i="5"/>
  <c r="I105" i="5" s="1"/>
  <c r="D93" i="5"/>
  <c r="I93" i="5" s="1"/>
  <c r="D81" i="5"/>
  <c r="I81" i="5" s="1"/>
  <c r="D69" i="5"/>
  <c r="I69" i="5" s="1"/>
  <c r="D57" i="5"/>
  <c r="I57" i="5" s="1"/>
  <c r="D219" i="5"/>
  <c r="I219" i="5" s="1"/>
  <c r="C562" i="6"/>
  <c r="L562" i="6" s="1"/>
  <c r="C550" i="6"/>
  <c r="L550" i="6" s="1"/>
  <c r="C538" i="6"/>
  <c r="L538" i="6" s="1"/>
  <c r="C526" i="6"/>
  <c r="L526" i="6" s="1"/>
  <c r="C514" i="6"/>
  <c r="L514" i="6" s="1"/>
  <c r="C502" i="6"/>
  <c r="L502" i="6" s="1"/>
  <c r="C490" i="6"/>
  <c r="L490" i="6" s="1"/>
  <c r="C478" i="6"/>
  <c r="L478" i="6" s="1"/>
  <c r="C466" i="6"/>
  <c r="L466" i="6" s="1"/>
  <c r="C454" i="6"/>
  <c r="L454" i="6" s="1"/>
  <c r="C442" i="6"/>
  <c r="L442" i="6" s="1"/>
  <c r="C430" i="6"/>
  <c r="L430" i="6" s="1"/>
  <c r="C418" i="6"/>
  <c r="L418" i="6" s="1"/>
  <c r="C406" i="6"/>
  <c r="L406" i="6" s="1"/>
  <c r="C394" i="6"/>
  <c r="L394" i="6" s="1"/>
  <c r="C382" i="6"/>
  <c r="L382" i="6" s="1"/>
  <c r="C370" i="6"/>
  <c r="L370" i="6" s="1"/>
  <c r="C358" i="6"/>
  <c r="L358" i="6" s="1"/>
  <c r="C346" i="6"/>
  <c r="L346" i="6" s="1"/>
  <c r="C334" i="6"/>
  <c r="L334" i="6" s="1"/>
  <c r="C322" i="6"/>
  <c r="L322" i="6" s="1"/>
  <c r="C310" i="6"/>
  <c r="L310" i="6" s="1"/>
  <c r="C298" i="6"/>
  <c r="L298" i="6" s="1"/>
  <c r="C286" i="6"/>
  <c r="L286" i="6" s="1"/>
  <c r="C274" i="6"/>
  <c r="L274" i="6" s="1"/>
  <c r="C262" i="6"/>
  <c r="L262" i="6" s="1"/>
  <c r="C250" i="6"/>
  <c r="L250" i="6" s="1"/>
  <c r="C238" i="6"/>
  <c r="L238" i="6" s="1"/>
  <c r="C226" i="6"/>
  <c r="L226" i="6" s="1"/>
  <c r="C214" i="6"/>
  <c r="L214" i="6" s="1"/>
  <c r="C202" i="6"/>
  <c r="L202" i="6" s="1"/>
  <c r="C190" i="6"/>
  <c r="L190" i="6" s="1"/>
  <c r="C178" i="6"/>
  <c r="L178" i="6" s="1"/>
  <c r="C166" i="6"/>
  <c r="L166" i="6" s="1"/>
  <c r="C154" i="6"/>
  <c r="L154" i="6" s="1"/>
  <c r="C142" i="6"/>
  <c r="L142" i="6" s="1"/>
  <c r="C130" i="6"/>
  <c r="L130" i="6" s="1"/>
  <c r="C118" i="6"/>
  <c r="L118" i="6" s="1"/>
  <c r="C106" i="6"/>
  <c r="L106" i="6" s="1"/>
  <c r="C94" i="6"/>
  <c r="L94" i="6" s="1"/>
  <c r="D255" i="5"/>
  <c r="I255" i="5" s="1"/>
  <c r="D243" i="5"/>
  <c r="I243" i="5" s="1"/>
  <c r="D207" i="5"/>
  <c r="I207" i="5" s="1"/>
  <c r="D231" i="5"/>
  <c r="I231" i="5" s="1"/>
  <c r="D183" i="5"/>
  <c r="I183" i="5" s="1"/>
  <c r="D135" i="5"/>
  <c r="I135" i="5" s="1"/>
  <c r="D87" i="5"/>
  <c r="I87" i="5" s="1"/>
  <c r="D171" i="5"/>
  <c r="I171" i="5" s="1"/>
  <c r="D195" i="5"/>
  <c r="I195" i="5" s="1"/>
  <c r="D147" i="5"/>
  <c r="I147" i="5" s="1"/>
  <c r="D99" i="5"/>
  <c r="I99" i="5" s="1"/>
  <c r="D51" i="5"/>
  <c r="I51" i="5" s="1"/>
  <c r="D75" i="5"/>
  <c r="I75" i="5" s="1"/>
  <c r="D159" i="5"/>
  <c r="I159" i="5" s="1"/>
  <c r="D111" i="5"/>
  <c r="I111" i="5" s="1"/>
  <c r="D63" i="5"/>
  <c r="I63" i="5" s="1"/>
  <c r="D123" i="5"/>
  <c r="I123" i="5" s="1"/>
  <c r="N8" i="6"/>
  <c r="V8" i="6" s="1"/>
  <c r="T10" i="5"/>
  <c r="AH10" i="5" s="1"/>
  <c r="Q10" i="10"/>
  <c r="Y10" i="10" s="1"/>
  <c r="Q9" i="12"/>
  <c r="M31" i="1"/>
  <c r="I158" i="16" l="1" a="1"/>
  <c r="I158" i="16" s="1"/>
  <c r="J157" i="16" a="1"/>
  <c r="J157" i="16" s="1"/>
  <c r="E40" i="1"/>
  <c r="B17" i="24"/>
  <c r="AR177" i="24"/>
  <c r="AR153" i="24"/>
  <c r="AR149" i="24"/>
  <c r="AR167" i="24"/>
  <c r="AR161" i="24"/>
  <c r="AR139" i="24"/>
  <c r="AR143" i="24"/>
  <c r="AR137" i="24"/>
  <c r="AR173" i="24"/>
  <c r="AR119" i="24"/>
  <c r="AR133" i="24"/>
  <c r="AR145" i="24"/>
  <c r="AR127" i="24"/>
  <c r="AR157" i="24"/>
  <c r="AR135" i="24"/>
  <c r="AR129" i="24"/>
  <c r="AR175" i="24"/>
  <c r="AR169" i="24"/>
  <c r="AR147" i="24"/>
  <c r="AR141" i="24"/>
  <c r="AR123" i="24"/>
  <c r="AR121" i="24"/>
  <c r="AR155" i="24"/>
  <c r="AR159" i="24"/>
  <c r="AR131" i="24"/>
  <c r="AR125" i="24"/>
  <c r="AR151" i="24"/>
  <c r="AR165" i="24"/>
  <c r="AR163" i="24"/>
  <c r="AR171" i="24"/>
  <c r="Y9" i="12"/>
  <c r="X9" i="12" a="1"/>
  <c r="X9" i="12" s="1"/>
  <c r="G9" i="12" a="1"/>
  <c r="G9" i="12" s="1"/>
  <c r="G50" i="5"/>
  <c r="M50" i="5" s="1"/>
  <c r="F38" i="10"/>
  <c r="L38" i="10" s="1"/>
  <c r="F37" i="12"/>
  <c r="K37" i="12" s="1"/>
  <c r="G10" i="5"/>
  <c r="N40" i="1" l="1"/>
  <c r="T40" i="1"/>
  <c r="C275" i="6"/>
  <c r="L275" i="6" s="1"/>
  <c r="C179" i="6"/>
  <c r="L179" i="6" s="1"/>
  <c r="D220" i="5"/>
  <c r="I220" i="5" s="1"/>
  <c r="C257" i="6"/>
  <c r="L257" i="6" s="1"/>
  <c r="Q117" i="24"/>
  <c r="AS157" i="24" s="1"/>
  <c r="C353" i="6"/>
  <c r="L353" i="6" s="1"/>
  <c r="C563" i="6"/>
  <c r="L563" i="6" s="1"/>
  <c r="C245" i="6"/>
  <c r="L245" i="6" s="1"/>
  <c r="C341" i="6"/>
  <c r="L341" i="6" s="1"/>
  <c r="C143" i="6"/>
  <c r="L143" i="6" s="1"/>
  <c r="C317" i="6"/>
  <c r="L317" i="6" s="1"/>
  <c r="C371" i="6"/>
  <c r="L371" i="6" s="1"/>
  <c r="C533" i="6"/>
  <c r="L533" i="6" s="1"/>
  <c r="C449" i="6"/>
  <c r="L449" i="6" s="1"/>
  <c r="C335" i="6"/>
  <c r="L335" i="6" s="1"/>
  <c r="C557" i="6"/>
  <c r="L557" i="6" s="1"/>
  <c r="C467" i="6"/>
  <c r="L467" i="6" s="1"/>
  <c r="C161" i="6"/>
  <c r="L161" i="6" s="1"/>
  <c r="C545" i="6"/>
  <c r="L545" i="6" s="1"/>
  <c r="C527" i="6"/>
  <c r="L527" i="6" s="1"/>
  <c r="D118" i="5"/>
  <c r="I118" i="5" s="1"/>
  <c r="D208" i="5"/>
  <c r="I208" i="5" s="1"/>
  <c r="I159" i="16" a="1"/>
  <c r="I159" i="16" s="1"/>
  <c r="J158" i="16" a="1"/>
  <c r="J158" i="16" s="1"/>
  <c r="C239" i="6"/>
  <c r="L239" i="6" s="1"/>
  <c r="D160" i="5"/>
  <c r="I160" i="5" s="1"/>
  <c r="D124" i="5"/>
  <c r="I124" i="5" s="1"/>
  <c r="C431" i="6"/>
  <c r="L431" i="6" s="1"/>
  <c r="D214" i="5"/>
  <c r="I214" i="5" s="1"/>
  <c r="D82" i="5"/>
  <c r="I82" i="5" s="1"/>
  <c r="C125" i="6"/>
  <c r="L125" i="6" s="1"/>
  <c r="C107" i="6"/>
  <c r="L107" i="6" s="1"/>
  <c r="C299" i="6"/>
  <c r="L299" i="6" s="1"/>
  <c r="C395" i="6"/>
  <c r="L395" i="6" s="1"/>
  <c r="C149" i="6"/>
  <c r="L149" i="6" s="1"/>
  <c r="C185" i="6"/>
  <c r="L185" i="6" s="1"/>
  <c r="C377" i="6"/>
  <c r="L377" i="6" s="1"/>
  <c r="C569" i="6"/>
  <c r="L569" i="6" s="1"/>
  <c r="C167" i="6"/>
  <c r="L167" i="6" s="1"/>
  <c r="C263" i="6"/>
  <c r="L263" i="6" s="1"/>
  <c r="C551" i="6"/>
  <c r="L551" i="6" s="1"/>
  <c r="D142" i="5"/>
  <c r="I142" i="5" s="1"/>
  <c r="D238" i="5"/>
  <c r="I238" i="5" s="1"/>
  <c r="D244" i="5"/>
  <c r="I244" i="5" s="1"/>
  <c r="D202" i="5"/>
  <c r="I202" i="5" s="1"/>
  <c r="K182" i="24"/>
  <c r="AS226" i="24" s="1"/>
  <c r="C197" i="6"/>
  <c r="L197" i="6" s="1"/>
  <c r="C413" i="6"/>
  <c r="L413" i="6" s="1"/>
  <c r="C131" i="6"/>
  <c r="L131" i="6" s="1"/>
  <c r="C227" i="6"/>
  <c r="L227" i="6" s="1"/>
  <c r="C323" i="6"/>
  <c r="L323" i="6" s="1"/>
  <c r="C419" i="6"/>
  <c r="L419" i="6" s="1"/>
  <c r="C515" i="6"/>
  <c r="L515" i="6" s="1"/>
  <c r="C221" i="6"/>
  <c r="L221" i="6" s="1"/>
  <c r="C437" i="6"/>
  <c r="L437" i="6" s="1"/>
  <c r="C113" i="6"/>
  <c r="L113" i="6" s="1"/>
  <c r="C209" i="6"/>
  <c r="L209" i="6" s="1"/>
  <c r="C305" i="6"/>
  <c r="L305" i="6" s="1"/>
  <c r="C401" i="6"/>
  <c r="L401" i="6" s="1"/>
  <c r="C497" i="6"/>
  <c r="L497" i="6" s="1"/>
  <c r="C101" i="6"/>
  <c r="L101" i="6" s="1"/>
  <c r="C95" i="6"/>
  <c r="L95" i="6" s="1"/>
  <c r="C191" i="6"/>
  <c r="L191" i="6" s="1"/>
  <c r="C287" i="6"/>
  <c r="L287" i="6" s="1"/>
  <c r="C383" i="6"/>
  <c r="L383" i="6" s="1"/>
  <c r="C479" i="6"/>
  <c r="L479" i="6" s="1"/>
  <c r="D64" i="5"/>
  <c r="I64" i="5" s="1"/>
  <c r="D70" i="5"/>
  <c r="I70" i="5" s="1"/>
  <c r="D166" i="5"/>
  <c r="I166" i="5" s="1"/>
  <c r="D88" i="5"/>
  <c r="I88" i="5" s="1"/>
  <c r="D76" i="5"/>
  <c r="I76" i="5" s="1"/>
  <c r="D172" i="5"/>
  <c r="I172" i="5" s="1"/>
  <c r="D184" i="5"/>
  <c r="I184" i="5" s="1"/>
  <c r="D130" i="5"/>
  <c r="I130" i="5" s="1"/>
  <c r="D226" i="5"/>
  <c r="I226" i="5" s="1"/>
  <c r="D178" i="5"/>
  <c r="I178" i="5" s="1"/>
  <c r="C365" i="6"/>
  <c r="L365" i="6" s="1"/>
  <c r="C203" i="6"/>
  <c r="L203" i="6" s="1"/>
  <c r="C491" i="6"/>
  <c r="L491" i="6" s="1"/>
  <c r="C389" i="6"/>
  <c r="L389" i="6" s="1"/>
  <c r="D250" i="5"/>
  <c r="I250" i="5" s="1"/>
  <c r="C281" i="6"/>
  <c r="L281" i="6" s="1"/>
  <c r="C473" i="6"/>
  <c r="L473" i="6" s="1"/>
  <c r="C509" i="6"/>
  <c r="L509" i="6" s="1"/>
  <c r="C359" i="6"/>
  <c r="L359" i="6" s="1"/>
  <c r="C455" i="6"/>
  <c r="L455" i="6" s="1"/>
  <c r="D232" i="5"/>
  <c r="I232" i="5" s="1"/>
  <c r="D52" i="5"/>
  <c r="I52" i="5" s="1"/>
  <c r="D148" i="5"/>
  <c r="I148" i="5" s="1"/>
  <c r="D106" i="5"/>
  <c r="I106" i="5" s="1"/>
  <c r="I182" i="24"/>
  <c r="C269" i="6"/>
  <c r="L269" i="6" s="1"/>
  <c r="C485" i="6"/>
  <c r="L485" i="6" s="1"/>
  <c r="C155" i="6"/>
  <c r="L155" i="6" s="1"/>
  <c r="C251" i="6"/>
  <c r="L251" i="6" s="1"/>
  <c r="C347" i="6"/>
  <c r="L347" i="6" s="1"/>
  <c r="C443" i="6"/>
  <c r="L443" i="6" s="1"/>
  <c r="C539" i="6"/>
  <c r="L539" i="6" s="1"/>
  <c r="C293" i="6"/>
  <c r="L293" i="6" s="1"/>
  <c r="C461" i="6"/>
  <c r="L461" i="6" s="1"/>
  <c r="C137" i="6"/>
  <c r="L137" i="6" s="1"/>
  <c r="C233" i="6"/>
  <c r="L233" i="6" s="1"/>
  <c r="C329" i="6"/>
  <c r="L329" i="6" s="1"/>
  <c r="C425" i="6"/>
  <c r="L425" i="6" s="1"/>
  <c r="C521" i="6"/>
  <c r="L521" i="6" s="1"/>
  <c r="C173" i="6"/>
  <c r="L173" i="6" s="1"/>
  <c r="C119" i="6"/>
  <c r="L119" i="6" s="1"/>
  <c r="C215" i="6"/>
  <c r="L215" i="6" s="1"/>
  <c r="C311" i="6"/>
  <c r="L311" i="6" s="1"/>
  <c r="C407" i="6"/>
  <c r="L407" i="6" s="1"/>
  <c r="C503" i="6"/>
  <c r="L503" i="6" s="1"/>
  <c r="D112" i="5"/>
  <c r="I112" i="5" s="1"/>
  <c r="D94" i="5"/>
  <c r="I94" i="5" s="1"/>
  <c r="D190" i="5"/>
  <c r="I190" i="5" s="1"/>
  <c r="D136" i="5"/>
  <c r="I136" i="5" s="1"/>
  <c r="D100" i="5"/>
  <c r="I100" i="5" s="1"/>
  <c r="D196" i="5"/>
  <c r="I196" i="5" s="1"/>
  <c r="D58" i="5"/>
  <c r="I58" i="5" s="1"/>
  <c r="D154" i="5"/>
  <c r="I154" i="5" s="1"/>
  <c r="D256" i="5"/>
  <c r="I256" i="5" s="1"/>
  <c r="A41" i="1"/>
  <c r="D17" i="24"/>
  <c r="I38" i="10"/>
  <c r="AS127" i="24" l="1"/>
  <c r="M40" i="10"/>
  <c r="L39" i="12"/>
  <c r="AS143" i="24"/>
  <c r="AS153" i="24"/>
  <c r="AS171" i="24"/>
  <c r="AS151" i="24"/>
  <c r="AS131" i="24"/>
  <c r="AS147" i="24"/>
  <c r="AS167" i="24"/>
  <c r="AS135" i="24"/>
  <c r="AS169" i="24"/>
  <c r="AS133" i="24"/>
  <c r="AS125" i="24"/>
  <c r="AS165" i="24"/>
  <c r="AS119" i="24"/>
  <c r="AS123" i="24"/>
  <c r="AS149" i="24"/>
  <c r="AS139" i="24"/>
  <c r="AS159" i="24"/>
  <c r="AS129" i="24"/>
  <c r="AS177" i="24"/>
  <c r="AS137" i="24"/>
  <c r="AS173" i="24"/>
  <c r="AS161" i="24"/>
  <c r="AS155" i="24"/>
  <c r="AS175" i="24"/>
  <c r="AS141" i="24"/>
  <c r="AS145" i="24"/>
  <c r="AS163" i="24"/>
  <c r="AS121" i="24"/>
  <c r="AS206" i="24"/>
  <c r="AS234" i="24"/>
  <c r="AS230" i="24"/>
  <c r="AS184" i="24"/>
  <c r="AS198" i="24"/>
  <c r="AS238" i="24"/>
  <c r="AS243" i="24"/>
  <c r="AS205" i="24"/>
  <c r="AS240" i="24"/>
  <c r="AS220" i="24"/>
  <c r="AS218" i="24"/>
  <c r="AS239" i="24"/>
  <c r="AS260" i="24"/>
  <c r="AS231" i="24"/>
  <c r="AS235" i="24"/>
  <c r="AS229" i="24"/>
  <c r="AS219" i="24"/>
  <c r="AS216" i="24"/>
  <c r="AS257" i="24"/>
  <c r="AS192" i="24"/>
  <c r="AS237" i="24"/>
  <c r="AS213" i="24"/>
  <c r="AS261" i="24"/>
  <c r="AS189" i="24"/>
  <c r="AS233" i="24"/>
  <c r="AS209" i="24"/>
  <c r="AS262" i="24"/>
  <c r="AS201" i="24"/>
  <c r="AS242" i="24"/>
  <c r="AS210" i="24"/>
  <c r="AS250" i="24"/>
  <c r="AS228" i="24"/>
  <c r="AS195" i="24"/>
  <c r="AS196" i="24"/>
  <c r="AS249" i="24"/>
  <c r="AS211" i="24"/>
  <c r="AS225" i="24"/>
  <c r="AS190" i="24"/>
  <c r="AS241" i="24"/>
  <c r="AS247" i="24"/>
  <c r="AS217" i="24"/>
  <c r="AS248" i="24"/>
  <c r="AS258" i="24"/>
  <c r="AS215" i="24"/>
  <c r="AS197" i="24"/>
  <c r="AS202" i="24"/>
  <c r="AS187" i="24"/>
  <c r="AS203" i="24"/>
  <c r="AS232" i="24"/>
  <c r="AS254" i="24"/>
  <c r="AS199" i="24"/>
  <c r="AS193" i="24"/>
  <c r="AS256" i="24"/>
  <c r="AS246" i="24"/>
  <c r="AS224" i="24"/>
  <c r="AS214" i="24"/>
  <c r="AS253" i="24"/>
  <c r="AS227" i="24"/>
  <c r="AS188" i="24"/>
  <c r="AS194" i="24"/>
  <c r="I160" i="16" a="1"/>
  <c r="I160" i="16" s="1"/>
  <c r="J159" i="16" a="1"/>
  <c r="J159" i="16" s="1"/>
  <c r="AS221" i="24"/>
  <c r="AS245" i="24"/>
  <c r="AS186" i="24"/>
  <c r="AS212" i="24"/>
  <c r="AS251" i="24"/>
  <c r="AS236" i="24"/>
  <c r="AS191" i="24"/>
  <c r="AS255" i="24"/>
  <c r="AS200" i="24"/>
  <c r="AS222" i="24"/>
  <c r="AS244" i="24"/>
  <c r="AS223" i="24"/>
  <c r="AS263" i="24"/>
  <c r="AS208" i="24"/>
  <c r="AS185" i="24"/>
  <c r="AS252" i="24"/>
  <c r="AS207" i="24"/>
  <c r="AS259" i="24"/>
  <c r="AS204" i="24"/>
  <c r="E41" i="1"/>
  <c r="B18" i="24"/>
  <c r="L91" i="24"/>
  <c r="M91" i="24"/>
  <c r="N107" i="24"/>
  <c r="T83" i="24"/>
  <c r="K91" i="24"/>
  <c r="P107" i="24"/>
  <c r="Q107" i="24"/>
  <c r="R83" i="24"/>
  <c r="Z92" i="24"/>
  <c r="V85" i="24"/>
  <c r="X85" i="24"/>
  <c r="J92" i="24"/>
  <c r="N108" i="24"/>
  <c r="U83" i="24"/>
  <c r="S83" i="24"/>
  <c r="Z91" i="24"/>
  <c r="V86" i="24"/>
  <c r="W85" i="24"/>
  <c r="J91" i="24"/>
  <c r="O107" i="24"/>
  <c r="R84" i="24"/>
  <c r="AB91" i="24"/>
  <c r="AC91" i="24"/>
  <c r="Y85" i="24"/>
  <c r="AA91" i="24"/>
  <c r="R103" i="24"/>
  <c r="S103" i="24"/>
  <c r="X87" i="24"/>
  <c r="T97" i="24"/>
  <c r="V112" i="24"/>
  <c r="R100" i="24"/>
  <c r="U99" i="24"/>
  <c r="Z99" i="24"/>
  <c r="V110" i="24"/>
  <c r="W91" i="24"/>
  <c r="M105" i="24"/>
  <c r="J106" i="24"/>
  <c r="L83" i="24"/>
  <c r="S91" i="24"/>
  <c r="S85" i="24"/>
  <c r="R95" i="24"/>
  <c r="S95" i="24"/>
  <c r="N112" i="24"/>
  <c r="N106" i="24"/>
  <c r="J94" i="24"/>
  <c r="AA109" i="24"/>
  <c r="AB109" i="24"/>
  <c r="K85" i="24"/>
  <c r="Z101" i="24"/>
  <c r="J95" i="24"/>
  <c r="J88" i="24"/>
  <c r="L87" i="24"/>
  <c r="X103" i="24"/>
  <c r="J100" i="24"/>
  <c r="W99" i="24"/>
  <c r="Q83" i="24"/>
  <c r="N83" i="24"/>
  <c r="R94" i="24"/>
  <c r="P87" i="24"/>
  <c r="V101" i="24"/>
  <c r="V84" i="24"/>
  <c r="W83" i="24"/>
  <c r="J98" i="24"/>
  <c r="AA105" i="24"/>
  <c r="P85" i="24"/>
  <c r="N102" i="24"/>
  <c r="P101" i="24"/>
  <c r="T109" i="24"/>
  <c r="T89" i="24"/>
  <c r="U87" i="24"/>
  <c r="N103" i="24"/>
  <c r="O103" i="24"/>
  <c r="O97" i="24"/>
  <c r="AC95" i="24"/>
  <c r="Z87" i="24"/>
  <c r="V106" i="24"/>
  <c r="V105" i="24"/>
  <c r="W97" i="24"/>
  <c r="O91" i="24"/>
  <c r="J110" i="24"/>
  <c r="AB107" i="24"/>
  <c r="AC107" i="24"/>
  <c r="Z89" i="24"/>
  <c r="Z84" i="24"/>
  <c r="R106" i="24"/>
  <c r="N110" i="24"/>
  <c r="P109" i="24"/>
  <c r="AB103" i="24"/>
  <c r="X89" i="24"/>
  <c r="V93" i="24"/>
  <c r="L107" i="24"/>
  <c r="M107" i="24"/>
  <c r="K89" i="24"/>
  <c r="AA97" i="24"/>
  <c r="W107" i="24"/>
  <c r="P99" i="24"/>
  <c r="Q99" i="24"/>
  <c r="R107" i="24"/>
  <c r="U101" i="24"/>
  <c r="U111" i="24"/>
  <c r="N94" i="24"/>
  <c r="P93" i="24"/>
  <c r="N96" i="24"/>
  <c r="N90" i="24"/>
  <c r="J102" i="24"/>
  <c r="AA93" i="24"/>
  <c r="AB93" i="24"/>
  <c r="L111" i="24"/>
  <c r="Z85" i="24"/>
  <c r="J103" i="24"/>
  <c r="U103" i="24"/>
  <c r="V87" i="24"/>
  <c r="W87" i="24"/>
  <c r="S97" i="24"/>
  <c r="Y111" i="24"/>
  <c r="T99" i="24"/>
  <c r="AB99" i="24"/>
  <c r="AC99" i="24"/>
  <c r="Y109" i="24"/>
  <c r="V91" i="24"/>
  <c r="L105" i="24"/>
  <c r="M83" i="24"/>
  <c r="K83" i="24"/>
  <c r="R91" i="24"/>
  <c r="R86" i="24"/>
  <c r="U95" i="24"/>
  <c r="N111" i="24"/>
  <c r="O111" i="24"/>
  <c r="O105" i="24"/>
  <c r="J93" i="24"/>
  <c r="Z110" i="24"/>
  <c r="J86" i="24"/>
  <c r="J85" i="24"/>
  <c r="AC101" i="24"/>
  <c r="M95" i="24"/>
  <c r="J87" i="24"/>
  <c r="V103" i="24"/>
  <c r="W103" i="24"/>
  <c r="J99" i="24"/>
  <c r="V99" i="24"/>
  <c r="P83" i="24"/>
  <c r="S93" i="24"/>
  <c r="T93" i="24"/>
  <c r="N88" i="24"/>
  <c r="V102" i="24"/>
  <c r="Y83" i="24"/>
  <c r="M97" i="24"/>
  <c r="J97" i="24"/>
  <c r="Z105" i="24"/>
  <c r="O85" i="24"/>
  <c r="O101" i="24"/>
  <c r="S109" i="24"/>
  <c r="R110" i="24"/>
  <c r="R89" i="24"/>
  <c r="S87" i="24"/>
  <c r="Q103" i="24"/>
  <c r="Q97" i="24"/>
  <c r="N97" i="24"/>
  <c r="AB95" i="24"/>
  <c r="AC87" i="24"/>
  <c r="Y105" i="24"/>
  <c r="V98" i="24"/>
  <c r="V97" i="24"/>
  <c r="N91" i="24"/>
  <c r="J109" i="24"/>
  <c r="AA107" i="24"/>
  <c r="AC89" i="24"/>
  <c r="AA89" i="24"/>
  <c r="AA83" i="24"/>
  <c r="T105" i="24"/>
  <c r="O109" i="24"/>
  <c r="Z104" i="24"/>
  <c r="AA103" i="24"/>
  <c r="W89" i="24"/>
  <c r="V94" i="24"/>
  <c r="K107" i="24"/>
  <c r="M89" i="24"/>
  <c r="J90" i="24"/>
  <c r="Z98" i="24"/>
  <c r="V107" i="24"/>
  <c r="N100" i="24"/>
  <c r="R108" i="24"/>
  <c r="U107" i="24"/>
  <c r="R102" i="24"/>
  <c r="R112" i="24"/>
  <c r="O93" i="24"/>
  <c r="N95" i="24"/>
  <c r="O95" i="24"/>
  <c r="O89" i="24"/>
  <c r="J101" i="24"/>
  <c r="Z94" i="24"/>
  <c r="J112" i="24"/>
  <c r="K111" i="24"/>
  <c r="AB85" i="24"/>
  <c r="M103" i="24"/>
  <c r="V96" i="24"/>
  <c r="Z112" i="24"/>
  <c r="AA111" i="24"/>
  <c r="R104" i="24"/>
  <c r="V88" i="24"/>
  <c r="U97" i="24"/>
  <c r="R97" i="24"/>
  <c r="X111" i="24"/>
  <c r="S99" i="24"/>
  <c r="AA99" i="24"/>
  <c r="W109" i="24"/>
  <c r="X109" i="24"/>
  <c r="Y91" i="24"/>
  <c r="K105" i="24"/>
  <c r="J84" i="24"/>
  <c r="R92" i="24"/>
  <c r="U91" i="24"/>
  <c r="R85" i="24"/>
  <c r="R96" i="24"/>
  <c r="Q111" i="24"/>
  <c r="Q105" i="24"/>
  <c r="N105" i="24"/>
  <c r="M93" i="24"/>
  <c r="Z109" i="24"/>
  <c r="L85" i="24"/>
  <c r="AA101" i="24"/>
  <c r="AB101" i="24"/>
  <c r="L95" i="24"/>
  <c r="M87" i="24"/>
  <c r="V104" i="24"/>
  <c r="L99" i="24"/>
  <c r="M99" i="24"/>
  <c r="V100" i="24"/>
  <c r="N84" i="24"/>
  <c r="R93" i="24"/>
  <c r="N87" i="24"/>
  <c r="O87" i="24"/>
  <c r="Y101" i="24"/>
  <c r="V83" i="24"/>
  <c r="L97" i="24"/>
  <c r="AC105" i="24"/>
  <c r="Z106" i="24"/>
  <c r="Q85" i="24"/>
  <c r="N101" i="24"/>
  <c r="R109" i="24"/>
  <c r="U89" i="24"/>
  <c r="S89" i="24"/>
  <c r="T87" i="24"/>
  <c r="P103" i="24"/>
  <c r="P97" i="24"/>
  <c r="Z96" i="24"/>
  <c r="AA95" i="24"/>
  <c r="AA87" i="24"/>
  <c r="X105" i="24"/>
  <c r="Y97" i="24"/>
  <c r="P91" i="24"/>
  <c r="Q91" i="24"/>
  <c r="M109" i="24"/>
  <c r="Z108" i="24"/>
  <c r="AB89" i="24"/>
  <c r="AC83" i="24"/>
  <c r="Z83" i="24"/>
  <c r="S105" i="24"/>
  <c r="N109" i="24"/>
  <c r="Z103" i="24"/>
  <c r="V90" i="24"/>
  <c r="V89" i="24"/>
  <c r="Y93" i="24"/>
  <c r="J108" i="24"/>
  <c r="L89" i="24"/>
  <c r="AC97" i="24"/>
  <c r="Z97" i="24"/>
  <c r="V108" i="24"/>
  <c r="O99" i="24"/>
  <c r="T107" i="24"/>
  <c r="S101" i="24"/>
  <c r="T101" i="24"/>
  <c r="T111" i="24"/>
  <c r="N93" i="24"/>
  <c r="Q95" i="24"/>
  <c r="Q89" i="24"/>
  <c r="N89" i="24"/>
  <c r="M101" i="24"/>
  <c r="Z93" i="24"/>
  <c r="J111" i="24"/>
  <c r="AA85" i="24"/>
  <c r="AC85" i="24"/>
  <c r="L103" i="24"/>
  <c r="T103" i="24"/>
  <c r="W111" i="24"/>
  <c r="X91" i="24"/>
  <c r="T91" i="24"/>
  <c r="P111" i="24"/>
  <c r="AC109" i="24"/>
  <c r="K95" i="24"/>
  <c r="X99" i="24"/>
  <c r="Q87" i="24"/>
  <c r="K97" i="24"/>
  <c r="Q101" i="24"/>
  <c r="R88" i="24"/>
  <c r="Z88" i="24"/>
  <c r="N92" i="24"/>
  <c r="Z90" i="24"/>
  <c r="Q109" i="24"/>
  <c r="X93" i="24"/>
  <c r="X107" i="24"/>
  <c r="R101" i="24"/>
  <c r="P95" i="24"/>
  <c r="AC93" i="24"/>
  <c r="K103" i="24"/>
  <c r="W95" i="24"/>
  <c r="J83" i="24"/>
  <c r="U93" i="24"/>
  <c r="R87" i="24"/>
  <c r="Z107" i="24"/>
  <c r="AB97" i="24"/>
  <c r="L101" i="24"/>
  <c r="AB111" i="24"/>
  <c r="Y87" i="24"/>
  <c r="R99" i="24"/>
  <c r="V92" i="24"/>
  <c r="T85" i="24"/>
  <c r="P105" i="24"/>
  <c r="M85" i="24"/>
  <c r="K87" i="24"/>
  <c r="Y99" i="24"/>
  <c r="W101" i="24"/>
  <c r="AB105" i="24"/>
  <c r="U109" i="24"/>
  <c r="N104" i="24"/>
  <c r="AB87" i="24"/>
  <c r="K109" i="24"/>
  <c r="AB83" i="24"/>
  <c r="AC103" i="24"/>
  <c r="J107" i="24"/>
  <c r="Y107" i="24"/>
  <c r="R111" i="24"/>
  <c r="P89" i="24"/>
  <c r="M111" i="24"/>
  <c r="V95" i="24"/>
  <c r="Z111" i="24"/>
  <c r="V111" i="24"/>
  <c r="L93" i="24"/>
  <c r="K99" i="24"/>
  <c r="N85" i="24"/>
  <c r="X97" i="24"/>
  <c r="W93" i="24"/>
  <c r="Q93" i="24"/>
  <c r="X95" i="24"/>
  <c r="R98" i="24"/>
  <c r="Z100" i="24"/>
  <c r="J105" i="24"/>
  <c r="U85" i="24"/>
  <c r="K93" i="24"/>
  <c r="Z102" i="24"/>
  <c r="Y103" i="24"/>
  <c r="O83" i="24"/>
  <c r="X101" i="24"/>
  <c r="N86" i="24"/>
  <c r="R90" i="24"/>
  <c r="N98" i="24"/>
  <c r="W105" i="24"/>
  <c r="L109" i="24"/>
  <c r="U105" i="24"/>
  <c r="Y89" i="24"/>
  <c r="J89" i="24"/>
  <c r="N99" i="24"/>
  <c r="S111" i="24"/>
  <c r="K101" i="24"/>
  <c r="Z86" i="24"/>
  <c r="Y95" i="24"/>
  <c r="AC111" i="24"/>
  <c r="V109" i="24"/>
  <c r="T95" i="24"/>
  <c r="J96" i="24"/>
  <c r="X83" i="24"/>
  <c r="Z95" i="24"/>
  <c r="R105" i="24"/>
  <c r="S107" i="24"/>
  <c r="J104" i="24"/>
  <c r="X10" i="10" a="1"/>
  <c r="X10" i="10" s="1"/>
  <c r="G10" i="10" a="1"/>
  <c r="G10" i="10" s="1"/>
  <c r="J475" i="22"/>
  <c r="J239" i="22"/>
  <c r="N41" i="1" l="1"/>
  <c r="T41" i="1"/>
  <c r="E422" i="9" a="1"/>
  <c r="E422" i="9" s="1"/>
  <c r="E370" i="9" a="1"/>
  <c r="E370" i="9" s="1"/>
  <c r="E374" i="9" a="1"/>
  <c r="E374" i="9" s="1"/>
  <c r="H346" i="9" a="1"/>
  <c r="H346" i="9" s="1"/>
  <c r="E454" i="9" a="1"/>
  <c r="E454" i="9" s="1"/>
  <c r="F454" i="9" a="1"/>
  <c r="F454" i="9" s="1"/>
  <c r="E414" i="9" a="1"/>
  <c r="E414" i="9" s="1"/>
  <c r="E426" i="9" a="1"/>
  <c r="E426" i="9" s="1"/>
  <c r="H330" i="9" a="1"/>
  <c r="H330" i="9" s="1"/>
  <c r="G418" i="9" a="1"/>
  <c r="G418" i="9" s="1"/>
  <c r="G398" i="9" a="1"/>
  <c r="G398" i="9" s="1"/>
  <c r="G414" i="9" a="1"/>
  <c r="G414" i="9" s="1"/>
  <c r="H370" i="9" a="1"/>
  <c r="H370" i="9" s="1"/>
  <c r="H390" i="9" a="1"/>
  <c r="H390" i="9" s="1"/>
  <c r="H418" i="9" a="1"/>
  <c r="H418" i="9" s="1"/>
  <c r="F473" i="9" a="1"/>
  <c r="F473" i="9" s="1"/>
  <c r="F409" i="9" a="1"/>
  <c r="F409" i="9" s="1"/>
  <c r="F377" i="9" a="1"/>
  <c r="F377" i="9" s="1"/>
  <c r="F329" i="9" a="1"/>
  <c r="F329" i="9" s="1"/>
  <c r="F297" i="9" a="1"/>
  <c r="F297" i="9" s="1"/>
  <c r="H464" i="9" a="1"/>
  <c r="H464" i="9" s="1"/>
  <c r="F416" i="9" a="1"/>
  <c r="F416" i="9" s="1"/>
  <c r="F336" i="9" a="1"/>
  <c r="F336" i="9" s="1"/>
  <c r="G288" i="9" a="1"/>
  <c r="G288" i="9" s="1"/>
  <c r="G467" i="9" a="1"/>
  <c r="G467" i="9" s="1"/>
  <c r="F410" i="9" a="1"/>
  <c r="F410" i="9" s="1"/>
  <c r="G306" i="9" a="1"/>
  <c r="G306" i="9" s="1"/>
  <c r="E290" i="9" a="1"/>
  <c r="E290" i="9" s="1"/>
  <c r="E390" i="9" a="1"/>
  <c r="E390" i="9" s="1"/>
  <c r="E418" i="9" a="1"/>
  <c r="E418" i="9" s="1"/>
  <c r="G334" i="9" a="1"/>
  <c r="G334" i="9" s="1"/>
  <c r="G374" i="9" a="1"/>
  <c r="G374" i="9" s="1"/>
  <c r="E398" i="9" a="1"/>
  <c r="E398" i="9" s="1"/>
  <c r="G346" i="9" a="1"/>
  <c r="G346" i="9" s="1"/>
  <c r="H326" i="9" a="1"/>
  <c r="H326" i="9" s="1"/>
  <c r="G390" i="9" a="1"/>
  <c r="G390" i="9" s="1"/>
  <c r="H422" i="9" a="1"/>
  <c r="H422" i="9" s="1"/>
  <c r="F398" i="9" a="1"/>
  <c r="F398" i="9" s="1"/>
  <c r="F414" i="9" a="1"/>
  <c r="F414" i="9" s="1"/>
  <c r="F390" i="9" a="1"/>
  <c r="F390" i="9" s="1"/>
  <c r="G422" i="9" a="1"/>
  <c r="G422" i="9" s="1"/>
  <c r="F374" i="9" a="1"/>
  <c r="F374" i="9" s="1"/>
  <c r="F418" i="9" a="1"/>
  <c r="F418" i="9" s="1"/>
  <c r="F422" i="9" a="1"/>
  <c r="F422" i="9" s="1"/>
  <c r="G370" i="9" a="1"/>
  <c r="G370" i="9" s="1"/>
  <c r="H374" i="9" a="1"/>
  <c r="H374" i="9" s="1"/>
  <c r="H473" i="9" a="1"/>
  <c r="H473" i="9" s="1"/>
  <c r="G409" i="9" a="1"/>
  <c r="G409" i="9" s="1"/>
  <c r="E377" i="9" a="1"/>
  <c r="E377" i="9" s="1"/>
  <c r="E297" i="9" a="1"/>
  <c r="E297" i="9" s="1"/>
  <c r="E464" i="9" a="1"/>
  <c r="E464" i="9" s="1"/>
  <c r="H416" i="9" a="1"/>
  <c r="H416" i="9" s="1"/>
  <c r="F384" i="9" a="1"/>
  <c r="F384" i="9" s="1"/>
  <c r="G336" i="9" a="1"/>
  <c r="G336" i="9" s="1"/>
  <c r="F288" i="9" a="1"/>
  <c r="F288" i="9" s="1"/>
  <c r="F327" i="9" a="1"/>
  <c r="F327" i="9" s="1"/>
  <c r="H467" i="9" a="1"/>
  <c r="H467" i="9" s="1"/>
  <c r="H306" i="9" a="1"/>
  <c r="H306" i="9" s="1"/>
  <c r="F413" i="9" a="1"/>
  <c r="F413" i="9" s="1"/>
  <c r="E397" i="9" a="1"/>
  <c r="E397" i="9" s="1"/>
  <c r="G333" i="9" a="1"/>
  <c r="G333" i="9" s="1"/>
  <c r="E301" i="9" a="1"/>
  <c r="E301" i="9" s="1"/>
  <c r="G452" i="9" a="1"/>
  <c r="G452" i="9" s="1"/>
  <c r="F420" i="9" a="1"/>
  <c r="F420" i="9" s="1"/>
  <c r="E404" i="9" a="1"/>
  <c r="E404" i="9" s="1"/>
  <c r="H388" i="9" a="1"/>
  <c r="H388" i="9" s="1"/>
  <c r="F372" i="9" a="1"/>
  <c r="F372" i="9" s="1"/>
  <c r="G340" i="9" a="1"/>
  <c r="G340" i="9" s="1"/>
  <c r="G292" i="9" a="1"/>
  <c r="G292" i="9" s="1"/>
  <c r="G323" i="9" a="1"/>
  <c r="G323" i="9" s="1"/>
  <c r="F471" i="9" a="1"/>
  <c r="F471" i="9" s="1"/>
  <c r="F403" i="9" a="1"/>
  <c r="F403" i="9" s="1"/>
  <c r="F295" i="9" a="1"/>
  <c r="F295" i="9" s="1"/>
  <c r="G407" i="9" a="1"/>
  <c r="G407" i="9" s="1"/>
  <c r="G371" i="9" a="1"/>
  <c r="G371" i="9" s="1"/>
  <c r="F331" i="9" a="1"/>
  <c r="F331" i="9" s="1"/>
  <c r="E334" i="9" a="1"/>
  <c r="E334" i="9" s="1"/>
  <c r="F457" i="9" a="1"/>
  <c r="F457" i="9" s="1"/>
  <c r="F425" i="9" a="1"/>
  <c r="F425" i="9" s="1"/>
  <c r="E393" i="9" a="1"/>
  <c r="E393" i="9" s="1"/>
  <c r="F448" i="9" a="1"/>
  <c r="F448" i="9" s="1"/>
  <c r="H368" i="9" a="1"/>
  <c r="H368" i="9" s="1"/>
  <c r="G320" i="9" a="1"/>
  <c r="G320" i="9" s="1"/>
  <c r="G304" i="9" a="1"/>
  <c r="G304" i="9" s="1"/>
  <c r="F431" i="9" a="1"/>
  <c r="F431" i="9" s="1"/>
  <c r="F346" i="9" a="1"/>
  <c r="F346" i="9" s="1"/>
  <c r="F326" i="9" a="1"/>
  <c r="F326" i="9" s="1"/>
  <c r="E294" i="9" a="1"/>
  <c r="E294" i="9" s="1"/>
  <c r="F469" i="9" a="1"/>
  <c r="F469" i="9" s="1"/>
  <c r="F453" i="9" a="1"/>
  <c r="F453" i="9" s="1"/>
  <c r="F449" i="9" a="1"/>
  <c r="F449" i="9" s="1"/>
  <c r="E437" i="9" a="1"/>
  <c r="E437" i="9" s="1"/>
  <c r="E421" i="9" a="1"/>
  <c r="E421" i="9" s="1"/>
  <c r="F417" i="9" a="1"/>
  <c r="F417" i="9" s="1"/>
  <c r="F401" i="9" a="1"/>
  <c r="F401" i="9" s="1"/>
  <c r="F389" i="9" a="1"/>
  <c r="F389" i="9" s="1"/>
  <c r="G369" i="9" a="1"/>
  <c r="G369" i="9" s="1"/>
  <c r="H454" i="9" a="1"/>
  <c r="H454" i="9" s="1"/>
  <c r="G473" i="9" a="1"/>
  <c r="G473" i="9" s="1"/>
  <c r="E409" i="9" a="1"/>
  <c r="E409" i="9" s="1"/>
  <c r="H329" i="9" a="1"/>
  <c r="H329" i="9" s="1"/>
  <c r="E416" i="9" a="1"/>
  <c r="E416" i="9" s="1"/>
  <c r="E336" i="9" a="1"/>
  <c r="E336" i="9" s="1"/>
  <c r="E288" i="9" a="1"/>
  <c r="E288" i="9" s="1"/>
  <c r="E327" i="9" a="1"/>
  <c r="E327" i="9" s="1"/>
  <c r="F467" i="9" a="1"/>
  <c r="F467" i="9" s="1"/>
  <c r="E306" i="9" a="1"/>
  <c r="E306" i="9" s="1"/>
  <c r="H290" i="9" a="1"/>
  <c r="H290" i="9" s="1"/>
  <c r="E413" i="9" a="1"/>
  <c r="E413" i="9" s="1"/>
  <c r="H397" i="9" a="1"/>
  <c r="H397" i="9" s="1"/>
  <c r="F333" i="9" a="1"/>
  <c r="F333" i="9" s="1"/>
  <c r="F301" i="9" a="1"/>
  <c r="F301" i="9" s="1"/>
  <c r="F452" i="9" a="1"/>
  <c r="F452" i="9" s="1"/>
  <c r="E420" i="9" a="1"/>
  <c r="E420" i="9" s="1"/>
  <c r="H404" i="9" a="1"/>
  <c r="H404" i="9" s="1"/>
  <c r="G388" i="9" a="1"/>
  <c r="G388" i="9" s="1"/>
  <c r="E372" i="9" a="1"/>
  <c r="E372" i="9" s="1"/>
  <c r="E340" i="9" a="1"/>
  <c r="E340" i="9" s="1"/>
  <c r="F292" i="9" a="1"/>
  <c r="F292" i="9" s="1"/>
  <c r="F323" i="9" a="1"/>
  <c r="F323" i="9" s="1"/>
  <c r="E471" i="9" a="1"/>
  <c r="E471" i="9" s="1"/>
  <c r="E403" i="9" a="1"/>
  <c r="E403" i="9" s="1"/>
  <c r="E295" i="9" a="1"/>
  <c r="E295" i="9" s="1"/>
  <c r="H407" i="9" a="1"/>
  <c r="H407" i="9" s="1"/>
  <c r="F371" i="9" a="1"/>
  <c r="F371" i="9" s="1"/>
  <c r="E331" i="9" a="1"/>
  <c r="E331" i="9" s="1"/>
  <c r="H302" i="9" a="1"/>
  <c r="H302" i="9" s="1"/>
  <c r="E457" i="9" a="1"/>
  <c r="E457" i="9" s="1"/>
  <c r="E425" i="9" a="1"/>
  <c r="E425" i="9" s="1"/>
  <c r="H393" i="9" a="1"/>
  <c r="H393" i="9" s="1"/>
  <c r="H345" i="9" a="1"/>
  <c r="H345" i="9" s="1"/>
  <c r="E448" i="9" a="1"/>
  <c r="E448" i="9" s="1"/>
  <c r="G368" i="9" a="1"/>
  <c r="G368" i="9" s="1"/>
  <c r="E320" i="9" a="1"/>
  <c r="E320" i="9" s="1"/>
  <c r="F304" i="9" a="1"/>
  <c r="F304" i="9" s="1"/>
  <c r="E431" i="9" a="1"/>
  <c r="E431" i="9" s="1"/>
  <c r="E346" i="9" a="1"/>
  <c r="E346" i="9" s="1"/>
  <c r="E326" i="9" a="1"/>
  <c r="E326" i="9" s="1"/>
  <c r="F294" i="9" a="1"/>
  <c r="F294" i="9" s="1"/>
  <c r="E469" i="9" a="1"/>
  <c r="E469" i="9" s="1"/>
  <c r="E453" i="9" a="1"/>
  <c r="E453" i="9" s="1"/>
  <c r="E449" i="9" a="1"/>
  <c r="E449" i="9" s="1"/>
  <c r="G421" i="9" a="1"/>
  <c r="G421" i="9" s="1"/>
  <c r="G417" i="9" a="1"/>
  <c r="G417" i="9" s="1"/>
  <c r="G401" i="9" a="1"/>
  <c r="G401" i="9" s="1"/>
  <c r="H389" i="9" a="1"/>
  <c r="H389" i="9" s="1"/>
  <c r="E373" i="9" a="1"/>
  <c r="E373" i="9" s="1"/>
  <c r="H369" i="9" a="1"/>
  <c r="H369" i="9" s="1"/>
  <c r="E337" i="9" a="1"/>
  <c r="E337" i="9" s="1"/>
  <c r="E289" i="9" a="1"/>
  <c r="E289" i="9" s="1"/>
  <c r="F370" i="9" a="1"/>
  <c r="F370" i="9" s="1"/>
  <c r="E473" i="9" a="1"/>
  <c r="E473" i="9" s="1"/>
  <c r="H377" i="9" a="1"/>
  <c r="H377" i="9" s="1"/>
  <c r="G329" i="9" a="1"/>
  <c r="G329" i="9" s="1"/>
  <c r="H297" i="9" a="1"/>
  <c r="H297" i="9" s="1"/>
  <c r="G464" i="9" a="1"/>
  <c r="G464" i="9" s="1"/>
  <c r="E467" i="9" a="1"/>
  <c r="E467" i="9" s="1"/>
  <c r="F306" i="9" a="1"/>
  <c r="F306" i="9" s="1"/>
  <c r="G290" i="9" a="1"/>
  <c r="G290" i="9" s="1"/>
  <c r="H413" i="9" a="1"/>
  <c r="H413" i="9" s="1"/>
  <c r="G397" i="9" a="1"/>
  <c r="G397" i="9" s="1"/>
  <c r="E333" i="9" a="1"/>
  <c r="E333" i="9" s="1"/>
  <c r="H301" i="9" a="1"/>
  <c r="H301" i="9" s="1"/>
  <c r="E452" i="9" a="1"/>
  <c r="E452" i="9" s="1"/>
  <c r="H420" i="9" a="1"/>
  <c r="H420" i="9" s="1"/>
  <c r="G404" i="9" a="1"/>
  <c r="G404" i="9" s="1"/>
  <c r="F388" i="9" a="1"/>
  <c r="F388" i="9" s="1"/>
  <c r="H372" i="9" a="1"/>
  <c r="H372" i="9" s="1"/>
  <c r="F340" i="9" a="1"/>
  <c r="F340" i="9" s="1"/>
  <c r="E292" i="9" a="1"/>
  <c r="E292" i="9" s="1"/>
  <c r="E323" i="9" a="1"/>
  <c r="E323" i="9" s="1"/>
  <c r="G471" i="9" a="1"/>
  <c r="G471" i="9" s="1"/>
  <c r="H403" i="9" a="1"/>
  <c r="H403" i="9" s="1"/>
  <c r="G295" i="9" a="1"/>
  <c r="G295" i="9" s="1"/>
  <c r="E407" i="9" a="1"/>
  <c r="E407" i="9" s="1"/>
  <c r="E371" i="9" a="1"/>
  <c r="E371" i="9" s="1"/>
  <c r="G331" i="9" a="1"/>
  <c r="G331" i="9" s="1"/>
  <c r="E302" i="9" a="1"/>
  <c r="E302" i="9" s="1"/>
  <c r="H457" i="9" a="1"/>
  <c r="H457" i="9" s="1"/>
  <c r="H425" i="9" a="1"/>
  <c r="H425" i="9" s="1"/>
  <c r="G393" i="9" a="1"/>
  <c r="G393" i="9" s="1"/>
  <c r="G345" i="9" a="1"/>
  <c r="G345" i="9" s="1"/>
  <c r="G448" i="9" a="1"/>
  <c r="G448" i="9" s="1"/>
  <c r="F368" i="9" a="1"/>
  <c r="F368" i="9" s="1"/>
  <c r="F320" i="9" a="1"/>
  <c r="F320" i="9" s="1"/>
  <c r="E304" i="9" a="1"/>
  <c r="E304" i="9" s="1"/>
  <c r="H431" i="9" a="1"/>
  <c r="H431" i="9" s="1"/>
  <c r="F330" i="9" a="1"/>
  <c r="F330" i="9" s="1"/>
  <c r="H294" i="9" a="1"/>
  <c r="H294" i="9" s="1"/>
  <c r="G469" i="9" a="1"/>
  <c r="G469" i="9" s="1"/>
  <c r="G453" i="9" a="1"/>
  <c r="G453" i="9" s="1"/>
  <c r="G449" i="9" a="1"/>
  <c r="G449" i="9" s="1"/>
  <c r="H437" i="9" a="1"/>
  <c r="H437" i="9" s="1"/>
  <c r="H421" i="9" a="1"/>
  <c r="H421" i="9" s="1"/>
  <c r="G454" i="9" a="1"/>
  <c r="G454" i="9" s="1"/>
  <c r="H409" i="9" a="1"/>
  <c r="H409" i="9" s="1"/>
  <c r="G377" i="9" a="1"/>
  <c r="G377" i="9" s="1"/>
  <c r="E329" i="9" a="1"/>
  <c r="E329" i="9" s="1"/>
  <c r="G297" i="9" a="1"/>
  <c r="G297" i="9" s="1"/>
  <c r="F464" i="9" a="1"/>
  <c r="F464" i="9" s="1"/>
  <c r="G416" i="9" a="1"/>
  <c r="G416" i="9" s="1"/>
  <c r="H336" i="9" a="1"/>
  <c r="H336" i="9" s="1"/>
  <c r="H288" i="9" a="1"/>
  <c r="H288" i="9" s="1"/>
  <c r="F426" i="9" a="1"/>
  <c r="F426" i="9" s="1"/>
  <c r="F290" i="9" a="1"/>
  <c r="F290" i="9" s="1"/>
  <c r="G413" i="9" a="1"/>
  <c r="G413" i="9" s="1"/>
  <c r="F397" i="9" a="1"/>
  <c r="F397" i="9" s="1"/>
  <c r="H333" i="9" a="1"/>
  <c r="H333" i="9" s="1"/>
  <c r="G301" i="9" a="1"/>
  <c r="G301" i="9" s="1"/>
  <c r="H452" i="9" a="1"/>
  <c r="H452" i="9" s="1"/>
  <c r="G420" i="9" a="1"/>
  <c r="G420" i="9" s="1"/>
  <c r="F404" i="9" a="1"/>
  <c r="F404" i="9" s="1"/>
  <c r="E388" i="9" a="1"/>
  <c r="E388" i="9" s="1"/>
  <c r="G372" i="9" a="1"/>
  <c r="G372" i="9" s="1"/>
  <c r="H340" i="9" a="1"/>
  <c r="H340" i="9" s="1"/>
  <c r="H292" i="9" a="1"/>
  <c r="H292" i="9" s="1"/>
  <c r="H323" i="9" a="1"/>
  <c r="H323" i="9" s="1"/>
  <c r="H471" i="9" a="1"/>
  <c r="H471" i="9" s="1"/>
  <c r="G403" i="9" a="1"/>
  <c r="G403" i="9" s="1"/>
  <c r="H295" i="9" a="1"/>
  <c r="H295" i="9" s="1"/>
  <c r="F407" i="9" a="1"/>
  <c r="F407" i="9" s="1"/>
  <c r="H331" i="9" a="1"/>
  <c r="H331" i="9" s="1"/>
  <c r="F334" i="9" a="1"/>
  <c r="F334" i="9" s="1"/>
  <c r="F302" i="9" a="1"/>
  <c r="F302" i="9" s="1"/>
  <c r="G457" i="9" a="1"/>
  <c r="G457" i="9" s="1"/>
  <c r="G425" i="9" a="1"/>
  <c r="G425" i="9" s="1"/>
  <c r="F393" i="9" a="1"/>
  <c r="F393" i="9" s="1"/>
  <c r="E345" i="9" a="1"/>
  <c r="E345" i="9" s="1"/>
  <c r="H448" i="9" a="1"/>
  <c r="H448" i="9" s="1"/>
  <c r="E368" i="9" a="1"/>
  <c r="E368" i="9" s="1"/>
  <c r="H320" i="9" a="1"/>
  <c r="H320" i="9" s="1"/>
  <c r="H304" i="9" a="1"/>
  <c r="H304" i="9" s="1"/>
  <c r="G431" i="9" a="1"/>
  <c r="G431" i="9" s="1"/>
  <c r="H426" i="9" a="1"/>
  <c r="H426" i="9" s="1"/>
  <c r="E330" i="9" a="1"/>
  <c r="E330" i="9" s="1"/>
  <c r="G294" i="9" a="1"/>
  <c r="G294" i="9" s="1"/>
  <c r="H469" i="9" a="1"/>
  <c r="H469" i="9" s="1"/>
  <c r="H453" i="9" a="1"/>
  <c r="H453" i="9" s="1"/>
  <c r="H449" i="9" a="1"/>
  <c r="H449" i="9" s="1"/>
  <c r="F437" i="9" a="1"/>
  <c r="F437" i="9" s="1"/>
  <c r="H401" i="9" a="1"/>
  <c r="H401" i="9" s="1"/>
  <c r="F373" i="9" a="1"/>
  <c r="F373" i="9" s="1"/>
  <c r="F289" i="9" a="1"/>
  <c r="F289" i="9" s="1"/>
  <c r="F456" i="9" a="1"/>
  <c r="F456" i="9" s="1"/>
  <c r="H424" i="9" a="1"/>
  <c r="H424" i="9" s="1"/>
  <c r="G408" i="9" a="1"/>
  <c r="G408" i="9" s="1"/>
  <c r="G376" i="9" a="1"/>
  <c r="G376" i="9" s="1"/>
  <c r="G360" i="9" a="1"/>
  <c r="G360" i="9" s="1"/>
  <c r="F328" i="9" a="1"/>
  <c r="F328" i="9" s="1"/>
  <c r="G296" i="9" a="1"/>
  <c r="G296" i="9" s="1"/>
  <c r="F411" i="9" a="1"/>
  <c r="F411" i="9" s="1"/>
  <c r="H375" i="9" a="1"/>
  <c r="H375" i="9" s="1"/>
  <c r="G355" i="9" a="1"/>
  <c r="G355" i="9" s="1"/>
  <c r="G343" i="9" a="1"/>
  <c r="G343" i="9" s="1"/>
  <c r="G335" i="9" a="1"/>
  <c r="G335" i="9" s="1"/>
  <c r="E451" i="9" a="1"/>
  <c r="E451" i="9" s="1"/>
  <c r="E419" i="9" a="1"/>
  <c r="E419" i="9" s="1"/>
  <c r="F299" i="9" a="1"/>
  <c r="F299" i="9" s="1"/>
  <c r="H334" i="9" a="1"/>
  <c r="H334" i="9" s="1"/>
  <c r="G325" i="9" a="1"/>
  <c r="G325" i="9" s="1"/>
  <c r="G293" i="9" a="1"/>
  <c r="G293" i="9" s="1"/>
  <c r="H476" i="9" a="1"/>
  <c r="H476" i="9" s="1"/>
  <c r="E460" i="9" a="1"/>
  <c r="E460" i="9" s="1"/>
  <c r="F412" i="9" a="1"/>
  <c r="F412" i="9" s="1"/>
  <c r="F364" i="9" a="1"/>
  <c r="F364" i="9" s="1"/>
  <c r="E332" i="9" a="1"/>
  <c r="E332" i="9" s="1"/>
  <c r="F300" i="9" a="1"/>
  <c r="F300" i="9" s="1"/>
  <c r="E415" i="9" a="1"/>
  <c r="E415" i="9" s="1"/>
  <c r="E351" i="9" a="1"/>
  <c r="E351" i="9" s="1"/>
  <c r="H291" i="9" a="1"/>
  <c r="H291" i="9" s="1"/>
  <c r="G455" i="9" a="1"/>
  <c r="G455" i="9" s="1"/>
  <c r="H423" i="9" a="1"/>
  <c r="H423" i="9" s="1"/>
  <c r="G363" i="9" a="1"/>
  <c r="G363" i="9" s="1"/>
  <c r="E303" i="9" a="1"/>
  <c r="E303" i="9" s="1"/>
  <c r="E459" i="9" a="1"/>
  <c r="E459" i="9" s="1"/>
  <c r="E427" i="9" a="1"/>
  <c r="E427" i="9" s="1"/>
  <c r="F391" i="9" a="1"/>
  <c r="F391" i="9" s="1"/>
  <c r="F421" i="9" a="1"/>
  <c r="F421" i="9" s="1"/>
  <c r="E401" i="9" a="1"/>
  <c r="E401" i="9" s="1"/>
  <c r="G373" i="9" a="1"/>
  <c r="G373" i="9" s="1"/>
  <c r="H337" i="9" a="1"/>
  <c r="H337" i="9" s="1"/>
  <c r="E456" i="9" a="1"/>
  <c r="E456" i="9" s="1"/>
  <c r="G424" i="9" a="1"/>
  <c r="G424" i="9" s="1"/>
  <c r="F408" i="9" a="1"/>
  <c r="F408" i="9" s="1"/>
  <c r="F376" i="9" a="1"/>
  <c r="F376" i="9" s="1"/>
  <c r="F360" i="9" a="1"/>
  <c r="F360" i="9" s="1"/>
  <c r="E328" i="9" a="1"/>
  <c r="E328" i="9" s="1"/>
  <c r="F296" i="9" a="1"/>
  <c r="F296" i="9" s="1"/>
  <c r="E411" i="9" a="1"/>
  <c r="E411" i="9" s="1"/>
  <c r="G375" i="9" a="1"/>
  <c r="G375" i="9" s="1"/>
  <c r="F355" i="9" a="1"/>
  <c r="F355" i="9" s="1"/>
  <c r="F343" i="9" a="1"/>
  <c r="F343" i="9" s="1"/>
  <c r="F335" i="9" a="1"/>
  <c r="F335" i="9" s="1"/>
  <c r="H419" i="9" a="1"/>
  <c r="H419" i="9" s="1"/>
  <c r="E299" i="9" a="1"/>
  <c r="E299" i="9" s="1"/>
  <c r="H325" i="9" a="1"/>
  <c r="H325" i="9" s="1"/>
  <c r="E293" i="9" a="1"/>
  <c r="E293" i="9" s="1"/>
  <c r="E476" i="9" a="1"/>
  <c r="E476" i="9" s="1"/>
  <c r="G460" i="9" a="1"/>
  <c r="G460" i="9" s="1"/>
  <c r="E412" i="9" a="1"/>
  <c r="E412" i="9" s="1"/>
  <c r="E364" i="9" a="1"/>
  <c r="E364" i="9" s="1"/>
  <c r="H332" i="9" a="1"/>
  <c r="H332" i="9" s="1"/>
  <c r="E300" i="9" a="1"/>
  <c r="E300" i="9" s="1"/>
  <c r="H415" i="9" a="1"/>
  <c r="H415" i="9" s="1"/>
  <c r="H351" i="9" a="1"/>
  <c r="H351" i="9" s="1"/>
  <c r="F291" i="9" a="1"/>
  <c r="F291" i="9" s="1"/>
  <c r="F455" i="9" a="1"/>
  <c r="F455" i="9" s="1"/>
  <c r="F423" i="9" a="1"/>
  <c r="F423" i="9" s="1"/>
  <c r="E363" i="9" a="1"/>
  <c r="E363" i="9" s="1"/>
  <c r="H303" i="9" a="1"/>
  <c r="H303" i="9" s="1"/>
  <c r="G459" i="9" a="1"/>
  <c r="G459" i="9" s="1"/>
  <c r="G427" i="9" a="1"/>
  <c r="G427" i="9" s="1"/>
  <c r="G391" i="9" a="1"/>
  <c r="G391" i="9" s="1"/>
  <c r="H417" i="9" a="1"/>
  <c r="H417" i="9" s="1"/>
  <c r="E389" i="9" a="1"/>
  <c r="E389" i="9" s="1"/>
  <c r="E369" i="9" a="1"/>
  <c r="E369" i="9" s="1"/>
  <c r="G337" i="9" a="1"/>
  <c r="G337" i="9" s="1"/>
  <c r="G289" i="9" a="1"/>
  <c r="G289" i="9" s="1"/>
  <c r="H456" i="9" a="1"/>
  <c r="H456" i="9" s="1"/>
  <c r="F424" i="9" a="1"/>
  <c r="F424" i="9" s="1"/>
  <c r="E408" i="9" a="1"/>
  <c r="E408" i="9" s="1"/>
  <c r="E376" i="9" a="1"/>
  <c r="E376" i="9" s="1"/>
  <c r="E360" i="9" a="1"/>
  <c r="E360" i="9" s="1"/>
  <c r="H328" i="9" a="1"/>
  <c r="H328" i="9" s="1"/>
  <c r="E296" i="9" a="1"/>
  <c r="E296" i="9" s="1"/>
  <c r="G411" i="9" a="1"/>
  <c r="G411" i="9" s="1"/>
  <c r="E375" i="9" a="1"/>
  <c r="E375" i="9" s="1"/>
  <c r="E355" i="9" a="1"/>
  <c r="E355" i="9" s="1"/>
  <c r="E343" i="9" a="1"/>
  <c r="E343" i="9" s="1"/>
  <c r="E335" i="9" a="1"/>
  <c r="E335" i="9" s="1"/>
  <c r="H451" i="9" a="1"/>
  <c r="H451" i="9" s="1"/>
  <c r="G419" i="9" a="1"/>
  <c r="G419" i="9" s="1"/>
  <c r="H299" i="9" a="1"/>
  <c r="H299" i="9" s="1"/>
  <c r="G426" i="9" a="1"/>
  <c r="G426" i="9" s="1"/>
  <c r="F325" i="9" a="1"/>
  <c r="F325" i="9" s="1"/>
  <c r="F293" i="9" a="1"/>
  <c r="F293" i="9" s="1"/>
  <c r="F460" i="9" a="1"/>
  <c r="F460" i="9" s="1"/>
  <c r="H412" i="9" a="1"/>
  <c r="H412" i="9" s="1"/>
  <c r="H364" i="9" a="1"/>
  <c r="H364" i="9" s="1"/>
  <c r="G332" i="9" a="1"/>
  <c r="G332" i="9" s="1"/>
  <c r="H300" i="9" a="1"/>
  <c r="H300" i="9" s="1"/>
  <c r="G415" i="9" a="1"/>
  <c r="G415" i="9" s="1"/>
  <c r="G351" i="9" a="1"/>
  <c r="G351" i="9" s="1"/>
  <c r="G291" i="9" a="1"/>
  <c r="G291" i="9" s="1"/>
  <c r="H455" i="9" a="1"/>
  <c r="H455" i="9" s="1"/>
  <c r="E423" i="9" a="1"/>
  <c r="E423" i="9" s="1"/>
  <c r="G303" i="9" a="1"/>
  <c r="G303" i="9" s="1"/>
  <c r="H459" i="9" a="1"/>
  <c r="H459" i="9" s="1"/>
  <c r="H427" i="9" a="1"/>
  <c r="H427" i="9" s="1"/>
  <c r="H391" i="9" a="1"/>
  <c r="H391" i="9" s="1"/>
  <c r="E417" i="9" a="1"/>
  <c r="E417" i="9" s="1"/>
  <c r="G389" i="9" a="1"/>
  <c r="G389" i="9" s="1"/>
  <c r="F369" i="9" a="1"/>
  <c r="F369" i="9" s="1"/>
  <c r="F337" i="9" a="1"/>
  <c r="F337" i="9" s="1"/>
  <c r="H289" i="9" a="1"/>
  <c r="H289" i="9" s="1"/>
  <c r="G456" i="9" a="1"/>
  <c r="G456" i="9" s="1"/>
  <c r="E424" i="9" a="1"/>
  <c r="E424" i="9" s="1"/>
  <c r="H408" i="9" a="1"/>
  <c r="H408" i="9" s="1"/>
  <c r="H376" i="9" a="1"/>
  <c r="H376" i="9" s="1"/>
  <c r="H360" i="9" a="1"/>
  <c r="H360" i="9" s="1"/>
  <c r="G328" i="9" a="1"/>
  <c r="G328" i="9" s="1"/>
  <c r="H296" i="9" a="1"/>
  <c r="H296" i="9" s="1"/>
  <c r="H411" i="9" a="1"/>
  <c r="H411" i="9" s="1"/>
  <c r="F375" i="9" a="1"/>
  <c r="F375" i="9" s="1"/>
  <c r="H343" i="9" a="1"/>
  <c r="H343" i="9" s="1"/>
  <c r="H335" i="9" a="1"/>
  <c r="H335" i="9" s="1"/>
  <c r="G451" i="9" a="1"/>
  <c r="G451" i="9" s="1"/>
  <c r="F419" i="9" a="1"/>
  <c r="F419" i="9" s="1"/>
  <c r="G299" i="9" a="1"/>
  <c r="G299" i="9" s="1"/>
  <c r="G410" i="9" a="1"/>
  <c r="G410" i="9" s="1"/>
  <c r="E325" i="9" a="1"/>
  <c r="E325" i="9" s="1"/>
  <c r="H293" i="9" a="1"/>
  <c r="H293" i="9" s="1"/>
  <c r="G476" i="9" a="1"/>
  <c r="G476" i="9" s="1"/>
  <c r="H460" i="9" a="1"/>
  <c r="H460" i="9" s="1"/>
  <c r="G412" i="9" a="1"/>
  <c r="G412" i="9" s="1"/>
  <c r="G364" i="9" a="1"/>
  <c r="G364" i="9" s="1"/>
  <c r="F332" i="9" a="1"/>
  <c r="F332" i="9" s="1"/>
  <c r="G300" i="9" a="1"/>
  <c r="G300" i="9" s="1"/>
  <c r="F415" i="9" a="1"/>
  <c r="F415" i="9" s="1"/>
  <c r="F351" i="9" a="1"/>
  <c r="F351" i="9" s="1"/>
  <c r="E291" i="9" a="1"/>
  <c r="E291" i="9" s="1"/>
  <c r="E455" i="9" a="1"/>
  <c r="E455" i="9" s="1"/>
  <c r="G423" i="9" a="1"/>
  <c r="G423" i="9" s="1"/>
  <c r="H363" i="9" a="1"/>
  <c r="H363" i="9" s="1"/>
  <c r="F303" i="9" a="1"/>
  <c r="F303" i="9" s="1"/>
  <c r="F459" i="9" a="1"/>
  <c r="F459" i="9" s="1"/>
  <c r="F427" i="9" a="1"/>
  <c r="F427" i="9" s="1"/>
  <c r="E391" i="9" a="1"/>
  <c r="E391" i="9" s="1"/>
  <c r="H327" i="9" a="1"/>
  <c r="H327" i="9" s="1"/>
  <c r="H371" i="9" a="1"/>
  <c r="H371" i="9" s="1"/>
  <c r="F451" i="9" a="1"/>
  <c r="F451" i="9" s="1"/>
  <c r="H341" i="9" a="1"/>
  <c r="H341" i="9" s="1"/>
  <c r="F428" i="9" a="1"/>
  <c r="F428" i="9" s="1"/>
  <c r="F466" i="9" a="1"/>
  <c r="F466" i="9" s="1"/>
  <c r="H384" i="9" a="1"/>
  <c r="H384" i="9" s="1"/>
  <c r="H450" i="9" a="1"/>
  <c r="H450" i="9" s="1"/>
  <c r="E430" i="9" a="1"/>
  <c r="E430" i="9" s="1"/>
  <c r="G399" i="9" a="1"/>
  <c r="G399" i="9" s="1"/>
  <c r="G430" i="9" a="1"/>
  <c r="G430" i="9" s="1"/>
  <c r="E341" i="9" a="1"/>
  <c r="E341" i="9" s="1"/>
  <c r="E450" i="9" a="1"/>
  <c r="E450" i="9" s="1"/>
  <c r="F476" i="9" a="1"/>
  <c r="F476" i="9" s="1"/>
  <c r="G330" i="9" a="1"/>
  <c r="G330" i="9" s="1"/>
  <c r="G302" i="9" a="1"/>
  <c r="G302" i="9" s="1"/>
  <c r="F345" i="9" a="1"/>
  <c r="F345" i="9" s="1"/>
  <c r="G341" i="9" a="1"/>
  <c r="G341" i="9" s="1"/>
  <c r="E428" i="9" a="1"/>
  <c r="E428" i="9" s="1"/>
  <c r="G466" i="9" a="1"/>
  <c r="G466" i="9" s="1"/>
  <c r="E384" i="9" a="1"/>
  <c r="E384" i="9" s="1"/>
  <c r="G450" i="9" a="1"/>
  <c r="G450" i="9" s="1"/>
  <c r="F430" i="9" a="1"/>
  <c r="F430" i="9" s="1"/>
  <c r="G327" i="9" a="1"/>
  <c r="G327" i="9" s="1"/>
  <c r="F363" i="9" a="1"/>
  <c r="F363" i="9" s="1"/>
  <c r="H373" i="9" a="1"/>
  <c r="H373" i="9" s="1"/>
  <c r="G326" i="9" a="1"/>
  <c r="G326" i="9" s="1"/>
  <c r="G437" i="9" a="1"/>
  <c r="G437" i="9" s="1"/>
  <c r="H398" i="9" a="1"/>
  <c r="H398" i="9" s="1"/>
  <c r="G428" i="9" a="1"/>
  <c r="G428" i="9" s="1"/>
  <c r="H355" i="9" a="1"/>
  <c r="H355" i="9" s="1"/>
  <c r="H414" i="9" a="1"/>
  <c r="H414" i="9" s="1"/>
  <c r="F341" i="9" a="1"/>
  <c r="F341" i="9" s="1"/>
  <c r="H428" i="9" a="1"/>
  <c r="H428" i="9" s="1"/>
  <c r="E466" i="9" a="1"/>
  <c r="E466" i="9" s="1"/>
  <c r="H410" i="9" a="1"/>
  <c r="H410" i="9" s="1"/>
  <c r="F450" i="9" a="1"/>
  <c r="F450" i="9" s="1"/>
  <c r="G384" i="9" a="1"/>
  <c r="G384" i="9" s="1"/>
  <c r="H430" i="9" a="1"/>
  <c r="H430" i="9" s="1"/>
  <c r="H466" i="9" a="1"/>
  <c r="H466" i="9" s="1"/>
  <c r="E410" i="9" a="1"/>
  <c r="E410" i="9" s="1"/>
  <c r="G338" i="9" a="1"/>
  <c r="G338" i="9" s="1"/>
  <c r="G298" i="9" a="1"/>
  <c r="G298" i="9" s="1"/>
  <c r="G319" i="9" a="1"/>
  <c r="G319" i="9" s="1"/>
  <c r="F307" i="9" a="1"/>
  <c r="F307" i="9" s="1"/>
  <c r="E305" i="9" a="1"/>
  <c r="E305" i="9" s="1"/>
  <c r="G475" i="9" a="1"/>
  <c r="G475" i="9" s="1"/>
  <c r="H470" i="9" a="1"/>
  <c r="H470" i="9" s="1"/>
  <c r="F474" i="9" a="1"/>
  <c r="F474" i="9" s="1"/>
  <c r="G472" i="9" a="1"/>
  <c r="G472" i="9" s="1"/>
  <c r="G468" i="9" a="1"/>
  <c r="G468" i="9" s="1"/>
  <c r="F477" i="9" a="1"/>
  <c r="F477" i="9" s="1"/>
  <c r="H399" i="9" a="1"/>
  <c r="H399" i="9" s="1"/>
  <c r="H379" i="9" a="1"/>
  <c r="H379" i="9" s="1"/>
  <c r="E347" i="9" a="1"/>
  <c r="E347" i="9" s="1"/>
  <c r="E465" i="9" a="1"/>
  <c r="E465" i="9" s="1"/>
  <c r="E392" i="9" a="1"/>
  <c r="E392" i="9" s="1"/>
  <c r="F400" i="9" a="1"/>
  <c r="F400" i="9" s="1"/>
  <c r="G396" i="9" a="1"/>
  <c r="G396" i="9" s="1"/>
  <c r="G402" i="9" a="1"/>
  <c r="G402" i="9" s="1"/>
  <c r="G458" i="9" a="1"/>
  <c r="G458" i="9" s="1"/>
  <c r="F405" i="9" a="1"/>
  <c r="F405" i="9" s="1"/>
  <c r="E463" i="9" a="1"/>
  <c r="E463" i="9" s="1"/>
  <c r="E461" i="9" a="1"/>
  <c r="E461" i="9" s="1"/>
  <c r="H462" i="9" a="1"/>
  <c r="H462" i="9" s="1"/>
  <c r="H394" i="9" a="1"/>
  <c r="H394" i="9" s="1"/>
  <c r="G406" i="9" a="1"/>
  <c r="G406" i="9" s="1"/>
  <c r="E395" i="9" a="1"/>
  <c r="E395" i="9" s="1"/>
  <c r="F433" i="9" a="1"/>
  <c r="F433" i="9" s="1"/>
  <c r="F359" i="9" a="1"/>
  <c r="F359" i="9" s="1"/>
  <c r="F344" i="9" a="1"/>
  <c r="F344" i="9" s="1"/>
  <c r="H366" i="9" a="1"/>
  <c r="H366" i="9" s="1"/>
  <c r="G440" i="9" a="1"/>
  <c r="G440" i="9" s="1"/>
  <c r="G339" i="9" a="1"/>
  <c r="G339" i="9" s="1"/>
  <c r="H322" i="9" a="1"/>
  <c r="H322" i="9" s="1"/>
  <c r="E324" i="9" a="1"/>
  <c r="E324" i="9" s="1"/>
  <c r="G342" i="9" a="1"/>
  <c r="G342" i="9" s="1"/>
  <c r="G435" i="9" a="1"/>
  <c r="G435" i="9" s="1"/>
  <c r="E318" i="9" a="1"/>
  <c r="E318" i="9" s="1"/>
  <c r="H321" i="9" a="1"/>
  <c r="H321" i="9" s="1"/>
  <c r="H365" i="9" a="1"/>
  <c r="H365" i="9" s="1"/>
  <c r="F381" i="9" a="1"/>
  <c r="F381" i="9" s="1"/>
  <c r="F446" i="9" a="1"/>
  <c r="F446" i="9" s="1"/>
  <c r="F361" i="9" a="1"/>
  <c r="F361" i="9" s="1"/>
  <c r="F382" i="9" a="1"/>
  <c r="F382" i="9" s="1"/>
  <c r="H350" i="9" a="1"/>
  <c r="H350" i="9" s="1"/>
  <c r="G439" i="9" a="1"/>
  <c r="G439" i="9" s="1"/>
  <c r="H352" i="9" a="1"/>
  <c r="H352" i="9" s="1"/>
  <c r="E298" i="9" a="1"/>
  <c r="E298" i="9" s="1"/>
  <c r="H319" i="9" a="1"/>
  <c r="H319" i="9" s="1"/>
  <c r="G307" i="9" a="1"/>
  <c r="G307" i="9" s="1"/>
  <c r="G305" i="9" a="1"/>
  <c r="G305" i="9" s="1"/>
  <c r="H475" i="9" a="1"/>
  <c r="H475" i="9" s="1"/>
  <c r="F470" i="9" a="1"/>
  <c r="F470" i="9" s="1"/>
  <c r="H474" i="9" a="1"/>
  <c r="H474" i="9" s="1"/>
  <c r="E472" i="9" a="1"/>
  <c r="E472" i="9" s="1"/>
  <c r="F468" i="9" a="1"/>
  <c r="F468" i="9" s="1"/>
  <c r="H477" i="9" a="1"/>
  <c r="H477" i="9" s="1"/>
  <c r="G379" i="9" a="1"/>
  <c r="G379" i="9" s="1"/>
  <c r="H347" i="9" a="1"/>
  <c r="H347" i="9" s="1"/>
  <c r="G465" i="9" a="1"/>
  <c r="G465" i="9" s="1"/>
  <c r="H392" i="9" a="1"/>
  <c r="H392" i="9" s="1"/>
  <c r="E400" i="9" a="1"/>
  <c r="E400" i="9" s="1"/>
  <c r="H396" i="9" a="1"/>
  <c r="H396" i="9" s="1"/>
  <c r="H402" i="9" a="1"/>
  <c r="H402" i="9" s="1"/>
  <c r="F458" i="9" a="1"/>
  <c r="F458" i="9" s="1"/>
  <c r="G405" i="9" a="1"/>
  <c r="G405" i="9" s="1"/>
  <c r="H463" i="9" a="1"/>
  <c r="H463" i="9" s="1"/>
  <c r="H461" i="9" a="1"/>
  <c r="H461" i="9" s="1"/>
  <c r="E462" i="9" a="1"/>
  <c r="E462" i="9" s="1"/>
  <c r="G394" i="9" a="1"/>
  <c r="G394" i="9" s="1"/>
  <c r="E406" i="9" a="1"/>
  <c r="E406" i="9" s="1"/>
  <c r="G395" i="9" a="1"/>
  <c r="G395" i="9" s="1"/>
  <c r="G433" i="9" a="1"/>
  <c r="G433" i="9" s="1"/>
  <c r="E359" i="9" a="1"/>
  <c r="E359" i="9" s="1"/>
  <c r="E344" i="9" a="1"/>
  <c r="E344" i="9" s="1"/>
  <c r="G366" i="9" a="1"/>
  <c r="G366" i="9" s="1"/>
  <c r="H440" i="9" a="1"/>
  <c r="H440" i="9" s="1"/>
  <c r="E339" i="9" a="1"/>
  <c r="E339" i="9" s="1"/>
  <c r="E322" i="9" a="1"/>
  <c r="E322" i="9" s="1"/>
  <c r="F324" i="9" a="1"/>
  <c r="F324" i="9" s="1"/>
  <c r="H338" i="9" a="1"/>
  <c r="H338" i="9" s="1"/>
  <c r="F342" i="9" a="1"/>
  <c r="F342" i="9" s="1"/>
  <c r="H435" i="9" a="1"/>
  <c r="H435" i="9" s="1"/>
  <c r="H318" i="9" a="1"/>
  <c r="H318" i="9" s="1"/>
  <c r="F298" i="9" a="1"/>
  <c r="F298" i="9" s="1"/>
  <c r="F319" i="9" a="1"/>
  <c r="F319" i="9" s="1"/>
  <c r="E307" i="9" a="1"/>
  <c r="E307" i="9" s="1"/>
  <c r="H305" i="9" a="1"/>
  <c r="H305" i="9" s="1"/>
  <c r="F475" i="9" a="1"/>
  <c r="F475" i="9" s="1"/>
  <c r="G470" i="9" a="1"/>
  <c r="G470" i="9" s="1"/>
  <c r="G474" i="9" a="1"/>
  <c r="G474" i="9" s="1"/>
  <c r="H472" i="9" a="1"/>
  <c r="H472" i="9" s="1"/>
  <c r="E468" i="9" a="1"/>
  <c r="E468" i="9" s="1"/>
  <c r="G477" i="9" a="1"/>
  <c r="G477" i="9" s="1"/>
  <c r="F399" i="9" a="1"/>
  <c r="F399" i="9" s="1"/>
  <c r="F379" i="9" a="1"/>
  <c r="F379" i="9" s="1"/>
  <c r="G347" i="9" a="1"/>
  <c r="G347" i="9" s="1"/>
  <c r="F465" i="9" a="1"/>
  <c r="F465" i="9" s="1"/>
  <c r="G392" i="9" a="1"/>
  <c r="G392" i="9" s="1"/>
  <c r="H400" i="9" a="1"/>
  <c r="H400" i="9" s="1"/>
  <c r="F396" i="9" a="1"/>
  <c r="F396" i="9" s="1"/>
  <c r="F402" i="9" a="1"/>
  <c r="F402" i="9" s="1"/>
  <c r="H458" i="9" a="1"/>
  <c r="H458" i="9" s="1"/>
  <c r="H405" i="9" a="1"/>
  <c r="H405" i="9" s="1"/>
  <c r="G463" i="9" a="1"/>
  <c r="G463" i="9" s="1"/>
  <c r="G461" i="9" a="1"/>
  <c r="G461" i="9" s="1"/>
  <c r="G462" i="9" a="1"/>
  <c r="G462" i="9" s="1"/>
  <c r="E394" i="9" a="1"/>
  <c r="E394" i="9" s="1"/>
  <c r="H406" i="9" a="1"/>
  <c r="H406" i="9" s="1"/>
  <c r="H395" i="9" a="1"/>
  <c r="H395" i="9" s="1"/>
  <c r="H433" i="9" a="1"/>
  <c r="H433" i="9" s="1"/>
  <c r="G359" i="9" a="1"/>
  <c r="G359" i="9" s="1"/>
  <c r="H344" i="9" a="1"/>
  <c r="H344" i="9" s="1"/>
  <c r="E366" i="9" a="1"/>
  <c r="E366" i="9" s="1"/>
  <c r="F440" i="9" a="1"/>
  <c r="F440" i="9" s="1"/>
  <c r="F339" i="9" a="1"/>
  <c r="F339" i="9" s="1"/>
  <c r="G322" i="9" a="1"/>
  <c r="G322" i="9" s="1"/>
  <c r="H324" i="9" a="1"/>
  <c r="H324" i="9" s="1"/>
  <c r="E338" i="9" a="1"/>
  <c r="E338" i="9" s="1"/>
  <c r="E342" i="9" a="1"/>
  <c r="E342" i="9" s="1"/>
  <c r="F435" i="9" a="1"/>
  <c r="F435" i="9" s="1"/>
  <c r="G318" i="9" a="1"/>
  <c r="G318" i="9" s="1"/>
  <c r="F321" i="9" a="1"/>
  <c r="F321" i="9" s="1"/>
  <c r="F365" i="9" a="1"/>
  <c r="F365" i="9" s="1"/>
  <c r="G381" i="9" a="1"/>
  <c r="G381" i="9" s="1"/>
  <c r="H446" i="9" a="1"/>
  <c r="H446" i="9" s="1"/>
  <c r="H361" i="9" a="1"/>
  <c r="H361" i="9" s="1"/>
  <c r="G382" i="9" a="1"/>
  <c r="G382" i="9" s="1"/>
  <c r="G350" i="9" a="1"/>
  <c r="G350" i="9" s="1"/>
  <c r="H439" i="9" a="1"/>
  <c r="H439" i="9" s="1"/>
  <c r="H298" i="9" a="1"/>
  <c r="H298" i="9" s="1"/>
  <c r="E319" i="9" a="1"/>
  <c r="E319" i="9" s="1"/>
  <c r="H307" i="9" a="1"/>
  <c r="H307" i="9" s="1"/>
  <c r="F305" i="9" a="1"/>
  <c r="F305" i="9" s="1"/>
  <c r="E475" i="9" a="1"/>
  <c r="E475" i="9" s="1"/>
  <c r="E470" i="9" a="1"/>
  <c r="E470" i="9" s="1"/>
  <c r="E474" i="9" a="1"/>
  <c r="E474" i="9" s="1"/>
  <c r="F472" i="9" a="1"/>
  <c r="F472" i="9" s="1"/>
  <c r="H468" i="9" a="1"/>
  <c r="H468" i="9" s="1"/>
  <c r="E477" i="9" a="1"/>
  <c r="E477" i="9" s="1"/>
  <c r="E399" i="9" a="1"/>
  <c r="E399" i="9" s="1"/>
  <c r="E379" i="9" a="1"/>
  <c r="E379" i="9" s="1"/>
  <c r="F347" i="9" a="1"/>
  <c r="F347" i="9" s="1"/>
  <c r="H465" i="9" a="1"/>
  <c r="H465" i="9" s="1"/>
  <c r="F392" i="9" a="1"/>
  <c r="F392" i="9" s="1"/>
  <c r="G400" i="9" a="1"/>
  <c r="G400" i="9" s="1"/>
  <c r="E396" i="9" a="1"/>
  <c r="E396" i="9" s="1"/>
  <c r="E402" i="9" a="1"/>
  <c r="E402" i="9" s="1"/>
  <c r="E458" i="9" a="1"/>
  <c r="E458" i="9" s="1"/>
  <c r="E405" i="9" a="1"/>
  <c r="E405" i="9" s="1"/>
  <c r="F463" i="9" a="1"/>
  <c r="F463" i="9" s="1"/>
  <c r="F461" i="9" a="1"/>
  <c r="F461" i="9" s="1"/>
  <c r="F462" i="9" a="1"/>
  <c r="F462" i="9" s="1"/>
  <c r="F394" i="9" a="1"/>
  <c r="F394" i="9" s="1"/>
  <c r="F406" i="9" a="1"/>
  <c r="F406" i="9" s="1"/>
  <c r="F395" i="9" a="1"/>
  <c r="F395" i="9" s="1"/>
  <c r="E433" i="9" a="1"/>
  <c r="E433" i="9" s="1"/>
  <c r="H359" i="9" a="1"/>
  <c r="H359" i="9" s="1"/>
  <c r="G344" i="9" a="1"/>
  <c r="G344" i="9" s="1"/>
  <c r="F366" i="9" a="1"/>
  <c r="F366" i="9" s="1"/>
  <c r="E440" i="9" a="1"/>
  <c r="E440" i="9" s="1"/>
  <c r="H339" i="9" a="1"/>
  <c r="H339" i="9" s="1"/>
  <c r="F322" i="9" a="1"/>
  <c r="F322" i="9" s="1"/>
  <c r="G324" i="9" a="1"/>
  <c r="G324" i="9" s="1"/>
  <c r="F338" i="9" a="1"/>
  <c r="F338" i="9" s="1"/>
  <c r="H342" i="9" a="1"/>
  <c r="H342" i="9" s="1"/>
  <c r="E435" i="9" a="1"/>
  <c r="E435" i="9" s="1"/>
  <c r="F318" i="9" a="1"/>
  <c r="F318" i="9" s="1"/>
  <c r="E321" i="9" a="1"/>
  <c r="E321" i="9" s="1"/>
  <c r="E365" i="9" a="1"/>
  <c r="E365" i="9" s="1"/>
  <c r="H381" i="9" a="1"/>
  <c r="H381" i="9" s="1"/>
  <c r="G446" i="9" a="1"/>
  <c r="G446" i="9" s="1"/>
  <c r="G361" i="9" a="1"/>
  <c r="G361" i="9" s="1"/>
  <c r="E382" i="9" a="1"/>
  <c r="E382" i="9" s="1"/>
  <c r="F350" i="9" a="1"/>
  <c r="F350" i="9" s="1"/>
  <c r="E439" i="9" a="1"/>
  <c r="E439" i="9" s="1"/>
  <c r="E352" i="9" a="1"/>
  <c r="E352" i="9" s="1"/>
  <c r="F383" i="9" a="1"/>
  <c r="F383" i="9" s="1"/>
  <c r="F353" i="9" a="1"/>
  <c r="F353" i="9" s="1"/>
  <c r="E381" i="9" a="1"/>
  <c r="E381" i="9" s="1"/>
  <c r="E350" i="9" a="1"/>
  <c r="E350" i="9" s="1"/>
  <c r="H383" i="9" a="1"/>
  <c r="H383" i="9" s="1"/>
  <c r="G353" i="9" a="1"/>
  <c r="G353" i="9" s="1"/>
  <c r="F444" i="9" a="1"/>
  <c r="F444" i="9" s="1"/>
  <c r="H429" i="9" a="1"/>
  <c r="H429" i="9" s="1"/>
  <c r="H434" i="9" a="1"/>
  <c r="H434" i="9" s="1"/>
  <c r="E438" i="9" a="1"/>
  <c r="E438" i="9" s="1"/>
  <c r="E387" i="9" a="1"/>
  <c r="E387" i="9" s="1"/>
  <c r="H357" i="9" a="1"/>
  <c r="H357" i="9" s="1"/>
  <c r="H445" i="9" a="1"/>
  <c r="H445" i="9" s="1"/>
  <c r="H447" i="9" a="1"/>
  <c r="H447" i="9" s="1"/>
  <c r="F442" i="9" a="1"/>
  <c r="F442" i="9" s="1"/>
  <c r="G441" i="9" a="1"/>
  <c r="G441" i="9" s="1"/>
  <c r="E348" i="9" a="1"/>
  <c r="E348" i="9" s="1"/>
  <c r="G443" i="9" a="1"/>
  <c r="G443" i="9" s="1"/>
  <c r="G358" i="9" a="1"/>
  <c r="G358" i="9" s="1"/>
  <c r="G432" i="9" a="1"/>
  <c r="G432" i="9" s="1"/>
  <c r="G367" i="9" a="1"/>
  <c r="G367" i="9" s="1"/>
  <c r="F380" i="9" a="1"/>
  <c r="F380" i="9" s="1"/>
  <c r="F356" i="9" a="1"/>
  <c r="F356" i="9" s="1"/>
  <c r="F385" i="9" a="1"/>
  <c r="F385" i="9" s="1"/>
  <c r="E349" i="9" a="1"/>
  <c r="E349" i="9" s="1"/>
  <c r="H354" i="9" a="1"/>
  <c r="H354" i="9" s="1"/>
  <c r="G386" i="9" a="1"/>
  <c r="G386" i="9" s="1"/>
  <c r="H378" i="9" a="1"/>
  <c r="H378" i="9" s="1"/>
  <c r="E362" i="9" a="1"/>
  <c r="E362" i="9" s="1"/>
  <c r="F436" i="9" a="1"/>
  <c r="F436" i="9" s="1"/>
  <c r="E361" i="9" a="1"/>
  <c r="E361" i="9" s="1"/>
  <c r="F439" i="9" a="1"/>
  <c r="F439" i="9" s="1"/>
  <c r="G352" i="9" a="1"/>
  <c r="G352" i="9" s="1"/>
  <c r="E383" i="9" a="1"/>
  <c r="E383" i="9" s="1"/>
  <c r="E444" i="9" a="1"/>
  <c r="E444" i="9" s="1"/>
  <c r="G429" i="9" a="1"/>
  <c r="G429" i="9" s="1"/>
  <c r="G434" i="9" a="1"/>
  <c r="G434" i="9" s="1"/>
  <c r="G438" i="9" a="1"/>
  <c r="G438" i="9" s="1"/>
  <c r="G387" i="9" a="1"/>
  <c r="G387" i="9" s="1"/>
  <c r="F357" i="9" a="1"/>
  <c r="F357" i="9" s="1"/>
  <c r="G445" i="9" a="1"/>
  <c r="G445" i="9" s="1"/>
  <c r="F447" i="9" a="1"/>
  <c r="F447" i="9" s="1"/>
  <c r="E442" i="9" a="1"/>
  <c r="E442" i="9" s="1"/>
  <c r="F441" i="9" a="1"/>
  <c r="F441" i="9" s="1"/>
  <c r="F348" i="9" a="1"/>
  <c r="F348" i="9" s="1"/>
  <c r="E443" i="9" a="1"/>
  <c r="E443" i="9" s="1"/>
  <c r="F358" i="9" a="1"/>
  <c r="F358" i="9" s="1"/>
  <c r="F432" i="9" a="1"/>
  <c r="F432" i="9" s="1"/>
  <c r="H367" i="9" a="1"/>
  <c r="H367" i="9" s="1"/>
  <c r="E380" i="9" a="1"/>
  <c r="E380" i="9" s="1"/>
  <c r="G356" i="9" a="1"/>
  <c r="G356" i="9" s="1"/>
  <c r="H385" i="9" a="1"/>
  <c r="H385" i="9" s="1"/>
  <c r="G349" i="9" a="1"/>
  <c r="G349" i="9" s="1"/>
  <c r="F354" i="9" a="1"/>
  <c r="F354" i="9" s="1"/>
  <c r="E386" i="9" a="1"/>
  <c r="E386" i="9" s="1"/>
  <c r="G378" i="9" a="1"/>
  <c r="G378" i="9" s="1"/>
  <c r="G362" i="9" a="1"/>
  <c r="G362" i="9" s="1"/>
  <c r="E436" i="9" a="1"/>
  <c r="E436" i="9" s="1"/>
  <c r="E446" i="9" a="1"/>
  <c r="E446" i="9" s="1"/>
  <c r="H382" i="9" a="1"/>
  <c r="H382" i="9" s="1"/>
  <c r="F352" i="9" a="1"/>
  <c r="F352" i="9" s="1"/>
  <c r="G383" i="9" a="1"/>
  <c r="G383" i="9" s="1"/>
  <c r="H353" i="9" a="1"/>
  <c r="H353" i="9" s="1"/>
  <c r="H444" i="9" a="1"/>
  <c r="H444" i="9" s="1"/>
  <c r="E429" i="9" a="1"/>
  <c r="E429" i="9" s="1"/>
  <c r="F434" i="9" a="1"/>
  <c r="F434" i="9" s="1"/>
  <c r="F438" i="9" a="1"/>
  <c r="F438" i="9" s="1"/>
  <c r="H387" i="9" a="1"/>
  <c r="H387" i="9" s="1"/>
  <c r="E357" i="9" a="1"/>
  <c r="E357" i="9" s="1"/>
  <c r="F445" i="9" a="1"/>
  <c r="F445" i="9" s="1"/>
  <c r="G447" i="9" a="1"/>
  <c r="G447" i="9" s="1"/>
  <c r="H442" i="9" a="1"/>
  <c r="H442" i="9" s="1"/>
  <c r="E441" i="9" a="1"/>
  <c r="E441" i="9" s="1"/>
  <c r="G348" i="9" a="1"/>
  <c r="G348" i="9" s="1"/>
  <c r="H443" i="9" a="1"/>
  <c r="H443" i="9" s="1"/>
  <c r="E358" i="9" a="1"/>
  <c r="E358" i="9" s="1"/>
  <c r="E432" i="9" a="1"/>
  <c r="E432" i="9" s="1"/>
  <c r="F367" i="9" a="1"/>
  <c r="F367" i="9" s="1"/>
  <c r="H380" i="9" a="1"/>
  <c r="H380" i="9" s="1"/>
  <c r="H356" i="9" a="1"/>
  <c r="H356" i="9" s="1"/>
  <c r="G385" i="9" a="1"/>
  <c r="G385" i="9" s="1"/>
  <c r="F349" i="9" a="1"/>
  <c r="F349" i="9" s="1"/>
  <c r="E354" i="9" a="1"/>
  <c r="E354" i="9" s="1"/>
  <c r="H386" i="9" a="1"/>
  <c r="H386" i="9" s="1"/>
  <c r="F378" i="9" a="1"/>
  <c r="F378" i="9" s="1"/>
  <c r="F362" i="9" a="1"/>
  <c r="F362" i="9" s="1"/>
  <c r="H436" i="9" a="1"/>
  <c r="H436" i="9" s="1"/>
  <c r="G321" i="9" a="1"/>
  <c r="G321" i="9" s="1"/>
  <c r="G365" i="9" a="1"/>
  <c r="G365" i="9" s="1"/>
  <c r="E353" i="9" a="1"/>
  <c r="E353" i="9" s="1"/>
  <c r="G444" i="9" a="1"/>
  <c r="G444" i="9" s="1"/>
  <c r="F429" i="9" a="1"/>
  <c r="F429" i="9" s="1"/>
  <c r="E434" i="9" a="1"/>
  <c r="E434" i="9" s="1"/>
  <c r="H438" i="9" a="1"/>
  <c r="H438" i="9" s="1"/>
  <c r="F387" i="9" a="1"/>
  <c r="F387" i="9" s="1"/>
  <c r="G357" i="9" a="1"/>
  <c r="G357" i="9" s="1"/>
  <c r="E445" i="9" a="1"/>
  <c r="E445" i="9" s="1"/>
  <c r="E447" i="9" a="1"/>
  <c r="E447" i="9" s="1"/>
  <c r="G442" i="9" a="1"/>
  <c r="G442" i="9" s="1"/>
  <c r="H441" i="9" a="1"/>
  <c r="H441" i="9" s="1"/>
  <c r="H348" i="9" a="1"/>
  <c r="H348" i="9" s="1"/>
  <c r="F443" i="9" a="1"/>
  <c r="F443" i="9" s="1"/>
  <c r="H358" i="9" a="1"/>
  <c r="H358" i="9" s="1"/>
  <c r="H432" i="9" a="1"/>
  <c r="H432" i="9" s="1"/>
  <c r="E367" i="9" a="1"/>
  <c r="E367" i="9" s="1"/>
  <c r="G380" i="9" a="1"/>
  <c r="G380" i="9" s="1"/>
  <c r="E356" i="9" a="1"/>
  <c r="E356" i="9" s="1"/>
  <c r="E385" i="9" a="1"/>
  <c r="E385" i="9" s="1"/>
  <c r="H349" i="9" a="1"/>
  <c r="H349" i="9" s="1"/>
  <c r="G354" i="9" a="1"/>
  <c r="G354" i="9" s="1"/>
  <c r="F386" i="9" a="1"/>
  <c r="F386" i="9" s="1"/>
  <c r="E378" i="9" a="1"/>
  <c r="E378" i="9" s="1"/>
  <c r="H362" i="9" a="1"/>
  <c r="H362" i="9" s="1"/>
  <c r="G436" i="9" a="1"/>
  <c r="G436" i="9" s="1"/>
  <c r="V785" i="9" a="1"/>
  <c r="V785" i="9" s="1"/>
  <c r="V701" i="9" a="1"/>
  <c r="V701" i="9" s="1"/>
  <c r="E701" i="9" a="1"/>
  <c r="E701" i="9" s="1"/>
  <c r="F730" i="9" a="1"/>
  <c r="F730" i="9" s="1"/>
  <c r="E781" i="9" a="1"/>
  <c r="E781" i="9" s="1"/>
  <c r="H777" i="9" a="1"/>
  <c r="H777" i="9" s="1"/>
  <c r="E704" i="9" a="1"/>
  <c r="E704" i="9" s="1"/>
  <c r="F701" i="9" a="1"/>
  <c r="F701" i="9" s="1"/>
  <c r="U701" i="9" a="1"/>
  <c r="U701" i="9" s="1"/>
  <c r="V730" i="9" a="1"/>
  <c r="V730" i="9" s="1"/>
  <c r="U704" i="9" a="1"/>
  <c r="U704" i="9" s="1"/>
  <c r="V490" i="9" a="1"/>
  <c r="V490" i="9" s="1"/>
  <c r="H730" i="9" a="1"/>
  <c r="H730" i="9" s="1"/>
  <c r="U702" i="9" a="1"/>
  <c r="U702" i="9" s="1"/>
  <c r="H813" i="9" a="1"/>
  <c r="H813" i="9" s="1"/>
  <c r="H702" i="9" a="1"/>
  <c r="H702" i="9" s="1"/>
  <c r="V697" i="9" a="1"/>
  <c r="V697" i="9" s="1"/>
  <c r="H701" i="9" a="1"/>
  <c r="H701" i="9" s="1"/>
  <c r="H781" i="9" a="1"/>
  <c r="H781" i="9" s="1"/>
  <c r="E492" i="9" a="1"/>
  <c r="E492" i="9" s="1"/>
  <c r="U784" i="9" a="1"/>
  <c r="U784" i="9" s="1"/>
  <c r="E785" i="9" a="1"/>
  <c r="E785" i="9" s="1"/>
  <c r="F813" i="9" a="1"/>
  <c r="F813" i="9" s="1"/>
  <c r="F728" i="9" a="1"/>
  <c r="F728" i="9" s="1"/>
  <c r="H647" i="9" a="1"/>
  <c r="H647" i="9" s="1"/>
  <c r="U774" i="9" a="1"/>
  <c r="U774" i="9" s="1"/>
  <c r="E769" i="9" a="1"/>
  <c r="E769" i="9" s="1"/>
  <c r="E736" i="9" a="1"/>
  <c r="E736" i="9" s="1"/>
  <c r="H532" i="9" a="1"/>
  <c r="H532" i="9" s="1"/>
  <c r="E814" i="9" a="1"/>
  <c r="E814" i="9" s="1"/>
  <c r="E730" i="9" a="1"/>
  <c r="E730" i="9" s="1"/>
  <c r="H546" i="9" a="1"/>
  <c r="H546" i="9" s="1"/>
  <c r="E530" i="9" a="1"/>
  <c r="E530" i="9" s="1"/>
  <c r="E731" i="9" a="1"/>
  <c r="E731" i="9" s="1"/>
  <c r="F492" i="9" a="1"/>
  <c r="F492" i="9" s="1"/>
  <c r="E489" i="9" a="1"/>
  <c r="E489" i="9" s="1"/>
  <c r="E811" i="9" a="1"/>
  <c r="E811" i="9" s="1"/>
  <c r="H779" i="9" a="1"/>
  <c r="H779" i="9" s="1"/>
  <c r="F735" i="9" a="1"/>
  <c r="F735" i="9" s="1"/>
  <c r="F539" i="9" a="1"/>
  <c r="F539" i="9" s="1"/>
  <c r="U495" i="9" a="1"/>
  <c r="U495" i="9" s="1"/>
  <c r="F495" i="9" a="1"/>
  <c r="F495" i="9" s="1"/>
  <c r="E531" i="9" a="1"/>
  <c r="E531" i="9" s="1"/>
  <c r="F487" i="9" a="1"/>
  <c r="F487" i="9" s="1"/>
  <c r="U810" i="9" a="1"/>
  <c r="U810" i="9" s="1"/>
  <c r="H490" i="9" a="1"/>
  <c r="H490" i="9" s="1"/>
  <c r="F705" i="9" a="1"/>
  <c r="F705" i="9" s="1"/>
  <c r="U689" i="9" a="1"/>
  <c r="U689" i="9" s="1"/>
  <c r="E541" i="9" a="1"/>
  <c r="E541" i="9" s="1"/>
  <c r="U815" i="9" a="1"/>
  <c r="U815" i="9" s="1"/>
  <c r="H783" i="9" a="1"/>
  <c r="H783" i="9" s="1"/>
  <c r="H767" i="9" a="1"/>
  <c r="H767" i="9" s="1"/>
  <c r="H691" i="9" a="1"/>
  <c r="H691" i="9" s="1"/>
  <c r="U697" i="9" a="1"/>
  <c r="U697" i="9" s="1"/>
  <c r="H706" i="9" a="1"/>
  <c r="H706" i="9" s="1"/>
  <c r="F777" i="9" a="1"/>
  <c r="F777" i="9" s="1"/>
  <c r="H774" i="9" a="1"/>
  <c r="H774" i="9" s="1"/>
  <c r="H769" i="9" a="1"/>
  <c r="H769" i="9" s="1"/>
  <c r="V538" i="9" a="1"/>
  <c r="V538" i="9" s="1"/>
  <c r="E784" i="9" a="1"/>
  <c r="E784" i="9" s="1"/>
  <c r="H814" i="9" a="1"/>
  <c r="H814" i="9" s="1"/>
  <c r="F702" i="9" a="1"/>
  <c r="F702" i="9" s="1"/>
  <c r="U781" i="9" a="1"/>
  <c r="U781" i="9" s="1"/>
  <c r="E728" i="9" a="1"/>
  <c r="E728" i="9" s="1"/>
  <c r="G728" i="9" s="1" a="1"/>
  <c r="G728" i="9" s="1"/>
  <c r="V769" i="9" a="1"/>
  <c r="V769" i="9" s="1"/>
  <c r="F648" i="9" a="1"/>
  <c r="F648" i="9" s="1"/>
  <c r="H492" i="9" a="1"/>
  <c r="H492" i="9" s="1"/>
  <c r="U778" i="9" a="1"/>
  <c r="U778" i="9" s="1"/>
  <c r="V702" i="9" a="1"/>
  <c r="V702" i="9" s="1"/>
  <c r="E546" i="9" a="1"/>
  <c r="E546" i="9" s="1"/>
  <c r="U777" i="9" a="1"/>
  <c r="U777" i="9" s="1"/>
  <c r="H731" i="9" a="1"/>
  <c r="H731" i="9" s="1"/>
  <c r="V731" i="9" a="1"/>
  <c r="V731" i="9" s="1"/>
  <c r="H768" i="9" a="1"/>
  <c r="H768" i="9" s="1"/>
  <c r="H729" i="9" a="1"/>
  <c r="H729" i="9" s="1"/>
  <c r="H489" i="9" a="1"/>
  <c r="H489" i="9" s="1"/>
  <c r="U811" i="9" a="1"/>
  <c r="U811" i="9" s="1"/>
  <c r="F779" i="9" a="1"/>
  <c r="F779" i="9" s="1"/>
  <c r="U735" i="9" a="1"/>
  <c r="U735" i="9" s="1"/>
  <c r="E735" i="9" a="1"/>
  <c r="E735" i="9" s="1"/>
  <c r="V543" i="9" a="1"/>
  <c r="V543" i="9" s="1"/>
  <c r="H539" i="9" a="1"/>
  <c r="H539" i="9" s="1"/>
  <c r="V495" i="9" a="1"/>
  <c r="V495" i="9" s="1"/>
  <c r="H727" i="9" a="1"/>
  <c r="H727" i="9" s="1"/>
  <c r="V531" i="9" a="1"/>
  <c r="V531" i="9" s="1"/>
  <c r="F531" i="9" a="1"/>
  <c r="F531" i="9" s="1"/>
  <c r="E487" i="9" a="1"/>
  <c r="E487" i="9" s="1"/>
  <c r="F774" i="9" a="1"/>
  <c r="F774" i="9" s="1"/>
  <c r="U653" i="9" a="1"/>
  <c r="U653" i="9" s="1"/>
  <c r="V768" i="9" a="1"/>
  <c r="V768" i="9" s="1"/>
  <c r="U538" i="9" a="1"/>
  <c r="U538" i="9" s="1"/>
  <c r="E490" i="9" a="1"/>
  <c r="E490" i="9" s="1"/>
  <c r="F785" i="9" a="1"/>
  <c r="F785" i="9" s="1"/>
  <c r="F538" i="9" a="1"/>
  <c r="F538" i="9" s="1"/>
  <c r="V530" i="9" a="1"/>
  <c r="V530" i="9" s="1"/>
  <c r="E698" i="9" a="1"/>
  <c r="E698" i="9" s="1"/>
  <c r="V532" i="9" a="1"/>
  <c r="V532" i="9" s="1"/>
  <c r="U706" i="9" a="1"/>
  <c r="U706" i="9" s="1"/>
  <c r="E706" i="9" a="1"/>
  <c r="E706" i="9" s="1"/>
  <c r="U528" i="9" a="1"/>
  <c r="U528" i="9" s="1"/>
  <c r="E768" i="9" a="1"/>
  <c r="E768" i="9" s="1"/>
  <c r="F814" i="9" a="1"/>
  <c r="F814" i="9" s="1"/>
  <c r="U490" i="9" a="1"/>
  <c r="U490" i="9" s="1"/>
  <c r="U785" i="9" a="1"/>
  <c r="U785" i="9" s="1"/>
  <c r="H704" i="9" a="1"/>
  <c r="H704" i="9" s="1"/>
  <c r="U546" i="9" a="1"/>
  <c r="U546" i="9" s="1"/>
  <c r="U813" i="9" a="1"/>
  <c r="U813" i="9" s="1"/>
  <c r="F781" i="9" a="1"/>
  <c r="F781" i="9" s="1"/>
  <c r="V728" i="9" a="1"/>
  <c r="V728" i="9" s="1"/>
  <c r="H648" i="9" a="1"/>
  <c r="H648" i="9" s="1"/>
  <c r="E771" i="9" a="1"/>
  <c r="E771" i="9" s="1"/>
  <c r="V774" i="9" a="1"/>
  <c r="V774" i="9" s="1"/>
  <c r="V648" i="9" a="1"/>
  <c r="V648" i="9" s="1"/>
  <c r="U544" i="9" a="1"/>
  <c r="U544" i="9" s="1"/>
  <c r="E778" i="9" a="1"/>
  <c r="E778" i="9" s="1"/>
  <c r="E702" i="9" a="1"/>
  <c r="E702" i="9" s="1"/>
  <c r="U530" i="9" a="1"/>
  <c r="U530" i="9" s="1"/>
  <c r="V777" i="9" a="1"/>
  <c r="V777" i="9" s="1"/>
  <c r="U731" i="9" a="1"/>
  <c r="U731" i="9" s="1"/>
  <c r="F697" i="9" a="1"/>
  <c r="F697" i="9" s="1"/>
  <c r="F530" i="9" a="1"/>
  <c r="F530" i="9" s="1"/>
  <c r="V781" i="9" a="1"/>
  <c r="V781" i="9" s="1"/>
  <c r="V698" i="9" a="1"/>
  <c r="V698" i="9" s="1"/>
  <c r="V690" i="9" a="1"/>
  <c r="V690" i="9" s="1"/>
  <c r="V546" i="9" a="1"/>
  <c r="V546" i="9" s="1"/>
  <c r="F541" i="9" a="1"/>
  <c r="F541" i="9" s="1"/>
  <c r="U540" i="9" a="1"/>
  <c r="U540" i="9" s="1"/>
  <c r="F778" i="9" a="1"/>
  <c r="F778" i="9" s="1"/>
  <c r="V813" i="9" a="1"/>
  <c r="V813" i="9" s="1"/>
  <c r="U728" i="9" a="1"/>
  <c r="U728" i="9" s="1"/>
  <c r="U696" i="9" a="1"/>
  <c r="U696" i="9" s="1"/>
  <c r="F532" i="9" a="1"/>
  <c r="F532" i="9" s="1"/>
  <c r="H771" i="9" a="1"/>
  <c r="H771" i="9" s="1"/>
  <c r="F698" i="9" a="1"/>
  <c r="F698" i="9" s="1"/>
  <c r="U768" i="9" a="1"/>
  <c r="U768" i="9" s="1"/>
  <c r="V814" i="9" a="1"/>
  <c r="V814" i="9" s="1"/>
  <c r="U730" i="9" a="1"/>
  <c r="U730" i="9" s="1"/>
  <c r="H530" i="9" a="1"/>
  <c r="H530" i="9" s="1"/>
  <c r="E777" i="9" a="1"/>
  <c r="E777" i="9" s="1"/>
  <c r="F731" i="9" a="1"/>
  <c r="F731" i="9" s="1"/>
  <c r="U648" i="9" a="1"/>
  <c r="U648" i="9" s="1"/>
  <c r="U492" i="9" a="1"/>
  <c r="U492" i="9" s="1"/>
  <c r="E697" i="9" a="1"/>
  <c r="E697" i="9" s="1"/>
  <c r="H811" i="9" a="1"/>
  <c r="H811" i="9" s="1"/>
  <c r="V779" i="9" a="1"/>
  <c r="V779" i="9" s="1"/>
  <c r="H735" i="9" a="1"/>
  <c r="H735" i="9" s="1"/>
  <c r="U539" i="9" a="1"/>
  <c r="U539" i="9" s="1"/>
  <c r="E539" i="9" a="1"/>
  <c r="E539" i="9" s="1"/>
  <c r="H495" i="9" a="1"/>
  <c r="H495" i="9" s="1"/>
  <c r="H531" i="9" a="1"/>
  <c r="H531" i="9" s="1"/>
  <c r="U487" i="9" a="1"/>
  <c r="U487" i="9" s="1"/>
  <c r="F542" i="9" a="1"/>
  <c r="F542" i="9" s="1"/>
  <c r="F736" i="9" a="1"/>
  <c r="F736" i="9" s="1"/>
  <c r="U734" i="9" a="1"/>
  <c r="U734" i="9" s="1"/>
  <c r="E538" i="9" a="1"/>
  <c r="E538" i="9" s="1"/>
  <c r="V705" i="9" a="1"/>
  <c r="V705" i="9" s="1"/>
  <c r="U532" i="9" a="1"/>
  <c r="U532" i="9" s="1"/>
  <c r="H697" i="9" a="1"/>
  <c r="H697" i="9" s="1"/>
  <c r="F811" i="9" a="1"/>
  <c r="F811" i="9" s="1"/>
  <c r="H703" i="9" a="1"/>
  <c r="H703" i="9" s="1"/>
  <c r="V539" i="9" a="1"/>
  <c r="V539" i="9" s="1"/>
  <c r="U531" i="9" a="1"/>
  <c r="U531" i="9" s="1"/>
  <c r="H689" i="9" a="1"/>
  <c r="H689" i="9" s="1"/>
  <c r="U493" i="9" a="1"/>
  <c r="U493" i="9" s="1"/>
  <c r="F704" i="9" a="1"/>
  <c r="F704" i="9" s="1"/>
  <c r="U767" i="9" a="1"/>
  <c r="U767" i="9" s="1"/>
  <c r="U779" i="9" a="1"/>
  <c r="U779" i="9" s="1"/>
  <c r="E495" i="9" a="1"/>
  <c r="E495" i="9" s="1"/>
  <c r="V487" i="9" a="1"/>
  <c r="V487" i="9" s="1"/>
  <c r="U698" i="9" a="1"/>
  <c r="U698" i="9" s="1"/>
  <c r="E694" i="9" a="1"/>
  <c r="E694" i="9" s="1"/>
  <c r="H785" i="9" a="1"/>
  <c r="H785" i="9" s="1"/>
  <c r="F689" i="9" a="1"/>
  <c r="F689" i="9" s="1"/>
  <c r="V704" i="9" a="1"/>
  <c r="V704" i="9" s="1"/>
  <c r="V783" i="9" a="1"/>
  <c r="V783" i="9" s="1"/>
  <c r="F767" i="9" a="1"/>
  <c r="F767" i="9" s="1"/>
  <c r="H810" i="9" a="1"/>
  <c r="H810" i="9" s="1"/>
  <c r="E779" i="9" a="1"/>
  <c r="E779" i="9" s="1"/>
  <c r="H487" i="9" a="1"/>
  <c r="H487" i="9" s="1"/>
  <c r="H698" i="9" a="1"/>
  <c r="H698" i="9" s="1"/>
  <c r="U541" i="9" a="1"/>
  <c r="U541" i="9" s="1"/>
  <c r="F783" i="9" a="1"/>
  <c r="F783" i="9" s="1"/>
  <c r="V691" i="9" a="1"/>
  <c r="V691" i="9" s="1"/>
  <c r="V736" i="9" a="1"/>
  <c r="V736" i="9" s="1"/>
  <c r="V811" i="9" a="1"/>
  <c r="V811" i="9" s="1"/>
  <c r="V735" i="9" a="1"/>
  <c r="V735" i="9" s="1"/>
  <c r="F543" i="9" a="1"/>
  <c r="F543" i="9" s="1"/>
  <c r="H538" i="9" a="1"/>
  <c r="H538" i="9" s="1"/>
  <c r="V689" i="9" a="1"/>
  <c r="V689" i="9" s="1"/>
  <c r="H541" i="9" a="1"/>
  <c r="H541" i="9" s="1"/>
  <c r="F815" i="9" a="1"/>
  <c r="F815" i="9" s="1"/>
  <c r="H782" i="9" a="1"/>
  <c r="H782" i="9" s="1"/>
  <c r="F706" i="9" a="1"/>
  <c r="F706" i="9" s="1"/>
  <c r="H528" i="9" a="1"/>
  <c r="H528" i="9" s="1"/>
  <c r="E776" i="9" a="1"/>
  <c r="E776" i="9" s="1"/>
  <c r="E532" i="9" a="1"/>
  <c r="E532" i="9" s="1"/>
  <c r="U769" i="9" a="1"/>
  <c r="U769" i="9" s="1"/>
  <c r="H736" i="9" a="1"/>
  <c r="H736" i="9" s="1"/>
  <c r="V541" i="9" a="1"/>
  <c r="V541" i="9" s="1"/>
  <c r="H540" i="9" a="1"/>
  <c r="H540" i="9" s="1"/>
  <c r="F490" i="9" a="1"/>
  <c r="F490" i="9" s="1"/>
  <c r="U783" i="9" a="1"/>
  <c r="U783" i="9" s="1"/>
  <c r="F700" i="9" a="1"/>
  <c r="F700" i="9" s="1"/>
  <c r="V692" i="9" a="1"/>
  <c r="V692" i="9" s="1"/>
  <c r="U705" i="9" a="1"/>
  <c r="U705" i="9" s="1"/>
  <c r="F696" i="9" a="1"/>
  <c r="F696" i="9" s="1"/>
  <c r="E696" i="9" a="1"/>
  <c r="E696" i="9" s="1"/>
  <c r="F688" i="9" a="1"/>
  <c r="F688" i="9" s="1"/>
  <c r="E705" i="9" a="1"/>
  <c r="E705" i="9" s="1"/>
  <c r="V807" i="9" a="1"/>
  <c r="V807" i="9" s="1"/>
  <c r="F727" i="9" a="1"/>
  <c r="F727" i="9" s="1"/>
  <c r="H694" i="9" a="1"/>
  <c r="H694" i="9" s="1"/>
  <c r="H693" i="9" a="1"/>
  <c r="H693" i="9" s="1"/>
  <c r="E767" i="9" a="1"/>
  <c r="E767" i="9" s="1"/>
  <c r="E816" i="9" a="1"/>
  <c r="E816" i="9" s="1"/>
  <c r="E783" i="9" a="1"/>
  <c r="E783" i="9" s="1"/>
  <c r="V545" i="9" a="1"/>
  <c r="V545" i="9" s="1"/>
  <c r="U542" i="9" a="1"/>
  <c r="U542" i="9" s="1"/>
  <c r="E494" i="9" a="1"/>
  <c r="E494" i="9" s="1"/>
  <c r="E491" i="9" a="1"/>
  <c r="E491" i="9" s="1"/>
  <c r="F653" i="9" a="1"/>
  <c r="F653" i="9" s="1"/>
  <c r="E809" i="9" a="1"/>
  <c r="E809" i="9" s="1"/>
  <c r="U729" i="9" a="1"/>
  <c r="U729" i="9" s="1"/>
  <c r="E653" i="9" a="1"/>
  <c r="E653" i="9" s="1"/>
  <c r="V703" i="9" a="1"/>
  <c r="V703" i="9" s="1"/>
  <c r="F691" i="9" a="1"/>
  <c r="F691" i="9" s="1"/>
  <c r="V647" i="9" a="1"/>
  <c r="V647" i="9" s="1"/>
  <c r="F494" i="9" a="1"/>
  <c r="F494" i="9" s="1"/>
  <c r="E734" i="9" a="1"/>
  <c r="E734" i="9" s="1"/>
  <c r="V775" i="9" a="1"/>
  <c r="V775" i="9" s="1"/>
  <c r="E772" i="9" a="1"/>
  <c r="E772" i="9" s="1"/>
  <c r="E655" i="9" a="1"/>
  <c r="E655" i="9" s="1"/>
  <c r="V776" i="9" a="1"/>
  <c r="V776" i="9" s="1"/>
  <c r="F544" i="9" a="1"/>
  <c r="F544" i="9" s="1"/>
  <c r="V496" i="9" a="1"/>
  <c r="V496" i="9" s="1"/>
  <c r="H544" i="9" a="1"/>
  <c r="H544" i="9" s="1"/>
  <c r="V780" i="9" a="1"/>
  <c r="V780" i="9" s="1"/>
  <c r="E488" i="9" a="1"/>
  <c r="E488" i="9" s="1"/>
  <c r="U693" i="9" a="1"/>
  <c r="U693" i="9" s="1"/>
  <c r="V534" i="9" a="1"/>
  <c r="V534" i="9" s="1"/>
  <c r="F493" i="9" a="1"/>
  <c r="F493" i="9" s="1"/>
  <c r="H690" i="9" a="1"/>
  <c r="H690" i="9" s="1"/>
  <c r="H699" i="9" a="1"/>
  <c r="H699" i="9" s="1"/>
  <c r="E812" i="9" a="1"/>
  <c r="E812" i="9" s="1"/>
  <c r="H812" i="9" a="1"/>
  <c r="H812" i="9" s="1"/>
  <c r="E786" i="9" a="1"/>
  <c r="E786" i="9" s="1"/>
  <c r="U687" i="9" a="1"/>
  <c r="U687" i="9" s="1"/>
  <c r="V770" i="9" a="1"/>
  <c r="V770" i="9" s="1"/>
  <c r="V537" i="9" a="1"/>
  <c r="V537" i="9" s="1"/>
  <c r="F699" i="9" a="1"/>
  <c r="F699" i="9" s="1"/>
  <c r="F489" i="9" a="1"/>
  <c r="F489" i="9" s="1"/>
  <c r="F784" i="9" a="1"/>
  <c r="F784" i="9" s="1"/>
  <c r="U649" i="9" a="1"/>
  <c r="U649" i="9" s="1"/>
  <c r="F786" i="9" a="1"/>
  <c r="F786" i="9" s="1"/>
  <c r="H770" i="9" a="1"/>
  <c r="H770" i="9" s="1"/>
  <c r="F537" i="9" a="1"/>
  <c r="F537" i="9" s="1"/>
  <c r="E692" i="9" a="1"/>
  <c r="E692" i="9" s="1"/>
  <c r="E700" i="9" a="1"/>
  <c r="E700" i="9" s="1"/>
  <c r="U816" i="9" a="1"/>
  <c r="U816" i="9" s="1"/>
  <c r="H545" i="9" a="1"/>
  <c r="H545" i="9" s="1"/>
  <c r="V687" i="9" a="1"/>
  <c r="V687" i="9" s="1"/>
  <c r="E729" i="9" a="1"/>
  <c r="E729" i="9" s="1"/>
  <c r="F647" i="9" a="1"/>
  <c r="F647" i="9" s="1"/>
  <c r="F734" i="9" a="1"/>
  <c r="F734" i="9" s="1"/>
  <c r="H778" i="9" a="1"/>
  <c r="H778" i="9" s="1"/>
  <c r="E534" i="9" a="1"/>
  <c r="E534" i="9" s="1"/>
  <c r="F780" i="9" a="1"/>
  <c r="F780" i="9" s="1"/>
  <c r="H493" i="9" a="1"/>
  <c r="H493" i="9" s="1"/>
  <c r="V493" i="9" a="1"/>
  <c r="V493" i="9" s="1"/>
  <c r="V786" i="9" a="1"/>
  <c r="V786" i="9" s="1"/>
  <c r="E528" i="9" a="1"/>
  <c r="E528" i="9" s="1"/>
  <c r="U782" i="9" a="1"/>
  <c r="U782" i="9" s="1"/>
  <c r="H705" i="9" a="1"/>
  <c r="H705" i="9" s="1"/>
  <c r="E782" i="9" a="1"/>
  <c r="E782" i="9" s="1"/>
  <c r="F810" i="9" a="1"/>
  <c r="F810" i="9" s="1"/>
  <c r="U776" i="9" a="1"/>
  <c r="U776" i="9" s="1"/>
  <c r="H728" i="9" a="1"/>
  <c r="H728" i="9" s="1"/>
  <c r="U736" i="9" a="1"/>
  <c r="U736" i="9" s="1"/>
  <c r="F546" i="9" a="1"/>
  <c r="F546" i="9" s="1"/>
  <c r="V540" i="9" a="1"/>
  <c r="V540" i="9" s="1"/>
  <c r="H815" i="9" a="1"/>
  <c r="H815" i="9" s="1"/>
  <c r="F692" i="9" a="1"/>
  <c r="F692" i="9" s="1"/>
  <c r="H692" i="9" a="1"/>
  <c r="H692" i="9" s="1"/>
  <c r="H688" i="9" a="1"/>
  <c r="H688" i="9" s="1"/>
  <c r="E807" i="9" a="1"/>
  <c r="E807" i="9" s="1"/>
  <c r="F694" i="9" a="1"/>
  <c r="F694" i="9" s="1"/>
  <c r="V693" i="9" a="1"/>
  <c r="V693" i="9" s="1"/>
  <c r="H807" i="9" a="1"/>
  <c r="H807" i="9" s="1"/>
  <c r="V816" i="9" a="1"/>
  <c r="V816" i="9" s="1"/>
  <c r="U727" i="9" a="1"/>
  <c r="U727" i="9" s="1"/>
  <c r="F545" i="9" a="1"/>
  <c r="F545" i="9" s="1"/>
  <c r="V542" i="9" a="1"/>
  <c r="V542" i="9" s="1"/>
  <c r="U699" i="9" a="1"/>
  <c r="U699" i="9" s="1"/>
  <c r="U770" i="9" a="1"/>
  <c r="U770" i="9" s="1"/>
  <c r="F687" i="9" a="1"/>
  <c r="F687" i="9" s="1"/>
  <c r="U494" i="9" a="1"/>
  <c r="U494" i="9" s="1"/>
  <c r="V491" i="9" a="1"/>
  <c r="V491" i="9" s="1"/>
  <c r="V809" i="9" a="1"/>
  <c r="V809" i="9" s="1"/>
  <c r="F729" i="9" a="1"/>
  <c r="F729" i="9" s="1"/>
  <c r="U491" i="9" a="1"/>
  <c r="U491" i="9" s="1"/>
  <c r="E703" i="9" a="1"/>
  <c r="E703" i="9" s="1"/>
  <c r="E691" i="9" a="1"/>
  <c r="E691" i="9" s="1"/>
  <c r="E647" i="9" a="1"/>
  <c r="E647" i="9" s="1"/>
  <c r="V734" i="9" a="1"/>
  <c r="V734" i="9" s="1"/>
  <c r="U775" i="9" a="1"/>
  <c r="U775" i="9" s="1"/>
  <c r="V778" i="9" a="1"/>
  <c r="V778" i="9" s="1"/>
  <c r="E815" i="9" a="1"/>
  <c r="E815" i="9" s="1"/>
  <c r="F496" i="9" a="1"/>
  <c r="F496" i="9" s="1"/>
  <c r="E496" i="9" a="1"/>
  <c r="E496" i="9" s="1"/>
  <c r="U655" i="9" a="1"/>
  <c r="U655" i="9" s="1"/>
  <c r="V772" i="9" a="1"/>
  <c r="V772" i="9" s="1"/>
  <c r="H784" i="9" a="1"/>
  <c r="H784" i="9" s="1"/>
  <c r="H780" i="9" a="1"/>
  <c r="H780" i="9" s="1"/>
  <c r="V488" i="9" a="1"/>
  <c r="V488" i="9" s="1"/>
  <c r="U488" i="9" a="1"/>
  <c r="U488" i="9" s="1"/>
  <c r="E693" i="9" a="1"/>
  <c r="E693" i="9" s="1"/>
  <c r="U772" i="9" a="1"/>
  <c r="U772" i="9" s="1"/>
  <c r="H536" i="9" a="1"/>
  <c r="H536" i="9" s="1"/>
  <c r="V812" i="9" a="1"/>
  <c r="V812" i="9" s="1"/>
  <c r="H786" i="9" a="1"/>
  <c r="H786" i="9" s="1"/>
  <c r="V699" i="9" a="1"/>
  <c r="V699" i="9" s="1"/>
  <c r="U489" i="9" a="1"/>
  <c r="U489" i="9" s="1"/>
  <c r="H543" i="9" a="1"/>
  <c r="H543" i="9" s="1"/>
  <c r="F770" i="9" a="1"/>
  <c r="F770" i="9" s="1"/>
  <c r="V653" i="9" a="1"/>
  <c r="V653" i="9" s="1"/>
  <c r="E544" i="9" a="1"/>
  <c r="E544" i="9" s="1"/>
  <c r="F488" i="9" a="1"/>
  <c r="F488" i="9" s="1"/>
  <c r="E732" i="9" a="1"/>
  <c r="E732" i="9" s="1"/>
  <c r="F695" i="9" a="1"/>
  <c r="F695" i="9" s="1"/>
  <c r="V810" i="9" a="1"/>
  <c r="V810" i="9" s="1"/>
  <c r="H537" i="9" a="1"/>
  <c r="H537" i="9" s="1"/>
  <c r="H816" i="9" a="1"/>
  <c r="H816" i="9" s="1"/>
  <c r="U771" i="9" a="1"/>
  <c r="U771" i="9" s="1"/>
  <c r="F771" i="9" a="1"/>
  <c r="F771" i="9" s="1"/>
  <c r="V771" i="9" a="1"/>
  <c r="V771" i="9" s="1"/>
  <c r="E540" i="9" a="1"/>
  <c r="E540" i="9" s="1"/>
  <c r="E690" i="9" a="1"/>
  <c r="E690" i="9" s="1"/>
  <c r="U814" i="9" a="1"/>
  <c r="U814" i="9" s="1"/>
  <c r="E689" i="9" a="1"/>
  <c r="E689" i="9" s="1"/>
  <c r="F768" i="9" a="1"/>
  <c r="F768" i="9" s="1"/>
  <c r="E774" i="9" a="1"/>
  <c r="E774" i="9" s="1"/>
  <c r="V706" i="9" a="1"/>
  <c r="V706" i="9" s="1"/>
  <c r="E775" i="9" a="1"/>
  <c r="E775" i="9" s="1"/>
  <c r="E648" i="9" a="1"/>
  <c r="E648" i="9" s="1"/>
  <c r="H700" i="9" a="1"/>
  <c r="H700" i="9" s="1"/>
  <c r="E493" i="9" a="1"/>
  <c r="E493" i="9" s="1"/>
  <c r="E543" i="9" a="1"/>
  <c r="E543" i="9" s="1"/>
  <c r="H696" i="9" a="1"/>
  <c r="H696" i="9" s="1"/>
  <c r="F807" i="9" a="1"/>
  <c r="F807" i="9" s="1"/>
  <c r="E727" i="9" a="1"/>
  <c r="E727" i="9" s="1"/>
  <c r="H542" i="9" a="1"/>
  <c r="H542" i="9" s="1"/>
  <c r="V494" i="9" a="1"/>
  <c r="V494" i="9" s="1"/>
  <c r="V815" i="9" a="1"/>
  <c r="V815" i="9" s="1"/>
  <c r="F655" i="9" a="1"/>
  <c r="F655" i="9" s="1"/>
  <c r="F812" i="9" a="1"/>
  <c r="F812" i="9" s="1"/>
  <c r="V544" i="9" a="1"/>
  <c r="V544" i="9" s="1"/>
  <c r="V696" i="9" a="1"/>
  <c r="V696" i="9" s="1"/>
  <c r="E810" i="9" a="1"/>
  <c r="E810" i="9" s="1"/>
  <c r="F782" i="9" a="1"/>
  <c r="F782" i="9" s="1"/>
  <c r="V782" i="9" a="1"/>
  <c r="V782" i="9" s="1"/>
  <c r="F769" i="9" a="1"/>
  <c r="F769" i="9" s="1"/>
  <c r="V784" i="9" a="1"/>
  <c r="V784" i="9" s="1"/>
  <c r="U688" i="9" a="1"/>
  <c r="U688" i="9" s="1"/>
  <c r="E813" i="9" a="1"/>
  <c r="E813" i="9" s="1"/>
  <c r="U545" i="9" a="1"/>
  <c r="U545" i="9" s="1"/>
  <c r="V492" i="9" a="1"/>
  <c r="V492" i="9" s="1"/>
  <c r="F540" i="9" a="1"/>
  <c r="F540" i="9" s="1"/>
  <c r="U692" i="9" a="1"/>
  <c r="U692" i="9" s="1"/>
  <c r="E688" i="9" a="1"/>
  <c r="E688" i="9" s="1"/>
  <c r="V700" i="9" a="1"/>
  <c r="V700" i="9" s="1"/>
  <c r="V688" i="9" a="1"/>
  <c r="V688" i="9" s="1"/>
  <c r="V727" i="9" a="1"/>
  <c r="V727" i="9" s="1"/>
  <c r="V694" i="9" a="1"/>
  <c r="V694" i="9" s="1"/>
  <c r="V767" i="9" a="1"/>
  <c r="V767" i="9" s="1"/>
  <c r="F816" i="9" a="1"/>
  <c r="F816" i="9" s="1"/>
  <c r="U543" i="9" a="1"/>
  <c r="U543" i="9" s="1"/>
  <c r="E545" i="9" a="1"/>
  <c r="E545" i="9" s="1"/>
  <c r="E542" i="9" a="1"/>
  <c r="E542" i="9" s="1"/>
  <c r="H494" i="9" a="1"/>
  <c r="H494" i="9" s="1"/>
  <c r="H491" i="9" a="1"/>
  <c r="H491" i="9" s="1"/>
  <c r="H653" i="9" a="1"/>
  <c r="H653" i="9" s="1"/>
  <c r="H809" i="9" a="1"/>
  <c r="H809" i="9" s="1"/>
  <c r="V729" i="9" a="1"/>
  <c r="V729" i="9" s="1"/>
  <c r="F809" i="9" a="1"/>
  <c r="F809" i="9" s="1"/>
  <c r="F703" i="9" a="1"/>
  <c r="F703" i="9" s="1"/>
  <c r="U691" i="9" a="1"/>
  <c r="U691" i="9" s="1"/>
  <c r="U647" i="9" a="1"/>
  <c r="U647" i="9" s="1"/>
  <c r="H734" i="9" a="1"/>
  <c r="H734" i="9" s="1"/>
  <c r="H775" i="9" a="1"/>
  <c r="H775" i="9" s="1"/>
  <c r="F772" i="9" a="1"/>
  <c r="F772" i="9" s="1"/>
  <c r="H496" i="9" a="1"/>
  <c r="H496" i="9" s="1"/>
  <c r="U534" i="9" a="1"/>
  <c r="U534" i="9" s="1"/>
  <c r="F776" i="9" a="1"/>
  <c r="F776" i="9" s="1"/>
  <c r="E780" i="9" a="1"/>
  <c r="E780" i="9" s="1"/>
  <c r="H488" i="9" a="1"/>
  <c r="H488" i="9" s="1"/>
  <c r="H776" i="9" a="1"/>
  <c r="H776" i="9" s="1"/>
  <c r="U690" i="9" a="1"/>
  <c r="U690" i="9" s="1"/>
  <c r="H687" i="9" a="1"/>
  <c r="H687" i="9" s="1"/>
  <c r="U812" i="9" a="1"/>
  <c r="U812" i="9" s="1"/>
  <c r="U786" i="9" a="1"/>
  <c r="U786" i="9" s="1"/>
  <c r="E687" i="9" a="1"/>
  <c r="E687" i="9" s="1"/>
  <c r="F528" i="9" a="1"/>
  <c r="F528" i="9" s="1"/>
  <c r="E537" i="9" a="1"/>
  <c r="E537" i="9" s="1"/>
  <c r="U537" i="9" a="1"/>
  <c r="U537" i="9" s="1"/>
  <c r="V489" i="9" a="1"/>
  <c r="V489" i="9" s="1"/>
  <c r="G735" i="9" a="1"/>
  <c r="G735" i="9" s="1"/>
  <c r="F690" i="9" a="1"/>
  <c r="F690" i="9" s="1"/>
  <c r="V695" i="9" a="1"/>
  <c r="V695" i="9" s="1"/>
  <c r="V528" i="9" a="1"/>
  <c r="V528" i="9" s="1"/>
  <c r="E770" i="9" a="1"/>
  <c r="E770" i="9" s="1"/>
  <c r="U700" i="9" a="1"/>
  <c r="U700" i="9" s="1"/>
  <c r="U694" i="9" a="1"/>
  <c r="U694" i="9" s="1"/>
  <c r="F693" i="9" a="1"/>
  <c r="F693" i="9" s="1"/>
  <c r="U807" i="9" a="1"/>
  <c r="U807" i="9" s="1"/>
  <c r="E699" i="9" a="1"/>
  <c r="E699" i="9" s="1"/>
  <c r="F491" i="9" a="1"/>
  <c r="F491" i="9" s="1"/>
  <c r="U809" i="9" a="1"/>
  <c r="U809" i="9" s="1"/>
  <c r="U703" i="9" a="1"/>
  <c r="U703" i="9" s="1"/>
  <c r="F775" i="9" a="1"/>
  <c r="F775" i="9" s="1"/>
  <c r="U496" i="9" a="1"/>
  <c r="U496" i="9" s="1"/>
  <c r="U780" i="9" a="1"/>
  <c r="U780" i="9" s="1"/>
  <c r="H772" i="9" a="1"/>
  <c r="H772" i="9" s="1"/>
  <c r="F649" i="9" a="1"/>
  <c r="F649" i="9" s="1"/>
  <c r="H695" i="9" a="1"/>
  <c r="H695" i="9" s="1"/>
  <c r="H535" i="9" a="1"/>
  <c r="H535" i="9" s="1"/>
  <c r="U732" i="9" a="1"/>
  <c r="U732" i="9" s="1"/>
  <c r="U695" i="9" a="1"/>
  <c r="U695" i="9" s="1"/>
  <c r="U773" i="9" a="1"/>
  <c r="U773" i="9" s="1"/>
  <c r="E654" i="9" a="1"/>
  <c r="E654" i="9" s="1"/>
  <c r="E649" i="9" a="1"/>
  <c r="E649" i="9" s="1"/>
  <c r="U733" i="9" a="1"/>
  <c r="U733" i="9" s="1"/>
  <c r="U808" i="9" a="1"/>
  <c r="U808" i="9" s="1"/>
  <c r="V808" i="9" a="1"/>
  <c r="V808" i="9" s="1"/>
  <c r="H655" i="9" a="1"/>
  <c r="H655" i="9" s="1"/>
  <c r="H656" i="9" a="1"/>
  <c r="H656" i="9" s="1"/>
  <c r="U654" i="9" a="1"/>
  <c r="U654" i="9" s="1"/>
  <c r="E695" i="9" a="1"/>
  <c r="E695" i="9" s="1"/>
  <c r="F773" i="9" a="1"/>
  <c r="F773" i="9" s="1"/>
  <c r="V654" i="9" a="1"/>
  <c r="V654" i="9" s="1"/>
  <c r="H654" i="9" a="1"/>
  <c r="H654" i="9" s="1"/>
  <c r="V649" i="9" a="1"/>
  <c r="V649" i="9" s="1"/>
  <c r="E733" i="9" a="1"/>
  <c r="E733" i="9" s="1"/>
  <c r="H808" i="9" a="1"/>
  <c r="H808" i="9" s="1"/>
  <c r="H534" i="9" a="1"/>
  <c r="H534" i="9" s="1"/>
  <c r="U656" i="9" a="1"/>
  <c r="U656" i="9" s="1"/>
  <c r="F535" i="9" a="1"/>
  <c r="F535" i="9" s="1"/>
  <c r="V773" i="9" a="1"/>
  <c r="V773" i="9" s="1"/>
  <c r="E773" i="9" a="1"/>
  <c r="E773" i="9" s="1"/>
  <c r="H732" i="9" a="1"/>
  <c r="H732" i="9" s="1"/>
  <c r="H649" i="9" a="1"/>
  <c r="H649" i="9" s="1"/>
  <c r="H733" i="9" a="1"/>
  <c r="H733" i="9" s="1"/>
  <c r="F808" i="9" a="1"/>
  <c r="F808" i="9" s="1"/>
  <c r="F534" i="9" a="1"/>
  <c r="F534" i="9" s="1"/>
  <c r="E656" i="9" a="1"/>
  <c r="E656" i="9" s="1"/>
  <c r="F656" i="9" a="1"/>
  <c r="F656" i="9" s="1"/>
  <c r="V535" i="9" a="1"/>
  <c r="V535" i="9" s="1"/>
  <c r="V536" i="9" a="1"/>
  <c r="V536" i="9" s="1"/>
  <c r="F732" i="9" a="1"/>
  <c r="F732" i="9" s="1"/>
  <c r="V732" i="9" a="1"/>
  <c r="V732" i="9" s="1"/>
  <c r="H773" i="9" a="1"/>
  <c r="H773" i="9" s="1"/>
  <c r="U535" i="9" a="1"/>
  <c r="U535" i="9" s="1"/>
  <c r="F654" i="9" a="1"/>
  <c r="F654" i="9" s="1"/>
  <c r="F733" i="9" a="1"/>
  <c r="F733" i="9" s="1"/>
  <c r="V733" i="9" a="1"/>
  <c r="V733" i="9" s="1"/>
  <c r="E808" i="9" a="1"/>
  <c r="E808" i="9" s="1"/>
  <c r="V655" i="9" a="1"/>
  <c r="V655" i="9" s="1"/>
  <c r="V656" i="9" a="1"/>
  <c r="V656" i="9" s="1"/>
  <c r="E535" i="9" a="1"/>
  <c r="E535" i="9" s="1"/>
  <c r="F536" i="9" a="1"/>
  <c r="F536" i="9" s="1"/>
  <c r="E527" i="9" a="1"/>
  <c r="E527" i="9" s="1"/>
  <c r="E652" i="9" a="1"/>
  <c r="E652" i="9" s="1"/>
  <c r="E651" i="9" a="1"/>
  <c r="E651" i="9" s="1"/>
  <c r="U651" i="9" a="1"/>
  <c r="U651" i="9" s="1"/>
  <c r="U529" i="9" a="1"/>
  <c r="U529" i="9" s="1"/>
  <c r="V650" i="9" a="1"/>
  <c r="V650" i="9" s="1"/>
  <c r="V533" i="9" a="1"/>
  <c r="V533" i="9" s="1"/>
  <c r="E533" i="9" a="1"/>
  <c r="E533" i="9" s="1"/>
  <c r="F666" i="9" a="1"/>
  <c r="F666" i="9" s="1"/>
  <c r="V661" i="9" a="1"/>
  <c r="V661" i="9" s="1"/>
  <c r="F661" i="9" a="1"/>
  <c r="F661" i="9" s="1"/>
  <c r="F554" i="9" a="1"/>
  <c r="F554" i="9" s="1"/>
  <c r="V508" i="9" a="1"/>
  <c r="V508" i="9" s="1"/>
  <c r="V686" i="9" a="1"/>
  <c r="V686" i="9" s="1"/>
  <c r="F522" i="9" a="1"/>
  <c r="F522" i="9" s="1"/>
  <c r="U592" i="9" a="1"/>
  <c r="U592" i="9" s="1"/>
  <c r="H592" i="9" a="1"/>
  <c r="H592" i="9" s="1"/>
  <c r="E806" i="9" a="1"/>
  <c r="E806" i="9" s="1"/>
  <c r="U806" i="9" a="1"/>
  <c r="U806" i="9" s="1"/>
  <c r="F804" i="9" a="1"/>
  <c r="F804" i="9" s="1"/>
  <c r="F821" i="9" a="1"/>
  <c r="F821" i="9" s="1"/>
  <c r="U715" i="9" a="1"/>
  <c r="U715" i="9" s="1"/>
  <c r="H598" i="9" a="1"/>
  <c r="H598" i="9" s="1"/>
  <c r="U741" i="9" a="1"/>
  <c r="U741" i="9" s="1"/>
  <c r="F741" i="9" a="1"/>
  <c r="F741" i="9" s="1"/>
  <c r="E717" i="9" a="1"/>
  <c r="E717" i="9" s="1"/>
  <c r="E520" i="9" a="1"/>
  <c r="E520" i="9" s="1"/>
  <c r="H501" i="9" a="1"/>
  <c r="H501" i="9" s="1"/>
  <c r="F669" i="9" a="1"/>
  <c r="F669" i="9" s="1"/>
  <c r="V676" i="9" a="1"/>
  <c r="V676" i="9" s="1"/>
  <c r="U676" i="9" a="1"/>
  <c r="U676" i="9" s="1"/>
  <c r="F757" i="9" a="1"/>
  <c r="F757" i="9" s="1"/>
  <c r="U764" i="9" a="1"/>
  <c r="U764" i="9" s="1"/>
  <c r="H605" i="9" a="1"/>
  <c r="H605" i="9" s="1"/>
  <c r="F605" i="9" a="1"/>
  <c r="F605" i="9" s="1"/>
  <c r="U742" i="9" a="1"/>
  <c r="U742" i="9" s="1"/>
  <c r="E792" i="9" a="1"/>
  <c r="E792" i="9" s="1"/>
  <c r="E751" i="9" a="1"/>
  <c r="E751" i="9" s="1"/>
  <c r="H832" i="9" a="1"/>
  <c r="H832" i="9" s="1"/>
  <c r="H515" i="9" a="1"/>
  <c r="H515" i="9" s="1"/>
  <c r="V509" i="9" a="1"/>
  <c r="V509" i="9" s="1"/>
  <c r="V678" i="9" a="1"/>
  <c r="V678" i="9" s="1"/>
  <c r="E524" i="9" a="1"/>
  <c r="E524" i="9" s="1"/>
  <c r="U593" i="9" a="1"/>
  <c r="U593" i="9" s="1"/>
  <c r="V587" i="9" a="1"/>
  <c r="V587" i="9" s="1"/>
  <c r="U798" i="9" a="1"/>
  <c r="U798" i="9" s="1"/>
  <c r="V818" i="9" a="1"/>
  <c r="V818" i="9" s="1"/>
  <c r="H713" i="9" a="1"/>
  <c r="H713" i="9" s="1"/>
  <c r="F758" i="9" a="1"/>
  <c r="F758" i="9" s="1"/>
  <c r="H600" i="9" a="1"/>
  <c r="H600" i="9" s="1"/>
  <c r="E753" i="9" a="1"/>
  <c r="E753" i="9" s="1"/>
  <c r="F753" i="9" a="1"/>
  <c r="F753" i="9" s="1"/>
  <c r="F719" i="9" a="1"/>
  <c r="F719" i="9" s="1"/>
  <c r="U830" i="9" a="1"/>
  <c r="U830" i="9" s="1"/>
  <c r="V830" i="9" a="1"/>
  <c r="V830" i="9" s="1"/>
  <c r="U828" i="9" a="1"/>
  <c r="U828" i="9" s="1"/>
  <c r="V828" i="9" a="1"/>
  <c r="V828" i="9" s="1"/>
  <c r="V549" i="9" a="1"/>
  <c r="V549" i="9" s="1"/>
  <c r="V519" i="9" a="1"/>
  <c r="V519" i="9" s="1"/>
  <c r="E805" i="9" a="1"/>
  <c r="E805" i="9" s="1"/>
  <c r="U497" i="9" a="1"/>
  <c r="U497" i="9" s="1"/>
  <c r="H497" i="9" a="1"/>
  <c r="H497" i="9" s="1"/>
  <c r="F670" i="9" a="1"/>
  <c r="F670" i="9" s="1"/>
  <c r="U670" i="9" a="1"/>
  <c r="U670" i="9" s="1"/>
  <c r="H602" i="9" a="1"/>
  <c r="H602" i="9" s="1"/>
  <c r="H726" i="9" a="1"/>
  <c r="H726" i="9" s="1"/>
  <c r="H724" i="9" a="1"/>
  <c r="H724" i="9" s="1"/>
  <c r="F826" i="9" a="1"/>
  <c r="F826" i="9" s="1"/>
  <c r="U506" i="9" a="1"/>
  <c r="U506" i="9" s="1"/>
  <c r="U714" i="9" a="1"/>
  <c r="U714" i="9" s="1"/>
  <c r="V673" i="9" a="1"/>
  <c r="V673" i="9" s="1"/>
  <c r="V667" i="9" a="1"/>
  <c r="V667" i="9" s="1"/>
  <c r="F667" i="9" a="1"/>
  <c r="F667" i="9" s="1"/>
  <c r="H744" i="9" a="1"/>
  <c r="H744" i="9" s="1"/>
  <c r="V787" i="9" a="1"/>
  <c r="V787" i="9" s="1"/>
  <c r="U527" i="9" a="1"/>
  <c r="U527" i="9" s="1"/>
  <c r="V527" i="9" a="1"/>
  <c r="V527" i="9" s="1"/>
  <c r="H652" i="9" a="1"/>
  <c r="H652" i="9" s="1"/>
  <c r="U652" i="9" a="1"/>
  <c r="U652" i="9" s="1"/>
  <c r="V651" i="9" a="1"/>
  <c r="V651" i="9" s="1"/>
  <c r="V529" i="9" a="1"/>
  <c r="V529" i="9" s="1"/>
  <c r="F529" i="9" a="1"/>
  <c r="F529" i="9" s="1"/>
  <c r="U650" i="9" a="1"/>
  <c r="U650" i="9" s="1"/>
  <c r="F650" i="9" a="1"/>
  <c r="F650" i="9" s="1"/>
  <c r="F533" i="9" a="1"/>
  <c r="F533" i="9" s="1"/>
  <c r="H666" i="9" a="1"/>
  <c r="H666" i="9" s="1"/>
  <c r="E661" i="9" a="1"/>
  <c r="E661" i="9" s="1"/>
  <c r="H554" i="9" a="1"/>
  <c r="H554" i="9" s="1"/>
  <c r="F508" i="9" a="1"/>
  <c r="F508" i="9" s="1"/>
  <c r="H686" i="9" a="1"/>
  <c r="H686" i="9" s="1"/>
  <c r="V522" i="9" a="1"/>
  <c r="V522" i="9" s="1"/>
  <c r="F592" i="9" a="1"/>
  <c r="F592" i="9" s="1"/>
  <c r="F806" i="9" a="1"/>
  <c r="F806" i="9" s="1"/>
  <c r="V804" i="9" a="1"/>
  <c r="V804" i="9" s="1"/>
  <c r="E804" i="9" a="1"/>
  <c r="E804" i="9" s="1"/>
  <c r="V821" i="9" a="1"/>
  <c r="V821" i="9" s="1"/>
  <c r="E715" i="9" a="1"/>
  <c r="E715" i="9" s="1"/>
  <c r="F598" i="9" a="1"/>
  <c r="F598" i="9" s="1"/>
  <c r="V741" i="9" a="1"/>
  <c r="V741" i="9" s="1"/>
  <c r="F717" i="9" a="1"/>
  <c r="F717" i="9" s="1"/>
  <c r="H520" i="9" a="1"/>
  <c r="H520" i="9" s="1"/>
  <c r="U501" i="9" a="1"/>
  <c r="U501" i="9" s="1"/>
  <c r="V669" i="9" a="1"/>
  <c r="V669" i="9" s="1"/>
  <c r="H676" i="9" a="1"/>
  <c r="H676" i="9" s="1"/>
  <c r="V757" i="9" a="1"/>
  <c r="V757" i="9" s="1"/>
  <c r="F764" i="9" a="1"/>
  <c r="F764" i="9" s="1"/>
  <c r="V605" i="9" a="1"/>
  <c r="V605" i="9" s="1"/>
  <c r="E742" i="9" a="1"/>
  <c r="E742" i="9" s="1"/>
  <c r="V742" i="9" a="1"/>
  <c r="V742" i="9" s="1"/>
  <c r="H792" i="9" a="1"/>
  <c r="H792" i="9" s="1"/>
  <c r="F792" i="9" a="1"/>
  <c r="F792" i="9" s="1"/>
  <c r="H751" i="9" a="1"/>
  <c r="H751" i="9" s="1"/>
  <c r="V751" i="9" a="1"/>
  <c r="V751" i="9" s="1"/>
  <c r="F832" i="9" a="1"/>
  <c r="F832" i="9" s="1"/>
  <c r="E832" i="9" a="1"/>
  <c r="E832" i="9" s="1"/>
  <c r="U515" i="9" a="1"/>
  <c r="U515" i="9" s="1"/>
  <c r="U509" i="9" a="1"/>
  <c r="U509" i="9" s="1"/>
  <c r="F678" i="9" a="1"/>
  <c r="F678" i="9" s="1"/>
  <c r="E678" i="9" a="1"/>
  <c r="E678" i="9" s="1"/>
  <c r="H524" i="9" a="1"/>
  <c r="H524" i="9" s="1"/>
  <c r="V524" i="9" a="1"/>
  <c r="V524" i="9" s="1"/>
  <c r="F593" i="9" a="1"/>
  <c r="F593" i="9" s="1"/>
  <c r="V593" i="9" a="1"/>
  <c r="V593" i="9" s="1"/>
  <c r="U587" i="9" a="1"/>
  <c r="U587" i="9" s="1"/>
  <c r="F798" i="9" a="1"/>
  <c r="F798" i="9" s="1"/>
  <c r="V798" i="9" a="1"/>
  <c r="V798" i="9" s="1"/>
  <c r="H818" i="9" a="1"/>
  <c r="H818" i="9" s="1"/>
  <c r="U713" i="9" a="1"/>
  <c r="U713" i="9" s="1"/>
  <c r="H758" i="9" a="1"/>
  <c r="H758" i="9" s="1"/>
  <c r="U600" i="9" a="1"/>
  <c r="U600" i="9" s="1"/>
  <c r="V753" i="9" a="1"/>
  <c r="V753" i="9" s="1"/>
  <c r="H719" i="9" a="1"/>
  <c r="H719" i="9" s="1"/>
  <c r="V719" i="9" a="1"/>
  <c r="V719" i="9" s="1"/>
  <c r="E830" i="9" a="1"/>
  <c r="E830" i="9" s="1"/>
  <c r="F828" i="9" a="1"/>
  <c r="F828" i="9" s="1"/>
  <c r="H549" i="9" a="1"/>
  <c r="H549" i="9" s="1"/>
  <c r="U549" i="9" a="1"/>
  <c r="U549" i="9" s="1"/>
  <c r="F519" i="9" a="1"/>
  <c r="F519" i="9" s="1"/>
  <c r="U519" i="9" a="1"/>
  <c r="U519" i="9" s="1"/>
  <c r="U805" i="9" a="1"/>
  <c r="U805" i="9" s="1"/>
  <c r="E497" i="9" a="1"/>
  <c r="E497" i="9" s="1"/>
  <c r="V670" i="9" a="1"/>
  <c r="V670" i="9" s="1"/>
  <c r="V602" i="9" a="1"/>
  <c r="V602" i="9" s="1"/>
  <c r="U602" i="9" a="1"/>
  <c r="U602" i="9" s="1"/>
  <c r="E726" i="9" a="1"/>
  <c r="E726" i="9" s="1"/>
  <c r="F724" i="9" a="1"/>
  <c r="F724" i="9" s="1"/>
  <c r="F527" i="9" a="1"/>
  <c r="F527" i="9" s="1"/>
  <c r="U536" i="9" a="1"/>
  <c r="U536" i="9" s="1"/>
  <c r="V652" i="9" a="1"/>
  <c r="V652" i="9" s="1"/>
  <c r="H651" i="9" a="1"/>
  <c r="H651" i="9" s="1"/>
  <c r="H529" i="9" a="1"/>
  <c r="H529" i="9" s="1"/>
  <c r="E536" i="9" a="1"/>
  <c r="E536" i="9" s="1"/>
  <c r="E650" i="9" a="1"/>
  <c r="E650" i="9" s="1"/>
  <c r="H533" i="9" a="1"/>
  <c r="H533" i="9" s="1"/>
  <c r="U666" i="9" a="1"/>
  <c r="U666" i="9" s="1"/>
  <c r="H661" i="9" a="1"/>
  <c r="H661" i="9" s="1"/>
  <c r="E554" i="9" a="1"/>
  <c r="E554" i="9" s="1"/>
  <c r="H508" i="9" a="1"/>
  <c r="H508" i="9" s="1"/>
  <c r="U508" i="9" a="1"/>
  <c r="U508" i="9" s="1"/>
  <c r="F686" i="9" a="1"/>
  <c r="F686" i="9" s="1"/>
  <c r="E686" i="9" a="1"/>
  <c r="E686" i="9" s="1"/>
  <c r="E522" i="9" a="1"/>
  <c r="E522" i="9" s="1"/>
  <c r="E592" i="9" a="1"/>
  <c r="E592" i="9" s="1"/>
  <c r="V806" i="9" a="1"/>
  <c r="V806" i="9" s="1"/>
  <c r="H804" i="9" a="1"/>
  <c r="H804" i="9" s="1"/>
  <c r="H821" i="9" a="1"/>
  <c r="H821" i="9" s="1"/>
  <c r="U821" i="9" a="1"/>
  <c r="U821" i="9" s="1"/>
  <c r="V715" i="9" a="1"/>
  <c r="V715" i="9" s="1"/>
  <c r="H715" i="9" a="1"/>
  <c r="H715" i="9" s="1"/>
  <c r="U598" i="9" a="1"/>
  <c r="U598" i="9" s="1"/>
  <c r="E741" i="9" a="1"/>
  <c r="E741" i="9" s="1"/>
  <c r="H717" i="9" a="1"/>
  <c r="H717" i="9" s="1"/>
  <c r="U520" i="9" a="1"/>
  <c r="U520" i="9" s="1"/>
  <c r="V520" i="9" a="1"/>
  <c r="V520" i="9" s="1"/>
  <c r="V501" i="9" a="1"/>
  <c r="V501" i="9" s="1"/>
  <c r="E501" i="9" a="1"/>
  <c r="E501" i="9" s="1"/>
  <c r="E669" i="9" a="1"/>
  <c r="E669" i="9" s="1"/>
  <c r="F676" i="9" a="1"/>
  <c r="F676" i="9" s="1"/>
  <c r="H757" i="9" a="1"/>
  <c r="H757" i="9" s="1"/>
  <c r="E757" i="9" a="1"/>
  <c r="E757" i="9" s="1"/>
  <c r="V764" i="9" a="1"/>
  <c r="V764" i="9" s="1"/>
  <c r="U605" i="9" a="1"/>
  <c r="U605" i="9" s="1"/>
  <c r="F742" i="9" a="1"/>
  <c r="F742" i="9" s="1"/>
  <c r="U792" i="9" a="1"/>
  <c r="U792" i="9" s="1"/>
  <c r="F751" i="9" a="1"/>
  <c r="F751" i="9" s="1"/>
  <c r="U832" i="9" a="1"/>
  <c r="U832" i="9" s="1"/>
  <c r="E515" i="9" a="1"/>
  <c r="E515" i="9" s="1"/>
  <c r="F515" i="9" a="1"/>
  <c r="F515" i="9" s="1"/>
  <c r="H509" i="9" a="1"/>
  <c r="H509" i="9" s="1"/>
  <c r="H678" i="9" a="1"/>
  <c r="H678" i="9" s="1"/>
  <c r="F524" i="9" a="1"/>
  <c r="F524" i="9" s="1"/>
  <c r="H593" i="9" a="1"/>
  <c r="H593" i="9" s="1"/>
  <c r="F587" i="9" a="1"/>
  <c r="F587" i="9" s="1"/>
  <c r="H587" i="9" a="1"/>
  <c r="H587" i="9" s="1"/>
  <c r="E798" i="9" a="1"/>
  <c r="E798" i="9" s="1"/>
  <c r="U818" i="9" a="1"/>
  <c r="U818" i="9" s="1"/>
  <c r="V713" i="9" a="1"/>
  <c r="V713" i="9" s="1"/>
  <c r="V758" i="9" a="1"/>
  <c r="V758" i="9" s="1"/>
  <c r="V600" i="9" a="1"/>
  <c r="V600" i="9" s="1"/>
  <c r="F600" i="9" a="1"/>
  <c r="F600" i="9" s="1"/>
  <c r="U753" i="9" a="1"/>
  <c r="U753" i="9" s="1"/>
  <c r="E719" i="9" a="1"/>
  <c r="E719" i="9" s="1"/>
  <c r="F830" i="9" a="1"/>
  <c r="F830" i="9" s="1"/>
  <c r="E828" i="9" a="1"/>
  <c r="E828" i="9" s="1"/>
  <c r="E549" i="9" a="1"/>
  <c r="E549" i="9" s="1"/>
  <c r="H519" i="9" a="1"/>
  <c r="H519" i="9" s="1"/>
  <c r="F805" i="9" a="1"/>
  <c r="F805" i="9" s="1"/>
  <c r="H805" i="9" a="1"/>
  <c r="H805" i="9" s="1"/>
  <c r="F497" i="9" a="1"/>
  <c r="F497" i="9" s="1"/>
  <c r="E670" i="9" a="1"/>
  <c r="E670" i="9" s="1"/>
  <c r="F602" i="9" a="1"/>
  <c r="F602" i="9" s="1"/>
  <c r="F726" i="9" a="1"/>
  <c r="F726" i="9" s="1"/>
  <c r="V726" i="9" a="1"/>
  <c r="V726" i="9" s="1"/>
  <c r="U724" i="9" a="1"/>
  <c r="U724" i="9" s="1"/>
  <c r="E724" i="9" a="1"/>
  <c r="E724" i="9" s="1"/>
  <c r="U826" i="9" a="1"/>
  <c r="U826" i="9" s="1"/>
  <c r="V506" i="9" a="1"/>
  <c r="V506" i="9" s="1"/>
  <c r="H506" i="9" a="1"/>
  <c r="H506" i="9" s="1"/>
  <c r="E714" i="9" a="1"/>
  <c r="E714" i="9" s="1"/>
  <c r="E673" i="9" a="1"/>
  <c r="E673" i="9" s="1"/>
  <c r="U667" i="9" a="1"/>
  <c r="U667" i="9" s="1"/>
  <c r="F744" i="9" a="1"/>
  <c r="F744" i="9" s="1"/>
  <c r="E744" i="9" a="1"/>
  <c r="E744" i="9" s="1"/>
  <c r="H527" i="9" a="1"/>
  <c r="H527" i="9" s="1"/>
  <c r="F652" i="9" a="1"/>
  <c r="F652" i="9" s="1"/>
  <c r="F651" i="9" a="1"/>
  <c r="F651" i="9" s="1"/>
  <c r="E529" i="9" a="1"/>
  <c r="E529" i="9" s="1"/>
  <c r="H650" i="9" a="1"/>
  <c r="H650" i="9" s="1"/>
  <c r="U533" i="9" a="1"/>
  <c r="U533" i="9" s="1"/>
  <c r="V666" i="9" a="1"/>
  <c r="V666" i="9" s="1"/>
  <c r="E666" i="9" a="1"/>
  <c r="E666" i="9" s="1"/>
  <c r="U661" i="9" a="1"/>
  <c r="U661" i="9" s="1"/>
  <c r="V554" i="9" a="1"/>
  <c r="V554" i="9" s="1"/>
  <c r="U554" i="9" a="1"/>
  <c r="U554" i="9" s="1"/>
  <c r="E508" i="9" a="1"/>
  <c r="E508" i="9" s="1"/>
  <c r="U686" i="9" a="1"/>
  <c r="U686" i="9" s="1"/>
  <c r="U522" i="9" a="1"/>
  <c r="U522" i="9" s="1"/>
  <c r="H522" i="9" a="1"/>
  <c r="H522" i="9" s="1"/>
  <c r="V592" i="9" a="1"/>
  <c r="V592" i="9" s="1"/>
  <c r="H806" i="9" a="1"/>
  <c r="H806" i="9" s="1"/>
  <c r="U804" i="9" a="1"/>
  <c r="U804" i="9" s="1"/>
  <c r="E821" i="9" a="1"/>
  <c r="E821" i="9" s="1"/>
  <c r="F715" i="9" a="1"/>
  <c r="F715" i="9" s="1"/>
  <c r="V598" i="9" a="1"/>
  <c r="V598" i="9" s="1"/>
  <c r="E598" i="9" a="1"/>
  <c r="E598" i="9" s="1"/>
  <c r="H741" i="9" a="1"/>
  <c r="H741" i="9" s="1"/>
  <c r="U717" i="9" a="1"/>
  <c r="U717" i="9" s="1"/>
  <c r="V717" i="9" a="1"/>
  <c r="V717" i="9" s="1"/>
  <c r="F520" i="9" a="1"/>
  <c r="F520" i="9" s="1"/>
  <c r="F501" i="9" a="1"/>
  <c r="F501" i="9" s="1"/>
  <c r="H669" i="9" a="1"/>
  <c r="H669" i="9" s="1"/>
  <c r="U669" i="9" a="1"/>
  <c r="U669" i="9" s="1"/>
  <c r="E676" i="9" a="1"/>
  <c r="E676" i="9" s="1"/>
  <c r="U757" i="9" a="1"/>
  <c r="U757" i="9" s="1"/>
  <c r="E764" i="9" a="1"/>
  <c r="E764" i="9" s="1"/>
  <c r="H764" i="9" a="1"/>
  <c r="H764" i="9" s="1"/>
  <c r="E605" i="9" a="1"/>
  <c r="E605" i="9" s="1"/>
  <c r="H742" i="9" a="1"/>
  <c r="H742" i="9" s="1"/>
  <c r="V792" i="9" a="1"/>
  <c r="V792" i="9" s="1"/>
  <c r="U751" i="9" a="1"/>
  <c r="U751" i="9" s="1"/>
  <c r="V832" i="9" a="1"/>
  <c r="V832" i="9" s="1"/>
  <c r="V515" i="9" a="1"/>
  <c r="V515" i="9" s="1"/>
  <c r="F509" i="9" a="1"/>
  <c r="F509" i="9" s="1"/>
  <c r="E509" i="9" a="1"/>
  <c r="E509" i="9" s="1"/>
  <c r="U678" i="9" a="1"/>
  <c r="U678" i="9" s="1"/>
  <c r="U524" i="9" a="1"/>
  <c r="U524" i="9" s="1"/>
  <c r="F818" i="9" a="1"/>
  <c r="F818" i="9" s="1"/>
  <c r="U719" i="9" a="1"/>
  <c r="U719" i="9" s="1"/>
  <c r="V805" i="9" a="1"/>
  <c r="V805" i="9" s="1"/>
  <c r="V497" i="9" a="1"/>
  <c r="V497" i="9" s="1"/>
  <c r="E602" i="9" a="1"/>
  <c r="E602" i="9" s="1"/>
  <c r="E506" i="9" a="1"/>
  <c r="E506" i="9" s="1"/>
  <c r="E667" i="9" a="1"/>
  <c r="E667" i="9" s="1"/>
  <c r="U787" i="9" a="1"/>
  <c r="U787" i="9" s="1"/>
  <c r="H662" i="9" a="1"/>
  <c r="H662" i="9" s="1"/>
  <c r="U660" i="9" a="1"/>
  <c r="U660" i="9" s="1"/>
  <c r="F590" i="9" a="1"/>
  <c r="F590" i="9" s="1"/>
  <c r="V588" i="9" a="1"/>
  <c r="V588" i="9" s="1"/>
  <c r="F797" i="9" a="1"/>
  <c r="F797" i="9" s="1"/>
  <c r="H797" i="9" a="1"/>
  <c r="H797" i="9" s="1"/>
  <c r="U800" i="9" a="1"/>
  <c r="U800" i="9" s="1"/>
  <c r="U599" i="9" a="1"/>
  <c r="U599" i="9" s="1"/>
  <c r="H599" i="9" a="1"/>
  <c r="H599" i="9" s="1"/>
  <c r="F737" i="9" a="1"/>
  <c r="F737" i="9" s="1"/>
  <c r="U789" i="9" a="1"/>
  <c r="U789" i="9" s="1"/>
  <c r="V750" i="9" a="1"/>
  <c r="V750" i="9" s="1"/>
  <c r="U748" i="9" a="1"/>
  <c r="U748" i="9" s="1"/>
  <c r="V748" i="9" a="1"/>
  <c r="V748" i="9" s="1"/>
  <c r="E718" i="9" a="1"/>
  <c r="E718" i="9" s="1"/>
  <c r="U718" i="9" a="1"/>
  <c r="U718" i="9" s="1"/>
  <c r="V663" i="9" a="1"/>
  <c r="V663" i="9" s="1"/>
  <c r="F516" i="9" a="1"/>
  <c r="F516" i="9" s="1"/>
  <c r="H523" i="9" a="1"/>
  <c r="H523" i="9" s="1"/>
  <c r="V503" i="9" a="1"/>
  <c r="V503" i="9" s="1"/>
  <c r="F505" i="9" a="1"/>
  <c r="F505" i="9" s="1"/>
  <c r="H707" i="9" a="1"/>
  <c r="H707" i="9" s="1"/>
  <c r="V674" i="9" a="1"/>
  <c r="V674" i="9" s="1"/>
  <c r="H674" i="9" a="1"/>
  <c r="H674" i="9" s="1"/>
  <c r="F763" i="9" a="1"/>
  <c r="F763" i="9" s="1"/>
  <c r="V738" i="9" a="1"/>
  <c r="V738" i="9" s="1"/>
  <c r="U794" i="9" a="1"/>
  <c r="U794" i="9" s="1"/>
  <c r="F659" i="9" a="1"/>
  <c r="F659" i="9" s="1"/>
  <c r="U659" i="9" a="1"/>
  <c r="U659" i="9" s="1"/>
  <c r="E551" i="9" a="1"/>
  <c r="E551" i="9" s="1"/>
  <c r="F551" i="9" a="1"/>
  <c r="F551" i="9" s="1"/>
  <c r="V511" i="9" a="1"/>
  <c r="V511" i="9" s="1"/>
  <c r="F511" i="9" a="1"/>
  <c r="F511" i="9" s="1"/>
  <c r="F510" i="9" a="1"/>
  <c r="F510" i="9" s="1"/>
  <c r="U679" i="9" a="1"/>
  <c r="U679" i="9" s="1"/>
  <c r="H518" i="9" a="1"/>
  <c r="H518" i="9" s="1"/>
  <c r="F596" i="9" a="1"/>
  <c r="F596" i="9" s="1"/>
  <c r="U825" i="9" a="1"/>
  <c r="U825" i="9" s="1"/>
  <c r="F500" i="9" a="1"/>
  <c r="F500" i="9" s="1"/>
  <c r="F671" i="9" a="1"/>
  <c r="F671" i="9" s="1"/>
  <c r="F765" i="9" a="1"/>
  <c r="F765" i="9" s="1"/>
  <c r="E597" i="9" a="1"/>
  <c r="E597" i="9" s="1"/>
  <c r="F597" i="9" a="1"/>
  <c r="F597" i="9" s="1"/>
  <c r="V745" i="9" a="1"/>
  <c r="V745" i="9" s="1"/>
  <c r="H791" i="9" a="1"/>
  <c r="H791" i="9" s="1"/>
  <c r="F796" i="9" a="1"/>
  <c r="F796" i="9" s="1"/>
  <c r="V756" i="9" a="1"/>
  <c r="V756" i="9" s="1"/>
  <c r="E721" i="9" a="1"/>
  <c r="E721" i="9" s="1"/>
  <c r="U721" i="9" a="1"/>
  <c r="U721" i="9" s="1"/>
  <c r="V664" i="9" a="1"/>
  <c r="V664" i="9" s="1"/>
  <c r="F833" i="9" a="1"/>
  <c r="F833" i="9" s="1"/>
  <c r="H833" i="9" a="1"/>
  <c r="H833" i="9" s="1"/>
  <c r="V827" i="9" a="1"/>
  <c r="V827" i="9" s="1"/>
  <c r="F556" i="9" a="1"/>
  <c r="F556" i="9" s="1"/>
  <c r="V507" i="9" a="1"/>
  <c r="V507" i="9" s="1"/>
  <c r="E680" i="9" a="1"/>
  <c r="E680" i="9" s="1"/>
  <c r="H680" i="9" a="1"/>
  <c r="H680" i="9" s="1"/>
  <c r="E594" i="9" a="1"/>
  <c r="E594" i="9" s="1"/>
  <c r="U595" i="9" a="1"/>
  <c r="U595" i="9" s="1"/>
  <c r="F801" i="9" a="1"/>
  <c r="F801" i="9" s="1"/>
  <c r="H801" i="9" a="1"/>
  <c r="H801" i="9" s="1"/>
  <c r="F504" i="9" a="1"/>
  <c r="F504" i="9" s="1"/>
  <c r="E708" i="9" a="1"/>
  <c r="E708" i="9" s="1"/>
  <c r="E761" i="9" a="1"/>
  <c r="E761" i="9" s="1"/>
  <c r="E760" i="9" a="1"/>
  <c r="E760" i="9" s="1"/>
  <c r="F760" i="9" a="1"/>
  <c r="F760" i="9" s="1"/>
  <c r="F746" i="9" a="1"/>
  <c r="F746" i="9" s="1"/>
  <c r="E746" i="9" a="1"/>
  <c r="E746" i="9" s="1"/>
  <c r="F754" i="9" a="1"/>
  <c r="F754" i="9" s="1"/>
  <c r="U722" i="9" a="1"/>
  <c r="U722" i="9" s="1"/>
  <c r="H722" i="9" a="1"/>
  <c r="H722" i="9" s="1"/>
  <c r="F713" i="9" a="1"/>
  <c r="F713" i="9" s="1"/>
  <c r="E600" i="9" a="1"/>
  <c r="E600" i="9" s="1"/>
  <c r="H753" i="9" a="1"/>
  <c r="H753" i="9" s="1"/>
  <c r="H828" i="9" a="1"/>
  <c r="H828" i="9" s="1"/>
  <c r="E519" i="9" a="1"/>
  <c r="E519" i="9" s="1"/>
  <c r="U726" i="9" a="1"/>
  <c r="U726" i="9" s="1"/>
  <c r="V826" i="9" a="1"/>
  <c r="V826" i="9" s="1"/>
  <c r="V714" i="9" a="1"/>
  <c r="V714" i="9" s="1"/>
  <c r="U673" i="9" a="1"/>
  <c r="U673" i="9" s="1"/>
  <c r="H667" i="9" a="1"/>
  <c r="H667" i="9" s="1"/>
  <c r="U744" i="9" a="1"/>
  <c r="U744" i="9" s="1"/>
  <c r="F787" i="9" a="1"/>
  <c r="F787" i="9" s="1"/>
  <c r="U662" i="9" a="1"/>
  <c r="U662" i="9" s="1"/>
  <c r="F660" i="9" a="1"/>
  <c r="F660" i="9" s="1"/>
  <c r="E590" i="9" a="1"/>
  <c r="E590" i="9" s="1"/>
  <c r="U588" i="9" a="1"/>
  <c r="U588" i="9" s="1"/>
  <c r="U797" i="9" a="1"/>
  <c r="U797" i="9" s="1"/>
  <c r="H800" i="9" a="1"/>
  <c r="H800" i="9" s="1"/>
  <c r="E800" i="9" a="1"/>
  <c r="E800" i="9" s="1"/>
  <c r="E599" i="9" a="1"/>
  <c r="E599" i="9" s="1"/>
  <c r="E737" i="9" a="1"/>
  <c r="E737" i="9" s="1"/>
  <c r="U737" i="9" a="1"/>
  <c r="U737" i="9" s="1"/>
  <c r="F789" i="9" a="1"/>
  <c r="F789" i="9" s="1"/>
  <c r="F750" i="9" a="1"/>
  <c r="F750" i="9" s="1"/>
  <c r="F748" i="9" a="1"/>
  <c r="F748" i="9" s="1"/>
  <c r="F718" i="9" a="1"/>
  <c r="F718" i="9" s="1"/>
  <c r="F663" i="9" a="1"/>
  <c r="F663" i="9" s="1"/>
  <c r="U516" i="9" a="1"/>
  <c r="U516" i="9" s="1"/>
  <c r="E516" i="9" a="1"/>
  <c r="E516" i="9" s="1"/>
  <c r="V523" i="9" a="1"/>
  <c r="V523" i="9" s="1"/>
  <c r="H503" i="9" a="1"/>
  <c r="H503" i="9" s="1"/>
  <c r="U505" i="9" a="1"/>
  <c r="U505" i="9" s="1"/>
  <c r="E707" i="9" a="1"/>
  <c r="E707" i="9" s="1"/>
  <c r="F674" i="9" a="1"/>
  <c r="F674" i="9" s="1"/>
  <c r="V763" i="9" a="1"/>
  <c r="V763" i="9" s="1"/>
  <c r="H763" i="9" a="1"/>
  <c r="H763" i="9" s="1"/>
  <c r="E738" i="9" a="1"/>
  <c r="E738" i="9" s="1"/>
  <c r="H794" i="9" a="1"/>
  <c r="H794" i="9" s="1"/>
  <c r="E659" i="9" a="1"/>
  <c r="E659" i="9" s="1"/>
  <c r="U551" i="9" a="1"/>
  <c r="U551" i="9" s="1"/>
  <c r="E511" i="9" a="1"/>
  <c r="E511" i="9" s="1"/>
  <c r="V510" i="9" a="1"/>
  <c r="V510" i="9" s="1"/>
  <c r="U510" i="9" a="1"/>
  <c r="U510" i="9" s="1"/>
  <c r="V679" i="9" a="1"/>
  <c r="V679" i="9" s="1"/>
  <c r="H679" i="9" a="1"/>
  <c r="H679" i="9" s="1"/>
  <c r="U518" i="9" a="1"/>
  <c r="U518" i="9" s="1"/>
  <c r="V596" i="9" a="1"/>
  <c r="V596" i="9" s="1"/>
  <c r="H825" i="9" a="1"/>
  <c r="H825" i="9" s="1"/>
  <c r="V500" i="9" a="1"/>
  <c r="V500" i="9" s="1"/>
  <c r="U671" i="9" a="1"/>
  <c r="U671" i="9" s="1"/>
  <c r="V765" i="9" a="1"/>
  <c r="V765" i="9" s="1"/>
  <c r="H597" i="9" a="1"/>
  <c r="H597" i="9" s="1"/>
  <c r="F745" i="9" a="1"/>
  <c r="F745" i="9" s="1"/>
  <c r="E745" i="9" a="1"/>
  <c r="E745" i="9" s="1"/>
  <c r="F791" i="9" a="1"/>
  <c r="F791" i="9" s="1"/>
  <c r="V791" i="9" a="1"/>
  <c r="V791" i="9" s="1"/>
  <c r="V796" i="9" a="1"/>
  <c r="V796" i="9" s="1"/>
  <c r="E756" i="9" a="1"/>
  <c r="E756" i="9" s="1"/>
  <c r="V721" i="9" a="1"/>
  <c r="V721" i="9" s="1"/>
  <c r="U664" i="9" a="1"/>
  <c r="U664" i="9" s="1"/>
  <c r="E833" i="9" a="1"/>
  <c r="E833" i="9" s="1"/>
  <c r="U827" i="9" a="1"/>
  <c r="U827" i="9" s="1"/>
  <c r="E827" i="9" a="1"/>
  <c r="E827" i="9" s="1"/>
  <c r="H556" i="9" a="1"/>
  <c r="H556" i="9" s="1"/>
  <c r="H507" i="9" a="1"/>
  <c r="H507" i="9" s="1"/>
  <c r="V680" i="9" a="1"/>
  <c r="V680" i="9" s="1"/>
  <c r="H594" i="9" a="1"/>
  <c r="H594" i="9" s="1"/>
  <c r="E595" i="9" a="1"/>
  <c r="E595" i="9" s="1"/>
  <c r="V801" i="9" a="1"/>
  <c r="V801" i="9" s="1"/>
  <c r="E504" i="9" a="1"/>
  <c r="E504" i="9" s="1"/>
  <c r="V504" i="9" a="1"/>
  <c r="V504" i="9" s="1"/>
  <c r="U708" i="9" a="1"/>
  <c r="U708" i="9" s="1"/>
  <c r="H708" i="9" a="1"/>
  <c r="H708" i="9" s="1"/>
  <c r="H761" i="9" a="1"/>
  <c r="H761" i="9" s="1"/>
  <c r="V760" i="9" a="1"/>
  <c r="V760" i="9" s="1"/>
  <c r="H746" i="9" a="1"/>
  <c r="H746" i="9" s="1"/>
  <c r="V754" i="9" a="1"/>
  <c r="V754" i="9" s="1"/>
  <c r="E722" i="9" a="1"/>
  <c r="E722" i="9" s="1"/>
  <c r="U720" i="9" a="1"/>
  <c r="U720" i="9" s="1"/>
  <c r="H720" i="9" a="1"/>
  <c r="H720" i="9" s="1"/>
  <c r="U657" i="9" a="1"/>
  <c r="U657" i="9" s="1"/>
  <c r="V829" i="9" a="1"/>
  <c r="V829" i="9" s="1"/>
  <c r="E548" i="9" a="1"/>
  <c r="E548" i="9" s="1"/>
  <c r="H512" i="9" a="1"/>
  <c r="H512" i="9" s="1"/>
  <c r="E512" i="9" a="1"/>
  <c r="E512" i="9" s="1"/>
  <c r="U677" i="9" a="1"/>
  <c r="U677" i="9" s="1"/>
  <c r="V591" i="9" a="1"/>
  <c r="V591" i="9" s="1"/>
  <c r="V802" i="9" a="1"/>
  <c r="V802" i="9" s="1"/>
  <c r="E802" i="9" a="1"/>
  <c r="E802" i="9" s="1"/>
  <c r="E822" i="9" a="1"/>
  <c r="E822" i="9" s="1"/>
  <c r="F822" i="9" a="1"/>
  <c r="F822" i="9" s="1"/>
  <c r="U820" i="9" a="1"/>
  <c r="U820" i="9" s="1"/>
  <c r="H498" i="9" a="1"/>
  <c r="H498" i="9" s="1"/>
  <c r="H711" i="9" a="1"/>
  <c r="H711" i="9" s="1"/>
  <c r="F762" i="9" a="1"/>
  <c r="F762" i="9" s="1"/>
  <c r="V723" i="9" a="1"/>
  <c r="V723" i="9" s="1"/>
  <c r="F834" i="9" a="1"/>
  <c r="F834" i="9" s="1"/>
  <c r="F555" i="9" a="1"/>
  <c r="F555" i="9" s="1"/>
  <c r="H550" i="9" a="1"/>
  <c r="H550" i="9" s="1"/>
  <c r="E683" i="9" a="1"/>
  <c r="E683" i="9" s="1"/>
  <c r="F526" i="9" a="1"/>
  <c r="F526" i="9" s="1"/>
  <c r="U526" i="9" a="1"/>
  <c r="U526" i="9" s="1"/>
  <c r="E593" i="9" a="1"/>
  <c r="E593" i="9" s="1"/>
  <c r="E713" i="9" a="1"/>
  <c r="E713" i="9" s="1"/>
  <c r="E758" i="9" a="1"/>
  <c r="E758" i="9" s="1"/>
  <c r="F549" i="9" a="1"/>
  <c r="F549" i="9" s="1"/>
  <c r="H670" i="9" a="1"/>
  <c r="H670" i="9" s="1"/>
  <c r="H826" i="9" a="1"/>
  <c r="H826" i="9" s="1"/>
  <c r="H714" i="9" a="1"/>
  <c r="H714" i="9" s="1"/>
  <c r="F673" i="9" a="1"/>
  <c r="F673" i="9" s="1"/>
  <c r="V744" i="9" a="1"/>
  <c r="V744" i="9" s="1"/>
  <c r="H787" i="9" a="1"/>
  <c r="H787" i="9" s="1"/>
  <c r="V662" i="9" a="1"/>
  <c r="V662" i="9" s="1"/>
  <c r="E662" i="9" a="1"/>
  <c r="E662" i="9" s="1"/>
  <c r="H660" i="9" a="1"/>
  <c r="H660" i="9" s="1"/>
  <c r="H590" i="9" a="1"/>
  <c r="H590" i="9" s="1"/>
  <c r="V590" i="9" a="1"/>
  <c r="V590" i="9" s="1"/>
  <c r="H588" i="9" a="1"/>
  <c r="H588" i="9" s="1"/>
  <c r="F588" i="9" a="1"/>
  <c r="F588" i="9" s="1"/>
  <c r="V797" i="9" a="1"/>
  <c r="V797" i="9" s="1"/>
  <c r="F800" i="9" a="1"/>
  <c r="F800" i="9" s="1"/>
  <c r="F599" i="9" a="1"/>
  <c r="F599" i="9" s="1"/>
  <c r="H737" i="9" a="1"/>
  <c r="H737" i="9" s="1"/>
  <c r="V789" i="9" a="1"/>
  <c r="V789" i="9" s="1"/>
  <c r="E789" i="9" a="1"/>
  <c r="E789" i="9" s="1"/>
  <c r="U750" i="9" a="1"/>
  <c r="U750" i="9" s="1"/>
  <c r="H748" i="9" a="1"/>
  <c r="H748" i="9" s="1"/>
  <c r="V718" i="9" a="1"/>
  <c r="V718" i="9" s="1"/>
  <c r="H663" i="9" a="1"/>
  <c r="H663" i="9" s="1"/>
  <c r="H516" i="9" a="1"/>
  <c r="H516" i="9" s="1"/>
  <c r="F523" i="9" a="1"/>
  <c r="F523" i="9" s="1"/>
  <c r="F503" i="9" a="1"/>
  <c r="F503" i="9" s="1"/>
  <c r="E503" i="9" a="1"/>
  <c r="E503" i="9" s="1"/>
  <c r="E505" i="9" a="1"/>
  <c r="E505" i="9" s="1"/>
  <c r="G505" i="9" s="1" a="1"/>
  <c r="G505" i="9" s="1"/>
  <c r="H505" i="9" a="1"/>
  <c r="H505" i="9" s="1"/>
  <c r="V707" i="9" a="1"/>
  <c r="V707" i="9" s="1"/>
  <c r="E674" i="9" a="1"/>
  <c r="E674" i="9" s="1"/>
  <c r="E763" i="9" a="1"/>
  <c r="E763" i="9" s="1"/>
  <c r="G763" i="9" s="1" a="1"/>
  <c r="G763" i="9" s="1"/>
  <c r="U738" i="9" a="1"/>
  <c r="U738" i="9" s="1"/>
  <c r="H738" i="9" a="1"/>
  <c r="H738" i="9" s="1"/>
  <c r="E794" i="9" a="1"/>
  <c r="E794" i="9" s="1"/>
  <c r="V659" i="9" a="1"/>
  <c r="V659" i="9" s="1"/>
  <c r="H551" i="9" a="1"/>
  <c r="H551" i="9" s="1"/>
  <c r="U511" i="9" a="1"/>
  <c r="U511" i="9" s="1"/>
  <c r="H510" i="9" a="1"/>
  <c r="H510" i="9" s="1"/>
  <c r="E679" i="9" a="1"/>
  <c r="E679" i="9" s="1"/>
  <c r="V518" i="9" a="1"/>
  <c r="V518" i="9" s="1"/>
  <c r="E518" i="9" a="1"/>
  <c r="E518" i="9" s="1"/>
  <c r="U596" i="9" a="1"/>
  <c r="U596" i="9" s="1"/>
  <c r="E596" i="9" a="1"/>
  <c r="E596" i="9" s="1"/>
  <c r="G596" i="9" s="1" a="1"/>
  <c r="G596" i="9" s="1"/>
  <c r="E825" i="9" a="1"/>
  <c r="E825" i="9" s="1"/>
  <c r="U500" i="9" a="1"/>
  <c r="U500" i="9" s="1"/>
  <c r="V671" i="9" a="1"/>
  <c r="V671" i="9" s="1"/>
  <c r="U765" i="9" a="1"/>
  <c r="U765" i="9" s="1"/>
  <c r="V597" i="9" a="1"/>
  <c r="V597" i="9" s="1"/>
  <c r="H745" i="9" a="1"/>
  <c r="H745" i="9" s="1"/>
  <c r="U791" i="9" a="1"/>
  <c r="U791" i="9" s="1"/>
  <c r="H796" i="9" a="1"/>
  <c r="H796" i="9" s="1"/>
  <c r="U796" i="9" a="1"/>
  <c r="U796" i="9" s="1"/>
  <c r="H756" i="9" a="1"/>
  <c r="H756" i="9" s="1"/>
  <c r="H721" i="9" a="1"/>
  <c r="H721" i="9" s="1"/>
  <c r="F664" i="9" a="1"/>
  <c r="F664" i="9" s="1"/>
  <c r="U833" i="9" a="1"/>
  <c r="U833" i="9" s="1"/>
  <c r="H827" i="9" a="1"/>
  <c r="H827" i="9" s="1"/>
  <c r="V556" i="9" a="1"/>
  <c r="V556" i="9" s="1"/>
  <c r="E556" i="9" a="1"/>
  <c r="E556" i="9" s="1"/>
  <c r="U507" i="9" a="1"/>
  <c r="U507" i="9" s="1"/>
  <c r="F680" i="9" a="1"/>
  <c r="F680" i="9" s="1"/>
  <c r="U594" i="9" a="1"/>
  <c r="U594" i="9" s="1"/>
  <c r="F594" i="9" a="1"/>
  <c r="F594" i="9" s="1"/>
  <c r="V595" i="9" a="1"/>
  <c r="V595" i="9" s="1"/>
  <c r="E801" i="9" a="1"/>
  <c r="E801" i="9" s="1"/>
  <c r="H504" i="9" a="1"/>
  <c r="H504" i="9" s="1"/>
  <c r="V708" i="9" a="1"/>
  <c r="V708" i="9" s="1"/>
  <c r="U761" i="9" a="1"/>
  <c r="U761" i="9" s="1"/>
  <c r="U760" i="9" a="1"/>
  <c r="U760" i="9" s="1"/>
  <c r="V746" i="9" a="1"/>
  <c r="V746" i="9" s="1"/>
  <c r="U754" i="9" a="1"/>
  <c r="U754" i="9" s="1"/>
  <c r="E754" i="9" a="1"/>
  <c r="E754" i="9" s="1"/>
  <c r="V722" i="9" a="1"/>
  <c r="V722" i="9" s="1"/>
  <c r="F720" i="9" a="1"/>
  <c r="F720" i="9" s="1"/>
  <c r="H657" i="9" a="1"/>
  <c r="H657" i="9" s="1"/>
  <c r="F657" i="9" a="1"/>
  <c r="F657" i="9" s="1"/>
  <c r="F829" i="9" a="1"/>
  <c r="F829" i="9" s="1"/>
  <c r="U548" i="9" a="1"/>
  <c r="U548" i="9" s="1"/>
  <c r="U512" i="9" a="1"/>
  <c r="U512" i="9" s="1"/>
  <c r="H677" i="9" a="1"/>
  <c r="H677" i="9" s="1"/>
  <c r="H591" i="9" a="1"/>
  <c r="H591" i="9" s="1"/>
  <c r="F802" i="9" a="1"/>
  <c r="F802" i="9" s="1"/>
  <c r="U822" i="9" a="1"/>
  <c r="U822" i="9" s="1"/>
  <c r="F820" i="9" a="1"/>
  <c r="F820" i="9" s="1"/>
  <c r="H820" i="9" a="1"/>
  <c r="H820" i="9" s="1"/>
  <c r="E498" i="9" a="1"/>
  <c r="E498" i="9" s="1"/>
  <c r="F711" i="9" a="1"/>
  <c r="F711" i="9" s="1"/>
  <c r="V762" i="9" a="1"/>
  <c r="V762" i="9" s="1"/>
  <c r="H762" i="9" a="1"/>
  <c r="H762" i="9" s="1"/>
  <c r="U723" i="9" a="1"/>
  <c r="U723" i="9" s="1"/>
  <c r="H723" i="9" a="1"/>
  <c r="H723" i="9" s="1"/>
  <c r="U834" i="9" a="1"/>
  <c r="U834" i="9" s="1"/>
  <c r="V555" i="9" a="1"/>
  <c r="V555" i="9" s="1"/>
  <c r="V550" i="9" a="1"/>
  <c r="V550" i="9" s="1"/>
  <c r="U683" i="9" a="1"/>
  <c r="U683" i="9" s="1"/>
  <c r="V526" i="9" a="1"/>
  <c r="V526" i="9" s="1"/>
  <c r="H502" i="9" a="1"/>
  <c r="H502" i="9" s="1"/>
  <c r="F502" i="9" a="1"/>
  <c r="F502" i="9" s="1"/>
  <c r="V672" i="9" a="1"/>
  <c r="V672" i="9" s="1"/>
  <c r="F606" i="9" a="1"/>
  <c r="F606" i="9" s="1"/>
  <c r="E601" i="9" a="1"/>
  <c r="E601" i="9" s="1"/>
  <c r="U743" i="9" a="1"/>
  <c r="U743" i="9" s="1"/>
  <c r="H795" i="9" a="1"/>
  <c r="H795" i="9" s="1"/>
  <c r="F747" i="9" a="1"/>
  <c r="F747" i="9" s="1"/>
  <c r="U665" i="9" a="1"/>
  <c r="U665" i="9" s="1"/>
  <c r="E665" i="9" a="1"/>
  <c r="E665" i="9" s="1"/>
  <c r="E513" i="9" a="1"/>
  <c r="E513" i="9" s="1"/>
  <c r="U685" i="9" a="1"/>
  <c r="U685" i="9" s="1"/>
  <c r="F589" i="9" a="1"/>
  <c r="F589" i="9" s="1"/>
  <c r="E587" i="9" a="1"/>
  <c r="E587" i="9" s="1"/>
  <c r="H798" i="9" a="1"/>
  <c r="H798" i="9" s="1"/>
  <c r="E818" i="9" a="1"/>
  <c r="E818" i="9" s="1"/>
  <c r="U758" i="9" a="1"/>
  <c r="U758" i="9" s="1"/>
  <c r="H830" i="9" a="1"/>
  <c r="H830" i="9" s="1"/>
  <c r="V724" i="9" a="1"/>
  <c r="V724" i="9" s="1"/>
  <c r="E826" i="9" a="1"/>
  <c r="E826" i="9" s="1"/>
  <c r="F506" i="9" a="1"/>
  <c r="F506" i="9" s="1"/>
  <c r="F714" i="9" a="1"/>
  <c r="F714" i="9" s="1"/>
  <c r="H673" i="9" a="1"/>
  <c r="H673" i="9" s="1"/>
  <c r="E787" i="9" a="1"/>
  <c r="E787" i="9" s="1"/>
  <c r="F662" i="9" a="1"/>
  <c r="F662" i="9" s="1"/>
  <c r="V660" i="9" a="1"/>
  <c r="V660" i="9" s="1"/>
  <c r="E660" i="9" a="1"/>
  <c r="E660" i="9" s="1"/>
  <c r="U590" i="9" a="1"/>
  <c r="U590" i="9" s="1"/>
  <c r="E588" i="9" a="1"/>
  <c r="E588" i="9" s="1"/>
  <c r="E797" i="9" a="1"/>
  <c r="E797" i="9" s="1"/>
  <c r="V800" i="9" a="1"/>
  <c r="V800" i="9" s="1"/>
  <c r="V599" i="9" a="1"/>
  <c r="V599" i="9" s="1"/>
  <c r="V737" i="9" a="1"/>
  <c r="V737" i="9" s="1"/>
  <c r="H789" i="9" a="1"/>
  <c r="H789" i="9" s="1"/>
  <c r="H750" i="9" a="1"/>
  <c r="H750" i="9" s="1"/>
  <c r="E750" i="9" a="1"/>
  <c r="E750" i="9" s="1"/>
  <c r="E748" i="9" a="1"/>
  <c r="E748" i="9" s="1"/>
  <c r="H718" i="9" a="1"/>
  <c r="H718" i="9" s="1"/>
  <c r="U663" i="9" a="1"/>
  <c r="U663" i="9" s="1"/>
  <c r="E663" i="9" a="1"/>
  <c r="E663" i="9" s="1"/>
  <c r="V516" i="9" a="1"/>
  <c r="V516" i="9" s="1"/>
  <c r="U523" i="9" a="1"/>
  <c r="U523" i="9" s="1"/>
  <c r="E523" i="9" a="1"/>
  <c r="E523" i="9" s="1"/>
  <c r="U503" i="9" a="1"/>
  <c r="U503" i="9" s="1"/>
  <c r="V505" i="9" a="1"/>
  <c r="V505" i="9" s="1"/>
  <c r="U707" i="9" a="1"/>
  <c r="U707" i="9" s="1"/>
  <c r="F707" i="9" a="1"/>
  <c r="F707" i="9" s="1"/>
  <c r="U674" i="9" a="1"/>
  <c r="U674" i="9" s="1"/>
  <c r="U763" i="9" a="1"/>
  <c r="U763" i="9" s="1"/>
  <c r="F738" i="9" a="1"/>
  <c r="F738" i="9" s="1"/>
  <c r="G738" i="9" s="1" a="1"/>
  <c r="G738" i="9" s="1"/>
  <c r="F794" i="9" a="1"/>
  <c r="F794" i="9" s="1"/>
  <c r="V794" i="9" a="1"/>
  <c r="V794" i="9" s="1"/>
  <c r="H659" i="9" a="1"/>
  <c r="H659" i="9" s="1"/>
  <c r="V551" i="9" a="1"/>
  <c r="V551" i="9" s="1"/>
  <c r="H511" i="9" a="1"/>
  <c r="H511" i="9" s="1"/>
  <c r="E510" i="9" a="1"/>
  <c r="E510" i="9" s="1"/>
  <c r="F679" i="9" a="1"/>
  <c r="F679" i="9" s="1"/>
  <c r="F518" i="9" a="1"/>
  <c r="F518" i="9" s="1"/>
  <c r="H596" i="9" a="1"/>
  <c r="H596" i="9" s="1"/>
  <c r="F825" i="9" a="1"/>
  <c r="F825" i="9" s="1"/>
  <c r="V825" i="9" a="1"/>
  <c r="V825" i="9" s="1"/>
  <c r="E500" i="9" a="1"/>
  <c r="E500" i="9" s="1"/>
  <c r="H500" i="9" a="1"/>
  <c r="H500" i="9" s="1"/>
  <c r="H671" i="9" a="1"/>
  <c r="H671" i="9" s="1"/>
  <c r="E671" i="9" a="1"/>
  <c r="E671" i="9" s="1"/>
  <c r="E765" i="9" a="1"/>
  <c r="E765" i="9" s="1"/>
  <c r="H765" i="9" a="1"/>
  <c r="H765" i="9" s="1"/>
  <c r="U597" i="9" a="1"/>
  <c r="U597" i="9" s="1"/>
  <c r="U745" i="9" a="1"/>
  <c r="U745" i="9" s="1"/>
  <c r="E791" i="9" a="1"/>
  <c r="E791" i="9" s="1"/>
  <c r="E796" i="9" a="1"/>
  <c r="E796" i="9" s="1"/>
  <c r="F756" i="9" a="1"/>
  <c r="F756" i="9" s="1"/>
  <c r="U756" i="9" a="1"/>
  <c r="U756" i="9" s="1"/>
  <c r="F721" i="9" a="1"/>
  <c r="F721" i="9" s="1"/>
  <c r="H664" i="9" a="1"/>
  <c r="H664" i="9" s="1"/>
  <c r="E664" i="9" a="1"/>
  <c r="E664" i="9" s="1"/>
  <c r="V833" i="9" a="1"/>
  <c r="V833" i="9" s="1"/>
  <c r="F827" i="9" a="1"/>
  <c r="F827" i="9" s="1"/>
  <c r="U556" i="9" a="1"/>
  <c r="U556" i="9" s="1"/>
  <c r="E507" i="9" a="1"/>
  <c r="E507" i="9" s="1"/>
  <c r="F507" i="9" a="1"/>
  <c r="F507" i="9" s="1"/>
  <c r="U680" i="9" a="1"/>
  <c r="U680" i="9" s="1"/>
  <c r="V594" i="9" a="1"/>
  <c r="V594" i="9" s="1"/>
  <c r="H595" i="9" a="1"/>
  <c r="H595" i="9" s="1"/>
  <c r="F595" i="9" a="1"/>
  <c r="F595" i="9" s="1"/>
  <c r="U801" i="9" a="1"/>
  <c r="U801" i="9" s="1"/>
  <c r="U504" i="9" a="1"/>
  <c r="U504" i="9" s="1"/>
  <c r="F708" i="9" a="1"/>
  <c r="F708" i="9" s="1"/>
  <c r="F761" i="9" a="1"/>
  <c r="F761" i="9" s="1"/>
  <c r="V761" i="9" a="1"/>
  <c r="V761" i="9" s="1"/>
  <c r="H760" i="9" a="1"/>
  <c r="H760" i="9" s="1"/>
  <c r="U746" i="9" a="1"/>
  <c r="U746" i="9" s="1"/>
  <c r="H754" i="9" a="1"/>
  <c r="H754" i="9" s="1"/>
  <c r="F722" i="9" a="1"/>
  <c r="F722" i="9" s="1"/>
  <c r="V720" i="9" a="1"/>
  <c r="V720" i="9" s="1"/>
  <c r="E657" i="9" a="1"/>
  <c r="E657" i="9" s="1"/>
  <c r="E829" i="9" a="1"/>
  <c r="E829" i="9" s="1"/>
  <c r="H829" i="9" a="1"/>
  <c r="H829" i="9" s="1"/>
  <c r="H548" i="9" a="1"/>
  <c r="H548" i="9" s="1"/>
  <c r="V512" i="9" a="1"/>
  <c r="V512" i="9" s="1"/>
  <c r="F677" i="9" a="1"/>
  <c r="F677" i="9" s="1"/>
  <c r="V677" i="9" a="1"/>
  <c r="V677" i="9" s="1"/>
  <c r="F591" i="9" a="1"/>
  <c r="F591" i="9" s="1"/>
  <c r="U591" i="9" a="1"/>
  <c r="U591" i="9" s="1"/>
  <c r="U802" i="9" a="1"/>
  <c r="U802" i="9" s="1"/>
  <c r="H822" i="9" a="1"/>
  <c r="H822" i="9" s="1"/>
  <c r="E820" i="9" a="1"/>
  <c r="E820" i="9" s="1"/>
  <c r="V498" i="9" a="1"/>
  <c r="V498" i="9" s="1"/>
  <c r="U498" i="9" a="1"/>
  <c r="U498" i="9" s="1"/>
  <c r="V711" i="9" a="1"/>
  <c r="V711" i="9" s="1"/>
  <c r="E711" i="9" a="1"/>
  <c r="E711" i="9" s="1"/>
  <c r="U762" i="9" a="1"/>
  <c r="U762" i="9" s="1"/>
  <c r="F723" i="9" a="1"/>
  <c r="F723" i="9" s="1"/>
  <c r="H834" i="9" a="1"/>
  <c r="H834" i="9" s="1"/>
  <c r="V834" i="9" a="1"/>
  <c r="V834" i="9" s="1"/>
  <c r="U555" i="9" a="1"/>
  <c r="U555" i="9" s="1"/>
  <c r="E555" i="9" a="1"/>
  <c r="E555" i="9" s="1"/>
  <c r="E550" i="9" a="1"/>
  <c r="E550" i="9" s="1"/>
  <c r="H683" i="9" a="1"/>
  <c r="H683" i="9" s="1"/>
  <c r="H526" i="9" a="1"/>
  <c r="H526" i="9" s="1"/>
  <c r="U502" i="9" a="1"/>
  <c r="U502" i="9" s="1"/>
  <c r="F672" i="9" a="1"/>
  <c r="F672" i="9" s="1"/>
  <c r="H606" i="9" a="1"/>
  <c r="H606" i="9" s="1"/>
  <c r="U606" i="9" a="1"/>
  <c r="U606" i="9" s="1"/>
  <c r="H601" i="9" a="1"/>
  <c r="H601" i="9" s="1"/>
  <c r="F743" i="9" a="1"/>
  <c r="F743" i="9" s="1"/>
  <c r="V795" i="9" a="1"/>
  <c r="V795" i="9" s="1"/>
  <c r="U747" i="9" a="1"/>
  <c r="U747" i="9" s="1"/>
  <c r="H665" i="9" a="1"/>
  <c r="H665" i="9" s="1"/>
  <c r="U513" i="9" a="1"/>
  <c r="U513" i="9" s="1"/>
  <c r="F685" i="9" a="1"/>
  <c r="F685" i="9" s="1"/>
  <c r="U589" i="9" a="1"/>
  <c r="U589" i="9" s="1"/>
  <c r="V657" i="9" a="1"/>
  <c r="V657" i="9" s="1"/>
  <c r="F512" i="9" a="1"/>
  <c r="F512" i="9" s="1"/>
  <c r="H555" i="9" a="1"/>
  <c r="H555" i="9" s="1"/>
  <c r="V502" i="9" a="1"/>
  <c r="V502" i="9" s="1"/>
  <c r="U601" i="9" a="1"/>
  <c r="U601" i="9" s="1"/>
  <c r="H743" i="9" a="1"/>
  <c r="H743" i="9" s="1"/>
  <c r="U795" i="9" a="1"/>
  <c r="U795" i="9" s="1"/>
  <c r="E747" i="9" a="1"/>
  <c r="E747" i="9" s="1"/>
  <c r="V665" i="9" a="1"/>
  <c r="V665" i="9" s="1"/>
  <c r="H685" i="9" a="1"/>
  <c r="H685" i="9" s="1"/>
  <c r="V589" i="9" a="1"/>
  <c r="V589" i="9" s="1"/>
  <c r="V819" i="9" a="1"/>
  <c r="V819" i="9" s="1"/>
  <c r="V499" i="9" a="1"/>
  <c r="V499" i="9" s="1"/>
  <c r="E709" i="9" a="1"/>
  <c r="E709" i="9" s="1"/>
  <c r="H709" i="9" a="1"/>
  <c r="H709" i="9" s="1"/>
  <c r="V712" i="9" a="1"/>
  <c r="V712" i="9" s="1"/>
  <c r="H668" i="9" a="1"/>
  <c r="H668" i="9" s="1"/>
  <c r="F604" i="9" a="1"/>
  <c r="F604" i="9" s="1"/>
  <c r="F739" i="9" a="1"/>
  <c r="F739" i="9" s="1"/>
  <c r="V547" i="9" a="1"/>
  <c r="V547" i="9" s="1"/>
  <c r="U681" i="9" a="1"/>
  <c r="U681" i="9" s="1"/>
  <c r="F525" i="9" a="1"/>
  <c r="F525" i="9" s="1"/>
  <c r="V824" i="9" a="1"/>
  <c r="V824" i="9" s="1"/>
  <c r="H824" i="9" a="1"/>
  <c r="H824" i="9" s="1"/>
  <c r="H766" i="9" a="1"/>
  <c r="H766" i="9" s="1"/>
  <c r="E603" i="9" a="1"/>
  <c r="E603" i="9" s="1"/>
  <c r="U793" i="9" a="1"/>
  <c r="U793" i="9" s="1"/>
  <c r="U755" i="9" a="1"/>
  <c r="U755" i="9" s="1"/>
  <c r="U752" i="9" a="1"/>
  <c r="U752" i="9" s="1"/>
  <c r="V752" i="9" a="1"/>
  <c r="V752" i="9" s="1"/>
  <c r="V836" i="9" a="1"/>
  <c r="V836" i="9" s="1"/>
  <c r="H836" i="9" a="1"/>
  <c r="H836" i="9" s="1"/>
  <c r="F553" i="9" a="1"/>
  <c r="F553" i="9" s="1"/>
  <c r="H552" i="9" a="1"/>
  <c r="H552" i="9" s="1"/>
  <c r="F514" i="9" a="1"/>
  <c r="F514" i="9" s="1"/>
  <c r="E682" i="9" a="1"/>
  <c r="E682" i="9" s="1"/>
  <c r="F684" i="9" a="1"/>
  <c r="F684" i="9" s="1"/>
  <c r="H517" i="9" a="1"/>
  <c r="H517" i="9" s="1"/>
  <c r="U517" i="9" a="1"/>
  <c r="U517" i="9" s="1"/>
  <c r="E817" i="9" a="1"/>
  <c r="E817" i="9" s="1"/>
  <c r="V710" i="9" a="1"/>
  <c r="V710" i="9" s="1"/>
  <c r="V716" i="9" a="1"/>
  <c r="V716" i="9" s="1"/>
  <c r="F740" i="9" a="1"/>
  <c r="F740" i="9" s="1"/>
  <c r="E658" i="9" a="1"/>
  <c r="E658" i="9" s="1"/>
  <c r="E835" i="9" a="1"/>
  <c r="E835" i="9" s="1"/>
  <c r="V803" i="9" a="1"/>
  <c r="V803" i="9" s="1"/>
  <c r="E803" i="9" a="1"/>
  <c r="E803" i="9" s="1"/>
  <c r="V823" i="9" a="1"/>
  <c r="V823" i="9" s="1"/>
  <c r="U675" i="9" a="1"/>
  <c r="U675" i="9" s="1"/>
  <c r="H788" i="9" a="1"/>
  <c r="H788" i="9" s="1"/>
  <c r="V725" i="9" a="1"/>
  <c r="V725" i="9" s="1"/>
  <c r="H725" i="9" a="1"/>
  <c r="H725" i="9" s="1"/>
  <c r="E831" i="9" a="1"/>
  <c r="E831" i="9" s="1"/>
  <c r="V831" i="9" a="1"/>
  <c r="V831" i="9" s="1"/>
  <c r="E521" i="9" a="1"/>
  <c r="E521" i="9" s="1"/>
  <c r="U799" i="9" a="1"/>
  <c r="U799" i="9" s="1"/>
  <c r="H759" i="9" a="1"/>
  <c r="H759" i="9" s="1"/>
  <c r="U790" i="9" a="1"/>
  <c r="U790" i="9" s="1"/>
  <c r="U749" i="9" a="1"/>
  <c r="U749" i="9" s="1"/>
  <c r="H831" i="9" a="1"/>
  <c r="H831" i="9" s="1"/>
  <c r="V521" i="9" a="1"/>
  <c r="V521" i="9" s="1"/>
  <c r="F759" i="9" a="1"/>
  <c r="F759" i="9" s="1"/>
  <c r="F790" i="9" a="1"/>
  <c r="F790" i="9" s="1"/>
  <c r="F749" i="9" a="1"/>
  <c r="F749" i="9" s="1"/>
  <c r="U831" i="9" a="1"/>
  <c r="U831" i="9" s="1"/>
  <c r="H799" i="9" a="1"/>
  <c r="H799" i="9" s="1"/>
  <c r="H790" i="9" a="1"/>
  <c r="H790" i="9" s="1"/>
  <c r="E720" i="9" a="1"/>
  <c r="E720" i="9" s="1"/>
  <c r="U829" i="9" a="1"/>
  <c r="U829" i="9" s="1"/>
  <c r="E677" i="9" a="1"/>
  <c r="E677" i="9" s="1"/>
  <c r="E591" i="9" a="1"/>
  <c r="E591" i="9" s="1"/>
  <c r="V822" i="9" a="1"/>
  <c r="V822" i="9" s="1"/>
  <c r="U711" i="9" a="1"/>
  <c r="U711" i="9" s="1"/>
  <c r="F550" i="9" a="1"/>
  <c r="F550" i="9" s="1"/>
  <c r="V683" i="9" a="1"/>
  <c r="V683" i="9" s="1"/>
  <c r="E502" i="9" a="1"/>
  <c r="E502" i="9" s="1"/>
  <c r="E672" i="9" a="1"/>
  <c r="E672" i="9" s="1"/>
  <c r="F601" i="9" a="1"/>
  <c r="F601" i="9" s="1"/>
  <c r="V743" i="9" a="1"/>
  <c r="V743" i="9" s="1"/>
  <c r="F795" i="9" a="1"/>
  <c r="F795" i="9" s="1"/>
  <c r="H747" i="9" a="1"/>
  <c r="H747" i="9" s="1"/>
  <c r="F665" i="9" a="1"/>
  <c r="F665" i="9" s="1"/>
  <c r="V513" i="9" a="1"/>
  <c r="V513" i="9" s="1"/>
  <c r="E685" i="9" a="1"/>
  <c r="E685" i="9" s="1"/>
  <c r="E589" i="9" a="1"/>
  <c r="E589" i="9" s="1"/>
  <c r="U819" i="9" a="1"/>
  <c r="U819" i="9" s="1"/>
  <c r="F499" i="9" a="1"/>
  <c r="F499" i="9" s="1"/>
  <c r="V709" i="9" a="1"/>
  <c r="V709" i="9" s="1"/>
  <c r="E712" i="9" a="1"/>
  <c r="E712" i="9" s="1"/>
  <c r="F712" i="9" a="1"/>
  <c r="F712" i="9" s="1"/>
  <c r="U668" i="9" a="1"/>
  <c r="U668" i="9" s="1"/>
  <c r="V668" i="9" a="1"/>
  <c r="V668" i="9" s="1"/>
  <c r="V604" i="9" a="1"/>
  <c r="V604" i="9" s="1"/>
  <c r="H739" i="9" a="1"/>
  <c r="H739" i="9" s="1"/>
  <c r="F547" i="9" a="1"/>
  <c r="F547" i="9" s="1"/>
  <c r="E547" i="9" a="1"/>
  <c r="E547" i="9" s="1"/>
  <c r="E681" i="9" a="1"/>
  <c r="E681" i="9" s="1"/>
  <c r="U525" i="9" a="1"/>
  <c r="U525" i="9" s="1"/>
  <c r="E824" i="9" a="1"/>
  <c r="E824" i="9" s="1"/>
  <c r="U766" i="9" a="1"/>
  <c r="U766" i="9" s="1"/>
  <c r="H603" i="9" a="1"/>
  <c r="H603" i="9" s="1"/>
  <c r="E793" i="9" a="1"/>
  <c r="E793" i="9" s="1"/>
  <c r="F755" i="9" a="1"/>
  <c r="F755" i="9" s="1"/>
  <c r="H752" i="9" a="1"/>
  <c r="H752" i="9" s="1"/>
  <c r="E836" i="9" a="1"/>
  <c r="E836" i="9" s="1"/>
  <c r="H553" i="9" a="1"/>
  <c r="H553" i="9" s="1"/>
  <c r="E553" i="9" a="1"/>
  <c r="E553" i="9" s="1"/>
  <c r="F552" i="9" a="1"/>
  <c r="F552" i="9" s="1"/>
  <c r="E514" i="9" a="1"/>
  <c r="E514" i="9" s="1"/>
  <c r="F682" i="9" a="1"/>
  <c r="F682" i="9" s="1"/>
  <c r="V684" i="9" a="1"/>
  <c r="V684" i="9" s="1"/>
  <c r="F517" i="9" a="1"/>
  <c r="F517" i="9" s="1"/>
  <c r="H817" i="9" a="1"/>
  <c r="H817" i="9" s="1"/>
  <c r="U710" i="9" a="1"/>
  <c r="U710" i="9" s="1"/>
  <c r="E710" i="9" a="1"/>
  <c r="E710" i="9" s="1"/>
  <c r="E716" i="9" a="1"/>
  <c r="E716" i="9" s="1"/>
  <c r="F716" i="9" a="1"/>
  <c r="F716" i="9" s="1"/>
  <c r="U740" i="9" a="1"/>
  <c r="U740" i="9" s="1"/>
  <c r="V658" i="9" a="1"/>
  <c r="V658" i="9" s="1"/>
  <c r="V835" i="9" a="1"/>
  <c r="V835" i="9" s="1"/>
  <c r="U803" i="9" a="1"/>
  <c r="U803" i="9" s="1"/>
  <c r="H823" i="9" a="1"/>
  <c r="H823" i="9" s="1"/>
  <c r="U823" i="9" a="1"/>
  <c r="U823" i="9" s="1"/>
  <c r="F675" i="9" a="1"/>
  <c r="F675" i="9" s="1"/>
  <c r="E788" i="9" a="1"/>
  <c r="E788" i="9" s="1"/>
  <c r="F725" i="9" a="1"/>
  <c r="F725" i="9" s="1"/>
  <c r="H521" i="9" a="1"/>
  <c r="H521" i="9" s="1"/>
  <c r="F799" i="9" a="1"/>
  <c r="F799" i="9" s="1"/>
  <c r="E725" i="9" a="1"/>
  <c r="E725" i="9" s="1"/>
  <c r="F521" i="9" a="1"/>
  <c r="F521" i="9" s="1"/>
  <c r="V799" i="9" a="1"/>
  <c r="V799" i="9" s="1"/>
  <c r="V759" i="9" a="1"/>
  <c r="V759" i="9" s="1"/>
  <c r="H749" i="9" a="1"/>
  <c r="H749" i="9" s="1"/>
  <c r="V548" i="9" a="1"/>
  <c r="V548" i="9" s="1"/>
  <c r="V820" i="9" a="1"/>
  <c r="V820" i="9" s="1"/>
  <c r="E762" i="9" a="1"/>
  <c r="E762" i="9" s="1"/>
  <c r="G762" i="9" s="1" a="1"/>
  <c r="G762" i="9" s="1"/>
  <c r="E834" i="9" a="1"/>
  <c r="E834" i="9" s="1"/>
  <c r="U550" i="9" a="1"/>
  <c r="U550" i="9" s="1"/>
  <c r="F683" i="9" a="1"/>
  <c r="F683" i="9" s="1"/>
  <c r="H672" i="9" a="1"/>
  <c r="H672" i="9" s="1"/>
  <c r="V606" i="9" a="1"/>
  <c r="V606" i="9" s="1"/>
  <c r="V601" i="9" a="1"/>
  <c r="V601" i="9" s="1"/>
  <c r="E743" i="9" a="1"/>
  <c r="E743" i="9" s="1"/>
  <c r="E795" i="9" a="1"/>
  <c r="E795" i="9" s="1"/>
  <c r="F513" i="9" a="1"/>
  <c r="F513" i="9" s="1"/>
  <c r="V685" i="9" a="1"/>
  <c r="V685" i="9" s="1"/>
  <c r="H819" i="9" a="1"/>
  <c r="H819" i="9" s="1"/>
  <c r="F819" i="9" a="1"/>
  <c r="F819" i="9" s="1"/>
  <c r="U499" i="9" a="1"/>
  <c r="U499" i="9" s="1"/>
  <c r="U709" i="9" a="1"/>
  <c r="U709" i="9" s="1"/>
  <c r="H712" i="9" a="1"/>
  <c r="H712" i="9" s="1"/>
  <c r="F668" i="9" a="1"/>
  <c r="F668" i="9" s="1"/>
  <c r="U604" i="9" a="1"/>
  <c r="U604" i="9" s="1"/>
  <c r="E604" i="9" a="1"/>
  <c r="E604" i="9" s="1"/>
  <c r="V739" i="9" a="1"/>
  <c r="V739" i="9" s="1"/>
  <c r="U547" i="9" a="1"/>
  <c r="U547" i="9" s="1"/>
  <c r="F681" i="9" a="1"/>
  <c r="F681" i="9" s="1"/>
  <c r="V681" i="9" a="1"/>
  <c r="V681" i="9" s="1"/>
  <c r="H525" i="9" a="1"/>
  <c r="H525" i="9" s="1"/>
  <c r="E525" i="9" a="1"/>
  <c r="E525" i="9" s="1"/>
  <c r="U824" i="9" a="1"/>
  <c r="U824" i="9" s="1"/>
  <c r="F766" i="9" a="1"/>
  <c r="F766" i="9" s="1"/>
  <c r="E766" i="9" a="1"/>
  <c r="E766" i="9" s="1"/>
  <c r="V603" i="9" a="1"/>
  <c r="V603" i="9" s="1"/>
  <c r="U603" i="9" a="1"/>
  <c r="U603" i="9" s="1"/>
  <c r="F793" i="9" a="1"/>
  <c r="F793" i="9" s="1"/>
  <c r="H793" i="9" a="1"/>
  <c r="H793" i="9" s="1"/>
  <c r="H755" i="9" a="1"/>
  <c r="H755" i="9" s="1"/>
  <c r="F752" i="9" a="1"/>
  <c r="F752" i="9" s="1"/>
  <c r="F836" i="9" a="1"/>
  <c r="F836" i="9" s="1"/>
  <c r="U553" i="9" a="1"/>
  <c r="U553" i="9" s="1"/>
  <c r="E552" i="9" a="1"/>
  <c r="E552" i="9" s="1"/>
  <c r="U552" i="9" a="1"/>
  <c r="U552" i="9" s="1"/>
  <c r="U514" i="9" a="1"/>
  <c r="U514" i="9" s="1"/>
  <c r="V682" i="9" a="1"/>
  <c r="V682" i="9" s="1"/>
  <c r="H682" i="9" a="1"/>
  <c r="H682" i="9" s="1"/>
  <c r="E684" i="9" a="1"/>
  <c r="E684" i="9" s="1"/>
  <c r="E517" i="9" a="1"/>
  <c r="E517" i="9" s="1"/>
  <c r="V817" i="9" a="1"/>
  <c r="V817" i="9" s="1"/>
  <c r="F817" i="9" a="1"/>
  <c r="F817" i="9" s="1"/>
  <c r="F710" i="9" a="1"/>
  <c r="F710" i="9" s="1"/>
  <c r="U716" i="9" a="1"/>
  <c r="U716" i="9" s="1"/>
  <c r="H740" i="9" a="1"/>
  <c r="H740" i="9" s="1"/>
  <c r="H658" i="9" a="1"/>
  <c r="H658" i="9" s="1"/>
  <c r="U658" i="9" a="1"/>
  <c r="U658" i="9" s="1"/>
  <c r="U835" i="9" a="1"/>
  <c r="U835" i="9" s="1"/>
  <c r="H803" i="9" a="1"/>
  <c r="H803" i="9" s="1"/>
  <c r="F823" i="9" a="1"/>
  <c r="F823" i="9" s="1"/>
  <c r="V675" i="9" a="1"/>
  <c r="V675" i="9" s="1"/>
  <c r="V788" i="9" a="1"/>
  <c r="V788" i="9" s="1"/>
  <c r="U788" i="9" a="1"/>
  <c r="U788" i="9" s="1"/>
  <c r="F548" i="9" a="1"/>
  <c r="F548" i="9" s="1"/>
  <c r="H802" i="9" a="1"/>
  <c r="H802" i="9" s="1"/>
  <c r="F498" i="9" a="1"/>
  <c r="F498" i="9" s="1"/>
  <c r="E723" i="9" a="1"/>
  <c r="E723" i="9" s="1"/>
  <c r="E526" i="9" a="1"/>
  <c r="E526" i="9" s="1"/>
  <c r="U672" i="9" a="1"/>
  <c r="U672" i="9" s="1"/>
  <c r="E606" i="9" a="1"/>
  <c r="E606" i="9" s="1"/>
  <c r="V747" i="9" a="1"/>
  <c r="V747" i="9" s="1"/>
  <c r="H513" i="9" a="1"/>
  <c r="H513" i="9" s="1"/>
  <c r="H589" i="9" a="1"/>
  <c r="H589" i="9" s="1"/>
  <c r="E819" i="9" a="1"/>
  <c r="E819" i="9" s="1"/>
  <c r="E499" i="9" a="1"/>
  <c r="E499" i="9" s="1"/>
  <c r="H499" i="9" a="1"/>
  <c r="H499" i="9" s="1"/>
  <c r="F709" i="9" a="1"/>
  <c r="F709" i="9" s="1"/>
  <c r="U712" i="9" a="1"/>
  <c r="U712" i="9" s="1"/>
  <c r="E668" i="9" a="1"/>
  <c r="E668" i="9" s="1"/>
  <c r="H604" i="9" a="1"/>
  <c r="H604" i="9" s="1"/>
  <c r="U739" i="9" a="1"/>
  <c r="U739" i="9" s="1"/>
  <c r="E739" i="9" a="1"/>
  <c r="E739" i="9" s="1"/>
  <c r="H547" i="9" a="1"/>
  <c r="H547" i="9" s="1"/>
  <c r="H681" i="9" a="1"/>
  <c r="H681" i="9" s="1"/>
  <c r="V525" i="9" a="1"/>
  <c r="V525" i="9" s="1"/>
  <c r="F824" i="9" a="1"/>
  <c r="F824" i="9" s="1"/>
  <c r="V766" i="9" a="1"/>
  <c r="V766" i="9" s="1"/>
  <c r="F603" i="9" a="1"/>
  <c r="F603" i="9" s="1"/>
  <c r="V793" i="9" a="1"/>
  <c r="V793" i="9" s="1"/>
  <c r="V755" i="9" a="1"/>
  <c r="V755" i="9" s="1"/>
  <c r="E755" i="9" a="1"/>
  <c r="E755" i="9" s="1"/>
  <c r="E752" i="9" a="1"/>
  <c r="E752" i="9" s="1"/>
  <c r="U836" i="9" a="1"/>
  <c r="U836" i="9" s="1"/>
  <c r="V553" i="9" a="1"/>
  <c r="V553" i="9" s="1"/>
  <c r="V552" i="9" a="1"/>
  <c r="V552" i="9" s="1"/>
  <c r="V514" i="9" a="1"/>
  <c r="V514" i="9" s="1"/>
  <c r="H514" i="9" a="1"/>
  <c r="H514" i="9" s="1"/>
  <c r="U682" i="9" a="1"/>
  <c r="U682" i="9" s="1"/>
  <c r="U684" i="9" a="1"/>
  <c r="U684" i="9" s="1"/>
  <c r="H684" i="9" a="1"/>
  <c r="H684" i="9" s="1"/>
  <c r="V517" i="9" a="1"/>
  <c r="V517" i="9" s="1"/>
  <c r="U817" i="9" a="1"/>
  <c r="U817" i="9" s="1"/>
  <c r="H710" i="9" a="1"/>
  <c r="H710" i="9" s="1"/>
  <c r="H716" i="9" a="1"/>
  <c r="H716" i="9" s="1"/>
  <c r="V740" i="9" a="1"/>
  <c r="V740" i="9" s="1"/>
  <c r="E740" i="9" a="1"/>
  <c r="E740" i="9" s="1"/>
  <c r="F658" i="9" a="1"/>
  <c r="F658" i="9" s="1"/>
  <c r="F835" i="9" a="1"/>
  <c r="F835" i="9" s="1"/>
  <c r="H835" i="9" a="1"/>
  <c r="H835" i="9" s="1"/>
  <c r="F803" i="9" a="1"/>
  <c r="F803" i="9" s="1"/>
  <c r="E823" i="9" a="1"/>
  <c r="E823" i="9" s="1"/>
  <c r="H675" i="9" a="1"/>
  <c r="H675" i="9" s="1"/>
  <c r="E675" i="9" a="1"/>
  <c r="E675" i="9" s="1"/>
  <c r="F788" i="9" a="1"/>
  <c r="F788" i="9" s="1"/>
  <c r="U725" i="9" a="1"/>
  <c r="U725" i="9" s="1"/>
  <c r="F831" i="9" a="1"/>
  <c r="F831" i="9" s="1"/>
  <c r="U521" i="9" a="1"/>
  <c r="U521" i="9" s="1"/>
  <c r="E799" i="9" a="1"/>
  <c r="E799" i="9" s="1"/>
  <c r="U759" i="9" a="1"/>
  <c r="U759" i="9" s="1"/>
  <c r="E759" i="9" a="1"/>
  <c r="E759" i="9" s="1"/>
  <c r="E790" i="9" a="1"/>
  <c r="E790" i="9" s="1"/>
  <c r="V790" i="9" a="1"/>
  <c r="V790" i="9" s="1"/>
  <c r="V749" i="9" a="1"/>
  <c r="V749" i="9" s="1"/>
  <c r="E749" i="9" a="1"/>
  <c r="E749" i="9" s="1"/>
  <c r="I161" i="16" a="1"/>
  <c r="I161" i="16" s="1"/>
  <c r="J160" i="16" a="1"/>
  <c r="J160" i="16" s="1"/>
  <c r="C342" i="6"/>
  <c r="L342" i="6" s="1"/>
  <c r="C516" i="6"/>
  <c r="L516" i="6" s="1"/>
  <c r="C438" i="6"/>
  <c r="L438" i="6" s="1"/>
  <c r="C558" i="6"/>
  <c r="L558" i="6" s="1"/>
  <c r="C234" i="6"/>
  <c r="L234" i="6" s="1"/>
  <c r="D119" i="5"/>
  <c r="I119" i="5" s="1"/>
  <c r="T117" i="24"/>
  <c r="AT127" i="24" s="1"/>
  <c r="C204" i="6"/>
  <c r="L204" i="6" s="1"/>
  <c r="C318" i="6"/>
  <c r="L318" i="6" s="1"/>
  <c r="D161" i="5"/>
  <c r="I161" i="5" s="1"/>
  <c r="C486" i="6"/>
  <c r="L486" i="6" s="1"/>
  <c r="D59" i="5"/>
  <c r="I59" i="5" s="1"/>
  <c r="C138" i="6"/>
  <c r="L138" i="6" s="1"/>
  <c r="C162" i="6"/>
  <c r="L162" i="6" s="1"/>
  <c r="D71" i="5"/>
  <c r="I71" i="5" s="1"/>
  <c r="C210" i="6"/>
  <c r="L210" i="6" s="1"/>
  <c r="C294" i="6"/>
  <c r="L294" i="6" s="1"/>
  <c r="C324" i="6"/>
  <c r="L324" i="6" s="1"/>
  <c r="C252" i="6"/>
  <c r="L252" i="6" s="1"/>
  <c r="D191" i="5"/>
  <c r="I191" i="5" s="1"/>
  <c r="C150" i="6"/>
  <c r="L150" i="6" s="1"/>
  <c r="C468" i="6"/>
  <c r="L468" i="6" s="1"/>
  <c r="D245" i="5"/>
  <c r="I245" i="5" s="1"/>
  <c r="C450" i="6"/>
  <c r="L450" i="6" s="1"/>
  <c r="C120" i="6"/>
  <c r="L120" i="6" s="1"/>
  <c r="O182" i="24"/>
  <c r="AT202" i="24" s="1"/>
  <c r="C282" i="6"/>
  <c r="L282" i="6" s="1"/>
  <c r="D101" i="5"/>
  <c r="I101" i="5" s="1"/>
  <c r="C384" i="6"/>
  <c r="L384" i="6" s="1"/>
  <c r="C102" i="6"/>
  <c r="L102" i="6" s="1"/>
  <c r="C132" i="6"/>
  <c r="L132" i="6" s="1"/>
  <c r="C114" i="6"/>
  <c r="L114" i="6" s="1"/>
  <c r="D233" i="5"/>
  <c r="I233" i="5" s="1"/>
  <c r="C366" i="6"/>
  <c r="L366" i="6" s="1"/>
  <c r="C186" i="6"/>
  <c r="L186" i="6" s="1"/>
  <c r="C444" i="6"/>
  <c r="L444" i="6" s="1"/>
  <c r="C390" i="6"/>
  <c r="L390" i="6" s="1"/>
  <c r="D143" i="5"/>
  <c r="I143" i="5" s="1"/>
  <c r="C306" i="6"/>
  <c r="L306" i="6" s="1"/>
  <c r="C456" i="6"/>
  <c r="L456" i="6" s="1"/>
  <c r="D131" i="5"/>
  <c r="I131" i="5" s="1"/>
  <c r="C192" i="6"/>
  <c r="L192" i="6" s="1"/>
  <c r="C156" i="6"/>
  <c r="L156" i="6" s="1"/>
  <c r="C426" i="6"/>
  <c r="L426" i="6" s="1"/>
  <c r="C510" i="6"/>
  <c r="L510" i="6" s="1"/>
  <c r="D65" i="5"/>
  <c r="I65" i="5" s="1"/>
  <c r="C546" i="6"/>
  <c r="L546" i="6" s="1"/>
  <c r="C168" i="6"/>
  <c r="L168" i="6" s="1"/>
  <c r="C180" i="6"/>
  <c r="L180" i="6" s="1"/>
  <c r="C420" i="6"/>
  <c r="L420" i="6" s="1"/>
  <c r="D251" i="5"/>
  <c r="I251" i="5" s="1"/>
  <c r="C408" i="6"/>
  <c r="L408" i="6" s="1"/>
  <c r="C126" i="6"/>
  <c r="L126" i="6" s="1"/>
  <c r="D125" i="5"/>
  <c r="I125" i="5" s="1"/>
  <c r="D155" i="5"/>
  <c r="I155" i="5" s="1"/>
  <c r="C372" i="6"/>
  <c r="L372" i="6" s="1"/>
  <c r="D167" i="5"/>
  <c r="I167" i="5" s="1"/>
  <c r="C528" i="6"/>
  <c r="L528" i="6" s="1"/>
  <c r="C246" i="6"/>
  <c r="L246" i="6" s="1"/>
  <c r="C276" i="6"/>
  <c r="L276" i="6" s="1"/>
  <c r="C108" i="6"/>
  <c r="L108" i="6" s="1"/>
  <c r="C462" i="6"/>
  <c r="L462" i="6" s="1"/>
  <c r="D215" i="5"/>
  <c r="I215" i="5" s="1"/>
  <c r="D89" i="5"/>
  <c r="I89" i="5" s="1"/>
  <c r="C240" i="6"/>
  <c r="L240" i="6" s="1"/>
  <c r="C396" i="6"/>
  <c r="L396" i="6" s="1"/>
  <c r="D257" i="5"/>
  <c r="I257" i="5" s="1"/>
  <c r="C480" i="6"/>
  <c r="L480" i="6" s="1"/>
  <c r="C198" i="6"/>
  <c r="L198" i="6" s="1"/>
  <c r="C228" i="6"/>
  <c r="L228" i="6" s="1"/>
  <c r="C402" i="6"/>
  <c r="L402" i="6" s="1"/>
  <c r="C414" i="6"/>
  <c r="L414" i="6" s="1"/>
  <c r="D239" i="5"/>
  <c r="I239" i="5" s="1"/>
  <c r="D113" i="5"/>
  <c r="I113" i="5" s="1"/>
  <c r="C216" i="6"/>
  <c r="L216" i="6" s="1"/>
  <c r="D95" i="5"/>
  <c r="I95" i="5" s="1"/>
  <c r="D221" i="5"/>
  <c r="I221" i="5" s="1"/>
  <c r="C564" i="6"/>
  <c r="L564" i="6" s="1"/>
  <c r="C474" i="6"/>
  <c r="L474" i="6" s="1"/>
  <c r="D197" i="5"/>
  <c r="I197" i="5" s="1"/>
  <c r="C336" i="6"/>
  <c r="L336" i="6" s="1"/>
  <c r="C492" i="6"/>
  <c r="L492" i="6" s="1"/>
  <c r="C570" i="6"/>
  <c r="L570" i="6" s="1"/>
  <c r="C552" i="6"/>
  <c r="L552" i="6" s="1"/>
  <c r="C270" i="6"/>
  <c r="L270" i="6" s="1"/>
  <c r="D53" i="5"/>
  <c r="I53" i="5" s="1"/>
  <c r="D83" i="5"/>
  <c r="I83" i="5" s="1"/>
  <c r="C534" i="6"/>
  <c r="L534" i="6" s="1"/>
  <c r="C264" i="6"/>
  <c r="L264" i="6" s="1"/>
  <c r="D227" i="5"/>
  <c r="I227" i="5" s="1"/>
  <c r="C288" i="6"/>
  <c r="L288" i="6" s="1"/>
  <c r="C348" i="6"/>
  <c r="L348" i="6" s="1"/>
  <c r="C522" i="6"/>
  <c r="L522" i="6" s="1"/>
  <c r="C504" i="6"/>
  <c r="L504" i="6" s="1"/>
  <c r="C222" i="6"/>
  <c r="L222" i="6" s="1"/>
  <c r="D77" i="5"/>
  <c r="I77" i="5" s="1"/>
  <c r="D107" i="5"/>
  <c r="I107" i="5" s="1"/>
  <c r="C432" i="6"/>
  <c r="L432" i="6" s="1"/>
  <c r="C258" i="6"/>
  <c r="L258" i="6" s="1"/>
  <c r="D185" i="5"/>
  <c r="I185" i="5" s="1"/>
  <c r="C144" i="6"/>
  <c r="L144" i="6" s="1"/>
  <c r="C498" i="6"/>
  <c r="L498" i="6" s="1"/>
  <c r="C378" i="6"/>
  <c r="L378" i="6" s="1"/>
  <c r="C360" i="6"/>
  <c r="L360" i="6" s="1"/>
  <c r="D137" i="5"/>
  <c r="I137" i="5" s="1"/>
  <c r="D149" i="5"/>
  <c r="I149" i="5" s="1"/>
  <c r="D179" i="5"/>
  <c r="I179" i="5" s="1"/>
  <c r="C300" i="6"/>
  <c r="L300" i="6" s="1"/>
  <c r="C174" i="6"/>
  <c r="L174" i="6" s="1"/>
  <c r="C540" i="6"/>
  <c r="L540" i="6" s="1"/>
  <c r="C96" i="6"/>
  <c r="L96" i="6" s="1"/>
  <c r="C354" i="6"/>
  <c r="L354" i="6" s="1"/>
  <c r="C330" i="6"/>
  <c r="L330" i="6" s="1"/>
  <c r="C312" i="6"/>
  <c r="L312" i="6" s="1"/>
  <c r="D209" i="5"/>
  <c r="I209" i="5" s="1"/>
  <c r="D173" i="5"/>
  <c r="I173" i="5" s="1"/>
  <c r="D203" i="5"/>
  <c r="I203" i="5" s="1"/>
  <c r="A42" i="1"/>
  <c r="D18" i="24"/>
  <c r="J3" i="22"/>
  <c r="G704" i="9" l="1" a="1"/>
  <c r="G704" i="9" s="1"/>
  <c r="G813" i="9" a="1"/>
  <c r="G813" i="9" s="1"/>
  <c r="G551" i="9" a="1"/>
  <c r="G551" i="9" s="1"/>
  <c r="G542" i="9" a="1"/>
  <c r="G542" i="9" s="1"/>
  <c r="G778" i="9" a="1"/>
  <c r="G778" i="9" s="1"/>
  <c r="G757" i="9" a="1"/>
  <c r="G757" i="9" s="1"/>
  <c r="G715" i="9" a="1"/>
  <c r="G715" i="9" s="1"/>
  <c r="G527" i="9" a="1"/>
  <c r="G527" i="9" s="1"/>
  <c r="G702" i="9" a="1"/>
  <c r="G702" i="9" s="1"/>
  <c r="G750" i="9" a="1"/>
  <c r="G750" i="9" s="1"/>
  <c r="G726" i="9" a="1"/>
  <c r="G726" i="9" s="1"/>
  <c r="G592" i="9" a="1"/>
  <c r="G592" i="9" s="1"/>
  <c r="G748" i="9" a="1"/>
  <c r="G748" i="9" s="1"/>
  <c r="G669" i="9" a="1"/>
  <c r="G669" i="9" s="1"/>
  <c r="G821" i="9" a="1"/>
  <c r="G821" i="9" s="1"/>
  <c r="G730" i="9" a="1"/>
  <c r="G730" i="9" s="1"/>
  <c r="G798" i="9" a="1"/>
  <c r="G798" i="9" s="1"/>
  <c r="G801" i="9" a="1"/>
  <c r="G801" i="9" s="1"/>
  <c r="G792" i="9" a="1"/>
  <c r="G792" i="9" s="1"/>
  <c r="G781" i="9" a="1"/>
  <c r="G781" i="9" s="1"/>
  <c r="G742" i="9" a="1"/>
  <c r="G742" i="9" s="1"/>
  <c r="G650" i="9" a="1"/>
  <c r="G650" i="9" s="1"/>
  <c r="G804" i="9" a="1"/>
  <c r="G804" i="9" s="1"/>
  <c r="G808" i="9" a="1"/>
  <c r="G808" i="9" s="1"/>
  <c r="AT186" i="24"/>
  <c r="G787" i="9" a="1"/>
  <c r="G787" i="9" s="1"/>
  <c r="G526" i="9" a="1"/>
  <c r="G526" i="9" s="1"/>
  <c r="G826" i="9" a="1"/>
  <c r="G826" i="9" s="1"/>
  <c r="G651" i="9" a="1"/>
  <c r="G651" i="9" s="1"/>
  <c r="G701" i="9" a="1"/>
  <c r="G701" i="9" s="1"/>
  <c r="G818" i="9" a="1"/>
  <c r="G818" i="9" s="1"/>
  <c r="G785" i="9" a="1"/>
  <c r="G785" i="9" s="1"/>
  <c r="G780" i="9" a="1"/>
  <c r="G780" i="9" s="1"/>
  <c r="G834" i="9" a="1"/>
  <c r="G834" i="9" s="1"/>
  <c r="G759" i="9" a="1"/>
  <c r="G759" i="9" s="1"/>
  <c r="G714" i="9" a="1"/>
  <c r="G714" i="9" s="1"/>
  <c r="G662" i="9" a="1"/>
  <c r="G662" i="9" s="1"/>
  <c r="G504" i="9" a="1"/>
  <c r="G504" i="9" s="1"/>
  <c r="G489" i="9" a="1"/>
  <c r="G489" i="9" s="1"/>
  <c r="G796" i="9" a="1"/>
  <c r="G796" i="9" s="1"/>
  <c r="G647" i="9" a="1"/>
  <c r="G647" i="9" s="1"/>
  <c r="G531" i="9" a="1"/>
  <c r="G531" i="9" s="1"/>
  <c r="G736" i="9" a="1"/>
  <c r="G736" i="9" s="1"/>
  <c r="G765" i="9" a="1"/>
  <c r="G765" i="9" s="1"/>
  <c r="G510" i="9" a="1"/>
  <c r="G510" i="9" s="1"/>
  <c r="G495" i="9" a="1"/>
  <c r="G495" i="9" s="1"/>
  <c r="G747" i="9" a="1"/>
  <c r="G747" i="9" s="1"/>
  <c r="G548" i="9" a="1"/>
  <c r="G548" i="9" s="1"/>
  <c r="G708" i="9" a="1"/>
  <c r="G708" i="9" s="1"/>
  <c r="G797" i="9" a="1"/>
  <c r="G797" i="9" s="1"/>
  <c r="G680" i="9" a="1"/>
  <c r="G680" i="9" s="1"/>
  <c r="G740" i="9" a="1"/>
  <c r="G740" i="9" s="1"/>
  <c r="G603" i="9" a="1"/>
  <c r="G603" i="9" s="1"/>
  <c r="G552" i="9" a="1"/>
  <c r="G552" i="9" s="1"/>
  <c r="G672" i="9" a="1"/>
  <c r="G672" i="9" s="1"/>
  <c r="G556" i="9" a="1"/>
  <c r="G556" i="9" s="1"/>
  <c r="G734" i="9" a="1"/>
  <c r="G734" i="9" s="1"/>
  <c r="G783" i="9" a="1"/>
  <c r="G783" i="9" s="1"/>
  <c r="G502" i="9" a="1"/>
  <c r="G502" i="9" s="1"/>
  <c r="G553" i="9" a="1"/>
  <c r="G553" i="9" s="1"/>
  <c r="G719" i="9" a="1"/>
  <c r="G719" i="9" s="1"/>
  <c r="G665" i="9" a="1"/>
  <c r="G665" i="9" s="1"/>
  <c r="G593" i="9" a="1"/>
  <c r="G593" i="9" s="1"/>
  <c r="G791" i="9" a="1"/>
  <c r="G791" i="9" s="1"/>
  <c r="G491" i="9" a="1"/>
  <c r="G491" i="9" s="1"/>
  <c r="G809" i="9" a="1"/>
  <c r="G809" i="9" s="1"/>
  <c r="G604" i="9" a="1"/>
  <c r="G604" i="9" s="1"/>
  <c r="G711" i="9" a="1"/>
  <c r="G711" i="9" s="1"/>
  <c r="G501" i="9" a="1"/>
  <c r="G501" i="9" s="1"/>
  <c r="G514" i="9" a="1"/>
  <c r="G514" i="9" s="1"/>
  <c r="G717" i="9" a="1"/>
  <c r="G717" i="9" s="1"/>
  <c r="G720" i="9" a="1"/>
  <c r="G720" i="9" s="1"/>
  <c r="G739" i="9" a="1"/>
  <c r="G739" i="9" s="1"/>
  <c r="G589" i="9" a="1"/>
  <c r="G589" i="9" s="1"/>
  <c r="G595" i="9" a="1"/>
  <c r="G595" i="9" s="1"/>
  <c r="G660" i="9" a="1"/>
  <c r="G660" i="9" s="1"/>
  <c r="G537" i="9" a="1"/>
  <c r="G537" i="9" s="1"/>
  <c r="G690" i="9" a="1"/>
  <c r="G690" i="9" s="1"/>
  <c r="G673" i="9" a="1"/>
  <c r="G673" i="9" s="1"/>
  <c r="G549" i="9" a="1"/>
  <c r="G549" i="9" s="1"/>
  <c r="G741" i="9" a="1"/>
  <c r="G741" i="9" s="1"/>
  <c r="G667" i="9" a="1"/>
  <c r="G667" i="9" s="1"/>
  <c r="G723" i="9" a="1"/>
  <c r="G723" i="9" s="1"/>
  <c r="G513" i="9" a="1"/>
  <c r="G513" i="9" s="1"/>
  <c r="G536" i="9" a="1"/>
  <c r="G536" i="9" s="1"/>
  <c r="G786" i="9" a="1"/>
  <c r="G786" i="9" s="1"/>
  <c r="G727" i="9" a="1"/>
  <c r="G727" i="9" s="1"/>
  <c r="G815" i="9" a="1"/>
  <c r="G815" i="9" s="1"/>
  <c r="G752" i="9" a="1"/>
  <c r="G752" i="9" s="1"/>
  <c r="G523" i="9" a="1"/>
  <c r="G523" i="9" s="1"/>
  <c r="G688" i="9" a="1"/>
  <c r="G688" i="9" s="1"/>
  <c r="G779" i="9" a="1"/>
  <c r="G779" i="9" s="1"/>
  <c r="G507" i="9" a="1"/>
  <c r="G507" i="9" s="1"/>
  <c r="G773" i="9" a="1"/>
  <c r="G773" i="9" s="1"/>
  <c r="G533" i="9" a="1"/>
  <c r="G533" i="9" s="1"/>
  <c r="G654" i="9" a="1"/>
  <c r="G654" i="9" s="1"/>
  <c r="G833" i="9" a="1"/>
  <c r="G833" i="9" s="1"/>
  <c r="G823" i="9" a="1"/>
  <c r="G823" i="9" s="1"/>
  <c r="G677" i="9" a="1"/>
  <c r="G677" i="9" s="1"/>
  <c r="G707" i="9" a="1"/>
  <c r="G707" i="9" s="1"/>
  <c r="G509" i="9" a="1"/>
  <c r="G509" i="9" s="1"/>
  <c r="G658" i="9" a="1"/>
  <c r="G658" i="9" s="1"/>
  <c r="G746" i="9" a="1"/>
  <c r="G746" i="9" s="1"/>
  <c r="G597" i="9" a="1"/>
  <c r="G597" i="9" s="1"/>
  <c r="G659" i="9" a="1"/>
  <c r="G659" i="9" s="1"/>
  <c r="G516" i="9" a="1"/>
  <c r="G516" i="9" s="1"/>
  <c r="G737" i="9" a="1"/>
  <c r="G737" i="9" s="1"/>
  <c r="G817" i="9" a="1"/>
  <c r="G817" i="9" s="1"/>
  <c r="G588" i="9" a="1"/>
  <c r="G588" i="9" s="1"/>
  <c r="G685" i="9" a="1"/>
  <c r="G685" i="9" s="1"/>
  <c r="G497" i="9" a="1"/>
  <c r="G497" i="9" s="1"/>
  <c r="G676" i="9" a="1"/>
  <c r="G676" i="9" s="1"/>
  <c r="G758" i="9" a="1"/>
  <c r="G758" i="9" s="1"/>
  <c r="G806" i="9" a="1"/>
  <c r="G806" i="9" s="1"/>
  <c r="G554" i="9" a="1"/>
  <c r="G554" i="9" s="1"/>
  <c r="G733" i="9" a="1"/>
  <c r="G733" i="9" s="1"/>
  <c r="G656" i="9" a="1"/>
  <c r="G656" i="9" s="1"/>
  <c r="G655" i="9" a="1"/>
  <c r="G655" i="9" s="1"/>
  <c r="G494" i="9" a="1"/>
  <c r="G494" i="9" s="1"/>
  <c r="G793" i="9" a="1"/>
  <c r="G793" i="9" s="1"/>
  <c r="G601" i="9" a="1"/>
  <c r="G601" i="9" s="1"/>
  <c r="G802" i="9" a="1"/>
  <c r="G802" i="9" s="1"/>
  <c r="G512" i="9" a="1"/>
  <c r="G512" i="9" s="1"/>
  <c r="G663" i="9" a="1"/>
  <c r="G663" i="9" s="1"/>
  <c r="G812" i="9" a="1"/>
  <c r="G812" i="9" s="1"/>
  <c r="G488" i="9" a="1"/>
  <c r="G488" i="9" s="1"/>
  <c r="G836" i="9" a="1"/>
  <c r="G836" i="9" s="1"/>
  <c r="G499" i="9" a="1"/>
  <c r="G499" i="9" s="1"/>
  <c r="G606" i="9" a="1"/>
  <c r="G606" i="9" s="1"/>
  <c r="G498" i="9" a="1"/>
  <c r="G498" i="9" s="1"/>
  <c r="G710" i="9" a="1"/>
  <c r="G710" i="9" s="1"/>
  <c r="G725" i="9" a="1"/>
  <c r="G725" i="9" s="1"/>
  <c r="G795" i="9" a="1"/>
  <c r="G795" i="9" s="1"/>
  <c r="G521" i="9" a="1"/>
  <c r="G521" i="9" s="1"/>
  <c r="G835" i="9" a="1"/>
  <c r="G835" i="9" s="1"/>
  <c r="G684" i="9" a="1"/>
  <c r="G684" i="9" s="1"/>
  <c r="G555" i="9" a="1"/>
  <c r="G555" i="9" s="1"/>
  <c r="G820" i="9" a="1"/>
  <c r="G820" i="9" s="1"/>
  <c r="G657" i="9" a="1"/>
  <c r="G657" i="9" s="1"/>
  <c r="G761" i="9" a="1"/>
  <c r="G761" i="9" s="1"/>
  <c r="G827" i="9" a="1"/>
  <c r="G827" i="9" s="1"/>
  <c r="G756" i="9" a="1"/>
  <c r="G756" i="9" s="1"/>
  <c r="G825" i="9" a="1"/>
  <c r="G825" i="9" s="1"/>
  <c r="G518" i="9" a="1"/>
  <c r="G518" i="9" s="1"/>
  <c r="G506" i="9" a="1"/>
  <c r="G506" i="9" s="1"/>
  <c r="G587" i="9" a="1"/>
  <c r="G587" i="9" s="1"/>
  <c r="G664" i="9" a="1"/>
  <c r="G664" i="9" s="1"/>
  <c r="G679" i="9" a="1"/>
  <c r="G679" i="9" s="1"/>
  <c r="G794" i="9" a="1"/>
  <c r="G794" i="9" s="1"/>
  <c r="G674" i="9" a="1"/>
  <c r="G674" i="9" s="1"/>
  <c r="G789" i="9" a="1"/>
  <c r="G789" i="9" s="1"/>
  <c r="G800" i="9" a="1"/>
  <c r="G800" i="9" s="1"/>
  <c r="G683" i="9" a="1"/>
  <c r="G683" i="9" s="1"/>
  <c r="G599" i="9" a="1"/>
  <c r="G599" i="9" s="1"/>
  <c r="G519" i="9" a="1"/>
  <c r="G519" i="9" s="1"/>
  <c r="G754" i="9" a="1"/>
  <c r="G754" i="9" s="1"/>
  <c r="G760" i="9" a="1"/>
  <c r="G760" i="9" s="1"/>
  <c r="G594" i="9" a="1"/>
  <c r="G594" i="9" s="1"/>
  <c r="G671" i="9" a="1"/>
  <c r="G671" i="9" s="1"/>
  <c r="G511" i="9" a="1"/>
  <c r="G511" i="9" s="1"/>
  <c r="G718" i="9" a="1"/>
  <c r="G718" i="9" s="1"/>
  <c r="G590" i="9" a="1"/>
  <c r="G590" i="9" s="1"/>
  <c r="G764" i="9" a="1"/>
  <c r="G764" i="9" s="1"/>
  <c r="G670" i="9" a="1"/>
  <c r="G670" i="9" s="1"/>
  <c r="G520" i="9" a="1"/>
  <c r="G520" i="9" s="1"/>
  <c r="G775" i="9" a="1"/>
  <c r="G775" i="9" s="1"/>
  <c r="G687" i="9" a="1"/>
  <c r="G687" i="9" s="1"/>
  <c r="G544" i="9" a="1"/>
  <c r="G544" i="9" s="1"/>
  <c r="G705" i="9" a="1"/>
  <c r="G705" i="9" s="1"/>
  <c r="G732" i="9" a="1"/>
  <c r="G732" i="9" s="1"/>
  <c r="G816" i="9" a="1"/>
  <c r="G816" i="9" s="1"/>
  <c r="G767" i="9" a="1"/>
  <c r="G767" i="9" s="1"/>
  <c r="G697" i="9" a="1"/>
  <c r="G697" i="9" s="1"/>
  <c r="G698" i="9" a="1"/>
  <c r="G698" i="9" s="1"/>
  <c r="G487" i="9" a="1"/>
  <c r="G487" i="9" s="1"/>
  <c r="G539" i="9" a="1"/>
  <c r="G539" i="9" s="1"/>
  <c r="G811" i="9" a="1"/>
  <c r="G811" i="9" s="1"/>
  <c r="G814" i="9" a="1"/>
  <c r="G814" i="9" s="1"/>
  <c r="G492" i="9" a="1"/>
  <c r="G492" i="9" s="1"/>
  <c r="G522" i="9" a="1"/>
  <c r="G522" i="9" s="1"/>
  <c r="G598" i="9" a="1"/>
  <c r="G598" i="9" s="1"/>
  <c r="G661" i="9" a="1"/>
  <c r="G661" i="9" s="1"/>
  <c r="G529" i="9" a="1"/>
  <c r="G529" i="9" s="1"/>
  <c r="G605" i="9" a="1"/>
  <c r="G605" i="9" s="1"/>
  <c r="G771" i="9" a="1"/>
  <c r="G771" i="9" s="1"/>
  <c r="G729" i="9" a="1"/>
  <c r="G729" i="9" s="1"/>
  <c r="G538" i="9" a="1"/>
  <c r="G538" i="9" s="1"/>
  <c r="G731" i="9" a="1"/>
  <c r="G731" i="9" s="1"/>
  <c r="G591" i="9" a="1"/>
  <c r="G591" i="9" s="1"/>
  <c r="G722" i="9" a="1"/>
  <c r="G722" i="9" s="1"/>
  <c r="G724" i="9" a="1"/>
  <c r="G724" i="9" s="1"/>
  <c r="G602" i="9" a="1"/>
  <c r="G602" i="9" s="1"/>
  <c r="G805" i="9" a="1"/>
  <c r="G805" i="9" s="1"/>
  <c r="G828" i="9" a="1"/>
  <c r="G828" i="9" s="1"/>
  <c r="G600" i="9" a="1"/>
  <c r="G600" i="9" s="1"/>
  <c r="G524" i="9" a="1"/>
  <c r="G524" i="9" s="1"/>
  <c r="G515" i="9" a="1"/>
  <c r="G515" i="9" s="1"/>
  <c r="G753" i="9" a="1"/>
  <c r="G753" i="9" s="1"/>
  <c r="G649" i="9" a="1"/>
  <c r="G649" i="9" s="1"/>
  <c r="G703" i="9" a="1"/>
  <c r="G703" i="9" s="1"/>
  <c r="G543" i="9" a="1"/>
  <c r="G543" i="9" s="1"/>
  <c r="G652" i="9" a="1"/>
  <c r="G652" i="9" s="1"/>
  <c r="G751" i="9" a="1"/>
  <c r="G751" i="9" s="1"/>
  <c r="G666" i="9" a="1"/>
  <c r="G666" i="9" s="1"/>
  <c r="G830" i="9" a="1"/>
  <c r="G830" i="9" s="1"/>
  <c r="G508" i="9" a="1"/>
  <c r="G508" i="9" s="1"/>
  <c r="G749" i="9" a="1"/>
  <c r="G749" i="9" s="1"/>
  <c r="G799" i="9" a="1"/>
  <c r="G799" i="9" s="1"/>
  <c r="G709" i="9" a="1"/>
  <c r="G709" i="9" s="1"/>
  <c r="G713" i="9" a="1"/>
  <c r="G713" i="9" s="1"/>
  <c r="G534" i="9" a="1"/>
  <c r="G534" i="9" s="1"/>
  <c r="G770" i="9" a="1"/>
  <c r="G770" i="9" s="1"/>
  <c r="G776" i="9" a="1"/>
  <c r="G776" i="9" s="1"/>
  <c r="G784" i="9" a="1"/>
  <c r="G784" i="9" s="1"/>
  <c r="G681" i="9" a="1"/>
  <c r="G681" i="9" s="1"/>
  <c r="G721" i="9" a="1"/>
  <c r="G721" i="9" s="1"/>
  <c r="G500" i="9" a="1"/>
  <c r="G500" i="9" s="1"/>
  <c r="G540" i="9" a="1"/>
  <c r="G540" i="9" s="1"/>
  <c r="G694" i="9" a="1"/>
  <c r="G694" i="9" s="1"/>
  <c r="G712" i="9" a="1"/>
  <c r="G712" i="9" s="1"/>
  <c r="G695" i="9" a="1"/>
  <c r="G695" i="9" s="1"/>
  <c r="G528" i="9" a="1"/>
  <c r="G528" i="9" s="1"/>
  <c r="G653" i="9" a="1"/>
  <c r="G653" i="9" s="1"/>
  <c r="G803" i="9" a="1"/>
  <c r="G803" i="9" s="1"/>
  <c r="G755" i="9" a="1"/>
  <c r="G755" i="9" s="1"/>
  <c r="G807" i="9" a="1"/>
  <c r="G807" i="9" s="1"/>
  <c r="G691" i="9" a="1"/>
  <c r="G691" i="9" s="1"/>
  <c r="G696" i="9" a="1"/>
  <c r="G696" i="9" s="1"/>
  <c r="G532" i="9" a="1"/>
  <c r="G532" i="9" s="1"/>
  <c r="G490" i="9" a="1"/>
  <c r="G490" i="9" s="1"/>
  <c r="G675" i="9" a="1"/>
  <c r="G675" i="9" s="1"/>
  <c r="G824" i="9" a="1"/>
  <c r="G824" i="9" s="1"/>
  <c r="G517" i="9" a="1"/>
  <c r="G517" i="9" s="1"/>
  <c r="G525" i="9" a="1"/>
  <c r="G525" i="9" s="1"/>
  <c r="G668" i="9" a="1"/>
  <c r="G668" i="9" s="1"/>
  <c r="G819" i="9" a="1"/>
  <c r="G819" i="9" s="1"/>
  <c r="G788" i="9" a="1"/>
  <c r="G788" i="9" s="1"/>
  <c r="G716" i="9" a="1"/>
  <c r="G716" i="9" s="1"/>
  <c r="G790" i="9" a="1"/>
  <c r="G790" i="9" s="1"/>
  <c r="G831" i="9" a="1"/>
  <c r="G831" i="9" s="1"/>
  <c r="G682" i="9" a="1"/>
  <c r="G682" i="9" s="1"/>
  <c r="G743" i="9" a="1"/>
  <c r="G743" i="9" s="1"/>
  <c r="G550" i="9" a="1"/>
  <c r="G550" i="9" s="1"/>
  <c r="G829" i="9" a="1"/>
  <c r="G829" i="9" s="1"/>
  <c r="G503" i="9" a="1"/>
  <c r="G503" i="9" s="1"/>
  <c r="G744" i="9" a="1"/>
  <c r="G744" i="9" s="1"/>
  <c r="G686" i="9" a="1"/>
  <c r="G686" i="9" s="1"/>
  <c r="G678" i="9" a="1"/>
  <c r="G678" i="9" s="1"/>
  <c r="G832" i="9" a="1"/>
  <c r="G832" i="9" s="1"/>
  <c r="G496" i="9" a="1"/>
  <c r="G496" i="9" s="1"/>
  <c r="G545" i="9" a="1"/>
  <c r="G545" i="9" s="1"/>
  <c r="AT151" i="24"/>
  <c r="AT119" i="24"/>
  <c r="AT171" i="24"/>
  <c r="AT155" i="24"/>
  <c r="AT133" i="24"/>
  <c r="AT139" i="24"/>
  <c r="AT125" i="24"/>
  <c r="AT169" i="24"/>
  <c r="G766" i="9" a="1"/>
  <c r="G766" i="9" s="1"/>
  <c r="G547" i="9" a="1"/>
  <c r="G547" i="9" s="1"/>
  <c r="G822" i="9" a="1"/>
  <c r="G822" i="9" s="1"/>
  <c r="G535" i="9" a="1"/>
  <c r="G535" i="9" s="1"/>
  <c r="G693" i="9" a="1"/>
  <c r="G693" i="9" s="1"/>
  <c r="G699" i="9" a="1"/>
  <c r="G699" i="9" s="1"/>
  <c r="G772" i="9" a="1"/>
  <c r="G772" i="9" s="1"/>
  <c r="G777" i="9" a="1"/>
  <c r="G777" i="9" s="1"/>
  <c r="G706" i="9" a="1"/>
  <c r="G706" i="9" s="1"/>
  <c r="G769" i="9" a="1"/>
  <c r="G769" i="9" s="1"/>
  <c r="G692" i="9" a="1"/>
  <c r="G692" i="9" s="1"/>
  <c r="G689" i="9" a="1"/>
  <c r="G689" i="9" s="1"/>
  <c r="G774" i="9" a="1"/>
  <c r="G774" i="9" s="1"/>
  <c r="G546" i="9" a="1"/>
  <c r="G546" i="9" s="1"/>
  <c r="G648" i="9" a="1"/>
  <c r="G648" i="9" s="1"/>
  <c r="G810" i="9" a="1"/>
  <c r="G810" i="9" s="1"/>
  <c r="G493" i="9" a="1"/>
  <c r="G493" i="9" s="1"/>
  <c r="G768" i="9" a="1"/>
  <c r="G768" i="9" s="1"/>
  <c r="G541" i="9" a="1"/>
  <c r="G541" i="9" s="1"/>
  <c r="G530" i="9" a="1"/>
  <c r="G530" i="9" s="1"/>
  <c r="G215" i="9" a="1"/>
  <c r="G215" i="9" s="1"/>
  <c r="G211" i="9" a="1"/>
  <c r="G211" i="9" s="1"/>
  <c r="H215" i="9" a="1"/>
  <c r="H215" i="9" s="1"/>
  <c r="G119" i="9" a="1"/>
  <c r="G119" i="9" s="1"/>
  <c r="G201" i="9" a="1"/>
  <c r="G201" i="9" s="1"/>
  <c r="H121" i="9" a="1"/>
  <c r="H121" i="9" s="1"/>
  <c r="E203" i="9" a="1"/>
  <c r="E203" i="9" s="1"/>
  <c r="F127" i="9" a="1"/>
  <c r="F127" i="9" s="1"/>
  <c r="G205" i="9" a="1"/>
  <c r="G205" i="9" s="1"/>
  <c r="H125" i="9" a="1"/>
  <c r="H125" i="9" s="1"/>
  <c r="F58" i="9" a="1"/>
  <c r="F58" i="9" s="1"/>
  <c r="G208" i="9" a="1"/>
  <c r="G208" i="9" s="1"/>
  <c r="F204" i="9" a="1"/>
  <c r="F204" i="9" s="1"/>
  <c r="F128" i="9" a="1"/>
  <c r="F128" i="9" s="1"/>
  <c r="E54" i="9" a="1"/>
  <c r="E54" i="9" s="1"/>
  <c r="H207" i="9" a="1"/>
  <c r="H207" i="9" s="1"/>
  <c r="G122" i="9" a="1"/>
  <c r="G122" i="9" s="1"/>
  <c r="E86" i="9" a="1"/>
  <c r="E86" i="9" s="1"/>
  <c r="E50" i="9" a="1"/>
  <c r="E50" i="9" s="1"/>
  <c r="E129" i="9" a="1"/>
  <c r="E129" i="9" s="1"/>
  <c r="F53" i="9" a="1"/>
  <c r="F53" i="9" s="1"/>
  <c r="E201" i="9" a="1"/>
  <c r="E201" i="9" s="1"/>
  <c r="F121" i="9" a="1"/>
  <c r="F121" i="9" s="1"/>
  <c r="F124" i="9" a="1"/>
  <c r="F124" i="9" s="1"/>
  <c r="G203" i="9" a="1"/>
  <c r="G203" i="9" s="1"/>
  <c r="E127" i="9" a="1"/>
  <c r="E127" i="9" s="1"/>
  <c r="F205" i="9" a="1"/>
  <c r="F205" i="9" s="1"/>
  <c r="E125" i="9" a="1"/>
  <c r="E125" i="9" s="1"/>
  <c r="E58" i="9" a="1"/>
  <c r="E58" i="9" s="1"/>
  <c r="E208" i="9" a="1"/>
  <c r="E208" i="9" s="1"/>
  <c r="E204" i="9" a="1"/>
  <c r="E204" i="9" s="1"/>
  <c r="E128" i="9" a="1"/>
  <c r="E128" i="9" s="1"/>
  <c r="H54" i="9" a="1"/>
  <c r="H54" i="9" s="1"/>
  <c r="G207" i="9" a="1"/>
  <c r="G207" i="9" s="1"/>
  <c r="E122" i="9" a="1"/>
  <c r="E122" i="9" s="1"/>
  <c r="F86" i="9" a="1"/>
  <c r="F86" i="9" s="1"/>
  <c r="H50" i="9" a="1"/>
  <c r="H50" i="9" s="1"/>
  <c r="H129" i="9" a="1"/>
  <c r="H129" i="9" s="1"/>
  <c r="H53" i="9" a="1"/>
  <c r="H53" i="9" s="1"/>
  <c r="F202" i="9" a="1"/>
  <c r="F202" i="9" s="1"/>
  <c r="F138" i="9" a="1"/>
  <c r="F138" i="9" s="1"/>
  <c r="E119" i="9" a="1"/>
  <c r="E119" i="9" s="1"/>
  <c r="E55" i="9" a="1"/>
  <c r="E55" i="9" s="1"/>
  <c r="F206" i="9" a="1"/>
  <c r="F206" i="9" s="1"/>
  <c r="F134" i="9" a="1"/>
  <c r="F134" i="9" s="1"/>
  <c r="H133" i="9" a="1"/>
  <c r="H133" i="9" s="1"/>
  <c r="F210" i="9" a="1"/>
  <c r="F210" i="9" s="1"/>
  <c r="F201" i="9" a="1"/>
  <c r="F201" i="9" s="1"/>
  <c r="G121" i="9" a="1"/>
  <c r="G121" i="9" s="1"/>
  <c r="E124" i="9" a="1"/>
  <c r="E124" i="9" s="1"/>
  <c r="H203" i="9" a="1"/>
  <c r="H203" i="9" s="1"/>
  <c r="H127" i="9" a="1"/>
  <c r="H127" i="9" s="1"/>
  <c r="G124" i="9" a="1"/>
  <c r="G124" i="9" s="1"/>
  <c r="E205" i="9" a="1"/>
  <c r="E205" i="9" s="1"/>
  <c r="G125" i="9" a="1"/>
  <c r="G125" i="9" s="1"/>
  <c r="H201" i="9" a="1"/>
  <c r="H201" i="9" s="1"/>
  <c r="E121" i="9" a="1"/>
  <c r="E121" i="9" s="1"/>
  <c r="F203" i="9" a="1"/>
  <c r="F203" i="9" s="1"/>
  <c r="G127" i="9" a="1"/>
  <c r="G127" i="9" s="1"/>
  <c r="H205" i="9" a="1"/>
  <c r="H205" i="9" s="1"/>
  <c r="F125" i="9" a="1"/>
  <c r="F125" i="9" s="1"/>
  <c r="G58" i="9" a="1"/>
  <c r="G58" i="9" s="1"/>
  <c r="F208" i="9" a="1"/>
  <c r="F208" i="9" s="1"/>
  <c r="H204" i="9" a="1"/>
  <c r="H204" i="9" s="1"/>
  <c r="G128" i="9" a="1"/>
  <c r="G128" i="9" s="1"/>
  <c r="F54" i="9" a="1"/>
  <c r="F54" i="9" s="1"/>
  <c r="E207" i="9" a="1"/>
  <c r="E207" i="9" s="1"/>
  <c r="H122" i="9" a="1"/>
  <c r="H122" i="9" s="1"/>
  <c r="G86" i="9" a="1"/>
  <c r="G86" i="9" s="1"/>
  <c r="F50" i="9" a="1"/>
  <c r="F50" i="9" s="1"/>
  <c r="F129" i="9" a="1"/>
  <c r="F129" i="9" s="1"/>
  <c r="G53" i="9" a="1"/>
  <c r="G53" i="9" s="1"/>
  <c r="H202" i="9" a="1"/>
  <c r="H202" i="9" s="1"/>
  <c r="H138" i="9" a="1"/>
  <c r="H138" i="9" s="1"/>
  <c r="F211" i="9" a="1"/>
  <c r="F211" i="9" s="1"/>
  <c r="G55" i="9" a="1"/>
  <c r="G55" i="9" s="1"/>
  <c r="G206" i="9" a="1"/>
  <c r="G206" i="9" s="1"/>
  <c r="G134" i="9" a="1"/>
  <c r="G134" i="9" s="1"/>
  <c r="G133" i="9" a="1"/>
  <c r="G133" i="9" s="1"/>
  <c r="H128" i="9" a="1"/>
  <c r="H128" i="9" s="1"/>
  <c r="F207" i="9" a="1"/>
  <c r="F207" i="9" s="1"/>
  <c r="G138" i="9" a="1"/>
  <c r="G138" i="9" s="1"/>
  <c r="F55" i="9" a="1"/>
  <c r="F55" i="9" s="1"/>
  <c r="H206" i="9" a="1"/>
  <c r="H206" i="9" s="1"/>
  <c r="H134" i="9" a="1"/>
  <c r="H134" i="9" s="1"/>
  <c r="H126" i="9" a="1"/>
  <c r="H126" i="9" s="1"/>
  <c r="H200" i="9" a="1"/>
  <c r="H200" i="9" s="1"/>
  <c r="G120" i="9" a="1"/>
  <c r="G120" i="9" s="1"/>
  <c r="G56" i="9" a="1"/>
  <c r="G56" i="9" s="1"/>
  <c r="G199" i="9" a="1"/>
  <c r="G199" i="9" s="1"/>
  <c r="E167" i="9" a="1"/>
  <c r="E167" i="9" s="1"/>
  <c r="E135" i="9" a="1"/>
  <c r="E135" i="9" s="1"/>
  <c r="H123" i="9" a="1"/>
  <c r="H123" i="9" s="1"/>
  <c r="F218" i="9" a="1"/>
  <c r="F218" i="9" s="1"/>
  <c r="G218" i="9" a="1"/>
  <c r="G218" i="9" s="1"/>
  <c r="E215" i="9" a="1"/>
  <c r="E215" i="9" s="1"/>
  <c r="F135" i="9" a="1"/>
  <c r="F135" i="9" s="1"/>
  <c r="G50" i="9" a="1"/>
  <c r="G50" i="9" s="1"/>
  <c r="E202" i="9" a="1"/>
  <c r="E202" i="9" s="1"/>
  <c r="E126" i="9" a="1"/>
  <c r="E126" i="9" s="1"/>
  <c r="H120" i="9" a="1"/>
  <c r="H120" i="9" s="1"/>
  <c r="E199" i="9" a="1"/>
  <c r="E199" i="9" s="1"/>
  <c r="H218" i="9" a="1"/>
  <c r="H218" i="9" s="1"/>
  <c r="H58" i="9" a="1"/>
  <c r="H58" i="9" s="1"/>
  <c r="F122" i="9" a="1"/>
  <c r="F122" i="9" s="1"/>
  <c r="G129" i="9" a="1"/>
  <c r="G129" i="9" s="1"/>
  <c r="E138" i="9" a="1"/>
  <c r="E138" i="9" s="1"/>
  <c r="E206" i="9" a="1"/>
  <c r="E206" i="9" s="1"/>
  <c r="E134" i="9" a="1"/>
  <c r="E134" i="9" s="1"/>
  <c r="F133" i="9" a="1"/>
  <c r="F133" i="9" s="1"/>
  <c r="G210" i="9" a="1"/>
  <c r="G210" i="9" s="1"/>
  <c r="G126" i="9" a="1"/>
  <c r="G126" i="9" s="1"/>
  <c r="F200" i="9" a="1"/>
  <c r="F200" i="9" s="1"/>
  <c r="F120" i="9" a="1"/>
  <c r="F120" i="9" s="1"/>
  <c r="F56" i="9" a="1"/>
  <c r="F56" i="9" s="1"/>
  <c r="F215" i="9" a="1"/>
  <c r="F215" i="9" s="1"/>
  <c r="H199" i="9" a="1"/>
  <c r="H199" i="9" s="1"/>
  <c r="H167" i="9" a="1"/>
  <c r="H167" i="9" s="1"/>
  <c r="H135" i="9" a="1"/>
  <c r="H135" i="9" s="1"/>
  <c r="G123" i="9" a="1"/>
  <c r="G123" i="9" s="1"/>
  <c r="F199" i="9" a="1"/>
  <c r="F199" i="9" s="1"/>
  <c r="F123" i="9" a="1"/>
  <c r="F123" i="9" s="1"/>
  <c r="G204" i="9" a="1"/>
  <c r="G204" i="9" s="1"/>
  <c r="E210" i="9" a="1"/>
  <c r="E210" i="9" s="1"/>
  <c r="H56" i="9" a="1"/>
  <c r="H56" i="9" s="1"/>
  <c r="F167" i="9" a="1"/>
  <c r="F167" i="9" s="1"/>
  <c r="E123" i="9" a="1"/>
  <c r="E123" i="9" s="1"/>
  <c r="H208" i="9" a="1"/>
  <c r="H208" i="9" s="1"/>
  <c r="H86" i="9" a="1"/>
  <c r="H86" i="9" s="1"/>
  <c r="G202" i="9" a="1"/>
  <c r="G202" i="9" s="1"/>
  <c r="E211" i="9" a="1"/>
  <c r="E211" i="9" s="1"/>
  <c r="F119" i="9" a="1"/>
  <c r="F119" i="9" s="1"/>
  <c r="E133" i="9" a="1"/>
  <c r="E133" i="9" s="1"/>
  <c r="H210" i="9" a="1"/>
  <c r="H210" i="9" s="1"/>
  <c r="F126" i="9" a="1"/>
  <c r="F126" i="9" s="1"/>
  <c r="E200" i="9" a="1"/>
  <c r="E200" i="9" s="1"/>
  <c r="E120" i="9" a="1"/>
  <c r="E120" i="9" s="1"/>
  <c r="E56" i="9" a="1"/>
  <c r="E56" i="9" s="1"/>
  <c r="G167" i="9" a="1"/>
  <c r="G167" i="9" s="1"/>
  <c r="E218" i="9" a="1"/>
  <c r="E218" i="9" s="1"/>
  <c r="G54" i="9" a="1"/>
  <c r="G54" i="9" s="1"/>
  <c r="E53" i="9" a="1"/>
  <c r="E53" i="9" s="1"/>
  <c r="H55" i="9" a="1"/>
  <c r="H55" i="9" s="1"/>
  <c r="G200" i="9" a="1"/>
  <c r="G200" i="9" s="1"/>
  <c r="G135" i="9" a="1"/>
  <c r="G135" i="9" s="1"/>
  <c r="H124" i="9" a="1"/>
  <c r="H124" i="9" s="1"/>
  <c r="H119" i="9" a="1"/>
  <c r="H119" i="9" s="1"/>
  <c r="H211" i="9" a="1"/>
  <c r="H211" i="9" s="1"/>
  <c r="H137" i="9" a="1"/>
  <c r="H137" i="9" s="1"/>
  <c r="E131" i="9" a="1"/>
  <c r="E131" i="9" s="1"/>
  <c r="G136" i="9" a="1"/>
  <c r="G136" i="9" s="1"/>
  <c r="E163" i="9" a="1"/>
  <c r="E163" i="9" s="1"/>
  <c r="E57" i="9" a="1"/>
  <c r="E57" i="9" s="1"/>
  <c r="H52" i="9" a="1"/>
  <c r="H52" i="9" s="1"/>
  <c r="E216" i="9" a="1"/>
  <c r="E216" i="9" s="1"/>
  <c r="H49" i="9" a="1"/>
  <c r="H49" i="9" s="1"/>
  <c r="F130" i="9" a="1"/>
  <c r="F130" i="9" s="1"/>
  <c r="H51" i="9" a="1"/>
  <c r="H51" i="9" s="1"/>
  <c r="F132" i="9" a="1"/>
  <c r="F132" i="9" s="1"/>
  <c r="G212" i="9" a="1"/>
  <c r="G212" i="9" s="1"/>
  <c r="G217" i="9" a="1"/>
  <c r="G217" i="9" s="1"/>
  <c r="F209" i="9" a="1"/>
  <c r="F209" i="9" s="1"/>
  <c r="E213" i="9" a="1"/>
  <c r="E213" i="9" s="1"/>
  <c r="E214" i="9" a="1"/>
  <c r="E214" i="9" s="1"/>
  <c r="E87" i="9" a="1"/>
  <c r="E87" i="9" s="1"/>
  <c r="G137" i="9" a="1"/>
  <c r="G137" i="9" s="1"/>
  <c r="G131" i="9" a="1"/>
  <c r="G131" i="9" s="1"/>
  <c r="E136" i="9" a="1"/>
  <c r="E136" i="9" s="1"/>
  <c r="G163" i="9" a="1"/>
  <c r="G163" i="9" s="1"/>
  <c r="H57" i="9" a="1"/>
  <c r="H57" i="9" s="1"/>
  <c r="G52" i="9" a="1"/>
  <c r="G52" i="9" s="1"/>
  <c r="H216" i="9" a="1"/>
  <c r="H216" i="9" s="1"/>
  <c r="F49" i="9" a="1"/>
  <c r="F49" i="9" s="1"/>
  <c r="H130" i="9" a="1"/>
  <c r="H130" i="9" s="1"/>
  <c r="E51" i="9" a="1"/>
  <c r="E51" i="9" s="1"/>
  <c r="H132" i="9" a="1"/>
  <c r="H132" i="9" s="1"/>
  <c r="E212" i="9" a="1"/>
  <c r="E212" i="9" s="1"/>
  <c r="H217" i="9" a="1"/>
  <c r="H217" i="9" s="1"/>
  <c r="G209" i="9" a="1"/>
  <c r="G209" i="9" s="1"/>
  <c r="F213" i="9" a="1"/>
  <c r="F213" i="9" s="1"/>
  <c r="F214" i="9" a="1"/>
  <c r="F214" i="9" s="1"/>
  <c r="E137" i="9" a="1"/>
  <c r="E137" i="9" s="1"/>
  <c r="H131" i="9" a="1"/>
  <c r="H131" i="9" s="1"/>
  <c r="F136" i="9" a="1"/>
  <c r="F136" i="9" s="1"/>
  <c r="H163" i="9" a="1"/>
  <c r="H163" i="9" s="1"/>
  <c r="F57" i="9" a="1"/>
  <c r="F57" i="9" s="1"/>
  <c r="E52" i="9" a="1"/>
  <c r="E52" i="9" s="1"/>
  <c r="G216" i="9" a="1"/>
  <c r="G216" i="9" s="1"/>
  <c r="E49" i="9" a="1"/>
  <c r="E49" i="9" s="1"/>
  <c r="E130" i="9" a="1"/>
  <c r="E130" i="9" s="1"/>
  <c r="G51" i="9" a="1"/>
  <c r="G51" i="9" s="1"/>
  <c r="G132" i="9" a="1"/>
  <c r="G132" i="9" s="1"/>
  <c r="F212" i="9" a="1"/>
  <c r="F212" i="9" s="1"/>
  <c r="E217" i="9" a="1"/>
  <c r="E217" i="9" s="1"/>
  <c r="H209" i="9" a="1"/>
  <c r="H209" i="9" s="1"/>
  <c r="G213" i="9" a="1"/>
  <c r="G213" i="9" s="1"/>
  <c r="G214" i="9" a="1"/>
  <c r="G214" i="9" s="1"/>
  <c r="H87" i="9" a="1"/>
  <c r="H87" i="9" s="1"/>
  <c r="F137" i="9" a="1"/>
  <c r="F137" i="9" s="1"/>
  <c r="F131" i="9" a="1"/>
  <c r="F131" i="9" s="1"/>
  <c r="H136" i="9" a="1"/>
  <c r="H136" i="9" s="1"/>
  <c r="F163" i="9" a="1"/>
  <c r="F163" i="9" s="1"/>
  <c r="G57" i="9" a="1"/>
  <c r="G57" i="9" s="1"/>
  <c r="F52" i="9" a="1"/>
  <c r="F52" i="9" s="1"/>
  <c r="F216" i="9" a="1"/>
  <c r="F216" i="9" s="1"/>
  <c r="G49" i="9" a="1"/>
  <c r="G49" i="9" s="1"/>
  <c r="G130" i="9" a="1"/>
  <c r="G130" i="9" s="1"/>
  <c r="F51" i="9" a="1"/>
  <c r="F51" i="9" s="1"/>
  <c r="E132" i="9" a="1"/>
  <c r="E132" i="9" s="1"/>
  <c r="H212" i="9" a="1"/>
  <c r="H212" i="9" s="1"/>
  <c r="F217" i="9" a="1"/>
  <c r="F217" i="9" s="1"/>
  <c r="E209" i="9" a="1"/>
  <c r="E209" i="9" s="1"/>
  <c r="H213" i="9" a="1"/>
  <c r="H213" i="9" s="1"/>
  <c r="H214" i="9" a="1"/>
  <c r="H214" i="9" s="1"/>
  <c r="F87" i="9" a="1"/>
  <c r="F87" i="9" s="1"/>
  <c r="H79" i="9" a="1"/>
  <c r="H79" i="9" s="1"/>
  <c r="E84" i="9" a="1"/>
  <c r="E84" i="9" s="1"/>
  <c r="F83" i="9" a="1"/>
  <c r="F83" i="9" s="1"/>
  <c r="E88" i="9" a="1"/>
  <c r="E88" i="9" s="1"/>
  <c r="E80" i="9" a="1"/>
  <c r="E80" i="9" s="1"/>
  <c r="G81" i="9" a="1"/>
  <c r="G81" i="9" s="1"/>
  <c r="H85" i="9" a="1"/>
  <c r="H85" i="9" s="1"/>
  <c r="F82" i="9" a="1"/>
  <c r="F82" i="9" s="1"/>
  <c r="G161" i="9" a="1"/>
  <c r="G161" i="9" s="1"/>
  <c r="E168" i="9" a="1"/>
  <c r="E168" i="9" s="1"/>
  <c r="H159" i="9" a="1"/>
  <c r="H159" i="9" s="1"/>
  <c r="H160" i="9" a="1"/>
  <c r="H160" i="9" s="1"/>
  <c r="F162" i="9" a="1"/>
  <c r="F162" i="9" s="1"/>
  <c r="G166" i="9" a="1"/>
  <c r="G166" i="9" s="1"/>
  <c r="E165" i="9" a="1"/>
  <c r="E165" i="9" s="1"/>
  <c r="E164" i="9" a="1"/>
  <c r="E164" i="9" s="1"/>
  <c r="G184" i="9" a="1"/>
  <c r="G184" i="9" s="1"/>
  <c r="G62" i="9" a="1"/>
  <c r="G62" i="9" s="1"/>
  <c r="F64" i="9" a="1"/>
  <c r="F64" i="9" s="1"/>
  <c r="G158" i="9" a="1"/>
  <c r="G158" i="9" s="1"/>
  <c r="F96" i="9" a="1"/>
  <c r="F96" i="9" s="1"/>
  <c r="G118" i="9" a="1"/>
  <c r="G118" i="9" s="1"/>
  <c r="E113" i="9" a="1"/>
  <c r="E113" i="9" s="1"/>
  <c r="F226" i="9" a="1"/>
  <c r="F226" i="9" s="1"/>
  <c r="E65" i="9" a="1"/>
  <c r="E65" i="9" s="1"/>
  <c r="G154" i="9" a="1"/>
  <c r="G154" i="9" s="1"/>
  <c r="H97" i="9" a="1"/>
  <c r="H97" i="9" s="1"/>
  <c r="G169" i="9" a="1"/>
  <c r="G169" i="9" s="1"/>
  <c r="E233" i="9" a="1"/>
  <c r="E233" i="9" s="1"/>
  <c r="G227" i="9" a="1"/>
  <c r="G227" i="9" s="1"/>
  <c r="G224" i="9" a="1"/>
  <c r="G224" i="9" s="1"/>
  <c r="G59" i="9" a="1"/>
  <c r="G59" i="9" s="1"/>
  <c r="H176" i="9" a="1"/>
  <c r="H176" i="9" s="1"/>
  <c r="G115" i="9" a="1"/>
  <c r="G115" i="9" s="1"/>
  <c r="G234" i="9" a="1"/>
  <c r="G234" i="9" s="1"/>
  <c r="F68" i="9" a="1"/>
  <c r="F68" i="9" s="1"/>
  <c r="F197" i="9" a="1"/>
  <c r="F197" i="9" s="1"/>
  <c r="F151" i="9" a="1"/>
  <c r="F151" i="9" s="1"/>
  <c r="H152" i="9" a="1"/>
  <c r="H152" i="9" s="1"/>
  <c r="F171" i="9" a="1"/>
  <c r="F171" i="9" s="1"/>
  <c r="G172" i="9" a="1"/>
  <c r="G172" i="9" s="1"/>
  <c r="H148" i="9" a="1"/>
  <c r="H148" i="9" s="1"/>
  <c r="F103" i="9" a="1"/>
  <c r="F103" i="9" s="1"/>
  <c r="G236" i="9" a="1"/>
  <c r="G236" i="9" s="1"/>
  <c r="F67" i="9" a="1"/>
  <c r="F67" i="9" s="1"/>
  <c r="F95" i="9" a="1"/>
  <c r="F95" i="9" s="1"/>
  <c r="H90" i="9" a="1"/>
  <c r="H90" i="9" s="1"/>
  <c r="G73" i="9" a="1"/>
  <c r="G73" i="9" s="1"/>
  <c r="H173" i="9" a="1"/>
  <c r="H173" i="9" s="1"/>
  <c r="E147" i="9" a="1"/>
  <c r="E147" i="9" s="1"/>
  <c r="G99" i="9" a="1"/>
  <c r="G99" i="9" s="1"/>
  <c r="H101" i="9" a="1"/>
  <c r="H101" i="9" s="1"/>
  <c r="G87" i="9" a="1"/>
  <c r="G87" i="9" s="1"/>
  <c r="G79" i="9" a="1"/>
  <c r="G79" i="9" s="1"/>
  <c r="H84" i="9" a="1"/>
  <c r="H84" i="9" s="1"/>
  <c r="E83" i="9" a="1"/>
  <c r="E83" i="9" s="1"/>
  <c r="G88" i="9" a="1"/>
  <c r="G88" i="9" s="1"/>
  <c r="G80" i="9" a="1"/>
  <c r="G80" i="9" s="1"/>
  <c r="E81" i="9" a="1"/>
  <c r="E81" i="9" s="1"/>
  <c r="G85" i="9" a="1"/>
  <c r="G85" i="9" s="1"/>
  <c r="E82" i="9" a="1"/>
  <c r="E82" i="9" s="1"/>
  <c r="E161" i="9" a="1"/>
  <c r="E161" i="9" s="1"/>
  <c r="G168" i="9" a="1"/>
  <c r="G168" i="9" s="1"/>
  <c r="G159" i="9" a="1"/>
  <c r="G159" i="9" s="1"/>
  <c r="G160" i="9" a="1"/>
  <c r="G160" i="9" s="1"/>
  <c r="E162" i="9" a="1"/>
  <c r="E162" i="9" s="1"/>
  <c r="F166" i="9" a="1"/>
  <c r="F166" i="9" s="1"/>
  <c r="H165" i="9" a="1"/>
  <c r="H165" i="9" s="1"/>
  <c r="H164" i="9" a="1"/>
  <c r="H164" i="9" s="1"/>
  <c r="F184" i="9" a="1"/>
  <c r="F184" i="9" s="1"/>
  <c r="F62" i="9" a="1"/>
  <c r="F62" i="9" s="1"/>
  <c r="E64" i="9" a="1"/>
  <c r="E64" i="9" s="1"/>
  <c r="E158" i="9" a="1"/>
  <c r="E158" i="9" s="1"/>
  <c r="E96" i="9" a="1"/>
  <c r="E96" i="9" s="1"/>
  <c r="E118" i="9" a="1"/>
  <c r="E118" i="9" s="1"/>
  <c r="F113" i="9" a="1"/>
  <c r="F113" i="9" s="1"/>
  <c r="H226" i="9" a="1"/>
  <c r="H226" i="9" s="1"/>
  <c r="H65" i="9" a="1"/>
  <c r="H65" i="9" s="1"/>
  <c r="E154" i="9" a="1"/>
  <c r="E154" i="9" s="1"/>
  <c r="F97" i="9" a="1"/>
  <c r="F97" i="9" s="1"/>
  <c r="E169" i="9" a="1"/>
  <c r="E169" i="9" s="1"/>
  <c r="H233" i="9" a="1"/>
  <c r="H233" i="9" s="1"/>
  <c r="E227" i="9" a="1"/>
  <c r="E227" i="9" s="1"/>
  <c r="E224" i="9" a="1"/>
  <c r="E224" i="9" s="1"/>
  <c r="F59" i="9" a="1"/>
  <c r="F59" i="9" s="1"/>
  <c r="G176" i="9" a="1"/>
  <c r="G176" i="9" s="1"/>
  <c r="F115" i="9" a="1"/>
  <c r="F115" i="9" s="1"/>
  <c r="H234" i="9" a="1"/>
  <c r="H234" i="9" s="1"/>
  <c r="E68" i="9" a="1"/>
  <c r="E68" i="9" s="1"/>
  <c r="G197" i="9" a="1"/>
  <c r="G197" i="9" s="1"/>
  <c r="E151" i="9" a="1"/>
  <c r="E151" i="9" s="1"/>
  <c r="G152" i="9" a="1"/>
  <c r="G152" i="9" s="1"/>
  <c r="E171" i="9" a="1"/>
  <c r="E171" i="9" s="1"/>
  <c r="H172" i="9" a="1"/>
  <c r="H172" i="9" s="1"/>
  <c r="G148" i="9" a="1"/>
  <c r="G148" i="9" s="1"/>
  <c r="E103" i="9" a="1"/>
  <c r="E103" i="9" s="1"/>
  <c r="E236" i="9" a="1"/>
  <c r="E236" i="9" s="1"/>
  <c r="E67" i="9" a="1"/>
  <c r="E67" i="9" s="1"/>
  <c r="F79" i="9" a="1"/>
  <c r="F79" i="9" s="1"/>
  <c r="G84" i="9" a="1"/>
  <c r="G84" i="9" s="1"/>
  <c r="H83" i="9" a="1"/>
  <c r="H83" i="9" s="1"/>
  <c r="F88" i="9" a="1"/>
  <c r="F88" i="9" s="1"/>
  <c r="F80" i="9" a="1"/>
  <c r="F80" i="9" s="1"/>
  <c r="H81" i="9" a="1"/>
  <c r="H81" i="9" s="1"/>
  <c r="F85" i="9" a="1"/>
  <c r="F85" i="9" s="1"/>
  <c r="G82" i="9" a="1"/>
  <c r="G82" i="9" s="1"/>
  <c r="H161" i="9" a="1"/>
  <c r="H161" i="9" s="1"/>
  <c r="F168" i="9" a="1"/>
  <c r="F168" i="9" s="1"/>
  <c r="F159" i="9" a="1"/>
  <c r="F159" i="9" s="1"/>
  <c r="F160" i="9" a="1"/>
  <c r="F160" i="9" s="1"/>
  <c r="H162" i="9" a="1"/>
  <c r="H162" i="9" s="1"/>
  <c r="E166" i="9" a="1"/>
  <c r="E166" i="9" s="1"/>
  <c r="G165" i="9" a="1"/>
  <c r="G165" i="9" s="1"/>
  <c r="G164" i="9" a="1"/>
  <c r="G164" i="9" s="1"/>
  <c r="E184" i="9" a="1"/>
  <c r="E184" i="9" s="1"/>
  <c r="E62" i="9" a="1"/>
  <c r="E62" i="9" s="1"/>
  <c r="H64" i="9" a="1"/>
  <c r="H64" i="9" s="1"/>
  <c r="F158" i="9" a="1"/>
  <c r="F158" i="9" s="1"/>
  <c r="H96" i="9" a="1"/>
  <c r="H96" i="9" s="1"/>
  <c r="F118" i="9" a="1"/>
  <c r="F118" i="9" s="1"/>
  <c r="H113" i="9" a="1"/>
  <c r="H113" i="9" s="1"/>
  <c r="G226" i="9" a="1"/>
  <c r="G226" i="9" s="1"/>
  <c r="G65" i="9" a="1"/>
  <c r="G65" i="9" s="1"/>
  <c r="F154" i="9" a="1"/>
  <c r="F154" i="9" s="1"/>
  <c r="G97" i="9" a="1"/>
  <c r="G97" i="9" s="1"/>
  <c r="H169" i="9" a="1"/>
  <c r="H169" i="9" s="1"/>
  <c r="F233" i="9" a="1"/>
  <c r="F233" i="9" s="1"/>
  <c r="F227" i="9" a="1"/>
  <c r="F227" i="9" s="1"/>
  <c r="F224" i="9" a="1"/>
  <c r="F224" i="9" s="1"/>
  <c r="E59" i="9" a="1"/>
  <c r="E59" i="9" s="1"/>
  <c r="F176" i="9" a="1"/>
  <c r="F176" i="9" s="1"/>
  <c r="E115" i="9" a="1"/>
  <c r="E115" i="9" s="1"/>
  <c r="E234" i="9" a="1"/>
  <c r="E234" i="9" s="1"/>
  <c r="H68" i="9" a="1"/>
  <c r="H68" i="9" s="1"/>
  <c r="E197" i="9" a="1"/>
  <c r="E197" i="9" s="1"/>
  <c r="H151" i="9" a="1"/>
  <c r="H151" i="9" s="1"/>
  <c r="F152" i="9" a="1"/>
  <c r="F152" i="9" s="1"/>
  <c r="H171" i="9" a="1"/>
  <c r="H171" i="9" s="1"/>
  <c r="F172" i="9" a="1"/>
  <c r="F172" i="9" s="1"/>
  <c r="F148" i="9" a="1"/>
  <c r="F148" i="9" s="1"/>
  <c r="H103" i="9" a="1"/>
  <c r="H103" i="9" s="1"/>
  <c r="H236" i="9" a="1"/>
  <c r="H236" i="9" s="1"/>
  <c r="H67" i="9" a="1"/>
  <c r="H67" i="9" s="1"/>
  <c r="H95" i="9" a="1"/>
  <c r="H95" i="9" s="1"/>
  <c r="G90" i="9" a="1"/>
  <c r="G90" i="9" s="1"/>
  <c r="H73" i="9" a="1"/>
  <c r="H73" i="9" s="1"/>
  <c r="E173" i="9" a="1"/>
  <c r="E173" i="9" s="1"/>
  <c r="G147" i="9" a="1"/>
  <c r="G147" i="9" s="1"/>
  <c r="E99" i="9" a="1"/>
  <c r="E99" i="9" s="1"/>
  <c r="F101" i="9" a="1"/>
  <c r="F101" i="9" s="1"/>
  <c r="E79" i="9" a="1"/>
  <c r="E79" i="9" s="1"/>
  <c r="F84" i="9" a="1"/>
  <c r="F84" i="9" s="1"/>
  <c r="G83" i="9" a="1"/>
  <c r="G83" i="9" s="1"/>
  <c r="H88" i="9" a="1"/>
  <c r="H88" i="9" s="1"/>
  <c r="H80" i="9" a="1"/>
  <c r="H80" i="9" s="1"/>
  <c r="F81" i="9" a="1"/>
  <c r="F81" i="9" s="1"/>
  <c r="E85" i="9" a="1"/>
  <c r="E85" i="9" s="1"/>
  <c r="H82" i="9" a="1"/>
  <c r="H82" i="9" s="1"/>
  <c r="F161" i="9" a="1"/>
  <c r="F161" i="9" s="1"/>
  <c r="H168" i="9" a="1"/>
  <c r="H168" i="9" s="1"/>
  <c r="E159" i="9" a="1"/>
  <c r="E159" i="9" s="1"/>
  <c r="E160" i="9" a="1"/>
  <c r="E160" i="9" s="1"/>
  <c r="G162" i="9" a="1"/>
  <c r="G162" i="9" s="1"/>
  <c r="H166" i="9" a="1"/>
  <c r="H166" i="9" s="1"/>
  <c r="F165" i="9" a="1"/>
  <c r="F165" i="9" s="1"/>
  <c r="F164" i="9" a="1"/>
  <c r="F164" i="9" s="1"/>
  <c r="H184" i="9" a="1"/>
  <c r="H184" i="9" s="1"/>
  <c r="H62" i="9" a="1"/>
  <c r="H62" i="9" s="1"/>
  <c r="G64" i="9" a="1"/>
  <c r="G64" i="9" s="1"/>
  <c r="H158" i="9" a="1"/>
  <c r="H158" i="9" s="1"/>
  <c r="G96" i="9" a="1"/>
  <c r="G96" i="9" s="1"/>
  <c r="H118" i="9" a="1"/>
  <c r="H118" i="9" s="1"/>
  <c r="G113" i="9" a="1"/>
  <c r="G113" i="9" s="1"/>
  <c r="E226" i="9" a="1"/>
  <c r="E226" i="9" s="1"/>
  <c r="F65" i="9" a="1"/>
  <c r="F65" i="9" s="1"/>
  <c r="H154" i="9" a="1"/>
  <c r="H154" i="9" s="1"/>
  <c r="E97" i="9" a="1"/>
  <c r="E97" i="9" s="1"/>
  <c r="F169" i="9" a="1"/>
  <c r="F169" i="9" s="1"/>
  <c r="G233" i="9" a="1"/>
  <c r="G233" i="9" s="1"/>
  <c r="H227" i="9" a="1"/>
  <c r="H227" i="9" s="1"/>
  <c r="H224" i="9" a="1"/>
  <c r="H224" i="9" s="1"/>
  <c r="H59" i="9" a="1"/>
  <c r="H59" i="9" s="1"/>
  <c r="H197" i="9" a="1"/>
  <c r="H197" i="9" s="1"/>
  <c r="G171" i="9" a="1"/>
  <c r="G171" i="9" s="1"/>
  <c r="E148" i="9" a="1"/>
  <c r="E148" i="9" s="1"/>
  <c r="E90" i="9" a="1"/>
  <c r="E90" i="9" s="1"/>
  <c r="F73" i="9" a="1"/>
  <c r="F73" i="9" s="1"/>
  <c r="G101" i="9" a="1"/>
  <c r="G101" i="9" s="1"/>
  <c r="F237" i="9" a="1"/>
  <c r="F237" i="9" s="1"/>
  <c r="E232" i="9" a="1"/>
  <c r="E232" i="9" s="1"/>
  <c r="E185" i="9" a="1"/>
  <c r="E185" i="9" s="1"/>
  <c r="E194" i="9" a="1"/>
  <c r="E194" i="9" s="1"/>
  <c r="F189" i="9" a="1"/>
  <c r="F189" i="9" s="1"/>
  <c r="E149" i="9" a="1"/>
  <c r="E149" i="9" s="1"/>
  <c r="G114" i="9" a="1"/>
  <c r="G114" i="9" s="1"/>
  <c r="H106" i="9" a="1"/>
  <c r="H106" i="9" s="1"/>
  <c r="G196" i="9" a="1"/>
  <c r="G196" i="9" s="1"/>
  <c r="H98" i="9" a="1"/>
  <c r="H98" i="9" s="1"/>
  <c r="G70" i="9" a="1"/>
  <c r="G70" i="9" s="1"/>
  <c r="F175" i="9" a="1"/>
  <c r="F175" i="9" s="1"/>
  <c r="H139" i="9" a="1"/>
  <c r="H139" i="9" s="1"/>
  <c r="H141" i="9" a="1"/>
  <c r="H141" i="9" s="1"/>
  <c r="E107" i="9" a="1"/>
  <c r="E107" i="9" s="1"/>
  <c r="G104" i="9" a="1"/>
  <c r="G104" i="9" s="1"/>
  <c r="E186" i="9" a="1"/>
  <c r="E186" i="9" s="1"/>
  <c r="G188" i="9" a="1"/>
  <c r="G188" i="9" s="1"/>
  <c r="E220" i="9" a="1"/>
  <c r="E220" i="9" s="1"/>
  <c r="F192" i="9" a="1"/>
  <c r="F192" i="9" s="1"/>
  <c r="F77" i="9" a="1"/>
  <c r="F77" i="9" s="1"/>
  <c r="F177" i="9" a="1"/>
  <c r="F177" i="9" s="1"/>
  <c r="G235" i="9" a="1"/>
  <c r="G235" i="9" s="1"/>
  <c r="G187" i="9" a="1"/>
  <c r="G187" i="9" s="1"/>
  <c r="H198" i="9" a="1"/>
  <c r="H198" i="9" s="1"/>
  <c r="F142" i="9" a="1"/>
  <c r="F142" i="9" s="1"/>
  <c r="H115" i="9" a="1"/>
  <c r="H115" i="9" s="1"/>
  <c r="E172" i="9" a="1"/>
  <c r="E172" i="9" s="1"/>
  <c r="G103" i="9" a="1"/>
  <c r="G103" i="9" s="1"/>
  <c r="G67" i="9" a="1"/>
  <c r="G67" i="9" s="1"/>
  <c r="G95" i="9" a="1"/>
  <c r="G95" i="9" s="1"/>
  <c r="F173" i="9" a="1"/>
  <c r="F173" i="9" s="1"/>
  <c r="E101" i="9" a="1"/>
  <c r="E101" i="9" s="1"/>
  <c r="H237" i="9" a="1"/>
  <c r="H237" i="9" s="1"/>
  <c r="F232" i="9" a="1"/>
  <c r="F232" i="9" s="1"/>
  <c r="G185" i="9" a="1"/>
  <c r="G185" i="9" s="1"/>
  <c r="H194" i="9" a="1"/>
  <c r="H194" i="9" s="1"/>
  <c r="H189" i="9" a="1"/>
  <c r="H189" i="9" s="1"/>
  <c r="G149" i="9" a="1"/>
  <c r="G149" i="9" s="1"/>
  <c r="F114" i="9" a="1"/>
  <c r="F114" i="9" s="1"/>
  <c r="F106" i="9" a="1"/>
  <c r="F106" i="9" s="1"/>
  <c r="F196" i="9" a="1"/>
  <c r="F196" i="9" s="1"/>
  <c r="F98" i="9" a="1"/>
  <c r="F98" i="9" s="1"/>
  <c r="F70" i="9" a="1"/>
  <c r="F70" i="9" s="1"/>
  <c r="E175" i="9" a="1"/>
  <c r="E175" i="9" s="1"/>
  <c r="F139" i="9" a="1"/>
  <c r="F139" i="9" s="1"/>
  <c r="G141" i="9" a="1"/>
  <c r="G141" i="9" s="1"/>
  <c r="H107" i="9" a="1"/>
  <c r="H107" i="9" s="1"/>
  <c r="H104" i="9" a="1"/>
  <c r="H104" i="9" s="1"/>
  <c r="F186" i="9" a="1"/>
  <c r="F186" i="9" s="1"/>
  <c r="F188" i="9" a="1"/>
  <c r="F188" i="9" s="1"/>
  <c r="H220" i="9" a="1"/>
  <c r="H220" i="9" s="1"/>
  <c r="H192" i="9" a="1"/>
  <c r="H192" i="9" s="1"/>
  <c r="H77" i="9" a="1"/>
  <c r="H77" i="9" s="1"/>
  <c r="G177" i="9" a="1"/>
  <c r="G177" i="9" s="1"/>
  <c r="F235" i="9" a="1"/>
  <c r="F235" i="9" s="1"/>
  <c r="F187" i="9" a="1"/>
  <c r="F187" i="9" s="1"/>
  <c r="F198" i="9" a="1"/>
  <c r="F198" i="9" s="1"/>
  <c r="E142" i="9" a="1"/>
  <c r="E142" i="9" s="1"/>
  <c r="F63" i="9" a="1"/>
  <c r="F63" i="9" s="1"/>
  <c r="G60" i="9" a="1"/>
  <c r="G60" i="9" s="1"/>
  <c r="E91" i="9" a="1"/>
  <c r="E91" i="9" s="1"/>
  <c r="F92" i="9" a="1"/>
  <c r="F92" i="9" s="1"/>
  <c r="F69" i="9" a="1"/>
  <c r="F69" i="9" s="1"/>
  <c r="G174" i="9" a="1"/>
  <c r="G174" i="9" s="1"/>
  <c r="E140" i="9" a="1"/>
  <c r="E140" i="9" s="1"/>
  <c r="E108" i="9" a="1"/>
  <c r="E108" i="9" s="1"/>
  <c r="F238" i="9" a="1"/>
  <c r="F238" i="9" s="1"/>
  <c r="E179" i="9" a="1"/>
  <c r="E179" i="9" s="1"/>
  <c r="H222" i="9" a="1"/>
  <c r="H222" i="9" s="1"/>
  <c r="F190" i="9" a="1"/>
  <c r="F190" i="9" s="1"/>
  <c r="G155" i="9" a="1"/>
  <c r="G155" i="9" s="1"/>
  <c r="E150" i="9" a="1"/>
  <c r="E150" i="9" s="1"/>
  <c r="G156" i="9" a="1"/>
  <c r="G156" i="9" s="1"/>
  <c r="F75" i="9" a="1"/>
  <c r="F75" i="9" s="1"/>
  <c r="F234" i="9" a="1"/>
  <c r="F234" i="9" s="1"/>
  <c r="G151" i="9" a="1"/>
  <c r="G151" i="9" s="1"/>
  <c r="E95" i="9" a="1"/>
  <c r="E95" i="9" s="1"/>
  <c r="G173" i="9" a="1"/>
  <c r="G173" i="9" s="1"/>
  <c r="H147" i="9" a="1"/>
  <c r="H147" i="9" s="1"/>
  <c r="F99" i="9" a="1"/>
  <c r="F99" i="9" s="1"/>
  <c r="G237" i="9" a="1"/>
  <c r="G237" i="9" s="1"/>
  <c r="H232" i="9" a="1"/>
  <c r="H232" i="9" s="1"/>
  <c r="F185" i="9" a="1"/>
  <c r="F185" i="9" s="1"/>
  <c r="G194" i="9" a="1"/>
  <c r="G194" i="9" s="1"/>
  <c r="E189" i="9" a="1"/>
  <c r="E189" i="9" s="1"/>
  <c r="H149" i="9" a="1"/>
  <c r="H149" i="9" s="1"/>
  <c r="E114" i="9" a="1"/>
  <c r="E114" i="9" s="1"/>
  <c r="E106" i="9" a="1"/>
  <c r="E106" i="9" s="1"/>
  <c r="E196" i="9" a="1"/>
  <c r="E196" i="9" s="1"/>
  <c r="E98" i="9" a="1"/>
  <c r="E98" i="9" s="1"/>
  <c r="E70" i="9" a="1"/>
  <c r="E70" i="9" s="1"/>
  <c r="H175" i="9" a="1"/>
  <c r="H175" i="9" s="1"/>
  <c r="G139" i="9" a="1"/>
  <c r="G139" i="9" s="1"/>
  <c r="E141" i="9" a="1"/>
  <c r="E141" i="9" s="1"/>
  <c r="G107" i="9" a="1"/>
  <c r="G107" i="9" s="1"/>
  <c r="F104" i="9" a="1"/>
  <c r="F104" i="9" s="1"/>
  <c r="H186" i="9" a="1"/>
  <c r="H186" i="9" s="1"/>
  <c r="E188" i="9" a="1"/>
  <c r="E188" i="9" s="1"/>
  <c r="G220" i="9" a="1"/>
  <c r="G220" i="9" s="1"/>
  <c r="G192" i="9" a="1"/>
  <c r="G192" i="9" s="1"/>
  <c r="E77" i="9" a="1"/>
  <c r="E77" i="9" s="1"/>
  <c r="E177" i="9" a="1"/>
  <c r="E177" i="9" s="1"/>
  <c r="H235" i="9" a="1"/>
  <c r="H235" i="9" s="1"/>
  <c r="E187" i="9" a="1"/>
  <c r="E187" i="9" s="1"/>
  <c r="E198" i="9" a="1"/>
  <c r="E198" i="9" s="1"/>
  <c r="H142" i="9" a="1"/>
  <c r="H142" i="9" s="1"/>
  <c r="E63" i="9" a="1"/>
  <c r="E63" i="9" s="1"/>
  <c r="F60" i="9" a="1"/>
  <c r="F60" i="9" s="1"/>
  <c r="H91" i="9" a="1"/>
  <c r="H91" i="9" s="1"/>
  <c r="E92" i="9" a="1"/>
  <c r="E92" i="9" s="1"/>
  <c r="E69" i="9" a="1"/>
  <c r="E69" i="9" s="1"/>
  <c r="E174" i="9" a="1"/>
  <c r="E174" i="9" s="1"/>
  <c r="G140" i="9" a="1"/>
  <c r="G140" i="9" s="1"/>
  <c r="H108" i="9" a="1"/>
  <c r="H108" i="9" s="1"/>
  <c r="E238" i="9" a="1"/>
  <c r="E238" i="9" s="1"/>
  <c r="F179" i="9" a="1"/>
  <c r="F179" i="9" s="1"/>
  <c r="G222" i="9" a="1"/>
  <c r="G222" i="9" s="1"/>
  <c r="E190" i="9" a="1"/>
  <c r="E190" i="9" s="1"/>
  <c r="F155" i="9" a="1"/>
  <c r="F155" i="9" s="1"/>
  <c r="F150" i="9" a="1"/>
  <c r="F150" i="9" s="1"/>
  <c r="F156" i="9" a="1"/>
  <c r="F156" i="9" s="1"/>
  <c r="E75" i="9" a="1"/>
  <c r="E75" i="9" s="1"/>
  <c r="H102" i="9" a="1"/>
  <c r="H102" i="9" s="1"/>
  <c r="H191" i="9" a="1"/>
  <c r="H191" i="9" s="1"/>
  <c r="G157" i="9" a="1"/>
  <c r="G157" i="9" s="1"/>
  <c r="F89" i="9" a="1"/>
  <c r="F89" i="9" s="1"/>
  <c r="E71" i="9" a="1"/>
  <c r="E71" i="9" s="1"/>
  <c r="G117" i="9" a="1"/>
  <c r="G117" i="9" s="1"/>
  <c r="H112" i="9" a="1"/>
  <c r="H112" i="9" s="1"/>
  <c r="E176" i="9" a="1"/>
  <c r="E176" i="9" s="1"/>
  <c r="G68" i="9" a="1"/>
  <c r="G68" i="9" s="1"/>
  <c r="E152" i="9" a="1"/>
  <c r="E152" i="9" s="1"/>
  <c r="F236" i="9" a="1"/>
  <c r="F236" i="9" s="1"/>
  <c r="F90" i="9" a="1"/>
  <c r="F90" i="9" s="1"/>
  <c r="E73" i="9" a="1"/>
  <c r="E73" i="9" s="1"/>
  <c r="F147" i="9" a="1"/>
  <c r="F147" i="9" s="1"/>
  <c r="H99" i="9" a="1"/>
  <c r="H99" i="9" s="1"/>
  <c r="E237" i="9" a="1"/>
  <c r="E237" i="9" s="1"/>
  <c r="G232" i="9" a="1"/>
  <c r="G232" i="9" s="1"/>
  <c r="H185" i="9" a="1"/>
  <c r="H185" i="9" s="1"/>
  <c r="F194" i="9" a="1"/>
  <c r="F194" i="9" s="1"/>
  <c r="G189" i="9" a="1"/>
  <c r="G189" i="9" s="1"/>
  <c r="F149" i="9" a="1"/>
  <c r="F149" i="9" s="1"/>
  <c r="H114" i="9" a="1"/>
  <c r="H114" i="9" s="1"/>
  <c r="G106" i="9" a="1"/>
  <c r="G106" i="9" s="1"/>
  <c r="H196" i="9" a="1"/>
  <c r="H196" i="9" s="1"/>
  <c r="G98" i="9" a="1"/>
  <c r="G98" i="9" s="1"/>
  <c r="H70" i="9" a="1"/>
  <c r="H70" i="9" s="1"/>
  <c r="G175" i="9" a="1"/>
  <c r="G175" i="9" s="1"/>
  <c r="E139" i="9" a="1"/>
  <c r="E139" i="9" s="1"/>
  <c r="F141" i="9" a="1"/>
  <c r="F141" i="9" s="1"/>
  <c r="F107" i="9" a="1"/>
  <c r="F107" i="9" s="1"/>
  <c r="E104" i="9" a="1"/>
  <c r="E104" i="9" s="1"/>
  <c r="G186" i="9" a="1"/>
  <c r="G186" i="9" s="1"/>
  <c r="H188" i="9" a="1"/>
  <c r="H188" i="9" s="1"/>
  <c r="F220" i="9" a="1"/>
  <c r="F220" i="9" s="1"/>
  <c r="E192" i="9" a="1"/>
  <c r="E192" i="9" s="1"/>
  <c r="G77" i="9" a="1"/>
  <c r="G77" i="9" s="1"/>
  <c r="H177" i="9" a="1"/>
  <c r="H177" i="9" s="1"/>
  <c r="E235" i="9" a="1"/>
  <c r="E235" i="9" s="1"/>
  <c r="H187" i="9" a="1"/>
  <c r="H187" i="9" s="1"/>
  <c r="G198" i="9" a="1"/>
  <c r="G198" i="9" s="1"/>
  <c r="G142" i="9" a="1"/>
  <c r="G142" i="9" s="1"/>
  <c r="H63" i="9" a="1"/>
  <c r="H63" i="9" s="1"/>
  <c r="E60" i="9" a="1"/>
  <c r="E60" i="9" s="1"/>
  <c r="G91" i="9" a="1"/>
  <c r="G91" i="9" s="1"/>
  <c r="G92" i="9" a="1"/>
  <c r="G92" i="9" s="1"/>
  <c r="H69" i="9" a="1"/>
  <c r="H69" i="9" s="1"/>
  <c r="F174" i="9" a="1"/>
  <c r="F174" i="9" s="1"/>
  <c r="H140" i="9" a="1"/>
  <c r="H140" i="9" s="1"/>
  <c r="G108" i="9" a="1"/>
  <c r="G108" i="9" s="1"/>
  <c r="G238" i="9" a="1"/>
  <c r="G238" i="9" s="1"/>
  <c r="H179" i="9" a="1"/>
  <c r="H179" i="9" s="1"/>
  <c r="E222" i="9" a="1"/>
  <c r="E222" i="9" s="1"/>
  <c r="H190" i="9" a="1"/>
  <c r="H190" i="9" s="1"/>
  <c r="E155" i="9" a="1"/>
  <c r="E155" i="9" s="1"/>
  <c r="G150" i="9" a="1"/>
  <c r="G150" i="9" s="1"/>
  <c r="E156" i="9" a="1"/>
  <c r="E156" i="9" s="1"/>
  <c r="H75" i="9" a="1"/>
  <c r="H75" i="9" s="1"/>
  <c r="G102" i="9" a="1"/>
  <c r="G102" i="9" s="1"/>
  <c r="G191" i="9" a="1"/>
  <c r="G191" i="9" s="1"/>
  <c r="F157" i="9" a="1"/>
  <c r="F157" i="9" s="1"/>
  <c r="F140" i="9" a="1"/>
  <c r="F140" i="9" s="1"/>
  <c r="H238" i="9" a="1"/>
  <c r="H238" i="9" s="1"/>
  <c r="G179" i="9" a="1"/>
  <c r="G179" i="9" s="1"/>
  <c r="G190" i="9" a="1"/>
  <c r="G190" i="9" s="1"/>
  <c r="E157" i="9" a="1"/>
  <c r="E157" i="9" s="1"/>
  <c r="F71" i="9" a="1"/>
  <c r="F71" i="9" s="1"/>
  <c r="G112" i="9" a="1"/>
  <c r="G112" i="9" s="1"/>
  <c r="H146" i="9" a="1"/>
  <c r="H146" i="9" s="1"/>
  <c r="E105" i="9" a="1"/>
  <c r="E105" i="9" s="1"/>
  <c r="H230" i="9" a="1"/>
  <c r="H230" i="9" s="1"/>
  <c r="H182" i="9" a="1"/>
  <c r="H182" i="9" s="1"/>
  <c r="F219" i="9" a="1"/>
  <c r="F219" i="9" s="1"/>
  <c r="H221" i="9" a="1"/>
  <c r="H221" i="9" s="1"/>
  <c r="G193" i="9" a="1"/>
  <c r="G193" i="9" s="1"/>
  <c r="E153" i="9" a="1"/>
  <c r="E153" i="9" s="1"/>
  <c r="H78" i="9" a="1"/>
  <c r="H78" i="9" s="1"/>
  <c r="E178" i="9" a="1"/>
  <c r="E178" i="9" s="1"/>
  <c r="G144" i="9" a="1"/>
  <c r="G144" i="9" s="1"/>
  <c r="G231" i="9" a="1"/>
  <c r="G231" i="9" s="1"/>
  <c r="F183" i="9" a="1"/>
  <c r="F183" i="9" s="1"/>
  <c r="H180" i="9" a="1"/>
  <c r="H180" i="9" s="1"/>
  <c r="H228" i="9" a="1"/>
  <c r="H228" i="9" s="1"/>
  <c r="F74" i="9" a="1"/>
  <c r="F74" i="9" s="1"/>
  <c r="G109" i="9" a="1"/>
  <c r="G109" i="9" s="1"/>
  <c r="G143" i="9" a="1"/>
  <c r="G143" i="9" s="1"/>
  <c r="F145" i="9" a="1"/>
  <c r="F145" i="9" s="1"/>
  <c r="E181" i="9" a="1"/>
  <c r="E181" i="9" s="1"/>
  <c r="F61" i="9" a="1"/>
  <c r="F61" i="9" s="1"/>
  <c r="F195" i="9" a="1"/>
  <c r="F195" i="9" s="1"/>
  <c r="H93" i="9" a="1"/>
  <c r="H93" i="9" s="1"/>
  <c r="F76" i="9" a="1"/>
  <c r="F76" i="9" s="1"/>
  <c r="H170" i="9" a="1"/>
  <c r="H170" i="9" s="1"/>
  <c r="F110" i="9" a="1"/>
  <c r="F110" i="9" s="1"/>
  <c r="H116" i="9" a="1"/>
  <c r="H116" i="9" s="1"/>
  <c r="E229" i="9" a="1"/>
  <c r="E229" i="9" s="1"/>
  <c r="F223" i="9" a="1"/>
  <c r="F223" i="9" s="1"/>
  <c r="G225" i="9" a="1"/>
  <c r="G225" i="9" s="1"/>
  <c r="G66" i="9" a="1"/>
  <c r="G66" i="9" s="1"/>
  <c r="E94" i="9" a="1"/>
  <c r="E94" i="9" s="1"/>
  <c r="H72" i="9" a="1"/>
  <c r="H72" i="9" s="1"/>
  <c r="H111" i="9" a="1"/>
  <c r="H111" i="9" s="1"/>
  <c r="F100" i="9" a="1"/>
  <c r="F100" i="9" s="1"/>
  <c r="E225" i="9" a="1"/>
  <c r="E225" i="9" s="1"/>
  <c r="F66" i="9" a="1"/>
  <c r="F66" i="9" s="1"/>
  <c r="F94" i="9" a="1"/>
  <c r="F94" i="9" s="1"/>
  <c r="G111" i="9" a="1"/>
  <c r="G111" i="9" s="1"/>
  <c r="G223" i="9" a="1"/>
  <c r="G223" i="9" s="1"/>
  <c r="E66" i="9" a="1"/>
  <c r="E66" i="9" s="1"/>
  <c r="F72" i="9" a="1"/>
  <c r="F72" i="9" s="1"/>
  <c r="H100" i="9" a="1"/>
  <c r="H100" i="9" s="1"/>
  <c r="G69" i="9" a="1"/>
  <c r="G69" i="9" s="1"/>
  <c r="F108" i="9" a="1"/>
  <c r="F108" i="9" s="1"/>
  <c r="H155" i="9" a="1"/>
  <c r="H155" i="9" s="1"/>
  <c r="G75" i="9" a="1"/>
  <c r="G75" i="9" s="1"/>
  <c r="F102" i="9" a="1"/>
  <c r="F102" i="9" s="1"/>
  <c r="E191" i="9" a="1"/>
  <c r="E191" i="9" s="1"/>
  <c r="G89" i="9" a="1"/>
  <c r="G89" i="9" s="1"/>
  <c r="H71" i="9" a="1"/>
  <c r="H71" i="9" s="1"/>
  <c r="E117" i="9" a="1"/>
  <c r="E117" i="9" s="1"/>
  <c r="F112" i="9" a="1"/>
  <c r="F112" i="9" s="1"/>
  <c r="G146" i="9" a="1"/>
  <c r="G146" i="9" s="1"/>
  <c r="F105" i="9" a="1"/>
  <c r="F105" i="9" s="1"/>
  <c r="G230" i="9" a="1"/>
  <c r="G230" i="9" s="1"/>
  <c r="E182" i="9" a="1"/>
  <c r="E182" i="9" s="1"/>
  <c r="E219" i="9" a="1"/>
  <c r="E219" i="9" s="1"/>
  <c r="E221" i="9" a="1"/>
  <c r="E221" i="9" s="1"/>
  <c r="F193" i="9" a="1"/>
  <c r="F193" i="9" s="1"/>
  <c r="G153" i="9" a="1"/>
  <c r="G153" i="9" s="1"/>
  <c r="F78" i="9" a="1"/>
  <c r="F78" i="9" s="1"/>
  <c r="H178" i="9" a="1"/>
  <c r="H178" i="9" s="1"/>
  <c r="E144" i="9" a="1"/>
  <c r="E144" i="9" s="1"/>
  <c r="F231" i="9" a="1"/>
  <c r="F231" i="9" s="1"/>
  <c r="E183" i="9" a="1"/>
  <c r="E183" i="9" s="1"/>
  <c r="G180" i="9" a="1"/>
  <c r="G180" i="9" s="1"/>
  <c r="G228" i="9" a="1"/>
  <c r="G228" i="9" s="1"/>
  <c r="E74" i="9" a="1"/>
  <c r="E74" i="9" s="1"/>
  <c r="F109" i="9" a="1"/>
  <c r="F109" i="9" s="1"/>
  <c r="H143" i="9" a="1"/>
  <c r="H143" i="9" s="1"/>
  <c r="H145" i="9" a="1"/>
  <c r="H145" i="9" s="1"/>
  <c r="H181" i="9" a="1"/>
  <c r="H181" i="9" s="1"/>
  <c r="H61" i="9" a="1"/>
  <c r="H61" i="9" s="1"/>
  <c r="E195" i="9" a="1"/>
  <c r="E195" i="9" s="1"/>
  <c r="E93" i="9" a="1"/>
  <c r="E93" i="9" s="1"/>
  <c r="E76" i="9" a="1"/>
  <c r="E76" i="9" s="1"/>
  <c r="G170" i="9" a="1"/>
  <c r="G170" i="9" s="1"/>
  <c r="E110" i="9" a="1"/>
  <c r="E110" i="9" s="1"/>
  <c r="F116" i="9" a="1"/>
  <c r="F116" i="9" s="1"/>
  <c r="H229" i="9" a="1"/>
  <c r="H229" i="9" s="1"/>
  <c r="H223" i="9" a="1"/>
  <c r="H223" i="9" s="1"/>
  <c r="G72" i="9" a="1"/>
  <c r="G72" i="9" s="1"/>
  <c r="E100" i="9" a="1"/>
  <c r="E100" i="9" s="1"/>
  <c r="G229" i="9" a="1"/>
  <c r="G229" i="9" s="1"/>
  <c r="H225" i="9" a="1"/>
  <c r="H225" i="9" s="1"/>
  <c r="H94" i="9" a="1"/>
  <c r="H94" i="9" s="1"/>
  <c r="F111" i="9" a="1"/>
  <c r="F111" i="9" s="1"/>
  <c r="G63" i="9" a="1"/>
  <c r="G63" i="9" s="1"/>
  <c r="F91" i="9" a="1"/>
  <c r="F91" i="9" s="1"/>
  <c r="F222" i="9" a="1"/>
  <c r="F222" i="9" s="1"/>
  <c r="H150" i="9" a="1"/>
  <c r="H150" i="9" s="1"/>
  <c r="E102" i="9" a="1"/>
  <c r="E102" i="9" s="1"/>
  <c r="F191" i="9" a="1"/>
  <c r="F191" i="9" s="1"/>
  <c r="E89" i="9" a="1"/>
  <c r="E89" i="9" s="1"/>
  <c r="G71" i="9" a="1"/>
  <c r="G71" i="9" s="1"/>
  <c r="H117" i="9" a="1"/>
  <c r="H117" i="9" s="1"/>
  <c r="E112" i="9" a="1"/>
  <c r="E112" i="9" s="1"/>
  <c r="F146" i="9" a="1"/>
  <c r="F146" i="9" s="1"/>
  <c r="H105" i="9" a="1"/>
  <c r="H105" i="9" s="1"/>
  <c r="E230" i="9" a="1"/>
  <c r="E230" i="9" s="1"/>
  <c r="F182" i="9" a="1"/>
  <c r="F182" i="9" s="1"/>
  <c r="H219" i="9" a="1"/>
  <c r="H219" i="9" s="1"/>
  <c r="F221" i="9" a="1"/>
  <c r="F221" i="9" s="1"/>
  <c r="H193" i="9" a="1"/>
  <c r="H193" i="9" s="1"/>
  <c r="H153" i="9" a="1"/>
  <c r="H153" i="9" s="1"/>
  <c r="E78" i="9" a="1"/>
  <c r="E78" i="9" s="1"/>
  <c r="G178" i="9" a="1"/>
  <c r="G178" i="9" s="1"/>
  <c r="H144" i="9" a="1"/>
  <c r="H144" i="9" s="1"/>
  <c r="H231" i="9" a="1"/>
  <c r="H231" i="9" s="1"/>
  <c r="H183" i="9" a="1"/>
  <c r="H183" i="9" s="1"/>
  <c r="F180" i="9" a="1"/>
  <c r="F180" i="9" s="1"/>
  <c r="E228" i="9" a="1"/>
  <c r="E228" i="9" s="1"/>
  <c r="H74" i="9" a="1"/>
  <c r="H74" i="9" s="1"/>
  <c r="E109" i="9" a="1"/>
  <c r="E109" i="9" s="1"/>
  <c r="F143" i="9" a="1"/>
  <c r="F143" i="9" s="1"/>
  <c r="G145" i="9" a="1"/>
  <c r="G145" i="9" s="1"/>
  <c r="G181" i="9" a="1"/>
  <c r="G181" i="9" s="1"/>
  <c r="G61" i="9" a="1"/>
  <c r="G61" i="9" s="1"/>
  <c r="H195" i="9" a="1"/>
  <c r="H195" i="9" s="1"/>
  <c r="G93" i="9" a="1"/>
  <c r="G93" i="9" s="1"/>
  <c r="H76" i="9" a="1"/>
  <c r="H76" i="9" s="1"/>
  <c r="F170" i="9" a="1"/>
  <c r="F170" i="9" s="1"/>
  <c r="H110" i="9" a="1"/>
  <c r="H110" i="9" s="1"/>
  <c r="G116" i="9" a="1"/>
  <c r="G116" i="9" s="1"/>
  <c r="H60" i="9" a="1"/>
  <c r="H60" i="9" s="1"/>
  <c r="H92" i="9" a="1"/>
  <c r="H92" i="9" s="1"/>
  <c r="H174" i="9" a="1"/>
  <c r="H174" i="9" s="1"/>
  <c r="H156" i="9" a="1"/>
  <c r="H156" i="9" s="1"/>
  <c r="H157" i="9" a="1"/>
  <c r="H157" i="9" s="1"/>
  <c r="H89" i="9" a="1"/>
  <c r="H89" i="9" s="1"/>
  <c r="F117" i="9" a="1"/>
  <c r="F117" i="9" s="1"/>
  <c r="E146" i="9" a="1"/>
  <c r="E146" i="9" s="1"/>
  <c r="G105" i="9" a="1"/>
  <c r="G105" i="9" s="1"/>
  <c r="F230" i="9" a="1"/>
  <c r="F230" i="9" s="1"/>
  <c r="G182" i="9" a="1"/>
  <c r="G182" i="9" s="1"/>
  <c r="G219" i="9" a="1"/>
  <c r="G219" i="9" s="1"/>
  <c r="G221" i="9" a="1"/>
  <c r="G221" i="9" s="1"/>
  <c r="E193" i="9" a="1"/>
  <c r="E193" i="9" s="1"/>
  <c r="F153" i="9" a="1"/>
  <c r="F153" i="9" s="1"/>
  <c r="G78" i="9" a="1"/>
  <c r="G78" i="9" s="1"/>
  <c r="F178" i="9" a="1"/>
  <c r="F178" i="9" s="1"/>
  <c r="F144" i="9" a="1"/>
  <c r="F144" i="9" s="1"/>
  <c r="E231" i="9" a="1"/>
  <c r="E231" i="9" s="1"/>
  <c r="G183" i="9" a="1"/>
  <c r="G183" i="9" s="1"/>
  <c r="E180" i="9" a="1"/>
  <c r="E180" i="9" s="1"/>
  <c r="F228" i="9" a="1"/>
  <c r="F228" i="9" s="1"/>
  <c r="G74" i="9" a="1"/>
  <c r="G74" i="9" s="1"/>
  <c r="H109" i="9" a="1"/>
  <c r="H109" i="9" s="1"/>
  <c r="E143" i="9" a="1"/>
  <c r="E143" i="9" s="1"/>
  <c r="E145" i="9" a="1"/>
  <c r="E145" i="9" s="1"/>
  <c r="F181" i="9" a="1"/>
  <c r="F181" i="9" s="1"/>
  <c r="E61" i="9" a="1"/>
  <c r="E61" i="9" s="1"/>
  <c r="G195" i="9" a="1"/>
  <c r="G195" i="9" s="1"/>
  <c r="F93" i="9" a="1"/>
  <c r="F93" i="9" s="1"/>
  <c r="G76" i="9" a="1"/>
  <c r="G76" i="9" s="1"/>
  <c r="E170" i="9" a="1"/>
  <c r="E170" i="9" s="1"/>
  <c r="G110" i="9" a="1"/>
  <c r="G110" i="9" s="1"/>
  <c r="E116" i="9" a="1"/>
  <c r="E116" i="9" s="1"/>
  <c r="F229" i="9" a="1"/>
  <c r="F229" i="9" s="1"/>
  <c r="E223" i="9" a="1"/>
  <c r="E223" i="9" s="1"/>
  <c r="F225" i="9" a="1"/>
  <c r="F225" i="9" s="1"/>
  <c r="H66" i="9" a="1"/>
  <c r="H66" i="9" s="1"/>
  <c r="G94" i="9" a="1"/>
  <c r="G94" i="9" s="1"/>
  <c r="E72" i="9" a="1"/>
  <c r="E72" i="9" s="1"/>
  <c r="E111" i="9" a="1"/>
  <c r="E111" i="9" s="1"/>
  <c r="G100" i="9" a="1"/>
  <c r="G100" i="9" s="1"/>
  <c r="G745" i="9" a="1"/>
  <c r="G745" i="9" s="1"/>
  <c r="G782" i="9" a="1"/>
  <c r="G782" i="9" s="1"/>
  <c r="G700" i="9" a="1"/>
  <c r="G700" i="9" s="1"/>
  <c r="AT217" i="24"/>
  <c r="AT232" i="24"/>
  <c r="AT188" i="24"/>
  <c r="AT246" i="24"/>
  <c r="AT213" i="24"/>
  <c r="AT220" i="24"/>
  <c r="AT255" i="24"/>
  <c r="AT247" i="24"/>
  <c r="AT223" i="24"/>
  <c r="AT261" i="24"/>
  <c r="AT222" i="24"/>
  <c r="AT214" i="24"/>
  <c r="AT219" i="24"/>
  <c r="AT221" i="24"/>
  <c r="AT195" i="24"/>
  <c r="AT254" i="24"/>
  <c r="AT228" i="24"/>
  <c r="AT253" i="24"/>
  <c r="AT190" i="24"/>
  <c r="AT131" i="24"/>
  <c r="AT135" i="24"/>
  <c r="AT159" i="24"/>
  <c r="AT167" i="24"/>
  <c r="AT165" i="24"/>
  <c r="AT153" i="24"/>
  <c r="AT173" i="24"/>
  <c r="AT145" i="24"/>
  <c r="AT161" i="24"/>
  <c r="AT143" i="24"/>
  <c r="AT141" i="24"/>
  <c r="AT157" i="24"/>
  <c r="AT129" i="24"/>
  <c r="AT177" i="24"/>
  <c r="AT121" i="24"/>
  <c r="AT137" i="24"/>
  <c r="AT147" i="24"/>
  <c r="AT175" i="24"/>
  <c r="AT163" i="24"/>
  <c r="AT123" i="24"/>
  <c r="AT149" i="24"/>
  <c r="I162" i="16" a="1"/>
  <c r="I162" i="16" s="1"/>
  <c r="J161" i="16" a="1"/>
  <c r="J161" i="16" s="1"/>
  <c r="AT216" i="24"/>
  <c r="AT238" i="24"/>
  <c r="AT250" i="24"/>
  <c r="AT198" i="24"/>
  <c r="AT260" i="24"/>
  <c r="AT203" i="24"/>
  <c r="AT215" i="24"/>
  <c r="AT240" i="24"/>
  <c r="AT258" i="24"/>
  <c r="AT197" i="24"/>
  <c r="AT256" i="24"/>
  <c r="AT227" i="24"/>
  <c r="AT185" i="24"/>
  <c r="AT239" i="24"/>
  <c r="AT245" i="24"/>
  <c r="AT251" i="24"/>
  <c r="AT236" i="24"/>
  <c r="AT226" i="24"/>
  <c r="AT196" i="24"/>
  <c r="AT234" i="24"/>
  <c r="AT184" i="24"/>
  <c r="AT209" i="24"/>
  <c r="AT211" i="24"/>
  <c r="AT212" i="24"/>
  <c r="AT259" i="24"/>
  <c r="AT244" i="24"/>
  <c r="AT189" i="24"/>
  <c r="AT210" i="24"/>
  <c r="AT191" i="24"/>
  <c r="AT199" i="24"/>
  <c r="AT242" i="24"/>
  <c r="AT241" i="24"/>
  <c r="AT252" i="24"/>
  <c r="AT187" i="24"/>
  <c r="AT231" i="24"/>
  <c r="AT225" i="24"/>
  <c r="AT237" i="24"/>
  <c r="AT230" i="24"/>
  <c r="AT205" i="24"/>
  <c r="AT207" i="24"/>
  <c r="AT204" i="24"/>
  <c r="AT201" i="24"/>
  <c r="AT249" i="24"/>
  <c r="AT257" i="24"/>
  <c r="AT208" i="24"/>
  <c r="AT233" i="24"/>
  <c r="AT235" i="24"/>
  <c r="AT192" i="24"/>
  <c r="AT206" i="24"/>
  <c r="AT229" i="24"/>
  <c r="AT263" i="24"/>
  <c r="AT248" i="24"/>
  <c r="AT193" i="24"/>
  <c r="AT200" i="24"/>
  <c r="AT262" i="24"/>
  <c r="AT243" i="24"/>
  <c r="AT224" i="24"/>
  <c r="AT218" i="24"/>
  <c r="AT194" i="24"/>
  <c r="E42" i="1"/>
  <c r="B19" i="24"/>
  <c r="U8" i="6" a="1"/>
  <c r="U8" i="6" s="1"/>
  <c r="N42" i="1" l="1"/>
  <c r="T42" i="1"/>
  <c r="I163" i="16" a="1"/>
  <c r="I163" i="16" s="1"/>
  <c r="J162" i="16" a="1"/>
  <c r="J162" i="16" s="1"/>
  <c r="D114" i="5"/>
  <c r="I114" i="5" s="1"/>
  <c r="C109" i="6"/>
  <c r="L109" i="6" s="1"/>
  <c r="C493" i="6"/>
  <c r="L493" i="6" s="1"/>
  <c r="D258" i="5"/>
  <c r="I258" i="5" s="1"/>
  <c r="D144" i="5"/>
  <c r="I144" i="5" s="1"/>
  <c r="C361" i="6"/>
  <c r="L361" i="6" s="1"/>
  <c r="C355" i="6"/>
  <c r="L355" i="6" s="1"/>
  <c r="C427" i="6"/>
  <c r="L427" i="6" s="1"/>
  <c r="C205" i="6"/>
  <c r="L205" i="6" s="1"/>
  <c r="D138" i="5"/>
  <c r="I138" i="5" s="1"/>
  <c r="D222" i="5"/>
  <c r="I222" i="5" s="1"/>
  <c r="C457" i="6"/>
  <c r="L457" i="6" s="1"/>
  <c r="D132" i="5"/>
  <c r="I132" i="5" s="1"/>
  <c r="C301" i="6"/>
  <c r="L301" i="6" s="1"/>
  <c r="C259" i="6"/>
  <c r="L259" i="6" s="1"/>
  <c r="C169" i="6"/>
  <c r="L169" i="6" s="1"/>
  <c r="C553" i="6"/>
  <c r="L553" i="6" s="1"/>
  <c r="D168" i="5"/>
  <c r="I168" i="5" s="1"/>
  <c r="D84" i="5"/>
  <c r="I84" i="5" s="1"/>
  <c r="C397" i="6"/>
  <c r="L397" i="6" s="1"/>
  <c r="C571" i="6"/>
  <c r="L571" i="6" s="1"/>
  <c r="C265" i="6"/>
  <c r="L265" i="6" s="1"/>
  <c r="D198" i="5"/>
  <c r="I198" i="5" s="1"/>
  <c r="C199" i="6"/>
  <c r="L199" i="6" s="1"/>
  <c r="W117" i="24"/>
  <c r="AU169" i="24" s="1"/>
  <c r="C163" i="6"/>
  <c r="L163" i="6" s="1"/>
  <c r="C499" i="6"/>
  <c r="L499" i="6" s="1"/>
  <c r="D210" i="5"/>
  <c r="I210" i="5" s="1"/>
  <c r="D78" i="5"/>
  <c r="I78" i="5" s="1"/>
  <c r="C133" i="6"/>
  <c r="L133" i="6" s="1"/>
  <c r="C229" i="6"/>
  <c r="L229" i="6" s="1"/>
  <c r="C325" i="6"/>
  <c r="L325" i="6" s="1"/>
  <c r="C421" i="6"/>
  <c r="L421" i="6" s="1"/>
  <c r="C517" i="6"/>
  <c r="L517" i="6" s="1"/>
  <c r="D102" i="5"/>
  <c r="I102" i="5" s="1"/>
  <c r="C307" i="6"/>
  <c r="L307" i="6" s="1"/>
  <c r="D66" i="5"/>
  <c r="I66" i="5" s="1"/>
  <c r="D240" i="5"/>
  <c r="I240" i="5" s="1"/>
  <c r="C97" i="6"/>
  <c r="L97" i="6" s="1"/>
  <c r="C193" i="6"/>
  <c r="L193" i="6" s="1"/>
  <c r="C289" i="6"/>
  <c r="L289" i="6" s="1"/>
  <c r="C385" i="6"/>
  <c r="L385" i="6" s="1"/>
  <c r="C481" i="6"/>
  <c r="L481" i="6" s="1"/>
  <c r="D228" i="5"/>
  <c r="I228" i="5" s="1"/>
  <c r="C139" i="6"/>
  <c r="L139" i="6" s="1"/>
  <c r="C379" i="6"/>
  <c r="L379" i="6" s="1"/>
  <c r="D90" i="5"/>
  <c r="I90" i="5" s="1"/>
  <c r="D60" i="5"/>
  <c r="I60" i="5" s="1"/>
  <c r="C295" i="6"/>
  <c r="L295" i="6" s="1"/>
  <c r="D234" i="5"/>
  <c r="I234" i="5" s="1"/>
  <c r="C235" i="6"/>
  <c r="L235" i="6" s="1"/>
  <c r="C523" i="6"/>
  <c r="L523" i="6" s="1"/>
  <c r="D96" i="5"/>
  <c r="I96" i="5" s="1"/>
  <c r="D174" i="5"/>
  <c r="I174" i="5" s="1"/>
  <c r="C157" i="6"/>
  <c r="L157" i="6" s="1"/>
  <c r="C253" i="6"/>
  <c r="L253" i="6" s="1"/>
  <c r="C349" i="6"/>
  <c r="L349" i="6" s="1"/>
  <c r="C445" i="6"/>
  <c r="L445" i="6" s="1"/>
  <c r="C541" i="6"/>
  <c r="L541" i="6" s="1"/>
  <c r="C115" i="6"/>
  <c r="L115" i="6" s="1"/>
  <c r="C403" i="6"/>
  <c r="L403" i="6" s="1"/>
  <c r="D162" i="5"/>
  <c r="I162" i="5" s="1"/>
  <c r="D180" i="5"/>
  <c r="I180" i="5" s="1"/>
  <c r="C121" i="6"/>
  <c r="L121" i="6" s="1"/>
  <c r="C217" i="6"/>
  <c r="L217" i="6" s="1"/>
  <c r="C313" i="6"/>
  <c r="L313" i="6" s="1"/>
  <c r="C409" i="6"/>
  <c r="L409" i="6" s="1"/>
  <c r="C505" i="6"/>
  <c r="L505" i="6" s="1"/>
  <c r="D120" i="5"/>
  <c r="I120" i="5" s="1"/>
  <c r="C211" i="6"/>
  <c r="L211" i="6" s="1"/>
  <c r="C451" i="6"/>
  <c r="L451" i="6" s="1"/>
  <c r="D186" i="5"/>
  <c r="I186" i="5" s="1"/>
  <c r="D246" i="5"/>
  <c r="I246" i="5" s="1"/>
  <c r="C391" i="6"/>
  <c r="L391" i="6" s="1"/>
  <c r="M182" i="24"/>
  <c r="S182" i="24"/>
  <c r="AU199" i="24" s="1"/>
  <c r="D108" i="5"/>
  <c r="I108" i="5" s="1"/>
  <c r="C331" i="6"/>
  <c r="L331" i="6" s="1"/>
  <c r="D204" i="5"/>
  <c r="I204" i="5" s="1"/>
  <c r="D192" i="5"/>
  <c r="I192" i="5" s="1"/>
  <c r="D252" i="5"/>
  <c r="I252" i="5" s="1"/>
  <c r="C181" i="6"/>
  <c r="L181" i="6" s="1"/>
  <c r="C277" i="6"/>
  <c r="L277" i="6" s="1"/>
  <c r="C373" i="6"/>
  <c r="L373" i="6" s="1"/>
  <c r="C469" i="6"/>
  <c r="L469" i="6" s="1"/>
  <c r="C565" i="6"/>
  <c r="L565" i="6" s="1"/>
  <c r="C187" i="6"/>
  <c r="L187" i="6" s="1"/>
  <c r="C475" i="6"/>
  <c r="L475" i="6" s="1"/>
  <c r="D156" i="5"/>
  <c r="I156" i="5" s="1"/>
  <c r="D126" i="5"/>
  <c r="I126" i="5" s="1"/>
  <c r="C145" i="6"/>
  <c r="L145" i="6" s="1"/>
  <c r="C241" i="6"/>
  <c r="L241" i="6" s="1"/>
  <c r="C337" i="6"/>
  <c r="L337" i="6" s="1"/>
  <c r="C433" i="6"/>
  <c r="L433" i="6" s="1"/>
  <c r="C529" i="6"/>
  <c r="L529" i="6" s="1"/>
  <c r="D216" i="5"/>
  <c r="I216" i="5" s="1"/>
  <c r="C283" i="6"/>
  <c r="L283" i="6" s="1"/>
  <c r="C547" i="6"/>
  <c r="L547" i="6" s="1"/>
  <c r="D72" i="5"/>
  <c r="I72" i="5" s="1"/>
  <c r="C103" i="6"/>
  <c r="L103" i="6" s="1"/>
  <c r="C487" i="6"/>
  <c r="L487" i="6" s="1"/>
  <c r="D54" i="5"/>
  <c r="I54" i="5" s="1"/>
  <c r="C127" i="6"/>
  <c r="L127" i="6" s="1"/>
  <c r="C223" i="6"/>
  <c r="L223" i="6" s="1"/>
  <c r="C319" i="6"/>
  <c r="L319" i="6" s="1"/>
  <c r="C415" i="6"/>
  <c r="L415" i="6" s="1"/>
  <c r="C511" i="6"/>
  <c r="L511" i="6" s="1"/>
  <c r="D150" i="5"/>
  <c r="I150" i="5" s="1"/>
  <c r="C151" i="6"/>
  <c r="L151" i="6" s="1"/>
  <c r="C247" i="6"/>
  <c r="L247" i="6" s="1"/>
  <c r="C343" i="6"/>
  <c r="L343" i="6" s="1"/>
  <c r="C439" i="6"/>
  <c r="L439" i="6" s="1"/>
  <c r="C535" i="6"/>
  <c r="L535" i="6" s="1"/>
  <c r="C175" i="6"/>
  <c r="L175" i="6" s="1"/>
  <c r="C271" i="6"/>
  <c r="L271" i="6" s="1"/>
  <c r="C367" i="6"/>
  <c r="L367" i="6" s="1"/>
  <c r="C463" i="6"/>
  <c r="L463" i="6" s="1"/>
  <c r="C559" i="6"/>
  <c r="L559" i="6" s="1"/>
  <c r="A43" i="1"/>
  <c r="D19" i="24"/>
  <c r="AG10" i="5" a="1"/>
  <c r="AG10" i="5" s="1"/>
  <c r="Q10" i="5" a="1"/>
  <c r="Q10" i="5" s="1"/>
  <c r="AE10" i="5" a="1"/>
  <c r="AE10" i="5" s="1"/>
  <c r="M82" i="10" l="1"/>
  <c r="M76" i="10"/>
  <c r="M70" i="10"/>
  <c r="M59" i="10"/>
  <c r="M64" i="10"/>
  <c r="M47" i="10"/>
  <c r="M53" i="10"/>
  <c r="M41" i="10"/>
  <c r="L75" i="12"/>
  <c r="L68" i="12"/>
  <c r="L58" i="12"/>
  <c r="L63" i="12"/>
  <c r="L46" i="12"/>
  <c r="L52" i="12"/>
  <c r="M39" i="10"/>
  <c r="L40" i="12"/>
  <c r="AU141" i="24"/>
  <c r="AU173" i="24"/>
  <c r="AU245" i="24"/>
  <c r="AU177" i="24"/>
  <c r="AU208" i="24"/>
  <c r="AU149" i="24"/>
  <c r="AU147" i="24"/>
  <c r="AU127" i="24"/>
  <c r="AU200" i="24"/>
  <c r="AU236" i="24"/>
  <c r="AU257" i="24"/>
  <c r="AU240" i="24"/>
  <c r="AU237" i="24"/>
  <c r="AU258" i="24"/>
  <c r="AU184" i="24"/>
  <c r="AU242" i="24"/>
  <c r="AU231" i="24"/>
  <c r="AU239" i="24"/>
  <c r="AU198" i="24"/>
  <c r="AU190" i="24"/>
  <c r="AU215" i="24"/>
  <c r="AU188" i="24"/>
  <c r="AU220" i="24"/>
  <c r="AU233" i="24"/>
  <c r="AU234" i="24"/>
  <c r="AU217" i="24"/>
  <c r="AU221" i="24"/>
  <c r="AU202" i="24"/>
  <c r="AU204" i="24"/>
  <c r="AU191" i="24"/>
  <c r="AU225" i="24"/>
  <c r="AU211" i="24"/>
  <c r="AU193" i="24"/>
  <c r="AU187" i="24"/>
  <c r="AU244" i="24"/>
  <c r="AU212" i="24"/>
  <c r="AU131" i="24"/>
  <c r="AU129" i="24"/>
  <c r="AU145" i="24"/>
  <c r="AU143" i="24"/>
  <c r="AU171" i="24"/>
  <c r="AU157" i="24"/>
  <c r="AU163" i="24"/>
  <c r="AU151" i="24"/>
  <c r="AU137" i="24"/>
  <c r="AU167" i="24"/>
  <c r="AU119" i="24"/>
  <c r="AU159" i="24"/>
  <c r="AU125" i="24"/>
  <c r="AU121" i="24"/>
  <c r="AU175" i="24"/>
  <c r="AU123" i="24"/>
  <c r="AU153" i="24"/>
  <c r="AU165" i="24"/>
  <c r="AU135" i="24"/>
  <c r="AU155" i="24"/>
  <c r="AU133" i="24"/>
  <c r="AU139" i="24"/>
  <c r="AU161" i="24"/>
  <c r="I164" i="16" a="1"/>
  <c r="I164" i="16" s="1"/>
  <c r="J163" i="16" a="1"/>
  <c r="J163" i="16" s="1"/>
  <c r="AU255" i="24"/>
  <c r="AU250" i="24"/>
  <c r="AU254" i="24"/>
  <c r="AU262" i="24"/>
  <c r="AU256" i="24"/>
  <c r="AU185" i="24"/>
  <c r="AU224" i="24"/>
  <c r="AU238" i="24"/>
  <c r="AU248" i="24"/>
  <c r="AU206" i="24"/>
  <c r="AU216" i="24"/>
  <c r="AU263" i="24"/>
  <c r="AU253" i="24"/>
  <c r="AU186" i="24"/>
  <c r="AU196" i="24"/>
  <c r="AU229" i="24"/>
  <c r="AU226" i="24"/>
  <c r="AU210" i="24"/>
  <c r="AU194" i="24"/>
  <c r="AU259" i="24"/>
  <c r="AU249" i="24"/>
  <c r="AU227" i="24"/>
  <c r="AU192" i="24"/>
  <c r="AU235" i="24"/>
  <c r="AU241" i="24"/>
  <c r="AU219" i="24"/>
  <c r="AU205" i="24"/>
  <c r="AU260" i="24"/>
  <c r="AU201" i="24"/>
  <c r="AU228" i="24"/>
  <c r="AU252" i="24"/>
  <c r="AU223" i="24"/>
  <c r="AU207" i="24"/>
  <c r="AU261" i="24"/>
  <c r="AU209" i="24"/>
  <c r="AU189" i="24"/>
  <c r="AU243" i="24"/>
  <c r="AU197" i="24"/>
  <c r="AU214" i="24"/>
  <c r="AU195" i="24"/>
  <c r="AU246" i="24"/>
  <c r="AU251" i="24"/>
  <c r="AU232" i="24"/>
  <c r="AU222" i="24"/>
  <c r="AU203" i="24"/>
  <c r="AU230" i="24"/>
  <c r="AU247" i="24"/>
  <c r="AU213" i="24"/>
  <c r="AU218" i="24"/>
  <c r="E43" i="1"/>
  <c r="B20" i="24"/>
  <c r="F32" i="16" a="1"/>
  <c r="F32" i="16" s="1"/>
  <c r="N43" i="1" l="1"/>
  <c r="T43" i="1"/>
  <c r="C458" i="6"/>
  <c r="L458" i="6" s="1"/>
  <c r="C524" i="6"/>
  <c r="L524" i="6" s="1"/>
  <c r="D133" i="5"/>
  <c r="I133" i="5" s="1"/>
  <c r="D127" i="5"/>
  <c r="I127" i="5" s="1"/>
  <c r="C482" i="6"/>
  <c r="L482" i="6" s="1"/>
  <c r="D67" i="5"/>
  <c r="I67" i="5" s="1"/>
  <c r="C104" i="6"/>
  <c r="L104" i="6" s="1"/>
  <c r="C500" i="6"/>
  <c r="L500" i="6" s="1"/>
  <c r="C272" i="6"/>
  <c r="L272" i="6" s="1"/>
  <c r="C230" i="6"/>
  <c r="L230" i="6" s="1"/>
  <c r="D187" i="5"/>
  <c r="I187" i="5" s="1"/>
  <c r="C302" i="6"/>
  <c r="L302" i="6" s="1"/>
  <c r="C266" i="6"/>
  <c r="L266" i="6" s="1"/>
  <c r="C488" i="6"/>
  <c r="L488" i="6" s="1"/>
  <c r="C518" i="6"/>
  <c r="L518" i="6" s="1"/>
  <c r="I165" i="16" a="1"/>
  <c r="I165" i="16" s="1"/>
  <c r="J165" i="16" s="1" a="1"/>
  <c r="J165" i="16" s="1"/>
  <c r="J164" i="16" a="1"/>
  <c r="J164" i="16" s="1"/>
  <c r="C140" i="6"/>
  <c r="L140" i="6" s="1"/>
  <c r="D73" i="5"/>
  <c r="I73" i="5" s="1"/>
  <c r="C536" i="6"/>
  <c r="L536" i="6" s="1"/>
  <c r="C314" i="6"/>
  <c r="L314" i="6" s="1"/>
  <c r="C308" i="6"/>
  <c r="L308" i="6" s="1"/>
  <c r="C476" i="6"/>
  <c r="L476" i="6" s="1"/>
  <c r="C224" i="6"/>
  <c r="L224" i="6" s="1"/>
  <c r="C542" i="6"/>
  <c r="L542" i="6" s="1"/>
  <c r="D235" i="5"/>
  <c r="I235" i="5" s="1"/>
  <c r="D85" i="5"/>
  <c r="I85" i="5" s="1"/>
  <c r="C356" i="6"/>
  <c r="L356" i="6" s="1"/>
  <c r="C110" i="6"/>
  <c r="L110" i="6" s="1"/>
  <c r="C134" i="6"/>
  <c r="L134" i="6" s="1"/>
  <c r="C434" i="6"/>
  <c r="L434" i="6" s="1"/>
  <c r="F33" i="16" a="1"/>
  <c r="F33" i="16" s="1"/>
  <c r="F34" i="16" s="1" a="1"/>
  <c r="F34" i="16" s="1"/>
  <c r="C152" i="6"/>
  <c r="L152" i="6" s="1"/>
  <c r="D223" i="5"/>
  <c r="I223" i="5" s="1"/>
  <c r="D55" i="5"/>
  <c r="I55" i="5" s="1"/>
  <c r="D169" i="5"/>
  <c r="I169" i="5" s="1"/>
  <c r="C368" i="6"/>
  <c r="L368" i="6" s="1"/>
  <c r="C212" i="6"/>
  <c r="L212" i="6" s="1"/>
  <c r="C554" i="6"/>
  <c r="L554" i="6" s="1"/>
  <c r="D247" i="5"/>
  <c r="I247" i="5" s="1"/>
  <c r="D229" i="5"/>
  <c r="I229" i="5" s="1"/>
  <c r="C452" i="6"/>
  <c r="L452" i="6" s="1"/>
  <c r="D163" i="5"/>
  <c r="I163" i="5" s="1"/>
  <c r="C410" i="6"/>
  <c r="L410" i="6" s="1"/>
  <c r="C470" i="6"/>
  <c r="L470" i="6" s="1"/>
  <c r="C200" i="6"/>
  <c r="L200" i="6" s="1"/>
  <c r="D259" i="5"/>
  <c r="I259" i="5" s="1"/>
  <c r="D151" i="5"/>
  <c r="I151" i="5" s="1"/>
  <c r="C326" i="6"/>
  <c r="L326" i="6" s="1"/>
  <c r="C374" i="6"/>
  <c r="L374" i="6" s="1"/>
  <c r="C188" i="6"/>
  <c r="L188" i="6" s="1"/>
  <c r="C572" i="6"/>
  <c r="L572" i="6" s="1"/>
  <c r="C146" i="6"/>
  <c r="L146" i="6" s="1"/>
  <c r="C530" i="6"/>
  <c r="L530" i="6" s="1"/>
  <c r="D121" i="5"/>
  <c r="I121" i="5" s="1"/>
  <c r="C320" i="6"/>
  <c r="L320" i="6" s="1"/>
  <c r="C236" i="6"/>
  <c r="L236" i="6" s="1"/>
  <c r="W182" i="24"/>
  <c r="AV185" i="24" s="1"/>
  <c r="C440" i="6"/>
  <c r="L440" i="6" s="1"/>
  <c r="C422" i="6"/>
  <c r="L422" i="6" s="1"/>
  <c r="C98" i="6"/>
  <c r="L98" i="6" s="1"/>
  <c r="D145" i="5"/>
  <c r="I145" i="5" s="1"/>
  <c r="C350" i="6"/>
  <c r="L350" i="6" s="1"/>
  <c r="C164" i="6"/>
  <c r="L164" i="6" s="1"/>
  <c r="C548" i="6"/>
  <c r="L548" i="6" s="1"/>
  <c r="C122" i="6"/>
  <c r="L122" i="6" s="1"/>
  <c r="C506" i="6"/>
  <c r="L506" i="6" s="1"/>
  <c r="D97" i="5"/>
  <c r="I97" i="5" s="1"/>
  <c r="C296" i="6"/>
  <c r="L296" i="6" s="1"/>
  <c r="C206" i="6"/>
  <c r="L206" i="6" s="1"/>
  <c r="D211" i="5"/>
  <c r="I211" i="5" s="1"/>
  <c r="D241" i="5"/>
  <c r="I241" i="5" s="1"/>
  <c r="D61" i="5"/>
  <c r="I61" i="5" s="1"/>
  <c r="C284" i="6"/>
  <c r="L284" i="6" s="1"/>
  <c r="C182" i="6"/>
  <c r="L182" i="6" s="1"/>
  <c r="C242" i="6"/>
  <c r="L242" i="6" s="1"/>
  <c r="D103" i="5"/>
  <c r="I103" i="5" s="1"/>
  <c r="D217" i="5"/>
  <c r="I217" i="5" s="1"/>
  <c r="C416" i="6"/>
  <c r="L416" i="6" s="1"/>
  <c r="D115" i="5"/>
  <c r="I115" i="5" s="1"/>
  <c r="C494" i="6"/>
  <c r="L494" i="6" s="1"/>
  <c r="C194" i="6"/>
  <c r="L194" i="6" s="1"/>
  <c r="C446" i="6"/>
  <c r="L446" i="6" s="1"/>
  <c r="C362" i="6"/>
  <c r="L362" i="6" s="1"/>
  <c r="D109" i="5"/>
  <c r="I109" i="5" s="1"/>
  <c r="C332" i="6"/>
  <c r="L332" i="6" s="1"/>
  <c r="C290" i="6"/>
  <c r="L290" i="6" s="1"/>
  <c r="C158" i="6"/>
  <c r="L158" i="6" s="1"/>
  <c r="C464" i="6"/>
  <c r="L464" i="6" s="1"/>
  <c r="C404" i="6"/>
  <c r="L404" i="6" s="1"/>
  <c r="Z117" i="24"/>
  <c r="AV165" i="24" s="1"/>
  <c r="C116" i="6"/>
  <c r="L116" i="6" s="1"/>
  <c r="D175" i="5"/>
  <c r="I175" i="5" s="1"/>
  <c r="D199" i="5"/>
  <c r="I199" i="5" s="1"/>
  <c r="D205" i="5"/>
  <c r="I205" i="5" s="1"/>
  <c r="C428" i="6"/>
  <c r="L428" i="6" s="1"/>
  <c r="D139" i="5"/>
  <c r="I139" i="5" s="1"/>
  <c r="C386" i="6"/>
  <c r="L386" i="6" s="1"/>
  <c r="C398" i="6"/>
  <c r="L398" i="6" s="1"/>
  <c r="C176" i="6"/>
  <c r="L176" i="6" s="1"/>
  <c r="C560" i="6"/>
  <c r="L560" i="6" s="1"/>
  <c r="C254" i="6"/>
  <c r="L254" i="6" s="1"/>
  <c r="C248" i="6"/>
  <c r="L248" i="6" s="1"/>
  <c r="C566" i="6"/>
  <c r="L566" i="6" s="1"/>
  <c r="C260" i="6"/>
  <c r="L260" i="6" s="1"/>
  <c r="D253" i="5"/>
  <c r="I253" i="5" s="1"/>
  <c r="C218" i="6"/>
  <c r="L218" i="6" s="1"/>
  <c r="D79" i="5"/>
  <c r="I79" i="5" s="1"/>
  <c r="D193" i="5"/>
  <c r="I193" i="5" s="1"/>
  <c r="C392" i="6"/>
  <c r="L392" i="6" s="1"/>
  <c r="D181" i="5"/>
  <c r="I181" i="5" s="1"/>
  <c r="C170" i="6"/>
  <c r="L170" i="6" s="1"/>
  <c r="C344" i="6"/>
  <c r="L344" i="6" s="1"/>
  <c r="D157" i="5"/>
  <c r="I157" i="5" s="1"/>
  <c r="C380" i="6"/>
  <c r="L380" i="6" s="1"/>
  <c r="D91" i="5"/>
  <c r="I91" i="5" s="1"/>
  <c r="C338" i="6"/>
  <c r="L338" i="6" s="1"/>
  <c r="C278" i="6"/>
  <c r="L278" i="6" s="1"/>
  <c r="C128" i="6"/>
  <c r="L128" i="6" s="1"/>
  <c r="C512" i="6"/>
  <c r="L512" i="6" s="1"/>
  <c r="A44" i="1"/>
  <c r="M84" i="10" s="1"/>
  <c r="D20" i="24"/>
  <c r="F4" i="16" a="1"/>
  <c r="F4" i="16" s="1"/>
  <c r="M78" i="10" l="1"/>
  <c r="M83" i="10"/>
  <c r="M72" i="10"/>
  <c r="M77" i="10"/>
  <c r="M66" i="10"/>
  <c r="M71" i="10"/>
  <c r="M42" i="10"/>
  <c r="M65" i="10"/>
  <c r="L76" i="12"/>
  <c r="L77" i="12"/>
  <c r="L70" i="12"/>
  <c r="L71" i="12"/>
  <c r="L65" i="12"/>
  <c r="L69" i="12"/>
  <c r="L41" i="12"/>
  <c r="L64" i="12"/>
  <c r="AV147" i="24"/>
  <c r="AV177" i="24"/>
  <c r="AV204" i="24"/>
  <c r="AV127" i="24"/>
  <c r="AV151" i="24"/>
  <c r="AV139" i="24"/>
  <c r="AV129" i="24"/>
  <c r="AV175" i="24"/>
  <c r="AV149" i="24"/>
  <c r="AV171" i="24"/>
  <c r="AV163" i="24"/>
  <c r="AV173" i="24"/>
  <c r="AV157" i="24"/>
  <c r="AV143" i="24"/>
  <c r="AV119" i="24"/>
  <c r="AV141" i="24"/>
  <c r="AV262" i="24"/>
  <c r="AV200" i="24"/>
  <c r="AV238" i="24"/>
  <c r="AV236" i="24"/>
  <c r="AV192" i="24"/>
  <c r="AV239" i="24"/>
  <c r="AV215" i="24"/>
  <c r="AV222" i="24"/>
  <c r="AV214" i="24"/>
  <c r="AV209" i="24"/>
  <c r="AV242" i="24"/>
  <c r="AV249" i="24"/>
  <c r="AV184" i="24"/>
  <c r="AV201" i="24"/>
  <c r="AV206" i="24"/>
  <c r="AV203" i="24"/>
  <c r="AV237" i="24"/>
  <c r="AV244" i="24"/>
  <c r="AV223" i="24"/>
  <c r="AV243" i="24"/>
  <c r="AV190" i="24"/>
  <c r="AV196" i="24"/>
  <c r="AV232" i="24"/>
  <c r="AV211" i="24"/>
  <c r="AV202" i="24"/>
  <c r="AV231" i="24"/>
  <c r="AV213" i="24"/>
  <c r="AV228" i="24"/>
  <c r="AV230" i="24"/>
  <c r="AV240" i="24"/>
  <c r="AV251" i="24"/>
  <c r="AV216" i="24"/>
  <c r="AV257" i="24"/>
  <c r="AV191" i="24"/>
  <c r="AV235" i="24"/>
  <c r="AV234" i="24"/>
  <c r="AV205" i="24"/>
  <c r="AV245" i="24"/>
  <c r="AV224" i="24"/>
  <c r="AV121" i="24"/>
  <c r="AV145" i="24"/>
  <c r="AV167" i="24"/>
  <c r="AV159" i="24"/>
  <c r="AV153" i="24"/>
  <c r="AV137" i="24"/>
  <c r="AV131" i="24"/>
  <c r="AV123" i="24"/>
  <c r="AV169" i="24"/>
  <c r="AV161" i="24"/>
  <c r="AV133" i="24"/>
  <c r="AV125" i="24"/>
  <c r="AV155" i="24"/>
  <c r="AV135" i="24"/>
  <c r="F35" i="16" a="1"/>
  <c r="F35" i="16" s="1"/>
  <c r="AV219" i="24"/>
  <c r="AV198" i="24"/>
  <c r="AV225" i="24"/>
  <c r="AV187" i="24"/>
  <c r="AV210" i="24"/>
  <c r="AV255" i="24"/>
  <c r="AV218" i="24"/>
  <c r="AV258" i="24"/>
  <c r="AV207" i="24"/>
  <c r="AV188" i="24"/>
  <c r="AV263" i="24"/>
  <c r="AV186" i="24"/>
  <c r="AV250" i="24"/>
  <c r="AV199" i="24"/>
  <c r="AV221" i="24"/>
  <c r="AV247" i="24"/>
  <c r="AV261" i="24"/>
  <c r="AV246" i="24"/>
  <c r="AV195" i="24"/>
  <c r="AV217" i="24"/>
  <c r="AV259" i="24"/>
  <c r="AV254" i="24"/>
  <c r="AV253" i="24"/>
  <c r="AV256" i="24"/>
  <c r="AV193" i="24"/>
  <c r="AV260" i="24"/>
  <c r="AV241" i="24"/>
  <c r="AV226" i="24"/>
  <c r="AV220" i="24"/>
  <c r="AV197" i="24"/>
  <c r="AV252" i="24"/>
  <c r="AV233" i="24"/>
  <c r="AV194" i="24"/>
  <c r="AV212" i="24"/>
  <c r="AV189" i="24"/>
  <c r="AV248" i="24"/>
  <c r="AV229" i="24"/>
  <c r="AV227" i="24"/>
  <c r="AV208" i="24"/>
  <c r="F5" i="16" a="1"/>
  <c r="F5" i="16" s="1"/>
  <c r="F6" i="16" s="1" a="1"/>
  <c r="F6" i="16" s="1"/>
  <c r="E44" i="1"/>
  <c r="C531" i="6" s="1"/>
  <c r="L531" i="6" s="1"/>
  <c r="B21" i="24"/>
  <c r="B93" i="6"/>
  <c r="K93" i="6"/>
  <c r="F93" i="6"/>
  <c r="C255" i="6" l="1"/>
  <c r="L255" i="6" s="1"/>
  <c r="C99" i="6"/>
  <c r="L99" i="6" s="1"/>
  <c r="C477" i="6"/>
  <c r="L477" i="6" s="1"/>
  <c r="C543" i="6"/>
  <c r="L543" i="6" s="1"/>
  <c r="C249" i="6"/>
  <c r="L249" i="6" s="1"/>
  <c r="D164" i="5"/>
  <c r="I164" i="5" s="1"/>
  <c r="D116" i="5"/>
  <c r="I116" i="5" s="1"/>
  <c r="D158" i="5"/>
  <c r="I158" i="5" s="1"/>
  <c r="C207" i="6"/>
  <c r="L207" i="6" s="1"/>
  <c r="C447" i="6"/>
  <c r="L447" i="6" s="1"/>
  <c r="D56" i="5"/>
  <c r="I56" i="5" s="1"/>
  <c r="C381" i="6"/>
  <c r="L381" i="6" s="1"/>
  <c r="C441" i="6"/>
  <c r="L441" i="6" s="1"/>
  <c r="AA182" i="24"/>
  <c r="AW197" i="24" s="1"/>
  <c r="C393" i="6"/>
  <c r="L393" i="6" s="1"/>
  <c r="D236" i="5"/>
  <c r="I236" i="5" s="1"/>
  <c r="C303" i="6"/>
  <c r="L303" i="6" s="1"/>
  <c r="D212" i="5"/>
  <c r="I212" i="5" s="1"/>
  <c r="C189" i="6"/>
  <c r="L189" i="6" s="1"/>
  <c r="C573" i="6"/>
  <c r="L573" i="6" s="1"/>
  <c r="D104" i="5"/>
  <c r="I104" i="5" s="1"/>
  <c r="D128" i="5"/>
  <c r="I128" i="5" s="1"/>
  <c r="C159" i="6"/>
  <c r="L159" i="6" s="1"/>
  <c r="C351" i="6"/>
  <c r="L351" i="6" s="1"/>
  <c r="C417" i="6"/>
  <c r="L417" i="6" s="1"/>
  <c r="C285" i="6"/>
  <c r="L285" i="6" s="1"/>
  <c r="C129" i="6"/>
  <c r="L129" i="6" s="1"/>
  <c r="D152" i="5"/>
  <c r="I152" i="5" s="1"/>
  <c r="D206" i="5"/>
  <c r="I206" i="5" s="1"/>
  <c r="AC117" i="24"/>
  <c r="AW129" i="24" s="1"/>
  <c r="D134" i="5"/>
  <c r="I134" i="5" s="1"/>
  <c r="C321" i="6"/>
  <c r="L321" i="6" s="1"/>
  <c r="D62" i="5"/>
  <c r="I62" i="5" s="1"/>
  <c r="D140" i="5"/>
  <c r="I140" i="5" s="1"/>
  <c r="C183" i="6"/>
  <c r="L183" i="6" s="1"/>
  <c r="C279" i="6"/>
  <c r="L279" i="6" s="1"/>
  <c r="C375" i="6"/>
  <c r="L375" i="6" s="1"/>
  <c r="C471" i="6"/>
  <c r="L471" i="6" s="1"/>
  <c r="C567" i="6"/>
  <c r="L567" i="6" s="1"/>
  <c r="C153" i="6"/>
  <c r="L153" i="6" s="1"/>
  <c r="C489" i="6"/>
  <c r="L489" i="6" s="1"/>
  <c r="D86" i="5"/>
  <c r="I86" i="5" s="1"/>
  <c r="C117" i="6"/>
  <c r="L117" i="6" s="1"/>
  <c r="C213" i="6"/>
  <c r="L213" i="6" s="1"/>
  <c r="C309" i="6"/>
  <c r="L309" i="6" s="1"/>
  <c r="C405" i="6"/>
  <c r="L405" i="6" s="1"/>
  <c r="C501" i="6"/>
  <c r="L501" i="6" s="1"/>
  <c r="D218" i="5"/>
  <c r="I218" i="5" s="1"/>
  <c r="C201" i="6"/>
  <c r="L201" i="6" s="1"/>
  <c r="C537" i="6"/>
  <c r="L537" i="6" s="1"/>
  <c r="D182" i="5"/>
  <c r="I182" i="5" s="1"/>
  <c r="D92" i="5"/>
  <c r="I92" i="5" s="1"/>
  <c r="C273" i="6"/>
  <c r="L273" i="6" s="1"/>
  <c r="C399" i="6"/>
  <c r="L399" i="6" s="1"/>
  <c r="C495" i="6"/>
  <c r="L495" i="6" s="1"/>
  <c r="D200" i="5"/>
  <c r="I200" i="5" s="1"/>
  <c r="C561" i="6"/>
  <c r="L561" i="6" s="1"/>
  <c r="D74" i="5"/>
  <c r="I74" i="5" s="1"/>
  <c r="C141" i="6"/>
  <c r="L141" i="6" s="1"/>
  <c r="C237" i="6"/>
  <c r="L237" i="6" s="1"/>
  <c r="C333" i="6"/>
  <c r="L333" i="6" s="1"/>
  <c r="C429" i="6"/>
  <c r="L429" i="6" s="1"/>
  <c r="C525" i="6"/>
  <c r="L525" i="6" s="1"/>
  <c r="C111" i="6"/>
  <c r="L111" i="6" s="1"/>
  <c r="C297" i="6"/>
  <c r="L297" i="6" s="1"/>
  <c r="D122" i="5"/>
  <c r="I122" i="5" s="1"/>
  <c r="D80" i="5"/>
  <c r="I80" i="5" s="1"/>
  <c r="C171" i="6"/>
  <c r="L171" i="6" s="1"/>
  <c r="Q182" i="24"/>
  <c r="C177" i="6"/>
  <c r="L177" i="6" s="1"/>
  <c r="C513" i="6"/>
  <c r="L513" i="6" s="1"/>
  <c r="C105" i="6"/>
  <c r="L105" i="6" s="1"/>
  <c r="C135" i="6"/>
  <c r="L135" i="6" s="1"/>
  <c r="C231" i="6"/>
  <c r="L231" i="6" s="1"/>
  <c r="C327" i="6"/>
  <c r="L327" i="6" s="1"/>
  <c r="C423" i="6"/>
  <c r="L423" i="6" s="1"/>
  <c r="C519" i="6"/>
  <c r="L519" i="6" s="1"/>
  <c r="D230" i="5"/>
  <c r="I230" i="5" s="1"/>
  <c r="C345" i="6"/>
  <c r="L345" i="6" s="1"/>
  <c r="D224" i="5"/>
  <c r="I224" i="5" s="1"/>
  <c r="D68" i="5"/>
  <c r="I68" i="5" s="1"/>
  <c r="C165" i="6"/>
  <c r="L165" i="6" s="1"/>
  <c r="C261" i="6"/>
  <c r="L261" i="6" s="1"/>
  <c r="C357" i="6"/>
  <c r="L357" i="6" s="1"/>
  <c r="C453" i="6"/>
  <c r="L453" i="6" s="1"/>
  <c r="C549" i="6"/>
  <c r="L549" i="6" s="1"/>
  <c r="D260" i="5"/>
  <c r="I260" i="5" s="1"/>
  <c r="C369" i="6"/>
  <c r="L369" i="6" s="1"/>
  <c r="D242" i="5"/>
  <c r="I242" i="5" s="1"/>
  <c r="D170" i="5"/>
  <c r="I170" i="5" s="1"/>
  <c r="C483" i="6"/>
  <c r="L483" i="6" s="1"/>
  <c r="F36" i="16" a="1"/>
  <c r="F36" i="16" s="1"/>
  <c r="F37" i="16" s="1" a="1"/>
  <c r="F37" i="16" s="1"/>
  <c r="F7" i="16" a="1"/>
  <c r="F7" i="16" s="1"/>
  <c r="C267" i="6"/>
  <c r="L267" i="6" s="1"/>
  <c r="C363" i="6"/>
  <c r="L363" i="6" s="1"/>
  <c r="C225" i="6"/>
  <c r="L225" i="6" s="1"/>
  <c r="C465" i="6"/>
  <c r="L465" i="6" s="1"/>
  <c r="D146" i="5"/>
  <c r="I146" i="5" s="1"/>
  <c r="D194" i="5"/>
  <c r="I194" i="5" s="1"/>
  <c r="D110" i="5"/>
  <c r="I110" i="5" s="1"/>
  <c r="D188" i="5"/>
  <c r="I188" i="5" s="1"/>
  <c r="C195" i="6"/>
  <c r="L195" i="6" s="1"/>
  <c r="C291" i="6"/>
  <c r="L291" i="6" s="1"/>
  <c r="C387" i="6"/>
  <c r="L387" i="6" s="1"/>
  <c r="C507" i="6"/>
  <c r="L507" i="6" s="1"/>
  <c r="C123" i="6"/>
  <c r="L123" i="6" s="1"/>
  <c r="C219" i="6"/>
  <c r="L219" i="6" s="1"/>
  <c r="C315" i="6"/>
  <c r="L315" i="6" s="1"/>
  <c r="C411" i="6"/>
  <c r="L411" i="6" s="1"/>
  <c r="C555" i="6"/>
  <c r="L555" i="6" s="1"/>
  <c r="D248" i="5"/>
  <c r="I248" i="5" s="1"/>
  <c r="D176" i="5"/>
  <c r="I176" i="5" s="1"/>
  <c r="D98" i="5"/>
  <c r="I98" i="5" s="1"/>
  <c r="C147" i="6"/>
  <c r="L147" i="6" s="1"/>
  <c r="C243" i="6"/>
  <c r="L243" i="6" s="1"/>
  <c r="C339" i="6"/>
  <c r="L339" i="6" s="1"/>
  <c r="C459" i="6"/>
  <c r="L459" i="6" s="1"/>
  <c r="D254" i="5"/>
  <c r="I254" i="5" s="1"/>
  <c r="C435" i="6"/>
  <c r="L435" i="6" s="1"/>
  <c r="D21" i="24"/>
  <c r="N44" i="1"/>
  <c r="S8" i="6"/>
  <c r="AW167" i="24" l="1"/>
  <c r="AW195" i="24"/>
  <c r="AW227" i="24"/>
  <c r="AW221" i="24"/>
  <c r="AW255" i="24"/>
  <c r="AW212" i="24"/>
  <c r="AW169" i="24"/>
  <c r="AW245" i="24"/>
  <c r="AW240" i="24"/>
  <c r="AW208" i="24"/>
  <c r="AW204" i="24"/>
  <c r="AW173" i="24"/>
  <c r="AW228" i="24"/>
  <c r="AW247" i="24"/>
  <c r="AW222" i="24"/>
  <c r="AW185" i="24"/>
  <c r="AW226" i="24"/>
  <c r="AW143" i="24"/>
  <c r="AW251" i="24"/>
  <c r="AW186" i="24"/>
  <c r="AW256" i="24"/>
  <c r="AW232" i="24"/>
  <c r="AW207" i="24"/>
  <c r="AW153" i="24"/>
  <c r="AW137" i="24"/>
  <c r="AW202" i="24"/>
  <c r="AW229" i="24"/>
  <c r="AW218" i="24"/>
  <c r="AW200" i="24"/>
  <c r="AW259" i="24"/>
  <c r="AW211" i="24"/>
  <c r="AW157" i="24"/>
  <c r="AW163" i="24"/>
  <c r="AW261" i="24"/>
  <c r="AW234" i="24"/>
  <c r="AW248" i="24"/>
  <c r="AW189" i="24"/>
  <c r="AW196" i="24"/>
  <c r="AW191" i="24"/>
  <c r="AW254" i="24"/>
  <c r="AW235" i="24"/>
  <c r="AW225" i="24"/>
  <c r="AW206" i="24"/>
  <c r="AW260" i="24"/>
  <c r="AW262" i="24"/>
  <c r="AW243" i="24"/>
  <c r="AW192" i="24"/>
  <c r="AW214" i="24"/>
  <c r="AW244" i="24"/>
  <c r="AW258" i="24"/>
  <c r="AW239" i="24"/>
  <c r="AW188" i="24"/>
  <c r="AW210" i="24"/>
  <c r="AW175" i="24"/>
  <c r="AW147" i="24"/>
  <c r="AW161" i="24"/>
  <c r="AW131" i="24"/>
  <c r="AW177" i="24"/>
  <c r="AW159" i="24"/>
  <c r="AW135" i="24"/>
  <c r="AW209" i="24"/>
  <c r="AW219" i="24"/>
  <c r="AW242" i="24"/>
  <c r="AW194" i="24"/>
  <c r="AW141" i="24"/>
  <c r="AW123" i="24"/>
  <c r="AW149" i="24"/>
  <c r="AW249" i="24"/>
  <c r="AW238" i="24"/>
  <c r="AW187" i="24"/>
  <c r="AW190" i="24"/>
  <c r="AW257" i="24"/>
  <c r="AW246" i="24"/>
  <c r="AW217" i="24"/>
  <c r="AW198" i="24"/>
  <c r="AW253" i="24"/>
  <c r="AW203" i="24"/>
  <c r="AW213" i="24"/>
  <c r="AW145" i="24"/>
  <c r="AW155" i="24"/>
  <c r="AW139" i="24"/>
  <c r="AW125" i="24"/>
  <c r="AW231" i="24"/>
  <c r="AW250" i="24"/>
  <c r="AW205" i="24"/>
  <c r="AW263" i="24"/>
  <c r="AW184" i="24"/>
  <c r="AW223" i="24"/>
  <c r="AW233" i="24"/>
  <c r="AW199" i="24"/>
  <c r="AW216" i="24"/>
  <c r="AW193" i="24"/>
  <c r="AW252" i="24"/>
  <c r="AW241" i="24"/>
  <c r="AW230" i="24"/>
  <c r="AW224" i="24"/>
  <c r="AW201" i="24"/>
  <c r="AW236" i="24"/>
  <c r="AW237" i="24"/>
  <c r="AW215" i="24"/>
  <c r="AW220" i="24"/>
  <c r="AW165" i="24"/>
  <c r="AW133" i="24"/>
  <c r="AW121" i="24"/>
  <c r="AW171" i="24"/>
  <c r="AW127" i="24"/>
  <c r="AW151" i="24"/>
  <c r="AW119" i="24"/>
  <c r="F38" i="16" a="1"/>
  <c r="F38" i="16" s="1"/>
  <c r="F39" i="16" s="1" a="1"/>
  <c r="F39" i="16" s="1"/>
  <c r="F8" i="16" a="1"/>
  <c r="F8" i="16" s="1"/>
  <c r="F9" i="16" s="1" a="1"/>
  <c r="F9" i="16" s="1"/>
  <c r="X10" i="5"/>
  <c r="F40" i="16" l="1" a="1"/>
  <c r="F40" i="16" s="1"/>
  <c r="F41" i="16" s="1" a="1"/>
  <c r="F41" i="16" s="1"/>
  <c r="F42" i="16" s="1" a="1"/>
  <c r="F42" i="16" s="1"/>
  <c r="F43" i="16" s="1" a="1"/>
  <c r="F43" i="16" s="1"/>
  <c r="F44" i="16" s="1" a="1"/>
  <c r="F44" i="16" s="1"/>
  <c r="F45" i="16" s="1" a="1"/>
  <c r="F45" i="16" s="1"/>
  <c r="F46" i="16" s="1" a="1"/>
  <c r="F46" i="16" s="1"/>
  <c r="F47" i="16" s="1" a="1"/>
  <c r="F47" i="16" s="1"/>
  <c r="F48" i="16" s="1" a="1"/>
  <c r="F48" i="16" s="1"/>
  <c r="F49" i="16" s="1" a="1"/>
  <c r="F49" i="16" s="1"/>
  <c r="F50" i="16" s="1" a="1"/>
  <c r="F50" i="16" s="1"/>
  <c r="F51" i="16" s="1" a="1"/>
  <c r="F51" i="16" s="1"/>
  <c r="F52" i="16" s="1" a="1"/>
  <c r="F52" i="16" s="1"/>
  <c r="F53" i="16" s="1" a="1"/>
  <c r="F53" i="16" s="1"/>
  <c r="F54" i="16" s="1" a="1"/>
  <c r="F54" i="16" s="1"/>
  <c r="F55" i="16" s="1" a="1"/>
  <c r="F55" i="16" s="1"/>
  <c r="F56" i="16" s="1" a="1"/>
  <c r="F56" i="16" s="1"/>
  <c r="F10" i="16" a="1"/>
  <c r="F10" i="16" s="1"/>
  <c r="F11" i="16" s="1" a="1"/>
  <c r="F11" i="16" s="1"/>
  <c r="C18" i="19" a="1"/>
  <c r="C18" i="19" s="1"/>
  <c r="C3" i="19" a="1"/>
  <c r="C3" i="19" s="1"/>
  <c r="C19" i="19" l="1" a="1"/>
  <c r="C19" i="19" s="1"/>
  <c r="C20" i="19" s="1" a="1"/>
  <c r="C20" i="19" s="1"/>
  <c r="C4" i="19" a="1"/>
  <c r="C4" i="19" s="1"/>
  <c r="C5" i="19" s="1" a="1"/>
  <c r="C5" i="19" s="1"/>
  <c r="F12" i="16" a="1"/>
  <c r="F12" i="16" s="1"/>
  <c r="F13" i="16" s="1" a="1"/>
  <c r="F13" i="16" s="1"/>
  <c r="F14" i="16" s="1" a="1"/>
  <c r="F14" i="16" s="1"/>
  <c r="F15" i="16" s="1" a="1"/>
  <c r="F15" i="16" s="1"/>
  <c r="F16" i="16" s="1" a="1"/>
  <c r="F16" i="16" s="1"/>
  <c r="F17" i="16" s="1" a="1"/>
  <c r="F17" i="16" s="1"/>
  <c r="F18" i="16" s="1" a="1"/>
  <c r="F18" i="16" s="1"/>
  <c r="F19" i="16" s="1" a="1"/>
  <c r="F19" i="16" s="1"/>
  <c r="F20" i="16" s="1" a="1"/>
  <c r="F20" i="16" s="1"/>
  <c r="F21" i="16" s="1" a="1"/>
  <c r="F21" i="16" s="1"/>
  <c r="F22" i="16" s="1" a="1"/>
  <c r="F22" i="16" s="1"/>
  <c r="F23" i="16" s="1" a="1"/>
  <c r="F23" i="16" s="1"/>
  <c r="F24" i="16" s="1" a="1"/>
  <c r="F24" i="16" s="1"/>
  <c r="F25" i="16" s="1" a="1"/>
  <c r="F25" i="16" s="1"/>
  <c r="F26" i="16" s="1" a="1"/>
  <c r="F26" i="16" s="1"/>
  <c r="F27" i="16" s="1" a="1"/>
  <c r="F27" i="16" s="1"/>
  <c r="F28" i="16" s="1" a="1"/>
  <c r="F28" i="16" s="1"/>
  <c r="U10" i="10"/>
  <c r="I93" i="6"/>
  <c r="AC10" i="5"/>
  <c r="AA10" i="5"/>
  <c r="L50" i="5"/>
  <c r="S10" i="10"/>
  <c r="B247" i="9" s="1"/>
  <c r="V10" i="10"/>
  <c r="C21" i="19" l="1" a="1"/>
  <c r="C21" i="19" s="1"/>
  <c r="C6" i="19" a="1"/>
  <c r="C6" i="19" s="1"/>
  <c r="C7" i="19" s="1" a="1"/>
  <c r="C7" i="19" s="1"/>
  <c r="C8" i="19" s="1" a="1"/>
  <c r="C8" i="19" s="1"/>
  <c r="C9" i="19" s="1" a="1"/>
  <c r="C9" i="19" s="1"/>
  <c r="N247" i="9"/>
  <c r="C50" i="5"/>
  <c r="B38" i="10"/>
  <c r="Z120" i="1"/>
  <c r="G93" i="1"/>
  <c r="G69" i="1"/>
  <c r="G51" i="1"/>
  <c r="C22" i="19" l="1" a="1"/>
  <c r="C22" i="19" s="1"/>
  <c r="C23" i="19" s="1" a="1"/>
  <c r="C23" i="19" s="1"/>
  <c r="K247" i="9"/>
  <c r="K248" i="9" s="1"/>
  <c r="L247" i="9"/>
  <c r="C24" i="19" l="1" a="1"/>
  <c r="C24" i="19" s="1"/>
  <c r="C25" i="19" s="1" a="1"/>
  <c r="C25" i="19" s="1"/>
  <c r="K249" i="9"/>
  <c r="L248" i="9"/>
  <c r="Y10" i="5"/>
  <c r="B486" i="9" s="1"/>
  <c r="K250" i="9" l="1"/>
  <c r="L249" i="9"/>
  <c r="X486" i="9"/>
  <c r="V486" i="9" s="1" a="1"/>
  <c r="V486" i="9" s="1"/>
  <c r="Y486" i="9"/>
  <c r="Y487" i="9" s="1"/>
  <c r="Y488" i="9" s="1"/>
  <c r="Y489" i="9" s="1"/>
  <c r="Y490" i="9" s="1"/>
  <c r="Y491" i="9" s="1"/>
  <c r="Y492" i="9" s="1"/>
  <c r="Y493" i="9" s="1"/>
  <c r="Y494" i="9" s="1"/>
  <c r="Y495" i="9" s="1"/>
  <c r="Y496" i="9" s="1"/>
  <c r="Y497" i="9" s="1"/>
  <c r="Y498" i="9" s="1"/>
  <c r="Y499" i="9" s="1"/>
  <c r="Y500" i="9" s="1"/>
  <c r="Y501" i="9" s="1"/>
  <c r="Y502" i="9" s="1"/>
  <c r="Y503" i="9" s="1"/>
  <c r="Y504" i="9" s="1"/>
  <c r="Y505" i="9" s="1"/>
  <c r="Y506" i="9" s="1"/>
  <c r="Y507" i="9" s="1"/>
  <c r="Y508" i="9" s="1"/>
  <c r="Y509" i="9" s="1"/>
  <c r="Y510" i="9" s="1"/>
  <c r="Y511" i="9" s="1"/>
  <c r="Y512" i="9" s="1"/>
  <c r="Y513" i="9" s="1"/>
  <c r="Y514" i="9" s="1"/>
  <c r="Y515" i="9" s="1"/>
  <c r="Y516" i="9" s="1"/>
  <c r="Y517" i="9" s="1"/>
  <c r="Y518" i="9" s="1"/>
  <c r="Y519" i="9" s="1"/>
  <c r="Y520" i="9" s="1"/>
  <c r="Y521" i="9" s="1"/>
  <c r="Y522" i="9" s="1"/>
  <c r="Y523" i="9" s="1"/>
  <c r="Y524" i="9" s="1"/>
  <c r="Y525" i="9" s="1"/>
  <c r="Y526" i="9" s="1"/>
  <c r="Y527" i="9" s="1"/>
  <c r="Y528" i="9" s="1"/>
  <c r="Y529" i="9" s="1"/>
  <c r="Y530" i="9" s="1"/>
  <c r="Y531" i="9" s="1"/>
  <c r="Y532" i="9" s="1"/>
  <c r="Y533" i="9" s="1"/>
  <c r="Y534" i="9" s="1"/>
  <c r="Y535" i="9" s="1"/>
  <c r="Y536" i="9" s="1"/>
  <c r="Y537" i="9" s="1"/>
  <c r="Y538" i="9" s="1"/>
  <c r="Y539" i="9" s="1"/>
  <c r="Y540" i="9" s="1"/>
  <c r="Y541" i="9" s="1"/>
  <c r="Y542" i="9" s="1"/>
  <c r="Y543" i="9" s="1"/>
  <c r="Y544" i="9" s="1"/>
  <c r="Y545" i="9" s="1"/>
  <c r="Y546" i="9" s="1"/>
  <c r="Y547" i="9" s="1"/>
  <c r="Y548" i="9" s="1"/>
  <c r="Y549" i="9" s="1"/>
  <c r="Y550" i="9" s="1"/>
  <c r="Y551" i="9" s="1"/>
  <c r="Y552" i="9" s="1"/>
  <c r="Y553" i="9" s="1"/>
  <c r="Y554" i="9" s="1"/>
  <c r="Y555" i="9" s="1"/>
  <c r="Y556" i="9" s="1"/>
  <c r="Y557" i="9" s="1"/>
  <c r="Z486" i="9"/>
  <c r="AA486" i="9"/>
  <c r="A839" i="19" a="1"/>
  <c r="A839" i="19" s="1"/>
  <c r="A840" i="19" s="1" a="1"/>
  <c r="A840" i="19" s="1"/>
  <c r="A841" i="19" s="1" a="1"/>
  <c r="A841" i="19" s="1"/>
  <c r="A842" i="19" s="1" a="1"/>
  <c r="A842" i="19" s="1"/>
  <c r="C95" i="20"/>
  <c r="D95" i="20" s="1"/>
  <c r="C59" i="20"/>
  <c r="D59" i="20" s="1"/>
  <c r="C3" i="20"/>
  <c r="D3" i="20" s="1"/>
  <c r="Y558" i="9" l="1"/>
  <c r="Z557" i="9"/>
  <c r="D557" i="9" s="1" a="1"/>
  <c r="D557" i="9" s="1"/>
  <c r="K251" i="9"/>
  <c r="L250" i="9"/>
  <c r="C250" i="9" s="1" a="1"/>
  <c r="C250" i="9" s="1"/>
  <c r="C203" i="9" a="1"/>
  <c r="C203" i="9" s="1"/>
  <c r="D207" i="9" a="1"/>
  <c r="D207" i="9" s="1"/>
  <c r="D215" i="9" a="1"/>
  <c r="D215" i="9" s="1"/>
  <c r="I167" i="9" a="1"/>
  <c r="I167" i="9" s="1"/>
  <c r="I215" i="9" a="1"/>
  <c r="I215" i="9" s="1"/>
  <c r="C119" i="9" a="1"/>
  <c r="C119" i="9" s="1"/>
  <c r="I199" i="9" a="1"/>
  <c r="I199" i="9" s="1"/>
  <c r="I203" i="9" a="1"/>
  <c r="I203" i="9" s="1"/>
  <c r="I135" i="9" a="1"/>
  <c r="I135" i="9" s="1"/>
  <c r="C215" i="9" a="1"/>
  <c r="C215" i="9" s="1"/>
  <c r="I200" i="9" a="1"/>
  <c r="I200" i="9" s="1"/>
  <c r="I119" i="9" a="1"/>
  <c r="I119" i="9" s="1"/>
  <c r="D203" i="9" a="1"/>
  <c r="D203" i="9" s="1"/>
  <c r="D119" i="9" a="1"/>
  <c r="D119" i="9" s="1"/>
  <c r="D205" i="9" a="1"/>
  <c r="D205" i="9" s="1"/>
  <c r="C125" i="9" a="1"/>
  <c r="C125" i="9" s="1"/>
  <c r="I126" i="9" a="1"/>
  <c r="I126" i="9" s="1"/>
  <c r="I58" i="9" a="1"/>
  <c r="I58" i="9" s="1"/>
  <c r="C204" i="9" a="1"/>
  <c r="C204" i="9" s="1"/>
  <c r="I120" i="9" a="1"/>
  <c r="I120" i="9" s="1"/>
  <c r="C211" i="9" a="1"/>
  <c r="C211" i="9" s="1"/>
  <c r="I131" i="9" a="1"/>
  <c r="I131" i="9" s="1"/>
  <c r="I122" i="9" a="1"/>
  <c r="I122" i="9" s="1"/>
  <c r="D50" i="9" a="1"/>
  <c r="D50" i="9" s="1"/>
  <c r="C129" i="9" a="1"/>
  <c r="C129" i="9" s="1"/>
  <c r="C53" i="9" a="1"/>
  <c r="C53" i="9" s="1"/>
  <c r="C202" i="9" a="1"/>
  <c r="C202" i="9" s="1"/>
  <c r="D138" i="9" a="1"/>
  <c r="D138" i="9" s="1"/>
  <c r="C124" i="9" a="1"/>
  <c r="C124" i="9" s="1"/>
  <c r="C167" i="9" a="1"/>
  <c r="C167" i="9" s="1"/>
  <c r="C55" i="9" a="1"/>
  <c r="C55" i="9" s="1"/>
  <c r="C134" i="9" a="1"/>
  <c r="C134" i="9" s="1"/>
  <c r="D133" i="9" a="1"/>
  <c r="D133" i="9" s="1"/>
  <c r="C205" i="9" a="1"/>
  <c r="C205" i="9" s="1"/>
  <c r="D126" i="9" a="1"/>
  <c r="D126" i="9" s="1"/>
  <c r="C58" i="9" a="1"/>
  <c r="C58" i="9" s="1"/>
  <c r="C120" i="9" a="1"/>
  <c r="C120" i="9" s="1"/>
  <c r="C131" i="9" a="1"/>
  <c r="C131" i="9" s="1"/>
  <c r="I206" i="9" a="1"/>
  <c r="I206" i="9" s="1"/>
  <c r="C122" i="9" a="1"/>
  <c r="C122" i="9" s="1"/>
  <c r="C50" i="9" a="1"/>
  <c r="C50" i="9" s="1"/>
  <c r="D129" i="9" a="1"/>
  <c r="D129" i="9" s="1"/>
  <c r="I210" i="9" a="1"/>
  <c r="I210" i="9" s="1"/>
  <c r="I202" i="9" a="1"/>
  <c r="I202" i="9" s="1"/>
  <c r="C138" i="9" a="1"/>
  <c r="C138" i="9" s="1"/>
  <c r="D199" i="9" a="1"/>
  <c r="D199" i="9" s="1"/>
  <c r="D135" i="9" a="1"/>
  <c r="D135" i="9" s="1"/>
  <c r="D134" i="9" a="1"/>
  <c r="D134" i="9" s="1"/>
  <c r="I208" i="9" a="1"/>
  <c r="I208" i="9" s="1"/>
  <c r="C128" i="9" a="1"/>
  <c r="C128" i="9" s="1"/>
  <c r="D123" i="9" a="1"/>
  <c r="D123" i="9" s="1"/>
  <c r="C218" i="9" a="1"/>
  <c r="C218" i="9" s="1"/>
  <c r="D201" i="9" a="1"/>
  <c r="D201" i="9" s="1"/>
  <c r="I121" i="9" a="1"/>
  <c r="I121" i="9" s="1"/>
  <c r="I125" i="9" a="1"/>
  <c r="I125" i="9" s="1"/>
  <c r="C126" i="9" a="1"/>
  <c r="C126" i="9" s="1"/>
  <c r="I204" i="9" a="1"/>
  <c r="I204" i="9" s="1"/>
  <c r="I211" i="9" a="1"/>
  <c r="I211" i="9" s="1"/>
  <c r="C206" i="9" a="1"/>
  <c r="C206" i="9" s="1"/>
  <c r="D122" i="9" a="1"/>
  <c r="D122" i="9" s="1"/>
  <c r="I53" i="9" a="1"/>
  <c r="I53" i="9" s="1"/>
  <c r="D210" i="9" a="1"/>
  <c r="D210" i="9" s="1"/>
  <c r="D202" i="9" a="1"/>
  <c r="D202" i="9" s="1"/>
  <c r="I205" i="9" a="1"/>
  <c r="I205" i="9" s="1"/>
  <c r="D125" i="9" a="1"/>
  <c r="D125" i="9" s="1"/>
  <c r="D58" i="9" a="1"/>
  <c r="D58" i="9" s="1"/>
  <c r="D204" i="9" a="1"/>
  <c r="D204" i="9" s="1"/>
  <c r="D120" i="9" a="1"/>
  <c r="D120" i="9" s="1"/>
  <c r="D211" i="9" a="1"/>
  <c r="D211" i="9" s="1"/>
  <c r="D131" i="9" a="1"/>
  <c r="D131" i="9" s="1"/>
  <c r="D206" i="9" a="1"/>
  <c r="D206" i="9" s="1"/>
  <c r="I50" i="9" a="1"/>
  <c r="I50" i="9" s="1"/>
  <c r="I129" i="9" a="1"/>
  <c r="I129" i="9" s="1"/>
  <c r="D53" i="9" a="1"/>
  <c r="D53" i="9" s="1"/>
  <c r="C210" i="9" a="1"/>
  <c r="C210" i="9" s="1"/>
  <c r="I138" i="9" a="1"/>
  <c r="I138" i="9" s="1"/>
  <c r="D124" i="9" a="1"/>
  <c r="D124" i="9" s="1"/>
  <c r="D167" i="9" a="1"/>
  <c r="D167" i="9" s="1"/>
  <c r="I55" i="9" a="1"/>
  <c r="I55" i="9" s="1"/>
  <c r="I134" i="9" a="1"/>
  <c r="I134" i="9" s="1"/>
  <c r="C133" i="9" a="1"/>
  <c r="C133" i="9" s="1"/>
  <c r="D212" i="9" a="1"/>
  <c r="D212" i="9" s="1"/>
  <c r="C208" i="9" a="1"/>
  <c r="C208" i="9" s="1"/>
  <c r="C123" i="9" a="1"/>
  <c r="C123" i="9" s="1"/>
  <c r="I201" i="9" a="1"/>
  <c r="I201" i="9" s="1"/>
  <c r="I133" i="9" a="1"/>
  <c r="I133" i="9" s="1"/>
  <c r="C212" i="9" a="1"/>
  <c r="C212" i="9" s="1"/>
  <c r="C121" i="9" a="1"/>
  <c r="C121" i="9" s="1"/>
  <c r="C54" i="9" a="1"/>
  <c r="C54" i="9" s="1"/>
  <c r="C207" i="9" a="1"/>
  <c r="C207" i="9" s="1"/>
  <c r="D128" i="9" a="1"/>
  <c r="D128" i="9" s="1"/>
  <c r="D218" i="9" a="1"/>
  <c r="D218" i="9" s="1"/>
  <c r="D121" i="9" a="1"/>
  <c r="D121" i="9" s="1"/>
  <c r="D54" i="9" a="1"/>
  <c r="D54" i="9" s="1"/>
  <c r="C127" i="9" a="1"/>
  <c r="C127" i="9" s="1"/>
  <c r="I124" i="9" a="1"/>
  <c r="I124" i="9" s="1"/>
  <c r="C199" i="9" a="1"/>
  <c r="C199" i="9" s="1"/>
  <c r="D208" i="9" a="1"/>
  <c r="D208" i="9" s="1"/>
  <c r="I123" i="9" a="1"/>
  <c r="I123" i="9" s="1"/>
  <c r="D127" i="9" a="1"/>
  <c r="D127" i="9" s="1"/>
  <c r="I86" i="9" a="1"/>
  <c r="I86" i="9" s="1"/>
  <c r="I54" i="9" a="1"/>
  <c r="I54" i="9" s="1"/>
  <c r="D86" i="9" a="1"/>
  <c r="D86" i="9" s="1"/>
  <c r="I207" i="9" a="1"/>
  <c r="I207" i="9" s="1"/>
  <c r="C86" i="9" a="1"/>
  <c r="C86" i="9" s="1"/>
  <c r="C135" i="9" a="1"/>
  <c r="C135" i="9" s="1"/>
  <c r="I128" i="9" a="1"/>
  <c r="I128" i="9" s="1"/>
  <c r="I218" i="9" a="1"/>
  <c r="I218" i="9" s="1"/>
  <c r="C201" i="9" a="1"/>
  <c r="C201" i="9" s="1"/>
  <c r="I127" i="9" a="1"/>
  <c r="I127" i="9" s="1"/>
  <c r="D136" i="9" a="1"/>
  <c r="D136" i="9" s="1"/>
  <c r="C200" i="9" a="1"/>
  <c r="C200" i="9" s="1"/>
  <c r="C56" i="9" a="1"/>
  <c r="C56" i="9" s="1"/>
  <c r="D55" i="9" a="1"/>
  <c r="D55" i="9" s="1"/>
  <c r="I212" i="9" a="1"/>
  <c r="I212" i="9" s="1"/>
  <c r="D200" i="9" a="1"/>
  <c r="D200" i="9" s="1"/>
  <c r="D56" i="9" a="1"/>
  <c r="D56" i="9" s="1"/>
  <c r="C136" i="9" a="1"/>
  <c r="C136" i="9" s="1"/>
  <c r="I132" i="9" a="1"/>
  <c r="I132" i="9" s="1"/>
  <c r="I163" i="9" a="1"/>
  <c r="I163" i="9" s="1"/>
  <c r="C57" i="9" a="1"/>
  <c r="C57" i="9" s="1"/>
  <c r="C130" i="9" a="1"/>
  <c r="C130" i="9" s="1"/>
  <c r="I137" i="9" a="1"/>
  <c r="I137" i="9" s="1"/>
  <c r="I51" i="9" a="1"/>
  <c r="I51" i="9" s="1"/>
  <c r="C52" i="9" a="1"/>
  <c r="C52" i="9" s="1"/>
  <c r="I136" i="9" a="1"/>
  <c r="I136" i="9" s="1"/>
  <c r="D217" i="9" a="1"/>
  <c r="D217" i="9" s="1"/>
  <c r="D216" i="9" a="1"/>
  <c r="D216" i="9" s="1"/>
  <c r="I214" i="9" a="1"/>
  <c r="I214" i="9" s="1"/>
  <c r="C213" i="9" a="1"/>
  <c r="C213" i="9" s="1"/>
  <c r="D132" i="9" a="1"/>
  <c r="D132" i="9" s="1"/>
  <c r="C163" i="9" a="1"/>
  <c r="C163" i="9" s="1"/>
  <c r="I49" i="9" a="1"/>
  <c r="I49" i="9" s="1"/>
  <c r="D57" i="9" a="1"/>
  <c r="D57" i="9" s="1"/>
  <c r="I130" i="9" a="1"/>
  <c r="I130" i="9" s="1"/>
  <c r="D137" i="9" a="1"/>
  <c r="D137" i="9" s="1"/>
  <c r="D51" i="9" a="1"/>
  <c r="D51" i="9" s="1"/>
  <c r="I52" i="9" a="1"/>
  <c r="I52" i="9" s="1"/>
  <c r="C216" i="9" a="1"/>
  <c r="C216" i="9" s="1"/>
  <c r="D209" i="9" a="1"/>
  <c r="D209" i="9" s="1"/>
  <c r="D49" i="9" a="1"/>
  <c r="D49" i="9" s="1"/>
  <c r="D130" i="9" a="1"/>
  <c r="D130" i="9" s="1"/>
  <c r="I56" i="9" a="1"/>
  <c r="I56" i="9" s="1"/>
  <c r="D52" i="9" a="1"/>
  <c r="D52" i="9" s="1"/>
  <c r="I217" i="9" a="1"/>
  <c r="I217" i="9" s="1"/>
  <c r="C214" i="9" a="1"/>
  <c r="C214" i="9" s="1"/>
  <c r="C209" i="9" a="1"/>
  <c r="C209" i="9" s="1"/>
  <c r="I213" i="9" a="1"/>
  <c r="I213" i="9" s="1"/>
  <c r="I83" i="9" a="1"/>
  <c r="I83" i="9" s="1"/>
  <c r="C132" i="9" a="1"/>
  <c r="C132" i="9" s="1"/>
  <c r="D163" i="9" a="1"/>
  <c r="D163" i="9" s="1"/>
  <c r="C49" i="9" a="1"/>
  <c r="C49" i="9" s="1"/>
  <c r="I57" i="9" a="1"/>
  <c r="I57" i="9" s="1"/>
  <c r="C137" i="9" a="1"/>
  <c r="C137" i="9" s="1"/>
  <c r="C51" i="9" a="1"/>
  <c r="C51" i="9" s="1"/>
  <c r="C217" i="9" a="1"/>
  <c r="C217" i="9" s="1"/>
  <c r="I216" i="9" a="1"/>
  <c r="I216" i="9" s="1"/>
  <c r="D214" i="9" a="1"/>
  <c r="D214" i="9" s="1"/>
  <c r="I209" i="9" a="1"/>
  <c r="I209" i="9" s="1"/>
  <c r="D213" i="9" a="1"/>
  <c r="D213" i="9" s="1"/>
  <c r="C83" i="9" a="1"/>
  <c r="C83" i="9" s="1"/>
  <c r="C88" i="9" a="1"/>
  <c r="C88" i="9" s="1"/>
  <c r="D82" i="9" a="1"/>
  <c r="D82" i="9" s="1"/>
  <c r="I79" i="9" a="1"/>
  <c r="I79" i="9" s="1"/>
  <c r="C85" i="9" a="1"/>
  <c r="C85" i="9" s="1"/>
  <c r="D87" i="9" a="1"/>
  <c r="D87" i="9" s="1"/>
  <c r="C80" i="9" a="1"/>
  <c r="C80" i="9" s="1"/>
  <c r="C84" i="9" a="1"/>
  <c r="C84" i="9" s="1"/>
  <c r="D81" i="9" a="1"/>
  <c r="D81" i="9" s="1"/>
  <c r="C166" i="9" a="1"/>
  <c r="C166" i="9" s="1"/>
  <c r="I168" i="9" a="1"/>
  <c r="I168" i="9" s="1"/>
  <c r="D162" i="9" a="1"/>
  <c r="D162" i="9" s="1"/>
  <c r="I161" i="9" a="1"/>
  <c r="I161" i="9" s="1"/>
  <c r="C165" i="9" a="1"/>
  <c r="C165" i="9" s="1"/>
  <c r="I160" i="9" a="1"/>
  <c r="I160" i="9" s="1"/>
  <c r="I236" i="9" a="1"/>
  <c r="I236" i="9" s="1"/>
  <c r="D219" i="9" a="1"/>
  <c r="D219" i="9" s="1"/>
  <c r="I78" i="9" a="1"/>
  <c r="I78" i="9" s="1"/>
  <c r="D173" i="9" a="1"/>
  <c r="D173" i="9" s="1"/>
  <c r="C99" i="9" a="1"/>
  <c r="C99" i="9" s="1"/>
  <c r="I237" i="9" a="1"/>
  <c r="I237" i="9" s="1"/>
  <c r="C185" i="9" a="1"/>
  <c r="C185" i="9" s="1"/>
  <c r="D174" i="9" a="1"/>
  <c r="D174" i="9" s="1"/>
  <c r="I140" i="9" a="1"/>
  <c r="I140" i="9" s="1"/>
  <c r="I106" i="9" a="1"/>
  <c r="I106" i="9" s="1"/>
  <c r="C238" i="9" a="1"/>
  <c r="C238" i="9" s="1"/>
  <c r="D179" i="9" a="1"/>
  <c r="D179" i="9" s="1"/>
  <c r="D190" i="9" a="1"/>
  <c r="D190" i="9" s="1"/>
  <c r="D196" i="9" a="1"/>
  <c r="D196" i="9" s="1"/>
  <c r="I98" i="9" a="1"/>
  <c r="I98" i="9" s="1"/>
  <c r="I70" i="9" a="1"/>
  <c r="I70" i="9" s="1"/>
  <c r="I110" i="9" a="1"/>
  <c r="I110" i="9" s="1"/>
  <c r="I141" i="9" a="1"/>
  <c r="I141" i="9" s="1"/>
  <c r="C102" i="9" a="1"/>
  <c r="C102" i="9" s="1"/>
  <c r="C188" i="9" a="1"/>
  <c r="C188" i="9" s="1"/>
  <c r="I223" i="9" a="1"/>
  <c r="I223" i="9" s="1"/>
  <c r="D220" i="9" a="1"/>
  <c r="D220" i="9" s="1"/>
  <c r="C94" i="9" a="1"/>
  <c r="C94" i="9" s="1"/>
  <c r="D89" i="9" a="1"/>
  <c r="D89" i="9" s="1"/>
  <c r="I77" i="9" a="1"/>
  <c r="I77" i="9" s="1"/>
  <c r="C177" i="9" a="1"/>
  <c r="C177" i="9" s="1"/>
  <c r="I117" i="9" a="1"/>
  <c r="I117" i="9" s="1"/>
  <c r="I105" i="9" a="1"/>
  <c r="I105" i="9" s="1"/>
  <c r="I230" i="9" a="1"/>
  <c r="I230" i="9" s="1"/>
  <c r="C184" i="9" a="1"/>
  <c r="C184" i="9" s="1"/>
  <c r="C64" i="9" a="1"/>
  <c r="C64" i="9" s="1"/>
  <c r="D158" i="9" a="1"/>
  <c r="D158" i="9" s="1"/>
  <c r="C96" i="9" a="1"/>
  <c r="C96" i="9" s="1"/>
  <c r="D231" i="9" a="1"/>
  <c r="D231" i="9" s="1"/>
  <c r="I85" i="9" a="1"/>
  <c r="I85" i="9" s="1"/>
  <c r="I87" i="9" a="1"/>
  <c r="I87" i="9" s="1"/>
  <c r="D84" i="9" a="1"/>
  <c r="D84" i="9" s="1"/>
  <c r="I166" i="9" a="1"/>
  <c r="I166" i="9" s="1"/>
  <c r="C164" i="9" a="1"/>
  <c r="C164" i="9" s="1"/>
  <c r="I162" i="9" a="1"/>
  <c r="I162" i="9" s="1"/>
  <c r="C161" i="9" a="1"/>
  <c r="C161" i="9" s="1"/>
  <c r="D159" i="9" a="1"/>
  <c r="D159" i="9" s="1"/>
  <c r="D160" i="9" a="1"/>
  <c r="D160" i="9" s="1"/>
  <c r="C219" i="9" a="1"/>
  <c r="C219" i="9" s="1"/>
  <c r="C90" i="9" a="1"/>
  <c r="C90" i="9" s="1"/>
  <c r="D78" i="9" a="1"/>
  <c r="D78" i="9" s="1"/>
  <c r="C101" i="9" a="1"/>
  <c r="C101" i="9" s="1"/>
  <c r="D237" i="9" a="1"/>
  <c r="D237" i="9" s="1"/>
  <c r="D189" i="9" a="1"/>
  <c r="D189" i="9" s="1"/>
  <c r="I174" i="9" a="1"/>
  <c r="I174" i="9" s="1"/>
  <c r="C114" i="9" a="1"/>
  <c r="C114" i="9" s="1"/>
  <c r="D143" i="9" a="1"/>
  <c r="D143" i="9" s="1"/>
  <c r="C140" i="9" a="1"/>
  <c r="C140" i="9" s="1"/>
  <c r="D106" i="9" a="1"/>
  <c r="D106" i="9" s="1"/>
  <c r="C179" i="9" a="1"/>
  <c r="C179" i="9" s="1"/>
  <c r="I190" i="9" a="1"/>
  <c r="I190" i="9" s="1"/>
  <c r="D98" i="9" a="1"/>
  <c r="D98" i="9" s="1"/>
  <c r="I76" i="9" a="1"/>
  <c r="I76" i="9" s="1"/>
  <c r="C107" i="9" a="1"/>
  <c r="C107" i="9" s="1"/>
  <c r="I102" i="9" a="1"/>
  <c r="I102" i="9" s="1"/>
  <c r="C186" i="9" a="1"/>
  <c r="C186" i="9" s="1"/>
  <c r="I188" i="9" a="1"/>
  <c r="I188" i="9" s="1"/>
  <c r="C223" i="9" a="1"/>
  <c r="C223" i="9" s="1"/>
  <c r="I94" i="9" a="1"/>
  <c r="I94" i="9" s="1"/>
  <c r="C89" i="9" a="1"/>
  <c r="C89" i="9" s="1"/>
  <c r="C72" i="9" a="1"/>
  <c r="C72" i="9" s="1"/>
  <c r="I177" i="9" a="1"/>
  <c r="I177" i="9" s="1"/>
  <c r="D117" i="9" a="1"/>
  <c r="D117" i="9" s="1"/>
  <c r="D105" i="9" a="1"/>
  <c r="D105" i="9" s="1"/>
  <c r="C230" i="9" a="1"/>
  <c r="C230" i="9" s="1"/>
  <c r="D62" i="9" a="1"/>
  <c r="D62" i="9" s="1"/>
  <c r="I64" i="9" a="1"/>
  <c r="I64" i="9" s="1"/>
  <c r="I88" i="9" a="1"/>
  <c r="I88" i="9" s="1"/>
  <c r="C82" i="9" a="1"/>
  <c r="C82" i="9" s="1"/>
  <c r="D79" i="9" a="1"/>
  <c r="D79" i="9" s="1"/>
  <c r="D85" i="9" a="1"/>
  <c r="D85" i="9" s="1"/>
  <c r="I80" i="9" a="1"/>
  <c r="I80" i="9" s="1"/>
  <c r="C81" i="9" a="1"/>
  <c r="C81" i="9" s="1"/>
  <c r="C168" i="9" a="1"/>
  <c r="C168" i="9" s="1"/>
  <c r="D164" i="9" a="1"/>
  <c r="D164" i="9" s="1"/>
  <c r="C162" i="9" a="1"/>
  <c r="C162" i="9" s="1"/>
  <c r="I165" i="9" a="1"/>
  <c r="I165" i="9" s="1"/>
  <c r="I159" i="9" a="1"/>
  <c r="I159" i="9" s="1"/>
  <c r="C160" i="9" a="1"/>
  <c r="C160" i="9" s="1"/>
  <c r="D236" i="9" a="1"/>
  <c r="D236" i="9" s="1"/>
  <c r="I90" i="9" a="1"/>
  <c r="I90" i="9" s="1"/>
  <c r="C78" i="9" a="1"/>
  <c r="C78" i="9" s="1"/>
  <c r="I173" i="9" a="1"/>
  <c r="I173" i="9" s="1"/>
  <c r="D99" i="9" a="1"/>
  <c r="D99" i="9" s="1"/>
  <c r="I101" i="9" a="1"/>
  <c r="I101" i="9" s="1"/>
  <c r="C237" i="9" a="1"/>
  <c r="C237" i="9" s="1"/>
  <c r="D185" i="9" a="1"/>
  <c r="D185" i="9" s="1"/>
  <c r="I189" i="9" a="1"/>
  <c r="I189" i="9" s="1"/>
  <c r="I114" i="9" a="1"/>
  <c r="I114" i="9" s="1"/>
  <c r="I143" i="9" a="1"/>
  <c r="I143" i="9" s="1"/>
  <c r="D140" i="9" a="1"/>
  <c r="D140" i="9" s="1"/>
  <c r="I238" i="9" a="1"/>
  <c r="I238" i="9" s="1"/>
  <c r="I179" i="9" a="1"/>
  <c r="I179" i="9" s="1"/>
  <c r="C196" i="9" a="1"/>
  <c r="C196" i="9" s="1"/>
  <c r="D70" i="9" a="1"/>
  <c r="D70" i="9" s="1"/>
  <c r="D76" i="9" a="1"/>
  <c r="D76" i="9" s="1"/>
  <c r="D110" i="9" a="1"/>
  <c r="D110" i="9" s="1"/>
  <c r="C141" i="9" a="1"/>
  <c r="C141" i="9" s="1"/>
  <c r="I107" i="9" a="1"/>
  <c r="I107" i="9" s="1"/>
  <c r="D102" i="9" a="1"/>
  <c r="D102" i="9" s="1"/>
  <c r="D186" i="9" a="1"/>
  <c r="D186" i="9" s="1"/>
  <c r="D188" i="9" a="1"/>
  <c r="D188" i="9" s="1"/>
  <c r="C220" i="9" a="1"/>
  <c r="C220" i="9" s="1"/>
  <c r="D94" i="9" a="1"/>
  <c r="D94" i="9" s="1"/>
  <c r="D77" i="9" a="1"/>
  <c r="D77" i="9" s="1"/>
  <c r="I72" i="9" a="1"/>
  <c r="I72" i="9" s="1"/>
  <c r="D177" i="9" a="1"/>
  <c r="D177" i="9" s="1"/>
  <c r="C105" i="9" a="1"/>
  <c r="C105" i="9" s="1"/>
  <c r="D230" i="9" a="1"/>
  <c r="D230" i="9" s="1"/>
  <c r="D184" i="9" a="1"/>
  <c r="D184" i="9" s="1"/>
  <c r="I62" i="9" a="1"/>
  <c r="I62" i="9" s="1"/>
  <c r="D64" i="9" a="1"/>
  <c r="D64" i="9" s="1"/>
  <c r="C158" i="9" a="1"/>
  <c r="C158" i="9" s="1"/>
  <c r="I144" i="9" a="1"/>
  <c r="I144" i="9" s="1"/>
  <c r="D83" i="9" a="1"/>
  <c r="D83" i="9" s="1"/>
  <c r="D88" i="9" a="1"/>
  <c r="D88" i="9" s="1"/>
  <c r="I82" i="9" a="1"/>
  <c r="I82" i="9" s="1"/>
  <c r="C79" i="9" a="1"/>
  <c r="C79" i="9" s="1"/>
  <c r="C87" i="9" a="1"/>
  <c r="C87" i="9" s="1"/>
  <c r="D80" i="9" a="1"/>
  <c r="D80" i="9" s="1"/>
  <c r="I84" i="9" a="1"/>
  <c r="I84" i="9" s="1"/>
  <c r="I81" i="9" a="1"/>
  <c r="I81" i="9" s="1"/>
  <c r="D166" i="9" a="1"/>
  <c r="D166" i="9" s="1"/>
  <c r="D168" i="9" a="1"/>
  <c r="D168" i="9" s="1"/>
  <c r="I164" i="9" a="1"/>
  <c r="I164" i="9" s="1"/>
  <c r="D161" i="9" a="1"/>
  <c r="D161" i="9" s="1"/>
  <c r="D165" i="9" a="1"/>
  <c r="D165" i="9" s="1"/>
  <c r="C159" i="9" a="1"/>
  <c r="C159" i="9" s="1"/>
  <c r="C236" i="9" a="1"/>
  <c r="C236" i="9" s="1"/>
  <c r="I219" i="9" a="1"/>
  <c r="I219" i="9" s="1"/>
  <c r="D90" i="9" a="1"/>
  <c r="D90" i="9" s="1"/>
  <c r="C173" i="9" a="1"/>
  <c r="C173" i="9" s="1"/>
  <c r="I99" i="9" a="1"/>
  <c r="I99" i="9" s="1"/>
  <c r="D101" i="9" a="1"/>
  <c r="D101" i="9" s="1"/>
  <c r="I185" i="9" a="1"/>
  <c r="I185" i="9" s="1"/>
  <c r="C189" i="9" a="1"/>
  <c r="C189" i="9" s="1"/>
  <c r="C174" i="9" a="1"/>
  <c r="C174" i="9" s="1"/>
  <c r="D114" i="9" a="1"/>
  <c r="D114" i="9" s="1"/>
  <c r="C143" i="9" a="1"/>
  <c r="C143" i="9" s="1"/>
  <c r="C106" i="9" a="1"/>
  <c r="C106" i="9" s="1"/>
  <c r="D238" i="9" a="1"/>
  <c r="D238" i="9" s="1"/>
  <c r="C190" i="9" a="1"/>
  <c r="C190" i="9" s="1"/>
  <c r="I196" i="9" a="1"/>
  <c r="I196" i="9" s="1"/>
  <c r="C98" i="9" a="1"/>
  <c r="C98" i="9" s="1"/>
  <c r="D141" i="9" a="1"/>
  <c r="D141" i="9" s="1"/>
  <c r="I186" i="9" a="1"/>
  <c r="I186" i="9" s="1"/>
  <c r="I89" i="9" a="1"/>
  <c r="I89" i="9" s="1"/>
  <c r="I184" i="9" a="1"/>
  <c r="I184" i="9" s="1"/>
  <c r="I158" i="9" a="1"/>
  <c r="I158" i="9" s="1"/>
  <c r="C144" i="9" a="1"/>
  <c r="C144" i="9" s="1"/>
  <c r="D183" i="9" a="1"/>
  <c r="D183" i="9" s="1"/>
  <c r="D63" i="9" a="1"/>
  <c r="D63" i="9" s="1"/>
  <c r="D91" i="9" a="1"/>
  <c r="D91" i="9" s="1"/>
  <c r="D69" i="9" a="1"/>
  <c r="D69" i="9" s="1"/>
  <c r="D181" i="9" a="1"/>
  <c r="D181" i="9" s="1"/>
  <c r="D195" i="9" a="1"/>
  <c r="D195" i="9" s="1"/>
  <c r="C156" i="9" a="1"/>
  <c r="C156" i="9" s="1"/>
  <c r="D75" i="9" a="1"/>
  <c r="D75" i="9" s="1"/>
  <c r="D116" i="9" a="1"/>
  <c r="D116" i="9" s="1"/>
  <c r="I229" i="9" a="1"/>
  <c r="I229" i="9" s="1"/>
  <c r="D66" i="9" a="1"/>
  <c r="D66" i="9" s="1"/>
  <c r="C157" i="9" a="1"/>
  <c r="C157" i="9" s="1"/>
  <c r="C152" i="9" a="1"/>
  <c r="C152" i="9" s="1"/>
  <c r="D171" i="9" a="1"/>
  <c r="D171" i="9" s="1"/>
  <c r="I146" i="9" a="1"/>
  <c r="I146" i="9" s="1"/>
  <c r="C182" i="9" a="1"/>
  <c r="C182" i="9" s="1"/>
  <c r="D221" i="9" a="1"/>
  <c r="D221" i="9" s="1"/>
  <c r="I193" i="9" a="1"/>
  <c r="I193" i="9" s="1"/>
  <c r="I153" i="9" a="1"/>
  <c r="I153" i="9" s="1"/>
  <c r="I118" i="9" a="1"/>
  <c r="I118" i="9" s="1"/>
  <c r="C70" i="9" a="1"/>
  <c r="C70" i="9" s="1"/>
  <c r="D107" i="9" a="1"/>
  <c r="D107" i="9" s="1"/>
  <c r="D223" i="9" a="1"/>
  <c r="D223" i="9" s="1"/>
  <c r="C77" i="9" a="1"/>
  <c r="C77" i="9" s="1"/>
  <c r="D96" i="9" a="1"/>
  <c r="D96" i="9" s="1"/>
  <c r="D144" i="9" a="1"/>
  <c r="D144" i="9" s="1"/>
  <c r="I231" i="9" a="1"/>
  <c r="I231" i="9" s="1"/>
  <c r="I180" i="9" a="1"/>
  <c r="I180" i="9" s="1"/>
  <c r="I63" i="9" a="1"/>
  <c r="I63" i="9" s="1"/>
  <c r="C91" i="9" a="1"/>
  <c r="C91" i="9" s="1"/>
  <c r="I224" i="9" a="1"/>
  <c r="I224" i="9" s="1"/>
  <c r="I195" i="9" a="1"/>
  <c r="I195" i="9" s="1"/>
  <c r="D150" i="9" a="1"/>
  <c r="D150" i="9" s="1"/>
  <c r="D156" i="9" a="1"/>
  <c r="D156" i="9" s="1"/>
  <c r="I75" i="9" a="1"/>
  <c r="I75" i="9" s="1"/>
  <c r="I170" i="9" a="1"/>
  <c r="I170" i="9" s="1"/>
  <c r="I116" i="9" a="1"/>
  <c r="I116" i="9" s="1"/>
  <c r="C229" i="9" a="1"/>
  <c r="C229" i="9" s="1"/>
  <c r="D157" i="9" a="1"/>
  <c r="D157" i="9" s="1"/>
  <c r="I71" i="9" a="1"/>
  <c r="I71" i="9" s="1"/>
  <c r="I171" i="9" a="1"/>
  <c r="I171" i="9" s="1"/>
  <c r="D111" i="9" a="1"/>
  <c r="D111" i="9" s="1"/>
  <c r="C146" i="9" a="1"/>
  <c r="C146" i="9" s="1"/>
  <c r="I182" i="9" a="1"/>
  <c r="I182" i="9" s="1"/>
  <c r="C221" i="9" a="1"/>
  <c r="C221" i="9" s="1"/>
  <c r="D153" i="9" a="1"/>
  <c r="D153" i="9" s="1"/>
  <c r="C178" i="9" a="1"/>
  <c r="C178" i="9" s="1"/>
  <c r="C228" i="9" a="1"/>
  <c r="C228" i="9" s="1"/>
  <c r="D194" i="9" a="1"/>
  <c r="D194" i="9" s="1"/>
  <c r="I74" i="9" a="1"/>
  <c r="I74" i="9" s="1"/>
  <c r="C145" i="9" a="1"/>
  <c r="C145" i="9" s="1"/>
  <c r="C227" i="9" a="1"/>
  <c r="C227" i="9" s="1"/>
  <c r="D93" i="9" a="1"/>
  <c r="D93" i="9" s="1"/>
  <c r="C175" i="9" a="1"/>
  <c r="C175" i="9" s="1"/>
  <c r="C76" i="9" a="1"/>
  <c r="C76" i="9" s="1"/>
  <c r="C110" i="9" a="1"/>
  <c r="C110" i="9" s="1"/>
  <c r="I220" i="9" a="1"/>
  <c r="I220" i="9" s="1"/>
  <c r="D72" i="9" a="1"/>
  <c r="D72" i="9" s="1"/>
  <c r="C62" i="9" a="1"/>
  <c r="C62" i="9" s="1"/>
  <c r="I96" i="9" a="1"/>
  <c r="I96" i="9" s="1"/>
  <c r="C231" i="9" a="1"/>
  <c r="C231" i="9" s="1"/>
  <c r="C183" i="9" a="1"/>
  <c r="C183" i="9" s="1"/>
  <c r="C180" i="9" a="1"/>
  <c r="C180" i="9" s="1"/>
  <c r="C63" i="9" a="1"/>
  <c r="C63" i="9" s="1"/>
  <c r="I69" i="9" a="1"/>
  <c r="I69" i="9" s="1"/>
  <c r="C181" i="9" a="1"/>
  <c r="C181" i="9" s="1"/>
  <c r="D224" i="9" a="1"/>
  <c r="D224" i="9" s="1"/>
  <c r="C195" i="9" a="1"/>
  <c r="C195" i="9" s="1"/>
  <c r="C150" i="9" a="1"/>
  <c r="C150" i="9" s="1"/>
  <c r="I156" i="9" a="1"/>
  <c r="I156" i="9" s="1"/>
  <c r="C170" i="9" a="1"/>
  <c r="C170" i="9" s="1"/>
  <c r="C116" i="9" a="1"/>
  <c r="C116" i="9" s="1"/>
  <c r="D229" i="9" a="1"/>
  <c r="D229" i="9" s="1"/>
  <c r="C66" i="9" a="1"/>
  <c r="C66" i="9" s="1"/>
  <c r="I152" i="9" a="1"/>
  <c r="I152" i="9" s="1"/>
  <c r="C71" i="9" a="1"/>
  <c r="C71" i="9" s="1"/>
  <c r="C111" i="9" a="1"/>
  <c r="C111" i="9" s="1"/>
  <c r="D146" i="9" a="1"/>
  <c r="D146" i="9" s="1"/>
  <c r="D182" i="9" a="1"/>
  <c r="D182" i="9" s="1"/>
  <c r="D193" i="9" a="1"/>
  <c r="D193" i="9" s="1"/>
  <c r="C153" i="9" a="1"/>
  <c r="C153" i="9" s="1"/>
  <c r="D178" i="9" a="1"/>
  <c r="D178" i="9" s="1"/>
  <c r="D118" i="9" a="1"/>
  <c r="D118" i="9" s="1"/>
  <c r="C226" i="9" a="1"/>
  <c r="C226" i="9" s="1"/>
  <c r="I228" i="9" a="1"/>
  <c r="I228" i="9" s="1"/>
  <c r="C194" i="9" a="1"/>
  <c r="C194" i="9" s="1"/>
  <c r="C74" i="9" a="1"/>
  <c r="C74" i="9" s="1"/>
  <c r="I109" i="9" a="1"/>
  <c r="I109" i="9" s="1"/>
  <c r="C61" i="9" a="1"/>
  <c r="C61" i="9" s="1"/>
  <c r="C93" i="9" a="1"/>
  <c r="C93" i="9" s="1"/>
  <c r="C176" i="9" a="1"/>
  <c r="C176" i="9" s="1"/>
  <c r="C139" i="9" a="1"/>
  <c r="C139" i="9" s="1"/>
  <c r="I104" i="9" a="1"/>
  <c r="I104" i="9" s="1"/>
  <c r="I234" i="9" a="1"/>
  <c r="I234" i="9" s="1"/>
  <c r="D225" i="9" a="1"/>
  <c r="D225" i="9" s="1"/>
  <c r="C197" i="9" a="1"/>
  <c r="C197" i="9" s="1"/>
  <c r="C151" i="9" a="1"/>
  <c r="C151" i="9" s="1"/>
  <c r="D172" i="9" a="1"/>
  <c r="D172" i="9" s="1"/>
  <c r="C117" i="9" a="1"/>
  <c r="C117" i="9" s="1"/>
  <c r="I183" i="9" a="1"/>
  <c r="I183" i="9" s="1"/>
  <c r="D180" i="9" a="1"/>
  <c r="D180" i="9" s="1"/>
  <c r="I91" i="9" a="1"/>
  <c r="I91" i="9" s="1"/>
  <c r="C69" i="9" a="1"/>
  <c r="C69" i="9" s="1"/>
  <c r="I181" i="9" a="1"/>
  <c r="I181" i="9" s="1"/>
  <c r="C224" i="9" a="1"/>
  <c r="C224" i="9" s="1"/>
  <c r="I150" i="9" a="1"/>
  <c r="I150" i="9" s="1"/>
  <c r="C75" i="9" a="1"/>
  <c r="C75" i="9" s="1"/>
  <c r="D170" i="9" a="1"/>
  <c r="D170" i="9" s="1"/>
  <c r="I66" i="9" a="1"/>
  <c r="I66" i="9" s="1"/>
  <c r="I157" i="9" a="1"/>
  <c r="I157" i="9" s="1"/>
  <c r="D152" i="9" a="1"/>
  <c r="D152" i="9" s="1"/>
  <c r="D71" i="9" a="1"/>
  <c r="D71" i="9" s="1"/>
  <c r="C171" i="9" a="1"/>
  <c r="C171" i="9" s="1"/>
  <c r="I111" i="9" a="1"/>
  <c r="I111" i="9" s="1"/>
  <c r="I221" i="9" a="1"/>
  <c r="I221" i="9" s="1"/>
  <c r="C193" i="9" a="1"/>
  <c r="C193" i="9" s="1"/>
  <c r="I178" i="9" a="1"/>
  <c r="I178" i="9" s="1"/>
  <c r="C118" i="9" a="1"/>
  <c r="C118" i="9" s="1"/>
  <c r="I226" i="9" a="1"/>
  <c r="I226" i="9" s="1"/>
  <c r="D228" i="9" a="1"/>
  <c r="D228" i="9" s="1"/>
  <c r="D109" i="9" a="1"/>
  <c r="D109" i="9" s="1"/>
  <c r="I145" i="9" a="1"/>
  <c r="I145" i="9" s="1"/>
  <c r="D227" i="9" a="1"/>
  <c r="D227" i="9" s="1"/>
  <c r="I61" i="9" a="1"/>
  <c r="I61" i="9" s="1"/>
  <c r="D175" i="9" a="1"/>
  <c r="D175" i="9" s="1"/>
  <c r="I176" i="9" a="1"/>
  <c r="I176" i="9" s="1"/>
  <c r="I139" i="9" a="1"/>
  <c r="I139" i="9" s="1"/>
  <c r="D104" i="9" a="1"/>
  <c r="D104" i="9" s="1"/>
  <c r="C234" i="9" a="1"/>
  <c r="C234" i="9" s="1"/>
  <c r="I225" i="9" a="1"/>
  <c r="I225" i="9" s="1"/>
  <c r="I197" i="9" a="1"/>
  <c r="I197" i="9" s="1"/>
  <c r="D151" i="9" a="1"/>
  <c r="D151" i="9" s="1"/>
  <c r="I194" i="9" a="1"/>
  <c r="I194" i="9" s="1"/>
  <c r="D74" i="9" a="1"/>
  <c r="D74" i="9" s="1"/>
  <c r="I93" i="9" a="1"/>
  <c r="I93" i="9" s="1"/>
  <c r="I175" i="9" a="1"/>
  <c r="I175" i="9" s="1"/>
  <c r="D139" i="9" a="1"/>
  <c r="D139" i="9" s="1"/>
  <c r="C225" i="9" a="1"/>
  <c r="C225" i="9" s="1"/>
  <c r="C148" i="9" a="1"/>
  <c r="C148" i="9" s="1"/>
  <c r="I67" i="9" a="1"/>
  <c r="I67" i="9" s="1"/>
  <c r="D198" i="9" a="1"/>
  <c r="D198" i="9" s="1"/>
  <c r="I95" i="9" a="1"/>
  <c r="I95" i="9" s="1"/>
  <c r="I73" i="9" a="1"/>
  <c r="I73" i="9" s="1"/>
  <c r="I147" i="9" a="1"/>
  <c r="I147" i="9" s="1"/>
  <c r="D142" i="9" a="1"/>
  <c r="D142" i="9" s="1"/>
  <c r="D65" i="9" a="1"/>
  <c r="D65" i="9" s="1"/>
  <c r="D60" i="9" a="1"/>
  <c r="D60" i="9" s="1"/>
  <c r="I149" i="9" a="1"/>
  <c r="I149" i="9" s="1"/>
  <c r="D97" i="9" a="1"/>
  <c r="D97" i="9" s="1"/>
  <c r="D92" i="9" a="1"/>
  <c r="D92" i="9" s="1"/>
  <c r="C169" i="9" a="1"/>
  <c r="C169" i="9" s="1"/>
  <c r="D233" i="9" a="1"/>
  <c r="D233" i="9" s="1"/>
  <c r="I222" i="9" a="1"/>
  <c r="I222" i="9" s="1"/>
  <c r="I59" i="9" a="1"/>
  <c r="I59" i="9" s="1"/>
  <c r="C155" i="9" a="1"/>
  <c r="C155" i="9" s="1"/>
  <c r="I68" i="9" a="1"/>
  <c r="I68" i="9" s="1"/>
  <c r="I192" i="9" a="1"/>
  <c r="I192" i="9" s="1"/>
  <c r="D112" i="9" a="1"/>
  <c r="D112" i="9" s="1"/>
  <c r="I103" i="9" a="1"/>
  <c r="I103" i="9" s="1"/>
  <c r="C191" i="9" a="1"/>
  <c r="C191" i="9" s="1"/>
  <c r="C103" i="9" a="1"/>
  <c r="C103" i="9" s="1"/>
  <c r="D226" i="9" a="1"/>
  <c r="D226" i="9" s="1"/>
  <c r="I227" i="9" a="1"/>
  <c r="I227" i="9" s="1"/>
  <c r="D176" i="9" a="1"/>
  <c r="D176" i="9" s="1"/>
  <c r="C100" i="9" a="1"/>
  <c r="C100" i="9" s="1"/>
  <c r="C235" i="9" a="1"/>
  <c r="C235" i="9" s="1"/>
  <c r="D187" i="9" a="1"/>
  <c r="D187" i="9" s="1"/>
  <c r="D67" i="9" a="1"/>
  <c r="D67" i="9" s="1"/>
  <c r="C198" i="9" a="1"/>
  <c r="C198" i="9" s="1"/>
  <c r="C95" i="9" a="1"/>
  <c r="C95" i="9" s="1"/>
  <c r="C113" i="9" a="1"/>
  <c r="C113" i="9" s="1"/>
  <c r="D147" i="9" a="1"/>
  <c r="D147" i="9" s="1"/>
  <c r="I142" i="9" a="1"/>
  <c r="I142" i="9" s="1"/>
  <c r="C232" i="9" a="1"/>
  <c r="C232" i="9" s="1"/>
  <c r="C65" i="9" a="1"/>
  <c r="C65" i="9" s="1"/>
  <c r="I60" i="9" a="1"/>
  <c r="I60" i="9" s="1"/>
  <c r="D154" i="9" a="1"/>
  <c r="D154" i="9" s="1"/>
  <c r="C149" i="9" a="1"/>
  <c r="C149" i="9" s="1"/>
  <c r="C97" i="9" a="1"/>
  <c r="C97" i="9" s="1"/>
  <c r="D169" i="9" a="1"/>
  <c r="D169" i="9" s="1"/>
  <c r="D108" i="9" a="1"/>
  <c r="D108" i="9" s="1"/>
  <c r="C233" i="9" a="1"/>
  <c r="C233" i="9" s="1"/>
  <c r="C222" i="9" a="1"/>
  <c r="C222" i="9" s="1"/>
  <c r="C59" i="9" a="1"/>
  <c r="C59" i="9" s="1"/>
  <c r="D155" i="9" a="1"/>
  <c r="D155" i="9" s="1"/>
  <c r="D115" i="9" a="1"/>
  <c r="D115" i="9" s="1"/>
  <c r="I191" i="9" a="1"/>
  <c r="I191" i="9" s="1"/>
  <c r="D192" i="9" a="1"/>
  <c r="D192" i="9" s="1"/>
  <c r="C112" i="9" a="1"/>
  <c r="C112" i="9" s="1"/>
  <c r="D103" i="9" a="1"/>
  <c r="D103" i="9" s="1"/>
  <c r="C68" i="9" a="1"/>
  <c r="C68" i="9" s="1"/>
  <c r="C192" i="9" a="1"/>
  <c r="C192" i="9" s="1"/>
  <c r="C109" i="9" a="1"/>
  <c r="C109" i="9" s="1"/>
  <c r="D234" i="9" a="1"/>
  <c r="D234" i="9" s="1"/>
  <c r="I151" i="9" a="1"/>
  <c r="I151" i="9" s="1"/>
  <c r="I172" i="9" a="1"/>
  <c r="I172" i="9" s="1"/>
  <c r="I148" i="9" a="1"/>
  <c r="I148" i="9" s="1"/>
  <c r="I100" i="9" a="1"/>
  <c r="I100" i="9" s="1"/>
  <c r="I235" i="9" a="1"/>
  <c r="I235" i="9" s="1"/>
  <c r="I187" i="9" a="1"/>
  <c r="I187" i="9" s="1"/>
  <c r="C67" i="9" a="1"/>
  <c r="C67" i="9" s="1"/>
  <c r="D73" i="9" a="1"/>
  <c r="D73" i="9" s="1"/>
  <c r="I113" i="9" a="1"/>
  <c r="I113" i="9" s="1"/>
  <c r="C147" i="9" a="1"/>
  <c r="C147" i="9" s="1"/>
  <c r="I232" i="9" a="1"/>
  <c r="I232" i="9" s="1"/>
  <c r="I65" i="9" a="1"/>
  <c r="I65" i="9" s="1"/>
  <c r="C154" i="9" a="1"/>
  <c r="C154" i="9" s="1"/>
  <c r="D149" i="9" a="1"/>
  <c r="D149" i="9" s="1"/>
  <c r="C92" i="9" a="1"/>
  <c r="C92" i="9" s="1"/>
  <c r="C108" i="9" a="1"/>
  <c r="C108" i="9" s="1"/>
  <c r="D222" i="9" a="1"/>
  <c r="D222" i="9" s="1"/>
  <c r="I115" i="9" a="1"/>
  <c r="I115" i="9" s="1"/>
  <c r="D145" i="9" a="1"/>
  <c r="D145" i="9" s="1"/>
  <c r="D61" i="9" a="1"/>
  <c r="D61" i="9" s="1"/>
  <c r="C104" i="9" a="1"/>
  <c r="C104" i="9" s="1"/>
  <c r="D197" i="9" a="1"/>
  <c r="D197" i="9" s="1"/>
  <c r="C172" i="9" a="1"/>
  <c r="C172" i="9" s="1"/>
  <c r="D148" i="9" a="1"/>
  <c r="D148" i="9" s="1"/>
  <c r="D100" i="9" a="1"/>
  <c r="D100" i="9" s="1"/>
  <c r="D235" i="9" a="1"/>
  <c r="D235" i="9" s="1"/>
  <c r="C187" i="9" a="1"/>
  <c r="C187" i="9" s="1"/>
  <c r="I198" i="9" a="1"/>
  <c r="I198" i="9" s="1"/>
  <c r="D95" i="9" a="1"/>
  <c r="D95" i="9" s="1"/>
  <c r="C73" i="9" a="1"/>
  <c r="C73" i="9" s="1"/>
  <c r="D113" i="9" a="1"/>
  <c r="D113" i="9" s="1"/>
  <c r="C142" i="9" a="1"/>
  <c r="C142" i="9" s="1"/>
  <c r="D232" i="9" a="1"/>
  <c r="D232" i="9" s="1"/>
  <c r="C60" i="9" a="1"/>
  <c r="C60" i="9" s="1"/>
  <c r="I154" i="9" a="1"/>
  <c r="I154" i="9" s="1"/>
  <c r="I97" i="9" a="1"/>
  <c r="I97" i="9" s="1"/>
  <c r="I92" i="9" a="1"/>
  <c r="I92" i="9" s="1"/>
  <c r="I169" i="9" a="1"/>
  <c r="I169" i="9" s="1"/>
  <c r="I108" i="9" a="1"/>
  <c r="I108" i="9" s="1"/>
  <c r="I233" i="9" a="1"/>
  <c r="I233" i="9" s="1"/>
  <c r="D59" i="9" a="1"/>
  <c r="D59" i="9" s="1"/>
  <c r="I155" i="9" a="1"/>
  <c r="I155" i="9" s="1"/>
  <c r="C115" i="9" a="1"/>
  <c r="C115" i="9" s="1"/>
  <c r="D68" i="9" a="1"/>
  <c r="D68" i="9" s="1"/>
  <c r="D191" i="9" a="1"/>
  <c r="D191" i="9" s="1"/>
  <c r="I112" i="9" a="1"/>
  <c r="I112" i="9" s="1"/>
  <c r="D697" i="9" a="1"/>
  <c r="D697" i="9" s="1"/>
  <c r="D730" i="9" a="1"/>
  <c r="D730" i="9" s="1"/>
  <c r="AC698" i="9" a="1"/>
  <c r="AC698" i="9" s="1"/>
  <c r="C697" i="9" a="1"/>
  <c r="C697" i="9" s="1"/>
  <c r="D653" i="9" a="1"/>
  <c r="D653" i="9" s="1"/>
  <c r="AC700" i="9" a="1"/>
  <c r="AC700" i="9" s="1"/>
  <c r="D727" i="9" a="1"/>
  <c r="D727" i="9" s="1"/>
  <c r="C531" i="9" a="1"/>
  <c r="C531" i="9" s="1"/>
  <c r="C538" i="9" a="1"/>
  <c r="C538" i="9" s="1"/>
  <c r="AC728" i="9" a="1"/>
  <c r="AC728" i="9" s="1"/>
  <c r="D814" i="9" a="1"/>
  <c r="D814" i="9" s="1"/>
  <c r="AC770" i="9" a="1"/>
  <c r="AC770" i="9" s="1"/>
  <c r="C734" i="9" a="1"/>
  <c r="C734" i="9" s="1"/>
  <c r="AC530" i="9" a="1"/>
  <c r="AC530" i="9" s="1"/>
  <c r="C494" i="9" a="1"/>
  <c r="C494" i="9" s="1"/>
  <c r="D813" i="9" a="1"/>
  <c r="D813" i="9" s="1"/>
  <c r="AC776" i="9" a="1"/>
  <c r="AC776" i="9" s="1"/>
  <c r="D688" i="9" a="1"/>
  <c r="D688" i="9" s="1"/>
  <c r="D807" i="9" a="1"/>
  <c r="D807" i="9" s="1"/>
  <c r="C775" i="9" a="1"/>
  <c r="C775" i="9" s="1"/>
  <c r="D699" i="9" a="1"/>
  <c r="D699" i="9" s="1"/>
  <c r="C493" i="9" a="1"/>
  <c r="C493" i="9" s="1"/>
  <c r="D816" i="9" a="1"/>
  <c r="D816" i="9" s="1"/>
  <c r="C784" i="9" a="1"/>
  <c r="C784" i="9" s="1"/>
  <c r="C767" i="9" a="1"/>
  <c r="C767" i="9" s="1"/>
  <c r="AC543" i="9" a="1"/>
  <c r="AC543" i="9" s="1"/>
  <c r="D541" i="9" a="1"/>
  <c r="D541" i="9" s="1"/>
  <c r="AC706" i="9" a="1"/>
  <c r="AC706" i="9" s="1"/>
  <c r="D702" i="9" a="1"/>
  <c r="D702" i="9" s="1"/>
  <c r="C690" i="9" a="1"/>
  <c r="C690" i="9" s="1"/>
  <c r="C540" i="9" a="1"/>
  <c r="C540" i="9" s="1"/>
  <c r="C489" i="9" a="1"/>
  <c r="C489" i="9" s="1"/>
  <c r="AC768" i="9" a="1"/>
  <c r="AC768" i="9" s="1"/>
  <c r="C735" i="9" a="1"/>
  <c r="C735" i="9" s="1"/>
  <c r="C655" i="9" a="1"/>
  <c r="C655" i="9" s="1"/>
  <c r="D487" i="9" a="1"/>
  <c r="D487" i="9" s="1"/>
  <c r="C541" i="9" a="1"/>
  <c r="C541" i="9" s="1"/>
  <c r="AC815" i="9" a="1"/>
  <c r="AC815" i="9" s="1"/>
  <c r="C698" i="9" a="1"/>
  <c r="C698" i="9" s="1"/>
  <c r="AC697" i="9" a="1"/>
  <c r="AC697" i="9" s="1"/>
  <c r="D700" i="9" a="1"/>
  <c r="D700" i="9" s="1"/>
  <c r="D544" i="9" a="1"/>
  <c r="D544" i="9" s="1"/>
  <c r="C496" i="9" a="1"/>
  <c r="C496" i="9" s="1"/>
  <c r="D647" i="9" a="1"/>
  <c r="D647" i="9" s="1"/>
  <c r="AC490" i="9" a="1"/>
  <c r="AC490" i="9" s="1"/>
  <c r="D728" i="9" a="1"/>
  <c r="D728" i="9" s="1"/>
  <c r="D782" i="9" a="1"/>
  <c r="D782" i="9" s="1"/>
  <c r="D770" i="9" a="1"/>
  <c r="D770" i="9" s="1"/>
  <c r="D734" i="9" a="1"/>
  <c r="D734" i="9" s="1"/>
  <c r="AC546" i="9" a="1"/>
  <c r="AC546" i="9" s="1"/>
  <c r="D530" i="9" a="1"/>
  <c r="D530" i="9" s="1"/>
  <c r="D494" i="9" a="1"/>
  <c r="D494" i="9" s="1"/>
  <c r="C776" i="9" a="1"/>
  <c r="C776" i="9" s="1"/>
  <c r="C688" i="9" a="1"/>
  <c r="C688" i="9" s="1"/>
  <c r="C807" i="9" a="1"/>
  <c r="C807" i="9" s="1"/>
  <c r="C699" i="9" a="1"/>
  <c r="C699" i="9" s="1"/>
  <c r="AC493" i="9" a="1"/>
  <c r="AC493" i="9" s="1"/>
  <c r="C816" i="9" a="1"/>
  <c r="C816" i="9" s="1"/>
  <c r="D783" i="9" a="1"/>
  <c r="D783" i="9" s="1"/>
  <c r="C706" i="9" a="1"/>
  <c r="C706" i="9" s="1"/>
  <c r="C702" i="9" a="1"/>
  <c r="C702" i="9" s="1"/>
  <c r="D690" i="9" a="1"/>
  <c r="D690" i="9" s="1"/>
  <c r="C693" i="9" a="1"/>
  <c r="C693" i="9" s="1"/>
  <c r="AC545" i="9" a="1"/>
  <c r="AC545" i="9" s="1"/>
  <c r="D815" i="9" a="1"/>
  <c r="D815" i="9" s="1"/>
  <c r="C653" i="9" a="1"/>
  <c r="C653" i="9" s="1"/>
  <c r="C700" i="9" a="1"/>
  <c r="C700" i="9" s="1"/>
  <c r="AC727" i="9" a="1"/>
  <c r="AC727" i="9" s="1"/>
  <c r="D531" i="9" a="1"/>
  <c r="D531" i="9" s="1"/>
  <c r="C769" i="9" a="1"/>
  <c r="C769" i="9" s="1"/>
  <c r="D769" i="9" a="1"/>
  <c r="D769" i="9" s="1"/>
  <c r="D701" i="9" a="1"/>
  <c r="D701" i="9" s="1"/>
  <c r="C815" i="9" a="1"/>
  <c r="C815" i="9" s="1"/>
  <c r="D698" i="9" a="1"/>
  <c r="D698" i="9" s="1"/>
  <c r="AC653" i="9" a="1"/>
  <c r="AC653" i="9" s="1"/>
  <c r="AC544" i="9" a="1"/>
  <c r="AC544" i="9" s="1"/>
  <c r="C727" i="9" a="1"/>
  <c r="C727" i="9" s="1"/>
  <c r="AC531" i="9" a="1"/>
  <c r="AC531" i="9" s="1"/>
  <c r="AC538" i="9" a="1"/>
  <c r="AC538" i="9" s="1"/>
  <c r="C490" i="9" a="1"/>
  <c r="C490" i="9" s="1"/>
  <c r="C782" i="9" a="1"/>
  <c r="C782" i="9" s="1"/>
  <c r="AC734" i="9" a="1"/>
  <c r="AC734" i="9" s="1"/>
  <c r="D546" i="9" a="1"/>
  <c r="D546" i="9" s="1"/>
  <c r="AC494" i="9" a="1"/>
  <c r="AC494" i="9" s="1"/>
  <c r="AC813" i="9" a="1"/>
  <c r="AC813" i="9" s="1"/>
  <c r="D808" i="9" a="1"/>
  <c r="D808" i="9" s="1"/>
  <c r="AC688" i="9" a="1"/>
  <c r="AC688" i="9" s="1"/>
  <c r="AC807" i="9" a="1"/>
  <c r="AC807" i="9" s="1"/>
  <c r="AC775" i="9" a="1"/>
  <c r="AC775" i="9" s="1"/>
  <c r="AC699" i="9" a="1"/>
  <c r="AC699" i="9" s="1"/>
  <c r="AC778" i="9" a="1"/>
  <c r="AC778" i="9" s="1"/>
  <c r="AC816" i="9" a="1"/>
  <c r="AC816" i="9" s="1"/>
  <c r="D784" i="9" a="1"/>
  <c r="D784" i="9" s="1"/>
  <c r="D767" i="9" a="1"/>
  <c r="D767" i="9" s="1"/>
  <c r="D691" i="9" a="1"/>
  <c r="D691" i="9" s="1"/>
  <c r="AC702" i="9" a="1"/>
  <c r="AC702" i="9" s="1"/>
  <c r="AC690" i="9" a="1"/>
  <c r="AC690" i="9" s="1"/>
  <c r="D540" i="9" a="1"/>
  <c r="D540" i="9" s="1"/>
  <c r="D693" i="9" a="1"/>
  <c r="D693" i="9" s="1"/>
  <c r="D538" i="9" a="1"/>
  <c r="D538" i="9" s="1"/>
  <c r="D493" i="9" a="1"/>
  <c r="D493" i="9" s="1"/>
  <c r="D706" i="9" a="1"/>
  <c r="D706" i="9" s="1"/>
  <c r="AC540" i="9" a="1"/>
  <c r="AC540" i="9" s="1"/>
  <c r="D768" i="9" a="1"/>
  <c r="D768" i="9" s="1"/>
  <c r="D648" i="9" a="1"/>
  <c r="D648" i="9" s="1"/>
  <c r="D492" i="9" a="1"/>
  <c r="D492" i="9" s="1"/>
  <c r="AC811" i="9" a="1"/>
  <c r="AC811" i="9" s="1"/>
  <c r="D703" i="9" a="1"/>
  <c r="D703" i="9" s="1"/>
  <c r="AC655" i="9" a="1"/>
  <c r="AC655" i="9" s="1"/>
  <c r="AC487" i="9" a="1"/>
  <c r="AC487" i="9" s="1"/>
  <c r="D490" i="9" a="1"/>
  <c r="D490" i="9" s="1"/>
  <c r="AC782" i="9" a="1"/>
  <c r="AC782" i="9" s="1"/>
  <c r="C546" i="9" a="1"/>
  <c r="C546" i="9" s="1"/>
  <c r="AC808" i="9" a="1"/>
  <c r="AC808" i="9" s="1"/>
  <c r="AC784" i="9" a="1"/>
  <c r="AC784" i="9" s="1"/>
  <c r="AC780" i="9" a="1"/>
  <c r="AC780" i="9" s="1"/>
  <c r="C768" i="9" a="1"/>
  <c r="C768" i="9" s="1"/>
  <c r="AC488" i="9" a="1"/>
  <c r="AC488" i="9" s="1"/>
  <c r="C703" i="9" a="1"/>
  <c r="C703" i="9" s="1"/>
  <c r="D655" i="9" a="1"/>
  <c r="D655" i="9" s="1"/>
  <c r="D491" i="9" a="1"/>
  <c r="D491" i="9" s="1"/>
  <c r="C487" i="9" a="1"/>
  <c r="C487" i="9" s="1"/>
  <c r="C728" i="9" a="1"/>
  <c r="C728" i="9" s="1"/>
  <c r="C770" i="9" a="1"/>
  <c r="C770" i="9" s="1"/>
  <c r="C530" i="9" a="1"/>
  <c r="C530" i="9" s="1"/>
  <c r="D776" i="9" a="1"/>
  <c r="D776" i="9" s="1"/>
  <c r="AC767" i="9" a="1"/>
  <c r="AC767" i="9" s="1"/>
  <c r="AC693" i="9" a="1"/>
  <c r="AC693" i="9" s="1"/>
  <c r="D780" i="9" a="1"/>
  <c r="D780" i="9" s="1"/>
  <c r="AC648" i="9" a="1"/>
  <c r="AC648" i="9" s="1"/>
  <c r="D488" i="9" a="1"/>
  <c r="D488" i="9" s="1"/>
  <c r="D735" i="9" a="1"/>
  <c r="D735" i="9" s="1"/>
  <c r="AC491" i="9" a="1"/>
  <c r="AC491" i="9" s="1"/>
  <c r="C813" i="9" a="1"/>
  <c r="C813" i="9" s="1"/>
  <c r="AC774" i="9" a="1"/>
  <c r="AC774" i="9" s="1"/>
  <c r="C780" i="9" a="1"/>
  <c r="C780" i="9" s="1"/>
  <c r="C648" i="9" a="1"/>
  <c r="C648" i="9" s="1"/>
  <c r="D779" i="9" a="1"/>
  <c r="D779" i="9" s="1"/>
  <c r="AC735" i="9" a="1"/>
  <c r="AC735" i="9" s="1"/>
  <c r="D687" i="9" a="1"/>
  <c r="D687" i="9" s="1"/>
  <c r="C491" i="9" a="1"/>
  <c r="C491" i="9" s="1"/>
  <c r="C544" i="9" a="1"/>
  <c r="C544" i="9" s="1"/>
  <c r="C808" i="9" a="1"/>
  <c r="C808" i="9" s="1"/>
  <c r="AC732" i="9" a="1"/>
  <c r="AC732" i="9" s="1"/>
  <c r="D495" i="9" a="1"/>
  <c r="D495" i="9" s="1"/>
  <c r="AC496" i="9" a="1"/>
  <c r="AC496" i="9" s="1"/>
  <c r="AC779" i="9" a="1"/>
  <c r="AC779" i="9" s="1"/>
  <c r="AC703" i="9" a="1"/>
  <c r="AC703" i="9" s="1"/>
  <c r="C732" i="9" a="1"/>
  <c r="C732" i="9" s="1"/>
  <c r="AC695" i="9" a="1"/>
  <c r="AC695" i="9" s="1"/>
  <c r="AC729" i="9" a="1"/>
  <c r="AC729" i="9" s="1"/>
  <c r="AC731" i="9" a="1"/>
  <c r="AC731" i="9" s="1"/>
  <c r="C649" i="9" a="1"/>
  <c r="C649" i="9" s="1"/>
  <c r="D786" i="9" a="1"/>
  <c r="D786" i="9" s="1"/>
  <c r="C543" i="9" a="1"/>
  <c r="C543" i="9" s="1"/>
  <c r="AC694" i="9" a="1"/>
  <c r="AC694" i="9" s="1"/>
  <c r="D812" i="9" a="1"/>
  <c r="D812" i="9" s="1"/>
  <c r="AC772" i="9" a="1"/>
  <c r="AC772" i="9" s="1"/>
  <c r="AC687" i="9" a="1"/>
  <c r="AC687" i="9" s="1"/>
  <c r="C779" i="9" a="1"/>
  <c r="C779" i="9" s="1"/>
  <c r="AC542" i="9" a="1"/>
  <c r="AC542" i="9" s="1"/>
  <c r="AC539" i="9" a="1"/>
  <c r="AC539" i="9" s="1"/>
  <c r="C539" i="9" a="1"/>
  <c r="C539" i="9" s="1"/>
  <c r="C705" i="9" a="1"/>
  <c r="C705" i="9" s="1"/>
  <c r="AC537" i="9" a="1"/>
  <c r="AC537" i="9" s="1"/>
  <c r="D781" i="9" a="1"/>
  <c r="D781" i="9" s="1"/>
  <c r="D810" i="9" a="1"/>
  <c r="D810" i="9" s="1"/>
  <c r="D537" i="9" a="1"/>
  <c r="D537" i="9" s="1"/>
  <c r="AC814" i="9" a="1"/>
  <c r="AC814" i="9" s="1"/>
  <c r="C772" i="9" a="1"/>
  <c r="C772" i="9" s="1"/>
  <c r="AC777" i="9" a="1"/>
  <c r="AC777" i="9" s="1"/>
  <c r="AC705" i="9" a="1"/>
  <c r="AC705" i="9" s="1"/>
  <c r="AC781" i="9" a="1"/>
  <c r="AC781" i="9" s="1"/>
  <c r="D539" i="9" a="1"/>
  <c r="D539" i="9" s="1"/>
  <c r="D774" i="9" a="1"/>
  <c r="D774" i="9" s="1"/>
  <c r="D729" i="9" a="1"/>
  <c r="D729" i="9" s="1"/>
  <c r="AC769" i="9" a="1"/>
  <c r="AC769" i="9" s="1"/>
  <c r="D542" i="9" a="1"/>
  <c r="D542" i="9" s="1"/>
  <c r="D811" i="9" a="1"/>
  <c r="D811" i="9" s="1"/>
  <c r="C701" i="9" a="1"/>
  <c r="C701" i="9" s="1"/>
  <c r="D775" i="9" a="1"/>
  <c r="D775" i="9" s="1"/>
  <c r="AC783" i="9" a="1"/>
  <c r="AC783" i="9" s="1"/>
  <c r="D732" i="9" a="1"/>
  <c r="D732" i="9" s="1"/>
  <c r="C695" i="9" a="1"/>
  <c r="C695" i="9" s="1"/>
  <c r="AC704" i="9" a="1"/>
  <c r="AC704" i="9" s="1"/>
  <c r="C545" i="9" a="1"/>
  <c r="C545" i="9" s="1"/>
  <c r="C492" i="9" a="1"/>
  <c r="C492" i="9" s="1"/>
  <c r="D778" i="9" a="1"/>
  <c r="D778" i="9" s="1"/>
  <c r="C810" i="9" a="1"/>
  <c r="C810" i="9" s="1"/>
  <c r="C814" i="9" a="1"/>
  <c r="C814" i="9" s="1"/>
  <c r="D772" i="9" a="1"/>
  <c r="D772" i="9" s="1"/>
  <c r="AC785" i="9" a="1"/>
  <c r="AC785" i="9" s="1"/>
  <c r="C691" i="9" a="1"/>
  <c r="C691" i="9" s="1"/>
  <c r="D496" i="9" a="1"/>
  <c r="D496" i="9" s="1"/>
  <c r="AC701" i="9" a="1"/>
  <c r="AC701" i="9" s="1"/>
  <c r="C811" i="9" a="1"/>
  <c r="C811" i="9" s="1"/>
  <c r="C812" i="9" a="1"/>
  <c r="C812" i="9" s="1"/>
  <c r="D704" i="9" a="1"/>
  <c r="D704" i="9" s="1"/>
  <c r="D545" i="9" a="1"/>
  <c r="D545" i="9" s="1"/>
  <c r="AC492" i="9" a="1"/>
  <c r="AC492" i="9" s="1"/>
  <c r="C687" i="9" a="1"/>
  <c r="C687" i="9" s="1"/>
  <c r="D773" i="9" a="1"/>
  <c r="D773" i="9" s="1"/>
  <c r="C778" i="9" a="1"/>
  <c r="C778" i="9" s="1"/>
  <c r="AC810" i="9" a="1"/>
  <c r="AC810" i="9" s="1"/>
  <c r="AC730" i="9" a="1"/>
  <c r="AC730" i="9" s="1"/>
  <c r="C773" i="9" a="1"/>
  <c r="C773" i="9" s="1"/>
  <c r="C783" i="9" a="1"/>
  <c r="C783" i="9" s="1"/>
  <c r="C730" i="9" a="1"/>
  <c r="C730" i="9" s="1"/>
  <c r="AC691" i="9" a="1"/>
  <c r="AC691" i="9" s="1"/>
  <c r="D731" i="9" a="1"/>
  <c r="D731" i="9" s="1"/>
  <c r="D777" i="9" a="1"/>
  <c r="D777" i="9" s="1"/>
  <c r="C488" i="9" a="1"/>
  <c r="C488" i="9" s="1"/>
  <c r="AC541" i="9" a="1"/>
  <c r="AC541" i="9" s="1"/>
  <c r="C495" i="9" a="1"/>
  <c r="C495" i="9" s="1"/>
  <c r="D695" i="9" a="1"/>
  <c r="D695" i="9" s="1"/>
  <c r="AC489" i="9" a="1"/>
  <c r="AC489" i="9" s="1"/>
  <c r="C729" i="9" a="1"/>
  <c r="C729" i="9" s="1"/>
  <c r="C731" i="9" a="1"/>
  <c r="C731" i="9" s="1"/>
  <c r="AC649" i="9" a="1"/>
  <c r="AC649" i="9" s="1"/>
  <c r="C786" i="9" a="1"/>
  <c r="C786" i="9" s="1"/>
  <c r="D543" i="9" a="1"/>
  <c r="D543" i="9" s="1"/>
  <c r="D694" i="9" a="1"/>
  <c r="D694" i="9" s="1"/>
  <c r="AC812" i="9" a="1"/>
  <c r="AC812" i="9" s="1"/>
  <c r="C704" i="9" a="1"/>
  <c r="C704" i="9" s="1"/>
  <c r="C694" i="9" a="1"/>
  <c r="C694" i="9" s="1"/>
  <c r="AC647" i="9" a="1"/>
  <c r="AC647" i="9" s="1"/>
  <c r="C785" i="9" a="1"/>
  <c r="C785" i="9" s="1"/>
  <c r="AC773" i="9" a="1"/>
  <c r="AC773" i="9" s="1"/>
  <c r="C542" i="9" a="1"/>
  <c r="C542" i="9" s="1"/>
  <c r="AC495" i="9" a="1"/>
  <c r="AC495" i="9" s="1"/>
  <c r="C774" i="9" a="1"/>
  <c r="C774" i="9" s="1"/>
  <c r="C777" i="9" a="1"/>
  <c r="C777" i="9" s="1"/>
  <c r="AC786" i="9" a="1"/>
  <c r="AC786" i="9" s="1"/>
  <c r="D649" i="9" a="1"/>
  <c r="D649" i="9" s="1"/>
  <c r="D705" i="9" a="1"/>
  <c r="D705" i="9" s="1"/>
  <c r="C781" i="9" a="1"/>
  <c r="C781" i="9" s="1"/>
  <c r="D489" i="9" a="1"/>
  <c r="D489" i="9" s="1"/>
  <c r="C647" i="9" a="1"/>
  <c r="C647" i="9" s="1"/>
  <c r="D785" i="9" a="1"/>
  <c r="D785" i="9" s="1"/>
  <c r="C537" i="9" a="1"/>
  <c r="C537" i="9" s="1"/>
  <c r="AC736" i="9" a="1"/>
  <c r="AC736" i="9" s="1"/>
  <c r="C689" i="9" a="1"/>
  <c r="C689" i="9" s="1"/>
  <c r="C532" i="9" a="1"/>
  <c r="C532" i="9" s="1"/>
  <c r="C692" i="9" a="1"/>
  <c r="C692" i="9" s="1"/>
  <c r="C528" i="9" a="1"/>
  <c r="C528" i="9" s="1"/>
  <c r="AC771" i="9" a="1"/>
  <c r="AC771" i="9" s="1"/>
  <c r="D696" i="9" a="1"/>
  <c r="D696" i="9" s="1"/>
  <c r="AC809" i="9" a="1"/>
  <c r="AC809" i="9" s="1"/>
  <c r="AC733" i="9" a="1"/>
  <c r="AC733" i="9" s="1"/>
  <c r="D656" i="9" a="1"/>
  <c r="D656" i="9" s="1"/>
  <c r="AC654" i="9" a="1"/>
  <c r="AC654" i="9" s="1"/>
  <c r="AC534" i="9" a="1"/>
  <c r="AC534" i="9" s="1"/>
  <c r="D651" i="9" a="1"/>
  <c r="D651" i="9" s="1"/>
  <c r="C696" i="9" a="1"/>
  <c r="C696" i="9" s="1"/>
  <c r="C736" i="9" a="1"/>
  <c r="C736" i="9" s="1"/>
  <c r="AC532" i="9" a="1"/>
  <c r="AC532" i="9" s="1"/>
  <c r="AC528" i="9" a="1"/>
  <c r="AC528" i="9" s="1"/>
  <c r="C771" i="9" a="1"/>
  <c r="C771" i="9" s="1"/>
  <c r="D689" i="9" a="1"/>
  <c r="D689" i="9" s="1"/>
  <c r="D809" i="9" a="1"/>
  <c r="D809" i="9" s="1"/>
  <c r="D733" i="9" a="1"/>
  <c r="D733" i="9" s="1"/>
  <c r="C656" i="9" a="1"/>
  <c r="C656" i="9" s="1"/>
  <c r="C654" i="9" a="1"/>
  <c r="C654" i="9" s="1"/>
  <c r="D534" i="9" a="1"/>
  <c r="D534" i="9" s="1"/>
  <c r="AC535" i="9" a="1"/>
  <c r="AC535" i="9" s="1"/>
  <c r="AC689" i="9" a="1"/>
  <c r="AC689" i="9" s="1"/>
  <c r="D532" i="9" a="1"/>
  <c r="D532" i="9" s="1"/>
  <c r="AC692" i="9" a="1"/>
  <c r="AC692" i="9" s="1"/>
  <c r="D528" i="9" a="1"/>
  <c r="D528" i="9" s="1"/>
  <c r="C809" i="9" a="1"/>
  <c r="C809" i="9" s="1"/>
  <c r="D654" i="9" a="1"/>
  <c r="D654" i="9" s="1"/>
  <c r="C535" i="9" a="1"/>
  <c r="C535" i="9" s="1"/>
  <c r="D650" i="9" a="1"/>
  <c r="D650" i="9" s="1"/>
  <c r="AC651" i="9" a="1"/>
  <c r="AC651" i="9" s="1"/>
  <c r="D736" i="9" a="1"/>
  <c r="D736" i="9" s="1"/>
  <c r="AC696" i="9" a="1"/>
  <c r="AC696" i="9" s="1"/>
  <c r="D692" i="9" a="1"/>
  <c r="D692" i="9" s="1"/>
  <c r="D771" i="9" a="1"/>
  <c r="D771" i="9" s="1"/>
  <c r="C733" i="9" a="1"/>
  <c r="C733" i="9" s="1"/>
  <c r="AC656" i="9" a="1"/>
  <c r="AC656" i="9" s="1"/>
  <c r="C534" i="9" a="1"/>
  <c r="C534" i="9" s="1"/>
  <c r="D535" i="9" a="1"/>
  <c r="D535" i="9" s="1"/>
  <c r="C650" i="9" a="1"/>
  <c r="C650" i="9" s="1"/>
  <c r="C651" i="9" a="1"/>
  <c r="C651" i="9" s="1"/>
  <c r="D536" i="9" a="1"/>
  <c r="D536" i="9" s="1"/>
  <c r="D533" i="9" a="1"/>
  <c r="D533" i="9" s="1"/>
  <c r="C527" i="9" a="1"/>
  <c r="C527" i="9" s="1"/>
  <c r="D529" i="9" a="1"/>
  <c r="D529" i="9" s="1"/>
  <c r="AC827" i="9" a="1"/>
  <c r="AC827" i="9" s="1"/>
  <c r="AC547" i="9" a="1"/>
  <c r="AC547" i="9" s="1"/>
  <c r="AC507" i="9" a="1"/>
  <c r="AC507" i="9" s="1"/>
  <c r="AC714" i="9" a="1"/>
  <c r="AC714" i="9" s="1"/>
  <c r="AC708" i="9" a="1"/>
  <c r="AC708" i="9" s="1"/>
  <c r="AC760" i="9" a="1"/>
  <c r="AC760" i="9" s="1"/>
  <c r="AC720" i="9" a="1"/>
  <c r="AC720" i="9" s="1"/>
  <c r="C829" i="9" a="1"/>
  <c r="C829" i="9" s="1"/>
  <c r="D836" i="9" a="1"/>
  <c r="D836" i="9" s="1"/>
  <c r="D548" i="9" a="1"/>
  <c r="D548" i="9" s="1"/>
  <c r="C512" i="9" a="1"/>
  <c r="C512" i="9" s="1"/>
  <c r="C682" i="9" a="1"/>
  <c r="C682" i="9" s="1"/>
  <c r="C677" i="9" a="1"/>
  <c r="C677" i="9" s="1"/>
  <c r="AC517" i="9" a="1"/>
  <c r="AC517" i="9" s="1"/>
  <c r="AC822" i="9" a="1"/>
  <c r="AC822" i="9" s="1"/>
  <c r="AC737" i="9" a="1"/>
  <c r="AC737" i="9" s="1"/>
  <c r="C750" i="9" a="1"/>
  <c r="C750" i="9" s="1"/>
  <c r="C658" i="9" a="1"/>
  <c r="C658" i="9" s="1"/>
  <c r="D834" i="9" a="1"/>
  <c r="D834" i="9" s="1"/>
  <c r="C835" i="9" a="1"/>
  <c r="C835" i="9" s="1"/>
  <c r="C523" i="9" a="1"/>
  <c r="C523" i="9" s="1"/>
  <c r="D526" i="9" a="1"/>
  <c r="D526" i="9" s="1"/>
  <c r="AC803" i="9" a="1"/>
  <c r="AC803" i="9" s="1"/>
  <c r="D823" i="9" a="1"/>
  <c r="D823" i="9" s="1"/>
  <c r="AC675" i="9" a="1"/>
  <c r="AC675" i="9" s="1"/>
  <c r="AC672" i="9" a="1"/>
  <c r="AC672" i="9" s="1"/>
  <c r="D763" i="9" a="1"/>
  <c r="D763" i="9" s="1"/>
  <c r="C606" i="9" a="1"/>
  <c r="C606" i="9" s="1"/>
  <c r="D738" i="9" a="1"/>
  <c r="D738" i="9" s="1"/>
  <c r="AC795" i="9" a="1"/>
  <c r="AC795" i="9" s="1"/>
  <c r="C557" i="9" a="1"/>
  <c r="C557" i="9" s="1"/>
  <c r="AC511" i="9" a="1"/>
  <c r="AC511" i="9" s="1"/>
  <c r="AC521" i="9" a="1"/>
  <c r="AC521" i="9" s="1"/>
  <c r="D589" i="9" a="1"/>
  <c r="D589" i="9" s="1"/>
  <c r="AC799" i="9" a="1"/>
  <c r="AC799" i="9" s="1"/>
  <c r="AC765" i="9" a="1"/>
  <c r="AC765" i="9" s="1"/>
  <c r="C759" i="9" a="1"/>
  <c r="C759" i="9" s="1"/>
  <c r="D604" i="9" a="1"/>
  <c r="D604" i="9" s="1"/>
  <c r="C721" i="9" a="1"/>
  <c r="C721" i="9" s="1"/>
  <c r="D666" i="9" a="1"/>
  <c r="D666" i="9" s="1"/>
  <c r="D661" i="9" a="1"/>
  <c r="D661" i="9" s="1"/>
  <c r="AC554" i="9" a="1"/>
  <c r="AC554" i="9" s="1"/>
  <c r="AC556" i="9" a="1"/>
  <c r="AC556" i="9" s="1"/>
  <c r="D681" i="9" a="1"/>
  <c r="D681" i="9" s="1"/>
  <c r="C525" i="9" a="1"/>
  <c r="C525" i="9" s="1"/>
  <c r="AC801" i="9" a="1"/>
  <c r="AC801" i="9" s="1"/>
  <c r="D821" i="9" a="1"/>
  <c r="D821" i="9" s="1"/>
  <c r="C824" i="9" a="1"/>
  <c r="C824" i="9" s="1"/>
  <c r="AC715" i="9" a="1"/>
  <c r="AC715" i="9" s="1"/>
  <c r="AC761" i="9" a="1"/>
  <c r="AC761" i="9" s="1"/>
  <c r="D746" i="9" a="1"/>
  <c r="D746" i="9" s="1"/>
  <c r="D754" i="9" a="1"/>
  <c r="D754" i="9" s="1"/>
  <c r="AC536" i="9" a="1"/>
  <c r="AC536" i="9" s="1"/>
  <c r="C533" i="9" a="1"/>
  <c r="C533" i="9" s="1"/>
  <c r="D527" i="9" a="1"/>
  <c r="D527" i="9" s="1"/>
  <c r="AC529" i="9" a="1"/>
  <c r="AC529" i="9" s="1"/>
  <c r="D652" i="9" a="1"/>
  <c r="D652" i="9" s="1"/>
  <c r="D724" i="9" a="1"/>
  <c r="D724" i="9" s="1"/>
  <c r="AC664" i="9" a="1"/>
  <c r="AC664" i="9" s="1"/>
  <c r="C827" i="9" a="1"/>
  <c r="C827" i="9" s="1"/>
  <c r="C547" i="9" a="1"/>
  <c r="C547" i="9" s="1"/>
  <c r="C507" i="9" a="1"/>
  <c r="C507" i="9" s="1"/>
  <c r="D714" i="9" a="1"/>
  <c r="D714" i="9" s="1"/>
  <c r="D708" i="9" a="1"/>
  <c r="D708" i="9" s="1"/>
  <c r="D760" i="9" a="1"/>
  <c r="D760" i="9" s="1"/>
  <c r="C755" i="9" a="1"/>
  <c r="C755" i="9" s="1"/>
  <c r="D720" i="9" a="1"/>
  <c r="D720" i="9" s="1"/>
  <c r="D829" i="9" a="1"/>
  <c r="D829" i="9" s="1"/>
  <c r="D553" i="9" a="1"/>
  <c r="D553" i="9" s="1"/>
  <c r="C548" i="9" a="1"/>
  <c r="C548" i="9" s="1"/>
  <c r="D512" i="9" a="1"/>
  <c r="D512" i="9" s="1"/>
  <c r="AC682" i="9" a="1"/>
  <c r="AC682" i="9" s="1"/>
  <c r="D677" i="9" a="1"/>
  <c r="D677" i="9" s="1"/>
  <c r="D517" i="9" a="1"/>
  <c r="D517" i="9" s="1"/>
  <c r="AC588" i="9" a="1"/>
  <c r="AC588" i="9" s="1"/>
  <c r="C822" i="9" a="1"/>
  <c r="C822" i="9" s="1"/>
  <c r="C718" i="9" a="1"/>
  <c r="C718" i="9" s="1"/>
  <c r="D658" i="9" a="1"/>
  <c r="D658" i="9" s="1"/>
  <c r="AC834" i="9" a="1"/>
  <c r="AC834" i="9" s="1"/>
  <c r="AC823" i="9" a="1"/>
  <c r="AC823" i="9" s="1"/>
  <c r="C675" i="9" a="1"/>
  <c r="C675" i="9" s="1"/>
  <c r="D672" i="9" a="1"/>
  <c r="D672" i="9" s="1"/>
  <c r="C763" i="9" a="1"/>
  <c r="C763" i="9" s="1"/>
  <c r="D606" i="9" a="1"/>
  <c r="D606" i="9" s="1"/>
  <c r="C738" i="9" a="1"/>
  <c r="C738" i="9" s="1"/>
  <c r="D788" i="9" a="1"/>
  <c r="D788" i="9" s="1"/>
  <c r="D831" i="9" a="1"/>
  <c r="D831" i="9" s="1"/>
  <c r="AC596" i="9" a="1"/>
  <c r="AC596" i="9" s="1"/>
  <c r="C799" i="9" a="1"/>
  <c r="C799" i="9" s="1"/>
  <c r="D825" i="9" a="1"/>
  <c r="D825" i="9" s="1"/>
  <c r="D709" i="9" a="1"/>
  <c r="D709" i="9" s="1"/>
  <c r="C668" i="9" a="1"/>
  <c r="C668" i="9" s="1"/>
  <c r="D765" i="9" a="1"/>
  <c r="D765" i="9" s="1"/>
  <c r="D745" i="9" a="1"/>
  <c r="D745" i="9" s="1"/>
  <c r="D721" i="9" a="1"/>
  <c r="D721" i="9" s="1"/>
  <c r="C666" i="9" a="1"/>
  <c r="C666" i="9" s="1"/>
  <c r="AC833" i="9" a="1"/>
  <c r="AC833" i="9" s="1"/>
  <c r="D554" i="9" a="1"/>
  <c r="D554" i="9" s="1"/>
  <c r="C556" i="9" a="1"/>
  <c r="C556" i="9" s="1"/>
  <c r="C681" i="9" a="1"/>
  <c r="C681" i="9" s="1"/>
  <c r="AC522" i="9" a="1"/>
  <c r="AC522" i="9" s="1"/>
  <c r="C536" i="9" a="1"/>
  <c r="C536" i="9" s="1"/>
  <c r="AC533" i="9" a="1"/>
  <c r="AC533" i="9" s="1"/>
  <c r="C529" i="9" a="1"/>
  <c r="C529" i="9" s="1"/>
  <c r="C652" i="9" a="1"/>
  <c r="C652" i="9" s="1"/>
  <c r="C724" i="9" a="1"/>
  <c r="C724" i="9" s="1"/>
  <c r="C664" i="9" a="1"/>
  <c r="C664" i="9" s="1"/>
  <c r="D827" i="9" a="1"/>
  <c r="D827" i="9" s="1"/>
  <c r="D547" i="9" a="1"/>
  <c r="D547" i="9" s="1"/>
  <c r="C760" i="9" a="1"/>
  <c r="C760" i="9" s="1"/>
  <c r="AC755" i="9" a="1"/>
  <c r="AC755" i="9" s="1"/>
  <c r="C720" i="9" a="1"/>
  <c r="C720" i="9" s="1"/>
  <c r="C836" i="9" a="1"/>
  <c r="C836" i="9" s="1"/>
  <c r="C553" i="9" a="1"/>
  <c r="C553" i="9" s="1"/>
  <c r="AC548" i="9" a="1"/>
  <c r="AC548" i="9" s="1"/>
  <c r="D682" i="9" a="1"/>
  <c r="D682" i="9" s="1"/>
  <c r="D588" i="9" a="1"/>
  <c r="D588" i="9" s="1"/>
  <c r="D737" i="9" a="1"/>
  <c r="D737" i="9" s="1"/>
  <c r="D750" i="9" a="1"/>
  <c r="D750" i="9" s="1"/>
  <c r="D718" i="9" a="1"/>
  <c r="D718" i="9" s="1"/>
  <c r="AC658" i="9" a="1"/>
  <c r="AC658" i="9" s="1"/>
  <c r="D835" i="9" a="1"/>
  <c r="D835" i="9" s="1"/>
  <c r="D523" i="9" a="1"/>
  <c r="D523" i="9" s="1"/>
  <c r="AC526" i="9" a="1"/>
  <c r="AC526" i="9" s="1"/>
  <c r="C803" i="9" a="1"/>
  <c r="C803" i="9" s="1"/>
  <c r="C823" i="9" a="1"/>
  <c r="C823" i="9" s="1"/>
  <c r="D675" i="9" a="1"/>
  <c r="D675" i="9" s="1"/>
  <c r="AC763" i="9" a="1"/>
  <c r="AC763" i="9" s="1"/>
  <c r="C795" i="9" a="1"/>
  <c r="C795" i="9" s="1"/>
  <c r="C788" i="9" a="1"/>
  <c r="C788" i="9" s="1"/>
  <c r="AC831" i="9" a="1"/>
  <c r="AC831" i="9" s="1"/>
  <c r="C511" i="9" a="1"/>
  <c r="C511" i="9" s="1"/>
  <c r="D521" i="9" a="1"/>
  <c r="D521" i="9" s="1"/>
  <c r="C589" i="9" a="1"/>
  <c r="C589" i="9" s="1"/>
  <c r="D596" i="9" a="1"/>
  <c r="D596" i="9" s="1"/>
  <c r="AC825" i="9" a="1"/>
  <c r="AC825" i="9" s="1"/>
  <c r="C709" i="9" a="1"/>
  <c r="C709" i="9" s="1"/>
  <c r="D668" i="9" a="1"/>
  <c r="D668" i="9" s="1"/>
  <c r="D759" i="9" a="1"/>
  <c r="D759" i="9" s="1"/>
  <c r="AC604" i="9" a="1"/>
  <c r="AC604" i="9" s="1"/>
  <c r="AC745" i="9" a="1"/>
  <c r="AC745" i="9" s="1"/>
  <c r="C661" i="9" a="1"/>
  <c r="C661" i="9" s="1"/>
  <c r="C833" i="9" a="1"/>
  <c r="C833" i="9" s="1"/>
  <c r="C554" i="9" a="1"/>
  <c r="C554" i="9" s="1"/>
  <c r="AC525" i="9" a="1"/>
  <c r="AC525" i="9" s="1"/>
  <c r="D522" i="9" a="1"/>
  <c r="D522" i="9" s="1"/>
  <c r="C592" i="9" a="1"/>
  <c r="C592" i="9" s="1"/>
  <c r="D801" i="9" a="1"/>
  <c r="D801" i="9" s="1"/>
  <c r="D804" i="9" a="1"/>
  <c r="D804" i="9" s="1"/>
  <c r="C821" i="9" a="1"/>
  <c r="C821" i="9" s="1"/>
  <c r="D715" i="9" a="1"/>
  <c r="D715" i="9" s="1"/>
  <c r="D761" i="9" a="1"/>
  <c r="D761" i="9" s="1"/>
  <c r="AC650" i="9" a="1"/>
  <c r="AC650" i="9" s="1"/>
  <c r="AC527" i="9" a="1"/>
  <c r="AC527" i="9" s="1"/>
  <c r="AC652" i="9" a="1"/>
  <c r="AC652" i="9" s="1"/>
  <c r="AC724" i="9" a="1"/>
  <c r="AC724" i="9" s="1"/>
  <c r="D664" i="9" a="1"/>
  <c r="D664" i="9" s="1"/>
  <c r="D507" i="9" a="1"/>
  <c r="D507" i="9" s="1"/>
  <c r="C714" i="9" a="1"/>
  <c r="C714" i="9" s="1"/>
  <c r="C708" i="9" a="1"/>
  <c r="C708" i="9" s="1"/>
  <c r="D755" i="9" a="1"/>
  <c r="D755" i="9" s="1"/>
  <c r="AC829" i="9" a="1"/>
  <c r="AC829" i="9" s="1"/>
  <c r="AC836" i="9" a="1"/>
  <c r="AC836" i="9" s="1"/>
  <c r="AC553" i="9" a="1"/>
  <c r="AC553" i="9" s="1"/>
  <c r="AC512" i="9" a="1"/>
  <c r="AC512" i="9" s="1"/>
  <c r="AC677" i="9" a="1"/>
  <c r="AC677" i="9" s="1"/>
  <c r="C517" i="9" a="1"/>
  <c r="C517" i="9" s="1"/>
  <c r="C588" i="9" a="1"/>
  <c r="C588" i="9" s="1"/>
  <c r="D822" i="9" a="1"/>
  <c r="D822" i="9" s="1"/>
  <c r="C737" i="9" a="1"/>
  <c r="C737" i="9" s="1"/>
  <c r="AC750" i="9" a="1"/>
  <c r="AC750" i="9" s="1"/>
  <c r="AC718" i="9" a="1"/>
  <c r="AC718" i="9" s="1"/>
  <c r="C834" i="9" a="1"/>
  <c r="C834" i="9" s="1"/>
  <c r="AC835" i="9" a="1"/>
  <c r="AC835" i="9" s="1"/>
  <c r="AC523" i="9" a="1"/>
  <c r="AC523" i="9" s="1"/>
  <c r="C526" i="9" a="1"/>
  <c r="C526" i="9" s="1"/>
  <c r="D803" i="9" a="1"/>
  <c r="D803" i="9" s="1"/>
  <c r="AC606" i="9" a="1"/>
  <c r="AC606" i="9" s="1"/>
  <c r="AC788" i="9" a="1"/>
  <c r="AC788" i="9" s="1"/>
  <c r="C831" i="9" a="1"/>
  <c r="C831" i="9" s="1"/>
  <c r="AC589" i="9" a="1"/>
  <c r="AC589" i="9" s="1"/>
  <c r="AC666" i="9" a="1"/>
  <c r="AC666" i="9" s="1"/>
  <c r="D525" i="9" a="1"/>
  <c r="D525" i="9" s="1"/>
  <c r="AC821" i="9" a="1"/>
  <c r="AC821" i="9" s="1"/>
  <c r="C715" i="9" a="1"/>
  <c r="C715" i="9" s="1"/>
  <c r="C746" i="9" a="1"/>
  <c r="C746" i="9" s="1"/>
  <c r="AC754" i="9" a="1"/>
  <c r="AC754" i="9" s="1"/>
  <c r="C722" i="9" a="1"/>
  <c r="C722" i="9" s="1"/>
  <c r="AC552" i="9" a="1"/>
  <c r="AC552" i="9" s="1"/>
  <c r="C514" i="9" a="1"/>
  <c r="C514" i="9" s="1"/>
  <c r="D684" i="9" a="1"/>
  <c r="D684" i="9" s="1"/>
  <c r="C520" i="9" a="1"/>
  <c r="C520" i="9" s="1"/>
  <c r="D591" i="9" a="1"/>
  <c r="D591" i="9" s="1"/>
  <c r="D710" i="9" a="1"/>
  <c r="D710" i="9" s="1"/>
  <c r="C669" i="9" a="1"/>
  <c r="C669" i="9" s="1"/>
  <c r="AC762" i="9" a="1"/>
  <c r="AC762" i="9" s="1"/>
  <c r="C555" i="9" a="1"/>
  <c r="C555" i="9" s="1"/>
  <c r="AC550" i="9" a="1"/>
  <c r="AC550" i="9" s="1"/>
  <c r="D515" i="9" a="1"/>
  <c r="D515" i="9" s="1"/>
  <c r="AC524" i="9" a="1"/>
  <c r="AC524" i="9" s="1"/>
  <c r="AC593" i="9" a="1"/>
  <c r="AC593" i="9" s="1"/>
  <c r="D798" i="9" a="1"/>
  <c r="D798" i="9" s="1"/>
  <c r="AC818" i="9" a="1"/>
  <c r="AC818" i="9" s="1"/>
  <c r="AC502" i="9" a="1"/>
  <c r="AC502" i="9" s="1"/>
  <c r="D725" i="9" a="1"/>
  <c r="D725" i="9" s="1"/>
  <c r="AC805" i="9" a="1"/>
  <c r="AC805" i="9" s="1"/>
  <c r="D497" i="9" a="1"/>
  <c r="D497" i="9" s="1"/>
  <c r="D712" i="9" a="1"/>
  <c r="D712" i="9" s="1"/>
  <c r="C790" i="9" a="1"/>
  <c r="C790" i="9" s="1"/>
  <c r="AC826" i="9" a="1"/>
  <c r="AC826" i="9" s="1"/>
  <c r="C506" i="9" a="1"/>
  <c r="C506" i="9" s="1"/>
  <c r="AC673" i="9" a="1"/>
  <c r="AC673" i="9" s="1"/>
  <c r="C766" i="9" a="1"/>
  <c r="C766" i="9" s="1"/>
  <c r="AC793" i="9" a="1"/>
  <c r="AC793" i="9" s="1"/>
  <c r="AC787" i="9" a="1"/>
  <c r="AC787" i="9" s="1"/>
  <c r="D752" i="9" a="1"/>
  <c r="D752" i="9" s="1"/>
  <c r="AC557" i="9" a="1"/>
  <c r="AC557" i="9" s="1"/>
  <c r="C596" i="9" a="1"/>
  <c r="C596" i="9" s="1"/>
  <c r="D799" i="9" a="1"/>
  <c r="D799" i="9" s="1"/>
  <c r="AC709" i="9" a="1"/>
  <c r="AC709" i="9" s="1"/>
  <c r="C604" i="9" a="1"/>
  <c r="C604" i="9" s="1"/>
  <c r="AC661" i="9" a="1"/>
  <c r="AC661" i="9" s="1"/>
  <c r="C522" i="9" a="1"/>
  <c r="C522" i="9" s="1"/>
  <c r="C801" i="9" a="1"/>
  <c r="C801" i="9" s="1"/>
  <c r="D824" i="9" a="1"/>
  <c r="D824" i="9" s="1"/>
  <c r="D722" i="9" a="1"/>
  <c r="D722" i="9" s="1"/>
  <c r="C552" i="9" a="1"/>
  <c r="C552" i="9" s="1"/>
  <c r="D514" i="9" a="1"/>
  <c r="D514" i="9" s="1"/>
  <c r="C684" i="9" a="1"/>
  <c r="C684" i="9" s="1"/>
  <c r="C591" i="9" a="1"/>
  <c r="C591" i="9" s="1"/>
  <c r="C817" i="9" a="1"/>
  <c r="C817" i="9" s="1"/>
  <c r="C710" i="9" a="1"/>
  <c r="C710" i="9" s="1"/>
  <c r="AC669" i="9" a="1"/>
  <c r="AC669" i="9" s="1"/>
  <c r="D764" i="9" a="1"/>
  <c r="D764" i="9" s="1"/>
  <c r="D555" i="9" a="1"/>
  <c r="D555" i="9" s="1"/>
  <c r="C550" i="9" a="1"/>
  <c r="C550" i="9" s="1"/>
  <c r="D524" i="9" a="1"/>
  <c r="D524" i="9" s="1"/>
  <c r="C798" i="9" a="1"/>
  <c r="C798" i="9" s="1"/>
  <c r="D818" i="9" a="1"/>
  <c r="D818" i="9" s="1"/>
  <c r="D502" i="9" a="1"/>
  <c r="D502" i="9" s="1"/>
  <c r="C725" i="9" a="1"/>
  <c r="C725" i="9" s="1"/>
  <c r="D830" i="9" a="1"/>
  <c r="D830" i="9" s="1"/>
  <c r="AC549" i="9" a="1"/>
  <c r="AC549" i="9" s="1"/>
  <c r="C805" i="9" a="1"/>
  <c r="C805" i="9" s="1"/>
  <c r="C497" i="9" a="1"/>
  <c r="C497" i="9" s="1"/>
  <c r="AC712" i="9" a="1"/>
  <c r="AC712" i="9" s="1"/>
  <c r="AC686" i="9" a="1"/>
  <c r="AC686" i="9" s="1"/>
  <c r="AC806" i="9" a="1"/>
  <c r="AC806" i="9" s="1"/>
  <c r="C667" i="9" a="1"/>
  <c r="C667" i="9" s="1"/>
  <c r="AC766" i="9" a="1"/>
  <c r="AC766" i="9" s="1"/>
  <c r="D603" i="9" a="1"/>
  <c r="D603" i="9" s="1"/>
  <c r="AC741" i="9" a="1"/>
  <c r="AC741" i="9" s="1"/>
  <c r="C793" i="9" a="1"/>
  <c r="C793" i="9" s="1"/>
  <c r="D787" i="9" a="1"/>
  <c r="D787" i="9" s="1"/>
  <c r="C752" i="9" a="1"/>
  <c r="C752" i="9" s="1"/>
  <c r="C501" i="9" a="1"/>
  <c r="C501" i="9" s="1"/>
  <c r="C716" i="9" a="1"/>
  <c r="C716" i="9" s="1"/>
  <c r="AC757" i="9" a="1"/>
  <c r="AC757" i="9" s="1"/>
  <c r="AC742" i="9" a="1"/>
  <c r="AC742" i="9" s="1"/>
  <c r="AC740" i="9" a="1"/>
  <c r="AC740" i="9" s="1"/>
  <c r="C789" i="9" a="1"/>
  <c r="C789" i="9" s="1"/>
  <c r="AC751" i="9" a="1"/>
  <c r="AC751" i="9" s="1"/>
  <c r="C663" i="9" a="1"/>
  <c r="C663" i="9" s="1"/>
  <c r="D832" i="9" a="1"/>
  <c r="D832" i="9" s="1"/>
  <c r="D509" i="9" a="1"/>
  <c r="D509" i="9" s="1"/>
  <c r="D516" i="9" a="1"/>
  <c r="D516" i="9" s="1"/>
  <c r="D678" i="9" a="1"/>
  <c r="D678" i="9" s="1"/>
  <c r="AC738" i="9" a="1"/>
  <c r="AC738" i="9" s="1"/>
  <c r="C521" i="9" a="1"/>
  <c r="C521" i="9" s="1"/>
  <c r="C765" i="9" a="1"/>
  <c r="C765" i="9" s="1"/>
  <c r="C745" i="9" a="1"/>
  <c r="C745" i="9" s="1"/>
  <c r="AC721" i="9" a="1"/>
  <c r="AC721" i="9" s="1"/>
  <c r="D833" i="9" a="1"/>
  <c r="D833" i="9" s="1"/>
  <c r="D592" i="9" a="1"/>
  <c r="D592" i="9" s="1"/>
  <c r="AC804" i="9" a="1"/>
  <c r="AC804" i="9" s="1"/>
  <c r="AC824" i="9" a="1"/>
  <c r="AC824" i="9" s="1"/>
  <c r="C761" i="9" a="1"/>
  <c r="C761" i="9" s="1"/>
  <c r="D552" i="9" a="1"/>
  <c r="D552" i="9" s="1"/>
  <c r="D520" i="9" a="1"/>
  <c r="D520" i="9" s="1"/>
  <c r="AC817" i="9" a="1"/>
  <c r="AC817" i="9" s="1"/>
  <c r="AC710" i="9" a="1"/>
  <c r="AC710" i="9" s="1"/>
  <c r="C762" i="9" a="1"/>
  <c r="C762" i="9" s="1"/>
  <c r="C764" i="9" a="1"/>
  <c r="C764" i="9" s="1"/>
  <c r="AC555" i="9" a="1"/>
  <c r="AC555" i="9" s="1"/>
  <c r="AC515" i="9" a="1"/>
  <c r="AC515" i="9" s="1"/>
  <c r="C524" i="9" a="1"/>
  <c r="C524" i="9" s="1"/>
  <c r="D593" i="9" a="1"/>
  <c r="D593" i="9" s="1"/>
  <c r="AC830" i="9" a="1"/>
  <c r="AC830" i="9" s="1"/>
  <c r="C549" i="9" a="1"/>
  <c r="C549" i="9" s="1"/>
  <c r="D805" i="9" a="1"/>
  <c r="D805" i="9" s="1"/>
  <c r="AC497" i="9" a="1"/>
  <c r="AC497" i="9" s="1"/>
  <c r="C712" i="9" a="1"/>
  <c r="C712" i="9" s="1"/>
  <c r="AC790" i="9" a="1"/>
  <c r="AC790" i="9" s="1"/>
  <c r="C686" i="9" a="1"/>
  <c r="C686" i="9" s="1"/>
  <c r="C806" i="9" a="1"/>
  <c r="C806" i="9" s="1"/>
  <c r="C826" i="9" a="1"/>
  <c r="C826" i="9" s="1"/>
  <c r="AC506" i="9" a="1"/>
  <c r="AC506" i="9" s="1"/>
  <c r="D673" i="9" a="1"/>
  <c r="D673" i="9" s="1"/>
  <c r="D667" i="9" a="1"/>
  <c r="D667" i="9" s="1"/>
  <c r="D766" i="9" a="1"/>
  <c r="D766" i="9" s="1"/>
  <c r="AC603" i="9" a="1"/>
  <c r="AC603" i="9" s="1"/>
  <c r="C741" i="9" a="1"/>
  <c r="C741" i="9" s="1"/>
  <c r="D793" i="9" a="1"/>
  <c r="D793" i="9" s="1"/>
  <c r="D797" i="9" a="1"/>
  <c r="D797" i="9" s="1"/>
  <c r="AC501" i="9" a="1"/>
  <c r="AC501" i="9" s="1"/>
  <c r="AC716" i="9" a="1"/>
  <c r="AC716" i="9" s="1"/>
  <c r="D605" i="9" a="1"/>
  <c r="D605" i="9" s="1"/>
  <c r="C742" i="9" a="1"/>
  <c r="C742" i="9" s="1"/>
  <c r="D740" i="9" a="1"/>
  <c r="D740" i="9" s="1"/>
  <c r="AC792" i="9" a="1"/>
  <c r="AC792" i="9" s="1"/>
  <c r="D751" i="9" a="1"/>
  <c r="D751" i="9" s="1"/>
  <c r="D663" i="9" a="1"/>
  <c r="D663" i="9" s="1"/>
  <c r="C832" i="9" a="1"/>
  <c r="C832" i="9" s="1"/>
  <c r="C509" i="9" a="1"/>
  <c r="C509" i="9" s="1"/>
  <c r="C516" i="9" a="1"/>
  <c r="C516" i="9" s="1"/>
  <c r="AC678" i="9" a="1"/>
  <c r="AC678" i="9" s="1"/>
  <c r="C674" i="9" a="1"/>
  <c r="C674" i="9" s="1"/>
  <c r="D758" i="9" a="1"/>
  <c r="D758" i="9" s="1"/>
  <c r="C600" i="9" a="1"/>
  <c r="C600" i="9" s="1"/>
  <c r="D794" i="9" a="1"/>
  <c r="D794" i="9" s="1"/>
  <c r="C828" i="9" a="1"/>
  <c r="C828" i="9" s="1"/>
  <c r="D679" i="9" a="1"/>
  <c r="D679" i="9" s="1"/>
  <c r="C519" i="9" a="1"/>
  <c r="C519" i="9" s="1"/>
  <c r="C672" i="9" a="1"/>
  <c r="C672" i="9" s="1"/>
  <c r="D795" i="9" a="1"/>
  <c r="D795" i="9" s="1"/>
  <c r="D511" i="9" a="1"/>
  <c r="D511" i="9" s="1"/>
  <c r="C825" i="9" a="1"/>
  <c r="C825" i="9" s="1"/>
  <c r="AC668" i="9" a="1"/>
  <c r="AC668" i="9" s="1"/>
  <c r="AC759" i="9" a="1"/>
  <c r="AC759" i="9" s="1"/>
  <c r="D556" i="9" a="1"/>
  <c r="D556" i="9" s="1"/>
  <c r="AC681" i="9" a="1"/>
  <c r="AC681" i="9" s="1"/>
  <c r="AC592" i="9" a="1"/>
  <c r="AC592" i="9" s="1"/>
  <c r="C804" i="9" a="1"/>
  <c r="C804" i="9" s="1"/>
  <c r="AC746" i="9" a="1"/>
  <c r="AC746" i="9" s="1"/>
  <c r="C754" i="9" a="1"/>
  <c r="C754" i="9" s="1"/>
  <c r="AC722" i="9" a="1"/>
  <c r="AC722" i="9" s="1"/>
  <c r="AC514" i="9" a="1"/>
  <c r="AC514" i="9" s="1"/>
  <c r="AC684" i="9" a="1"/>
  <c r="AC684" i="9" s="1"/>
  <c r="AC520" i="9" a="1"/>
  <c r="AC520" i="9" s="1"/>
  <c r="AC591" i="9" a="1"/>
  <c r="AC591" i="9" s="1"/>
  <c r="D817" i="9" a="1"/>
  <c r="D817" i="9" s="1"/>
  <c r="D669" i="9" a="1"/>
  <c r="D669" i="9" s="1"/>
  <c r="D762" i="9" a="1"/>
  <c r="D762" i="9" s="1"/>
  <c r="AC764" i="9" a="1"/>
  <c r="AC764" i="9" s="1"/>
  <c r="D550" i="9" a="1"/>
  <c r="D550" i="9" s="1"/>
  <c r="C515" i="9" a="1"/>
  <c r="C515" i="9" s="1"/>
  <c r="C593" i="9" a="1"/>
  <c r="C593" i="9" s="1"/>
  <c r="AC798" i="9" a="1"/>
  <c r="AC798" i="9" s="1"/>
  <c r="C818" i="9" a="1"/>
  <c r="C818" i="9" s="1"/>
  <c r="C502" i="9" a="1"/>
  <c r="C502" i="9" s="1"/>
  <c r="AC725" i="9" a="1"/>
  <c r="AC725" i="9" s="1"/>
  <c r="C830" i="9" a="1"/>
  <c r="C830" i="9" s="1"/>
  <c r="D549" i="9" a="1"/>
  <c r="D549" i="9" s="1"/>
  <c r="D790" i="9" a="1"/>
  <c r="D790" i="9" s="1"/>
  <c r="D686" i="9" a="1"/>
  <c r="D686" i="9" s="1"/>
  <c r="D806" i="9" a="1"/>
  <c r="D806" i="9" s="1"/>
  <c r="D826" i="9" a="1"/>
  <c r="D826" i="9" s="1"/>
  <c r="D506" i="9" a="1"/>
  <c r="D506" i="9" s="1"/>
  <c r="C673" i="9" a="1"/>
  <c r="C673" i="9" s="1"/>
  <c r="AC667" i="9" a="1"/>
  <c r="AC667" i="9" s="1"/>
  <c r="C603" i="9" a="1"/>
  <c r="C603" i="9" s="1"/>
  <c r="D741" i="9" a="1"/>
  <c r="D741" i="9" s="1"/>
  <c r="C787" i="9" a="1"/>
  <c r="C787" i="9" s="1"/>
  <c r="AC752" i="9" a="1"/>
  <c r="AC752" i="9" s="1"/>
  <c r="C797" i="9" a="1"/>
  <c r="C797" i="9" s="1"/>
  <c r="D757" i="9" a="1"/>
  <c r="D757" i="9" s="1"/>
  <c r="C605" i="9" a="1"/>
  <c r="C605" i="9" s="1"/>
  <c r="D742" i="9" a="1"/>
  <c r="D742" i="9" s="1"/>
  <c r="AC789" i="9" a="1"/>
  <c r="AC789" i="9" s="1"/>
  <c r="D792" i="9" a="1"/>
  <c r="D792" i="9" s="1"/>
  <c r="C751" i="9" a="1"/>
  <c r="C751" i="9" s="1"/>
  <c r="AC509" i="9" a="1"/>
  <c r="AC509" i="9" s="1"/>
  <c r="C678" i="9" a="1"/>
  <c r="C678" i="9" s="1"/>
  <c r="AC707" i="9" a="1"/>
  <c r="AC707" i="9" s="1"/>
  <c r="D674" i="9" a="1"/>
  <c r="D674" i="9" s="1"/>
  <c r="D600" i="9" a="1"/>
  <c r="D600" i="9" s="1"/>
  <c r="C794" i="9" a="1"/>
  <c r="C794" i="9" s="1"/>
  <c r="AC719" i="9" a="1"/>
  <c r="AC719" i="9" s="1"/>
  <c r="AC659" i="9" a="1"/>
  <c r="AC659" i="9" s="1"/>
  <c r="AC828" i="9" a="1"/>
  <c r="AC828" i="9" s="1"/>
  <c r="C679" i="9" a="1"/>
  <c r="C679" i="9" s="1"/>
  <c r="AC797" i="9" a="1"/>
  <c r="AC797" i="9" s="1"/>
  <c r="D501" i="9" a="1"/>
  <c r="D501" i="9" s="1"/>
  <c r="AC605" i="9" a="1"/>
  <c r="AC605" i="9" s="1"/>
  <c r="AC674" i="9" a="1"/>
  <c r="AC674" i="9" s="1"/>
  <c r="C758" i="9" a="1"/>
  <c r="C758" i="9" s="1"/>
  <c r="D828" i="9" a="1"/>
  <c r="D828" i="9" s="1"/>
  <c r="D519" i="9" a="1"/>
  <c r="D519" i="9" s="1"/>
  <c r="D670" i="9" a="1"/>
  <c r="D670" i="9" s="1"/>
  <c r="D602" i="9" a="1"/>
  <c r="D602" i="9" s="1"/>
  <c r="AC597" i="9" a="1"/>
  <c r="AC597" i="9" s="1"/>
  <c r="AC791" i="9" a="1"/>
  <c r="AC791" i="9" s="1"/>
  <c r="C749" i="9" a="1"/>
  <c r="C749" i="9" s="1"/>
  <c r="AC756" i="9" a="1"/>
  <c r="AC756" i="9" s="1"/>
  <c r="D726" i="9" a="1"/>
  <c r="D726" i="9" s="1"/>
  <c r="D508" i="9" a="1"/>
  <c r="D508" i="9" s="1"/>
  <c r="C680" i="9" a="1"/>
  <c r="C680" i="9" s="1"/>
  <c r="AC595" i="9" a="1"/>
  <c r="AC595" i="9" s="1"/>
  <c r="D598" i="9" a="1"/>
  <c r="D598" i="9" s="1"/>
  <c r="C744" i="9" a="1"/>
  <c r="C744" i="9" s="1"/>
  <c r="D717" i="9" a="1"/>
  <c r="D717" i="9" s="1"/>
  <c r="D662" i="9" a="1"/>
  <c r="D662" i="9" s="1"/>
  <c r="D657" i="9" a="1"/>
  <c r="D657" i="9" s="1"/>
  <c r="D590" i="9" a="1"/>
  <c r="D590" i="9" s="1"/>
  <c r="C802" i="9" a="1"/>
  <c r="C802" i="9" s="1"/>
  <c r="D820" i="9" a="1"/>
  <c r="D820" i="9" s="1"/>
  <c r="D498" i="9" a="1"/>
  <c r="D498" i="9" s="1"/>
  <c r="D711" i="9" a="1"/>
  <c r="D711" i="9" s="1"/>
  <c r="D676" i="9" a="1"/>
  <c r="D676" i="9" s="1"/>
  <c r="C599" i="9" a="1"/>
  <c r="C599" i="9" s="1"/>
  <c r="C748" i="9" a="1"/>
  <c r="C748" i="9" s="1"/>
  <c r="C723" i="9" a="1"/>
  <c r="C723" i="9" s="1"/>
  <c r="AC683" i="9" a="1"/>
  <c r="AC683" i="9" s="1"/>
  <c r="AC587" i="9" a="1"/>
  <c r="AC587" i="9" s="1"/>
  <c r="AC503" i="9" a="1"/>
  <c r="AC503" i="9" s="1"/>
  <c r="D713" i="9" a="1"/>
  <c r="D713" i="9" s="1"/>
  <c r="AC601" i="9" a="1"/>
  <c r="AC601" i="9" s="1"/>
  <c r="D743" i="9" a="1"/>
  <c r="D743" i="9" s="1"/>
  <c r="C753" i="9" a="1"/>
  <c r="C753" i="9" s="1"/>
  <c r="AC747" i="9" a="1"/>
  <c r="AC747" i="9" s="1"/>
  <c r="D513" i="9" a="1"/>
  <c r="D513" i="9" s="1"/>
  <c r="D510" i="9" a="1"/>
  <c r="D510" i="9" s="1"/>
  <c r="D685" i="9" a="1"/>
  <c r="D685" i="9" s="1"/>
  <c r="C518" i="9" a="1"/>
  <c r="C518" i="9" s="1"/>
  <c r="C819" i="9" a="1"/>
  <c r="C819" i="9" s="1"/>
  <c r="D499" i="9" a="1"/>
  <c r="D499" i="9" s="1"/>
  <c r="D500" i="9" a="1"/>
  <c r="D500" i="9" s="1"/>
  <c r="AC739" i="9" a="1"/>
  <c r="AC739" i="9" s="1"/>
  <c r="AC796" i="9" a="1"/>
  <c r="AC796" i="9" s="1"/>
  <c r="AC665" i="9" a="1"/>
  <c r="AC665" i="9" s="1"/>
  <c r="C510" i="9" a="1"/>
  <c r="C510" i="9" s="1"/>
  <c r="C685" i="9" a="1"/>
  <c r="C685" i="9" s="1"/>
  <c r="D819" i="9" a="1"/>
  <c r="D819" i="9" s="1"/>
  <c r="D671" i="9" a="1"/>
  <c r="D671" i="9" s="1"/>
  <c r="D665" i="9" a="1"/>
  <c r="D665" i="9" s="1"/>
  <c r="D518" i="9" a="1"/>
  <c r="D518" i="9" s="1"/>
  <c r="AC500" i="9" a="1"/>
  <c r="AC500" i="9" s="1"/>
  <c r="D739" i="9" a="1"/>
  <c r="D739" i="9" s="1"/>
  <c r="C740" i="9" a="1"/>
  <c r="C740" i="9" s="1"/>
  <c r="AC663" i="9" a="1"/>
  <c r="AC663" i="9" s="1"/>
  <c r="AC758" i="9" a="1"/>
  <c r="AC758" i="9" s="1"/>
  <c r="AC519" i="9" a="1"/>
  <c r="AC519" i="9" s="1"/>
  <c r="C602" i="9" a="1"/>
  <c r="C602" i="9" s="1"/>
  <c r="D597" i="9" a="1"/>
  <c r="D597" i="9" s="1"/>
  <c r="D791" i="9" a="1"/>
  <c r="D791" i="9" s="1"/>
  <c r="AC749" i="9" a="1"/>
  <c r="AC749" i="9" s="1"/>
  <c r="C726" i="9" a="1"/>
  <c r="C726" i="9" s="1"/>
  <c r="D680" i="9" a="1"/>
  <c r="D680" i="9" s="1"/>
  <c r="AC594" i="9" a="1"/>
  <c r="AC594" i="9" s="1"/>
  <c r="C595" i="9" a="1"/>
  <c r="C595" i="9" s="1"/>
  <c r="D504" i="9" a="1"/>
  <c r="D504" i="9" s="1"/>
  <c r="AC598" i="9" a="1"/>
  <c r="AC598" i="9" s="1"/>
  <c r="D744" i="9" a="1"/>
  <c r="D744" i="9" s="1"/>
  <c r="AC717" i="9" a="1"/>
  <c r="AC717" i="9" s="1"/>
  <c r="AC662" i="9" a="1"/>
  <c r="AC662" i="9" s="1"/>
  <c r="AC660" i="9" a="1"/>
  <c r="AC660" i="9" s="1"/>
  <c r="C800" i="9" a="1"/>
  <c r="C800" i="9" s="1"/>
  <c r="C820" i="9" a="1"/>
  <c r="C820" i="9" s="1"/>
  <c r="D599" i="9" a="1"/>
  <c r="D599" i="9" s="1"/>
  <c r="AC748" i="9" a="1"/>
  <c r="AC748" i="9" s="1"/>
  <c r="D587" i="9" a="1"/>
  <c r="D587" i="9" s="1"/>
  <c r="D505" i="9" a="1"/>
  <c r="D505" i="9" s="1"/>
  <c r="C713" i="9" a="1"/>
  <c r="C713" i="9" s="1"/>
  <c r="D601" i="9" a="1"/>
  <c r="D601" i="9" s="1"/>
  <c r="C743" i="9" a="1"/>
  <c r="C743" i="9" s="1"/>
  <c r="AC753" i="9" a="1"/>
  <c r="AC753" i="9" s="1"/>
  <c r="AC551" i="9" a="1"/>
  <c r="AC551" i="9" s="1"/>
  <c r="AC513" i="9" a="1"/>
  <c r="AC513" i="9" s="1"/>
  <c r="AC499" i="9" a="1"/>
  <c r="AC499" i="9" s="1"/>
  <c r="C739" i="9" a="1"/>
  <c r="C739" i="9" s="1"/>
  <c r="D796" i="9" a="1"/>
  <c r="D796" i="9" s="1"/>
  <c r="C551" i="9" a="1"/>
  <c r="C551" i="9" s="1"/>
  <c r="C513" i="9" a="1"/>
  <c r="C513" i="9" s="1"/>
  <c r="AC819" i="9" a="1"/>
  <c r="AC819" i="9" s="1"/>
  <c r="AC671" i="9" a="1"/>
  <c r="AC671" i="9" s="1"/>
  <c r="C796" i="9" a="1"/>
  <c r="C796" i="9" s="1"/>
  <c r="D716" i="9" a="1"/>
  <c r="D716" i="9" s="1"/>
  <c r="D789" i="9" a="1"/>
  <c r="D789" i="9" s="1"/>
  <c r="C707" i="9" a="1"/>
  <c r="C707" i="9" s="1"/>
  <c r="D719" i="9" a="1"/>
  <c r="D719" i="9" s="1"/>
  <c r="D659" i="9" a="1"/>
  <c r="D659" i="9" s="1"/>
  <c r="C670" i="9" a="1"/>
  <c r="C670" i="9" s="1"/>
  <c r="AC602" i="9" a="1"/>
  <c r="AC602" i="9" s="1"/>
  <c r="C791" i="9" a="1"/>
  <c r="C791" i="9" s="1"/>
  <c r="C756" i="9" a="1"/>
  <c r="C756" i="9" s="1"/>
  <c r="AC508" i="9" a="1"/>
  <c r="AC508" i="9" s="1"/>
  <c r="C594" i="9" a="1"/>
  <c r="C594" i="9" s="1"/>
  <c r="D595" i="9" a="1"/>
  <c r="D595" i="9" s="1"/>
  <c r="C504" i="9" a="1"/>
  <c r="C504" i="9" s="1"/>
  <c r="C717" i="9" a="1"/>
  <c r="C717" i="9" s="1"/>
  <c r="AC657" i="9" a="1"/>
  <c r="AC657" i="9" s="1"/>
  <c r="D660" i="9" a="1"/>
  <c r="D660" i="9" s="1"/>
  <c r="AC590" i="9" a="1"/>
  <c r="AC590" i="9" s="1"/>
  <c r="AC802" i="9" a="1"/>
  <c r="AC802" i="9" s="1"/>
  <c r="AC800" i="9" a="1"/>
  <c r="AC800" i="9" s="1"/>
  <c r="C498" i="9" a="1"/>
  <c r="C498" i="9" s="1"/>
  <c r="AC711" i="9" a="1"/>
  <c r="AC711" i="9" s="1"/>
  <c r="C676" i="9" a="1"/>
  <c r="C676" i="9" s="1"/>
  <c r="AC599" i="9" a="1"/>
  <c r="AC599" i="9" s="1"/>
  <c r="D748" i="9" a="1"/>
  <c r="D748" i="9" s="1"/>
  <c r="AC723" i="9" a="1"/>
  <c r="AC723" i="9" s="1"/>
  <c r="C683" i="9" a="1"/>
  <c r="C683" i="9" s="1"/>
  <c r="C587" i="9" a="1"/>
  <c r="C587" i="9" s="1"/>
  <c r="C503" i="9" a="1"/>
  <c r="C503" i="9" s="1"/>
  <c r="C505" i="9" a="1"/>
  <c r="C505" i="9" s="1"/>
  <c r="AC713" i="9" a="1"/>
  <c r="AC713" i="9" s="1"/>
  <c r="C601" i="9" a="1"/>
  <c r="C601" i="9" s="1"/>
  <c r="D747" i="9" a="1"/>
  <c r="D747" i="9" s="1"/>
  <c r="C757" i="9" a="1"/>
  <c r="C757" i="9" s="1"/>
  <c r="C792" i="9" a="1"/>
  <c r="C792" i="9" s="1"/>
  <c r="AC832" i="9" a="1"/>
  <c r="AC832" i="9" s="1"/>
  <c r="AC516" i="9" a="1"/>
  <c r="AC516" i="9" s="1"/>
  <c r="D707" i="9" a="1"/>
  <c r="D707" i="9" s="1"/>
  <c r="AC600" i="9" a="1"/>
  <c r="AC600" i="9" s="1"/>
  <c r="AC794" i="9" a="1"/>
  <c r="AC794" i="9" s="1"/>
  <c r="C719" i="9" a="1"/>
  <c r="C719" i="9" s="1"/>
  <c r="C659" i="9" a="1"/>
  <c r="C659" i="9" s="1"/>
  <c r="AC679" i="9" a="1"/>
  <c r="AC679" i="9" s="1"/>
  <c r="AC670" i="9" a="1"/>
  <c r="AC670" i="9" s="1"/>
  <c r="C597" i="9" a="1"/>
  <c r="C597" i="9" s="1"/>
  <c r="D749" i="9" a="1"/>
  <c r="D749" i="9" s="1"/>
  <c r="D756" i="9" a="1"/>
  <c r="D756" i="9" s="1"/>
  <c r="AC726" i="9" a="1"/>
  <c r="AC726" i="9" s="1"/>
  <c r="C508" i="9" a="1"/>
  <c r="C508" i="9" s="1"/>
  <c r="AC680" i="9" a="1"/>
  <c r="AC680" i="9" s="1"/>
  <c r="D594" i="9" a="1"/>
  <c r="D594" i="9" s="1"/>
  <c r="AC504" i="9" a="1"/>
  <c r="AC504" i="9" s="1"/>
  <c r="C598" i="9" a="1"/>
  <c r="C598" i="9" s="1"/>
  <c r="AC744" i="9" a="1"/>
  <c r="AC744" i="9" s="1"/>
  <c r="C662" i="9" a="1"/>
  <c r="C662" i="9" s="1"/>
  <c r="C657" i="9" a="1"/>
  <c r="C657" i="9" s="1"/>
  <c r="C660" i="9" a="1"/>
  <c r="C660" i="9" s="1"/>
  <c r="C590" i="9" a="1"/>
  <c r="C590" i="9" s="1"/>
  <c r="D802" i="9" a="1"/>
  <c r="D802" i="9" s="1"/>
  <c r="D800" i="9" a="1"/>
  <c r="D800" i="9" s="1"/>
  <c r="AC820" i="9" a="1"/>
  <c r="AC820" i="9" s="1"/>
  <c r="AC498" i="9" a="1"/>
  <c r="AC498" i="9" s="1"/>
  <c r="C711" i="9" a="1"/>
  <c r="C711" i="9" s="1"/>
  <c r="AC676" i="9" a="1"/>
  <c r="AC676" i="9" s="1"/>
  <c r="D723" i="9" a="1"/>
  <c r="D723" i="9" s="1"/>
  <c r="D683" i="9" a="1"/>
  <c r="D683" i="9" s="1"/>
  <c r="D503" i="9" a="1"/>
  <c r="D503" i="9" s="1"/>
  <c r="AC505" i="9" a="1"/>
  <c r="AC505" i="9" s="1"/>
  <c r="AC743" i="9" a="1"/>
  <c r="AC743" i="9" s="1"/>
  <c r="D753" i="9" a="1"/>
  <c r="D753" i="9" s="1"/>
  <c r="C747" i="9" a="1"/>
  <c r="C747" i="9" s="1"/>
  <c r="C665" i="9" a="1"/>
  <c r="C665" i="9" s="1"/>
  <c r="D551" i="9" a="1"/>
  <c r="D551" i="9" s="1"/>
  <c r="AC510" i="9" a="1"/>
  <c r="AC510" i="9" s="1"/>
  <c r="AC685" i="9" a="1"/>
  <c r="AC685" i="9" s="1"/>
  <c r="AC518" i="9" a="1"/>
  <c r="AC518" i="9" s="1"/>
  <c r="C499" i="9" a="1"/>
  <c r="C499" i="9" s="1"/>
  <c r="C500" i="9" a="1"/>
  <c r="C500" i="9" s="1"/>
  <c r="C671" i="9" a="1"/>
  <c r="C671" i="9" s="1"/>
  <c r="C370" i="9" a="1"/>
  <c r="C370" i="9" s="1"/>
  <c r="C306" i="9" a="1"/>
  <c r="C306" i="9" s="1"/>
  <c r="D452" i="9" a="1"/>
  <c r="D452" i="9" s="1"/>
  <c r="C404" i="9" a="1"/>
  <c r="C404" i="9" s="1"/>
  <c r="C372" i="9" a="1"/>
  <c r="C372" i="9" s="1"/>
  <c r="C323" i="9" a="1"/>
  <c r="C323" i="9" s="1"/>
  <c r="I411" i="9" a="1"/>
  <c r="I411" i="9" s="1"/>
  <c r="D403" i="9" a="1"/>
  <c r="D403" i="9" s="1"/>
  <c r="I295" i="9" a="1"/>
  <c r="I295" i="9" s="1"/>
  <c r="D359" i="9" a="1"/>
  <c r="D359" i="9" s="1"/>
  <c r="C331" i="9" a="1"/>
  <c r="C331" i="9" s="1"/>
  <c r="C454" i="9" a="1"/>
  <c r="C454" i="9" s="1"/>
  <c r="I390" i="9" a="1"/>
  <c r="I390" i="9" s="1"/>
  <c r="D374" i="9" a="1"/>
  <c r="D374" i="9" s="1"/>
  <c r="D354" i="9" a="1"/>
  <c r="D354" i="9" s="1"/>
  <c r="D294" i="9" a="1"/>
  <c r="D294" i="9" s="1"/>
  <c r="C418" i="9" a="1"/>
  <c r="C418" i="9" s="1"/>
  <c r="D306" i="9" a="1"/>
  <c r="D306" i="9" s="1"/>
  <c r="C324" i="9" a="1"/>
  <c r="C324" i="9" s="1"/>
  <c r="D323" i="9" a="1"/>
  <c r="D323" i="9" s="1"/>
  <c r="D411" i="9" a="1"/>
  <c r="D411" i="9" s="1"/>
  <c r="I371" i="9" a="1"/>
  <c r="I371" i="9" s="1"/>
  <c r="I331" i="9" a="1"/>
  <c r="I331" i="9" s="1"/>
  <c r="I454" i="9" a="1"/>
  <c r="I454" i="9" s="1"/>
  <c r="C422" i="9" a="1"/>
  <c r="C422" i="9" s="1"/>
  <c r="C374" i="9" a="1"/>
  <c r="C374" i="9" s="1"/>
  <c r="D326" i="9" a="1"/>
  <c r="D326" i="9" s="1"/>
  <c r="C294" i="9" a="1"/>
  <c r="C294" i="9" s="1"/>
  <c r="D417" i="9" a="1"/>
  <c r="D417" i="9" s="1"/>
  <c r="C401" i="9" a="1"/>
  <c r="C401" i="9" s="1"/>
  <c r="I337" i="9" a="1"/>
  <c r="I337" i="9" s="1"/>
  <c r="D424" i="9" a="1"/>
  <c r="D424" i="9" s="1"/>
  <c r="C408" i="9" a="1"/>
  <c r="C408" i="9" s="1"/>
  <c r="I376" i="9" a="1"/>
  <c r="I376" i="9" s="1"/>
  <c r="C328" i="9" a="1"/>
  <c r="C328" i="9" s="1"/>
  <c r="I296" i="9" a="1"/>
  <c r="I296" i="9" s="1"/>
  <c r="C375" i="9" a="1"/>
  <c r="C375" i="9" s="1"/>
  <c r="D451" i="9" a="1"/>
  <c r="D451" i="9" s="1"/>
  <c r="C427" i="9" a="1"/>
  <c r="C427" i="9" s="1"/>
  <c r="C299" i="9" a="1"/>
  <c r="C299" i="9" s="1"/>
  <c r="I450" i="9" a="1"/>
  <c r="I450" i="9" s="1"/>
  <c r="I290" i="9" a="1"/>
  <c r="I290" i="9" s="1"/>
  <c r="C413" i="9" a="1"/>
  <c r="C413" i="9" s="1"/>
  <c r="I333" i="9" a="1"/>
  <c r="I333" i="9" s="1"/>
  <c r="C420" i="9" a="1"/>
  <c r="C420" i="9" s="1"/>
  <c r="I340" i="9" a="1"/>
  <c r="I340" i="9" s="1"/>
  <c r="D292" i="9" a="1"/>
  <c r="D292" i="9" s="1"/>
  <c r="C363" i="9" a="1"/>
  <c r="C363" i="9" s="1"/>
  <c r="D379" i="9" a="1"/>
  <c r="D379" i="9" s="1"/>
  <c r="D426" i="9" a="1"/>
  <c r="D426" i="9" s="1"/>
  <c r="I370" i="9" a="1"/>
  <c r="I370" i="9" s="1"/>
  <c r="I452" i="9" a="1"/>
  <c r="I452" i="9" s="1"/>
  <c r="I372" i="9" a="1"/>
  <c r="I372" i="9" s="1"/>
  <c r="I471" i="9" a="1"/>
  <c r="I471" i="9" s="1"/>
  <c r="C411" i="9" a="1"/>
  <c r="C411" i="9" s="1"/>
  <c r="D371" i="9" a="1"/>
  <c r="D371" i="9" s="1"/>
  <c r="D331" i="9" a="1"/>
  <c r="D331" i="9" s="1"/>
  <c r="D454" i="9" a="1"/>
  <c r="D454" i="9" s="1"/>
  <c r="D390" i="9" a="1"/>
  <c r="D390" i="9" s="1"/>
  <c r="I354" i="9" a="1"/>
  <c r="I354" i="9" s="1"/>
  <c r="C326" i="9" a="1"/>
  <c r="C326" i="9" s="1"/>
  <c r="I449" i="9" a="1"/>
  <c r="I449" i="9" s="1"/>
  <c r="C417" i="9" a="1"/>
  <c r="C417" i="9" s="1"/>
  <c r="I369" i="9" a="1"/>
  <c r="I369" i="9" s="1"/>
  <c r="D337" i="9" a="1"/>
  <c r="D337" i="9" s="1"/>
  <c r="D456" i="9" a="1"/>
  <c r="D456" i="9" s="1"/>
  <c r="C424" i="9" a="1"/>
  <c r="C424" i="9" s="1"/>
  <c r="I392" i="9" a="1"/>
  <c r="I392" i="9" s="1"/>
  <c r="C376" i="9" a="1"/>
  <c r="C376" i="9" s="1"/>
  <c r="D296" i="9" a="1"/>
  <c r="D296" i="9" s="1"/>
  <c r="I343" i="9" a="1"/>
  <c r="I343" i="9" s="1"/>
  <c r="D459" i="9" a="1"/>
  <c r="D459" i="9" s="1"/>
  <c r="C451" i="9" a="1"/>
  <c r="C451" i="9" s="1"/>
  <c r="I419" i="9" a="1"/>
  <c r="I419" i="9" s="1"/>
  <c r="C450" i="9" a="1"/>
  <c r="C450" i="9" s="1"/>
  <c r="D290" i="9" a="1"/>
  <c r="D290" i="9" s="1"/>
  <c r="D333" i="9" a="1"/>
  <c r="D333" i="9" s="1"/>
  <c r="I388" i="9" a="1"/>
  <c r="I388" i="9" s="1"/>
  <c r="D340" i="9" a="1"/>
  <c r="D340" i="9" s="1"/>
  <c r="C292" i="9" a="1"/>
  <c r="C292" i="9" s="1"/>
  <c r="I351" i="9" a="1"/>
  <c r="I351" i="9" s="1"/>
  <c r="C379" i="9" a="1"/>
  <c r="C379" i="9" s="1"/>
  <c r="C426" i="9" a="1"/>
  <c r="C426" i="9" s="1"/>
  <c r="C341" i="9" a="1"/>
  <c r="C341" i="9" s="1"/>
  <c r="D293" i="9" a="1"/>
  <c r="D293" i="9" s="1"/>
  <c r="D370" i="9" a="1"/>
  <c r="D370" i="9" s="1"/>
  <c r="C452" i="9" a="1"/>
  <c r="C452" i="9" s="1"/>
  <c r="I404" i="9" a="1"/>
  <c r="I404" i="9" s="1"/>
  <c r="D372" i="9" a="1"/>
  <c r="D372" i="9" s="1"/>
  <c r="I324" i="9" a="1"/>
  <c r="I324" i="9" s="1"/>
  <c r="D471" i="9" a="1"/>
  <c r="D471" i="9" s="1"/>
  <c r="I403" i="9" a="1"/>
  <c r="I403" i="9" s="1"/>
  <c r="D295" i="9" a="1"/>
  <c r="D295" i="9" s="1"/>
  <c r="I359" i="9" a="1"/>
  <c r="I359" i="9" s="1"/>
  <c r="D422" i="9" a="1"/>
  <c r="D422" i="9" s="1"/>
  <c r="C390" i="9" a="1"/>
  <c r="C390" i="9" s="1"/>
  <c r="C354" i="9" a="1"/>
  <c r="C354" i="9" s="1"/>
  <c r="D449" i="9" a="1"/>
  <c r="D449" i="9" s="1"/>
  <c r="I401" i="9" a="1"/>
  <c r="I401" i="9" s="1"/>
  <c r="D369" i="9" a="1"/>
  <c r="D369" i="9" s="1"/>
  <c r="C337" i="9" a="1"/>
  <c r="C337" i="9" s="1"/>
  <c r="D289" i="9" a="1"/>
  <c r="D289" i="9" s="1"/>
  <c r="C456" i="9" a="1"/>
  <c r="C456" i="9" s="1"/>
  <c r="I408" i="9" a="1"/>
  <c r="I408" i="9" s="1"/>
  <c r="D392" i="9" a="1"/>
  <c r="D392" i="9" s="1"/>
  <c r="I360" i="9" a="1"/>
  <c r="I360" i="9" s="1"/>
  <c r="C296" i="9" a="1"/>
  <c r="C296" i="9" s="1"/>
  <c r="I375" i="9" a="1"/>
  <c r="I375" i="9" s="1"/>
  <c r="D343" i="9" a="1"/>
  <c r="D343" i="9" s="1"/>
  <c r="C459" i="9" a="1"/>
  <c r="C459" i="9" s="1"/>
  <c r="I427" i="9" a="1"/>
  <c r="I427" i="9" s="1"/>
  <c r="D419" i="9" a="1"/>
  <c r="D419" i="9" s="1"/>
  <c r="I299" i="9" a="1"/>
  <c r="I299" i="9" s="1"/>
  <c r="D450" i="9" a="1"/>
  <c r="D450" i="9" s="1"/>
  <c r="C290" i="9" a="1"/>
  <c r="C290" i="9" s="1"/>
  <c r="I413" i="9" a="1"/>
  <c r="I413" i="9" s="1"/>
  <c r="I420" i="9" a="1"/>
  <c r="I420" i="9" s="1"/>
  <c r="D388" i="9" a="1"/>
  <c r="D388" i="9" s="1"/>
  <c r="C340" i="9" a="1"/>
  <c r="C340" i="9" s="1"/>
  <c r="C351" i="9" a="1"/>
  <c r="C351" i="9" s="1"/>
  <c r="I363" i="9" a="1"/>
  <c r="I363" i="9" s="1"/>
  <c r="I410" i="9" a="1"/>
  <c r="I410" i="9" s="1"/>
  <c r="I418" i="9" a="1"/>
  <c r="I418" i="9" s="1"/>
  <c r="I306" i="9" a="1"/>
  <c r="I306" i="9" s="1"/>
  <c r="D404" i="9" a="1"/>
  <c r="D404" i="9" s="1"/>
  <c r="D324" i="9" a="1"/>
  <c r="D324" i="9" s="1"/>
  <c r="I323" i="9" a="1"/>
  <c r="I323" i="9" s="1"/>
  <c r="C471" i="9" a="1"/>
  <c r="C471" i="9" s="1"/>
  <c r="C403" i="9" a="1"/>
  <c r="C403" i="9" s="1"/>
  <c r="C295" i="9" a="1"/>
  <c r="C295" i="9" s="1"/>
  <c r="C359" i="9" a="1"/>
  <c r="C359" i="9" s="1"/>
  <c r="I422" i="9" a="1"/>
  <c r="I422" i="9" s="1"/>
  <c r="I374" i="9" a="1"/>
  <c r="I374" i="9" s="1"/>
  <c r="I326" i="9" a="1"/>
  <c r="I326" i="9" s="1"/>
  <c r="I294" i="9" a="1"/>
  <c r="I294" i="9" s="1"/>
  <c r="C449" i="9" a="1"/>
  <c r="C449" i="9" s="1"/>
  <c r="I417" i="9" a="1"/>
  <c r="I417" i="9" s="1"/>
  <c r="D401" i="9" a="1"/>
  <c r="D401" i="9" s="1"/>
  <c r="C369" i="9" a="1"/>
  <c r="C369" i="9" s="1"/>
  <c r="C289" i="9" a="1"/>
  <c r="C289" i="9" s="1"/>
  <c r="I424" i="9" a="1"/>
  <c r="I424" i="9" s="1"/>
  <c r="D408" i="9" a="1"/>
  <c r="D408" i="9" s="1"/>
  <c r="C392" i="9" a="1"/>
  <c r="C392" i="9" s="1"/>
  <c r="I328" i="9" a="1"/>
  <c r="I328" i="9" s="1"/>
  <c r="D375" i="9" a="1"/>
  <c r="D375" i="9" s="1"/>
  <c r="C343" i="9" a="1"/>
  <c r="C343" i="9" s="1"/>
  <c r="I451" i="9" a="1"/>
  <c r="I451" i="9" s="1"/>
  <c r="D427" i="9" a="1"/>
  <c r="D427" i="9" s="1"/>
  <c r="C419" i="9" a="1"/>
  <c r="C419" i="9" s="1"/>
  <c r="D299" i="9" a="1"/>
  <c r="D299" i="9" s="1"/>
  <c r="D413" i="9" a="1"/>
  <c r="D413" i="9" s="1"/>
  <c r="D420" i="9" a="1"/>
  <c r="D420" i="9" s="1"/>
  <c r="C388" i="9" a="1"/>
  <c r="C388" i="9" s="1"/>
  <c r="I292" i="9" a="1"/>
  <c r="I292" i="9" s="1"/>
  <c r="D363" i="9" a="1"/>
  <c r="D363" i="9" s="1"/>
  <c r="I379" i="9" a="1"/>
  <c r="I379" i="9" s="1"/>
  <c r="I426" i="9" a="1"/>
  <c r="I426" i="9" s="1"/>
  <c r="D410" i="9" a="1"/>
  <c r="D410" i="9" s="1"/>
  <c r="D341" i="9" a="1"/>
  <c r="D341" i="9" s="1"/>
  <c r="I325" i="9" a="1"/>
  <c r="I325" i="9" s="1"/>
  <c r="I293" i="9" a="1"/>
  <c r="I293" i="9" s="1"/>
  <c r="C476" i="9" a="1"/>
  <c r="C476" i="9" s="1"/>
  <c r="I460" i="9" a="1"/>
  <c r="I460" i="9" s="1"/>
  <c r="I412" i="9" a="1"/>
  <c r="I412" i="9" s="1"/>
  <c r="D332" i="9" a="1"/>
  <c r="D332" i="9" s="1"/>
  <c r="D300" i="9" a="1"/>
  <c r="D300" i="9" s="1"/>
  <c r="C248" i="9" a="1"/>
  <c r="C248" i="9" s="1"/>
  <c r="C415" i="9" a="1"/>
  <c r="C415" i="9" s="1"/>
  <c r="I455" i="9" a="1"/>
  <c r="I455" i="9" s="1"/>
  <c r="D423" i="9" a="1"/>
  <c r="D423" i="9" s="1"/>
  <c r="I414" i="9" a="1"/>
  <c r="I414" i="9" s="1"/>
  <c r="C398" i="9" a="1"/>
  <c r="C398" i="9" s="1"/>
  <c r="C346" i="9" a="1"/>
  <c r="C346" i="9" s="1"/>
  <c r="I330" i="9" a="1"/>
  <c r="I330" i="9" s="1"/>
  <c r="I298" i="9" a="1"/>
  <c r="I298" i="9" s="1"/>
  <c r="D473" i="9" a="1"/>
  <c r="D473" i="9" s="1"/>
  <c r="C469" i="9" a="1"/>
  <c r="C469" i="9" s="1"/>
  <c r="I453" i="9" a="1"/>
  <c r="I453" i="9" s="1"/>
  <c r="D425" i="9" a="1"/>
  <c r="D425" i="9" s="1"/>
  <c r="C421" i="9" a="1"/>
  <c r="C421" i="9" s="1"/>
  <c r="I393" i="9" a="1"/>
  <c r="I393" i="9" s="1"/>
  <c r="D389" i="9" a="1"/>
  <c r="D389" i="9" s="1"/>
  <c r="C377" i="9" a="1"/>
  <c r="C377" i="9" s="1"/>
  <c r="I345" i="9" a="1"/>
  <c r="I345" i="9" s="1"/>
  <c r="C329" i="9" a="1"/>
  <c r="C329" i="9" s="1"/>
  <c r="I297" i="9" a="1"/>
  <c r="I297" i="9" s="1"/>
  <c r="C464" i="9" a="1"/>
  <c r="C464" i="9" s="1"/>
  <c r="I416" i="9" a="1"/>
  <c r="I416" i="9" s="1"/>
  <c r="D368" i="9" a="1"/>
  <c r="D368" i="9" s="1"/>
  <c r="C336" i="9" a="1"/>
  <c r="C336" i="9" s="1"/>
  <c r="D304" i="9" a="1"/>
  <c r="D304" i="9" s="1"/>
  <c r="C288" i="9" a="1"/>
  <c r="C288" i="9" s="1"/>
  <c r="I431" i="9" a="1"/>
  <c r="I431" i="9" s="1"/>
  <c r="C327" i="9" a="1"/>
  <c r="C327" i="9" s="1"/>
  <c r="D475" i="9" a="1"/>
  <c r="D475" i="9" s="1"/>
  <c r="C467" i="9" a="1"/>
  <c r="C467" i="9" s="1"/>
  <c r="D325" i="9" a="1"/>
  <c r="D325" i="9" s="1"/>
  <c r="C293" i="9" a="1"/>
  <c r="C293" i="9" s="1"/>
  <c r="D460" i="9" a="1"/>
  <c r="D460" i="9" s="1"/>
  <c r="D412" i="9" a="1"/>
  <c r="D412" i="9" s="1"/>
  <c r="C332" i="9" a="1"/>
  <c r="C332" i="9" s="1"/>
  <c r="I300" i="9" a="1"/>
  <c r="I300" i="9" s="1"/>
  <c r="D248" i="9" a="1"/>
  <c r="D248" i="9" s="1"/>
  <c r="I291" i="9" a="1"/>
  <c r="I291" i="9" s="1"/>
  <c r="D455" i="9" a="1"/>
  <c r="D455" i="9" s="1"/>
  <c r="C423" i="9" a="1"/>
  <c r="C423" i="9" s="1"/>
  <c r="I391" i="9" a="1"/>
  <c r="I391" i="9" s="1"/>
  <c r="I430" i="9" a="1"/>
  <c r="I430" i="9" s="1"/>
  <c r="D414" i="9" a="1"/>
  <c r="D414" i="9" s="1"/>
  <c r="D398" i="9" a="1"/>
  <c r="D398" i="9" s="1"/>
  <c r="I334" i="9" a="1"/>
  <c r="I334" i="9" s="1"/>
  <c r="C330" i="9" a="1"/>
  <c r="C330" i="9" s="1"/>
  <c r="D298" i="9" a="1"/>
  <c r="D298" i="9" s="1"/>
  <c r="C473" i="9" a="1"/>
  <c r="C473" i="9" s="1"/>
  <c r="I457" i="9" a="1"/>
  <c r="I457" i="9" s="1"/>
  <c r="D453" i="9" a="1"/>
  <c r="D453" i="9" s="1"/>
  <c r="C425" i="9" a="1"/>
  <c r="C425" i="9" s="1"/>
  <c r="I409" i="9" a="1"/>
  <c r="I409" i="9" s="1"/>
  <c r="D393" i="9" a="1"/>
  <c r="D393" i="9" s="1"/>
  <c r="C389" i="9" a="1"/>
  <c r="C389" i="9" s="1"/>
  <c r="I373" i="9" a="1"/>
  <c r="I373" i="9" s="1"/>
  <c r="C345" i="9" a="1"/>
  <c r="C345" i="9" s="1"/>
  <c r="D297" i="9" a="1"/>
  <c r="D297" i="9" s="1"/>
  <c r="I448" i="9" a="1"/>
  <c r="I448" i="9" s="1"/>
  <c r="D416" i="9" a="1"/>
  <c r="D416" i="9" s="1"/>
  <c r="C368" i="9" a="1"/>
  <c r="C368" i="9" s="1"/>
  <c r="I320" i="9" a="1"/>
  <c r="I320" i="9" s="1"/>
  <c r="C304" i="9" a="1"/>
  <c r="C304" i="9" s="1"/>
  <c r="D431" i="9" a="1"/>
  <c r="D431" i="9" s="1"/>
  <c r="C475" i="9" a="1"/>
  <c r="C475" i="9" s="1"/>
  <c r="C325" i="9" a="1"/>
  <c r="C325" i="9" s="1"/>
  <c r="I476" i="9" a="1"/>
  <c r="I476" i="9" s="1"/>
  <c r="D444" i="9" a="1"/>
  <c r="D444" i="9" s="1"/>
  <c r="C412" i="9" a="1"/>
  <c r="C412" i="9" s="1"/>
  <c r="C300" i="9" a="1"/>
  <c r="C300" i="9" s="1"/>
  <c r="I415" i="9" a="1"/>
  <c r="I415" i="9" s="1"/>
  <c r="D291" i="9" a="1"/>
  <c r="D291" i="9" s="1"/>
  <c r="C455" i="9" a="1"/>
  <c r="C455" i="9" s="1"/>
  <c r="I395" i="9" a="1"/>
  <c r="I395" i="9" s="1"/>
  <c r="D391" i="9" a="1"/>
  <c r="D391" i="9" s="1"/>
  <c r="C430" i="9" a="1"/>
  <c r="C430" i="9" s="1"/>
  <c r="C414" i="9" a="1"/>
  <c r="C414" i="9" s="1"/>
  <c r="I346" i="9" a="1"/>
  <c r="I346" i="9" s="1"/>
  <c r="D334" i="9" a="1"/>
  <c r="D334" i="9" s="1"/>
  <c r="C298" i="9" a="1"/>
  <c r="C298" i="9" s="1"/>
  <c r="I469" i="9" a="1"/>
  <c r="I469" i="9" s="1"/>
  <c r="D457" i="9" a="1"/>
  <c r="D457" i="9" s="1"/>
  <c r="C453" i="9" a="1"/>
  <c r="C453" i="9" s="1"/>
  <c r="I421" i="9" a="1"/>
  <c r="I421" i="9" s="1"/>
  <c r="D409" i="9" a="1"/>
  <c r="D409" i="9" s="1"/>
  <c r="C393" i="9" a="1"/>
  <c r="C393" i="9" s="1"/>
  <c r="I377" i="9" a="1"/>
  <c r="I377" i="9" s="1"/>
  <c r="D373" i="9" a="1"/>
  <c r="D373" i="9" s="1"/>
  <c r="I329" i="9" a="1"/>
  <c r="I329" i="9" s="1"/>
  <c r="C297" i="9" a="1"/>
  <c r="C297" i="9" s="1"/>
  <c r="I249" i="9" a="1"/>
  <c r="I249" i="9" s="1"/>
  <c r="I464" i="9" a="1"/>
  <c r="I464" i="9" s="1"/>
  <c r="D448" i="9" a="1"/>
  <c r="D448" i="9" s="1"/>
  <c r="C416" i="9" a="1"/>
  <c r="C416" i="9" s="1"/>
  <c r="I336" i="9" a="1"/>
  <c r="I336" i="9" s="1"/>
  <c r="C320" i="9" a="1"/>
  <c r="C320" i="9" s="1"/>
  <c r="I288" i="9" a="1"/>
  <c r="I288" i="9" s="1"/>
  <c r="C431" i="9" a="1"/>
  <c r="C431" i="9" s="1"/>
  <c r="I327" i="9" a="1"/>
  <c r="I327" i="9" s="1"/>
  <c r="I467" i="9" a="1"/>
  <c r="I467" i="9" s="1"/>
  <c r="D476" i="9" a="1"/>
  <c r="D476" i="9" s="1"/>
  <c r="C444" i="9" a="1"/>
  <c r="C444" i="9" s="1"/>
  <c r="I332" i="9" a="1"/>
  <c r="I332" i="9" s="1"/>
  <c r="I248" i="9" a="1"/>
  <c r="I248" i="9" s="1"/>
  <c r="D415" i="9" a="1"/>
  <c r="D415" i="9" s="1"/>
  <c r="C291" i="9" a="1"/>
  <c r="C291" i="9" s="1"/>
  <c r="I423" i="9" a="1"/>
  <c r="I423" i="9" s="1"/>
  <c r="D395" i="9" a="1"/>
  <c r="D395" i="9" s="1"/>
  <c r="C391" i="9" a="1"/>
  <c r="C391" i="9" s="1"/>
  <c r="D430" i="9" a="1"/>
  <c r="D430" i="9" s="1"/>
  <c r="I398" i="9" a="1"/>
  <c r="I398" i="9" s="1"/>
  <c r="D346" i="9" a="1"/>
  <c r="D346" i="9" s="1"/>
  <c r="C334" i="9" a="1"/>
  <c r="C334" i="9" s="1"/>
  <c r="I473" i="9" a="1"/>
  <c r="I473" i="9" s="1"/>
  <c r="D469" i="9" a="1"/>
  <c r="D469" i="9" s="1"/>
  <c r="C457" i="9" a="1"/>
  <c r="C457" i="9" s="1"/>
  <c r="I425" i="9" a="1"/>
  <c r="I425" i="9" s="1"/>
  <c r="D421" i="9" a="1"/>
  <c r="D421" i="9" s="1"/>
  <c r="C409" i="9" a="1"/>
  <c r="C409" i="9" s="1"/>
  <c r="I389" i="9" a="1"/>
  <c r="I389" i="9" s="1"/>
  <c r="D377" i="9" a="1"/>
  <c r="D377" i="9" s="1"/>
  <c r="C373" i="9" a="1"/>
  <c r="C373" i="9" s="1"/>
  <c r="D329" i="9" a="1"/>
  <c r="D329" i="9" s="1"/>
  <c r="D464" i="9" a="1"/>
  <c r="D464" i="9" s="1"/>
  <c r="C448" i="9" a="1"/>
  <c r="C448" i="9" s="1"/>
  <c r="I368" i="9" a="1"/>
  <c r="I368" i="9" s="1"/>
  <c r="D336" i="9" a="1"/>
  <c r="D336" i="9" s="1"/>
  <c r="I304" i="9" a="1"/>
  <c r="I304" i="9" s="1"/>
  <c r="D288" i="9" a="1"/>
  <c r="D288" i="9" s="1"/>
  <c r="D327" i="9" a="1"/>
  <c r="D327" i="9" s="1"/>
  <c r="D467" i="9" a="1"/>
  <c r="D467" i="9" s="1"/>
  <c r="D376" i="9" a="1"/>
  <c r="D376" i="9" s="1"/>
  <c r="C371" i="9" a="1"/>
  <c r="C371" i="9" s="1"/>
  <c r="C432" i="9" a="1"/>
  <c r="C432" i="9" s="1"/>
  <c r="D335" i="9" a="1"/>
  <c r="D335" i="9" s="1"/>
  <c r="D249" i="9" a="1"/>
  <c r="D249" i="9" s="1"/>
  <c r="D432" i="9" a="1"/>
  <c r="D432" i="9" s="1"/>
  <c r="I456" i="9" a="1"/>
  <c r="I456" i="9" s="1"/>
  <c r="I459" i="9" a="1"/>
  <c r="I459" i="9" s="1"/>
  <c r="C395" i="9" a="1"/>
  <c r="C395" i="9" s="1"/>
  <c r="C360" i="9" a="1"/>
  <c r="C360" i="9" s="1"/>
  <c r="D351" i="9" a="1"/>
  <c r="D351" i="9" s="1"/>
  <c r="D418" i="9" a="1"/>
  <c r="D418" i="9" s="1"/>
  <c r="D328" i="9" a="1"/>
  <c r="D328" i="9" s="1"/>
  <c r="I341" i="9" a="1"/>
  <c r="I341" i="9" s="1"/>
  <c r="C410" i="9" a="1"/>
  <c r="C410" i="9" s="1"/>
  <c r="I432" i="9" a="1"/>
  <c r="I432" i="9" s="1"/>
  <c r="I444" i="9" a="1"/>
  <c r="I444" i="9" s="1"/>
  <c r="D320" i="9" a="1"/>
  <c r="D320" i="9" s="1"/>
  <c r="D330" i="9" a="1"/>
  <c r="D330" i="9" s="1"/>
  <c r="D345" i="9" a="1"/>
  <c r="D345" i="9" s="1"/>
  <c r="C249" i="9" a="1"/>
  <c r="C249" i="9" s="1"/>
  <c r="C333" i="9" a="1"/>
  <c r="C333" i="9" s="1"/>
  <c r="I289" i="9" a="1"/>
  <c r="I289" i="9" s="1"/>
  <c r="C460" i="9" a="1"/>
  <c r="C460" i="9" s="1"/>
  <c r="I335" i="9" a="1"/>
  <c r="I335" i="9" s="1"/>
  <c r="D360" i="9" a="1"/>
  <c r="D360" i="9" s="1"/>
  <c r="I475" i="9" a="1"/>
  <c r="I475" i="9" s="1"/>
  <c r="C335" i="9" a="1"/>
  <c r="C335" i="9" s="1"/>
  <c r="I302" i="9" a="1"/>
  <c r="I302" i="9" s="1"/>
  <c r="C477" i="9" a="1"/>
  <c r="C477" i="9" s="1"/>
  <c r="I319" i="9" a="1"/>
  <c r="I319" i="9" s="1"/>
  <c r="C305" i="9" a="1"/>
  <c r="C305" i="9" s="1"/>
  <c r="C470" i="9" a="1"/>
  <c r="C470" i="9" s="1"/>
  <c r="D472" i="9" a="1"/>
  <c r="D472" i="9" s="1"/>
  <c r="I474" i="9" a="1"/>
  <c r="I474" i="9" s="1"/>
  <c r="D307" i="9" a="1"/>
  <c r="D307" i="9" s="1"/>
  <c r="C463" i="9" a="1"/>
  <c r="C463" i="9" s="1"/>
  <c r="I461" i="9" a="1"/>
  <c r="I461" i="9" s="1"/>
  <c r="I394" i="9" a="1"/>
  <c r="I394" i="9" s="1"/>
  <c r="C406" i="9" a="1"/>
  <c r="C406" i="9" s="1"/>
  <c r="C347" i="9" a="1"/>
  <c r="C347" i="9" s="1"/>
  <c r="C402" i="9" a="1"/>
  <c r="C402" i="9" s="1"/>
  <c r="I399" i="9" a="1"/>
  <c r="I399" i="9" s="1"/>
  <c r="D400" i="9" a="1"/>
  <c r="D400" i="9" s="1"/>
  <c r="D466" i="9" a="1"/>
  <c r="D466" i="9" s="1"/>
  <c r="I396" i="9" a="1"/>
  <c r="I396" i="9" s="1"/>
  <c r="D339" i="9" a="1"/>
  <c r="D339" i="9" s="1"/>
  <c r="C428" i="9" a="1"/>
  <c r="C428" i="9" s="1"/>
  <c r="I321" i="9" a="1"/>
  <c r="I321" i="9" s="1"/>
  <c r="I318" i="9" a="1"/>
  <c r="I318" i="9" s="1"/>
  <c r="C366" i="9" a="1"/>
  <c r="C366" i="9" s="1"/>
  <c r="I322" i="9" a="1"/>
  <c r="I322" i="9" s="1"/>
  <c r="D344" i="9" a="1"/>
  <c r="D344" i="9" s="1"/>
  <c r="D435" i="9" a="1"/>
  <c r="D435" i="9" s="1"/>
  <c r="I338" i="9" a="1"/>
  <c r="I338" i="9" s="1"/>
  <c r="D440" i="9" a="1"/>
  <c r="D440" i="9" s="1"/>
  <c r="I386" i="9" a="1"/>
  <c r="I386" i="9" s="1"/>
  <c r="D353" i="9" a="1"/>
  <c r="D353" i="9" s="1"/>
  <c r="I367" i="9" a="1"/>
  <c r="I367" i="9" s="1"/>
  <c r="C378" i="9" a="1"/>
  <c r="C378" i="9" s="1"/>
  <c r="C302" i="9" a="1"/>
  <c r="C302" i="9" s="1"/>
  <c r="D468" i="9" a="1"/>
  <c r="D468" i="9" s="1"/>
  <c r="I477" i="9" a="1"/>
  <c r="I477" i="9" s="1"/>
  <c r="D319" i="9" a="1"/>
  <c r="D319" i="9" s="1"/>
  <c r="I305" i="9" a="1"/>
  <c r="I305" i="9" s="1"/>
  <c r="I470" i="9" a="1"/>
  <c r="I470" i="9" s="1"/>
  <c r="I303" i="9" a="1"/>
  <c r="I303" i="9" s="1"/>
  <c r="D474" i="9" a="1"/>
  <c r="D474" i="9" s="1"/>
  <c r="C307" i="9" a="1"/>
  <c r="C307" i="9" s="1"/>
  <c r="I301" i="9" a="1"/>
  <c r="I301" i="9" s="1"/>
  <c r="I433" i="9" a="1"/>
  <c r="I433" i="9" s="1"/>
  <c r="C397" i="9" a="1"/>
  <c r="C397" i="9" s="1"/>
  <c r="C407" i="9" a="1"/>
  <c r="C407" i="9" s="1"/>
  <c r="I463" i="9" a="1"/>
  <c r="I463" i="9" s="1"/>
  <c r="I462" i="9" a="1"/>
  <c r="I462" i="9" s="1"/>
  <c r="D394" i="9" a="1"/>
  <c r="D394" i="9" s="1"/>
  <c r="D406" i="9" a="1"/>
  <c r="D406" i="9" s="1"/>
  <c r="C405" i="9" a="1"/>
  <c r="C405" i="9" s="1"/>
  <c r="D347" i="9" a="1"/>
  <c r="D347" i="9" s="1"/>
  <c r="D402" i="9" a="1"/>
  <c r="D402" i="9" s="1"/>
  <c r="C465" i="9" a="1"/>
  <c r="C465" i="9" s="1"/>
  <c r="D399" i="9" a="1"/>
  <c r="D399" i="9" s="1"/>
  <c r="C400" i="9" a="1"/>
  <c r="C400" i="9" s="1"/>
  <c r="I458" i="9" a="1"/>
  <c r="I458" i="9" s="1"/>
  <c r="D396" i="9" a="1"/>
  <c r="D396" i="9" s="1"/>
  <c r="I339" i="9" a="1"/>
  <c r="I339" i="9" s="1"/>
  <c r="D321" i="9" a="1"/>
  <c r="D321" i="9" s="1"/>
  <c r="D318" i="9" a="1"/>
  <c r="D318" i="9" s="1"/>
  <c r="I342" i="9" a="1"/>
  <c r="I342" i="9" s="1"/>
  <c r="I344" i="9" a="1"/>
  <c r="I344" i="9" s="1"/>
  <c r="C435" i="9" a="1"/>
  <c r="C435" i="9" s="1"/>
  <c r="D302" i="9" a="1"/>
  <c r="D302" i="9" s="1"/>
  <c r="C468" i="9" a="1"/>
  <c r="C468" i="9" s="1"/>
  <c r="C319" i="9" a="1"/>
  <c r="C319" i="9" s="1"/>
  <c r="D470" i="9" a="1"/>
  <c r="D470" i="9" s="1"/>
  <c r="C472" i="9" a="1"/>
  <c r="C472" i="9" s="1"/>
  <c r="D303" i="9" a="1"/>
  <c r="D303" i="9" s="1"/>
  <c r="C474" i="9" a="1"/>
  <c r="C474" i="9" s="1"/>
  <c r="D301" i="9" a="1"/>
  <c r="D301" i="9" s="1"/>
  <c r="D433" i="9" a="1"/>
  <c r="D433" i="9" s="1"/>
  <c r="I397" i="9" a="1"/>
  <c r="I397" i="9" s="1"/>
  <c r="I407" i="9" a="1"/>
  <c r="I407" i="9" s="1"/>
  <c r="D463" i="9" a="1"/>
  <c r="D463" i="9" s="1"/>
  <c r="D461" i="9" a="1"/>
  <c r="D461" i="9" s="1"/>
  <c r="C462" i="9" a="1"/>
  <c r="C462" i="9" s="1"/>
  <c r="C394" i="9" a="1"/>
  <c r="C394" i="9" s="1"/>
  <c r="I405" i="9" a="1"/>
  <c r="I405" i="9" s="1"/>
  <c r="I347" i="9" a="1"/>
  <c r="I347" i="9" s="1"/>
  <c r="I465" i="9" a="1"/>
  <c r="I465" i="9" s="1"/>
  <c r="C399" i="9" a="1"/>
  <c r="C399" i="9" s="1"/>
  <c r="I466" i="9" a="1"/>
  <c r="I466" i="9" s="1"/>
  <c r="D458" i="9" a="1"/>
  <c r="D458" i="9" s="1"/>
  <c r="C396" i="9" a="1"/>
  <c r="C396" i="9" s="1"/>
  <c r="C339" i="9" a="1"/>
  <c r="C339" i="9" s="1"/>
  <c r="D428" i="9" a="1"/>
  <c r="D428" i="9" s="1"/>
  <c r="C318" i="9" a="1"/>
  <c r="C318" i="9" s="1"/>
  <c r="D366" i="9" a="1"/>
  <c r="D366" i="9" s="1"/>
  <c r="C322" i="9" a="1"/>
  <c r="C322" i="9" s="1"/>
  <c r="C342" i="9" a="1"/>
  <c r="C342" i="9" s="1"/>
  <c r="C344" i="9" a="1"/>
  <c r="C344" i="9" s="1"/>
  <c r="I440" i="9" a="1"/>
  <c r="I440" i="9" s="1"/>
  <c r="C353" i="9" a="1"/>
  <c r="C353" i="9" s="1"/>
  <c r="C367" i="9" a="1"/>
  <c r="C367" i="9" s="1"/>
  <c r="I468" i="9" a="1"/>
  <c r="I468" i="9" s="1"/>
  <c r="D477" i="9" a="1"/>
  <c r="D477" i="9" s="1"/>
  <c r="D305" i="9" a="1"/>
  <c r="D305" i="9" s="1"/>
  <c r="I472" i="9" a="1"/>
  <c r="I472" i="9" s="1"/>
  <c r="C303" i="9" a="1"/>
  <c r="C303" i="9" s="1"/>
  <c r="I307" i="9" a="1"/>
  <c r="I307" i="9" s="1"/>
  <c r="C301" i="9" a="1"/>
  <c r="C301" i="9" s="1"/>
  <c r="C433" i="9" a="1"/>
  <c r="C433" i="9" s="1"/>
  <c r="D397" i="9" a="1"/>
  <c r="D397" i="9" s="1"/>
  <c r="D407" i="9" a="1"/>
  <c r="D407" i="9" s="1"/>
  <c r="C461" i="9" a="1"/>
  <c r="C461" i="9" s="1"/>
  <c r="D462" i="9" a="1"/>
  <c r="D462" i="9" s="1"/>
  <c r="I406" i="9" a="1"/>
  <c r="I406" i="9" s="1"/>
  <c r="D405" i="9" a="1"/>
  <c r="D405" i="9" s="1"/>
  <c r="I402" i="9" a="1"/>
  <c r="I402" i="9" s="1"/>
  <c r="D465" i="9" a="1"/>
  <c r="D465" i="9" s="1"/>
  <c r="I400" i="9" a="1"/>
  <c r="I400" i="9" s="1"/>
  <c r="C466" i="9" a="1"/>
  <c r="C466" i="9" s="1"/>
  <c r="C458" i="9" a="1"/>
  <c r="C458" i="9" s="1"/>
  <c r="I428" i="9" a="1"/>
  <c r="I428" i="9" s="1"/>
  <c r="C321" i="9" a="1"/>
  <c r="C321" i="9" s="1"/>
  <c r="I366" i="9" a="1"/>
  <c r="I366" i="9" s="1"/>
  <c r="D322" i="9" a="1"/>
  <c r="D322" i="9" s="1"/>
  <c r="D342" i="9" a="1"/>
  <c r="D342" i="9" s="1"/>
  <c r="I435" i="9" a="1"/>
  <c r="I435" i="9" s="1"/>
  <c r="D338" i="9" a="1"/>
  <c r="D338" i="9" s="1"/>
  <c r="C386" i="9" a="1"/>
  <c r="C386" i="9" s="1"/>
  <c r="I353" i="9" a="1"/>
  <c r="I353" i="9" s="1"/>
  <c r="I378" i="9" a="1"/>
  <c r="I378" i="9" s="1"/>
  <c r="C441" i="9" a="1"/>
  <c r="C441" i="9" s="1"/>
  <c r="D364" i="9" a="1"/>
  <c r="D364" i="9" s="1"/>
  <c r="D387" i="9" a="1"/>
  <c r="D387" i="9" s="1"/>
  <c r="C440" i="9" a="1"/>
  <c r="C440" i="9" s="1"/>
  <c r="D367" i="9" a="1"/>
  <c r="D367" i="9" s="1"/>
  <c r="D441" i="9" a="1"/>
  <c r="D441" i="9" s="1"/>
  <c r="I364" i="9" a="1"/>
  <c r="I364" i="9" s="1"/>
  <c r="I349" i="9" a="1"/>
  <c r="I349" i="9" s="1"/>
  <c r="C387" i="9" a="1"/>
  <c r="C387" i="9" s="1"/>
  <c r="D350" i="9" a="1"/>
  <c r="D350" i="9" s="1"/>
  <c r="I436" i="9" a="1"/>
  <c r="I436" i="9" s="1"/>
  <c r="I380" i="9" a="1"/>
  <c r="I380" i="9" s="1"/>
  <c r="C356" i="9" a="1"/>
  <c r="C356" i="9" s="1"/>
  <c r="C385" i="9" a="1"/>
  <c r="C385" i="9" s="1"/>
  <c r="I437" i="9" a="1"/>
  <c r="I437" i="9" s="1"/>
  <c r="C357" i="9" a="1"/>
  <c r="C357" i="9" s="1"/>
  <c r="I362" i="9" a="1"/>
  <c r="I362" i="9" s="1"/>
  <c r="I352" i="9" a="1"/>
  <c r="I352" i="9" s="1"/>
  <c r="I383" i="9" a="1"/>
  <c r="I383" i="9" s="1"/>
  <c r="D348" i="9" a="1"/>
  <c r="D348" i="9" s="1"/>
  <c r="I355" i="9" a="1"/>
  <c r="I355" i="9" s="1"/>
  <c r="D384" i="9" a="1"/>
  <c r="D384" i="9" s="1"/>
  <c r="C447" i="9" a="1"/>
  <c r="C447" i="9" s="1"/>
  <c r="D443" i="9" a="1"/>
  <c r="D443" i="9" s="1"/>
  <c r="C438" i="9" a="1"/>
  <c r="C438" i="9" s="1"/>
  <c r="D381" i="9" a="1"/>
  <c r="D381" i="9" s="1"/>
  <c r="D361" i="9" a="1"/>
  <c r="D361" i="9" s="1"/>
  <c r="C382" i="9" a="1"/>
  <c r="C382" i="9" s="1"/>
  <c r="D386" i="9" a="1"/>
  <c r="D386" i="9" s="1"/>
  <c r="C349" i="9" a="1"/>
  <c r="C349" i="9" s="1"/>
  <c r="C365" i="9" a="1"/>
  <c r="C365" i="9" s="1"/>
  <c r="I387" i="9" a="1"/>
  <c r="I387" i="9" s="1"/>
  <c r="I439" i="9" a="1"/>
  <c r="I439" i="9" s="1"/>
  <c r="D436" i="9" a="1"/>
  <c r="D436" i="9" s="1"/>
  <c r="C380" i="9" a="1"/>
  <c r="C380" i="9" s="1"/>
  <c r="I442" i="9" a="1"/>
  <c r="I442" i="9" s="1"/>
  <c r="D437" i="9" a="1"/>
  <c r="D437" i="9" s="1"/>
  <c r="C434" i="9" a="1"/>
  <c r="C434" i="9" s="1"/>
  <c r="D362" i="9" a="1"/>
  <c r="D362" i="9" s="1"/>
  <c r="C352" i="9" a="1"/>
  <c r="C352" i="9" s="1"/>
  <c r="D383" i="9" a="1"/>
  <c r="D383" i="9" s="1"/>
  <c r="D355" i="9" a="1"/>
  <c r="D355" i="9" s="1"/>
  <c r="C446" i="9" a="1"/>
  <c r="C446" i="9" s="1"/>
  <c r="C384" i="9" a="1"/>
  <c r="C384" i="9" s="1"/>
  <c r="I443" i="9" a="1"/>
  <c r="I443" i="9" s="1"/>
  <c r="D358" i="9" a="1"/>
  <c r="D358" i="9" s="1"/>
  <c r="I381" i="9" a="1"/>
  <c r="I381" i="9" s="1"/>
  <c r="I382" i="9" a="1"/>
  <c r="I382" i="9" s="1"/>
  <c r="C445" i="9" a="1"/>
  <c r="C445" i="9" s="1"/>
  <c r="I429" i="9" a="1"/>
  <c r="I429" i="9" s="1"/>
  <c r="C338" i="9" a="1"/>
  <c r="C338" i="9" s="1"/>
  <c r="I365" i="9" a="1"/>
  <c r="I365" i="9" s="1"/>
  <c r="I350" i="9" a="1"/>
  <c r="I350" i="9" s="1"/>
  <c r="D439" i="9" a="1"/>
  <c r="D439" i="9" s="1"/>
  <c r="D356" i="9" a="1"/>
  <c r="D356" i="9" s="1"/>
  <c r="I385" i="9" a="1"/>
  <c r="I385" i="9" s="1"/>
  <c r="D442" i="9" a="1"/>
  <c r="D442" i="9" s="1"/>
  <c r="C437" i="9" a="1"/>
  <c r="C437" i="9" s="1"/>
  <c r="I357" i="9" a="1"/>
  <c r="I357" i="9" s="1"/>
  <c r="I434" i="9" a="1"/>
  <c r="I434" i="9" s="1"/>
  <c r="C362" i="9" a="1"/>
  <c r="C362" i="9" s="1"/>
  <c r="C348" i="9" a="1"/>
  <c r="C348" i="9" s="1"/>
  <c r="I446" i="9" a="1"/>
  <c r="I446" i="9" s="1"/>
  <c r="I447" i="9" a="1"/>
  <c r="I447" i="9" s="1"/>
  <c r="D438" i="9" a="1"/>
  <c r="D438" i="9" s="1"/>
  <c r="I358" i="9" a="1"/>
  <c r="I358" i="9" s="1"/>
  <c r="C381" i="9" a="1"/>
  <c r="C381" i="9" s="1"/>
  <c r="I361" i="9" a="1"/>
  <c r="I361" i="9" s="1"/>
  <c r="D382" i="9" a="1"/>
  <c r="D382" i="9" s="1"/>
  <c r="I445" i="9" a="1"/>
  <c r="I445" i="9" s="1"/>
  <c r="D429" i="9" a="1"/>
  <c r="D429" i="9" s="1"/>
  <c r="D378" i="9" a="1"/>
  <c r="D378" i="9" s="1"/>
  <c r="I441" i="9" a="1"/>
  <c r="I441" i="9" s="1"/>
  <c r="C364" i="9" a="1"/>
  <c r="C364" i="9" s="1"/>
  <c r="D349" i="9" a="1"/>
  <c r="D349" i="9" s="1"/>
  <c r="D365" i="9" a="1"/>
  <c r="D365" i="9" s="1"/>
  <c r="C350" i="9" a="1"/>
  <c r="C350" i="9" s="1"/>
  <c r="C439" i="9" a="1"/>
  <c r="C439" i="9" s="1"/>
  <c r="C436" i="9" a="1"/>
  <c r="C436" i="9" s="1"/>
  <c r="D380" i="9" a="1"/>
  <c r="D380" i="9" s="1"/>
  <c r="I356" i="9" a="1"/>
  <c r="I356" i="9" s="1"/>
  <c r="D385" i="9" a="1"/>
  <c r="D385" i="9" s="1"/>
  <c r="C442" i="9" a="1"/>
  <c r="C442" i="9" s="1"/>
  <c r="D357" i="9" a="1"/>
  <c r="D357" i="9" s="1"/>
  <c r="D434" i="9" a="1"/>
  <c r="D434" i="9" s="1"/>
  <c r="D352" i="9" a="1"/>
  <c r="D352" i="9" s="1"/>
  <c r="C383" i="9" a="1"/>
  <c r="C383" i="9" s="1"/>
  <c r="I348" i="9" a="1"/>
  <c r="I348" i="9" s="1"/>
  <c r="C355" i="9" a="1"/>
  <c r="C355" i="9" s="1"/>
  <c r="D446" i="9" a="1"/>
  <c r="D446" i="9" s="1"/>
  <c r="I384" i="9" a="1"/>
  <c r="I384" i="9" s="1"/>
  <c r="D447" i="9" a="1"/>
  <c r="D447" i="9" s="1"/>
  <c r="C443" i="9" a="1"/>
  <c r="C443" i="9" s="1"/>
  <c r="I438" i="9" a="1"/>
  <c r="I438" i="9" s="1"/>
  <c r="C358" i="9" a="1"/>
  <c r="C358" i="9" s="1"/>
  <c r="C361" i="9" a="1"/>
  <c r="C361" i="9" s="1"/>
  <c r="D445" i="9" a="1"/>
  <c r="D445" i="9" s="1"/>
  <c r="C429" i="9" a="1"/>
  <c r="C429" i="9" s="1"/>
  <c r="F486" i="9" a="1"/>
  <c r="F486" i="9" s="1"/>
  <c r="H486" i="9" a="1"/>
  <c r="H486" i="9" s="1"/>
  <c r="U486" i="9" a="1"/>
  <c r="U486" i="9" s="1"/>
  <c r="E486" i="9" a="1"/>
  <c r="E486" i="9" s="1"/>
  <c r="D247" i="9" a="1"/>
  <c r="D247" i="9" s="1"/>
  <c r="C247" i="9" a="1"/>
  <c r="C247" i="9" s="1"/>
  <c r="C486" i="9" a="1"/>
  <c r="C486" i="9" s="1"/>
  <c r="D486" i="9" a="1"/>
  <c r="D486" i="9" s="1"/>
  <c r="I247" i="9" a="1"/>
  <c r="I247" i="9" s="1"/>
  <c r="AC486" i="9" a="1"/>
  <c r="AC486" i="9" s="1"/>
  <c r="M247" i="9"/>
  <c r="B839" i="19"/>
  <c r="B840" i="19" s="1"/>
  <c r="B841" i="19" s="1"/>
  <c r="B842" i="19" s="1"/>
  <c r="M249" i="9" l="1"/>
  <c r="D250" i="9" a="1"/>
  <c r="D250" i="9" s="1"/>
  <c r="M250" i="9" s="1"/>
  <c r="F250" i="9" s="1" a="1"/>
  <c r="F250" i="9" s="1"/>
  <c r="I250" i="9" a="1"/>
  <c r="I250" i="9" s="1"/>
  <c r="X557" i="9"/>
  <c r="Y559" i="9"/>
  <c r="Z558" i="9"/>
  <c r="G486" i="9" a="1"/>
  <c r="G486" i="9" s="1"/>
  <c r="M248" i="9"/>
  <c r="K252" i="9"/>
  <c r="L251" i="9"/>
  <c r="F247" i="9" a="1"/>
  <c r="F247" i="9" s="1"/>
  <c r="G247" i="9" a="1"/>
  <c r="G247" i="9" s="1"/>
  <c r="E247" i="9" a="1"/>
  <c r="E247" i="9" s="1"/>
  <c r="H247" i="9" a="1"/>
  <c r="H247" i="9" s="1"/>
  <c r="T9" i="12"/>
  <c r="V9" i="12"/>
  <c r="S9" i="12"/>
  <c r="B8" i="9" s="1"/>
  <c r="G250" i="9" l="1" a="1"/>
  <c r="G250" i="9" s="1"/>
  <c r="E250" i="9" a="1"/>
  <c r="E250" i="9" s="1"/>
  <c r="D558" i="9" a="1"/>
  <c r="D558" i="9" s="1"/>
  <c r="C558" i="9" a="1"/>
  <c r="C558" i="9" s="1"/>
  <c r="AC558" i="9" a="1"/>
  <c r="AC558" i="9" s="1"/>
  <c r="Y560" i="9"/>
  <c r="Z559" i="9"/>
  <c r="K253" i="9"/>
  <c r="L252" i="9"/>
  <c r="C251" i="9" a="1"/>
  <c r="C251" i="9" s="1"/>
  <c r="I251" i="9" a="1"/>
  <c r="I251" i="9" s="1"/>
  <c r="D251" i="9" a="1"/>
  <c r="D251" i="9" s="1"/>
  <c r="B37" i="12"/>
  <c r="L8" i="9"/>
  <c r="K8" i="9"/>
  <c r="K9" i="9" s="1"/>
  <c r="N8" i="9"/>
  <c r="X558" i="9" l="1"/>
  <c r="D559" i="9" a="1"/>
  <c r="D559" i="9" s="1"/>
  <c r="C559" i="9" a="1"/>
  <c r="C559" i="9" s="1"/>
  <c r="AC559" i="9" a="1"/>
  <c r="AC559" i="9" s="1"/>
  <c r="Y561" i="9"/>
  <c r="Z560" i="9"/>
  <c r="M251" i="9"/>
  <c r="D252" i="9" a="1"/>
  <c r="D252" i="9" s="1"/>
  <c r="C252" i="9" a="1"/>
  <c r="C252" i="9" s="1"/>
  <c r="I252" i="9" a="1"/>
  <c r="I252" i="9" s="1"/>
  <c r="K254" i="9"/>
  <c r="L253" i="9"/>
  <c r="K10" i="9"/>
  <c r="L9" i="9"/>
  <c r="D8" i="9" a="1"/>
  <c r="D8" i="9" s="1"/>
  <c r="C8" i="9" a="1"/>
  <c r="C8" i="9" s="1"/>
  <c r="I8" i="9" a="1"/>
  <c r="I8" i="9" s="1"/>
  <c r="M8" i="9"/>
  <c r="X120" i="1"/>
  <c r="G251" i="9" l="1" a="1"/>
  <c r="G251" i="9" s="1"/>
  <c r="F251" i="9" a="1"/>
  <c r="F251" i="9" s="1"/>
  <c r="E251" i="9" a="1"/>
  <c r="E251" i="9" s="1"/>
  <c r="X559" i="9"/>
  <c r="C560" i="9" a="1"/>
  <c r="C560" i="9" s="1"/>
  <c r="AC560" i="9" a="1"/>
  <c r="AC560" i="9" s="1"/>
  <c r="D560" i="9" a="1"/>
  <c r="D560" i="9" s="1"/>
  <c r="Y562" i="9"/>
  <c r="Z561" i="9"/>
  <c r="M252" i="9"/>
  <c r="D253" i="9" a="1"/>
  <c r="D253" i="9" s="1"/>
  <c r="C253" i="9" a="1"/>
  <c r="C253" i="9" s="1"/>
  <c r="I253" i="9" a="1"/>
  <c r="I253" i="9" s="1"/>
  <c r="K255" i="9"/>
  <c r="L254" i="9"/>
  <c r="C9" i="9" a="1"/>
  <c r="C9" i="9" s="1"/>
  <c r="I9" i="9" a="1"/>
  <c r="I9" i="9" s="1"/>
  <c r="D9" i="9" a="1"/>
  <c r="D9" i="9" s="1"/>
  <c r="K11" i="9"/>
  <c r="L10" i="9"/>
  <c r="H8" i="9" a="1"/>
  <c r="H8" i="9" s="1"/>
  <c r="E8" i="9" a="1"/>
  <c r="E8" i="9" s="1"/>
  <c r="G8" i="9" a="1"/>
  <c r="G8" i="9" s="1"/>
  <c r="F8" i="9" a="1"/>
  <c r="F8" i="9" s="1"/>
  <c r="C93" i="6"/>
  <c r="L93" i="6" s="1"/>
  <c r="L37" i="12"/>
  <c r="D50" i="5"/>
  <c r="I50" i="5" s="1"/>
  <c r="M38" i="10"/>
  <c r="N38" i="1"/>
  <c r="G252" i="9" l="1" a="1"/>
  <c r="G252" i="9" s="1"/>
  <c r="F252" i="9" a="1"/>
  <c r="F252" i="9" s="1"/>
  <c r="E252" i="9" a="1"/>
  <c r="E252" i="9" s="1"/>
  <c r="C561" i="9" a="1"/>
  <c r="C561" i="9" s="1"/>
  <c r="D561" i="9" a="1"/>
  <c r="D561" i="9" s="1"/>
  <c r="AC561" i="9" a="1"/>
  <c r="AC561" i="9" s="1"/>
  <c r="X560" i="9"/>
  <c r="Y563" i="9"/>
  <c r="Z562" i="9"/>
  <c r="D254" i="9" a="1"/>
  <c r="D254" i="9" s="1"/>
  <c r="I254" i="9" a="1"/>
  <c r="I254" i="9" s="1"/>
  <c r="C254" i="9" a="1"/>
  <c r="C254" i="9" s="1"/>
  <c r="K256" i="9"/>
  <c r="L255" i="9"/>
  <c r="M253" i="9"/>
  <c r="K12" i="9"/>
  <c r="L11" i="9"/>
  <c r="D10" i="9" a="1"/>
  <c r="D10" i="9" s="1"/>
  <c r="I10" i="9" a="1"/>
  <c r="I10" i="9" s="1"/>
  <c r="C10" i="9" a="1"/>
  <c r="C10" i="9" s="1"/>
  <c r="M9" i="9"/>
  <c r="G185" i="24"/>
  <c r="AR187" i="24" s="1"/>
  <c r="O185" i="24"/>
  <c r="W185" i="24"/>
  <c r="AE185" i="24"/>
  <c r="O186" i="24"/>
  <c r="W186" i="24"/>
  <c r="AE186" i="24"/>
  <c r="O187" i="24"/>
  <c r="W187" i="24"/>
  <c r="AE187" i="24"/>
  <c r="O188" i="24"/>
  <c r="W188" i="24"/>
  <c r="AE188" i="24"/>
  <c r="O189" i="24"/>
  <c r="W189" i="24"/>
  <c r="AE189" i="24"/>
  <c r="O190" i="24"/>
  <c r="W190" i="24"/>
  <c r="AE190" i="24"/>
  <c r="O191" i="24"/>
  <c r="W191" i="24"/>
  <c r="AE191" i="24"/>
  <c r="O192" i="24"/>
  <c r="W192" i="24"/>
  <c r="AE192" i="24"/>
  <c r="O193" i="24"/>
  <c r="W193" i="24"/>
  <c r="AE193" i="24"/>
  <c r="O194" i="24"/>
  <c r="W194" i="24"/>
  <c r="AE194" i="24"/>
  <c r="O195" i="24"/>
  <c r="W195" i="24"/>
  <c r="AE195" i="24"/>
  <c r="O196" i="24"/>
  <c r="W196" i="24"/>
  <c r="AE196" i="24"/>
  <c r="O197" i="24"/>
  <c r="W197" i="24"/>
  <c r="AE197" i="24"/>
  <c r="O198" i="24"/>
  <c r="W198" i="24"/>
  <c r="AE198" i="24"/>
  <c r="O199" i="24"/>
  <c r="W199" i="24"/>
  <c r="AE199" i="24"/>
  <c r="O200" i="24"/>
  <c r="W200" i="24"/>
  <c r="AE200" i="24"/>
  <c r="O201" i="24"/>
  <c r="W201" i="24"/>
  <c r="AE201" i="24"/>
  <c r="O202" i="24"/>
  <c r="W202" i="24"/>
  <c r="AE202" i="24"/>
  <c r="O203" i="24"/>
  <c r="W203" i="24"/>
  <c r="AE203" i="24"/>
  <c r="O204" i="24"/>
  <c r="W204" i="24"/>
  <c r="AE204" i="24"/>
  <c r="O205" i="24"/>
  <c r="W205" i="24"/>
  <c r="AE205" i="24"/>
  <c r="I185" i="24"/>
  <c r="Q185" i="24"/>
  <c r="Y185" i="24"/>
  <c r="AG185" i="24"/>
  <c r="Q186" i="24"/>
  <c r="Y186" i="24"/>
  <c r="AG186" i="24"/>
  <c r="Q187" i="24"/>
  <c r="Y187" i="24"/>
  <c r="AG187" i="24"/>
  <c r="Q188" i="24"/>
  <c r="Y188" i="24"/>
  <c r="AG188" i="24"/>
  <c r="Q189" i="24"/>
  <c r="Y189" i="24"/>
  <c r="AG189" i="24"/>
  <c r="Q190" i="24"/>
  <c r="Y190" i="24"/>
  <c r="AG190" i="24"/>
  <c r="Q191" i="24"/>
  <c r="Y191" i="24"/>
  <c r="AG191" i="24"/>
  <c r="Q192" i="24"/>
  <c r="Y192" i="24"/>
  <c r="AG192" i="24"/>
  <c r="Q193" i="24"/>
  <c r="Y193" i="24"/>
  <c r="AG193" i="24"/>
  <c r="Q194" i="24"/>
  <c r="Y194" i="24"/>
  <c r="AG194" i="24"/>
  <c r="Q195" i="24"/>
  <c r="Y195" i="24"/>
  <c r="AG195" i="24"/>
  <c r="Q196" i="24"/>
  <c r="Y196" i="24"/>
  <c r="AG196" i="24"/>
  <c r="Q197" i="24"/>
  <c r="Y197" i="24"/>
  <c r="AG197" i="24"/>
  <c r="Q198" i="24"/>
  <c r="Y198" i="24"/>
  <c r="AG198" i="24"/>
  <c r="Q199" i="24"/>
  <c r="Y199" i="24"/>
  <c r="AG199" i="24"/>
  <c r="Q200" i="24"/>
  <c r="Y200" i="24"/>
  <c r="AG200" i="24"/>
  <c r="Q201" i="24"/>
  <c r="Y201" i="24"/>
  <c r="AG201" i="24"/>
  <c r="Q202" i="24"/>
  <c r="Y202" i="24"/>
  <c r="AG202" i="24"/>
  <c r="Q203" i="24"/>
  <c r="Y203" i="24"/>
  <c r="AG203" i="24"/>
  <c r="Q204" i="24"/>
  <c r="Y204" i="24"/>
  <c r="AG204" i="24"/>
  <c r="Q205" i="24"/>
  <c r="Y205" i="24"/>
  <c r="AG205" i="24"/>
  <c r="K185" i="24"/>
  <c r="AA185" i="24"/>
  <c r="K186" i="24"/>
  <c r="AA186" i="24"/>
  <c r="K187" i="24"/>
  <c r="AA187" i="24"/>
  <c r="K188" i="24"/>
  <c r="AA188" i="24"/>
  <c r="K189" i="24"/>
  <c r="AA189" i="24"/>
  <c r="K190" i="24"/>
  <c r="AA190" i="24"/>
  <c r="K191" i="24"/>
  <c r="AA191" i="24"/>
  <c r="K192" i="24"/>
  <c r="AA192" i="24"/>
  <c r="K193" i="24"/>
  <c r="AA193" i="24"/>
  <c r="K194" i="24"/>
  <c r="AA194" i="24"/>
  <c r="K195" i="24"/>
  <c r="AA195" i="24"/>
  <c r="K196" i="24"/>
  <c r="AA196" i="24"/>
  <c r="K197" i="24"/>
  <c r="AA197" i="24"/>
  <c r="K198" i="24"/>
  <c r="AA198" i="24"/>
  <c r="K199" i="24"/>
  <c r="AA199" i="24"/>
  <c r="K200" i="24"/>
  <c r="AA200" i="24"/>
  <c r="K201" i="24"/>
  <c r="AA201" i="24"/>
  <c r="K202" i="24"/>
  <c r="AA202" i="24"/>
  <c r="K203" i="24"/>
  <c r="AA203" i="24"/>
  <c r="K204" i="24"/>
  <c r="AA204" i="24"/>
  <c r="K205" i="24"/>
  <c r="AA205" i="24"/>
  <c r="K206" i="24"/>
  <c r="S206" i="24"/>
  <c r="AA206" i="24"/>
  <c r="AI206" i="24"/>
  <c r="K207" i="24"/>
  <c r="S207" i="24"/>
  <c r="AA207" i="24"/>
  <c r="AI207" i="24"/>
  <c r="K208" i="24"/>
  <c r="S208" i="24"/>
  <c r="AA208" i="24"/>
  <c r="AI208" i="24"/>
  <c r="K209" i="24"/>
  <c r="S209" i="24"/>
  <c r="AA209" i="24"/>
  <c r="AI209" i="24"/>
  <c r="K210" i="24"/>
  <c r="S210" i="24"/>
  <c r="AA210" i="24"/>
  <c r="AI210" i="24"/>
  <c r="K211" i="24"/>
  <c r="S211" i="24"/>
  <c r="AA211" i="24"/>
  <c r="AI211" i="24"/>
  <c r="K212" i="24"/>
  <c r="S212" i="24"/>
  <c r="AA212" i="24"/>
  <c r="AI212" i="24"/>
  <c r="K213" i="24"/>
  <c r="S213" i="24"/>
  <c r="AA213" i="24"/>
  <c r="AI213" i="24"/>
  <c r="K214" i="24"/>
  <c r="S214" i="24"/>
  <c r="AA214" i="24"/>
  <c r="AI214" i="24"/>
  <c r="K215" i="24"/>
  <c r="S215" i="24"/>
  <c r="AA215" i="24"/>
  <c r="AI215" i="24"/>
  <c r="K216" i="24"/>
  <c r="S185" i="24"/>
  <c r="AI185" i="24"/>
  <c r="S186" i="24"/>
  <c r="AI186" i="24"/>
  <c r="S187" i="24"/>
  <c r="AI187" i="24"/>
  <c r="S188" i="24"/>
  <c r="AI188" i="24"/>
  <c r="S189" i="24"/>
  <c r="AI189" i="24"/>
  <c r="S190" i="24"/>
  <c r="AI190" i="24"/>
  <c r="S191" i="24"/>
  <c r="AI191" i="24"/>
  <c r="S192" i="24"/>
  <c r="AI192" i="24"/>
  <c r="S193" i="24"/>
  <c r="AI193" i="24"/>
  <c r="S194" i="24"/>
  <c r="AI194" i="24"/>
  <c r="S195" i="24"/>
  <c r="AI195" i="24"/>
  <c r="S196" i="24"/>
  <c r="AI196" i="24"/>
  <c r="S197" i="24"/>
  <c r="AI197" i="24"/>
  <c r="S198" i="24"/>
  <c r="AI198" i="24"/>
  <c r="S199" i="24"/>
  <c r="AI199" i="24"/>
  <c r="S200" i="24"/>
  <c r="AI200" i="24"/>
  <c r="S201" i="24"/>
  <c r="AI201" i="24"/>
  <c r="S202" i="24"/>
  <c r="AI202" i="24"/>
  <c r="S203" i="24"/>
  <c r="AI203" i="24"/>
  <c r="S204" i="24"/>
  <c r="AI204" i="24"/>
  <c r="S205" i="24"/>
  <c r="AI205" i="24"/>
  <c r="O206" i="24"/>
  <c r="W206" i="24"/>
  <c r="AE206" i="24"/>
  <c r="O207" i="24"/>
  <c r="W207" i="24"/>
  <c r="AE207" i="24"/>
  <c r="O208" i="24"/>
  <c r="W208" i="24"/>
  <c r="AE208" i="24"/>
  <c r="O209" i="24"/>
  <c r="W209" i="24"/>
  <c r="AE209" i="24"/>
  <c r="O210" i="24"/>
  <c r="W210" i="24"/>
  <c r="AE210" i="24"/>
  <c r="O211" i="24"/>
  <c r="W211" i="24"/>
  <c r="AE211" i="24"/>
  <c r="O212" i="24"/>
  <c r="W212" i="24"/>
  <c r="AE212" i="24"/>
  <c r="O213" i="24"/>
  <c r="W213" i="24"/>
  <c r="AE213" i="24"/>
  <c r="O214" i="24"/>
  <c r="W214" i="24"/>
  <c r="AE214" i="24"/>
  <c r="O215" i="24"/>
  <c r="W215" i="24"/>
  <c r="AE215" i="24"/>
  <c r="O216" i="24"/>
  <c r="W216" i="24"/>
  <c r="AE216" i="24"/>
  <c r="M185" i="24"/>
  <c r="M186" i="24"/>
  <c r="M187" i="24"/>
  <c r="M188" i="24"/>
  <c r="M189" i="24"/>
  <c r="M190" i="24"/>
  <c r="M191" i="24"/>
  <c r="M192" i="24"/>
  <c r="M193" i="24"/>
  <c r="M194" i="24"/>
  <c r="M195" i="24"/>
  <c r="M196" i="24"/>
  <c r="M197" i="24"/>
  <c r="M198" i="24"/>
  <c r="M199" i="24"/>
  <c r="M200" i="24"/>
  <c r="M201" i="24"/>
  <c r="M202" i="24"/>
  <c r="M203" i="24"/>
  <c r="M204" i="24"/>
  <c r="M205" i="24"/>
  <c r="M206" i="24"/>
  <c r="AC206" i="24"/>
  <c r="M207" i="24"/>
  <c r="AC207" i="24"/>
  <c r="M208" i="24"/>
  <c r="AC208" i="24"/>
  <c r="M209" i="24"/>
  <c r="AC209" i="24"/>
  <c r="M210" i="24"/>
  <c r="AC210" i="24"/>
  <c r="M211" i="24"/>
  <c r="AC211" i="24"/>
  <c r="M212" i="24"/>
  <c r="AC212" i="24"/>
  <c r="M213" i="24"/>
  <c r="AC213" i="24"/>
  <c r="M214" i="24"/>
  <c r="AC214" i="24"/>
  <c r="M215" i="24"/>
  <c r="AC215" i="24"/>
  <c r="M216" i="24"/>
  <c r="Y216" i="24"/>
  <c r="AI216" i="24"/>
  <c r="K217" i="24"/>
  <c r="S217" i="24"/>
  <c r="AA217" i="24"/>
  <c r="AI217" i="24"/>
  <c r="K218" i="24"/>
  <c r="S218" i="24"/>
  <c r="AA218" i="24"/>
  <c r="AI218" i="24"/>
  <c r="K219" i="24"/>
  <c r="S219" i="24"/>
  <c r="AA219" i="24"/>
  <c r="AI219" i="24"/>
  <c r="K220" i="24"/>
  <c r="S220" i="24"/>
  <c r="AA220" i="24"/>
  <c r="AI220" i="24"/>
  <c r="K221" i="24"/>
  <c r="S221" i="24"/>
  <c r="AA221" i="24"/>
  <c r="AI221" i="24"/>
  <c r="K222" i="24"/>
  <c r="S222" i="24"/>
  <c r="AA222" i="24"/>
  <c r="AI222" i="24"/>
  <c r="K223" i="24"/>
  <c r="S223" i="24"/>
  <c r="AA223" i="24"/>
  <c r="AI223" i="24"/>
  <c r="K224" i="24"/>
  <c r="S224" i="24"/>
  <c r="AA224" i="24"/>
  <c r="AI224" i="24"/>
  <c r="K225" i="24"/>
  <c r="S225" i="24"/>
  <c r="AA225" i="24"/>
  <c r="AI225" i="24"/>
  <c r="K226" i="24"/>
  <c r="S226" i="24"/>
  <c r="AA226" i="24"/>
  <c r="AI226" i="24"/>
  <c r="K227" i="24"/>
  <c r="S227" i="24"/>
  <c r="U185" i="24"/>
  <c r="U186" i="24"/>
  <c r="U187" i="24"/>
  <c r="U188" i="24"/>
  <c r="U189" i="24"/>
  <c r="U190" i="24"/>
  <c r="U191" i="24"/>
  <c r="U192" i="24"/>
  <c r="U193" i="24"/>
  <c r="U194" i="24"/>
  <c r="U195" i="24"/>
  <c r="U196" i="24"/>
  <c r="U197" i="24"/>
  <c r="U198" i="24"/>
  <c r="U199" i="24"/>
  <c r="U200" i="24"/>
  <c r="U201" i="24"/>
  <c r="U202" i="24"/>
  <c r="U203" i="24"/>
  <c r="U204" i="24"/>
  <c r="U205" i="24"/>
  <c r="Q206" i="24"/>
  <c r="AG206" i="24"/>
  <c r="Q207" i="24"/>
  <c r="AG207" i="24"/>
  <c r="Q208" i="24"/>
  <c r="AG208" i="24"/>
  <c r="Q209" i="24"/>
  <c r="AG209" i="24"/>
  <c r="Q210" i="24"/>
  <c r="AG210" i="24"/>
  <c r="Q211" i="24"/>
  <c r="AG211" i="24"/>
  <c r="Q212" i="24"/>
  <c r="AG212" i="24"/>
  <c r="Q213" i="24"/>
  <c r="AG213" i="24"/>
  <c r="Q214" i="24"/>
  <c r="AG214" i="24"/>
  <c r="Q215" i="24"/>
  <c r="AG215" i="24"/>
  <c r="Q216" i="24"/>
  <c r="AA216" i="24"/>
  <c r="AK216" i="24"/>
  <c r="M217" i="24"/>
  <c r="U217" i="24"/>
  <c r="AC217" i="24"/>
  <c r="AK217" i="24"/>
  <c r="M218" i="24"/>
  <c r="U218" i="24"/>
  <c r="AC218" i="24"/>
  <c r="AK218" i="24"/>
  <c r="M219" i="24"/>
  <c r="U219" i="24"/>
  <c r="AC219" i="24"/>
  <c r="AK219" i="24"/>
  <c r="M220" i="24"/>
  <c r="U220" i="24"/>
  <c r="AC220" i="24"/>
  <c r="AK220" i="24"/>
  <c r="M221" i="24"/>
  <c r="U221" i="24"/>
  <c r="AC221" i="24"/>
  <c r="AK221" i="24"/>
  <c r="M222" i="24"/>
  <c r="U222" i="24"/>
  <c r="AC222" i="24"/>
  <c r="AK222" i="24"/>
  <c r="M223" i="24"/>
  <c r="U223" i="24"/>
  <c r="AC223" i="24"/>
  <c r="AK223" i="24"/>
  <c r="M224" i="24"/>
  <c r="U224" i="24"/>
  <c r="AC224" i="24"/>
  <c r="AK224" i="24"/>
  <c r="M225" i="24"/>
  <c r="U225" i="24"/>
  <c r="AC225" i="24"/>
  <c r="AK225" i="24"/>
  <c r="M226" i="24"/>
  <c r="U226" i="24"/>
  <c r="AC226" i="24"/>
  <c r="AK226" i="24"/>
  <c r="M227" i="24"/>
  <c r="AC185" i="24"/>
  <c r="AC187" i="24"/>
  <c r="AC189" i="24"/>
  <c r="AC191" i="24"/>
  <c r="AC193" i="24"/>
  <c r="AC195" i="24"/>
  <c r="AC197" i="24"/>
  <c r="AC199" i="24"/>
  <c r="AC201" i="24"/>
  <c r="AC203" i="24"/>
  <c r="AC205" i="24"/>
  <c r="AK206" i="24"/>
  <c r="AK207" i="24"/>
  <c r="AK208" i="24"/>
  <c r="AK209" i="24"/>
  <c r="AK210" i="24"/>
  <c r="AK211" i="24"/>
  <c r="AK212" i="24"/>
  <c r="AK213" i="24"/>
  <c r="AK214" i="24"/>
  <c r="AK215" i="24"/>
  <c r="AC216" i="24"/>
  <c r="O217" i="24"/>
  <c r="AE217" i="24"/>
  <c r="O218" i="24"/>
  <c r="AE218" i="24"/>
  <c r="O219" i="24"/>
  <c r="AE219" i="24"/>
  <c r="O220" i="24"/>
  <c r="AE220" i="24"/>
  <c r="O221" i="24"/>
  <c r="AE221" i="24"/>
  <c r="O222" i="24"/>
  <c r="AE222" i="24"/>
  <c r="O223" i="24"/>
  <c r="AE223" i="24"/>
  <c r="O224" i="24"/>
  <c r="AE224" i="24"/>
  <c r="O225" i="24"/>
  <c r="AE225" i="24"/>
  <c r="O226" i="24"/>
  <c r="AE226" i="24"/>
  <c r="O227" i="24"/>
  <c r="Y227" i="24"/>
  <c r="AG227" i="24"/>
  <c r="Q228" i="24"/>
  <c r="Y228" i="24"/>
  <c r="AG228" i="24"/>
  <c r="Q229" i="24"/>
  <c r="Y229" i="24"/>
  <c r="AG229" i="24"/>
  <c r="Q230" i="24"/>
  <c r="Y230" i="24"/>
  <c r="AG230" i="24"/>
  <c r="Q231" i="24"/>
  <c r="Y231" i="24"/>
  <c r="AG231" i="24"/>
  <c r="Q232" i="24"/>
  <c r="Y232" i="24"/>
  <c r="AG232" i="24"/>
  <c r="Q233" i="24"/>
  <c r="Y233" i="24"/>
  <c r="AG233" i="24"/>
  <c r="Q234" i="24"/>
  <c r="Y234" i="24"/>
  <c r="AG234" i="24"/>
  <c r="Q235" i="24"/>
  <c r="Y235" i="24"/>
  <c r="AG235" i="24"/>
  <c r="Q236" i="24"/>
  <c r="Y236" i="24"/>
  <c r="AG236" i="24"/>
  <c r="Q237" i="24"/>
  <c r="Y237" i="24"/>
  <c r="AG237" i="24"/>
  <c r="Q238" i="24"/>
  <c r="Y238" i="24"/>
  <c r="AG238" i="24"/>
  <c r="Q239" i="24"/>
  <c r="Y239" i="24"/>
  <c r="AG239" i="24"/>
  <c r="Q240" i="24"/>
  <c r="Y240" i="24"/>
  <c r="AG240" i="24"/>
  <c r="Q241" i="24"/>
  <c r="Y241" i="24"/>
  <c r="AG241" i="24"/>
  <c r="Q242" i="24"/>
  <c r="Y242" i="24"/>
  <c r="AG242" i="24"/>
  <c r="Q243" i="24"/>
  <c r="Y243" i="24"/>
  <c r="AG243" i="24"/>
  <c r="Q244" i="24"/>
  <c r="Y244" i="24"/>
  <c r="AG244" i="24"/>
  <c r="Q245" i="24"/>
  <c r="Y245" i="24"/>
  <c r="AG245" i="24"/>
  <c r="Q246" i="24"/>
  <c r="Y246" i="24"/>
  <c r="AG246" i="24"/>
  <c r="Q247" i="24"/>
  <c r="Y247" i="24"/>
  <c r="AG247" i="24"/>
  <c r="Q248" i="24"/>
  <c r="Y248" i="24"/>
  <c r="AG248" i="24"/>
  <c r="Q249" i="24"/>
  <c r="Y249" i="24"/>
  <c r="AG249" i="24"/>
  <c r="Q250" i="24"/>
  <c r="Y250" i="24"/>
  <c r="AG250" i="24"/>
  <c r="Q251" i="24"/>
  <c r="Y251" i="24"/>
  <c r="AG251" i="24"/>
  <c r="Q252" i="24"/>
  <c r="Y252" i="24"/>
  <c r="AG252" i="24"/>
  <c r="Q253" i="24"/>
  <c r="Y253" i="24"/>
  <c r="AG253" i="24"/>
  <c r="Q254" i="24"/>
  <c r="Y254" i="24"/>
  <c r="AG254" i="24"/>
  <c r="Q255" i="24"/>
  <c r="Y255" i="24"/>
  <c r="AG255" i="24"/>
  <c r="Q256" i="24"/>
  <c r="Y256" i="24"/>
  <c r="AG256" i="24"/>
  <c r="Q257" i="24"/>
  <c r="Y257" i="24"/>
  <c r="AG257" i="24"/>
  <c r="Q258" i="24"/>
  <c r="Y258" i="24"/>
  <c r="AG258" i="24"/>
  <c r="AK185" i="24"/>
  <c r="AK187" i="24"/>
  <c r="AK189" i="24"/>
  <c r="AK191" i="24"/>
  <c r="AK193" i="24"/>
  <c r="AK195" i="24"/>
  <c r="AK197" i="24"/>
  <c r="AK199" i="24"/>
  <c r="AK201" i="24"/>
  <c r="AK203" i="24"/>
  <c r="AK205" i="24"/>
  <c r="AG216" i="24"/>
  <c r="Q217" i="24"/>
  <c r="AG217" i="24"/>
  <c r="Q218" i="24"/>
  <c r="AG218" i="24"/>
  <c r="Q219" i="24"/>
  <c r="AG219" i="24"/>
  <c r="Q220" i="24"/>
  <c r="AG220" i="24"/>
  <c r="Q221" i="24"/>
  <c r="AG221" i="24"/>
  <c r="Q222" i="24"/>
  <c r="AG222" i="24"/>
  <c r="Q223" i="24"/>
  <c r="AG223" i="24"/>
  <c r="Q224" i="24"/>
  <c r="AG224" i="24"/>
  <c r="Q225" i="24"/>
  <c r="AG225" i="24"/>
  <c r="Q226" i="24"/>
  <c r="AG226" i="24"/>
  <c r="Q227" i="24"/>
  <c r="AA227" i="24"/>
  <c r="AI227" i="24"/>
  <c r="K228" i="24"/>
  <c r="S228" i="24"/>
  <c r="AA228" i="24"/>
  <c r="AI228" i="24"/>
  <c r="K229" i="24"/>
  <c r="S229" i="24"/>
  <c r="AA229" i="24"/>
  <c r="AI229" i="24"/>
  <c r="K230" i="24"/>
  <c r="S230" i="24"/>
  <c r="AA230" i="24"/>
  <c r="AI230" i="24"/>
  <c r="K231" i="24"/>
  <c r="S231" i="24"/>
  <c r="AA231" i="24"/>
  <c r="AI231" i="24"/>
  <c r="K232" i="24"/>
  <c r="S232" i="24"/>
  <c r="AA232" i="24"/>
  <c r="AI232" i="24"/>
  <c r="K233" i="24"/>
  <c r="S233" i="24"/>
  <c r="AA233" i="24"/>
  <c r="AI233" i="24"/>
  <c r="K234" i="24"/>
  <c r="S234" i="24"/>
  <c r="AA234" i="24"/>
  <c r="AI234" i="24"/>
  <c r="K235" i="24"/>
  <c r="S235" i="24"/>
  <c r="AA235" i="24"/>
  <c r="AI235" i="24"/>
  <c r="K236" i="24"/>
  <c r="S236" i="24"/>
  <c r="AA236" i="24"/>
  <c r="AI236" i="24"/>
  <c r="K237" i="24"/>
  <c r="S237" i="24"/>
  <c r="AA237" i="24"/>
  <c r="AI237" i="24"/>
  <c r="K238" i="24"/>
  <c r="S238" i="24"/>
  <c r="AA238" i="24"/>
  <c r="AI238" i="24"/>
  <c r="K239" i="24"/>
  <c r="S239" i="24"/>
  <c r="AA239" i="24"/>
  <c r="AI239" i="24"/>
  <c r="K240" i="24"/>
  <c r="S240" i="24"/>
  <c r="AA240" i="24"/>
  <c r="AI240" i="24"/>
  <c r="K241" i="24"/>
  <c r="S241" i="24"/>
  <c r="AA241" i="24"/>
  <c r="AI241" i="24"/>
  <c r="K242" i="24"/>
  <c r="S242" i="24"/>
  <c r="AA242" i="24"/>
  <c r="AI242" i="24"/>
  <c r="K243" i="24"/>
  <c r="S243" i="24"/>
  <c r="AA243" i="24"/>
  <c r="AI243" i="24"/>
  <c r="K244" i="24"/>
  <c r="S244" i="24"/>
  <c r="AA244" i="24"/>
  <c r="AI244" i="24"/>
  <c r="K245" i="24"/>
  <c r="S245" i="24"/>
  <c r="AA245" i="24"/>
  <c r="AI245" i="24"/>
  <c r="K246" i="24"/>
  <c r="S246" i="24"/>
  <c r="AA246" i="24"/>
  <c r="AI246" i="24"/>
  <c r="K247" i="24"/>
  <c r="S247" i="24"/>
  <c r="AA247" i="24"/>
  <c r="AI247" i="24"/>
  <c r="K248" i="24"/>
  <c r="S248" i="24"/>
  <c r="AA248" i="24"/>
  <c r="AI248" i="24"/>
  <c r="K249" i="24"/>
  <c r="S249" i="24"/>
  <c r="AA249" i="24"/>
  <c r="AI249" i="24"/>
  <c r="K250" i="24"/>
  <c r="S250" i="24"/>
  <c r="AA250" i="24"/>
  <c r="AI250" i="24"/>
  <c r="K251" i="24"/>
  <c r="S251" i="24"/>
  <c r="AA251" i="24"/>
  <c r="AI251" i="24"/>
  <c r="K252" i="24"/>
  <c r="S252" i="24"/>
  <c r="AA252" i="24"/>
  <c r="AI252" i="24"/>
  <c r="K253" i="24"/>
  <c r="S253" i="24"/>
  <c r="AA253" i="24"/>
  <c r="AI253" i="24"/>
  <c r="K254" i="24"/>
  <c r="S254" i="24"/>
  <c r="AA254" i="24"/>
  <c r="AI254" i="24"/>
  <c r="K255" i="24"/>
  <c r="S255" i="24"/>
  <c r="AA255" i="24"/>
  <c r="AI255" i="24"/>
  <c r="K256" i="24"/>
  <c r="S256" i="24"/>
  <c r="AA256" i="24"/>
  <c r="AI256" i="24"/>
  <c r="K257" i="24"/>
  <c r="S257" i="24"/>
  <c r="AA257" i="24"/>
  <c r="AI257" i="24"/>
  <c r="AK186" i="24"/>
  <c r="AK190" i="24"/>
  <c r="AK194" i="24"/>
  <c r="AK198" i="24"/>
  <c r="AK202" i="24"/>
  <c r="Y206" i="24"/>
  <c r="Y208" i="24"/>
  <c r="Y210" i="24"/>
  <c r="Y212" i="24"/>
  <c r="Y214" i="24"/>
  <c r="U216" i="24"/>
  <c r="Y217" i="24"/>
  <c r="Y218" i="24"/>
  <c r="Y219" i="24"/>
  <c r="Y220" i="24"/>
  <c r="Y221" i="24"/>
  <c r="Y222" i="24"/>
  <c r="Y223" i="24"/>
  <c r="Y224" i="24"/>
  <c r="Y225" i="24"/>
  <c r="Y226" i="24"/>
  <c r="W227" i="24"/>
  <c r="W228" i="24"/>
  <c r="W229" i="24"/>
  <c r="W230" i="24"/>
  <c r="W231" i="24"/>
  <c r="W232" i="24"/>
  <c r="W233" i="24"/>
  <c r="W234" i="24"/>
  <c r="W235" i="24"/>
  <c r="W236" i="24"/>
  <c r="W237" i="24"/>
  <c r="W238" i="24"/>
  <c r="W239" i="24"/>
  <c r="W240" i="24"/>
  <c r="W241" i="24"/>
  <c r="W242" i="24"/>
  <c r="W243" i="24"/>
  <c r="W244" i="24"/>
  <c r="W245" i="24"/>
  <c r="W246" i="24"/>
  <c r="W247" i="24"/>
  <c r="W248" i="24"/>
  <c r="W249" i="24"/>
  <c r="W250" i="24"/>
  <c r="W251" i="24"/>
  <c r="W252" i="24"/>
  <c r="W253" i="24"/>
  <c r="W254" i="24"/>
  <c r="W255" i="24"/>
  <c r="W256" i="24"/>
  <c r="W257" i="24"/>
  <c r="S258" i="24"/>
  <c r="AC258" i="24"/>
  <c r="Q259" i="24"/>
  <c r="Y259" i="24"/>
  <c r="AG259" i="24"/>
  <c r="Q260" i="24"/>
  <c r="Y260" i="24"/>
  <c r="AG260" i="24"/>
  <c r="Q261" i="24"/>
  <c r="Y261" i="24"/>
  <c r="AG261" i="24"/>
  <c r="Q262" i="24"/>
  <c r="Y262" i="24"/>
  <c r="AG262" i="24"/>
  <c r="AC188" i="24"/>
  <c r="AC192" i="24"/>
  <c r="AC196" i="24"/>
  <c r="AC200" i="24"/>
  <c r="AC204" i="24"/>
  <c r="U207" i="24"/>
  <c r="U209" i="24"/>
  <c r="U211" i="24"/>
  <c r="U213" i="24"/>
  <c r="U215" i="24"/>
  <c r="AC227" i="24"/>
  <c r="M228" i="24"/>
  <c r="AC228" i="24"/>
  <c r="M229" i="24"/>
  <c r="AC229" i="24"/>
  <c r="M230" i="24"/>
  <c r="AC230" i="24"/>
  <c r="M231" i="24"/>
  <c r="AC231" i="24"/>
  <c r="M232" i="24"/>
  <c r="AC232" i="24"/>
  <c r="M233" i="24"/>
  <c r="AC233" i="24"/>
  <c r="M234" i="24"/>
  <c r="AC234" i="24"/>
  <c r="M235" i="24"/>
  <c r="AC235" i="24"/>
  <c r="M236" i="24"/>
  <c r="AC236" i="24"/>
  <c r="M237" i="24"/>
  <c r="AC237" i="24"/>
  <c r="M238" i="24"/>
  <c r="AC238" i="24"/>
  <c r="M239" i="24"/>
  <c r="AC239" i="24"/>
  <c r="M240" i="24"/>
  <c r="AC240" i="24"/>
  <c r="M241" i="24"/>
  <c r="AC241" i="24"/>
  <c r="M242" i="24"/>
  <c r="AC242" i="24"/>
  <c r="M243" i="24"/>
  <c r="AC243" i="24"/>
  <c r="M244" i="24"/>
  <c r="AC244" i="24"/>
  <c r="M245" i="24"/>
  <c r="AC245" i="24"/>
  <c r="M246" i="24"/>
  <c r="AC246" i="24"/>
  <c r="M247" i="24"/>
  <c r="AC247" i="24"/>
  <c r="M248" i="24"/>
  <c r="AC248" i="24"/>
  <c r="M249" i="24"/>
  <c r="AC249" i="24"/>
  <c r="M250" i="24"/>
  <c r="AC250" i="24"/>
  <c r="M251" i="24"/>
  <c r="AC251" i="24"/>
  <c r="M252" i="24"/>
  <c r="AC252" i="24"/>
  <c r="M253" i="24"/>
  <c r="AC253" i="24"/>
  <c r="M254" i="24"/>
  <c r="AC254" i="24"/>
  <c r="M255" i="24"/>
  <c r="AC255" i="24"/>
  <c r="M256" i="24"/>
  <c r="AC256" i="24"/>
  <c r="M257" i="24"/>
  <c r="AK188" i="24"/>
  <c r="AK192" i="24"/>
  <c r="AK196" i="24"/>
  <c r="AK200" i="24"/>
  <c r="AK204" i="24"/>
  <c r="Y207" i="24"/>
  <c r="Y209" i="24"/>
  <c r="Y211" i="24"/>
  <c r="Y213" i="24"/>
  <c r="Y215" i="24"/>
  <c r="AE227" i="24"/>
  <c r="O228" i="24"/>
  <c r="AE228" i="24"/>
  <c r="O229" i="24"/>
  <c r="AE229" i="24"/>
  <c r="O230" i="24"/>
  <c r="AE230" i="24"/>
  <c r="O231" i="24"/>
  <c r="AE231" i="24"/>
  <c r="O232" i="24"/>
  <c r="AE232" i="24"/>
  <c r="O233" i="24"/>
  <c r="AE233" i="24"/>
  <c r="O234" i="24"/>
  <c r="AE234" i="24"/>
  <c r="O235" i="24"/>
  <c r="AE235" i="24"/>
  <c r="O236" i="24"/>
  <c r="AE236" i="24"/>
  <c r="O237" i="24"/>
  <c r="AE237" i="24"/>
  <c r="O238" i="24"/>
  <c r="AE238" i="24"/>
  <c r="O239" i="24"/>
  <c r="AE239" i="24"/>
  <c r="O240" i="24"/>
  <c r="AE240" i="24"/>
  <c r="O241" i="24"/>
  <c r="AE241" i="24"/>
  <c r="O242" i="24"/>
  <c r="AE242" i="24"/>
  <c r="O243" i="24"/>
  <c r="AE243" i="24"/>
  <c r="O244" i="24"/>
  <c r="AE244" i="24"/>
  <c r="O245" i="24"/>
  <c r="AE245" i="24"/>
  <c r="O246" i="24"/>
  <c r="AE246" i="24"/>
  <c r="O247" i="24"/>
  <c r="AE247" i="24"/>
  <c r="O248" i="24"/>
  <c r="AE248" i="24"/>
  <c r="O249" i="24"/>
  <c r="AE249" i="24"/>
  <c r="O250" i="24"/>
  <c r="AE250" i="24"/>
  <c r="O251" i="24"/>
  <c r="AE251" i="24"/>
  <c r="O252" i="24"/>
  <c r="AE252" i="24"/>
  <c r="O253" i="24"/>
  <c r="AE253" i="24"/>
  <c r="O254" i="24"/>
  <c r="AE254" i="24"/>
  <c r="O255" i="24"/>
  <c r="AE255" i="24"/>
  <c r="O256" i="24"/>
  <c r="AE256" i="24"/>
  <c r="O257" i="24"/>
  <c r="AE257" i="24"/>
  <c r="M258" i="24"/>
  <c r="W258" i="24"/>
  <c r="AI258" i="24"/>
  <c r="AC186" i="24"/>
  <c r="AC202" i="24"/>
  <c r="U212" i="24"/>
  <c r="W218" i="24"/>
  <c r="W222" i="24"/>
  <c r="W226" i="24"/>
  <c r="AK228" i="24"/>
  <c r="AK230" i="24"/>
  <c r="AK232" i="24"/>
  <c r="AK234" i="24"/>
  <c r="AK236" i="24"/>
  <c r="AK238" i="24"/>
  <c r="AK240" i="24"/>
  <c r="AK242" i="24"/>
  <c r="AK244" i="24"/>
  <c r="AK246" i="24"/>
  <c r="AK248" i="24"/>
  <c r="AK250" i="24"/>
  <c r="AK252" i="24"/>
  <c r="AK254" i="24"/>
  <c r="AK256" i="24"/>
  <c r="K258" i="24"/>
  <c r="AE258" i="24"/>
  <c r="O259" i="24"/>
  <c r="AA259" i="24"/>
  <c r="AK259" i="24"/>
  <c r="O260" i="24"/>
  <c r="AA260" i="24"/>
  <c r="AK260" i="24"/>
  <c r="O261" i="24"/>
  <c r="AA261" i="24"/>
  <c r="AK261" i="24"/>
  <c r="O262" i="24"/>
  <c r="AA262" i="24"/>
  <c r="AK262" i="24"/>
  <c r="M263" i="24"/>
  <c r="U263" i="24"/>
  <c r="AC263" i="24"/>
  <c r="AK263" i="24"/>
  <c r="W220" i="24"/>
  <c r="AK227" i="24"/>
  <c r="AK231" i="24"/>
  <c r="AK235" i="24"/>
  <c r="AK239" i="24"/>
  <c r="AK243" i="24"/>
  <c r="AK247" i="24"/>
  <c r="AK251" i="24"/>
  <c r="AC257" i="24"/>
  <c r="K259" i="24"/>
  <c r="AE259" i="24"/>
  <c r="U260" i="24"/>
  <c r="AE260" i="24"/>
  <c r="U261" i="24"/>
  <c r="K262" i="24"/>
  <c r="AE262" i="24"/>
  <c r="AG263" i="24"/>
  <c r="U210" i="24"/>
  <c r="W217" i="24"/>
  <c r="W225" i="24"/>
  <c r="U230" i="24"/>
  <c r="U234" i="24"/>
  <c r="U238" i="24"/>
  <c r="U242" i="24"/>
  <c r="U246" i="24"/>
  <c r="U250" i="24"/>
  <c r="U254" i="24"/>
  <c r="AK257" i="24"/>
  <c r="M259" i="24"/>
  <c r="AI259" i="24"/>
  <c r="W260" i="24"/>
  <c r="M261" i="24"/>
  <c r="AI261" i="24"/>
  <c r="W262" i="24"/>
  <c r="K263" i="24"/>
  <c r="AA263" i="24"/>
  <c r="AC190" i="24"/>
  <c r="U206" i="24"/>
  <c r="U214" i="24"/>
  <c r="W219" i="24"/>
  <c r="W223" i="24"/>
  <c r="U227" i="24"/>
  <c r="U229" i="24"/>
  <c r="U231" i="24"/>
  <c r="U233" i="24"/>
  <c r="U235" i="24"/>
  <c r="U237" i="24"/>
  <c r="U239" i="24"/>
  <c r="U241" i="24"/>
  <c r="U243" i="24"/>
  <c r="U245" i="24"/>
  <c r="U247" i="24"/>
  <c r="U249" i="24"/>
  <c r="U251" i="24"/>
  <c r="U253" i="24"/>
  <c r="U255" i="24"/>
  <c r="U257" i="24"/>
  <c r="O258" i="24"/>
  <c r="AK258" i="24"/>
  <c r="S259" i="24"/>
  <c r="AC259" i="24"/>
  <c r="S260" i="24"/>
  <c r="AC260" i="24"/>
  <c r="S261" i="24"/>
  <c r="AC261" i="24"/>
  <c r="S262" i="24"/>
  <c r="AC262" i="24"/>
  <c r="O263" i="24"/>
  <c r="W263" i="24"/>
  <c r="AE263" i="24"/>
  <c r="AC194" i="24"/>
  <c r="U208" i="24"/>
  <c r="S216" i="24"/>
  <c r="W224" i="24"/>
  <c r="AK229" i="24"/>
  <c r="AK233" i="24"/>
  <c r="AK237" i="24"/>
  <c r="AK241" i="24"/>
  <c r="AK245" i="24"/>
  <c r="AK249" i="24"/>
  <c r="AK253" i="24"/>
  <c r="AK255" i="24"/>
  <c r="U258" i="24"/>
  <c r="U259" i="24"/>
  <c r="K260" i="24"/>
  <c r="K261" i="24"/>
  <c r="AE261" i="24"/>
  <c r="U262" i="24"/>
  <c r="Q263" i="24"/>
  <c r="Y263" i="24"/>
  <c r="AC198" i="24"/>
  <c r="W221" i="24"/>
  <c r="U228" i="24"/>
  <c r="U232" i="24"/>
  <c r="U236" i="24"/>
  <c r="U240" i="24"/>
  <c r="U244" i="24"/>
  <c r="U248" i="24"/>
  <c r="U252" i="24"/>
  <c r="U256" i="24"/>
  <c r="AA258" i="24"/>
  <c r="W259" i="24"/>
  <c r="M260" i="24"/>
  <c r="AI260" i="24"/>
  <c r="W261" i="24"/>
  <c r="M262" i="24"/>
  <c r="AI262" i="24"/>
  <c r="S263" i="24"/>
  <c r="AI263" i="24"/>
  <c r="AI184" i="24"/>
  <c r="AK184" i="24"/>
  <c r="AE184" i="24"/>
  <c r="AG184" i="24"/>
  <c r="AA184" i="24"/>
  <c r="AC184" i="24"/>
  <c r="W184" i="24"/>
  <c r="Y184" i="24"/>
  <c r="S184" i="24"/>
  <c r="U184" i="24"/>
  <c r="O184" i="24"/>
  <c r="Q184" i="24"/>
  <c r="K184" i="24"/>
  <c r="M184" i="24"/>
  <c r="G184" i="24"/>
  <c r="AR186" i="24" s="1"/>
  <c r="I184" i="24"/>
  <c r="AG121" i="24"/>
  <c r="AG123" i="24"/>
  <c r="AG125" i="24"/>
  <c r="AG127" i="24"/>
  <c r="AG129" i="24"/>
  <c r="AG131" i="24"/>
  <c r="AG133" i="24"/>
  <c r="AG135" i="24"/>
  <c r="AG137" i="24"/>
  <c r="AG139" i="24"/>
  <c r="AG141" i="24"/>
  <c r="AG143" i="24"/>
  <c r="AG145" i="24"/>
  <c r="AG147" i="24"/>
  <c r="AG149" i="24"/>
  <c r="AG151" i="24"/>
  <c r="AG153" i="24"/>
  <c r="AG155" i="24"/>
  <c r="AG157" i="24"/>
  <c r="AG159" i="24"/>
  <c r="AG161" i="24"/>
  <c r="AG163" i="24"/>
  <c r="AG165" i="24"/>
  <c r="AG167" i="24"/>
  <c r="AG169" i="24"/>
  <c r="AG171" i="24"/>
  <c r="AG173" i="24"/>
  <c r="AG175" i="24"/>
  <c r="AG177" i="24"/>
  <c r="AH121" i="24"/>
  <c r="AF122" i="24"/>
  <c r="AH123" i="24"/>
  <c r="AF124" i="24"/>
  <c r="AH125" i="24"/>
  <c r="AF126" i="24"/>
  <c r="AH127" i="24"/>
  <c r="AF128" i="24"/>
  <c r="AH129" i="24"/>
  <c r="AF130" i="24"/>
  <c r="AH131" i="24"/>
  <c r="AF132" i="24"/>
  <c r="AH133" i="24"/>
  <c r="AF134" i="24"/>
  <c r="AH135" i="24"/>
  <c r="AF136" i="24"/>
  <c r="AH137" i="24"/>
  <c r="AF138" i="24"/>
  <c r="AH139" i="24"/>
  <c r="AF140" i="24"/>
  <c r="AH141" i="24"/>
  <c r="AF142" i="24"/>
  <c r="AH143" i="24"/>
  <c r="AF144" i="24"/>
  <c r="AH145" i="24"/>
  <c r="AF146" i="24"/>
  <c r="AH147" i="24"/>
  <c r="AF149" i="24"/>
  <c r="AF150" i="24"/>
  <c r="AF153" i="24"/>
  <c r="AF154" i="24"/>
  <c r="AF157" i="24"/>
  <c r="AF158" i="24"/>
  <c r="AF161" i="24"/>
  <c r="AF162" i="24"/>
  <c r="AF165" i="24"/>
  <c r="AF166" i="24"/>
  <c r="AF169" i="24"/>
  <c r="AF170" i="24"/>
  <c r="AF173" i="24"/>
  <c r="AF174" i="24"/>
  <c r="AF177" i="24"/>
  <c r="AF178" i="24"/>
  <c r="AH149" i="24"/>
  <c r="AH153" i="24"/>
  <c r="AH157" i="24"/>
  <c r="AH161" i="24"/>
  <c r="AH165" i="24"/>
  <c r="AH169" i="24"/>
  <c r="AH173" i="24"/>
  <c r="AH177" i="24"/>
  <c r="AF148" i="24"/>
  <c r="AF151" i="24"/>
  <c r="AF152" i="24"/>
  <c r="AF155" i="24"/>
  <c r="AF156" i="24"/>
  <c r="AF159" i="24"/>
  <c r="AF160" i="24"/>
  <c r="AF163" i="24"/>
  <c r="AF164" i="24"/>
  <c r="AF167" i="24"/>
  <c r="AF168" i="24"/>
  <c r="AF171" i="24"/>
  <c r="AF172" i="24"/>
  <c r="AF175" i="24"/>
  <c r="AF176" i="24"/>
  <c r="AF121" i="24"/>
  <c r="AF123" i="24"/>
  <c r="AF125" i="24"/>
  <c r="AF127" i="24"/>
  <c r="AF129" i="24"/>
  <c r="AF131" i="24"/>
  <c r="AF133" i="24"/>
  <c r="AF135" i="24"/>
  <c r="AF137" i="24"/>
  <c r="AF139" i="24"/>
  <c r="AF141" i="24"/>
  <c r="AF143" i="24"/>
  <c r="AF145" i="24"/>
  <c r="AF147" i="24"/>
  <c r="AH151" i="24"/>
  <c r="AH155" i="24"/>
  <c r="AH159" i="24"/>
  <c r="AH163" i="24"/>
  <c r="AH167" i="24"/>
  <c r="AH171" i="24"/>
  <c r="AH175" i="24"/>
  <c r="AJ119" i="24"/>
  <c r="AK119" i="24"/>
  <c r="AI119" i="24"/>
  <c r="AI120" i="24"/>
  <c r="AG119" i="24"/>
  <c r="AH119" i="24"/>
  <c r="AF119" i="24"/>
  <c r="AF120" i="24"/>
  <c r="AC119" i="24"/>
  <c r="AC178" i="24"/>
  <c r="Q178" i="24"/>
  <c r="AC177" i="24"/>
  <c r="Y177" i="24"/>
  <c r="U177" i="24"/>
  <c r="Q177" i="24"/>
  <c r="AC176" i="24"/>
  <c r="Q176" i="24"/>
  <c r="AC175" i="24"/>
  <c r="Y175" i="24"/>
  <c r="U175" i="24"/>
  <c r="Q175" i="24"/>
  <c r="AC174" i="24"/>
  <c r="Q174" i="24"/>
  <c r="AC173" i="24"/>
  <c r="Y173" i="24"/>
  <c r="U173" i="24"/>
  <c r="Q173" i="24"/>
  <c r="AC172" i="24"/>
  <c r="Q172" i="24"/>
  <c r="AC171" i="24"/>
  <c r="Y171" i="24"/>
  <c r="U171" i="24"/>
  <c r="Q171" i="24"/>
  <c r="AC170" i="24"/>
  <c r="Q170" i="24"/>
  <c r="AC169" i="24"/>
  <c r="Y169" i="24"/>
  <c r="U169" i="24"/>
  <c r="Q169" i="24"/>
  <c r="AC168" i="24"/>
  <c r="Q168" i="24"/>
  <c r="AC167" i="24"/>
  <c r="Y167" i="24"/>
  <c r="U167" i="24"/>
  <c r="Q167" i="24"/>
  <c r="AC166" i="24"/>
  <c r="Q166" i="24"/>
  <c r="AC165" i="24"/>
  <c r="Y165" i="24"/>
  <c r="U165" i="24"/>
  <c r="Q165" i="24"/>
  <c r="AC164" i="24"/>
  <c r="Q164" i="24"/>
  <c r="AC163" i="24"/>
  <c r="Y163" i="24"/>
  <c r="U163" i="24"/>
  <c r="Q163" i="24"/>
  <c r="AC162" i="24"/>
  <c r="Q162" i="24"/>
  <c r="AC161" i="24"/>
  <c r="Y161" i="24"/>
  <c r="U161" i="24"/>
  <c r="Q161" i="24"/>
  <c r="AC160" i="24"/>
  <c r="Q160" i="24"/>
  <c r="AC159" i="24"/>
  <c r="Y159" i="24"/>
  <c r="U159" i="24"/>
  <c r="Q159" i="24"/>
  <c r="AC158" i="24"/>
  <c r="Q158" i="24"/>
  <c r="AC157" i="24"/>
  <c r="Y157" i="24"/>
  <c r="U157" i="24"/>
  <c r="Q157" i="24"/>
  <c r="AC156" i="24"/>
  <c r="Q156" i="24"/>
  <c r="AC155" i="24"/>
  <c r="Y155" i="24"/>
  <c r="U155" i="24"/>
  <c r="Q155" i="24"/>
  <c r="AC154" i="24"/>
  <c r="Q154" i="24"/>
  <c r="AC153" i="24"/>
  <c r="Y153" i="24"/>
  <c r="U153" i="24"/>
  <c r="Q153" i="24"/>
  <c r="AC152" i="24"/>
  <c r="Q152" i="24"/>
  <c r="AC151" i="24"/>
  <c r="Y151" i="24"/>
  <c r="U151" i="24"/>
  <c r="Q151" i="24"/>
  <c r="AC150" i="24"/>
  <c r="Z178" i="24"/>
  <c r="AE177" i="24"/>
  <c r="Z177" i="24"/>
  <c r="T177" i="24"/>
  <c r="O177" i="24"/>
  <c r="T176" i="24"/>
  <c r="AB175" i="24"/>
  <c r="W175" i="24"/>
  <c r="R175" i="24"/>
  <c r="Z174" i="24"/>
  <c r="AE173" i="24"/>
  <c r="Z173" i="24"/>
  <c r="T173" i="24"/>
  <c r="O173" i="24"/>
  <c r="T172" i="24"/>
  <c r="AB171" i="24"/>
  <c r="W171" i="24"/>
  <c r="R171" i="24"/>
  <c r="Z170" i="24"/>
  <c r="AE169" i="24"/>
  <c r="Z169" i="24"/>
  <c r="T169" i="24"/>
  <c r="O169" i="24"/>
  <c r="T168" i="24"/>
  <c r="AB167" i="24"/>
  <c r="W167" i="24"/>
  <c r="R167" i="24"/>
  <c r="Z166" i="24"/>
  <c r="AE165" i="24"/>
  <c r="Z165" i="24"/>
  <c r="T165" i="24"/>
  <c r="O165" i="24"/>
  <c r="T164" i="24"/>
  <c r="AB163" i="24"/>
  <c r="W163" i="24"/>
  <c r="R163" i="24"/>
  <c r="Z162" i="24"/>
  <c r="AE161" i="24"/>
  <c r="Z161" i="24"/>
  <c r="T161" i="24"/>
  <c r="O161" i="24"/>
  <c r="T160" i="24"/>
  <c r="AB159" i="24"/>
  <c r="W159" i="24"/>
  <c r="R159" i="24"/>
  <c r="Z158" i="24"/>
  <c r="AE157" i="24"/>
  <c r="Z157" i="24"/>
  <c r="T157" i="24"/>
  <c r="O157" i="24"/>
  <c r="T156" i="24"/>
  <c r="AB155" i="24"/>
  <c r="W155" i="24"/>
  <c r="R155" i="24"/>
  <c r="Z154" i="24"/>
  <c r="AE153" i="24"/>
  <c r="Z153" i="24"/>
  <c r="T153" i="24"/>
  <c r="O153" i="24"/>
  <c r="T152" i="24"/>
  <c r="AB151" i="24"/>
  <c r="W151" i="24"/>
  <c r="R151" i="24"/>
  <c r="Z150" i="24"/>
  <c r="N150" i="24"/>
  <c r="AB149" i="24"/>
  <c r="X149" i="24"/>
  <c r="T149" i="24"/>
  <c r="P149" i="24"/>
  <c r="Z148" i="24"/>
  <c r="N148" i="24"/>
  <c r="AB147" i="24"/>
  <c r="X147" i="24"/>
  <c r="T147" i="24"/>
  <c r="P147" i="24"/>
  <c r="Z146" i="24"/>
  <c r="N146" i="24"/>
  <c r="AB145" i="24"/>
  <c r="X145" i="24"/>
  <c r="T145" i="24"/>
  <c r="P145" i="24"/>
  <c r="Z144" i="24"/>
  <c r="N144" i="24"/>
  <c r="AB143" i="24"/>
  <c r="X143" i="24"/>
  <c r="T143" i="24"/>
  <c r="P143" i="24"/>
  <c r="Z142" i="24"/>
  <c r="N142" i="24"/>
  <c r="AB141" i="24"/>
  <c r="X141" i="24"/>
  <c r="T141" i="24"/>
  <c r="P141" i="24"/>
  <c r="Z140" i="24"/>
  <c r="N140" i="24"/>
  <c r="AB139" i="24"/>
  <c r="X139" i="24"/>
  <c r="T139" i="24"/>
  <c r="P139" i="24"/>
  <c r="Z138" i="24"/>
  <c r="N138" i="24"/>
  <c r="AB137" i="24"/>
  <c r="X137" i="24"/>
  <c r="T137" i="24"/>
  <c r="P137" i="24"/>
  <c r="Z136" i="24"/>
  <c r="N136" i="24"/>
  <c r="AB135" i="24"/>
  <c r="X135" i="24"/>
  <c r="T135" i="24"/>
  <c r="P135" i="24"/>
  <c r="Z134" i="24"/>
  <c r="N134" i="24"/>
  <c r="AB133" i="24"/>
  <c r="X133" i="24"/>
  <c r="T133" i="24"/>
  <c r="P133" i="24"/>
  <c r="Z132" i="24"/>
  <c r="N132" i="24"/>
  <c r="AB131" i="24"/>
  <c r="X131" i="24"/>
  <c r="T131" i="24"/>
  <c r="P131" i="24"/>
  <c r="Z130" i="24"/>
  <c r="N130" i="24"/>
  <c r="AB129" i="24"/>
  <c r="X129" i="24"/>
  <c r="T129" i="24"/>
  <c r="P129" i="24"/>
  <c r="Z128" i="24"/>
  <c r="N128" i="24"/>
  <c r="AB127" i="24"/>
  <c r="X127" i="24"/>
  <c r="T127" i="24"/>
  <c r="P127" i="24"/>
  <c r="Z126" i="24"/>
  <c r="N126" i="24"/>
  <c r="AB125" i="24"/>
  <c r="X125" i="24"/>
  <c r="T125" i="24"/>
  <c r="P125" i="24"/>
  <c r="Z124" i="24"/>
  <c r="N124" i="24"/>
  <c r="AB123" i="24"/>
  <c r="X123" i="24"/>
  <c r="T123" i="24"/>
  <c r="P123" i="24"/>
  <c r="Z122" i="24"/>
  <c r="N122" i="24"/>
  <c r="AB121" i="24"/>
  <c r="X121" i="24"/>
  <c r="T121" i="24"/>
  <c r="P121" i="24"/>
  <c r="Z120" i="24"/>
  <c r="N120" i="24"/>
  <c r="AB119" i="24"/>
  <c r="X119" i="24"/>
  <c r="T119" i="24"/>
  <c r="P119" i="24"/>
  <c r="W178" i="24"/>
  <c r="AD177" i="24"/>
  <c r="X177" i="24"/>
  <c r="S177" i="24"/>
  <c r="N177" i="24"/>
  <c r="N176" i="24"/>
  <c r="AA175" i="24"/>
  <c r="V175" i="24"/>
  <c r="P175" i="24"/>
  <c r="W174" i="24"/>
  <c r="AD173" i="24"/>
  <c r="T178" i="24"/>
  <c r="W177" i="24"/>
  <c r="Z176" i="24"/>
  <c r="Z175" i="24"/>
  <c r="O175" i="24"/>
  <c r="AB173" i="24"/>
  <c r="V173" i="24"/>
  <c r="N173" i="24"/>
  <c r="AE171" i="24"/>
  <c r="X171" i="24"/>
  <c r="P171" i="24"/>
  <c r="T170" i="24"/>
  <c r="AA169" i="24"/>
  <c r="S169" i="24"/>
  <c r="Z168" i="24"/>
  <c r="AD167" i="24"/>
  <c r="V167" i="24"/>
  <c r="O167" i="24"/>
  <c r="N166" i="24"/>
  <c r="X165" i="24"/>
  <c r="R165" i="24"/>
  <c r="W164" i="24"/>
  <c r="AA163" i="24"/>
  <c r="T163" i="24"/>
  <c r="N163" i="24"/>
  <c r="AD161" i="24"/>
  <c r="W161" i="24"/>
  <c r="P161" i="24"/>
  <c r="N160" i="24"/>
  <c r="Z159" i="24"/>
  <c r="S159" i="24"/>
  <c r="W158" i="24"/>
  <c r="AB157" i="24"/>
  <c r="V157" i="24"/>
  <c r="N157" i="24"/>
  <c r="AE155" i="24"/>
  <c r="X155" i="24"/>
  <c r="P155" i="24"/>
  <c r="T154" i="24"/>
  <c r="AA153" i="24"/>
  <c r="S153" i="24"/>
  <c r="Z152" i="24"/>
  <c r="AD151" i="24"/>
  <c r="V151" i="24"/>
  <c r="O151" i="24"/>
  <c r="Q150" i="24"/>
  <c r="AA149" i="24"/>
  <c r="V149" i="24"/>
  <c r="Q149" i="24"/>
  <c r="W148" i="24"/>
  <c r="AD147" i="24"/>
  <c r="Y147" i="24"/>
  <c r="S147" i="24"/>
  <c r="N147" i="24"/>
  <c r="Q146" i="24"/>
  <c r="AA145" i="24"/>
  <c r="V145" i="24"/>
  <c r="Q145" i="24"/>
  <c r="W144" i="24"/>
  <c r="AD143" i="24"/>
  <c r="Y143" i="24"/>
  <c r="S143" i="24"/>
  <c r="N143" i="24"/>
  <c r="Q142" i="24"/>
  <c r="AA141" i="24"/>
  <c r="V141" i="24"/>
  <c r="Q141" i="24"/>
  <c r="W140" i="24"/>
  <c r="AD139" i="24"/>
  <c r="Y139" i="24"/>
  <c r="S139" i="24"/>
  <c r="N139" i="24"/>
  <c r="Q138" i="24"/>
  <c r="AA137" i="24"/>
  <c r="V137" i="24"/>
  <c r="Q137" i="24"/>
  <c r="W136" i="24"/>
  <c r="AD135" i="24"/>
  <c r="Y135" i="24"/>
  <c r="S135" i="24"/>
  <c r="N135" i="24"/>
  <c r="Q134" i="24"/>
  <c r="AA133" i="24"/>
  <c r="V133" i="24"/>
  <c r="Q133" i="24"/>
  <c r="W132" i="24"/>
  <c r="AD131" i="24"/>
  <c r="Y131" i="24"/>
  <c r="S131" i="24"/>
  <c r="N131" i="24"/>
  <c r="Q130" i="24"/>
  <c r="AA129" i="24"/>
  <c r="V129" i="24"/>
  <c r="Q129" i="24"/>
  <c r="W128" i="24"/>
  <c r="AD127" i="24"/>
  <c r="Y127" i="24"/>
  <c r="S127" i="24"/>
  <c r="N127" i="24"/>
  <c r="Q126" i="24"/>
  <c r="AA125" i="24"/>
  <c r="V125" i="24"/>
  <c r="Q125" i="24"/>
  <c r="W124" i="24"/>
  <c r="AD123" i="24"/>
  <c r="Y123" i="24"/>
  <c r="S123" i="24"/>
  <c r="N123" i="24"/>
  <c r="Q122" i="24"/>
  <c r="AA121" i="24"/>
  <c r="V121" i="24"/>
  <c r="Q121" i="24"/>
  <c r="W120" i="24"/>
  <c r="AD119" i="24"/>
  <c r="Y119" i="24"/>
  <c r="S119" i="24"/>
  <c r="N119" i="24"/>
  <c r="N178" i="24"/>
  <c r="V177" i="24"/>
  <c r="W176" i="24"/>
  <c r="X175" i="24"/>
  <c r="N175" i="24"/>
  <c r="AA173" i="24"/>
  <c r="S173" i="24"/>
  <c r="Z172" i="24"/>
  <c r="AD171" i="24"/>
  <c r="V171" i="24"/>
  <c r="O171" i="24"/>
  <c r="N170" i="24"/>
  <c r="X169" i="24"/>
  <c r="R169" i="24"/>
  <c r="W168" i="24"/>
  <c r="AA167" i="24"/>
  <c r="T167" i="24"/>
  <c r="N167" i="24"/>
  <c r="AD165" i="24"/>
  <c r="W165" i="24"/>
  <c r="P165" i="24"/>
  <c r="N164" i="24"/>
  <c r="Z163" i="24"/>
  <c r="S163" i="24"/>
  <c r="W162" i="24"/>
  <c r="AB161" i="24"/>
  <c r="V161" i="24"/>
  <c r="N161" i="24"/>
  <c r="AE159" i="24"/>
  <c r="X159" i="24"/>
  <c r="P159" i="24"/>
  <c r="T158" i="24"/>
  <c r="AA157" i="24"/>
  <c r="S157" i="24"/>
  <c r="Z156" i="24"/>
  <c r="AD155" i="24"/>
  <c r="V155" i="24"/>
  <c r="O155" i="24"/>
  <c r="N154" i="24"/>
  <c r="X153" i="24"/>
  <c r="R153" i="24"/>
  <c r="W152" i="24"/>
  <c r="AA151" i="24"/>
  <c r="T151" i="24"/>
  <c r="N151" i="24"/>
  <c r="AE149" i="24"/>
  <c r="Z149" i="24"/>
  <c r="U149" i="24"/>
  <c r="O149" i="24"/>
  <c r="T148" i="24"/>
  <c r="AC147" i="24"/>
  <c r="W147" i="24"/>
  <c r="R147" i="24"/>
  <c r="AC146" i="24"/>
  <c r="AE145" i="24"/>
  <c r="Z145" i="24"/>
  <c r="U145" i="24"/>
  <c r="O145" i="24"/>
  <c r="T144" i="24"/>
  <c r="AC143" i="24"/>
  <c r="W143" i="24"/>
  <c r="R143" i="24"/>
  <c r="AC142" i="24"/>
  <c r="AE141" i="24"/>
  <c r="Z141" i="24"/>
  <c r="U141" i="24"/>
  <c r="O141" i="24"/>
  <c r="T140" i="24"/>
  <c r="AC139" i="24"/>
  <c r="W139" i="24"/>
  <c r="R139" i="24"/>
  <c r="AC138" i="24"/>
  <c r="AE137" i="24"/>
  <c r="Z137" i="24"/>
  <c r="U137" i="24"/>
  <c r="O137" i="24"/>
  <c r="T136" i="24"/>
  <c r="AC135" i="24"/>
  <c r="W135" i="24"/>
  <c r="R135" i="24"/>
  <c r="AC134" i="24"/>
  <c r="AE133" i="24"/>
  <c r="Z133" i="24"/>
  <c r="U133" i="24"/>
  <c r="O133" i="24"/>
  <c r="T132" i="24"/>
  <c r="AC131" i="24"/>
  <c r="W131" i="24"/>
  <c r="R131" i="24"/>
  <c r="AC130" i="24"/>
  <c r="AE129" i="24"/>
  <c r="Z129" i="24"/>
  <c r="U129" i="24"/>
  <c r="O129" i="24"/>
  <c r="T128" i="24"/>
  <c r="AC127" i="24"/>
  <c r="W127" i="24"/>
  <c r="R127" i="24"/>
  <c r="AC126" i="24"/>
  <c r="AE125" i="24"/>
  <c r="Z125" i="24"/>
  <c r="U125" i="24"/>
  <c r="O125" i="24"/>
  <c r="T124" i="24"/>
  <c r="AC123" i="24"/>
  <c r="W123" i="24"/>
  <c r="R123" i="24"/>
  <c r="AC122" i="24"/>
  <c r="AE121" i="24"/>
  <c r="Z121" i="24"/>
  <c r="U121" i="24"/>
  <c r="O121" i="24"/>
  <c r="T120" i="24"/>
  <c r="W119" i="24"/>
  <c r="R119" i="24"/>
  <c r="AB177" i="24"/>
  <c r="R177" i="24"/>
  <c r="AE175" i="24"/>
  <c r="T175" i="24"/>
  <c r="T174" i="24"/>
  <c r="X173" i="24"/>
  <c r="R173" i="24"/>
  <c r="W172" i="24"/>
  <c r="AA171" i="24"/>
  <c r="T171" i="24"/>
  <c r="N171" i="24"/>
  <c r="AD169" i="24"/>
  <c r="W169" i="24"/>
  <c r="P169" i="24"/>
  <c r="N168" i="24"/>
  <c r="Z167" i="24"/>
  <c r="S167" i="24"/>
  <c r="W166" i="24"/>
  <c r="AB165" i="24"/>
  <c r="V165" i="24"/>
  <c r="N165" i="24"/>
  <c r="AE163" i="24"/>
  <c r="X163" i="24"/>
  <c r="P163" i="24"/>
  <c r="T162" i="24"/>
  <c r="AA161" i="24"/>
  <c r="S161" i="24"/>
  <c r="Z160" i="24"/>
  <c r="AD159" i="24"/>
  <c r="V159" i="24"/>
  <c r="O159" i="24"/>
  <c r="N158" i="24"/>
  <c r="X157" i="24"/>
  <c r="R157" i="24"/>
  <c r="W156" i="24"/>
  <c r="AA155" i="24"/>
  <c r="T155" i="24"/>
  <c r="N155" i="24"/>
  <c r="AD153" i="24"/>
  <c r="W153" i="24"/>
  <c r="P153" i="24"/>
  <c r="N152" i="24"/>
  <c r="Z151" i="24"/>
  <c r="S151" i="24"/>
  <c r="W150" i="24"/>
  <c r="AD149" i="24"/>
  <c r="Y149" i="24"/>
  <c r="S149" i="24"/>
  <c r="N149" i="24"/>
  <c r="Q148" i="24"/>
  <c r="AA147" i="24"/>
  <c r="V147" i="24"/>
  <c r="Q147" i="24"/>
  <c r="W146" i="24"/>
  <c r="AD145" i="24"/>
  <c r="Y145" i="24"/>
  <c r="S145" i="24"/>
  <c r="N145" i="24"/>
  <c r="Q144" i="24"/>
  <c r="AA143" i="24"/>
  <c r="V143" i="24"/>
  <c r="Q143" i="24"/>
  <c r="W142" i="24"/>
  <c r="AD141" i="24"/>
  <c r="Y141" i="24"/>
  <c r="S141" i="24"/>
  <c r="N141" i="24"/>
  <c r="Q140" i="24"/>
  <c r="AA139" i="24"/>
  <c r="V139" i="24"/>
  <c r="Q139" i="24"/>
  <c r="W138" i="24"/>
  <c r="AD137" i="24"/>
  <c r="Y137" i="24"/>
  <c r="S137" i="24"/>
  <c r="N137" i="24"/>
  <c r="Q136" i="24"/>
  <c r="AA135" i="24"/>
  <c r="V135" i="24"/>
  <c r="Q135" i="24"/>
  <c r="W134" i="24"/>
  <c r="AD133" i="24"/>
  <c r="Y133" i="24"/>
  <c r="S133" i="24"/>
  <c r="N133" i="24"/>
  <c r="Q132" i="24"/>
  <c r="AA131" i="24"/>
  <c r="V131" i="24"/>
  <c r="Q131" i="24"/>
  <c r="W130" i="24"/>
  <c r="AD129" i="24"/>
  <c r="Y129" i="24"/>
  <c r="S129" i="24"/>
  <c r="N129" i="24"/>
  <c r="Q128" i="24"/>
  <c r="AA127" i="24"/>
  <c r="V127" i="24"/>
  <c r="Q127" i="24"/>
  <c r="W126" i="24"/>
  <c r="AD125" i="24"/>
  <c r="Y125" i="24"/>
  <c r="S125" i="24"/>
  <c r="N125" i="24"/>
  <c r="Q124" i="24"/>
  <c r="AA123" i="24"/>
  <c r="V123" i="24"/>
  <c r="Q123" i="24"/>
  <c r="W122" i="24"/>
  <c r="AA177" i="24"/>
  <c r="N174" i="24"/>
  <c r="Z171" i="24"/>
  <c r="V169" i="24"/>
  <c r="P167" i="24"/>
  <c r="Z164" i="24"/>
  <c r="N162" i="24"/>
  <c r="AA159" i="24"/>
  <c r="W157" i="24"/>
  <c r="S155" i="24"/>
  <c r="N153" i="24"/>
  <c r="T150" i="24"/>
  <c r="AC148" i="24"/>
  <c r="O147" i="24"/>
  <c r="R145" i="24"/>
  <c r="U143" i="24"/>
  <c r="W141" i="24"/>
  <c r="Z139" i="24"/>
  <c r="AC137" i="24"/>
  <c r="AE135" i="24"/>
  <c r="T134" i="24"/>
  <c r="AC132" i="24"/>
  <c r="O131" i="24"/>
  <c r="R129" i="24"/>
  <c r="U127" i="24"/>
  <c r="W125" i="24"/>
  <c r="Z123" i="24"/>
  <c r="AD121" i="24"/>
  <c r="S121" i="24"/>
  <c r="Q120" i="24"/>
  <c r="V119" i="24"/>
  <c r="P177" i="24"/>
  <c r="W173" i="24"/>
  <c r="S171" i="24"/>
  <c r="N169" i="24"/>
  <c r="T166" i="24"/>
  <c r="AD163" i="24"/>
  <c r="X161" i="24"/>
  <c r="T159" i="24"/>
  <c r="P157" i="24"/>
  <c r="W154" i="24"/>
  <c r="AE151" i="24"/>
  <c r="AC149" i="24"/>
  <c r="AE147" i="24"/>
  <c r="T146" i="24"/>
  <c r="AC144" i="24"/>
  <c r="O143" i="24"/>
  <c r="R141" i="24"/>
  <c r="U139" i="24"/>
  <c r="W137" i="24"/>
  <c r="Z135" i="24"/>
  <c r="AC133" i="24"/>
  <c r="AE131" i="24"/>
  <c r="T130" i="24"/>
  <c r="AC128" i="24"/>
  <c r="O127" i="24"/>
  <c r="R125" i="24"/>
  <c r="U123" i="24"/>
  <c r="AC121" i="24"/>
  <c r="R121" i="24"/>
  <c r="AE119" i="24"/>
  <c r="U119" i="24"/>
  <c r="AD175" i="24"/>
  <c r="P173" i="24"/>
  <c r="W170" i="24"/>
  <c r="AE167" i="24"/>
  <c r="AA165" i="24"/>
  <c r="V163" i="24"/>
  <c r="R161" i="24"/>
  <c r="N159" i="24"/>
  <c r="N156" i="24"/>
  <c r="AB153" i="24"/>
  <c r="X151" i="24"/>
  <c r="W149" i="24"/>
  <c r="Z147" i="24"/>
  <c r="AC145" i="24"/>
  <c r="AE143" i="24"/>
  <c r="T142" i="24"/>
  <c r="AC140" i="24"/>
  <c r="O139" i="24"/>
  <c r="R137" i="24"/>
  <c r="U135" i="24"/>
  <c r="W133" i="24"/>
  <c r="Z131" i="24"/>
  <c r="AC129" i="24"/>
  <c r="AE127" i="24"/>
  <c r="T126" i="24"/>
  <c r="AC124" i="24"/>
  <c r="O123" i="24"/>
  <c r="Y121" i="24"/>
  <c r="N121" i="24"/>
  <c r="AA119" i="24"/>
  <c r="Q119" i="24"/>
  <c r="S175" i="24"/>
  <c r="N172" i="24"/>
  <c r="AB169" i="24"/>
  <c r="X167" i="24"/>
  <c r="S165" i="24"/>
  <c r="O163" i="24"/>
  <c r="W160" i="24"/>
  <c r="AD157" i="24"/>
  <c r="Z155" i="24"/>
  <c r="V153" i="24"/>
  <c r="P151" i="24"/>
  <c r="R149" i="24"/>
  <c r="U147" i="24"/>
  <c r="W145" i="24"/>
  <c r="Z143" i="24"/>
  <c r="AC141" i="24"/>
  <c r="AE139" i="24"/>
  <c r="T138" i="24"/>
  <c r="AC136" i="24"/>
  <c r="O135" i="24"/>
  <c r="R133" i="24"/>
  <c r="U131" i="24"/>
  <c r="W129" i="24"/>
  <c r="Z127" i="24"/>
  <c r="AC125" i="24"/>
  <c r="AE123" i="24"/>
  <c r="T122" i="24"/>
  <c r="W121" i="24"/>
  <c r="AC120" i="24"/>
  <c r="Z119" i="24"/>
  <c r="O119" i="24"/>
  <c r="E9" i="9" l="1" a="1"/>
  <c r="E9" i="9" s="1"/>
  <c r="G9" i="9" a="1"/>
  <c r="G9" i="9" s="1"/>
  <c r="F9" i="9" a="1"/>
  <c r="F9" i="9" s="1"/>
  <c r="X561" i="9"/>
  <c r="C562" i="9" a="1"/>
  <c r="C562" i="9" s="1"/>
  <c r="AC562" i="9" a="1"/>
  <c r="AC562" i="9" s="1"/>
  <c r="D562" i="9" a="1"/>
  <c r="D562" i="9" s="1"/>
  <c r="Y564" i="9"/>
  <c r="Z563" i="9"/>
  <c r="M254" i="9"/>
  <c r="K257" i="9"/>
  <c r="L256" i="9"/>
  <c r="I255" i="9" a="1"/>
  <c r="I255" i="9" s="1"/>
  <c r="D255" i="9" a="1"/>
  <c r="D255" i="9" s="1"/>
  <c r="C255" i="9" a="1"/>
  <c r="C255" i="9" s="1"/>
  <c r="I11" i="9" a="1"/>
  <c r="I11" i="9" s="1"/>
  <c r="D11" i="9" a="1"/>
  <c r="D11" i="9" s="1"/>
  <c r="C11" i="9" a="1"/>
  <c r="C11" i="9" s="1"/>
  <c r="M10" i="9"/>
  <c r="K13" i="9"/>
  <c r="L12" i="9"/>
  <c r="G186" i="24"/>
  <c r="AR188" i="24" s="1"/>
  <c r="I186" i="24"/>
  <c r="G187" i="24"/>
  <c r="AR189" i="24" s="1"/>
  <c r="I187" i="24"/>
  <c r="AK121" i="24"/>
  <c r="AI121" i="24"/>
  <c r="AJ121" i="24"/>
  <c r="AI122" i="24"/>
  <c r="E10" i="9" l="1" a="1"/>
  <c r="E10" i="9" s="1"/>
  <c r="G10" i="9" a="1"/>
  <c r="G10" i="9" s="1"/>
  <c r="F10" i="9" a="1"/>
  <c r="F10" i="9" s="1"/>
  <c r="C563" i="9" a="1"/>
  <c r="C563" i="9" s="1"/>
  <c r="D563" i="9" a="1"/>
  <c r="D563" i="9" s="1"/>
  <c r="AC563" i="9" a="1"/>
  <c r="AC563" i="9" s="1"/>
  <c r="X562" i="9"/>
  <c r="Y565" i="9"/>
  <c r="Z564" i="9"/>
  <c r="M11" i="9"/>
  <c r="C256" i="9" a="1"/>
  <c r="C256" i="9" s="1"/>
  <c r="I256" i="9" a="1"/>
  <c r="I256" i="9" s="1"/>
  <c r="D256" i="9" a="1"/>
  <c r="D256" i="9" s="1"/>
  <c r="M255" i="9"/>
  <c r="K258" i="9"/>
  <c r="L257" i="9"/>
  <c r="D12" i="9" a="1"/>
  <c r="D12" i="9" s="1"/>
  <c r="C12" i="9" a="1"/>
  <c r="C12" i="9" s="1"/>
  <c r="I12" i="9" a="1"/>
  <c r="I12" i="9" s="1"/>
  <c r="K14" i="9"/>
  <c r="L13" i="9"/>
  <c r="G189" i="24"/>
  <c r="AR191" i="24" s="1"/>
  <c r="I189" i="24"/>
  <c r="G188" i="24"/>
  <c r="AR190" i="24" s="1"/>
  <c r="I188" i="24"/>
  <c r="AK123" i="24"/>
  <c r="AI123" i="24"/>
  <c r="AJ123" i="24"/>
  <c r="AI124" i="24"/>
  <c r="E255" i="9" l="1" a="1"/>
  <c r="E255" i="9" s="1"/>
  <c r="H255" i="9" a="1"/>
  <c r="H255" i="9" s="1"/>
  <c r="G255" i="9" a="1"/>
  <c r="G255" i="9" s="1"/>
  <c r="F255" i="9" a="1"/>
  <c r="F255" i="9" s="1"/>
  <c r="F11" i="9" a="1"/>
  <c r="F11" i="9" s="1"/>
  <c r="E11" i="9" a="1"/>
  <c r="E11" i="9" s="1"/>
  <c r="G11" i="9" a="1"/>
  <c r="G11" i="9" s="1"/>
  <c r="X563" i="9"/>
  <c r="C564" i="9" a="1"/>
  <c r="C564" i="9" s="1"/>
  <c r="D564" i="9" a="1"/>
  <c r="D564" i="9" s="1"/>
  <c r="AC564" i="9" a="1"/>
  <c r="AC564" i="9" s="1"/>
  <c r="Y566" i="9"/>
  <c r="Z565" i="9"/>
  <c r="D257" i="9" a="1"/>
  <c r="D257" i="9" s="1"/>
  <c r="C257" i="9" a="1"/>
  <c r="C257" i="9" s="1"/>
  <c r="I257" i="9" a="1"/>
  <c r="I257" i="9" s="1"/>
  <c r="K259" i="9"/>
  <c r="L258" i="9"/>
  <c r="M256" i="9"/>
  <c r="K15" i="9"/>
  <c r="L14" i="9"/>
  <c r="M12" i="9"/>
  <c r="C13" i="9" a="1"/>
  <c r="C13" i="9" s="1"/>
  <c r="I13" i="9" a="1"/>
  <c r="I13" i="9" s="1"/>
  <c r="D13" i="9" a="1"/>
  <c r="D13" i="9" s="1"/>
  <c r="G190" i="24"/>
  <c r="AR192" i="24" s="1"/>
  <c r="I190" i="24"/>
  <c r="G191" i="24"/>
  <c r="AR193" i="24" s="1"/>
  <c r="I191" i="24"/>
  <c r="AK125" i="24"/>
  <c r="AI125" i="24"/>
  <c r="AJ125" i="24"/>
  <c r="AI126" i="24"/>
  <c r="E256" i="9" l="1" a="1"/>
  <c r="E256" i="9" s="1"/>
  <c r="H256" i="9" a="1"/>
  <c r="H256" i="9" s="1"/>
  <c r="G256" i="9" a="1"/>
  <c r="G256" i="9" s="1"/>
  <c r="F256" i="9" a="1"/>
  <c r="F256" i="9" s="1"/>
  <c r="G12" i="9" a="1"/>
  <c r="G12" i="9" s="1"/>
  <c r="F12" i="9" a="1"/>
  <c r="F12" i="9" s="1"/>
  <c r="E12" i="9" a="1"/>
  <c r="E12" i="9" s="1"/>
  <c r="C565" i="9" a="1"/>
  <c r="C565" i="9" s="1"/>
  <c r="D565" i="9" a="1"/>
  <c r="D565" i="9" s="1"/>
  <c r="AC565" i="9" a="1"/>
  <c r="AC565" i="9" s="1"/>
  <c r="X564" i="9"/>
  <c r="Y567" i="9"/>
  <c r="Z566" i="9"/>
  <c r="Y577" i="9"/>
  <c r="I258" i="9" a="1"/>
  <c r="I258" i="9" s="1"/>
  <c r="C258" i="9" a="1"/>
  <c r="C258" i="9" s="1"/>
  <c r="D258" i="9" a="1"/>
  <c r="D258" i="9" s="1"/>
  <c r="K260" i="9"/>
  <c r="L259" i="9"/>
  <c r="M257" i="9"/>
  <c r="M13" i="9"/>
  <c r="D14" i="9" a="1"/>
  <c r="D14" i="9" s="1"/>
  <c r="C14" i="9" a="1"/>
  <c r="C14" i="9" s="1"/>
  <c r="I14" i="9" a="1"/>
  <c r="I14" i="9" s="1"/>
  <c r="K16" i="9"/>
  <c r="L15" i="9"/>
  <c r="G193" i="24"/>
  <c r="AR195" i="24" s="1"/>
  <c r="I193" i="24"/>
  <c r="G192" i="24"/>
  <c r="AR194" i="24" s="1"/>
  <c r="I192" i="24"/>
  <c r="AK127" i="24"/>
  <c r="AI127" i="24"/>
  <c r="AJ127" i="24"/>
  <c r="AI128" i="24"/>
  <c r="E257" i="9" l="1" a="1"/>
  <c r="E257" i="9" s="1"/>
  <c r="H257" i="9" a="1"/>
  <c r="H257" i="9" s="1"/>
  <c r="G257" i="9" a="1"/>
  <c r="G257" i="9" s="1"/>
  <c r="F257" i="9" a="1"/>
  <c r="F257" i="9" s="1"/>
  <c r="F13" i="9" a="1"/>
  <c r="F13" i="9" s="1"/>
  <c r="E13" i="9" a="1"/>
  <c r="E13" i="9" s="1"/>
  <c r="G13" i="9" a="1"/>
  <c r="G13" i="9" s="1"/>
  <c r="X565" i="9"/>
  <c r="Y568" i="9"/>
  <c r="Z567" i="9"/>
  <c r="D566" i="9" a="1"/>
  <c r="D566" i="9" s="1"/>
  <c r="AC566" i="9" a="1"/>
  <c r="AC566" i="9" s="1"/>
  <c r="C566" i="9" a="1"/>
  <c r="C566" i="9" s="1"/>
  <c r="Y578" i="9"/>
  <c r="Z577" i="9"/>
  <c r="K261" i="9"/>
  <c r="L260" i="9"/>
  <c r="M258" i="9"/>
  <c r="I259" i="9" a="1"/>
  <c r="I259" i="9" s="1"/>
  <c r="D259" i="9" a="1"/>
  <c r="D259" i="9" s="1"/>
  <c r="C259" i="9" a="1"/>
  <c r="C259" i="9" s="1"/>
  <c r="M14" i="9"/>
  <c r="K17" i="9"/>
  <c r="L16" i="9"/>
  <c r="I15" i="9" a="1"/>
  <c r="I15" i="9" s="1"/>
  <c r="C15" i="9" a="1"/>
  <c r="C15" i="9" s="1"/>
  <c r="D15" i="9" a="1"/>
  <c r="D15" i="9" s="1"/>
  <c r="G194" i="24"/>
  <c r="AR196" i="24" s="1"/>
  <c r="I194" i="24"/>
  <c r="G195" i="24"/>
  <c r="AR197" i="24" s="1"/>
  <c r="I195" i="24"/>
  <c r="AK129" i="24"/>
  <c r="AI129" i="24"/>
  <c r="AJ129" i="24"/>
  <c r="AI130" i="24"/>
  <c r="F14" i="9" l="1" a="1"/>
  <c r="F14" i="9" s="1"/>
  <c r="E14" i="9" a="1"/>
  <c r="E14" i="9" s="1"/>
  <c r="G14" i="9" a="1"/>
  <c r="G14" i="9" s="1"/>
  <c r="X566" i="9"/>
  <c r="D567" i="9" a="1"/>
  <c r="D567" i="9" s="1"/>
  <c r="C567" i="9" a="1"/>
  <c r="C567" i="9" s="1"/>
  <c r="AC567" i="9" a="1"/>
  <c r="AC567" i="9" s="1"/>
  <c r="Y569" i="9"/>
  <c r="Z568" i="9"/>
  <c r="M259" i="9"/>
  <c r="Y579" i="9"/>
  <c r="Z578" i="9"/>
  <c r="D577" i="9" a="1"/>
  <c r="D577" i="9" s="1"/>
  <c r="C577" i="9" a="1"/>
  <c r="C577" i="9" s="1"/>
  <c r="AC577" i="9" a="1"/>
  <c r="AC577" i="9" s="1"/>
  <c r="C260" i="9" a="1"/>
  <c r="C260" i="9" s="1"/>
  <c r="D260" i="9" a="1"/>
  <c r="D260" i="9" s="1"/>
  <c r="I260" i="9" a="1"/>
  <c r="I260" i="9" s="1"/>
  <c r="K262" i="9"/>
  <c r="L261" i="9"/>
  <c r="M15" i="9"/>
  <c r="D16" i="9" a="1"/>
  <c r="D16" i="9" s="1"/>
  <c r="C16" i="9" a="1"/>
  <c r="C16" i="9" s="1"/>
  <c r="I16" i="9" a="1"/>
  <c r="I16" i="9" s="1"/>
  <c r="K18" i="9"/>
  <c r="L17" i="9"/>
  <c r="G197" i="24"/>
  <c r="AR199" i="24" s="1"/>
  <c r="I197" i="24"/>
  <c r="G196" i="24"/>
  <c r="AR198" i="24" s="1"/>
  <c r="I196" i="24"/>
  <c r="AK131" i="24"/>
  <c r="AI131" i="24"/>
  <c r="AJ131" i="24"/>
  <c r="AI132" i="24"/>
  <c r="X567" i="9" l="1"/>
  <c r="Y570" i="9"/>
  <c r="Z569" i="9"/>
  <c r="AC568" i="9" a="1"/>
  <c r="AC568" i="9" s="1"/>
  <c r="C568" i="9" a="1"/>
  <c r="C568" i="9" s="1"/>
  <c r="D568" i="9" a="1"/>
  <c r="D568" i="9" s="1"/>
  <c r="X577" i="9"/>
  <c r="E577" i="9" s="1" a="1"/>
  <c r="E577" i="9" s="1"/>
  <c r="D578" i="9" a="1"/>
  <c r="D578" i="9" s="1"/>
  <c r="C578" i="9" a="1"/>
  <c r="C578" i="9" s="1"/>
  <c r="AC578" i="9" a="1"/>
  <c r="AC578" i="9" s="1"/>
  <c r="Y580" i="9"/>
  <c r="Z579" i="9"/>
  <c r="D261" i="9" a="1"/>
  <c r="D261" i="9" s="1"/>
  <c r="C261" i="9" a="1"/>
  <c r="C261" i="9" s="1"/>
  <c r="I261" i="9" a="1"/>
  <c r="I261" i="9" s="1"/>
  <c r="K263" i="9"/>
  <c r="L262" i="9"/>
  <c r="M260" i="9"/>
  <c r="E260" i="9" s="1" a="1"/>
  <c r="E260" i="9" s="1"/>
  <c r="M16" i="9"/>
  <c r="K19" i="9"/>
  <c r="L18" i="9"/>
  <c r="D17" i="9" a="1"/>
  <c r="D17" i="9" s="1"/>
  <c r="I17" i="9" a="1"/>
  <c r="I17" i="9" s="1"/>
  <c r="C17" i="9" a="1"/>
  <c r="C17" i="9" s="1"/>
  <c r="G198" i="24"/>
  <c r="AR200" i="24" s="1"/>
  <c r="I198" i="24"/>
  <c r="G199" i="24"/>
  <c r="AR201" i="24" s="1"/>
  <c r="I199" i="24"/>
  <c r="AK133" i="24"/>
  <c r="AI133" i="24"/>
  <c r="AJ133" i="24"/>
  <c r="AI134" i="24"/>
  <c r="H577" i="9" l="1" a="1"/>
  <c r="H577" i="9" s="1"/>
  <c r="F577" i="9" a="1"/>
  <c r="F577" i="9" s="1"/>
  <c r="G577" i="9" s="1" a="1"/>
  <c r="G577" i="9" s="1"/>
  <c r="U577" i="9" a="1"/>
  <c r="U577" i="9" s="1"/>
  <c r="C569" i="9" a="1"/>
  <c r="C569" i="9" s="1"/>
  <c r="D569" i="9" a="1"/>
  <c r="D569" i="9" s="1"/>
  <c r="AC569" i="9" a="1"/>
  <c r="AC569" i="9" s="1"/>
  <c r="X568" i="9"/>
  <c r="Y571" i="9"/>
  <c r="Z570" i="9"/>
  <c r="V577" i="9" a="1"/>
  <c r="V577" i="9" s="1"/>
  <c r="M261" i="9"/>
  <c r="C579" i="9" a="1"/>
  <c r="C579" i="9" s="1"/>
  <c r="D579" i="9" a="1"/>
  <c r="D579" i="9" s="1"/>
  <c r="AC579" i="9" a="1"/>
  <c r="AC579" i="9" s="1"/>
  <c r="Y581" i="9"/>
  <c r="Z580" i="9"/>
  <c r="X578" i="9"/>
  <c r="K264" i="9"/>
  <c r="L263" i="9"/>
  <c r="D262" i="9" a="1"/>
  <c r="D262" i="9" s="1"/>
  <c r="I262" i="9" a="1"/>
  <c r="I262" i="9" s="1"/>
  <c r="C262" i="9" a="1"/>
  <c r="C262" i="9" s="1"/>
  <c r="D18" i="9" a="1"/>
  <c r="D18" i="9" s="1"/>
  <c r="I18" i="9" a="1"/>
  <c r="I18" i="9" s="1"/>
  <c r="C18" i="9" a="1"/>
  <c r="C18" i="9" s="1"/>
  <c r="M17" i="9"/>
  <c r="K20" i="9"/>
  <c r="L19" i="9"/>
  <c r="G201" i="24"/>
  <c r="AR203" i="24" s="1"/>
  <c r="I201" i="24"/>
  <c r="G200" i="24"/>
  <c r="AR202" i="24" s="1"/>
  <c r="I200" i="24"/>
  <c r="AK135" i="24"/>
  <c r="AI135" i="24"/>
  <c r="AJ135" i="24"/>
  <c r="AI136" i="24"/>
  <c r="X569" i="9" l="1"/>
  <c r="D570" i="9" a="1"/>
  <c r="D570" i="9" s="1"/>
  <c r="AC570" i="9" a="1"/>
  <c r="AC570" i="9" s="1"/>
  <c r="C570" i="9" a="1"/>
  <c r="C570" i="9" s="1"/>
  <c r="Y572" i="9"/>
  <c r="Z571" i="9"/>
  <c r="M18" i="9"/>
  <c r="G18" i="9" s="1" a="1"/>
  <c r="G18" i="9" s="1"/>
  <c r="D580" i="9" a="1"/>
  <c r="D580" i="9" s="1"/>
  <c r="C580" i="9" a="1"/>
  <c r="C580" i="9" s="1"/>
  <c r="AC580" i="9" a="1"/>
  <c r="AC580" i="9" s="1"/>
  <c r="Y582" i="9"/>
  <c r="Z581" i="9"/>
  <c r="F578" i="9" a="1"/>
  <c r="F578" i="9" s="1"/>
  <c r="H578" i="9" a="1"/>
  <c r="H578" i="9" s="1"/>
  <c r="V578" i="9" a="1"/>
  <c r="V578" i="9" s="1"/>
  <c r="U578" i="9" a="1"/>
  <c r="U578" i="9" s="1"/>
  <c r="E578" i="9" a="1"/>
  <c r="E578" i="9" s="1"/>
  <c r="X579" i="9"/>
  <c r="C263" i="9" a="1"/>
  <c r="C263" i="9" s="1"/>
  <c r="I263" i="9" a="1"/>
  <c r="I263" i="9" s="1"/>
  <c r="D263" i="9" a="1"/>
  <c r="D263" i="9" s="1"/>
  <c r="M262" i="9"/>
  <c r="K265" i="9"/>
  <c r="L264" i="9"/>
  <c r="K21" i="9"/>
  <c r="L20" i="9"/>
  <c r="E17" i="9" a="1"/>
  <c r="E17" i="9" s="1"/>
  <c r="F17" i="9" a="1"/>
  <c r="F17" i="9" s="1"/>
  <c r="G17" i="9" a="1"/>
  <c r="G17" i="9" s="1"/>
  <c r="H17" i="9" a="1"/>
  <c r="H17" i="9" s="1"/>
  <c r="C19" i="9" a="1"/>
  <c r="C19" i="9" s="1"/>
  <c r="D19" i="9" a="1"/>
  <c r="D19" i="9" s="1"/>
  <c r="I19" i="9" a="1"/>
  <c r="I19" i="9" s="1"/>
  <c r="G202" i="24"/>
  <c r="AR204" i="24" s="1"/>
  <c r="I202" i="24"/>
  <c r="G203" i="24"/>
  <c r="AR205" i="24" s="1"/>
  <c r="I203" i="24"/>
  <c r="AK137" i="24"/>
  <c r="AI137" i="24"/>
  <c r="AJ137" i="24"/>
  <c r="AI138" i="24"/>
  <c r="G578" i="9" l="1" a="1"/>
  <c r="G578" i="9" s="1"/>
  <c r="Y573" i="9"/>
  <c r="Z572" i="9"/>
  <c r="X570" i="9"/>
  <c r="D571" i="9" a="1"/>
  <c r="D571" i="9" s="1"/>
  <c r="C571" i="9" a="1"/>
  <c r="C571" i="9" s="1"/>
  <c r="AC571" i="9" a="1"/>
  <c r="AC571" i="9" s="1"/>
  <c r="E18" i="9" a="1"/>
  <c r="E18" i="9" s="1"/>
  <c r="H18" i="9" a="1"/>
  <c r="H18" i="9" s="1"/>
  <c r="F18" i="9" a="1"/>
  <c r="F18" i="9" s="1"/>
  <c r="D581" i="9" a="1"/>
  <c r="D581" i="9" s="1"/>
  <c r="AC581" i="9" a="1"/>
  <c r="AC581" i="9" s="1"/>
  <c r="C581" i="9" a="1"/>
  <c r="C581" i="9" s="1"/>
  <c r="U579" i="9" a="1"/>
  <c r="U579" i="9" s="1"/>
  <c r="H579" i="9" a="1"/>
  <c r="H579" i="9" s="1"/>
  <c r="V579" i="9" a="1"/>
  <c r="V579" i="9" s="1"/>
  <c r="E579" i="9" a="1"/>
  <c r="E579" i="9" s="1"/>
  <c r="F579" i="9" a="1"/>
  <c r="F579" i="9" s="1"/>
  <c r="Y583" i="9"/>
  <c r="Z582" i="9"/>
  <c r="X580" i="9"/>
  <c r="M263" i="9"/>
  <c r="G263" i="9" s="1" a="1"/>
  <c r="G263" i="9" s="1"/>
  <c r="G262" i="9" a="1"/>
  <c r="G262" i="9" s="1"/>
  <c r="E262" i="9" a="1"/>
  <c r="E262" i="9" s="1"/>
  <c r="F262" i="9" a="1"/>
  <c r="F262" i="9" s="1"/>
  <c r="H262" i="9" a="1"/>
  <c r="H262" i="9" s="1"/>
  <c r="I264" i="9" a="1"/>
  <c r="I264" i="9" s="1"/>
  <c r="D264" i="9" a="1"/>
  <c r="D264" i="9" s="1"/>
  <c r="C264" i="9" a="1"/>
  <c r="C264" i="9" s="1"/>
  <c r="K266" i="9"/>
  <c r="L265" i="9"/>
  <c r="M19" i="9"/>
  <c r="C20" i="9" a="1"/>
  <c r="C20" i="9" s="1"/>
  <c r="I20" i="9" a="1"/>
  <c r="I20" i="9" s="1"/>
  <c r="D20" i="9" a="1"/>
  <c r="D20" i="9" s="1"/>
  <c r="K22" i="9"/>
  <c r="L21" i="9"/>
  <c r="G205" i="24"/>
  <c r="AR207" i="24" s="1"/>
  <c r="I205" i="24"/>
  <c r="G204" i="24"/>
  <c r="AR206" i="24" s="1"/>
  <c r="I204" i="24"/>
  <c r="AK139" i="24"/>
  <c r="AI139" i="24"/>
  <c r="AJ139" i="24"/>
  <c r="AI140" i="24"/>
  <c r="G579" i="9" l="1" a="1"/>
  <c r="G579" i="9" s="1"/>
  <c r="X571" i="9"/>
  <c r="E571" i="9" s="1" a="1"/>
  <c r="E571" i="9" s="1"/>
  <c r="AC572" i="9" a="1"/>
  <c r="AC572" i="9" s="1"/>
  <c r="C572" i="9" a="1"/>
  <c r="C572" i="9" s="1"/>
  <c r="D572" i="9" a="1"/>
  <c r="D572" i="9" s="1"/>
  <c r="Y574" i="9"/>
  <c r="Z573" i="9"/>
  <c r="F263" i="9" a="1"/>
  <c r="F263" i="9" s="1"/>
  <c r="H263" i="9" a="1"/>
  <c r="H263" i="9" s="1"/>
  <c r="E263" i="9" a="1"/>
  <c r="E263" i="9" s="1"/>
  <c r="F580" i="9" a="1"/>
  <c r="F580" i="9" s="1"/>
  <c r="U580" i="9" a="1"/>
  <c r="U580" i="9" s="1"/>
  <c r="V580" i="9" a="1"/>
  <c r="V580" i="9" s="1"/>
  <c r="E580" i="9" a="1"/>
  <c r="E580" i="9" s="1"/>
  <c r="H580" i="9" a="1"/>
  <c r="H580" i="9" s="1"/>
  <c r="AC582" i="9" a="1"/>
  <c r="AC582" i="9" s="1"/>
  <c r="D582" i="9" a="1"/>
  <c r="D582" i="9" s="1"/>
  <c r="C582" i="9" a="1"/>
  <c r="C582" i="9" s="1"/>
  <c r="X582" i="9" s="1"/>
  <c r="X581" i="9"/>
  <c r="Y584" i="9"/>
  <c r="Z583" i="9"/>
  <c r="M264" i="9"/>
  <c r="G264" i="9" s="1" a="1"/>
  <c r="G264" i="9" s="1"/>
  <c r="K267" i="9"/>
  <c r="L266" i="9"/>
  <c r="D265" i="9" a="1"/>
  <c r="D265" i="9" s="1"/>
  <c r="I265" i="9" a="1"/>
  <c r="I265" i="9" s="1"/>
  <c r="C265" i="9" a="1"/>
  <c r="C265" i="9" s="1"/>
  <c r="C21" i="9" a="1"/>
  <c r="C21" i="9" s="1"/>
  <c r="D21" i="9" a="1"/>
  <c r="D21" i="9" s="1"/>
  <c r="I21" i="9" a="1"/>
  <c r="I21" i="9" s="1"/>
  <c r="M20" i="9"/>
  <c r="K23" i="9"/>
  <c r="L22" i="9"/>
  <c r="G207" i="24"/>
  <c r="AR209" i="24" s="1"/>
  <c r="I207" i="24"/>
  <c r="G206" i="24"/>
  <c r="AR208" i="24" s="1"/>
  <c r="I206" i="24"/>
  <c r="AK141" i="24"/>
  <c r="AI141" i="24"/>
  <c r="AJ141" i="24"/>
  <c r="AI142" i="24"/>
  <c r="F571" i="9" l="1" a="1"/>
  <c r="F571" i="9" s="1"/>
  <c r="G571" i="9" s="1" a="1"/>
  <c r="G571" i="9" s="1"/>
  <c r="H571" i="9" a="1"/>
  <c r="H571" i="9" s="1"/>
  <c r="U571" i="9" a="1"/>
  <c r="U571" i="9" s="1"/>
  <c r="V571" i="9" a="1"/>
  <c r="V571" i="9" s="1"/>
  <c r="D573" i="9" a="1"/>
  <c r="D573" i="9" s="1"/>
  <c r="C573" i="9" a="1"/>
  <c r="C573" i="9" s="1"/>
  <c r="AC573" i="9" a="1"/>
  <c r="AC573" i="9" s="1"/>
  <c r="X572" i="9"/>
  <c r="Y575" i="9"/>
  <c r="Z574" i="9"/>
  <c r="G580" i="9" a="1"/>
  <c r="G580" i="9" s="1"/>
  <c r="E264" i="9" a="1"/>
  <c r="E264" i="9" s="1"/>
  <c r="M21" i="9"/>
  <c r="E21" i="9" s="1" a="1"/>
  <c r="E21" i="9" s="1"/>
  <c r="F264" i="9" a="1"/>
  <c r="F264" i="9" s="1"/>
  <c r="H264" i="9" a="1"/>
  <c r="H264" i="9" s="1"/>
  <c r="U581" i="9" a="1"/>
  <c r="U581" i="9" s="1"/>
  <c r="E581" i="9" a="1"/>
  <c r="E581" i="9" s="1"/>
  <c r="F581" i="9" a="1"/>
  <c r="F581" i="9" s="1"/>
  <c r="V581" i="9" a="1"/>
  <c r="V581" i="9" s="1"/>
  <c r="H581" i="9" a="1"/>
  <c r="H581" i="9" s="1"/>
  <c r="AC583" i="9" a="1"/>
  <c r="AC583" i="9" s="1"/>
  <c r="D583" i="9" a="1"/>
  <c r="D583" i="9" s="1"/>
  <c r="C583" i="9" a="1"/>
  <c r="C583" i="9" s="1"/>
  <c r="Y585" i="9"/>
  <c r="Z584" i="9"/>
  <c r="F582" i="9" a="1"/>
  <c r="F582" i="9" s="1"/>
  <c r="U582" i="9" a="1"/>
  <c r="U582" i="9" s="1"/>
  <c r="E582" i="9" a="1"/>
  <c r="E582" i="9" s="1"/>
  <c r="V582" i="9" a="1"/>
  <c r="V582" i="9" s="1"/>
  <c r="H582" i="9" a="1"/>
  <c r="H582" i="9" s="1"/>
  <c r="C266" i="9" a="1"/>
  <c r="C266" i="9" s="1"/>
  <c r="I266" i="9" a="1"/>
  <c r="I266" i="9" s="1"/>
  <c r="D266" i="9" a="1"/>
  <c r="D266" i="9" s="1"/>
  <c r="M265" i="9"/>
  <c r="K268" i="9"/>
  <c r="L267" i="9"/>
  <c r="C22" i="9" a="1"/>
  <c r="C22" i="9" s="1"/>
  <c r="D22" i="9" a="1"/>
  <c r="D22" i="9" s="1"/>
  <c r="I22" i="9" a="1"/>
  <c r="I22" i="9" s="1"/>
  <c r="K24" i="9"/>
  <c r="L23" i="9"/>
  <c r="G208" i="24"/>
  <c r="AR210" i="24" s="1"/>
  <c r="I208" i="24"/>
  <c r="G209" i="24"/>
  <c r="AR211" i="24" s="1"/>
  <c r="I209" i="24"/>
  <c r="AK143" i="24"/>
  <c r="AI143" i="24"/>
  <c r="AJ143" i="24"/>
  <c r="AI144" i="24"/>
  <c r="F21" i="9" l="1" a="1"/>
  <c r="F21" i="9" s="1"/>
  <c r="G21" i="9" a="1"/>
  <c r="G21" i="9" s="1"/>
  <c r="H21" i="9" a="1"/>
  <c r="H21" i="9" s="1"/>
  <c r="E572" i="9" a="1"/>
  <c r="E572" i="9" s="1"/>
  <c r="F572" i="9" a="1"/>
  <c r="F572" i="9" s="1"/>
  <c r="V572" i="9" a="1"/>
  <c r="V572" i="9" s="1"/>
  <c r="U572" i="9" a="1"/>
  <c r="U572" i="9" s="1"/>
  <c r="H572" i="9" a="1"/>
  <c r="H572" i="9" s="1"/>
  <c r="G572" i="9" a="1"/>
  <c r="G572" i="9" s="1"/>
  <c r="D574" i="9" a="1"/>
  <c r="D574" i="9" s="1"/>
  <c r="C574" i="9" a="1"/>
  <c r="C574" i="9" s="1"/>
  <c r="AC574" i="9" a="1"/>
  <c r="AC574" i="9" s="1"/>
  <c r="X573" i="9"/>
  <c r="Y576" i="9"/>
  <c r="Z576" i="9" s="1"/>
  <c r="Z575" i="9"/>
  <c r="G581" i="9" a="1"/>
  <c r="G581" i="9" s="1"/>
  <c r="G582" i="9" a="1"/>
  <c r="G582" i="9" s="1"/>
  <c r="X583" i="9"/>
  <c r="F583" i="9" s="1" a="1"/>
  <c r="F583" i="9" s="1"/>
  <c r="D584" i="9" a="1"/>
  <c r="D584" i="9" s="1"/>
  <c r="AC584" i="9" a="1"/>
  <c r="AC584" i="9" s="1"/>
  <c r="C584" i="9" a="1"/>
  <c r="C584" i="9" s="1"/>
  <c r="Y586" i="9"/>
  <c r="Z585" i="9"/>
  <c r="E265" i="9" a="1"/>
  <c r="E265" i="9" s="1"/>
  <c r="H265" i="9" a="1"/>
  <c r="H265" i="9" s="1"/>
  <c r="F265" i="9" a="1"/>
  <c r="F265" i="9" s="1"/>
  <c r="G265" i="9" a="1"/>
  <c r="G265" i="9" s="1"/>
  <c r="I267" i="9" a="1"/>
  <c r="I267" i="9" s="1"/>
  <c r="D267" i="9" a="1"/>
  <c r="D267" i="9" s="1"/>
  <c r="C267" i="9" a="1"/>
  <c r="C267" i="9" s="1"/>
  <c r="K269" i="9"/>
  <c r="L268" i="9"/>
  <c r="M266" i="9"/>
  <c r="M22" i="9"/>
  <c r="G22" i="9" s="1" a="1"/>
  <c r="G22" i="9" s="1"/>
  <c r="K25" i="9"/>
  <c r="L24" i="9"/>
  <c r="I23" i="9" a="1"/>
  <c r="I23" i="9" s="1"/>
  <c r="C23" i="9" a="1"/>
  <c r="C23" i="9" s="1"/>
  <c r="D23" i="9" a="1"/>
  <c r="D23" i="9" s="1"/>
  <c r="G211" i="24"/>
  <c r="AR213" i="24" s="1"/>
  <c r="I211" i="24"/>
  <c r="G210" i="24"/>
  <c r="AR212" i="24" s="1"/>
  <c r="I210" i="24"/>
  <c r="AK145" i="24"/>
  <c r="AI145" i="24"/>
  <c r="AJ145" i="24"/>
  <c r="AI146" i="24"/>
  <c r="E583" i="9" l="1" a="1"/>
  <c r="E583" i="9" s="1"/>
  <c r="U583" i="9" a="1"/>
  <c r="U583" i="9" s="1"/>
  <c r="V583" i="9" a="1"/>
  <c r="V583" i="9" s="1"/>
  <c r="H583" i="9" a="1"/>
  <c r="H583" i="9" s="1"/>
  <c r="X574" i="9"/>
  <c r="E574" i="9" s="1" a="1"/>
  <c r="E574" i="9" s="1"/>
  <c r="D575" i="9" a="1"/>
  <c r="D575" i="9" s="1"/>
  <c r="C575" i="9" a="1"/>
  <c r="C575" i="9" s="1"/>
  <c r="AC575" i="9" a="1"/>
  <c r="AC575" i="9" s="1"/>
  <c r="AC576" i="9" a="1"/>
  <c r="AC576" i="9" s="1"/>
  <c r="D576" i="9" a="1"/>
  <c r="D576" i="9" s="1"/>
  <c r="C576" i="9" a="1"/>
  <c r="C576" i="9" s="1"/>
  <c r="E573" i="9" a="1"/>
  <c r="E573" i="9" s="1"/>
  <c r="G573" i="9" s="1" a="1"/>
  <c r="G573" i="9" s="1"/>
  <c r="F573" i="9" a="1"/>
  <c r="F573" i="9" s="1"/>
  <c r="U573" i="9" a="1"/>
  <c r="U573" i="9" s="1"/>
  <c r="H573" i="9" a="1"/>
  <c r="H573" i="9" s="1"/>
  <c r="V573" i="9" a="1"/>
  <c r="V573" i="9" s="1"/>
  <c r="G583" i="9" a="1"/>
  <c r="G583" i="9" s="1"/>
  <c r="X584" i="9"/>
  <c r="E584" i="9" s="1" a="1"/>
  <c r="E584" i="9" s="1"/>
  <c r="M267" i="9"/>
  <c r="G267" i="9" s="1" a="1"/>
  <c r="G267" i="9" s="1"/>
  <c r="F22" i="9" a="1"/>
  <c r="F22" i="9" s="1"/>
  <c r="H22" i="9" a="1"/>
  <c r="H22" i="9" s="1"/>
  <c r="E22" i="9" a="1"/>
  <c r="E22" i="9" s="1"/>
  <c r="Y587" i="9"/>
  <c r="Y588" i="9" s="1"/>
  <c r="Y589" i="9" s="1"/>
  <c r="Y590" i="9" s="1"/>
  <c r="Y591" i="9" s="1"/>
  <c r="Y592" i="9" s="1"/>
  <c r="Y593" i="9" s="1"/>
  <c r="Y594" i="9" s="1"/>
  <c r="Y595" i="9" s="1"/>
  <c r="Y596" i="9" s="1"/>
  <c r="Y597" i="9" s="1"/>
  <c r="Y598" i="9" s="1"/>
  <c r="Y599" i="9" s="1"/>
  <c r="Y600" i="9" s="1"/>
  <c r="Y601" i="9" s="1"/>
  <c r="Y602" i="9" s="1"/>
  <c r="Y603" i="9" s="1"/>
  <c r="Y604" i="9" s="1"/>
  <c r="Y605" i="9" s="1"/>
  <c r="Y606" i="9" s="1"/>
  <c r="Y607" i="9" s="1"/>
  <c r="Z586" i="9"/>
  <c r="D585" i="9" a="1"/>
  <c r="D585" i="9" s="1"/>
  <c r="AC585" i="9" a="1"/>
  <c r="AC585" i="9" s="1"/>
  <c r="C585" i="9" a="1"/>
  <c r="C585" i="9" s="1"/>
  <c r="K270" i="9"/>
  <c r="L269" i="9"/>
  <c r="G266" i="9" a="1"/>
  <c r="G266" i="9" s="1"/>
  <c r="F266" i="9" a="1"/>
  <c r="F266" i="9" s="1"/>
  <c r="E266" i="9" a="1"/>
  <c r="E266" i="9" s="1"/>
  <c r="H266" i="9" a="1"/>
  <c r="H266" i="9" s="1"/>
  <c r="D268" i="9" a="1"/>
  <c r="D268" i="9" s="1"/>
  <c r="I268" i="9" a="1"/>
  <c r="I268" i="9" s="1"/>
  <c r="C268" i="9" a="1"/>
  <c r="C268" i="9" s="1"/>
  <c r="M23" i="9"/>
  <c r="E23" i="9" s="1" a="1"/>
  <c r="E23" i="9" s="1"/>
  <c r="I24" i="9" a="1"/>
  <c r="I24" i="9" s="1"/>
  <c r="C24" i="9" a="1"/>
  <c r="C24" i="9" s="1"/>
  <c r="D24" i="9" a="1"/>
  <c r="D24" i="9" s="1"/>
  <c r="K26" i="9"/>
  <c r="L25" i="9"/>
  <c r="G212" i="24"/>
  <c r="AR214" i="24" s="1"/>
  <c r="I212" i="24"/>
  <c r="G213" i="24"/>
  <c r="AR215" i="24" s="1"/>
  <c r="I213" i="24"/>
  <c r="AK147" i="24"/>
  <c r="AI147" i="24"/>
  <c r="AJ147" i="24"/>
  <c r="AI148" i="24"/>
  <c r="H574" i="9" l="1" a="1"/>
  <c r="H574" i="9" s="1"/>
  <c r="U574" i="9" a="1"/>
  <c r="U574" i="9" s="1"/>
  <c r="G574" i="9" a="1"/>
  <c r="G574" i="9" s="1"/>
  <c r="F574" i="9" a="1"/>
  <c r="F574" i="9" s="1"/>
  <c r="V574" i="9" a="1"/>
  <c r="V574" i="9" s="1"/>
  <c r="Y608" i="9"/>
  <c r="Z607" i="9"/>
  <c r="X576" i="9"/>
  <c r="H576" i="9" s="1" a="1"/>
  <c r="H576" i="9" s="1"/>
  <c r="X575" i="9"/>
  <c r="E575" i="9" s="1" a="1"/>
  <c r="E575" i="9" s="1"/>
  <c r="G575" i="9" s="1" a="1"/>
  <c r="G575" i="9" s="1"/>
  <c r="H584" i="9" a="1"/>
  <c r="H584" i="9" s="1"/>
  <c r="V584" i="9" a="1"/>
  <c r="V584" i="9" s="1"/>
  <c r="F584" i="9" a="1"/>
  <c r="F584" i="9" s="1"/>
  <c r="G584" i="9" s="1" a="1"/>
  <c r="G584" i="9" s="1"/>
  <c r="U584" i="9" a="1"/>
  <c r="U584" i="9" s="1"/>
  <c r="H267" i="9" a="1"/>
  <c r="H267" i="9" s="1"/>
  <c r="F267" i="9" a="1"/>
  <c r="F267" i="9" s="1"/>
  <c r="E267" i="9" a="1"/>
  <c r="E267" i="9" s="1"/>
  <c r="F23" i="9" a="1"/>
  <c r="F23" i="9" s="1"/>
  <c r="X585" i="9"/>
  <c r="F585" i="9" s="1" a="1"/>
  <c r="F585" i="9" s="1"/>
  <c r="AC586" i="9" a="1"/>
  <c r="AC586" i="9" s="1"/>
  <c r="C586" i="9" a="1"/>
  <c r="C586" i="9" s="1"/>
  <c r="D586" i="9" a="1"/>
  <c r="D586" i="9" s="1"/>
  <c r="I269" i="9" a="1"/>
  <c r="I269" i="9" s="1"/>
  <c r="C269" i="9" a="1"/>
  <c r="C269" i="9" s="1"/>
  <c r="D269" i="9" a="1"/>
  <c r="D269" i="9" s="1"/>
  <c r="M268" i="9"/>
  <c r="K271" i="9"/>
  <c r="L270" i="9"/>
  <c r="H23" i="9" a="1"/>
  <c r="H23" i="9" s="1"/>
  <c r="G23" i="9" a="1"/>
  <c r="G23" i="9" s="1"/>
  <c r="K27" i="9"/>
  <c r="L26" i="9"/>
  <c r="M24" i="9"/>
  <c r="D25" i="9" a="1"/>
  <c r="D25" i="9" s="1"/>
  <c r="I25" i="9" a="1"/>
  <c r="I25" i="9" s="1"/>
  <c r="C25" i="9" a="1"/>
  <c r="C25" i="9" s="1"/>
  <c r="G215" i="24"/>
  <c r="AR217" i="24" s="1"/>
  <c r="I215" i="24"/>
  <c r="G214" i="24"/>
  <c r="AR216" i="24" s="1"/>
  <c r="I214" i="24"/>
  <c r="AK149" i="24"/>
  <c r="AI150" i="24"/>
  <c r="AI149" i="24"/>
  <c r="AJ149" i="24"/>
  <c r="U585" i="9" l="1" a="1"/>
  <c r="U585" i="9" s="1"/>
  <c r="E585" i="9" a="1"/>
  <c r="E585" i="9" s="1"/>
  <c r="G585" i="9" s="1" a="1"/>
  <c r="G585" i="9" s="1"/>
  <c r="AC607" i="9" a="1"/>
  <c r="AC607" i="9" s="1"/>
  <c r="D607" i="9" a="1"/>
  <c r="D607" i="9" s="1"/>
  <c r="C607" i="9" a="1"/>
  <c r="C607" i="9" s="1"/>
  <c r="Y609" i="9"/>
  <c r="Z608" i="9"/>
  <c r="F575" i="9" a="1"/>
  <c r="F575" i="9" s="1"/>
  <c r="H585" i="9" a="1"/>
  <c r="H585" i="9" s="1"/>
  <c r="V575" i="9" a="1"/>
  <c r="V575" i="9" s="1"/>
  <c r="V585" i="9" a="1"/>
  <c r="V585" i="9" s="1"/>
  <c r="H575" i="9" a="1"/>
  <c r="H575" i="9" s="1"/>
  <c r="U575" i="9" a="1"/>
  <c r="U575" i="9" s="1"/>
  <c r="E576" i="9" a="1"/>
  <c r="E576" i="9" s="1"/>
  <c r="G576" i="9" a="1"/>
  <c r="G576" i="9" s="1"/>
  <c r="V576" i="9" a="1"/>
  <c r="V576" i="9" s="1"/>
  <c r="F576" i="9" a="1"/>
  <c r="F576" i="9" s="1"/>
  <c r="U576" i="9" a="1"/>
  <c r="U576" i="9" s="1"/>
  <c r="X586" i="9"/>
  <c r="D270" i="9" a="1"/>
  <c r="D270" i="9" s="1"/>
  <c r="I270" i="9" a="1"/>
  <c r="I270" i="9" s="1"/>
  <c r="C270" i="9" a="1"/>
  <c r="C270" i="9" s="1"/>
  <c r="M269" i="9"/>
  <c r="K272" i="9"/>
  <c r="L271" i="9"/>
  <c r="M25" i="9"/>
  <c r="F25" i="9" s="1" a="1"/>
  <c r="F25" i="9" s="1"/>
  <c r="E24" i="9" a="1"/>
  <c r="E24" i="9" s="1"/>
  <c r="G24" i="9" a="1"/>
  <c r="G24" i="9" s="1"/>
  <c r="F24" i="9" a="1"/>
  <c r="F24" i="9" s="1"/>
  <c r="H24" i="9" a="1"/>
  <c r="H24" i="9" s="1"/>
  <c r="C26" i="9" a="1"/>
  <c r="C26" i="9" s="1"/>
  <c r="D26" i="9" a="1"/>
  <c r="D26" i="9" s="1"/>
  <c r="I26" i="9" a="1"/>
  <c r="I26" i="9" s="1"/>
  <c r="K28" i="9"/>
  <c r="L27" i="9"/>
  <c r="G216" i="24"/>
  <c r="AR218" i="24" s="1"/>
  <c r="I216" i="24"/>
  <c r="G217" i="24"/>
  <c r="AR219" i="24" s="1"/>
  <c r="I217" i="24"/>
  <c r="AK151" i="24"/>
  <c r="AI151" i="24"/>
  <c r="AJ151" i="24"/>
  <c r="AI152" i="24"/>
  <c r="X607" i="9" l="1"/>
  <c r="V607" i="9" s="1" a="1"/>
  <c r="V607" i="9" s="1"/>
  <c r="Y610" i="9"/>
  <c r="Z609" i="9"/>
  <c r="D608" i="9" a="1"/>
  <c r="D608" i="9" s="1"/>
  <c r="C608" i="9" a="1"/>
  <c r="C608" i="9" s="1"/>
  <c r="AC608" i="9" a="1"/>
  <c r="AC608" i="9" s="1"/>
  <c r="M270" i="9"/>
  <c r="F270" i="9" s="1" a="1"/>
  <c r="F270" i="9" s="1"/>
  <c r="E25" i="9" a="1"/>
  <c r="E25" i="9" s="1"/>
  <c r="G25" i="9" a="1"/>
  <c r="G25" i="9" s="1"/>
  <c r="H25" i="9" a="1"/>
  <c r="H25" i="9" s="1"/>
  <c r="V586" i="9" a="1"/>
  <c r="V586" i="9" s="1"/>
  <c r="U586" i="9" a="1"/>
  <c r="U586" i="9" s="1"/>
  <c r="E586" i="9" a="1"/>
  <c r="E586" i="9" s="1"/>
  <c r="F586" i="9" a="1"/>
  <c r="F586" i="9" s="1"/>
  <c r="H586" i="9" a="1"/>
  <c r="H586" i="9" s="1"/>
  <c r="I271" i="9" a="1"/>
  <c r="I271" i="9" s="1"/>
  <c r="C271" i="9" a="1"/>
  <c r="C271" i="9" s="1"/>
  <c r="D271" i="9" a="1"/>
  <c r="D271" i="9" s="1"/>
  <c r="K273" i="9"/>
  <c r="L272" i="9"/>
  <c r="I27" i="9" a="1"/>
  <c r="I27" i="9" s="1"/>
  <c r="C27" i="9" a="1"/>
  <c r="C27" i="9" s="1"/>
  <c r="D27" i="9" a="1"/>
  <c r="D27" i="9" s="1"/>
  <c r="M26" i="9"/>
  <c r="K29" i="9"/>
  <c r="L28" i="9"/>
  <c r="G219" i="24"/>
  <c r="AR221" i="24" s="1"/>
  <c r="I219" i="24"/>
  <c r="G218" i="24"/>
  <c r="AR220" i="24" s="1"/>
  <c r="I218" i="24"/>
  <c r="AK153" i="24"/>
  <c r="AI154" i="24"/>
  <c r="AI153" i="24"/>
  <c r="AJ153" i="24"/>
  <c r="X608" i="9" l="1"/>
  <c r="U608" i="9" s="1" a="1"/>
  <c r="U608" i="9" s="1"/>
  <c r="G607" i="9" a="1"/>
  <c r="G607" i="9" s="1"/>
  <c r="U607" i="9" a="1"/>
  <c r="U607" i="9" s="1"/>
  <c r="F607" i="9" a="1"/>
  <c r="F607" i="9" s="1"/>
  <c r="D609" i="9" a="1"/>
  <c r="D609" i="9" s="1"/>
  <c r="AC609" i="9" a="1"/>
  <c r="AC609" i="9" s="1"/>
  <c r="C609" i="9" a="1"/>
  <c r="C609" i="9" s="1"/>
  <c r="Y611" i="9"/>
  <c r="Z610" i="9"/>
  <c r="G586" i="9" a="1"/>
  <c r="G586" i="9" s="1"/>
  <c r="G270" i="9" a="1"/>
  <c r="G270" i="9" s="1"/>
  <c r="H270" i="9" a="1"/>
  <c r="H270" i="9" s="1"/>
  <c r="E270" i="9" a="1"/>
  <c r="E270" i="9" s="1"/>
  <c r="M271" i="9"/>
  <c r="K274" i="9"/>
  <c r="L273" i="9"/>
  <c r="I272" i="9" a="1"/>
  <c r="I272" i="9" s="1"/>
  <c r="D272" i="9" a="1"/>
  <c r="D272" i="9" s="1"/>
  <c r="C272" i="9" a="1"/>
  <c r="C272" i="9" s="1"/>
  <c r="C28" i="9" a="1"/>
  <c r="C28" i="9" s="1"/>
  <c r="D28" i="9" a="1"/>
  <c r="D28" i="9" s="1"/>
  <c r="I28" i="9" a="1"/>
  <c r="I28" i="9" s="1"/>
  <c r="M27" i="9"/>
  <c r="K30" i="9"/>
  <c r="L29" i="9"/>
  <c r="H26" i="9" a="1"/>
  <c r="H26" i="9" s="1"/>
  <c r="G26" i="9" a="1"/>
  <c r="G26" i="9" s="1"/>
  <c r="E26" i="9" a="1"/>
  <c r="E26" i="9" s="1"/>
  <c r="F26" i="9" a="1"/>
  <c r="F26" i="9" s="1"/>
  <c r="G220" i="24"/>
  <c r="AR222" i="24" s="1"/>
  <c r="I220" i="24"/>
  <c r="G221" i="24"/>
  <c r="AR223" i="24" s="1"/>
  <c r="I221" i="24"/>
  <c r="AK155" i="24"/>
  <c r="AI155" i="24"/>
  <c r="AJ155" i="24"/>
  <c r="AI156" i="24"/>
  <c r="V608" i="9" l="1" a="1"/>
  <c r="V608" i="9" s="1"/>
  <c r="G608" i="9" a="1"/>
  <c r="G608" i="9" s="1"/>
  <c r="F608" i="9" a="1"/>
  <c r="F608" i="9" s="1"/>
  <c r="X609" i="9"/>
  <c r="F609" i="9" s="1" a="1"/>
  <c r="F609" i="9" s="1"/>
  <c r="D610" i="9" a="1"/>
  <c r="D610" i="9" s="1"/>
  <c r="AC610" i="9" a="1"/>
  <c r="AC610" i="9" s="1"/>
  <c r="C610" i="9" a="1"/>
  <c r="C610" i="9" s="1"/>
  <c r="Y612" i="9"/>
  <c r="Z611" i="9"/>
  <c r="M272" i="9"/>
  <c r="F272" i="9" s="1" a="1"/>
  <c r="F272" i="9" s="1"/>
  <c r="C273" i="9" a="1"/>
  <c r="C273" i="9" s="1"/>
  <c r="I273" i="9" a="1"/>
  <c r="I273" i="9" s="1"/>
  <c r="D273" i="9" a="1"/>
  <c r="D273" i="9" s="1"/>
  <c r="K275" i="9"/>
  <c r="L274" i="9"/>
  <c r="E271" i="9" a="1"/>
  <c r="E271" i="9" s="1"/>
  <c r="G271" i="9" a="1"/>
  <c r="G271" i="9" s="1"/>
  <c r="F271" i="9" a="1"/>
  <c r="F271" i="9" s="1"/>
  <c r="H271" i="9" a="1"/>
  <c r="H271" i="9" s="1"/>
  <c r="M28" i="9"/>
  <c r="E28" i="9" s="1" a="1"/>
  <c r="E28" i="9" s="1"/>
  <c r="K31" i="9"/>
  <c r="L30" i="9"/>
  <c r="E27" i="9" a="1"/>
  <c r="E27" i="9" s="1"/>
  <c r="G27" i="9" a="1"/>
  <c r="G27" i="9" s="1"/>
  <c r="F27" i="9" a="1"/>
  <c r="F27" i="9" s="1"/>
  <c r="H27" i="9" a="1"/>
  <c r="H27" i="9" s="1"/>
  <c r="I29" i="9" a="1"/>
  <c r="I29" i="9" s="1"/>
  <c r="D29" i="9" a="1"/>
  <c r="D29" i="9" s="1"/>
  <c r="C29" i="9" a="1"/>
  <c r="C29" i="9" s="1"/>
  <c r="G223" i="24"/>
  <c r="AR225" i="24" s="1"/>
  <c r="I223" i="24"/>
  <c r="G222" i="24"/>
  <c r="AR224" i="24" s="1"/>
  <c r="I222" i="24"/>
  <c r="AK157" i="24"/>
  <c r="AI158" i="24"/>
  <c r="AI157" i="24"/>
  <c r="AJ157" i="24"/>
  <c r="V609" i="9" l="1" a="1"/>
  <c r="V609" i="9" s="1"/>
  <c r="G609" i="9" a="1"/>
  <c r="G609" i="9" s="1"/>
  <c r="U609" i="9" a="1"/>
  <c r="U609" i="9" s="1"/>
  <c r="G272" i="9" a="1"/>
  <c r="G272" i="9" s="1"/>
  <c r="H272" i="9" a="1"/>
  <c r="H272" i="9" s="1"/>
  <c r="E272" i="9" a="1"/>
  <c r="E272" i="9" s="1"/>
  <c r="X610" i="9"/>
  <c r="Y613" i="9"/>
  <c r="Z612" i="9"/>
  <c r="AC611" i="9" a="1"/>
  <c r="AC611" i="9" s="1"/>
  <c r="C611" i="9" a="1"/>
  <c r="C611" i="9" s="1"/>
  <c r="D611" i="9" a="1"/>
  <c r="D611" i="9" s="1"/>
  <c r="F28" i="9" a="1"/>
  <c r="F28" i="9" s="1"/>
  <c r="H28" i="9" a="1"/>
  <c r="H28" i="9" s="1"/>
  <c r="G28" i="9" a="1"/>
  <c r="G28" i="9" s="1"/>
  <c r="K276" i="9"/>
  <c r="L275" i="9"/>
  <c r="C274" i="9" a="1"/>
  <c r="C274" i="9" s="1"/>
  <c r="I274" i="9" a="1"/>
  <c r="I274" i="9" s="1"/>
  <c r="D274" i="9" a="1"/>
  <c r="D274" i="9" s="1"/>
  <c r="M273" i="9"/>
  <c r="D30" i="9" a="1"/>
  <c r="D30" i="9" s="1"/>
  <c r="C30" i="9" a="1"/>
  <c r="C30" i="9" s="1"/>
  <c r="I30" i="9" a="1"/>
  <c r="I30" i="9" s="1"/>
  <c r="M29" i="9"/>
  <c r="K32" i="9"/>
  <c r="L31" i="9"/>
  <c r="G224" i="24"/>
  <c r="AR226" i="24" s="1"/>
  <c r="I224" i="24"/>
  <c r="G225" i="24"/>
  <c r="AR227" i="24" s="1"/>
  <c r="I225" i="24"/>
  <c r="AK159" i="24"/>
  <c r="AI159" i="24"/>
  <c r="AJ159" i="24"/>
  <c r="AI160" i="24"/>
  <c r="F610" i="9" l="1" a="1"/>
  <c r="F610" i="9" s="1"/>
  <c r="G610" i="9" a="1"/>
  <c r="G610" i="9" s="1"/>
  <c r="V610" i="9" a="1"/>
  <c r="V610" i="9" s="1"/>
  <c r="U610" i="9" a="1"/>
  <c r="U610" i="9" s="1"/>
  <c r="X611" i="9"/>
  <c r="C612" i="9" a="1"/>
  <c r="C612" i="9" s="1"/>
  <c r="D612" i="9" a="1"/>
  <c r="D612" i="9" s="1"/>
  <c r="AC612" i="9" a="1"/>
  <c r="AC612" i="9" s="1"/>
  <c r="Y614" i="9"/>
  <c r="Z613" i="9"/>
  <c r="M274" i="9"/>
  <c r="H274" i="9" s="1" a="1"/>
  <c r="H274" i="9" s="1"/>
  <c r="M30" i="9"/>
  <c r="E273" i="9" a="1"/>
  <c r="E273" i="9" s="1"/>
  <c r="H273" i="9" a="1"/>
  <c r="H273" i="9" s="1"/>
  <c r="F273" i="9" a="1"/>
  <c r="F273" i="9" s="1"/>
  <c r="G273" i="9" a="1"/>
  <c r="G273" i="9" s="1"/>
  <c r="I275" i="9" a="1"/>
  <c r="I275" i="9" s="1"/>
  <c r="D275" i="9" a="1"/>
  <c r="D275" i="9" s="1"/>
  <c r="C275" i="9" a="1"/>
  <c r="C275" i="9" s="1"/>
  <c r="K277" i="9"/>
  <c r="L276" i="9"/>
  <c r="D31" i="9" a="1"/>
  <c r="D31" i="9" s="1"/>
  <c r="C31" i="9" a="1"/>
  <c r="C31" i="9" s="1"/>
  <c r="I31" i="9" a="1"/>
  <c r="I31" i="9" s="1"/>
  <c r="K33" i="9"/>
  <c r="L32" i="9"/>
  <c r="G227" i="24"/>
  <c r="AR229" i="24" s="1"/>
  <c r="I227" i="24"/>
  <c r="G226" i="24"/>
  <c r="AR228" i="24" s="1"/>
  <c r="I226" i="24"/>
  <c r="AK161" i="24"/>
  <c r="AI162" i="24"/>
  <c r="AI161" i="24"/>
  <c r="AJ161" i="24"/>
  <c r="X612" i="9" l="1"/>
  <c r="D613" i="9" a="1"/>
  <c r="D613" i="9" s="1"/>
  <c r="AC613" i="9" a="1"/>
  <c r="AC613" i="9" s="1"/>
  <c r="C613" i="9" a="1"/>
  <c r="C613" i="9" s="1"/>
  <c r="Y615" i="9"/>
  <c r="Z614" i="9"/>
  <c r="F611" i="9" a="1"/>
  <c r="F611" i="9" s="1"/>
  <c r="V611" i="9" a="1"/>
  <c r="V611" i="9" s="1"/>
  <c r="U611" i="9" a="1"/>
  <c r="U611" i="9" s="1"/>
  <c r="G611" i="9" a="1"/>
  <c r="G611" i="9" s="1"/>
  <c r="G274" i="9" a="1"/>
  <c r="G274" i="9" s="1"/>
  <c r="E274" i="9" a="1"/>
  <c r="E274" i="9" s="1"/>
  <c r="F274" i="9" a="1"/>
  <c r="F274" i="9" s="1"/>
  <c r="M275" i="9"/>
  <c r="G275" i="9" s="1" a="1"/>
  <c r="G275" i="9" s="1"/>
  <c r="K278" i="9"/>
  <c r="L277" i="9"/>
  <c r="I276" i="9" a="1"/>
  <c r="I276" i="9" s="1"/>
  <c r="C276" i="9" a="1"/>
  <c r="C276" i="9" s="1"/>
  <c r="D276" i="9" a="1"/>
  <c r="D276" i="9" s="1"/>
  <c r="K34" i="9"/>
  <c r="L33" i="9"/>
  <c r="M31" i="9"/>
  <c r="I32" i="9" a="1"/>
  <c r="I32" i="9" s="1"/>
  <c r="D32" i="9" a="1"/>
  <c r="D32" i="9" s="1"/>
  <c r="C32" i="9" a="1"/>
  <c r="C32" i="9" s="1"/>
  <c r="I228" i="24"/>
  <c r="G228" i="24"/>
  <c r="AR230" i="24" s="1"/>
  <c r="I229" i="24"/>
  <c r="G229" i="24"/>
  <c r="AR231" i="24" s="1"/>
  <c r="AK163" i="24"/>
  <c r="AI163" i="24"/>
  <c r="AJ163" i="24"/>
  <c r="AI164" i="24"/>
  <c r="X613" i="9" l="1"/>
  <c r="C614" i="9" a="1"/>
  <c r="C614" i="9" s="1"/>
  <c r="AC614" i="9" a="1"/>
  <c r="AC614" i="9" s="1"/>
  <c r="D614" i="9" a="1"/>
  <c r="D614" i="9" s="1"/>
  <c r="Y616" i="9"/>
  <c r="Z615" i="9"/>
  <c r="U612" i="9" a="1"/>
  <c r="U612" i="9" s="1"/>
  <c r="V612" i="9" a="1"/>
  <c r="V612" i="9" s="1"/>
  <c r="F612" i="9" a="1"/>
  <c r="F612" i="9" s="1"/>
  <c r="G612" i="9" a="1"/>
  <c r="G612" i="9" s="1"/>
  <c r="F275" i="9" a="1"/>
  <c r="F275" i="9" s="1"/>
  <c r="E275" i="9" a="1"/>
  <c r="E275" i="9" s="1"/>
  <c r="H275" i="9" a="1"/>
  <c r="H275" i="9" s="1"/>
  <c r="M276" i="9"/>
  <c r="F276" i="9" s="1" a="1"/>
  <c r="F276" i="9" s="1"/>
  <c r="C277" i="9" a="1"/>
  <c r="C277" i="9" s="1"/>
  <c r="D277" i="9" a="1"/>
  <c r="D277" i="9" s="1"/>
  <c r="I277" i="9" a="1"/>
  <c r="I277" i="9" s="1"/>
  <c r="K279" i="9"/>
  <c r="L278" i="9"/>
  <c r="M32" i="9"/>
  <c r="E32" i="9" s="1" a="1"/>
  <c r="E32" i="9" s="1"/>
  <c r="H31" i="9" a="1"/>
  <c r="H31" i="9" s="1"/>
  <c r="F31" i="9" a="1"/>
  <c r="F31" i="9" s="1"/>
  <c r="E31" i="9" a="1"/>
  <c r="E31" i="9" s="1"/>
  <c r="G31" i="9" a="1"/>
  <c r="G31" i="9" s="1"/>
  <c r="C33" i="9" a="1"/>
  <c r="C33" i="9" s="1"/>
  <c r="D33" i="9" a="1"/>
  <c r="D33" i="9" s="1"/>
  <c r="I33" i="9" a="1"/>
  <c r="I33" i="9" s="1"/>
  <c r="K35" i="9"/>
  <c r="L34" i="9"/>
  <c r="I231" i="24"/>
  <c r="G231" i="24"/>
  <c r="AR233" i="24" s="1"/>
  <c r="I230" i="24"/>
  <c r="G230" i="24"/>
  <c r="AR232" i="24" s="1"/>
  <c r="AK165" i="24"/>
  <c r="AI166" i="24"/>
  <c r="AI165" i="24"/>
  <c r="AJ165" i="24"/>
  <c r="G32" i="9" l="1" a="1"/>
  <c r="G32" i="9" s="1"/>
  <c r="F32" i="9" a="1"/>
  <c r="F32" i="9" s="1"/>
  <c r="G613" i="9" a="1"/>
  <c r="G613" i="9" s="1"/>
  <c r="V613" i="9" a="1"/>
  <c r="V613" i="9" s="1"/>
  <c r="F613" i="9" a="1"/>
  <c r="F613" i="9" s="1"/>
  <c r="U613" i="9" a="1"/>
  <c r="U613" i="9" s="1"/>
  <c r="D615" i="9" a="1"/>
  <c r="D615" i="9" s="1"/>
  <c r="AC615" i="9" a="1"/>
  <c r="AC615" i="9" s="1"/>
  <c r="C615" i="9" a="1"/>
  <c r="C615" i="9" s="1"/>
  <c r="X614" i="9"/>
  <c r="Y617" i="9"/>
  <c r="Z616" i="9"/>
  <c r="H32" i="9" a="1"/>
  <c r="H32" i="9" s="1"/>
  <c r="G276" i="9" a="1"/>
  <c r="G276" i="9" s="1"/>
  <c r="E276" i="9" a="1"/>
  <c r="E276" i="9" s="1"/>
  <c r="H276" i="9" a="1"/>
  <c r="H276" i="9" s="1"/>
  <c r="M277" i="9"/>
  <c r="E277" i="9" s="1" a="1"/>
  <c r="E277" i="9" s="1"/>
  <c r="K280" i="9"/>
  <c r="L279" i="9"/>
  <c r="D278" i="9" a="1"/>
  <c r="D278" i="9" s="1"/>
  <c r="C278" i="9" a="1"/>
  <c r="C278" i="9" s="1"/>
  <c r="I278" i="9" a="1"/>
  <c r="I278" i="9" s="1"/>
  <c r="D34" i="9" a="1"/>
  <c r="D34" i="9" s="1"/>
  <c r="I34" i="9" a="1"/>
  <c r="I34" i="9" s="1"/>
  <c r="C34" i="9" a="1"/>
  <c r="C34" i="9" s="1"/>
  <c r="K36" i="9"/>
  <c r="L35" i="9"/>
  <c r="M33" i="9"/>
  <c r="I232" i="24"/>
  <c r="G232" i="24"/>
  <c r="AR234" i="24" s="1"/>
  <c r="I233" i="24"/>
  <c r="G233" i="24"/>
  <c r="AR235" i="24" s="1"/>
  <c r="AK167" i="24"/>
  <c r="AI167" i="24"/>
  <c r="AJ167" i="24"/>
  <c r="AI168" i="24"/>
  <c r="H277" i="9" l="1" a="1"/>
  <c r="H277" i="9" s="1"/>
  <c r="G277" i="9" a="1"/>
  <c r="G277" i="9" s="1"/>
  <c r="F277" i="9" a="1"/>
  <c r="F277" i="9" s="1"/>
  <c r="X615" i="9"/>
  <c r="G615" i="9" s="1" a="1"/>
  <c r="G615" i="9" s="1"/>
  <c r="Y618" i="9"/>
  <c r="Z617" i="9"/>
  <c r="V614" i="9" a="1"/>
  <c r="V614" i="9" s="1"/>
  <c r="U614" i="9" a="1"/>
  <c r="U614" i="9" s="1"/>
  <c r="F614" i="9" a="1"/>
  <c r="F614" i="9" s="1"/>
  <c r="G614" i="9" a="1"/>
  <c r="G614" i="9" s="1"/>
  <c r="C616" i="9" a="1"/>
  <c r="C616" i="9" s="1"/>
  <c r="AC616" i="9" a="1"/>
  <c r="AC616" i="9" s="1"/>
  <c r="D616" i="9" a="1"/>
  <c r="D616" i="9" s="1"/>
  <c r="M34" i="9"/>
  <c r="H34" i="9" s="1" a="1"/>
  <c r="H34" i="9" s="1"/>
  <c r="M278" i="9"/>
  <c r="I279" i="9" a="1"/>
  <c r="I279" i="9" s="1"/>
  <c r="D279" i="9" a="1"/>
  <c r="D279" i="9" s="1"/>
  <c r="C279" i="9" a="1"/>
  <c r="C279" i="9" s="1"/>
  <c r="K281" i="9"/>
  <c r="L280" i="9"/>
  <c r="E33" i="9" a="1"/>
  <c r="E33" i="9" s="1"/>
  <c r="F33" i="9" a="1"/>
  <c r="F33" i="9" s="1"/>
  <c r="H33" i="9" a="1"/>
  <c r="H33" i="9" s="1"/>
  <c r="G33" i="9" a="1"/>
  <c r="G33" i="9" s="1"/>
  <c r="K37" i="9"/>
  <c r="L36" i="9"/>
  <c r="D35" i="9" a="1"/>
  <c r="D35" i="9" s="1"/>
  <c r="C35" i="9" a="1"/>
  <c r="C35" i="9" s="1"/>
  <c r="I35" i="9" a="1"/>
  <c r="I35" i="9" s="1"/>
  <c r="I235" i="24"/>
  <c r="G235" i="24"/>
  <c r="AR237" i="24" s="1"/>
  <c r="I234" i="24"/>
  <c r="G234" i="24"/>
  <c r="AR236" i="24" s="1"/>
  <c r="AK169" i="24"/>
  <c r="AI170" i="24"/>
  <c r="AI169" i="24"/>
  <c r="AJ169" i="24"/>
  <c r="F615" i="9" l="1" a="1"/>
  <c r="F615" i="9" s="1"/>
  <c r="E615" i="9" a="1"/>
  <c r="E615" i="9" s="1"/>
  <c r="V615" i="9" a="1"/>
  <c r="V615" i="9" s="1"/>
  <c r="H615" i="9" a="1"/>
  <c r="H615" i="9" s="1"/>
  <c r="U615" i="9" a="1"/>
  <c r="U615" i="9" s="1"/>
  <c r="X616" i="9"/>
  <c r="H616" i="9" s="1" a="1"/>
  <c r="H616" i="9" s="1"/>
  <c r="D617" i="9" a="1"/>
  <c r="D617" i="9" s="1"/>
  <c r="AC617" i="9" a="1"/>
  <c r="AC617" i="9" s="1"/>
  <c r="C617" i="9" a="1"/>
  <c r="C617" i="9" s="1"/>
  <c r="Y619" i="9"/>
  <c r="Z618" i="9"/>
  <c r="G34" i="9" a="1"/>
  <c r="G34" i="9" s="1"/>
  <c r="F34" i="9" a="1"/>
  <c r="F34" i="9" s="1"/>
  <c r="E34" i="9" a="1"/>
  <c r="E34" i="9" s="1"/>
  <c r="K282" i="9"/>
  <c r="L281" i="9"/>
  <c r="M279" i="9"/>
  <c r="D280" i="9" a="1"/>
  <c r="D280" i="9" s="1"/>
  <c r="C280" i="9" a="1"/>
  <c r="C280" i="9" s="1"/>
  <c r="I280" i="9" a="1"/>
  <c r="I280" i="9" s="1"/>
  <c r="M35" i="9"/>
  <c r="E35" i="9" s="1" a="1"/>
  <c r="E35" i="9" s="1"/>
  <c r="D36" i="9" a="1"/>
  <c r="D36" i="9" s="1"/>
  <c r="C36" i="9" a="1"/>
  <c r="C36" i="9" s="1"/>
  <c r="I36" i="9" a="1"/>
  <c r="I36" i="9" s="1"/>
  <c r="K38" i="9"/>
  <c r="L37" i="9"/>
  <c r="I237" i="24"/>
  <c r="G237" i="24"/>
  <c r="AR239" i="24" s="1"/>
  <c r="I236" i="24"/>
  <c r="G236" i="24"/>
  <c r="AR238" i="24" s="1"/>
  <c r="AK171" i="24"/>
  <c r="AI171" i="24"/>
  <c r="AJ171" i="24"/>
  <c r="AI172" i="24"/>
  <c r="V616" i="9" l="1" a="1"/>
  <c r="V616" i="9" s="1"/>
  <c r="G616" i="9" a="1"/>
  <c r="G616" i="9" s="1"/>
  <c r="E616" i="9" a="1"/>
  <c r="E616" i="9" s="1"/>
  <c r="F616" i="9" a="1"/>
  <c r="F616" i="9" s="1"/>
  <c r="U616" i="9" a="1"/>
  <c r="U616" i="9" s="1"/>
  <c r="X617" i="9"/>
  <c r="Y620" i="9"/>
  <c r="Z619" i="9"/>
  <c r="AC618" i="9" a="1"/>
  <c r="AC618" i="9" s="1"/>
  <c r="D618" i="9" a="1"/>
  <c r="D618" i="9" s="1"/>
  <c r="C618" i="9" a="1"/>
  <c r="C618" i="9" s="1"/>
  <c r="G35" i="9" a="1"/>
  <c r="G35" i="9" s="1"/>
  <c r="M280" i="9"/>
  <c r="D281" i="9" a="1"/>
  <c r="D281" i="9" s="1"/>
  <c r="C281" i="9" a="1"/>
  <c r="C281" i="9" s="1"/>
  <c r="I281" i="9" a="1"/>
  <c r="I281" i="9" s="1"/>
  <c r="K283" i="9"/>
  <c r="L282" i="9"/>
  <c r="F35" i="9" a="1"/>
  <c r="F35" i="9" s="1"/>
  <c r="H35" i="9" a="1"/>
  <c r="H35" i="9" s="1"/>
  <c r="K39" i="9"/>
  <c r="L38" i="9"/>
  <c r="M36" i="9"/>
  <c r="C37" i="9" a="1"/>
  <c r="C37" i="9" s="1"/>
  <c r="D37" i="9" a="1"/>
  <c r="D37" i="9" s="1"/>
  <c r="I37" i="9" a="1"/>
  <c r="I37" i="9" s="1"/>
  <c r="I238" i="24"/>
  <c r="G238" i="24"/>
  <c r="AR240" i="24" s="1"/>
  <c r="I239" i="24"/>
  <c r="G239" i="24"/>
  <c r="AR241" i="24" s="1"/>
  <c r="AK173" i="24"/>
  <c r="AI174" i="24"/>
  <c r="AI173" i="24"/>
  <c r="AJ173" i="24"/>
  <c r="U617" i="9" l="1" a="1"/>
  <c r="U617" i="9" s="1"/>
  <c r="F617" i="9" a="1"/>
  <c r="F617" i="9" s="1"/>
  <c r="X618" i="9"/>
  <c r="AC619" i="9" a="1"/>
  <c r="AC619" i="9" s="1"/>
  <c r="C619" i="9" a="1"/>
  <c r="C619" i="9" s="1"/>
  <c r="D619" i="9" a="1"/>
  <c r="D619" i="9" s="1"/>
  <c r="Y621" i="9"/>
  <c r="Z620" i="9"/>
  <c r="M281" i="9"/>
  <c r="K284" i="9"/>
  <c r="L283" i="9"/>
  <c r="C282" i="9" a="1"/>
  <c r="C282" i="9" s="1"/>
  <c r="D282" i="9" a="1"/>
  <c r="D282" i="9" s="1"/>
  <c r="I282" i="9" a="1"/>
  <c r="I282" i="9" s="1"/>
  <c r="F36" i="9" a="1"/>
  <c r="F36" i="9" s="1"/>
  <c r="E36" i="9" a="1"/>
  <c r="E36" i="9" s="1"/>
  <c r="H36" i="9" a="1"/>
  <c r="H36" i="9" s="1"/>
  <c r="G36" i="9" a="1"/>
  <c r="G36" i="9" s="1"/>
  <c r="I38" i="9" a="1"/>
  <c r="I38" i="9" s="1"/>
  <c r="D38" i="9" a="1"/>
  <c r="D38" i="9" s="1"/>
  <c r="C38" i="9" a="1"/>
  <c r="C38" i="9" s="1"/>
  <c r="M37" i="9"/>
  <c r="K40" i="9"/>
  <c r="L39" i="9"/>
  <c r="I241" i="24"/>
  <c r="G241" i="24"/>
  <c r="AR243" i="24" s="1"/>
  <c r="I240" i="24"/>
  <c r="G240" i="24"/>
  <c r="AR242" i="24" s="1"/>
  <c r="AK175" i="24"/>
  <c r="AI175" i="24"/>
  <c r="AJ175" i="24"/>
  <c r="AI176" i="24"/>
  <c r="X619" i="9" l="1"/>
  <c r="F619" i="9" s="1" a="1"/>
  <c r="F619" i="9" s="1"/>
  <c r="C620" i="9" a="1"/>
  <c r="C620" i="9" s="1"/>
  <c r="D620" i="9" a="1"/>
  <c r="D620" i="9" s="1"/>
  <c r="AC620" i="9" a="1"/>
  <c r="AC620" i="9" s="1"/>
  <c r="Y622" i="9"/>
  <c r="Z621" i="9"/>
  <c r="E618" i="9" a="1"/>
  <c r="E618" i="9" s="1"/>
  <c r="U618" i="9" a="1"/>
  <c r="U618" i="9" s="1"/>
  <c r="H618" i="9" a="1"/>
  <c r="H618" i="9" s="1"/>
  <c r="F618" i="9" a="1"/>
  <c r="F618" i="9" s="1"/>
  <c r="G618" i="9" a="1"/>
  <c r="G618" i="9" s="1"/>
  <c r="M38" i="9"/>
  <c r="H38" i="9" s="1" a="1"/>
  <c r="H38" i="9" s="1"/>
  <c r="M282" i="9"/>
  <c r="F282" i="9" s="1" a="1"/>
  <c r="F282" i="9" s="1"/>
  <c r="D283" i="9" a="1"/>
  <c r="D283" i="9" s="1"/>
  <c r="I283" i="9" a="1"/>
  <c r="I283" i="9" s="1"/>
  <c r="C283" i="9" a="1"/>
  <c r="C283" i="9" s="1"/>
  <c r="K285" i="9"/>
  <c r="L284" i="9"/>
  <c r="F37" i="9" a="1"/>
  <c r="F37" i="9" s="1"/>
  <c r="E37" i="9" a="1"/>
  <c r="E37" i="9" s="1"/>
  <c r="H37" i="9" a="1"/>
  <c r="H37" i="9" s="1"/>
  <c r="G37" i="9" a="1"/>
  <c r="G37" i="9" s="1"/>
  <c r="C39" i="9" a="1"/>
  <c r="C39" i="9" s="1"/>
  <c r="D39" i="9" a="1"/>
  <c r="D39" i="9" s="1"/>
  <c r="I39" i="9" a="1"/>
  <c r="I39" i="9" s="1"/>
  <c r="K41" i="9"/>
  <c r="L40" i="9"/>
  <c r="I242" i="24"/>
  <c r="G242" i="24"/>
  <c r="AR244" i="24" s="1"/>
  <c r="I243" i="24"/>
  <c r="G243" i="24"/>
  <c r="AR245" i="24" s="1"/>
  <c r="AK177" i="24"/>
  <c r="AI178" i="24"/>
  <c r="AI177" i="24"/>
  <c r="AJ177" i="24"/>
  <c r="E38" i="9" l="1" a="1"/>
  <c r="E38" i="9" s="1"/>
  <c r="G38" i="9" a="1"/>
  <c r="G38" i="9" s="1"/>
  <c r="F38" i="9" a="1"/>
  <c r="F38" i="9" s="1"/>
  <c r="U619" i="9" a="1"/>
  <c r="U619" i="9" s="1"/>
  <c r="G619" i="9" a="1"/>
  <c r="G619" i="9" s="1"/>
  <c r="E619" i="9" a="1"/>
  <c r="E619" i="9" s="1"/>
  <c r="H619" i="9" a="1"/>
  <c r="H619" i="9" s="1"/>
  <c r="X620" i="9"/>
  <c r="H620" i="9" s="1" a="1"/>
  <c r="H620" i="9" s="1"/>
  <c r="D621" i="9" a="1"/>
  <c r="D621" i="9" s="1"/>
  <c r="C621" i="9" a="1"/>
  <c r="C621" i="9" s="1"/>
  <c r="AC621" i="9" a="1"/>
  <c r="AC621" i="9" s="1"/>
  <c r="Y623" i="9"/>
  <c r="Z622" i="9"/>
  <c r="M283" i="9"/>
  <c r="E283" i="9" s="1" a="1"/>
  <c r="E283" i="9" s="1"/>
  <c r="G282" i="9" a="1"/>
  <c r="G282" i="9" s="1"/>
  <c r="H282" i="9" a="1"/>
  <c r="H282" i="9" s="1"/>
  <c r="E282" i="9" a="1"/>
  <c r="E282" i="9" s="1"/>
  <c r="K286" i="9"/>
  <c r="L285" i="9"/>
  <c r="I284" i="9" a="1"/>
  <c r="I284" i="9" s="1"/>
  <c r="D284" i="9" a="1"/>
  <c r="D284" i="9" s="1"/>
  <c r="C284" i="9" a="1"/>
  <c r="C284" i="9" s="1"/>
  <c r="D40" i="9" a="1"/>
  <c r="D40" i="9" s="1"/>
  <c r="C40" i="9" a="1"/>
  <c r="C40" i="9" s="1"/>
  <c r="I40" i="9" a="1"/>
  <c r="I40" i="9" s="1"/>
  <c r="K42" i="9"/>
  <c r="L41" i="9"/>
  <c r="M39" i="9"/>
  <c r="I245" i="24"/>
  <c r="G245" i="24"/>
  <c r="AR247" i="24" s="1"/>
  <c r="I244" i="24"/>
  <c r="G244" i="24"/>
  <c r="AR246" i="24" s="1"/>
  <c r="G620" i="9" l="1" a="1"/>
  <c r="G620" i="9" s="1"/>
  <c r="G283" i="9" a="1"/>
  <c r="G283" i="9" s="1"/>
  <c r="F283" i="9" a="1"/>
  <c r="F283" i="9" s="1"/>
  <c r="F620" i="9" a="1"/>
  <c r="F620" i="9" s="1"/>
  <c r="U620" i="9" a="1"/>
  <c r="U620" i="9" s="1"/>
  <c r="E620" i="9" a="1"/>
  <c r="E620" i="9" s="1"/>
  <c r="H283" i="9" a="1"/>
  <c r="H283" i="9" s="1"/>
  <c r="D622" i="9" a="1"/>
  <c r="D622" i="9" s="1"/>
  <c r="AC622" i="9" a="1"/>
  <c r="AC622" i="9" s="1"/>
  <c r="C622" i="9" a="1"/>
  <c r="C622" i="9" s="1"/>
  <c r="Y624" i="9"/>
  <c r="Z623" i="9"/>
  <c r="X621" i="9"/>
  <c r="M40" i="9"/>
  <c r="M284" i="9"/>
  <c r="G284" i="9" s="1" a="1"/>
  <c r="G284" i="9" s="1"/>
  <c r="C285" i="9" a="1"/>
  <c r="C285" i="9" s="1"/>
  <c r="I285" i="9" a="1"/>
  <c r="I285" i="9" s="1"/>
  <c r="D285" i="9" a="1"/>
  <c r="D285" i="9" s="1"/>
  <c r="K287" i="9"/>
  <c r="L286" i="9"/>
  <c r="D41" i="9" a="1"/>
  <c r="D41" i="9" s="1"/>
  <c r="I41" i="9" a="1"/>
  <c r="I41" i="9" s="1"/>
  <c r="C41" i="9" a="1"/>
  <c r="C41" i="9" s="1"/>
  <c r="K43" i="9"/>
  <c r="L42" i="9"/>
  <c r="I246" i="24"/>
  <c r="G246" i="24"/>
  <c r="AR248" i="24" s="1"/>
  <c r="I247" i="24"/>
  <c r="G247" i="24"/>
  <c r="AR249" i="24" s="1"/>
  <c r="F284" i="9" l="1" a="1"/>
  <c r="F284" i="9" s="1"/>
  <c r="E284" i="9" a="1"/>
  <c r="E284" i="9" s="1"/>
  <c r="H284" i="9" a="1"/>
  <c r="H284" i="9" s="1"/>
  <c r="X622" i="9"/>
  <c r="U622" i="9" s="1" a="1"/>
  <c r="U622" i="9" s="1"/>
  <c r="F621" i="9" a="1"/>
  <c r="F621" i="9" s="1"/>
  <c r="U621" i="9" a="1"/>
  <c r="U621" i="9" s="1"/>
  <c r="V621" i="9" a="1"/>
  <c r="V621" i="9" s="1"/>
  <c r="C623" i="9" a="1"/>
  <c r="C623" i="9" s="1"/>
  <c r="AC623" i="9" a="1"/>
  <c r="AC623" i="9" s="1"/>
  <c r="D623" i="9" a="1"/>
  <c r="D623" i="9" s="1"/>
  <c r="Y625" i="9"/>
  <c r="Z624" i="9"/>
  <c r="E622" i="9" a="1"/>
  <c r="E622" i="9" s="1"/>
  <c r="M41" i="9"/>
  <c r="E41" i="9" s="1" a="1"/>
  <c r="E41" i="9" s="1"/>
  <c r="K288" i="9"/>
  <c r="K289" i="9" s="1"/>
  <c r="K290" i="9" s="1"/>
  <c r="K291" i="9" s="1"/>
  <c r="K292" i="9" s="1"/>
  <c r="K293" i="9" s="1"/>
  <c r="K294" i="9" s="1"/>
  <c r="K295" i="9" s="1"/>
  <c r="K296" i="9" s="1"/>
  <c r="K297" i="9" s="1"/>
  <c r="K298" i="9" s="1"/>
  <c r="K299" i="9" s="1"/>
  <c r="K300" i="9" s="1"/>
  <c r="K301" i="9" s="1"/>
  <c r="K302" i="9" s="1"/>
  <c r="K303" i="9" s="1"/>
  <c r="K304" i="9" s="1"/>
  <c r="K305" i="9" s="1"/>
  <c r="K306" i="9" s="1"/>
  <c r="K307" i="9" s="1"/>
  <c r="K308" i="9" s="1"/>
  <c r="L287" i="9"/>
  <c r="I286" i="9" a="1"/>
  <c r="I286" i="9" s="1"/>
  <c r="C286" i="9" a="1"/>
  <c r="C286" i="9" s="1"/>
  <c r="D286" i="9" a="1"/>
  <c r="D286" i="9" s="1"/>
  <c r="M285" i="9"/>
  <c r="K44" i="9"/>
  <c r="L43" i="9"/>
  <c r="I42" i="9" a="1"/>
  <c r="I42" i="9" s="1"/>
  <c r="C42" i="9" a="1"/>
  <c r="C42" i="9" s="1"/>
  <c r="D42" i="9" a="1"/>
  <c r="D42" i="9" s="1"/>
  <c r="I248" i="24"/>
  <c r="G248" i="24"/>
  <c r="AR250" i="24" s="1"/>
  <c r="I249" i="24"/>
  <c r="G249" i="24"/>
  <c r="AR251" i="24" s="1"/>
  <c r="F622" i="9" l="1" a="1"/>
  <c r="F622" i="9" s="1"/>
  <c r="G622" i="9" a="1"/>
  <c r="G622" i="9" s="1"/>
  <c r="H622" i="9" a="1"/>
  <c r="H622" i="9" s="1"/>
  <c r="C624" i="9" a="1"/>
  <c r="C624" i="9" s="1"/>
  <c r="D624" i="9" a="1"/>
  <c r="D624" i="9" s="1"/>
  <c r="AC624" i="9" a="1"/>
  <c r="AC624" i="9" s="1"/>
  <c r="X623" i="9"/>
  <c r="Y626" i="9"/>
  <c r="Z625" i="9"/>
  <c r="K309" i="9"/>
  <c r="L308" i="9"/>
  <c r="G41" i="9" a="1"/>
  <c r="G41" i="9" s="1"/>
  <c r="H41" i="9" a="1"/>
  <c r="H41" i="9" s="1"/>
  <c r="F41" i="9" a="1"/>
  <c r="F41" i="9" s="1"/>
  <c r="M286" i="9"/>
  <c r="F285" i="9" a="1"/>
  <c r="F285" i="9" s="1"/>
  <c r="G285" i="9" a="1"/>
  <c r="G285" i="9" s="1"/>
  <c r="E285" i="9" a="1"/>
  <c r="E285" i="9" s="1"/>
  <c r="H285" i="9" a="1"/>
  <c r="H285" i="9" s="1"/>
  <c r="C287" i="9" a="1"/>
  <c r="C287" i="9" s="1"/>
  <c r="I287" i="9" a="1"/>
  <c r="I287" i="9" s="1"/>
  <c r="D287" i="9" a="1"/>
  <c r="D287" i="9" s="1"/>
  <c r="C43" i="9" a="1"/>
  <c r="C43" i="9" s="1"/>
  <c r="D43" i="9" a="1"/>
  <c r="D43" i="9" s="1"/>
  <c r="I43" i="9" a="1"/>
  <c r="I43" i="9" s="1"/>
  <c r="M42" i="9"/>
  <c r="K45" i="9"/>
  <c r="L44" i="9"/>
  <c r="I250" i="24"/>
  <c r="G250" i="24"/>
  <c r="AR252" i="24" s="1"/>
  <c r="I251" i="24"/>
  <c r="G251" i="24"/>
  <c r="AR253" i="24" s="1"/>
  <c r="X624" i="9" l="1"/>
  <c r="Y627" i="9"/>
  <c r="Z626" i="9"/>
  <c r="E623" i="9" a="1"/>
  <c r="E623" i="9" s="1"/>
  <c r="U623" i="9" a="1"/>
  <c r="U623" i="9" s="1"/>
  <c r="F623" i="9" a="1"/>
  <c r="F623" i="9" s="1"/>
  <c r="H623" i="9" a="1"/>
  <c r="H623" i="9" s="1"/>
  <c r="G623" i="9" a="1"/>
  <c r="G623" i="9" s="1"/>
  <c r="D625" i="9" a="1"/>
  <c r="D625" i="9" s="1"/>
  <c r="C625" i="9" a="1"/>
  <c r="C625" i="9" s="1"/>
  <c r="AC625" i="9" a="1"/>
  <c r="AC625" i="9" s="1"/>
  <c r="E624" i="9" a="1"/>
  <c r="E624" i="9" s="1"/>
  <c r="V624" i="9" a="1"/>
  <c r="V624" i="9" s="1"/>
  <c r="H624" i="9" a="1"/>
  <c r="H624" i="9" s="1"/>
  <c r="F624" i="9" a="1"/>
  <c r="F624" i="9" s="1"/>
  <c r="U624" i="9" a="1"/>
  <c r="U624" i="9" s="1"/>
  <c r="G624" i="9" a="1"/>
  <c r="G624" i="9" s="1"/>
  <c r="D308" i="9" a="1"/>
  <c r="D308" i="9" s="1"/>
  <c r="C308" i="9" a="1"/>
  <c r="C308" i="9" s="1"/>
  <c r="I308" i="9" a="1"/>
  <c r="I308" i="9" s="1"/>
  <c r="K310" i="9"/>
  <c r="L309" i="9"/>
  <c r="M287" i="9"/>
  <c r="H287" i="9" s="1" a="1"/>
  <c r="H287" i="9" s="1"/>
  <c r="E286" i="9" a="1"/>
  <c r="E286" i="9" s="1"/>
  <c r="H286" i="9" a="1"/>
  <c r="H286" i="9" s="1"/>
  <c r="G286" i="9" a="1"/>
  <c r="G286" i="9" s="1"/>
  <c r="F286" i="9" a="1"/>
  <c r="F286" i="9" s="1"/>
  <c r="C44" i="9" a="1"/>
  <c r="C44" i="9" s="1"/>
  <c r="D44" i="9" a="1"/>
  <c r="D44" i="9" s="1"/>
  <c r="I44" i="9" a="1"/>
  <c r="I44" i="9" s="1"/>
  <c r="E42" i="9" a="1"/>
  <c r="E42" i="9" s="1"/>
  <c r="F42" i="9" a="1"/>
  <c r="F42" i="9" s="1"/>
  <c r="G42" i="9" a="1"/>
  <c r="G42" i="9" s="1"/>
  <c r="H42" i="9" a="1"/>
  <c r="H42" i="9" s="1"/>
  <c r="K46" i="9"/>
  <c r="L45" i="9"/>
  <c r="M43" i="9"/>
  <c r="I253" i="24"/>
  <c r="G253" i="24"/>
  <c r="AR255" i="24" s="1"/>
  <c r="I252" i="24"/>
  <c r="G252" i="24"/>
  <c r="AR254" i="24" s="1"/>
  <c r="Y628" i="9" l="1"/>
  <c r="Z627" i="9"/>
  <c r="X625" i="9"/>
  <c r="D626" i="9" a="1"/>
  <c r="D626" i="9" s="1"/>
  <c r="C626" i="9" a="1"/>
  <c r="C626" i="9" s="1"/>
  <c r="AC626" i="9" a="1"/>
  <c r="AC626" i="9" s="1"/>
  <c r="M308" i="9"/>
  <c r="K311" i="9"/>
  <c r="L310" i="9"/>
  <c r="I309" i="9" a="1"/>
  <c r="I309" i="9" s="1"/>
  <c r="C309" i="9" a="1"/>
  <c r="C309" i="9" s="1"/>
  <c r="D309" i="9" a="1"/>
  <c r="D309" i="9" s="1"/>
  <c r="E287" i="9" a="1"/>
  <c r="E287" i="9" s="1"/>
  <c r="F287" i="9" a="1"/>
  <c r="F287" i="9" s="1"/>
  <c r="G287" i="9" a="1"/>
  <c r="G287" i="9" s="1"/>
  <c r="I45" i="9" a="1"/>
  <c r="I45" i="9" s="1"/>
  <c r="D45" i="9" a="1"/>
  <c r="D45" i="9" s="1"/>
  <c r="C45" i="9" a="1"/>
  <c r="C45" i="9" s="1"/>
  <c r="K47" i="9"/>
  <c r="L46" i="9"/>
  <c r="H43" i="9" a="1"/>
  <c r="H43" i="9" s="1"/>
  <c r="G43" i="9" a="1"/>
  <c r="G43" i="9" s="1"/>
  <c r="E43" i="9" a="1"/>
  <c r="E43" i="9" s="1"/>
  <c r="F43" i="9" a="1"/>
  <c r="F43" i="9" s="1"/>
  <c r="M44" i="9"/>
  <c r="I254" i="24"/>
  <c r="G254" i="24"/>
  <c r="AR256" i="24" s="1"/>
  <c r="I255" i="24"/>
  <c r="G255" i="24"/>
  <c r="AR257" i="24" s="1"/>
  <c r="D627" i="9" l="1" a="1"/>
  <c r="D627" i="9" s="1"/>
  <c r="AC627" i="9" a="1"/>
  <c r="AC627" i="9" s="1"/>
  <c r="C627" i="9" a="1"/>
  <c r="C627" i="9" s="1"/>
  <c r="Y629" i="9"/>
  <c r="Z628" i="9"/>
  <c r="X626" i="9"/>
  <c r="E626" i="9" s="1" a="1"/>
  <c r="E626" i="9" s="1"/>
  <c r="V625" i="9" a="1"/>
  <c r="V625" i="9" s="1"/>
  <c r="H625" i="9" a="1"/>
  <c r="H625" i="9" s="1"/>
  <c r="F625" i="9" a="1"/>
  <c r="F625" i="9" s="1"/>
  <c r="U625" i="9" a="1"/>
  <c r="U625" i="9" s="1"/>
  <c r="E625" i="9" a="1"/>
  <c r="E625" i="9" s="1"/>
  <c r="G625" i="9" a="1"/>
  <c r="G625" i="9" s="1"/>
  <c r="G308" i="9" a="1"/>
  <c r="G308" i="9" s="1"/>
  <c r="M309" i="9"/>
  <c r="C310" i="9" a="1"/>
  <c r="C310" i="9" s="1"/>
  <c r="I310" i="9" a="1"/>
  <c r="I310" i="9" s="1"/>
  <c r="D310" i="9" a="1"/>
  <c r="D310" i="9" s="1"/>
  <c r="K312" i="9"/>
  <c r="L311" i="9"/>
  <c r="M45" i="9"/>
  <c r="F45" i="9" s="1" a="1"/>
  <c r="F45" i="9" s="1"/>
  <c r="K48" i="9"/>
  <c r="L47" i="9"/>
  <c r="H44" i="9" a="1"/>
  <c r="H44" i="9" s="1"/>
  <c r="E44" i="9" a="1"/>
  <c r="E44" i="9" s="1"/>
  <c r="F44" i="9" a="1"/>
  <c r="F44" i="9" s="1"/>
  <c r="G44" i="9" a="1"/>
  <c r="G44" i="9" s="1"/>
  <c r="C46" i="9" a="1"/>
  <c r="C46" i="9" s="1"/>
  <c r="D46" i="9" a="1"/>
  <c r="D46" i="9" s="1"/>
  <c r="I46" i="9" a="1"/>
  <c r="I46" i="9" s="1"/>
  <c r="I257" i="24"/>
  <c r="G257" i="24"/>
  <c r="AR259" i="24" s="1"/>
  <c r="I256" i="24"/>
  <c r="G256" i="24"/>
  <c r="AR258" i="24" s="1"/>
  <c r="Y630" i="9" l="1"/>
  <c r="Z629" i="9"/>
  <c r="X627" i="9"/>
  <c r="C628" i="9" a="1"/>
  <c r="C628" i="9" s="1"/>
  <c r="D628" i="9" a="1"/>
  <c r="D628" i="9" s="1"/>
  <c r="AC628" i="9" a="1"/>
  <c r="AC628" i="9" s="1"/>
  <c r="V626" i="9" a="1"/>
  <c r="V626" i="9" s="1"/>
  <c r="H626" i="9" a="1"/>
  <c r="H626" i="9" s="1"/>
  <c r="G626" i="9" a="1"/>
  <c r="G626" i="9" s="1"/>
  <c r="U626" i="9" a="1"/>
  <c r="U626" i="9" s="1"/>
  <c r="F626" i="9" a="1"/>
  <c r="F626" i="9" s="1"/>
  <c r="M310" i="9"/>
  <c r="H310" i="9" s="1" a="1"/>
  <c r="H310" i="9" s="1"/>
  <c r="D311" i="9" a="1"/>
  <c r="D311" i="9" s="1"/>
  <c r="C311" i="9" a="1"/>
  <c r="C311" i="9" s="1"/>
  <c r="I311" i="9" a="1"/>
  <c r="I311" i="9" s="1"/>
  <c r="K313" i="9"/>
  <c r="L312" i="9"/>
  <c r="G309" i="9" a="1"/>
  <c r="G309" i="9" s="1"/>
  <c r="H309" i="9" a="1"/>
  <c r="H309" i="9" s="1"/>
  <c r="E309" i="9" a="1"/>
  <c r="E309" i="9" s="1"/>
  <c r="F309" i="9" a="1"/>
  <c r="F309" i="9" s="1"/>
  <c r="M46" i="9"/>
  <c r="G46" i="9" s="1" a="1"/>
  <c r="G46" i="9" s="1"/>
  <c r="E45" i="9" a="1"/>
  <c r="E45" i="9" s="1"/>
  <c r="H45" i="9" a="1"/>
  <c r="H45" i="9" s="1"/>
  <c r="G45" i="9" a="1"/>
  <c r="G45" i="9" s="1"/>
  <c r="I47" i="9" a="1"/>
  <c r="I47" i="9" s="1"/>
  <c r="D47" i="9" a="1"/>
  <c r="D47" i="9" s="1"/>
  <c r="C47" i="9" a="1"/>
  <c r="C47" i="9" s="1"/>
  <c r="K49" i="9"/>
  <c r="K50" i="9" s="1"/>
  <c r="K51" i="9" s="1"/>
  <c r="K52" i="9" s="1"/>
  <c r="K53" i="9" s="1"/>
  <c r="K54" i="9" s="1"/>
  <c r="K55" i="9" s="1"/>
  <c r="K56" i="9" s="1"/>
  <c r="K57" i="9" s="1"/>
  <c r="K58" i="9" s="1"/>
  <c r="K59" i="9" s="1"/>
  <c r="K60" i="9" s="1"/>
  <c r="K61" i="9" s="1"/>
  <c r="K62" i="9" s="1"/>
  <c r="K63" i="9" s="1"/>
  <c r="K64" i="9" s="1"/>
  <c r="K65" i="9" s="1"/>
  <c r="K66" i="9" s="1"/>
  <c r="K67" i="9" s="1"/>
  <c r="K68" i="9" s="1"/>
  <c r="K69" i="9" s="1"/>
  <c r="K70" i="9" s="1"/>
  <c r="K71" i="9" s="1"/>
  <c r="K72" i="9" s="1"/>
  <c r="K73" i="9" s="1"/>
  <c r="K74" i="9" s="1"/>
  <c r="K75" i="9" s="1"/>
  <c r="K76" i="9" s="1"/>
  <c r="K77" i="9" s="1"/>
  <c r="K78" i="9" s="1"/>
  <c r="K79" i="9" s="1"/>
  <c r="K80" i="9" s="1"/>
  <c r="K81" i="9" s="1"/>
  <c r="K82" i="9" s="1"/>
  <c r="K83" i="9" s="1"/>
  <c r="K84" i="9" s="1"/>
  <c r="K85" i="9" s="1"/>
  <c r="K86" i="9" s="1"/>
  <c r="K87" i="9" s="1"/>
  <c r="K88" i="9" s="1"/>
  <c r="K89" i="9" s="1"/>
  <c r="K90" i="9" s="1"/>
  <c r="K91" i="9" s="1"/>
  <c r="K92" i="9" s="1"/>
  <c r="K93" i="9" s="1"/>
  <c r="K94" i="9" s="1"/>
  <c r="K95" i="9" s="1"/>
  <c r="K96" i="9" s="1"/>
  <c r="K97" i="9" s="1"/>
  <c r="K98" i="9" s="1"/>
  <c r="K99" i="9" s="1"/>
  <c r="K100" i="9" s="1"/>
  <c r="K101" i="9" s="1"/>
  <c r="K102" i="9" s="1"/>
  <c r="K103" i="9" s="1"/>
  <c r="K104" i="9" s="1"/>
  <c r="K105" i="9" s="1"/>
  <c r="K106" i="9" s="1"/>
  <c r="K107" i="9" s="1"/>
  <c r="K108" i="9" s="1"/>
  <c r="K109" i="9" s="1"/>
  <c r="K110" i="9" s="1"/>
  <c r="K111" i="9" s="1"/>
  <c r="K112" i="9" s="1"/>
  <c r="K113" i="9" s="1"/>
  <c r="K114" i="9" s="1"/>
  <c r="K115" i="9" s="1"/>
  <c r="K116" i="9" s="1"/>
  <c r="K117" i="9" s="1"/>
  <c r="K118" i="9" s="1"/>
  <c r="K119" i="9" s="1"/>
  <c r="K120" i="9" s="1"/>
  <c r="K121" i="9" s="1"/>
  <c r="K122" i="9" s="1"/>
  <c r="K123" i="9" s="1"/>
  <c r="K124" i="9" s="1"/>
  <c r="K125" i="9" s="1"/>
  <c r="K126" i="9" s="1"/>
  <c r="K127" i="9" s="1"/>
  <c r="K128" i="9" s="1"/>
  <c r="K129" i="9" s="1"/>
  <c r="K130" i="9" s="1"/>
  <c r="K131" i="9" s="1"/>
  <c r="K132" i="9" s="1"/>
  <c r="K133" i="9" s="1"/>
  <c r="K134" i="9" s="1"/>
  <c r="K135" i="9" s="1"/>
  <c r="K136" i="9" s="1"/>
  <c r="K137" i="9" s="1"/>
  <c r="K138" i="9" s="1"/>
  <c r="K139" i="9" s="1"/>
  <c r="K140" i="9" s="1"/>
  <c r="K141" i="9" s="1"/>
  <c r="K142" i="9" s="1"/>
  <c r="K143" i="9" s="1"/>
  <c r="K144" i="9" s="1"/>
  <c r="K145" i="9" s="1"/>
  <c r="K146" i="9" s="1"/>
  <c r="K147" i="9" s="1"/>
  <c r="K148" i="9" s="1"/>
  <c r="K149" i="9" s="1"/>
  <c r="K150" i="9" s="1"/>
  <c r="K151" i="9" s="1"/>
  <c r="K152" i="9" s="1"/>
  <c r="K153" i="9" s="1"/>
  <c r="K154" i="9" s="1"/>
  <c r="K155" i="9" s="1"/>
  <c r="K156" i="9" s="1"/>
  <c r="K157" i="9" s="1"/>
  <c r="K158" i="9" s="1"/>
  <c r="K159" i="9" s="1"/>
  <c r="K160" i="9" s="1"/>
  <c r="K161" i="9" s="1"/>
  <c r="K162" i="9" s="1"/>
  <c r="K163" i="9" s="1"/>
  <c r="K164" i="9" s="1"/>
  <c r="K165" i="9" s="1"/>
  <c r="K166" i="9" s="1"/>
  <c r="K167" i="9" s="1"/>
  <c r="K168" i="9" s="1"/>
  <c r="K169" i="9" s="1"/>
  <c r="K170" i="9" s="1"/>
  <c r="K171" i="9" s="1"/>
  <c r="K172" i="9" s="1"/>
  <c r="K173" i="9" s="1"/>
  <c r="K174" i="9" s="1"/>
  <c r="K175" i="9" s="1"/>
  <c r="K176" i="9" s="1"/>
  <c r="K177" i="9" s="1"/>
  <c r="K178" i="9" s="1"/>
  <c r="K179" i="9" s="1"/>
  <c r="K180" i="9" s="1"/>
  <c r="K181" i="9" s="1"/>
  <c r="K182" i="9" s="1"/>
  <c r="K183" i="9" s="1"/>
  <c r="K184" i="9" s="1"/>
  <c r="K185" i="9" s="1"/>
  <c r="K186" i="9" s="1"/>
  <c r="K187" i="9" s="1"/>
  <c r="K188" i="9" s="1"/>
  <c r="K189" i="9" s="1"/>
  <c r="K190" i="9" s="1"/>
  <c r="K191" i="9" s="1"/>
  <c r="K192" i="9" s="1"/>
  <c r="K193" i="9" s="1"/>
  <c r="K194" i="9" s="1"/>
  <c r="K195" i="9" s="1"/>
  <c r="K196" i="9" s="1"/>
  <c r="K197" i="9" s="1"/>
  <c r="K198" i="9" s="1"/>
  <c r="K199" i="9" s="1"/>
  <c r="K200" i="9" s="1"/>
  <c r="K201" i="9" s="1"/>
  <c r="K202" i="9" s="1"/>
  <c r="K203" i="9" s="1"/>
  <c r="K204" i="9" s="1"/>
  <c r="K205" i="9" s="1"/>
  <c r="K206" i="9" s="1"/>
  <c r="K207" i="9" s="1"/>
  <c r="K208" i="9" s="1"/>
  <c r="K209" i="9" s="1"/>
  <c r="K210" i="9" s="1"/>
  <c r="K211" i="9" s="1"/>
  <c r="K212" i="9" s="1"/>
  <c r="K213" i="9" s="1"/>
  <c r="K214" i="9" s="1"/>
  <c r="K215" i="9" s="1"/>
  <c r="K216" i="9" s="1"/>
  <c r="K217" i="9" s="1"/>
  <c r="K218" i="9" s="1"/>
  <c r="K219" i="9" s="1"/>
  <c r="K220" i="9" s="1"/>
  <c r="K221" i="9" s="1"/>
  <c r="K222" i="9" s="1"/>
  <c r="K223" i="9" s="1"/>
  <c r="K224" i="9" s="1"/>
  <c r="K225" i="9" s="1"/>
  <c r="K226" i="9" s="1"/>
  <c r="K227" i="9" s="1"/>
  <c r="K228" i="9" s="1"/>
  <c r="K229" i="9" s="1"/>
  <c r="K230" i="9" s="1"/>
  <c r="K231" i="9" s="1"/>
  <c r="K232" i="9" s="1"/>
  <c r="K233" i="9" s="1"/>
  <c r="K234" i="9" s="1"/>
  <c r="K235" i="9" s="1"/>
  <c r="K236" i="9" s="1"/>
  <c r="K237" i="9" s="1"/>
  <c r="K238" i="9" s="1"/>
  <c r="L48" i="9"/>
  <c r="I258" i="24"/>
  <c r="G258" i="24"/>
  <c r="AR260" i="24" s="1"/>
  <c r="I259" i="24"/>
  <c r="G259" i="24"/>
  <c r="AR261" i="24" s="1"/>
  <c r="F46" i="9" l="1" a="1"/>
  <c r="F46" i="9" s="1"/>
  <c r="E46" i="9" a="1"/>
  <c r="E46" i="9" s="1"/>
  <c r="E310" i="9" a="1"/>
  <c r="E310" i="9" s="1"/>
  <c r="H46" i="9" a="1"/>
  <c r="H46" i="9" s="1"/>
  <c r="F310" i="9" a="1"/>
  <c r="F310" i="9" s="1"/>
  <c r="G310" i="9" a="1"/>
  <c r="G310" i="9" s="1"/>
  <c r="X628" i="9"/>
  <c r="U627" i="9" a="1"/>
  <c r="U627" i="9" s="1"/>
  <c r="H627" i="9" a="1"/>
  <c r="H627" i="9" s="1"/>
  <c r="F627" i="9" a="1"/>
  <c r="F627" i="9" s="1"/>
  <c r="E627" i="9" a="1"/>
  <c r="E627" i="9" s="1"/>
  <c r="G627" i="9" a="1"/>
  <c r="G627" i="9" s="1"/>
  <c r="C629" i="9" a="1"/>
  <c r="C629" i="9" s="1"/>
  <c r="AC629" i="9" a="1"/>
  <c r="AC629" i="9" s="1"/>
  <c r="D629" i="9" a="1"/>
  <c r="D629" i="9" s="1"/>
  <c r="Y631" i="9"/>
  <c r="Z630" i="9"/>
  <c r="K314" i="9"/>
  <c r="L313" i="9"/>
  <c r="M311" i="9"/>
  <c r="I312" i="9" a="1"/>
  <c r="I312" i="9" s="1"/>
  <c r="C312" i="9" a="1"/>
  <c r="C312" i="9" s="1"/>
  <c r="D312" i="9" a="1"/>
  <c r="D312" i="9" s="1"/>
  <c r="M47" i="9"/>
  <c r="H47" i="9" s="1" a="1"/>
  <c r="H47" i="9" s="1"/>
  <c r="D48" i="9" a="1"/>
  <c r="D48" i="9" s="1"/>
  <c r="I48" i="9" a="1"/>
  <c r="I48" i="9" s="1"/>
  <c r="C48" i="9" a="1"/>
  <c r="C48" i="9" s="1"/>
  <c r="I261" i="24"/>
  <c r="G261" i="24"/>
  <c r="AR263" i="24" s="1"/>
  <c r="I260" i="24"/>
  <c r="G260" i="24"/>
  <c r="AR262" i="24" s="1"/>
  <c r="F47" i="9" l="1" a="1"/>
  <c r="F47" i="9" s="1"/>
  <c r="E47" i="9" a="1"/>
  <c r="E47" i="9" s="1"/>
  <c r="G47" i="9" a="1"/>
  <c r="G47" i="9" s="1"/>
  <c r="D630" i="9" a="1"/>
  <c r="D630" i="9" s="1"/>
  <c r="AC630" i="9" a="1"/>
  <c r="AC630" i="9" s="1"/>
  <c r="C630" i="9" a="1"/>
  <c r="C630" i="9" s="1"/>
  <c r="X629" i="9"/>
  <c r="Y632" i="9"/>
  <c r="Z631" i="9"/>
  <c r="E628" i="9" a="1"/>
  <c r="E628" i="9" s="1"/>
  <c r="U628" i="9" a="1"/>
  <c r="U628" i="9" s="1"/>
  <c r="F628" i="9" a="1"/>
  <c r="F628" i="9" s="1"/>
  <c r="H628" i="9" a="1"/>
  <c r="H628" i="9" s="1"/>
  <c r="G628" i="9" a="1"/>
  <c r="G628" i="9" s="1"/>
  <c r="M312" i="9"/>
  <c r="E312" i="9" s="1" a="1"/>
  <c r="E312" i="9" s="1"/>
  <c r="F311" i="9" a="1"/>
  <c r="F311" i="9" s="1"/>
  <c r="E311" i="9" a="1"/>
  <c r="E311" i="9" s="1"/>
  <c r="G311" i="9" a="1"/>
  <c r="G311" i="9" s="1"/>
  <c r="H311" i="9" a="1"/>
  <c r="H311" i="9" s="1"/>
  <c r="I313" i="9" a="1"/>
  <c r="I313" i="9" s="1"/>
  <c r="C313" i="9" a="1"/>
  <c r="C313" i="9" s="1"/>
  <c r="D313" i="9" a="1"/>
  <c r="D313" i="9" s="1"/>
  <c r="K315" i="9"/>
  <c r="L314" i="9"/>
  <c r="M48" i="9"/>
  <c r="I262" i="24"/>
  <c r="G262" i="24"/>
  <c r="G263" i="24"/>
  <c r="I263" i="24"/>
  <c r="G312" i="9" l="1" a="1"/>
  <c r="G312" i="9" s="1"/>
  <c r="H312" i="9" a="1"/>
  <c r="H312" i="9" s="1"/>
  <c r="F312" i="9" a="1"/>
  <c r="F312" i="9" s="1"/>
  <c r="X630" i="9"/>
  <c r="F630" i="9" s="1" a="1"/>
  <c r="F630" i="9" s="1"/>
  <c r="U629" i="9" a="1"/>
  <c r="U629" i="9" s="1"/>
  <c r="E629" i="9" a="1"/>
  <c r="E629" i="9" s="1"/>
  <c r="H629" i="9" a="1"/>
  <c r="H629" i="9" s="1"/>
  <c r="F629" i="9" a="1"/>
  <c r="F629" i="9" s="1"/>
  <c r="G629" i="9" a="1"/>
  <c r="G629" i="9" s="1"/>
  <c r="C631" i="9" a="1"/>
  <c r="C631" i="9" s="1"/>
  <c r="D631" i="9" a="1"/>
  <c r="D631" i="9" s="1"/>
  <c r="AC631" i="9" a="1"/>
  <c r="AC631" i="9" s="1"/>
  <c r="Y633" i="9"/>
  <c r="Z632" i="9"/>
  <c r="I314" i="9" a="1"/>
  <c r="I314" i="9" s="1"/>
  <c r="D314" i="9" a="1"/>
  <c r="D314" i="9" s="1"/>
  <c r="C314" i="9" a="1"/>
  <c r="C314" i="9" s="1"/>
  <c r="K316" i="9"/>
  <c r="L315" i="9"/>
  <c r="M313" i="9"/>
  <c r="G48" i="9" a="1"/>
  <c r="G48" i="9" s="1"/>
  <c r="H48" i="9" a="1"/>
  <c r="H48" i="9" s="1"/>
  <c r="E48" i="9" a="1"/>
  <c r="E48" i="9" s="1"/>
  <c r="F48" i="9" a="1"/>
  <c r="F48" i="9" s="1"/>
  <c r="G630" i="9" l="1" a="1"/>
  <c r="G630" i="9" s="1"/>
  <c r="E630" i="9" a="1"/>
  <c r="E630" i="9" s="1"/>
  <c r="U630" i="9" a="1"/>
  <c r="U630" i="9" s="1"/>
  <c r="H630" i="9" a="1"/>
  <c r="H630" i="9" s="1"/>
  <c r="X631" i="9"/>
  <c r="H631" i="9" s="1" a="1"/>
  <c r="H631" i="9" s="1"/>
  <c r="Y634" i="9"/>
  <c r="Z633" i="9"/>
  <c r="AC632" i="9" a="1"/>
  <c r="AC632" i="9" s="1"/>
  <c r="D632" i="9" a="1"/>
  <c r="D632" i="9" s="1"/>
  <c r="C632" i="9" a="1"/>
  <c r="C632" i="9" s="1"/>
  <c r="M314" i="9"/>
  <c r="F314" i="9" s="1" a="1"/>
  <c r="F314" i="9" s="1"/>
  <c r="K317" i="9"/>
  <c r="L316" i="9"/>
  <c r="E313" i="9" a="1"/>
  <c r="E313" i="9" s="1"/>
  <c r="H313" i="9" a="1"/>
  <c r="H313" i="9" s="1"/>
  <c r="G313" i="9" a="1"/>
  <c r="G313" i="9" s="1"/>
  <c r="F313" i="9" a="1"/>
  <c r="F313" i="9" s="1"/>
  <c r="C315" i="9" a="1"/>
  <c r="C315" i="9" s="1"/>
  <c r="I315" i="9" a="1"/>
  <c r="I315" i="9" s="1"/>
  <c r="D315" i="9" a="1"/>
  <c r="D315" i="9" s="1"/>
  <c r="F631" i="9" l="1" a="1"/>
  <c r="F631" i="9" s="1"/>
  <c r="E631" i="9" a="1"/>
  <c r="E631" i="9" s="1"/>
  <c r="U631" i="9" a="1"/>
  <c r="U631" i="9" s="1"/>
  <c r="G631" i="9" a="1"/>
  <c r="G631" i="9" s="1"/>
  <c r="V631" i="9" a="1"/>
  <c r="V631" i="9" s="1"/>
  <c r="D633" i="9" a="1"/>
  <c r="D633" i="9" s="1"/>
  <c r="C633" i="9" a="1"/>
  <c r="C633" i="9" s="1"/>
  <c r="AC633" i="9" a="1"/>
  <c r="AC633" i="9" s="1"/>
  <c r="X632" i="9"/>
  <c r="Y635" i="9"/>
  <c r="Z634" i="9"/>
  <c r="E314" i="9" a="1"/>
  <c r="E314" i="9" s="1"/>
  <c r="G314" i="9" a="1"/>
  <c r="G314" i="9" s="1"/>
  <c r="H314" i="9" a="1"/>
  <c r="H314" i="9" s="1"/>
  <c r="M315" i="9"/>
  <c r="E315" i="9" s="1" a="1"/>
  <c r="E315" i="9" s="1"/>
  <c r="C316" i="9" a="1"/>
  <c r="C316" i="9" s="1"/>
  <c r="D316" i="9" a="1"/>
  <c r="D316" i="9" s="1"/>
  <c r="I316" i="9" a="1"/>
  <c r="I316" i="9" s="1"/>
  <c r="K318" i="9"/>
  <c r="K319" i="9" s="1"/>
  <c r="K320" i="9" s="1"/>
  <c r="K321" i="9" s="1"/>
  <c r="K322" i="9" s="1"/>
  <c r="K323" i="9" s="1"/>
  <c r="K324" i="9" s="1"/>
  <c r="K325" i="9" s="1"/>
  <c r="K326" i="9" s="1"/>
  <c r="K327" i="9" s="1"/>
  <c r="K328" i="9" s="1"/>
  <c r="K329" i="9" s="1"/>
  <c r="K330" i="9" s="1"/>
  <c r="K331" i="9" s="1"/>
  <c r="K332" i="9" s="1"/>
  <c r="K333" i="9" s="1"/>
  <c r="K334" i="9" s="1"/>
  <c r="K335" i="9" s="1"/>
  <c r="K336" i="9" s="1"/>
  <c r="K337" i="9" s="1"/>
  <c r="K338" i="9" s="1"/>
  <c r="K339" i="9" s="1"/>
  <c r="K340" i="9" s="1"/>
  <c r="K341" i="9" s="1"/>
  <c r="K342" i="9" s="1"/>
  <c r="K343" i="9" s="1"/>
  <c r="K344" i="9" s="1"/>
  <c r="K345" i="9" s="1"/>
  <c r="K346" i="9" s="1"/>
  <c r="K347" i="9" s="1"/>
  <c r="K348" i="9" s="1"/>
  <c r="K349" i="9" s="1"/>
  <c r="K350" i="9" s="1"/>
  <c r="K351" i="9" s="1"/>
  <c r="K352" i="9" s="1"/>
  <c r="K353" i="9" s="1"/>
  <c r="K354" i="9" s="1"/>
  <c r="K355" i="9" s="1"/>
  <c r="K356" i="9" s="1"/>
  <c r="K357" i="9" s="1"/>
  <c r="K358" i="9" s="1"/>
  <c r="K359" i="9" s="1"/>
  <c r="K360" i="9" s="1"/>
  <c r="K361" i="9" s="1"/>
  <c r="K362" i="9" s="1"/>
  <c r="K363" i="9" s="1"/>
  <c r="K364" i="9" s="1"/>
  <c r="K365" i="9" s="1"/>
  <c r="K366" i="9" s="1"/>
  <c r="K367" i="9" s="1"/>
  <c r="K368" i="9" s="1"/>
  <c r="K369" i="9" s="1"/>
  <c r="K370" i="9" s="1"/>
  <c r="K371" i="9" s="1"/>
  <c r="K372" i="9" s="1"/>
  <c r="K373" i="9" s="1"/>
  <c r="K374" i="9" s="1"/>
  <c r="K375" i="9" s="1"/>
  <c r="K376" i="9" s="1"/>
  <c r="K377" i="9" s="1"/>
  <c r="K378" i="9" s="1"/>
  <c r="K379" i="9" s="1"/>
  <c r="K380" i="9" s="1"/>
  <c r="K381" i="9" s="1"/>
  <c r="K382" i="9" s="1"/>
  <c r="K383" i="9" s="1"/>
  <c r="K384" i="9" s="1"/>
  <c r="K385" i="9" s="1"/>
  <c r="K386" i="9" s="1"/>
  <c r="K387" i="9" s="1"/>
  <c r="K388" i="9" s="1"/>
  <c r="K389" i="9" s="1"/>
  <c r="K390" i="9" s="1"/>
  <c r="K391" i="9" s="1"/>
  <c r="K392" i="9" s="1"/>
  <c r="K393" i="9" s="1"/>
  <c r="K394" i="9" s="1"/>
  <c r="K395" i="9" s="1"/>
  <c r="K396" i="9" s="1"/>
  <c r="K397" i="9" s="1"/>
  <c r="K398" i="9" s="1"/>
  <c r="K399" i="9" s="1"/>
  <c r="K400" i="9" s="1"/>
  <c r="K401" i="9" s="1"/>
  <c r="K402" i="9" s="1"/>
  <c r="K403" i="9" s="1"/>
  <c r="K404" i="9" s="1"/>
  <c r="K405" i="9" s="1"/>
  <c r="K406" i="9" s="1"/>
  <c r="K407" i="9" s="1"/>
  <c r="K408" i="9" s="1"/>
  <c r="K409" i="9" s="1"/>
  <c r="K410" i="9" s="1"/>
  <c r="K411" i="9" s="1"/>
  <c r="K412" i="9" s="1"/>
  <c r="K413" i="9" s="1"/>
  <c r="K414" i="9" s="1"/>
  <c r="K415" i="9" s="1"/>
  <c r="K416" i="9" s="1"/>
  <c r="K417" i="9" s="1"/>
  <c r="K418" i="9" s="1"/>
  <c r="K419" i="9" s="1"/>
  <c r="K420" i="9" s="1"/>
  <c r="K421" i="9" s="1"/>
  <c r="K422" i="9" s="1"/>
  <c r="K423" i="9" s="1"/>
  <c r="K424" i="9" s="1"/>
  <c r="K425" i="9" s="1"/>
  <c r="K426" i="9" s="1"/>
  <c r="K427" i="9" s="1"/>
  <c r="K428" i="9" s="1"/>
  <c r="K429" i="9" s="1"/>
  <c r="K430" i="9" s="1"/>
  <c r="K431" i="9" s="1"/>
  <c r="K432" i="9" s="1"/>
  <c r="K433" i="9" s="1"/>
  <c r="K434" i="9" s="1"/>
  <c r="K435" i="9" s="1"/>
  <c r="K436" i="9" s="1"/>
  <c r="K437" i="9" s="1"/>
  <c r="K438" i="9" s="1"/>
  <c r="K439" i="9" s="1"/>
  <c r="K440" i="9" s="1"/>
  <c r="K441" i="9" s="1"/>
  <c r="K442" i="9" s="1"/>
  <c r="K443" i="9" s="1"/>
  <c r="K444" i="9" s="1"/>
  <c r="K445" i="9" s="1"/>
  <c r="K446" i="9" s="1"/>
  <c r="K447" i="9" s="1"/>
  <c r="K448" i="9" s="1"/>
  <c r="K449" i="9" s="1"/>
  <c r="K450" i="9" s="1"/>
  <c r="K451" i="9" s="1"/>
  <c r="K452" i="9" s="1"/>
  <c r="K453" i="9" s="1"/>
  <c r="K454" i="9" s="1"/>
  <c r="K455" i="9" s="1"/>
  <c r="K456" i="9" s="1"/>
  <c r="K457" i="9" s="1"/>
  <c r="K458" i="9" s="1"/>
  <c r="K459" i="9" s="1"/>
  <c r="K460" i="9" s="1"/>
  <c r="K461" i="9" s="1"/>
  <c r="K462" i="9" s="1"/>
  <c r="K463" i="9" s="1"/>
  <c r="K464" i="9" s="1"/>
  <c r="K465" i="9" s="1"/>
  <c r="K466" i="9" s="1"/>
  <c r="K467" i="9" s="1"/>
  <c r="K468" i="9" s="1"/>
  <c r="K469" i="9" s="1"/>
  <c r="K470" i="9" s="1"/>
  <c r="K471" i="9" s="1"/>
  <c r="K472" i="9" s="1"/>
  <c r="K473" i="9" s="1"/>
  <c r="K474" i="9" s="1"/>
  <c r="K475" i="9" s="1"/>
  <c r="K476" i="9" s="1"/>
  <c r="K477" i="9" s="1"/>
  <c r="L317" i="9"/>
  <c r="D634" i="9" l="1" a="1"/>
  <c r="D634" i="9" s="1"/>
  <c r="AC634" i="9" a="1"/>
  <c r="AC634" i="9" s="1"/>
  <c r="C634" i="9" a="1"/>
  <c r="C634" i="9" s="1"/>
  <c r="Y636" i="9"/>
  <c r="Z635" i="9"/>
  <c r="E632" i="9" a="1"/>
  <c r="E632" i="9" s="1"/>
  <c r="U632" i="9" a="1"/>
  <c r="U632" i="9" s="1"/>
  <c r="V632" i="9" a="1"/>
  <c r="V632" i="9" s="1"/>
  <c r="F632" i="9" a="1"/>
  <c r="F632" i="9" s="1"/>
  <c r="H632" i="9" a="1"/>
  <c r="H632" i="9" s="1"/>
  <c r="G632" i="9" a="1"/>
  <c r="G632" i="9" s="1"/>
  <c r="X633" i="9"/>
  <c r="G315" i="9" a="1"/>
  <c r="G315" i="9" s="1"/>
  <c r="H315" i="9" a="1"/>
  <c r="H315" i="9" s="1"/>
  <c r="F315" i="9" a="1"/>
  <c r="F315" i="9" s="1"/>
  <c r="M316" i="9"/>
  <c r="H316" i="9" s="1" a="1"/>
  <c r="H316" i="9" s="1"/>
  <c r="C317" i="9" a="1"/>
  <c r="C317" i="9" s="1"/>
  <c r="D317" i="9" a="1"/>
  <c r="D317" i="9" s="1"/>
  <c r="I317" i="9" a="1"/>
  <c r="I317" i="9" s="1"/>
  <c r="E316" i="9" l="1" a="1"/>
  <c r="E316" i="9" s="1"/>
  <c r="X634" i="9"/>
  <c r="F633" i="9" a="1"/>
  <c r="F633" i="9" s="1"/>
  <c r="G633" i="9" a="1"/>
  <c r="G633" i="9" s="1"/>
  <c r="E633" i="9" a="1"/>
  <c r="E633" i="9" s="1"/>
  <c r="H633" i="9" a="1"/>
  <c r="H633" i="9" s="1"/>
  <c r="U633" i="9" a="1"/>
  <c r="U633" i="9" s="1"/>
  <c r="V633" i="9" a="1"/>
  <c r="V633" i="9" s="1"/>
  <c r="Y637" i="9"/>
  <c r="Z636" i="9"/>
  <c r="V634" i="9" a="1"/>
  <c r="V634" i="9" s="1"/>
  <c r="G634" i="9" a="1"/>
  <c r="G634" i="9" s="1"/>
  <c r="E634" i="9" a="1"/>
  <c r="E634" i="9" s="1"/>
  <c r="H634" i="9" a="1"/>
  <c r="H634" i="9" s="1"/>
  <c r="U634" i="9" a="1"/>
  <c r="U634" i="9" s="1"/>
  <c r="F634" i="9" a="1"/>
  <c r="F634" i="9" s="1"/>
  <c r="C635" i="9" a="1"/>
  <c r="C635" i="9" s="1"/>
  <c r="AC635" i="9" a="1"/>
  <c r="AC635" i="9" s="1"/>
  <c r="D635" i="9" a="1"/>
  <c r="D635" i="9" s="1"/>
  <c r="G316" i="9" a="1"/>
  <c r="G316" i="9" s="1"/>
  <c r="F316" i="9" a="1"/>
  <c r="F316" i="9" s="1"/>
  <c r="M317" i="9"/>
  <c r="F317" i="9" s="1" a="1"/>
  <c r="F317" i="9" s="1"/>
  <c r="X635" i="9" l="1"/>
  <c r="U635" i="9" s="1" a="1"/>
  <c r="U635" i="9" s="1"/>
  <c r="Y638" i="9"/>
  <c r="Z637" i="9"/>
  <c r="C636" i="9" a="1"/>
  <c r="C636" i="9" s="1"/>
  <c r="D636" i="9" a="1"/>
  <c r="D636" i="9" s="1"/>
  <c r="AC636" i="9" a="1"/>
  <c r="AC636" i="9" s="1"/>
  <c r="H317" i="9" a="1"/>
  <c r="H317" i="9" s="1"/>
  <c r="G317" i="9" a="1"/>
  <c r="G317" i="9" s="1"/>
  <c r="E317" i="9" a="1"/>
  <c r="E317" i="9" s="1"/>
  <c r="F635" i="9" l="1" a="1"/>
  <c r="F635" i="9" s="1"/>
  <c r="H635" i="9" a="1"/>
  <c r="H635" i="9" s="1"/>
  <c r="V635" i="9" a="1"/>
  <c r="V635" i="9" s="1"/>
  <c r="G635" i="9" a="1"/>
  <c r="G635" i="9" s="1"/>
  <c r="E635" i="9" a="1"/>
  <c r="E635" i="9" s="1"/>
  <c r="C637" i="9" a="1"/>
  <c r="C637" i="9" s="1"/>
  <c r="D637" i="9" a="1"/>
  <c r="D637" i="9" s="1"/>
  <c r="AC637" i="9" a="1"/>
  <c r="AC637" i="9" s="1"/>
  <c r="Y639" i="9"/>
  <c r="Z638" i="9"/>
  <c r="X636" i="9"/>
  <c r="X637" i="9" l="1"/>
  <c r="G637" i="9" s="1" a="1"/>
  <c r="G637" i="9" s="1"/>
  <c r="D638" i="9" a="1"/>
  <c r="D638" i="9" s="1"/>
  <c r="C638" i="9" a="1"/>
  <c r="C638" i="9" s="1"/>
  <c r="AC638" i="9" a="1"/>
  <c r="AC638" i="9" s="1"/>
  <c r="Y640" i="9"/>
  <c r="Z639" i="9"/>
  <c r="U637" i="9" a="1"/>
  <c r="U637" i="9" s="1"/>
  <c r="F637" i="9" a="1"/>
  <c r="F637" i="9" s="1"/>
  <c r="V637" i="9" a="1"/>
  <c r="V637" i="9" s="1"/>
  <c r="E636" i="9" a="1"/>
  <c r="E636" i="9" s="1"/>
  <c r="V636" i="9" a="1"/>
  <c r="V636" i="9" s="1"/>
  <c r="U636" i="9" a="1"/>
  <c r="U636" i="9" s="1"/>
  <c r="H636" i="9" a="1"/>
  <c r="H636" i="9" s="1"/>
  <c r="F636" i="9" a="1"/>
  <c r="F636" i="9" s="1"/>
  <c r="G636" i="9" a="1"/>
  <c r="G636" i="9" s="1"/>
  <c r="Y641" i="9" l="1"/>
  <c r="Z640" i="9"/>
  <c r="X638" i="9"/>
  <c r="C639" i="9" a="1"/>
  <c r="C639" i="9" s="1"/>
  <c r="AC639" i="9" a="1"/>
  <c r="AC639" i="9" s="1"/>
  <c r="D639" i="9" a="1"/>
  <c r="D639" i="9" s="1"/>
  <c r="X639" i="9" l="1"/>
  <c r="V638" i="9" a="1"/>
  <c r="V638" i="9" s="1"/>
  <c r="U638" i="9" a="1"/>
  <c r="U638" i="9" s="1"/>
  <c r="F638" i="9" a="1"/>
  <c r="F638" i="9" s="1"/>
  <c r="G638" i="9" a="1"/>
  <c r="G638" i="9" s="1"/>
  <c r="C640" i="9" a="1"/>
  <c r="C640" i="9" s="1"/>
  <c r="D640" i="9" a="1"/>
  <c r="D640" i="9" s="1"/>
  <c r="AC640" i="9" a="1"/>
  <c r="AC640" i="9" s="1"/>
  <c r="Y642" i="9"/>
  <c r="Z641" i="9"/>
  <c r="X640" i="9" l="1"/>
  <c r="D641" i="9" a="1"/>
  <c r="D641" i="9" s="1"/>
  <c r="C641" i="9" a="1"/>
  <c r="C641" i="9" s="1"/>
  <c r="AC641" i="9" a="1"/>
  <c r="AC641" i="9" s="1"/>
  <c r="Y643" i="9"/>
  <c r="Z642" i="9"/>
  <c r="F639" i="9" a="1"/>
  <c r="F639" i="9" s="1"/>
  <c r="U639" i="9" a="1"/>
  <c r="U639" i="9" s="1"/>
  <c r="V639" i="9" a="1"/>
  <c r="V639" i="9" s="1"/>
  <c r="G639" i="9" a="1"/>
  <c r="G639" i="9" s="1"/>
  <c r="X641" i="9" l="1"/>
  <c r="AC642" i="9" a="1"/>
  <c r="AC642" i="9" s="1"/>
  <c r="D642" i="9" a="1"/>
  <c r="D642" i="9" s="1"/>
  <c r="C642" i="9" a="1"/>
  <c r="C642" i="9" s="1"/>
  <c r="Y644" i="9"/>
  <c r="Z643" i="9"/>
  <c r="V640" i="9" a="1"/>
  <c r="V640" i="9" s="1"/>
  <c r="F640" i="9" a="1"/>
  <c r="F640" i="9" s="1"/>
  <c r="U640" i="9" a="1"/>
  <c r="U640" i="9" s="1"/>
  <c r="G640" i="9" a="1"/>
  <c r="G640" i="9" s="1"/>
  <c r="X642" i="9" l="1"/>
  <c r="D643" i="9" a="1"/>
  <c r="D643" i="9" s="1"/>
  <c r="AC643" i="9" a="1"/>
  <c r="AC643" i="9" s="1"/>
  <c r="C643" i="9" a="1"/>
  <c r="C643" i="9" s="1"/>
  <c r="Y645" i="9"/>
  <c r="Z644" i="9"/>
  <c r="F641" i="9" a="1"/>
  <c r="F641" i="9" s="1"/>
  <c r="E641" i="9" a="1"/>
  <c r="E641" i="9" s="1"/>
  <c r="H641" i="9" a="1"/>
  <c r="H641" i="9" s="1"/>
  <c r="G641" i="9" a="1"/>
  <c r="G641" i="9" s="1"/>
  <c r="E642" i="9" l="1" a="1"/>
  <c r="E642" i="9" s="1"/>
  <c r="U642" i="9" a="1"/>
  <c r="U642" i="9" s="1"/>
  <c r="F642" i="9" a="1"/>
  <c r="F642" i="9" s="1"/>
  <c r="G642" i="9" s="1" a="1"/>
  <c r="G642" i="9" s="1"/>
  <c r="H642" i="9" a="1"/>
  <c r="H642" i="9" s="1"/>
  <c r="X643" i="9"/>
  <c r="C644" i="9" a="1"/>
  <c r="C644" i="9" s="1"/>
  <c r="AC644" i="9" a="1"/>
  <c r="AC644" i="9" s="1"/>
  <c r="D644" i="9" a="1"/>
  <c r="D644" i="9" s="1"/>
  <c r="Y646" i="9"/>
  <c r="Z645" i="9"/>
  <c r="X644" i="9" l="1"/>
  <c r="AC645" i="9" a="1"/>
  <c r="AC645" i="9" s="1"/>
  <c r="D645" i="9" a="1"/>
  <c r="D645" i="9" s="1"/>
  <c r="C645" i="9" a="1"/>
  <c r="C645" i="9" s="1"/>
  <c r="Y647" i="9"/>
  <c r="Y648" i="9" s="1"/>
  <c r="Y649" i="9" s="1"/>
  <c r="Y650" i="9" s="1"/>
  <c r="Y651" i="9" s="1"/>
  <c r="Y652" i="9" s="1"/>
  <c r="Y653" i="9" s="1"/>
  <c r="Y654" i="9" s="1"/>
  <c r="Y655" i="9" s="1"/>
  <c r="Y656" i="9" s="1"/>
  <c r="Y657" i="9" s="1"/>
  <c r="Y658" i="9" s="1"/>
  <c r="Y659" i="9" s="1"/>
  <c r="Y660" i="9" s="1"/>
  <c r="Y661" i="9" s="1"/>
  <c r="Y662" i="9" s="1"/>
  <c r="Y663" i="9" s="1"/>
  <c r="Y664" i="9" s="1"/>
  <c r="Y665" i="9" s="1"/>
  <c r="Y666" i="9" s="1"/>
  <c r="Y667" i="9" s="1"/>
  <c r="Y668" i="9" s="1"/>
  <c r="Y669" i="9" s="1"/>
  <c r="Y670" i="9" s="1"/>
  <c r="Y671" i="9" s="1"/>
  <c r="Y672" i="9" s="1"/>
  <c r="Y673" i="9" s="1"/>
  <c r="Y674" i="9" s="1"/>
  <c r="Y675" i="9" s="1"/>
  <c r="Y676" i="9" s="1"/>
  <c r="Y677" i="9" s="1"/>
  <c r="Y678" i="9" s="1"/>
  <c r="Y679" i="9" s="1"/>
  <c r="Y680" i="9" s="1"/>
  <c r="Y681" i="9" s="1"/>
  <c r="Y682" i="9" s="1"/>
  <c r="Y683" i="9" s="1"/>
  <c r="Y684" i="9" s="1"/>
  <c r="Y685" i="9" s="1"/>
  <c r="Y686" i="9" s="1"/>
  <c r="Y687" i="9" s="1"/>
  <c r="Y688" i="9" s="1"/>
  <c r="Y689" i="9" s="1"/>
  <c r="Y690" i="9" s="1"/>
  <c r="Y691" i="9" s="1"/>
  <c r="Y692" i="9" s="1"/>
  <c r="Y693" i="9" s="1"/>
  <c r="Y694" i="9" s="1"/>
  <c r="Y695" i="9" s="1"/>
  <c r="Y696" i="9" s="1"/>
  <c r="Y697" i="9" s="1"/>
  <c r="Y698" i="9" s="1"/>
  <c r="Y699" i="9" s="1"/>
  <c r="Y700" i="9" s="1"/>
  <c r="Y701" i="9" s="1"/>
  <c r="Y702" i="9" s="1"/>
  <c r="Y703" i="9" s="1"/>
  <c r="Y704" i="9" s="1"/>
  <c r="Y705" i="9" s="1"/>
  <c r="Y706" i="9" s="1"/>
  <c r="Y707" i="9" s="1"/>
  <c r="Y708" i="9" s="1"/>
  <c r="Y709" i="9" s="1"/>
  <c r="Y710" i="9" s="1"/>
  <c r="Y711" i="9" s="1"/>
  <c r="Y712" i="9" s="1"/>
  <c r="Y713" i="9" s="1"/>
  <c r="Y714" i="9" s="1"/>
  <c r="Y715" i="9" s="1"/>
  <c r="Y716" i="9" s="1"/>
  <c r="Y717" i="9" s="1"/>
  <c r="Y718" i="9" s="1"/>
  <c r="Y719" i="9" s="1"/>
  <c r="Y720" i="9" s="1"/>
  <c r="Y721" i="9" s="1"/>
  <c r="Y722" i="9" s="1"/>
  <c r="Y723" i="9" s="1"/>
  <c r="Y724" i="9" s="1"/>
  <c r="Y725" i="9" s="1"/>
  <c r="Y726" i="9" s="1"/>
  <c r="Y727" i="9" s="1"/>
  <c r="Y728" i="9" s="1"/>
  <c r="Y729" i="9" s="1"/>
  <c r="Y730" i="9" s="1"/>
  <c r="Y731" i="9" s="1"/>
  <c r="Y732" i="9" s="1"/>
  <c r="Y733" i="9" s="1"/>
  <c r="Y734" i="9" s="1"/>
  <c r="Y735" i="9" s="1"/>
  <c r="Y736" i="9" s="1"/>
  <c r="Y737" i="9" s="1"/>
  <c r="Y738" i="9" s="1"/>
  <c r="Y739" i="9" s="1"/>
  <c r="Y740" i="9" s="1"/>
  <c r="Y741" i="9" s="1"/>
  <c r="Y742" i="9" s="1"/>
  <c r="Y743" i="9" s="1"/>
  <c r="Y744" i="9" s="1"/>
  <c r="Y745" i="9" s="1"/>
  <c r="Y746" i="9" s="1"/>
  <c r="Y747" i="9" s="1"/>
  <c r="Y748" i="9" s="1"/>
  <c r="Y749" i="9" s="1"/>
  <c r="Y750" i="9" s="1"/>
  <c r="Y751" i="9" s="1"/>
  <c r="Y752" i="9" s="1"/>
  <c r="Y753" i="9" s="1"/>
  <c r="Y754" i="9" s="1"/>
  <c r="Y755" i="9" s="1"/>
  <c r="Y756" i="9" s="1"/>
  <c r="Y757" i="9" s="1"/>
  <c r="Y758" i="9" s="1"/>
  <c r="Y759" i="9" s="1"/>
  <c r="Y760" i="9" s="1"/>
  <c r="Y761" i="9" s="1"/>
  <c r="Y762" i="9" s="1"/>
  <c r="Y763" i="9" s="1"/>
  <c r="Y764" i="9" s="1"/>
  <c r="Y765" i="9" s="1"/>
  <c r="Y766" i="9" s="1"/>
  <c r="Y767" i="9" s="1"/>
  <c r="Y768" i="9" s="1"/>
  <c r="Y769" i="9" s="1"/>
  <c r="Y770" i="9" s="1"/>
  <c r="Y771" i="9" s="1"/>
  <c r="Y772" i="9" s="1"/>
  <c r="Y773" i="9" s="1"/>
  <c r="Y774" i="9" s="1"/>
  <c r="Y775" i="9" s="1"/>
  <c r="Y776" i="9" s="1"/>
  <c r="Y777" i="9" s="1"/>
  <c r="Y778" i="9" s="1"/>
  <c r="Y779" i="9" s="1"/>
  <c r="Y780" i="9" s="1"/>
  <c r="Y781" i="9" s="1"/>
  <c r="Y782" i="9" s="1"/>
  <c r="Y783" i="9" s="1"/>
  <c r="Y784" i="9" s="1"/>
  <c r="Y785" i="9" s="1"/>
  <c r="Y786" i="9" s="1"/>
  <c r="Y787" i="9" s="1"/>
  <c r="Y788" i="9" s="1"/>
  <c r="Y789" i="9" s="1"/>
  <c r="Y790" i="9" s="1"/>
  <c r="Y791" i="9" s="1"/>
  <c r="Y792" i="9" s="1"/>
  <c r="Y793" i="9" s="1"/>
  <c r="Y794" i="9" s="1"/>
  <c r="Y795" i="9" s="1"/>
  <c r="Y796" i="9" s="1"/>
  <c r="Y797" i="9" s="1"/>
  <c r="Y798" i="9" s="1"/>
  <c r="Y799" i="9" s="1"/>
  <c r="Y800" i="9" s="1"/>
  <c r="Y801" i="9" s="1"/>
  <c r="Y802" i="9" s="1"/>
  <c r="Y803" i="9" s="1"/>
  <c r="Y804" i="9" s="1"/>
  <c r="Y805" i="9" s="1"/>
  <c r="Y806" i="9" s="1"/>
  <c r="Y807" i="9" s="1"/>
  <c r="Y808" i="9" s="1"/>
  <c r="Y809" i="9" s="1"/>
  <c r="Y810" i="9" s="1"/>
  <c r="Y811" i="9" s="1"/>
  <c r="Y812" i="9" s="1"/>
  <c r="Y813" i="9" s="1"/>
  <c r="Y814" i="9" s="1"/>
  <c r="Y815" i="9" s="1"/>
  <c r="Y816" i="9" s="1"/>
  <c r="Y817" i="9" s="1"/>
  <c r="Y818" i="9" s="1"/>
  <c r="Y819" i="9" s="1"/>
  <c r="Y820" i="9" s="1"/>
  <c r="Y821" i="9" s="1"/>
  <c r="Y822" i="9" s="1"/>
  <c r="Y823" i="9" s="1"/>
  <c r="Y824" i="9" s="1"/>
  <c r="Y825" i="9" s="1"/>
  <c r="Y826" i="9" s="1"/>
  <c r="Y827" i="9" s="1"/>
  <c r="Y828" i="9" s="1"/>
  <c r="Y829" i="9" s="1"/>
  <c r="Y830" i="9" s="1"/>
  <c r="Y831" i="9" s="1"/>
  <c r="Y832" i="9" s="1"/>
  <c r="Y833" i="9" s="1"/>
  <c r="Y834" i="9" s="1"/>
  <c r="Y835" i="9" s="1"/>
  <c r="Y836" i="9" s="1"/>
  <c r="Z646" i="9"/>
  <c r="U643" i="9" a="1"/>
  <c r="U643" i="9" s="1"/>
  <c r="F643" i="9" a="1"/>
  <c r="F643" i="9" s="1"/>
  <c r="E643" i="9" a="1"/>
  <c r="E643" i="9" s="1"/>
  <c r="H643" i="9" a="1"/>
  <c r="H643" i="9" s="1"/>
  <c r="V643" i="9" a="1"/>
  <c r="V643" i="9" s="1"/>
  <c r="G643" i="9" a="1"/>
  <c r="G643" i="9" s="1"/>
  <c r="X645" i="9" l="1"/>
  <c r="AC646" i="9" a="1"/>
  <c r="AC646" i="9" s="1"/>
  <c r="C646" i="9" a="1"/>
  <c r="C646" i="9" s="1"/>
  <c r="D646" i="9" a="1"/>
  <c r="D646" i="9" s="1"/>
  <c r="V644" i="9" a="1"/>
  <c r="V644" i="9" s="1"/>
  <c r="H644" i="9" a="1"/>
  <c r="H644" i="9" s="1"/>
  <c r="F644" i="9" a="1"/>
  <c r="F644" i="9" s="1"/>
  <c r="U644" i="9" a="1"/>
  <c r="U644" i="9" s="1"/>
  <c r="E644" i="9" a="1"/>
  <c r="E644" i="9" s="1"/>
  <c r="G644" i="9" a="1"/>
  <c r="G644" i="9" s="1"/>
  <c r="X646" i="9" l="1"/>
  <c r="F645" i="9" a="1"/>
  <c r="F645" i="9" s="1"/>
  <c r="H645" i="9" a="1"/>
  <c r="H645" i="9" s="1"/>
  <c r="V645" i="9" a="1"/>
  <c r="V645" i="9" s="1"/>
  <c r="E645" i="9" a="1"/>
  <c r="E645" i="9" s="1"/>
  <c r="U645" i="9" a="1"/>
  <c r="U645" i="9" s="1"/>
  <c r="G645" i="9" a="1"/>
  <c r="G645" i="9" s="1"/>
  <c r="E646" i="9" l="1" a="1"/>
  <c r="E646" i="9" s="1"/>
  <c r="V646" i="9" a="1"/>
  <c r="V646" i="9" s="1"/>
  <c r="G646" i="9" a="1"/>
  <c r="G646" i="9" s="1"/>
  <c r="H646" i="9" a="1"/>
  <c r="H646" i="9" s="1"/>
  <c r="F646" i="9" a="1"/>
  <c r="F646" i="9" s="1"/>
  <c r="U646" i="9" a="1"/>
  <c r="U646" i="9" s="1"/>
</calcChain>
</file>

<file path=xl/sharedStrings.xml><?xml version="1.0" encoding="utf-8"?>
<sst xmlns="http://schemas.openxmlformats.org/spreadsheetml/2006/main" count="11429" uniqueCount="5025">
  <si>
    <t>Reporting Period End Date</t>
  </si>
  <si>
    <t>Module</t>
  </si>
  <si>
    <t>Baseline N#</t>
  </si>
  <si>
    <t>Baseline D#</t>
  </si>
  <si>
    <t>Baseline %</t>
  </si>
  <si>
    <t>Objectives</t>
  </si>
  <si>
    <t>Target N#</t>
  </si>
  <si>
    <t>Target D#</t>
  </si>
  <si>
    <t>Target %</t>
  </si>
  <si>
    <t>Comments</t>
  </si>
  <si>
    <t>Custom Indicator</t>
  </si>
  <si>
    <t>Country</t>
  </si>
  <si>
    <t>Goal Number</t>
  </si>
  <si>
    <t>Goals</t>
  </si>
  <si>
    <t>Objective Number</t>
  </si>
  <si>
    <t>Impact Indicators</t>
  </si>
  <si>
    <t>Modules</t>
  </si>
  <si>
    <t>Module Number</t>
  </si>
  <si>
    <t>Baseline Source</t>
  </si>
  <si>
    <t>Required Disaggregation</t>
  </si>
  <si>
    <t>Subset of another indicator (when applicable)</t>
  </si>
  <si>
    <t>Impact Indicator Number</t>
  </si>
  <si>
    <t>Outcome Indicators</t>
  </si>
  <si>
    <t>Outcome Indicator Number</t>
  </si>
  <si>
    <t>Coverage Indicators</t>
  </si>
  <si>
    <t>Intervention Number</t>
  </si>
  <si>
    <t>Coverage Indicator Number</t>
  </si>
  <si>
    <t>Report Due Date</t>
  </si>
  <si>
    <t>Impact Indicator Targets</t>
  </si>
  <si>
    <t>Outcome Indicator Targets</t>
  </si>
  <si>
    <t>Coverage Indicator Targets</t>
  </si>
  <si>
    <t>Disaggregation</t>
  </si>
  <si>
    <t>Baseline Value</t>
  </si>
  <si>
    <t>Baseline Year</t>
  </si>
  <si>
    <t xml:space="preserve">Impact </t>
  </si>
  <si>
    <t xml:space="preserve">Outcome </t>
  </si>
  <si>
    <t>Coverage</t>
  </si>
  <si>
    <t>Page Navigation</t>
  </si>
  <si>
    <t>Interventions</t>
  </si>
  <si>
    <t>Only required if you have Work plan Tracking Measures</t>
  </si>
  <si>
    <t>Principal Recipients</t>
  </si>
  <si>
    <t xml:space="preserve"> Category</t>
  </si>
  <si>
    <t>Category</t>
  </si>
  <si>
    <t>Performance Framework  - Overview - Section A</t>
  </si>
  <si>
    <t>Performance Framework - Impact Indicators - Section B</t>
  </si>
  <si>
    <t>Performance Framework - Outcome Indicators - Section C</t>
  </si>
  <si>
    <t xml:space="preserve"> </t>
  </si>
  <si>
    <t>[Reporting Period End Date]</t>
  </si>
  <si>
    <t>Country (Name)</t>
  </si>
  <si>
    <t>[Custom Impact Indicator]</t>
  </si>
  <si>
    <t>[Baseline Value]</t>
  </si>
  <si>
    <t>[Baseline Year]</t>
  </si>
  <si>
    <t>[Baseline Source]</t>
  </si>
  <si>
    <t>[Comment]</t>
  </si>
  <si>
    <t>[Target N#]</t>
  </si>
  <si>
    <t>[Target D#]</t>
  </si>
  <si>
    <t>[Report Due Date]</t>
  </si>
  <si>
    <t>Name</t>
  </si>
  <si>
    <t>[Disaggregation Categories]</t>
  </si>
  <si>
    <t>Disaggregation Categories</t>
  </si>
  <si>
    <t>Allow creation from PF</t>
  </si>
  <si>
    <t>[Record ID]</t>
  </si>
  <si>
    <t>Record ID</t>
  </si>
  <si>
    <t>[Custom Outcome Indicator]</t>
  </si>
  <si>
    <t>Account (Name)</t>
  </si>
  <si>
    <t>[Account Role ID]</t>
  </si>
  <si>
    <t>Account Role ID</t>
  </si>
  <si>
    <t>--Select--</t>
  </si>
  <si>
    <t>[Goal Name]</t>
  </si>
  <si>
    <t>[Objective Name]</t>
  </si>
  <si>
    <t>Impact Indicators - Section B'!A4</t>
  </si>
  <si>
    <t>Outcome Indicator Name</t>
  </si>
  <si>
    <t>[Baseline N#]</t>
  </si>
  <si>
    <t>[Baseline D#]</t>
  </si>
  <si>
    <t>[Year]</t>
  </si>
  <si>
    <t>Module-Coverage-Intervention Reference - Intervention</t>
  </si>
  <si>
    <t>Module Name</t>
  </si>
  <si>
    <t>Standard Indicator</t>
  </si>
  <si>
    <t>[Account Role Number]</t>
  </si>
  <si>
    <t>[Goal Number]</t>
  </si>
  <si>
    <t>[Objective Number]</t>
  </si>
  <si>
    <t>[Module Number]</t>
  </si>
  <si>
    <t>[Impact Indicator Number]</t>
  </si>
  <si>
    <t>[Coverage Indicator Number]</t>
  </si>
  <si>
    <t>[Outcome Indicator Number]</t>
  </si>
  <si>
    <t>Outcome Indicators - Section C'!A4</t>
  </si>
  <si>
    <t>Coverage Indicators - Section D'!A4</t>
  </si>
  <si>
    <t>[Name]</t>
  </si>
  <si>
    <t>Intervention</t>
  </si>
  <si>
    <t>Key Activity</t>
  </si>
  <si>
    <t>[Key Activity]</t>
  </si>
  <si>
    <t>[Comments]</t>
  </si>
  <si>
    <t>Module ID</t>
  </si>
  <si>
    <t>[Key Activity Milestone Number]</t>
  </si>
  <si>
    <t>[Milestone / Target Description]</t>
  </si>
  <si>
    <t>[Criterion for Completion]</t>
  </si>
  <si>
    <t>Allow Field Update</t>
  </si>
  <si>
    <t>Key Activity-Milestone ID</t>
  </si>
  <si>
    <t>Intervention ID</t>
  </si>
  <si>
    <t>Impact Data - Indicator-Disaggregation Reference</t>
  </si>
  <si>
    <t>[Impact-Outcome Indicator  Reference (Name)]</t>
  </si>
  <si>
    <t>Impact-Outcome Indicator  Reference (Name)</t>
  </si>
  <si>
    <t>[Disaggregation]</t>
  </si>
  <si>
    <t>[Category]</t>
  </si>
  <si>
    <t>Module Reference</t>
  </si>
  <si>
    <t>[Name ID]</t>
  </si>
  <si>
    <t>Standard Intervention</t>
  </si>
  <si>
    <t>[Account]</t>
  </si>
  <si>
    <t>Account</t>
  </si>
  <si>
    <t>Concatenated Name</t>
  </si>
  <si>
    <t>Concatenated Indicator Name</t>
  </si>
  <si>
    <t>Outcome Data - Indicator-Disaggregation Reference</t>
  </si>
  <si>
    <t>Coverage Data - Indicator-Disaggregation Reference</t>
  </si>
  <si>
    <t>[Coverage Indicator  Reference (Name)]</t>
  </si>
  <si>
    <t>Coverage Indicator  Reference (Name)</t>
  </si>
  <si>
    <t>Concatenation for Disaggregation</t>
  </si>
  <si>
    <t>[Impact Outcome Reference (Name)]</t>
  </si>
  <si>
    <t>Impact Outcome Reference (Name)</t>
  </si>
  <si>
    <t>[Component (Name)]</t>
  </si>
  <si>
    <t>Component (Name)</t>
  </si>
  <si>
    <t>Impact Data - Component - Indicator Reference</t>
  </si>
  <si>
    <t>Outcome Data - Component - Indicator Reference</t>
  </si>
  <si>
    <t>[Module-Coverage-Intervention Reference (Name)]</t>
  </si>
  <si>
    <t>Impact Indicator Name</t>
  </si>
  <si>
    <t xml:space="preserve">Impact Indicator Name </t>
  </si>
  <si>
    <t xml:space="preserve">Outcome Indicator Name </t>
  </si>
  <si>
    <t xml:space="preserve">Coverage Indicator Name </t>
  </si>
  <si>
    <t>Coverage Indicator Name</t>
  </si>
  <si>
    <t>Milestone Target Number</t>
  </si>
  <si>
    <t>Key Activity Number</t>
  </si>
  <si>
    <t xml:space="preserve"> Disaggregation - Section E'!A4</t>
  </si>
  <si>
    <t>WPTM - Section F'!A4</t>
  </si>
  <si>
    <t>Overview - Section A'!A13</t>
  </si>
  <si>
    <t>Criterion for Completion</t>
  </si>
  <si>
    <t>Module Data - Component - Indicator Reference</t>
  </si>
  <si>
    <t>[Module (Name)]</t>
  </si>
  <si>
    <t>Column1</t>
  </si>
  <si>
    <t>Column2</t>
  </si>
  <si>
    <t>Column3</t>
  </si>
  <si>
    <t>Column4</t>
  </si>
  <si>
    <t>Name ID</t>
  </si>
  <si>
    <t>Target Year</t>
  </si>
  <si>
    <t>Milestone / Target Description</t>
  </si>
  <si>
    <t>[Mark if target is TBD?]</t>
  </si>
  <si>
    <t>Mark if target is TBD?</t>
  </si>
  <si>
    <t>[Geographic Coverage]</t>
  </si>
  <si>
    <t>[Rating Cumulation Type]</t>
  </si>
  <si>
    <t>Geographic Coverage (if sub-national specify in Comments)</t>
  </si>
  <si>
    <t>Concatenation of Names</t>
  </si>
  <si>
    <t>Record ID2</t>
  </si>
  <si>
    <t>Reference Record Id</t>
  </si>
  <si>
    <t>'Concatenation for Disaggregation</t>
  </si>
  <si>
    <t>Concatenation of names</t>
  </si>
  <si>
    <t xml:space="preserve"> Concatenation of Names</t>
  </si>
  <si>
    <t>Column5</t>
  </si>
  <si>
    <t>Column6</t>
  </si>
  <si>
    <t>Column7</t>
  </si>
  <si>
    <t>Concatenation Indicator Name</t>
  </si>
  <si>
    <t>Objective Description</t>
  </si>
  <si>
    <t>Querying Account Role for Group of countries</t>
  </si>
  <si>
    <t>Quering Account Role for Single Country</t>
  </si>
  <si>
    <t>[Account (Name)]</t>
  </si>
  <si>
    <t>Key Activity to be used for allow creation field</t>
  </si>
  <si>
    <t>Impact Reference</t>
  </si>
  <si>
    <t>Outcome Reference</t>
  </si>
  <si>
    <t>Coverage Indicator Reference ID</t>
  </si>
  <si>
    <t>[Component Name]</t>
  </si>
  <si>
    <t>Component Name</t>
  </si>
  <si>
    <t>Programmatic Report Period Frequency</t>
  </si>
  <si>
    <t>Cumulation type</t>
  </si>
  <si>
    <t>Key Activities</t>
  </si>
  <si>
    <t>WPTM/Targets</t>
  </si>
  <si>
    <t>Coverage Data - Module-Coverage-Intervention Reference</t>
  </si>
  <si>
    <t>Column8</t>
  </si>
  <si>
    <t>Column10</t>
  </si>
  <si>
    <t>Column11</t>
  </si>
  <si>
    <t>Column12</t>
  </si>
  <si>
    <t>Column13</t>
  </si>
  <si>
    <t>Country Id</t>
  </si>
  <si>
    <t>Performance Framework - Coverage Indicators - Section D</t>
  </si>
  <si>
    <t>Performance Framework - Disaggregation - Section E</t>
  </si>
  <si>
    <t>Performance Framework - WPTM - Section E</t>
  </si>
  <si>
    <t>Period</t>
  </si>
  <si>
    <t>Performance Framework</t>
  </si>
  <si>
    <t>No.</t>
  </si>
  <si>
    <t>Country/Geography</t>
  </si>
  <si>
    <t>Implementation Period Start Date</t>
  </si>
  <si>
    <t>Implementation Period End Date</t>
  </si>
  <si>
    <t>Principal Recipient Name</t>
  </si>
  <si>
    <t>PUDR Due</t>
  </si>
  <si>
    <t>Submission date</t>
  </si>
  <si>
    <t>Goal Description</t>
  </si>
  <si>
    <t>[Module Reference (Name)]</t>
  </si>
  <si>
    <t>Module Reference (Name)</t>
  </si>
  <si>
    <t>[Intervention ID (Name)]</t>
  </si>
  <si>
    <t>Reporting Periods</t>
  </si>
  <si>
    <t>[Impact Reference (Name)]</t>
  </si>
  <si>
    <t>Impact Reference (Name)</t>
  </si>
  <si>
    <t>[Country (Name)]</t>
  </si>
  <si>
    <t>Custom Impact Indicator</t>
  </si>
  <si>
    <t>[Outcome Reference (Name)]</t>
  </si>
  <si>
    <t>Outcome Reference (Name)</t>
  </si>
  <si>
    <t>[Custom Coverage Indicator Name - EN]</t>
  </si>
  <si>
    <t>Year</t>
  </si>
  <si>
    <t>[Coverage Indicator Reference ID (Name)]</t>
  </si>
  <si>
    <t>Coverage Indicator Reference ID (Name)</t>
  </si>
  <si>
    <t>Intervention ID (Name)</t>
  </si>
  <si>
    <t>[Target %]</t>
  </si>
  <si>
    <t>Year of Target</t>
  </si>
  <si>
    <t>Reporting Period Record ID</t>
  </si>
  <si>
    <t>Reporting Period ID</t>
  </si>
  <si>
    <t>[Impact Disaggregation ID]</t>
  </si>
  <si>
    <t>Impact Disaggregation ID</t>
  </si>
  <si>
    <t>[Impact Indicator ID (Name)]</t>
  </si>
  <si>
    <t>Impact Indicator ID (Name)</t>
  </si>
  <si>
    <t>[Impact Indicator Name]</t>
  </si>
  <si>
    <t>Concatenation</t>
  </si>
  <si>
    <t>concatenated name for fetching sfdc data</t>
  </si>
  <si>
    <t>Impact Disaggregation</t>
  </si>
  <si>
    <t>Outcome Disaggregation</t>
  </si>
  <si>
    <t>[Outcome Disaggregation ID]</t>
  </si>
  <si>
    <t>Outcome Disaggregation ID</t>
  </si>
  <si>
    <t>[Outcome Indicator ID (Name)]</t>
  </si>
  <si>
    <t>Outcome Indicator ID (Name)</t>
  </si>
  <si>
    <t>[Outcome Indicator Name]</t>
  </si>
  <si>
    <t>Coverage Disaggregation</t>
  </si>
  <si>
    <t>[Coverage Disaggregation ID]</t>
  </si>
  <si>
    <t>Coverage Disaggregation ID</t>
  </si>
  <si>
    <t>[Coverage Indicator (Name)]</t>
  </si>
  <si>
    <t>Coverage Indicator (Name)</t>
  </si>
  <si>
    <t>[Baseline %]</t>
  </si>
  <si>
    <t>Target % from sfdc</t>
  </si>
  <si>
    <t>Baseline % from sfdc</t>
  </si>
  <si>
    <t>[IP (Name)]</t>
  </si>
  <si>
    <t>IP (Name)</t>
  </si>
  <si>
    <t>[Coverage Indicator Name]</t>
  </si>
  <si>
    <t>[Year of Target]</t>
  </si>
  <si>
    <t>Indicator-Disaggregation Reference</t>
  </si>
  <si>
    <t>T</t>
  </si>
  <si>
    <t>[Geography (Name)]</t>
  </si>
  <si>
    <t>Geography (Name)</t>
  </si>
  <si>
    <t>[Alternative Account]</t>
  </si>
  <si>
    <t>Dummy Account Id</t>
  </si>
  <si>
    <t>Temporary Placeholder for Account Id</t>
  </si>
  <si>
    <r>
      <t xml:space="preserve">Principal Recipient Name </t>
    </r>
    <r>
      <rPr>
        <sz val="12"/>
        <color theme="1"/>
        <rFont val="Calibri"/>
        <family val="2"/>
        <scheme val="minor"/>
      </rPr>
      <t>(Select PRs that have previously had Grants with the Global Fund)</t>
    </r>
  </si>
  <si>
    <r>
      <t>New Principal Recipient Name</t>
    </r>
    <r>
      <rPr>
        <sz val="12"/>
        <color theme="1"/>
        <rFont val="Calibri"/>
        <family val="2"/>
        <scheme val="minor"/>
      </rPr>
      <t xml:space="preserve"> (use if the entity has never been a Global Fund PR or does not appear in dropdown list in previous column)</t>
    </r>
  </si>
  <si>
    <t>Funding Request</t>
  </si>
  <si>
    <t>Funding Request Name</t>
  </si>
  <si>
    <t>Group of Countries (Name)</t>
  </si>
  <si>
    <t>Grant</t>
  </si>
  <si>
    <t>Grant Name</t>
  </si>
  <si>
    <t>IP Countries</t>
  </si>
  <si>
    <t>Grant Countries</t>
  </si>
  <si>
    <t>[Project (Name)]</t>
  </si>
  <si>
    <t>Project (Name)</t>
  </si>
  <si>
    <t>Geography ID</t>
  </si>
  <si>
    <t>Grant Name/Funding Request Name</t>
  </si>
  <si>
    <t>[Responsible PR]</t>
  </si>
  <si>
    <t>Responsible PR</t>
  </si>
  <si>
    <t>Reponsible PR</t>
  </si>
  <si>
    <t>Responsible PR(on indicator)</t>
  </si>
  <si>
    <t>[Custom Intervention]</t>
  </si>
  <si>
    <t>PRName from overview page</t>
  </si>
  <si>
    <t>Column9</t>
  </si>
  <si>
    <t>Standard Intervention2</t>
  </si>
  <si>
    <t>Principal Recipient Number</t>
  </si>
  <si>
    <t>IP Record Type</t>
  </si>
  <si>
    <t>hi</t>
  </si>
  <si>
    <t>Module-Coverage-Intervention Reference (Name)</t>
  </si>
  <si>
    <t>Name used on Overview Page for display</t>
  </si>
  <si>
    <t>IP End Date</t>
  </si>
  <si>
    <t>Grant Revision</t>
  </si>
  <si>
    <t>Type of Revision</t>
  </si>
  <si>
    <t>[Reporting Period Start Date]</t>
  </si>
  <si>
    <t>Reporting Period Start Date</t>
  </si>
  <si>
    <t>IP Record ID</t>
  </si>
  <si>
    <t>Impact Indicator Record ID</t>
  </si>
  <si>
    <t>Outcome Indicator Record ID</t>
  </si>
  <si>
    <t xml:space="preserve">Reporting Period </t>
  </si>
  <si>
    <t>Custom Intervention (only if "Other" intervention is chosen)</t>
  </si>
  <si>
    <t>Target N# &amp; Target D#</t>
  </si>
  <si>
    <t>Target N#  Target D#</t>
  </si>
  <si>
    <t>[De-activate indicator]</t>
  </si>
  <si>
    <t>De-activate indicator</t>
  </si>
  <si>
    <t>[Deactivate Indicator]</t>
  </si>
  <si>
    <t>[De-activate Key Activity]</t>
  </si>
  <si>
    <t>De-activate Key Activity</t>
  </si>
  <si>
    <t>Period Start Date</t>
  </si>
  <si>
    <t>Period End Date</t>
  </si>
  <si>
    <t>Allocation Utilization Period Start Date</t>
  </si>
  <si>
    <t>Allocation Utilization Period End Date</t>
  </si>
  <si>
    <t>Disbursement Request</t>
  </si>
  <si>
    <t>This sheet queries Component - Indicator Reference object to bring all the reference data without filter of Soft Delete</t>
  </si>
  <si>
    <t>Module Data - Module-Coverage-Intervention Reference</t>
  </si>
  <si>
    <t>Intervention Data - Module-Coverage-Intervention Reference</t>
  </si>
  <si>
    <t>et</t>
  </si>
  <si>
    <t>Disbursement Request(Display)</t>
  </si>
  <si>
    <t>[Disbursement Request]</t>
  </si>
  <si>
    <t>Target N# /
Target D#</t>
  </si>
  <si>
    <t>Country /
Geographic Coverage</t>
  </si>
  <si>
    <t>Baseline N# /
Baseline D#</t>
  </si>
  <si>
    <t>New Principal Recipient Name (use if the entity has never been a Global Fund PR or does not appear in dropdown list in previous column)</t>
  </si>
  <si>
    <t>Principal Recipient Name (Select PRs that have previously had Grants with the Global Fund)</t>
  </si>
  <si>
    <t>Free Comments 1</t>
  </si>
  <si>
    <t>Free Comments 2</t>
  </si>
  <si>
    <t>Free Comments 3</t>
  </si>
  <si>
    <t>Workplan Tracking Measures</t>
  </si>
  <si>
    <t>Being uploaded from PF</t>
  </si>
  <si>
    <t>Being uploaded from PF(IP)</t>
  </si>
  <si>
    <t>AUP1 Start Date</t>
  </si>
  <si>
    <t>AUP1 End Date</t>
  </si>
  <si>
    <t>Not linked to other tabs</t>
  </si>
  <si>
    <t>Version 5 - 29-Aug-17</t>
  </si>
  <si>
    <t>920bd8b5-08a8-4b41-afc2-c5df9928db59</t>
  </si>
  <si>
    <t>[Component Indicator Reference ID]</t>
  </si>
  <si>
    <t>Component Indicator Reference ID</t>
  </si>
  <si>
    <t>unique Id</t>
  </si>
  <si>
    <t>unique name list</t>
  </si>
  <si>
    <t>Unique Name-Not in use</t>
  </si>
  <si>
    <t>Name-Not in use</t>
  </si>
  <si>
    <t>unique id</t>
  </si>
  <si>
    <t xml:space="preserve">     </t>
  </si>
  <si>
    <t>AIM_Key_Activity_Milestone__c.AIM_De_activate_Key_Activity__c</t>
  </si>
  <si>
    <t>Deactivate</t>
  </si>
  <si>
    <t>AIM_Coverage_Indicator__c.AIM_Geographic_Coverage__c</t>
  </si>
  <si>
    <t>National</t>
  </si>
  <si>
    <t>AIM_Coverage_Indicator__c.AIM_Rating_Cumulation_Type__c</t>
  </si>
  <si>
    <t>Y- Cumulative annually</t>
  </si>
  <si>
    <t>N-Non-cumulative</t>
  </si>
  <si>
    <t>N-Non -cumulative (other)</t>
  </si>
  <si>
    <t>N-Non -cumulative (special)</t>
  </si>
  <si>
    <t>AIM_Coverage_Indicator__c.AIM_Year__c</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</si>
  <si>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</si>
  <si>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</si>
  <si>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</si>
  <si>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</si>
  <si>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</si>
  <si>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</si>
  <si>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</si>
  <si>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</si>
  <si>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</si>
  <si>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</si>
  <si>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</si>
  <si>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</si>
  <si>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</si>
  <si>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</si>
  <si>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</si>
  <si>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</si>
  <si>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</si>
  <si>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</si>
  <si>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</si>
  <si>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</si>
  <si>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</si>
  <si>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</si>
  <si>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</si>
  <si>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</si>
  <si>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AIM_Coverage_Indicator__c.AIM_Deactivate_Indicator__c</t>
  </si>
  <si>
    <t>AIM_Coverage_Indicator_Targets_Results__c.AIM_Mark_if_target_is_TBD__c</t>
  </si>
  <si>
    <t>TBD</t>
  </si>
  <si>
    <t>AIM_Coverage_Disaggregation__c.AIM_Year__c</t>
  </si>
  <si>
    <t>AIM_Impact_Indicator__c.AIM_Baseline_Year__c</t>
  </si>
  <si>
    <t>AIM_Impact_Indicator__c.AIM_Deactivate_indicator__c</t>
  </si>
  <si>
    <t>AIM_Impact_Indicator_Targets_Results__c.AIM_Year_of_Target__c</t>
  </si>
  <si>
    <t>AIM_Impact_Indicator_Targets_Results__c.AIM_Mark_if_target_is_TBD__c</t>
  </si>
  <si>
    <t>AIM_Impact_Disaggregation__c.AIM_Baseline_Year__c</t>
  </si>
  <si>
    <t>AIM_Outcome_Indicator__c.AIM_Baseline_Year__c</t>
  </si>
  <si>
    <t>AIM_Outcome_Indicator__c.AIM_Deactivate_indicator__c</t>
  </si>
  <si>
    <t>AIM_Outcome_Disaggregation__c.AIM_Baseline_Year__c</t>
  </si>
  <si>
    <t>AIM_Outcome_Indicator_Targets_Result__c.AIM_Year_of_Target__c</t>
  </si>
  <si>
    <t>AIM_Outcome_Indicator_Targets_Result__c.AIM_Mark_if_target_is_TBD__c</t>
  </si>
  <si>
    <t>AIM_Grant_Revision__c.aim_revision_type__c</t>
  </si>
  <si>
    <t>End-Date Revision</t>
  </si>
  <si>
    <t>Additional Funding</t>
  </si>
  <si>
    <t>Admin Revision</t>
  </si>
  <si>
    <t>PickListValue</t>
  </si>
  <si>
    <t>PickListKey</t>
  </si>
  <si>
    <t>Subnational</t>
  </si>
  <si>
    <t>Other Revision</t>
  </si>
  <si>
    <t>Grant Making</t>
  </si>
  <si>
    <t>a1K36000005kWVIEA2</t>
  </si>
  <si>
    <t>FR279-KGZ-C</t>
  </si>
  <si>
    <t>Kyrgyzstan</t>
  </si>
  <si>
    <t>a1A360000013M04EAE</t>
  </si>
  <si>
    <t>KGZ-C-UNDP</t>
  </si>
  <si>
    <t>a1I36000004aPlnEAE</t>
  </si>
  <si>
    <t>a1I36000004aPloEAE</t>
  </si>
  <si>
    <t>a1I36000004aPlpEAE</t>
  </si>
  <si>
    <t>a1I36000004aPlqEAE</t>
  </si>
  <si>
    <t>a1I36000004aPlrEAE</t>
  </si>
  <si>
    <t>a1I36000004aPlsEAE</t>
  </si>
  <si>
    <t>a1I36000004aPltEAE</t>
  </si>
  <si>
    <t>a1I36000004aPluEAE</t>
  </si>
  <si>
    <t>a1I36000004aPlvEAE</t>
  </si>
  <si>
    <t>a1I36000004aPlwEAE</t>
  </si>
  <si>
    <t>a1I36000004aPlxEAE</t>
  </si>
  <si>
    <t>a1I36000004aPlyEAE</t>
  </si>
  <si>
    <t>a1I36000004aPlzEAE</t>
  </si>
  <si>
    <t>a1I36000004aPm0EAE</t>
  </si>
  <si>
    <t>a1I36000004aPm1EAE</t>
  </si>
  <si>
    <t>a1I36000008vtPPEAY</t>
  </si>
  <si>
    <t>a1I36000008vtPQEAY</t>
  </si>
  <si>
    <t>a1I36000008vtPREAY</t>
  </si>
  <si>
    <t>a1I36000008vtPSEAY</t>
  </si>
  <si>
    <t>a1I36000008vtPTEAY</t>
  </si>
  <si>
    <t>a1I36000008vtPUEAY</t>
  </si>
  <si>
    <t>a1I36000008vtPVEAY</t>
  </si>
  <si>
    <t>a1I36000008vtPWEAY</t>
  </si>
  <si>
    <t>a1Y36000002bZJtEAM</t>
  </si>
  <si>
    <t>a1W36000001XzG0EAK</t>
  </si>
  <si>
    <t>a1Y36000002bZJuEAM</t>
  </si>
  <si>
    <t>a1W36000001XzGFEA0</t>
  </si>
  <si>
    <t>a1Y36000002bZJvEAM</t>
  </si>
  <si>
    <t>a1W36000001XzGUEA0</t>
  </si>
  <si>
    <t>a1Y36000002bZJwEAM</t>
  </si>
  <si>
    <t>a1W36000001XzGjEAK</t>
  </si>
  <si>
    <t>a1Y36000002bZJxEAM</t>
  </si>
  <si>
    <t>a1W36000001XzGyEAK</t>
  </si>
  <si>
    <t>a1Y36000002bZJyEAM</t>
  </si>
  <si>
    <t>a1W36000001XzHDEA0</t>
  </si>
  <si>
    <t>a1W36000001XzG1EAK</t>
  </si>
  <si>
    <t>a1W36000001XzGGEA0</t>
  </si>
  <si>
    <t>a1W36000001XzGVEA0</t>
  </si>
  <si>
    <t>a1W36000001XzGkEAK</t>
  </si>
  <si>
    <t>a1W36000001XzGzEAK</t>
  </si>
  <si>
    <t>a1W36000001XzHEEA0</t>
  </si>
  <si>
    <t>a1W36000001XzG2EAK</t>
  </si>
  <si>
    <t>a1W36000001XzGHEA0</t>
  </si>
  <si>
    <t>a1W36000001XzGWEA0</t>
  </si>
  <si>
    <t>a1W36000001XzGlEAK</t>
  </si>
  <si>
    <t>a1W36000001XzH0EAK</t>
  </si>
  <si>
    <t>a1W36000001XzHFEA0</t>
  </si>
  <si>
    <t>a1W36000001XzG3EAK</t>
  </si>
  <si>
    <t>a1W36000001XzGIEA0</t>
  </si>
  <si>
    <t>a1W36000001XzGXEA0</t>
  </si>
  <si>
    <t>a1W36000001XzGmEAK</t>
  </si>
  <si>
    <t>a1W36000001XzH1EAK</t>
  </si>
  <si>
    <t>a1W36000001XzHGEA0</t>
  </si>
  <si>
    <t>a1W36000001XzG4EAK</t>
  </si>
  <si>
    <t>a1W36000001XzGJEA0</t>
  </si>
  <si>
    <t>a1W36000001XzGYEA0</t>
  </si>
  <si>
    <t>a1W36000001XzGnEAK</t>
  </si>
  <si>
    <t>a1W36000001XzH2EAK</t>
  </si>
  <si>
    <t>a1W36000001XzHHEA0</t>
  </si>
  <si>
    <t>a1W36000001XzG5EAK</t>
  </si>
  <si>
    <t>a1W36000001XzGKEA0</t>
  </si>
  <si>
    <t>a1W36000001XzGZEA0</t>
  </si>
  <si>
    <t>a1W36000001XzGoEAK</t>
  </si>
  <si>
    <t>a1W36000001XzH3EAK</t>
  </si>
  <si>
    <t>a1W36000001XzHIEA0</t>
  </si>
  <si>
    <t>a1W36000001XzG6EAK</t>
  </si>
  <si>
    <t>a1W36000001XzGLEA0</t>
  </si>
  <si>
    <t>a1W36000001XzGaEAK</t>
  </si>
  <si>
    <t>a1W36000001XzGpEAK</t>
  </si>
  <si>
    <t>a1W36000001XzH4EAK</t>
  </si>
  <si>
    <t>a1W36000001XzHJEA0</t>
  </si>
  <si>
    <t>a1W36000001XzG7EAK</t>
  </si>
  <si>
    <t>a1W36000001XzGMEA0</t>
  </si>
  <si>
    <t>a1W36000001XzGbEAK</t>
  </si>
  <si>
    <t>a1W36000001XzGqEAK</t>
  </si>
  <si>
    <t>a1W36000001XzH5EAK</t>
  </si>
  <si>
    <t>a1W36000001XzHKEA0</t>
  </si>
  <si>
    <t>a1W36000001XzG8EAK</t>
  </si>
  <si>
    <t>a1W36000001XzGNEA0</t>
  </si>
  <si>
    <t>a1W36000001XzGcEAK</t>
  </si>
  <si>
    <t>a1W36000001XzGrEAK</t>
  </si>
  <si>
    <t>a1W36000001XzH6EAK</t>
  </si>
  <si>
    <t>a1W36000001XzHLEA0</t>
  </si>
  <si>
    <t>a1W36000001XzG9EAK</t>
  </si>
  <si>
    <t>a1W36000001XzGOEA0</t>
  </si>
  <si>
    <t>a1W36000001XzGdEAK</t>
  </si>
  <si>
    <t>a1W36000001XzGsEAK</t>
  </si>
  <si>
    <t>a1W36000001XzH7EAK</t>
  </si>
  <si>
    <t>a1W36000001XzHMEA0</t>
  </si>
  <si>
    <t>a1W36000001XzGAEA0</t>
  </si>
  <si>
    <t>a1W36000001XzGPEA0</t>
  </si>
  <si>
    <t>a1W36000001XzGeEAK</t>
  </si>
  <si>
    <t>a1W36000001XzGtEAK</t>
  </si>
  <si>
    <t>a1W36000001XzH8EAK</t>
  </si>
  <si>
    <t>a1W36000001XzHNEA0</t>
  </si>
  <si>
    <t>a1W36000001XzGBEA0</t>
  </si>
  <si>
    <t>a1W36000001XzGQEA0</t>
  </si>
  <si>
    <t>a1W36000001XzGfEAK</t>
  </si>
  <si>
    <t>a1W36000001XzGuEAK</t>
  </si>
  <si>
    <t>a1W36000001XzH9EAK</t>
  </si>
  <si>
    <t>a1W36000001XzHOEA0</t>
  </si>
  <si>
    <t>a1W36000001XzGCEA0</t>
  </si>
  <si>
    <t>a1W36000001XzGREA0</t>
  </si>
  <si>
    <t>a1W36000001XzGgEAK</t>
  </si>
  <si>
    <t>a1W36000001XzGvEAK</t>
  </si>
  <si>
    <t>a1W36000001XzHAEA0</t>
  </si>
  <si>
    <t>a1W36000001XzHPEA0</t>
  </si>
  <si>
    <t>a1W36000001XzGDEA0</t>
  </si>
  <si>
    <t>a1W36000001XzGSEA0</t>
  </si>
  <si>
    <t>a1W36000001XzGhEAK</t>
  </si>
  <si>
    <t>a1W36000001XzGwEAK</t>
  </si>
  <si>
    <t>a1W36000001XzHBEA0</t>
  </si>
  <si>
    <t>a1W36000001XzHQEA0</t>
  </si>
  <si>
    <t>a1W36000001XzGEEA0</t>
  </si>
  <si>
    <t>a1W36000001XzGTEA0</t>
  </si>
  <si>
    <t>a1W36000001XzGiEAK</t>
  </si>
  <si>
    <t>a1W36000001XzGxEAK</t>
  </si>
  <si>
    <t>a1W36000001XzHCEA0</t>
  </si>
  <si>
    <t>a1W36000001XzHREA0</t>
  </si>
  <si>
    <t>a1W3600000401eMEAQ</t>
  </si>
  <si>
    <t>a1W3600000401eNEAQ</t>
  </si>
  <si>
    <t>a1W3600000401eOEAQ</t>
  </si>
  <si>
    <t>a1W3600000401ePEAQ</t>
  </si>
  <si>
    <t>a1W3600000401eQEAQ</t>
  </si>
  <si>
    <t>a1W3600000401eREAQ</t>
  </si>
  <si>
    <t>a1W3600000401eSEAQ</t>
  </si>
  <si>
    <t>a1W3600000401eTEAQ</t>
  </si>
  <si>
    <t>a1W3600000401eUEAQ</t>
  </si>
  <si>
    <t>a1W3600000401eVEAQ</t>
  </si>
  <si>
    <t>a1W3600000401eWEAQ</t>
  </si>
  <si>
    <t>a1W3600000401eXEAQ</t>
  </si>
  <si>
    <t>a1W3600000401eYEAQ</t>
  </si>
  <si>
    <t>a1W3600000401eZEAQ</t>
  </si>
  <si>
    <t>a1W3600000401eaEAA</t>
  </si>
  <si>
    <t>a1W3600000401ebEAA</t>
  </si>
  <si>
    <t>a1W3600000401ecEAA</t>
  </si>
  <si>
    <t>a1W3600000401edEAA</t>
  </si>
  <si>
    <t>a1W3600000401eeEAA</t>
  </si>
  <si>
    <t>a1W3600000401efEAA</t>
  </si>
  <si>
    <t>a1W3600000401egEAA</t>
  </si>
  <si>
    <t>a1W3600000401ehEAA</t>
  </si>
  <si>
    <t>a1W3600000401eiEAA</t>
  </si>
  <si>
    <t>a1W3600000401ejEAA</t>
  </si>
  <si>
    <t>a1W3600000401ekEAA</t>
  </si>
  <si>
    <t>a1W3600000401elEAA</t>
  </si>
  <si>
    <t>a1W3600000401emEAA</t>
  </si>
  <si>
    <t>a1W3600000401enEAA</t>
  </si>
  <si>
    <t>a1W3600000401eoEAA</t>
  </si>
  <si>
    <t>a1W3600000401epEAA</t>
  </si>
  <si>
    <t>a1W3600000401eqEAA</t>
  </si>
  <si>
    <t>a1W3600000401erEAA</t>
  </si>
  <si>
    <t>a1W3600000401esEAA</t>
  </si>
  <si>
    <t>a1W3600000401etEAA</t>
  </si>
  <si>
    <t>a1W3600000401euEAA</t>
  </si>
  <si>
    <t>a1W3600000401evEAA</t>
  </si>
  <si>
    <t>a1W3600000401ewEAA</t>
  </si>
  <si>
    <t>a1W3600000401exEAA</t>
  </si>
  <si>
    <t>a1W3600000401eyEAA</t>
  </si>
  <si>
    <t>a1W3600000401ezEAA</t>
  </si>
  <si>
    <t>a1W3600000401f0EAA</t>
  </si>
  <si>
    <t>a1W3600000401f1EAA</t>
  </si>
  <si>
    <t>a1W3600000401f2EAA</t>
  </si>
  <si>
    <t>a1W3600000401f3EAA</t>
  </si>
  <si>
    <t>a1W3600000401f4EAA</t>
  </si>
  <si>
    <t>a1W3600000401f5EAA</t>
  </si>
  <si>
    <t>a1W3600000401f6EAA</t>
  </si>
  <si>
    <t>a1W3600000401f7EAA</t>
  </si>
  <si>
    <t>United Nations Development Programme</t>
  </si>
  <si>
    <t>a1236000007WBcQAAW</t>
  </si>
  <si>
    <t>a1C36000004Ra2EEAS</t>
  </si>
  <si>
    <t>a1C36000004Ra2FEAS</t>
  </si>
  <si>
    <t>a1C36000004Ra2GEAS</t>
  </si>
  <si>
    <t>a1C36000004Ra2HEAS</t>
  </si>
  <si>
    <t>a1C36000004Ra2IEAS</t>
  </si>
  <si>
    <t>a1C36000004Ra2JEAS</t>
  </si>
  <si>
    <t>a1C36000004Ra2KEAS</t>
  </si>
  <si>
    <t>a1C36000004Ra2LEAS</t>
  </si>
  <si>
    <t>a1C36000004Ra2MEAS</t>
  </si>
  <si>
    <t>a1C36000004Ra2NEAS</t>
  </si>
  <si>
    <t>a1C36000004Ra2OEAS</t>
  </si>
  <si>
    <t>a1C36000004Ra2PEAS</t>
  </si>
  <si>
    <t>a1R360000023wbZEAQ</t>
  </si>
  <si>
    <t>a1R360000023wbaEAA</t>
  </si>
  <si>
    <t>a1R360000023wbbEAA</t>
  </si>
  <si>
    <t>a1R360000023wbcEAA</t>
  </si>
  <si>
    <t>a1R360000023wbdEAA</t>
  </si>
  <si>
    <t>a1R360000023wbeEAA</t>
  </si>
  <si>
    <t>a1R360000023wbfEAA</t>
  </si>
  <si>
    <t>a1R360000023wbgEAA</t>
  </si>
  <si>
    <t>a1R360000023wbhEAA</t>
  </si>
  <si>
    <t>a1R360000023wbiEAA</t>
  </si>
  <si>
    <t>a1R360000023wbjEAA</t>
  </si>
  <si>
    <t>a1R360000023wbkEAA</t>
  </si>
  <si>
    <t>a1P36000002L79GEAS</t>
  </si>
  <si>
    <t>a1P36000002L79HEAS</t>
  </si>
  <si>
    <t>a1P36000002L79IEAS</t>
  </si>
  <si>
    <t>a1P36000002L79JEAS</t>
  </si>
  <si>
    <t>a1P36000002L79KEAS</t>
  </si>
  <si>
    <t>a1P36000002L79LEAS</t>
  </si>
  <si>
    <t>a1P36000002L79MEAS</t>
  </si>
  <si>
    <t>a1P36000002L79NEAS</t>
  </si>
  <si>
    <t>a1P36000002L79OEAS</t>
  </si>
  <si>
    <t>a1P36000002L79PEAS</t>
  </si>
  <si>
    <t>a1P36000002L79QEAS</t>
  </si>
  <si>
    <t>a1P36000002L79REAS</t>
  </si>
  <si>
    <t>a1P36000002L79SEAS</t>
  </si>
  <si>
    <t>a1P36000002L79TEAS</t>
  </si>
  <si>
    <t>a1P36000002L79UEAS</t>
  </si>
  <si>
    <t>a1M36000004ZguyEAC</t>
  </si>
  <si>
    <t>a1M36000004ZguzEAC</t>
  </si>
  <si>
    <t>a1M36000004Zgv0EAC</t>
  </si>
  <si>
    <t>a1M36000004Zgv1EAC</t>
  </si>
  <si>
    <t>a1M36000004Zgv2EAC</t>
  </si>
  <si>
    <t>a1M36000004Zgv3EAC</t>
  </si>
  <si>
    <t>a1M36000004Zgv4EAC</t>
  </si>
  <si>
    <t>a1M36000004Zgv5EAC</t>
  </si>
  <si>
    <t>a1M36000004Zgv6EAC</t>
  </si>
  <si>
    <t>a1M36000004Zgv7EAC</t>
  </si>
  <si>
    <t>a1M36000004Zgv8EAC</t>
  </si>
  <si>
    <t>a1M36000004Zgv9EAC</t>
  </si>
  <si>
    <t>a1M36000004ZgvAEAS</t>
  </si>
  <si>
    <t>a1M36000004ZgvBEAS</t>
  </si>
  <si>
    <t>a1M36000004ZgvCEAS</t>
  </si>
  <si>
    <t>a1M36000004ZgvDEAS</t>
  </si>
  <si>
    <t>a1M36000004ZgvEEAS</t>
  </si>
  <si>
    <t>a1M36000004ZgvFEAS</t>
  </si>
  <si>
    <t>a1M36000004ZgvGEAS</t>
  </si>
  <si>
    <t>a1M36000004ZgvHEAS</t>
  </si>
  <si>
    <t>a1M36000004ZgvIEAS</t>
  </si>
  <si>
    <t>a1M36000004ZgvJEAS</t>
  </si>
  <si>
    <t>a1M36000004ZgvKEAS</t>
  </si>
  <si>
    <t>a1M36000004ZgvLEAS</t>
  </si>
  <si>
    <t>a1M36000004ZgvMEAS</t>
  </si>
  <si>
    <t>a1M36000004ZgvNEAS</t>
  </si>
  <si>
    <t>a1M36000004ZgvOEAS</t>
  </si>
  <si>
    <t>a1M36000004ZgvPEAS</t>
  </si>
  <si>
    <t>a1M36000004ZgvQEAS</t>
  </si>
  <si>
    <t>a1M36000004ZgvREAS</t>
  </si>
  <si>
    <t>a1M36000004ZgvSEAS</t>
  </si>
  <si>
    <t>a1M36000004ZgvTEAS</t>
  </si>
  <si>
    <t>a1M36000004ZgvUEAS</t>
  </si>
  <si>
    <t>a1M36000004ZgvVEAS</t>
  </si>
  <si>
    <t>a1M36000004ZgvWEAS</t>
  </si>
  <si>
    <t>a1M36000004ZgvXEAS</t>
  </si>
  <si>
    <t>a1M36000004ZgvYEAS</t>
  </si>
  <si>
    <t>a1M36000004ZgvZEAS</t>
  </si>
  <si>
    <t>a1M36000004ZgvaEAC</t>
  </si>
  <si>
    <t>a1M36000004ZgvbEAC</t>
  </si>
  <si>
    <t>a1M36000004ZgvcEAC</t>
  </si>
  <si>
    <t>a1M36000004ZgvdEAC</t>
  </si>
  <si>
    <t>a1M36000004ZgveEAC</t>
  </si>
  <si>
    <t>a1M36000004ZgvfEAC</t>
  </si>
  <si>
    <t>a1M36000004ZgvgEAC</t>
  </si>
  <si>
    <t>a1M36000004ZgvhEAC</t>
  </si>
  <si>
    <t>a1M36000004ZgviEAC</t>
  </si>
  <si>
    <t>a1M36000004ZgvjEAC</t>
  </si>
  <si>
    <t>a1M36000004ZgvkEAC</t>
  </si>
  <si>
    <t>a1M36000004ZgvlEAC</t>
  </si>
  <si>
    <t>a1H360000058IL4EAM</t>
  </si>
  <si>
    <t>a1H360000058ILJEA2</t>
  </si>
  <si>
    <t>a1H360000058ILYEA2</t>
  </si>
  <si>
    <t>a1H360000058ILnEAM</t>
  </si>
  <si>
    <t>a1H360000058IM2EAM</t>
  </si>
  <si>
    <t>a1H360000058IMHEA2</t>
  </si>
  <si>
    <t>a1H360000058IL5EAM</t>
  </si>
  <si>
    <t>a1H360000058ILKEA2</t>
  </si>
  <si>
    <t>a1H360000058ILZEA2</t>
  </si>
  <si>
    <t>a1H360000058ILoEAM</t>
  </si>
  <si>
    <t>a1H360000058IM3EAM</t>
  </si>
  <si>
    <t>a1H360000058IMIEA2</t>
  </si>
  <si>
    <t>a1H360000058IL6EAM</t>
  </si>
  <si>
    <t>a1H360000058ILLEA2</t>
  </si>
  <si>
    <t>a1H360000058ILaEAM</t>
  </si>
  <si>
    <t>a1H360000058ILpEAM</t>
  </si>
  <si>
    <t>a1H360000058IM4EAM</t>
  </si>
  <si>
    <t>a1H360000058IMJEA2</t>
  </si>
  <si>
    <t>a1H360000058IL7EAM</t>
  </si>
  <si>
    <t>a1H360000058ILMEA2</t>
  </si>
  <si>
    <t>a1H360000058ILbEAM</t>
  </si>
  <si>
    <t>a1H360000058ILqEAM</t>
  </si>
  <si>
    <t>a1H360000058IM5EAM</t>
  </si>
  <si>
    <t>a1H360000058IMKEA2</t>
  </si>
  <si>
    <t>a1H360000058IL8EAM</t>
  </si>
  <si>
    <t>a1H360000058ILNEA2</t>
  </si>
  <si>
    <t>a1H360000058ILcEAM</t>
  </si>
  <si>
    <t>a1H360000058ILrEAM</t>
  </si>
  <si>
    <t>a1H360000058IM6EAM</t>
  </si>
  <si>
    <t>a1H360000058IMLEA2</t>
  </si>
  <si>
    <t>a1H360000058IL9EAM</t>
  </si>
  <si>
    <t>a1H360000058ILOEA2</t>
  </si>
  <si>
    <t>a1H360000058ILdEAM</t>
  </si>
  <si>
    <t>a1H360000058ILsEAM</t>
  </si>
  <si>
    <t>a1H360000058IM7EAM</t>
  </si>
  <si>
    <t>a1H360000058IMMEA2</t>
  </si>
  <si>
    <t>a1H360000058ILAEA2</t>
  </si>
  <si>
    <t>a1H360000058ILPEA2</t>
  </si>
  <si>
    <t>a1H360000058ILeEAM</t>
  </si>
  <si>
    <t>a1H360000058ILtEAM</t>
  </si>
  <si>
    <t>a1H360000058IM8EAM</t>
  </si>
  <si>
    <t>a1H360000058IMNEA2</t>
  </si>
  <si>
    <t>a1H360000058ILBEA2</t>
  </si>
  <si>
    <t>a1H360000058ILQEA2</t>
  </si>
  <si>
    <t>a1H360000058ILfEAM</t>
  </si>
  <si>
    <t>a1H360000058ILuEAM</t>
  </si>
  <si>
    <t>a1H360000058IM9EAM</t>
  </si>
  <si>
    <t>a1H360000058IMOEA2</t>
  </si>
  <si>
    <t>a1H360000058ILCEA2</t>
  </si>
  <si>
    <t>a1H360000058ILREA2</t>
  </si>
  <si>
    <t>a1H360000058ILgEAM</t>
  </si>
  <si>
    <t>a1H360000058ILvEAM</t>
  </si>
  <si>
    <t>a1H360000058IMAEA2</t>
  </si>
  <si>
    <t>a1H360000058IMPEA2</t>
  </si>
  <si>
    <t>a1H360000058ILDEA2</t>
  </si>
  <si>
    <t>a1H360000058ILSEA2</t>
  </si>
  <si>
    <t>a1H360000058ILhEAM</t>
  </si>
  <si>
    <t>a1H360000058ILwEAM</t>
  </si>
  <si>
    <t>a1H360000058IMBEA2</t>
  </si>
  <si>
    <t>a1H360000058IMQEA2</t>
  </si>
  <si>
    <t>a1H360000058ILEEA2</t>
  </si>
  <si>
    <t>a1H360000058ILTEA2</t>
  </si>
  <si>
    <t>a1H360000058ILiEAM</t>
  </si>
  <si>
    <t>a1H360000058ILxEAM</t>
  </si>
  <si>
    <t>a1H360000058IMCEA2</t>
  </si>
  <si>
    <t>a1H360000058IMREA2</t>
  </si>
  <si>
    <t>a1H360000058ILFEA2</t>
  </si>
  <si>
    <t>a1H360000058ILUEA2</t>
  </si>
  <si>
    <t>a1H360000058ILjEAM</t>
  </si>
  <si>
    <t>a1H360000058ILyEAM</t>
  </si>
  <si>
    <t>a1H360000058IMDEA2</t>
  </si>
  <si>
    <t>a1H360000058IMSEA2</t>
  </si>
  <si>
    <t>a1H360000058ILGEA2</t>
  </si>
  <si>
    <t>a1H360000058ILVEA2</t>
  </si>
  <si>
    <t>a1H360000058ILkEAM</t>
  </si>
  <si>
    <t>a1H360000058ILzEAM</t>
  </si>
  <si>
    <t>a1H360000058IMEEA2</t>
  </si>
  <si>
    <t>a1H360000058IMTEA2</t>
  </si>
  <si>
    <t>a1H360000058ILHEA2</t>
  </si>
  <si>
    <t>a1H360000058ILWEA2</t>
  </si>
  <si>
    <t>a1H360000058ILlEAM</t>
  </si>
  <si>
    <t>a1H360000058IM0EAM</t>
  </si>
  <si>
    <t>a1H360000058IMFEA2</t>
  </si>
  <si>
    <t>a1H360000058IMUEA2</t>
  </si>
  <si>
    <t>a1H360000058ILIEA2</t>
  </si>
  <si>
    <t>a1H360000058ILXEA2</t>
  </si>
  <si>
    <t>a1H360000058ILmEAM</t>
  </si>
  <si>
    <t>a1H360000058IM1EAM</t>
  </si>
  <si>
    <t>a1H360000058IMGEA2</t>
  </si>
  <si>
    <t>a1H360000058IMVEA2</t>
  </si>
  <si>
    <t>a1H36000008o7D9EAI</t>
  </si>
  <si>
    <t>a1H36000008o7DAEAY</t>
  </si>
  <si>
    <t>a1H36000008o7DBEAY</t>
  </si>
  <si>
    <t>a1H36000008o7DCEAY</t>
  </si>
  <si>
    <t>a1H36000008o7DDEAY</t>
  </si>
  <si>
    <t>a1H36000008o7DEEAY</t>
  </si>
  <si>
    <t>a1H36000008o7DFEAY</t>
  </si>
  <si>
    <t>a1H36000008o7DGEAY</t>
  </si>
  <si>
    <t>a1H36000008o7DHEAY</t>
  </si>
  <si>
    <t>a1H36000008o7DIEAY</t>
  </si>
  <si>
    <t>a1H36000008o7DJEAY</t>
  </si>
  <si>
    <t>a1H36000008o7DKEAY</t>
  </si>
  <si>
    <t>a1H36000008o7DLEAY</t>
  </si>
  <si>
    <t>a1H36000008o7DMEAY</t>
  </si>
  <si>
    <t>a1H36000008o7DNEAY</t>
  </si>
  <si>
    <t>a1H36000008o7DOEAY</t>
  </si>
  <si>
    <t>a1H36000008o7DPEAY</t>
  </si>
  <si>
    <t>a1H36000008o7DQEAY</t>
  </si>
  <si>
    <t>a1H36000008o7DREAY</t>
  </si>
  <si>
    <t>a1H36000008o7DSEAY</t>
  </si>
  <si>
    <t>a1H36000008o7DTEAY</t>
  </si>
  <si>
    <t>a1H36000008o7DUEAY</t>
  </si>
  <si>
    <t>a1H36000008o7DVEAY</t>
  </si>
  <si>
    <t>a1H36000008o7DWEAY</t>
  </si>
  <si>
    <t>a1H36000008o7DXEAY</t>
  </si>
  <si>
    <t>a1H36000008o7DYEAY</t>
  </si>
  <si>
    <t>a1H36000008o7DZEAY</t>
  </si>
  <si>
    <t>a1H36000008o7DaEAI</t>
  </si>
  <si>
    <t>a1H36000008o7DbEAI</t>
  </si>
  <si>
    <t>a1H36000008o7DcEAI</t>
  </si>
  <si>
    <t>a1H36000008o7DdEAI</t>
  </si>
  <si>
    <t>a1H36000008o7DeEAI</t>
  </si>
  <si>
    <t>a1H36000008o7DfEAI</t>
  </si>
  <si>
    <t>a1H36000008o7DgEAI</t>
  </si>
  <si>
    <t>a1H36000008o7DhEAI</t>
  </si>
  <si>
    <t>a1H36000008o7DiEAI</t>
  </si>
  <si>
    <t>a1H36000008o7DjEAI</t>
  </si>
  <si>
    <t>a1H36000008o7DkEAI</t>
  </si>
  <si>
    <t>a1H36000008o7DlEAI</t>
  </si>
  <si>
    <t>a1H36000008o7DmEAI</t>
  </si>
  <si>
    <t>a1H36000008o7DnEAI</t>
  </si>
  <si>
    <t>a1H36000008o7DoEAI</t>
  </si>
  <si>
    <t>a1H36000008o7DpEAI</t>
  </si>
  <si>
    <t>a1H36000008o7DqEAI</t>
  </si>
  <si>
    <t>a1H36000008o7DrEAI</t>
  </si>
  <si>
    <t>a1H36000008o7DsEAI</t>
  </si>
  <si>
    <t>a1H36000008o7DtEAI</t>
  </si>
  <si>
    <t>a1H36000008o7DuEAI</t>
  </si>
  <si>
    <t>a1X360000028HlvEAE</t>
  </si>
  <si>
    <t>a1X360000028HlwEAE</t>
  </si>
  <si>
    <t>a1X360000028HlxEAE</t>
  </si>
  <si>
    <t>a1X360000028HlyEAE</t>
  </si>
  <si>
    <t>a1X360000028HlzEAE</t>
  </si>
  <si>
    <t>a1X360000028Hm0EAE</t>
  </si>
  <si>
    <t>a1X360000028Hm1EAE</t>
  </si>
  <si>
    <t>a1X360000028Hm2EAE</t>
  </si>
  <si>
    <t>a1X360000028Hm3EAE</t>
  </si>
  <si>
    <t>a1X360000028Hm4EAE</t>
  </si>
  <si>
    <t>a1X360000028Hm5EAE</t>
  </si>
  <si>
    <t>a1X360000028Hm6EAE</t>
  </si>
  <si>
    <t>a1X360000028Hm7EAE</t>
  </si>
  <si>
    <t>a1X360000028Hm8EAE</t>
  </si>
  <si>
    <t>a1X360000028Hm9EAE</t>
  </si>
  <si>
    <t>a1X36000003Fs5wEAC</t>
  </si>
  <si>
    <t>a1X36000003Fs5xEAC</t>
  </si>
  <si>
    <t>a1X36000003Fs5yEAC</t>
  </si>
  <si>
    <t>a1X36000003Fs5zEAC</t>
  </si>
  <si>
    <t>a1X36000003Fs60EAC</t>
  </si>
  <si>
    <t>a1X36000003Fs61EAC</t>
  </si>
  <si>
    <t>a1X36000003Fs62EAC</t>
  </si>
  <si>
    <t>a1X36000003Fs63EAC</t>
  </si>
  <si>
    <t>a1836000002xXEfAAM</t>
  </si>
  <si>
    <t>a1836000002xXEgAAM</t>
  </si>
  <si>
    <t>a1836000002xXEhAAM</t>
  </si>
  <si>
    <t>a1836000002xXEiAAM</t>
  </si>
  <si>
    <t>a1836000002xXEjAAM</t>
  </si>
  <si>
    <t>a1836000002xXEkAAM</t>
  </si>
  <si>
    <t>a1836000002xXElAAM</t>
  </si>
  <si>
    <t>a1836000002xXEmAAM</t>
  </si>
  <si>
    <t>a1836000002xXEnAAM</t>
  </si>
  <si>
    <t>a1836000002xXEoAAM</t>
  </si>
  <si>
    <t>a1836000002xXEpAAM</t>
  </si>
  <si>
    <t>a1836000002xXEqAAM</t>
  </si>
  <si>
    <t>a1836000002xXErAAM</t>
  </si>
  <si>
    <t>a1836000002xXEsAAM</t>
  </si>
  <si>
    <t>a1836000002xXEtAAM</t>
  </si>
  <si>
    <t>a183600000328CjAAI</t>
  </si>
  <si>
    <t>a183600000328CkAAI</t>
  </si>
  <si>
    <t>a183600000328ClAAI</t>
  </si>
  <si>
    <t>a183600000328CmAAI</t>
  </si>
  <si>
    <t>a183600000328CnAAI</t>
  </si>
  <si>
    <t>a183600000328CoAAI</t>
  </si>
  <si>
    <t>a183600000328CpAAI</t>
  </si>
  <si>
    <t>a183600000328CqAAI</t>
  </si>
  <si>
    <t>a183600000328CrAAI</t>
  </si>
  <si>
    <t>a183600000328CsAAI</t>
  </si>
  <si>
    <t>a183600000328CtAAI</t>
  </si>
  <si>
    <t>a183600000328CuAAI</t>
  </si>
  <si>
    <t>a183600000328CvAAI</t>
  </si>
  <si>
    <t>a183600000328CwAAI</t>
  </si>
  <si>
    <t>a183600000328CxAAI</t>
  </si>
  <si>
    <t>a183600000328CyAAI</t>
  </si>
  <si>
    <t>a183600000328CzAAI</t>
  </si>
  <si>
    <t>a183600000328D0AAI</t>
  </si>
  <si>
    <t>a183600000328D1AAI</t>
  </si>
  <si>
    <t>a183600000328D2AAI</t>
  </si>
  <si>
    <t>a1736000008QVLpAAO</t>
  </si>
  <si>
    <t>a1736000008QVM4AAO</t>
  </si>
  <si>
    <t>a1736000008QVMJAA4</t>
  </si>
  <si>
    <t>a1736000008QVMYAA4</t>
  </si>
  <si>
    <t>a1736000008QVMnAAO</t>
  </si>
  <si>
    <t>a1736000008QVN2AAO</t>
  </si>
  <si>
    <t>a1736000008QVLqAAO</t>
  </si>
  <si>
    <t>a1736000008QVM5AAO</t>
  </si>
  <si>
    <t>a1736000008QVMKAA4</t>
  </si>
  <si>
    <t>a1736000008QVMZAA4</t>
  </si>
  <si>
    <t>a1736000008QVMoAAO</t>
  </si>
  <si>
    <t>a1736000008QVN3AAO</t>
  </si>
  <si>
    <t>a1736000008QVLrAAO</t>
  </si>
  <si>
    <t>a1736000008QVM6AAO</t>
  </si>
  <si>
    <t>a1736000008QVMLAA4</t>
  </si>
  <si>
    <t>a1736000008QVMaAAO</t>
  </si>
  <si>
    <t>a1736000008QVMpAAO</t>
  </si>
  <si>
    <t>a1736000008QVN4AAO</t>
  </si>
  <si>
    <t>a1736000008QVLsAAO</t>
  </si>
  <si>
    <t>a1736000008QVM7AAO</t>
  </si>
  <si>
    <t>a1736000008QVMMAA4</t>
  </si>
  <si>
    <t>a1736000008QVMbAAO</t>
  </si>
  <si>
    <t>a1736000008QVMqAAO</t>
  </si>
  <si>
    <t>a1736000008QVN5AAO</t>
  </si>
  <si>
    <t>a1736000008QVLtAAO</t>
  </si>
  <si>
    <t>a1736000008QVM8AAO</t>
  </si>
  <si>
    <t>a1736000008QVMNAA4</t>
  </si>
  <si>
    <t>a1736000008QVMcAAO</t>
  </si>
  <si>
    <t>a1736000008QVMrAAO</t>
  </si>
  <si>
    <t>a1736000008QVN6AAO</t>
  </si>
  <si>
    <t>a1736000008QVLuAAO</t>
  </si>
  <si>
    <t>a1736000008QVM9AAO</t>
  </si>
  <si>
    <t>a1736000008QVMOAA4</t>
  </si>
  <si>
    <t>a1736000008QVMdAAO</t>
  </si>
  <si>
    <t>a1736000008QVMsAAO</t>
  </si>
  <si>
    <t>a1736000008QVN7AAO</t>
  </si>
  <si>
    <t>a1736000008QVLvAAO</t>
  </si>
  <si>
    <t>a1736000008QVMAAA4</t>
  </si>
  <si>
    <t>a1736000008QVMPAA4</t>
  </si>
  <si>
    <t>a1736000008QVMeAAO</t>
  </si>
  <si>
    <t>a1736000008QVMtAAO</t>
  </si>
  <si>
    <t>a1736000008QVN8AAO</t>
  </si>
  <si>
    <t>a1736000008QVLwAAO</t>
  </si>
  <si>
    <t>a1736000008QVMBAA4</t>
  </si>
  <si>
    <t>a1736000008QVMQAA4</t>
  </si>
  <si>
    <t>a1736000008QVMfAAO</t>
  </si>
  <si>
    <t>a1736000008QVMuAAO</t>
  </si>
  <si>
    <t>a1736000008QVN9AAO</t>
  </si>
  <si>
    <t>a1736000008QVLxAAO</t>
  </si>
  <si>
    <t>a1736000008QVMCAA4</t>
  </si>
  <si>
    <t>a1736000008QVMRAA4</t>
  </si>
  <si>
    <t>a1736000008QVMgAAO</t>
  </si>
  <si>
    <t>a1736000008QVMvAAO</t>
  </si>
  <si>
    <t>a1736000008QVNAAA4</t>
  </si>
  <si>
    <t>a1736000008QVLyAAO</t>
  </si>
  <si>
    <t>a1736000008QVMDAA4</t>
  </si>
  <si>
    <t>a1736000008QVMSAA4</t>
  </si>
  <si>
    <t>a1736000008QVMhAAO</t>
  </si>
  <si>
    <t>a1736000008QVMwAAO</t>
  </si>
  <si>
    <t>a1736000008QVNBAA4</t>
  </si>
  <si>
    <t>a1736000008QVLzAAO</t>
  </si>
  <si>
    <t>a1736000008QVMEAA4</t>
  </si>
  <si>
    <t>a1736000008QVMTAA4</t>
  </si>
  <si>
    <t>a1736000008QVMiAAO</t>
  </si>
  <si>
    <t>a1736000008QVMxAAO</t>
  </si>
  <si>
    <t>a1736000008QVNCAA4</t>
  </si>
  <si>
    <t>a1736000008QVM0AAO</t>
  </si>
  <si>
    <t>a1736000008QVMFAA4</t>
  </si>
  <si>
    <t>a1736000008QVMUAA4</t>
  </si>
  <si>
    <t>a1736000008QVMjAAO</t>
  </si>
  <si>
    <t>a1736000008QVMyAAO</t>
  </si>
  <si>
    <t>a1736000008QVNDAA4</t>
  </si>
  <si>
    <t>a1736000008QVM1AAO</t>
  </si>
  <si>
    <t>a1736000008QVMGAA4</t>
  </si>
  <si>
    <t>a1736000008QVMVAA4</t>
  </si>
  <si>
    <t>a1736000008QVMkAAO</t>
  </si>
  <si>
    <t>a1736000008QVMzAAO</t>
  </si>
  <si>
    <t>a1736000008QVNEAA4</t>
  </si>
  <si>
    <t>a1736000008QVM2AAO</t>
  </si>
  <si>
    <t>a1736000008QVMHAA4</t>
  </si>
  <si>
    <t>a1736000008QVMWAA4</t>
  </si>
  <si>
    <t>a1736000008QVMlAAO</t>
  </si>
  <si>
    <t>a1736000008QVN0AAO</t>
  </si>
  <si>
    <t>a1736000008QVNFAA4</t>
  </si>
  <si>
    <t>a1736000008QVM3AAO</t>
  </si>
  <si>
    <t>a1736000008QVMIAA4</t>
  </si>
  <si>
    <t>a1736000008QVMXAA4</t>
  </si>
  <si>
    <t>a1736000008QVMmAAO</t>
  </si>
  <si>
    <t>a1736000008QVN1AAO</t>
  </si>
  <si>
    <t>a1736000008QVNGAA4</t>
  </si>
  <si>
    <t>a173600000HWUhQAAX</t>
  </si>
  <si>
    <t>a173600000HWUhkAAH</t>
  </si>
  <si>
    <t>a173600000HWUi4AAH</t>
  </si>
  <si>
    <t>a173600000HWUiOAAX</t>
  </si>
  <si>
    <t>a173600000HWUiiAAH</t>
  </si>
  <si>
    <t>a173600000HWUj2AAH</t>
  </si>
  <si>
    <t>a173600000HWUhRAAX</t>
  </si>
  <si>
    <t>a173600000HWUhlAAH</t>
  </si>
  <si>
    <t>a173600000HWUi5AAH</t>
  </si>
  <si>
    <t>a173600000HWUiPAAX</t>
  </si>
  <si>
    <t>a173600000HWUijAAH</t>
  </si>
  <si>
    <t>a173600000HWUj3AAH</t>
  </si>
  <si>
    <t>a173600000HWUhSAAX</t>
  </si>
  <si>
    <t>a173600000HWUhmAAH</t>
  </si>
  <si>
    <t>a173600000HWUi6AAH</t>
  </si>
  <si>
    <t>a173600000HWUiQAAX</t>
  </si>
  <si>
    <t>a173600000HWUikAAH</t>
  </si>
  <si>
    <t>a173600000HWUj4AAH</t>
  </si>
  <si>
    <t>a173600000HWUhTAAX</t>
  </si>
  <si>
    <t>a173600000HWUhnAAH</t>
  </si>
  <si>
    <t>a173600000HWUi7AAH</t>
  </si>
  <si>
    <t>a173600000HWUiRAAX</t>
  </si>
  <si>
    <t>a173600000HWUilAAH</t>
  </si>
  <si>
    <t>a173600000HWUj5AAH</t>
  </si>
  <si>
    <t>a173600000HWUhUAAX</t>
  </si>
  <si>
    <t>a173600000HWUhoAAH</t>
  </si>
  <si>
    <t>a173600000HWUi8AAH</t>
  </si>
  <si>
    <t>a173600000HWUiSAAX</t>
  </si>
  <si>
    <t>a173600000HWUimAAH</t>
  </si>
  <si>
    <t>a173600000HWUj6AAH</t>
  </si>
  <si>
    <t>a173600000HWUhVAAX</t>
  </si>
  <si>
    <t>a173600000HWUhpAAH</t>
  </si>
  <si>
    <t>a173600000HWUi9AAH</t>
  </si>
  <si>
    <t>a173600000HWUiTAAX</t>
  </si>
  <si>
    <t>a173600000HWUinAAH</t>
  </si>
  <si>
    <t>a173600000HWUj7AAH</t>
  </si>
  <si>
    <t>a173600000HWUhWAAX</t>
  </si>
  <si>
    <t>a173600000HWUhqAAH</t>
  </si>
  <si>
    <t>a173600000HWUiAAAX</t>
  </si>
  <si>
    <t>a173600000HWUiUAAX</t>
  </si>
  <si>
    <t>a173600000HWUioAAH</t>
  </si>
  <si>
    <t>a173600000HWUj8AAH</t>
  </si>
  <si>
    <t>a173600000HWUhXAAX</t>
  </si>
  <si>
    <t>a173600000HWUhrAAH</t>
  </si>
  <si>
    <t>a173600000HWUiBAAX</t>
  </si>
  <si>
    <t>a173600000HWUiVAAX</t>
  </si>
  <si>
    <t>a173600000HWUipAAH</t>
  </si>
  <si>
    <t>a173600000HWUj9AAH</t>
  </si>
  <si>
    <t>a173600000HWUhYAAX</t>
  </si>
  <si>
    <t>a173600000HWUhsAAH</t>
  </si>
  <si>
    <t>a173600000HWUiCAAX</t>
  </si>
  <si>
    <t>a173600000HWUiWAAX</t>
  </si>
  <si>
    <t>a173600000HWUiqAAH</t>
  </si>
  <si>
    <t>a173600000HWUjAAAX</t>
  </si>
  <si>
    <t>a173600000HWUhZAAX</t>
  </si>
  <si>
    <t>a173600000HWUhtAAH</t>
  </si>
  <si>
    <t>a173600000HWUiDAAX</t>
  </si>
  <si>
    <t>a173600000HWUiXAAX</t>
  </si>
  <si>
    <t>a173600000HWUirAAH</t>
  </si>
  <si>
    <t>a173600000HWUjBAAX</t>
  </si>
  <si>
    <t>a173600000HWUhaAAH</t>
  </si>
  <si>
    <t>a173600000HWUhuAAH</t>
  </si>
  <si>
    <t>a173600000HWUiEAAX</t>
  </si>
  <si>
    <t>a173600000HWUiYAAX</t>
  </si>
  <si>
    <t>a173600000HWUisAAH</t>
  </si>
  <si>
    <t>a173600000HWUjCAAX</t>
  </si>
  <si>
    <t>a173600000HWUhbAAH</t>
  </si>
  <si>
    <t>a173600000HWUhvAAH</t>
  </si>
  <si>
    <t>a173600000HWUiFAAX</t>
  </si>
  <si>
    <t>a173600000HWUiZAAX</t>
  </si>
  <si>
    <t>a173600000HWUitAAH</t>
  </si>
  <si>
    <t>a173600000HWUjDAAX</t>
  </si>
  <si>
    <t>a173600000HWUhcAAH</t>
  </si>
  <si>
    <t>a173600000HWUhwAAH</t>
  </si>
  <si>
    <t>a173600000HWUiGAAX</t>
  </si>
  <si>
    <t>a173600000HWUiaAAH</t>
  </si>
  <si>
    <t>a173600000HWUiuAAH</t>
  </si>
  <si>
    <t>a173600000HWUjEAAX</t>
  </si>
  <si>
    <t>a173600000HWUhdAAH</t>
  </si>
  <si>
    <t>a173600000HWUhxAAH</t>
  </si>
  <si>
    <t>a173600000HWUiHAAX</t>
  </si>
  <si>
    <t>a173600000HWUibAAH</t>
  </si>
  <si>
    <t>a173600000HWUivAAH</t>
  </si>
  <si>
    <t>a173600000HWUjFAAX</t>
  </si>
  <si>
    <t>a173600000HWUheAAH</t>
  </si>
  <si>
    <t>a173600000HWUhyAAH</t>
  </si>
  <si>
    <t>a173600000HWUiIAAX</t>
  </si>
  <si>
    <t>a173600000HWUicAAH</t>
  </si>
  <si>
    <t>a173600000HWUiwAAH</t>
  </si>
  <si>
    <t>a173600000HWUjGAAX</t>
  </si>
  <si>
    <t>a173600000HWUhfAAH</t>
  </si>
  <si>
    <t>a173600000HWUhzAAH</t>
  </si>
  <si>
    <t>a173600000HWUiJAAX</t>
  </si>
  <si>
    <t>a173600000HWUidAAH</t>
  </si>
  <si>
    <t>a173600000HWUixAAH</t>
  </si>
  <si>
    <t>a173600000HWUjHAAX</t>
  </si>
  <si>
    <t>a173600000HWUhgAAH</t>
  </si>
  <si>
    <t>a173600000HWUi0AAH</t>
  </si>
  <si>
    <t>a173600000HWUiKAAX</t>
  </si>
  <si>
    <t>a173600000HWUieAAH</t>
  </si>
  <si>
    <t>a173600000HWUiyAAH</t>
  </si>
  <si>
    <t>a173600000HWUjIAAX</t>
  </si>
  <si>
    <t>a173600000HWUhhAAH</t>
  </si>
  <si>
    <t>a173600000HWUi1AAH</t>
  </si>
  <si>
    <t>a173600000HWUiLAAX</t>
  </si>
  <si>
    <t>a173600000HWUifAAH</t>
  </si>
  <si>
    <t>a173600000HWUizAAH</t>
  </si>
  <si>
    <t>a173600000HWUjJAAX</t>
  </si>
  <si>
    <t>a173600000HWUhiAAH</t>
  </si>
  <si>
    <t>a173600000HWUi2AAH</t>
  </si>
  <si>
    <t>a173600000HWUiMAAX</t>
  </si>
  <si>
    <t>a173600000HWUigAAH</t>
  </si>
  <si>
    <t>a173600000HWUj0AAH</t>
  </si>
  <si>
    <t>a173600000HWUjKAAX</t>
  </si>
  <si>
    <t>a173600000HWUhjAAH</t>
  </si>
  <si>
    <t>a173600000HWUi3AAH</t>
  </si>
  <si>
    <t>a173600000HWUiNAAX</t>
  </si>
  <si>
    <t>a173600000HWUihAAH</t>
  </si>
  <si>
    <t>a173600000HWUj1AAH</t>
  </si>
  <si>
    <t>a173600000HWUjLAAX</t>
  </si>
  <si>
    <t>a1N36000002QbaoEAC</t>
  </si>
  <si>
    <t>a1N36000002QbapEAC</t>
  </si>
  <si>
    <t>a1N36000002QbaqEAC</t>
  </si>
  <si>
    <t>a1N36000002QbarEAC</t>
  </si>
  <si>
    <t>a1N36000002QbasEAC</t>
  </si>
  <si>
    <t>a1N36000002QbatEAC</t>
  </si>
  <si>
    <t>a1N36000002QbauEAC</t>
  </si>
  <si>
    <t>a1N36000002QbavEAC</t>
  </si>
  <si>
    <t>a1N36000002QbawEAC</t>
  </si>
  <si>
    <t>a1N36000002QbaxEAC</t>
  </si>
  <si>
    <t>a1N36000002QbayEAC</t>
  </si>
  <si>
    <t>a1N36000002QbazEAC</t>
  </si>
  <si>
    <t>a1N36000002Qbb0EAC</t>
  </si>
  <si>
    <t>a1N36000002Qbb1EAC</t>
  </si>
  <si>
    <t>a1N36000002Qbb2EAC</t>
  </si>
  <si>
    <t>a1N36000002Qbb3EAC</t>
  </si>
  <si>
    <t>a1N36000002Qbb4EAC</t>
  </si>
  <si>
    <t>a1N36000002Qbb5EAC</t>
  </si>
  <si>
    <t>a1N36000002Qbb6EAC</t>
  </si>
  <si>
    <t>a1N36000002Qbb7EAC</t>
  </si>
  <si>
    <t>a1N36000002Qbb8EAC</t>
  </si>
  <si>
    <t>a1N36000002Qbb9EAC</t>
  </si>
  <si>
    <t>a1N36000002QbbAEAS</t>
  </si>
  <si>
    <t>a1N36000002QbbBEAS</t>
  </si>
  <si>
    <t>a1N36000002QbbCEAS</t>
  </si>
  <si>
    <t>a1N36000002QbbDEAS</t>
  </si>
  <si>
    <t>a1N36000002QbbEEAS</t>
  </si>
  <si>
    <t>a1N36000002QbbFEAS</t>
  </si>
  <si>
    <t>a1N36000002QbbGEAS</t>
  </si>
  <si>
    <t>a1N36000002QbbHEAS</t>
  </si>
  <si>
    <t>a1N36000002QbbIEAS</t>
  </si>
  <si>
    <t>a1N36000002QbbJEAS</t>
  </si>
  <si>
    <t>a1N36000002QbbKEAS</t>
  </si>
  <si>
    <t>a1N36000002QbbLEAS</t>
  </si>
  <si>
    <t>a1N36000002QbbMEAS</t>
  </si>
  <si>
    <t>a1N36000002QbbNEAS</t>
  </si>
  <si>
    <t>a1N36000002QbbOEAS</t>
  </si>
  <si>
    <t>a1N36000002QbbPEAS</t>
  </si>
  <si>
    <t>a1N36000002QbbQEAS</t>
  </si>
  <si>
    <t>a1N36000002QbbREAS</t>
  </si>
  <si>
    <t>a1N36000002QbbSEAS</t>
  </si>
  <si>
    <t>a1N36000002QbbTEAS</t>
  </si>
  <si>
    <t>a1N36000002QbbUEAS</t>
  </si>
  <si>
    <t>a1N36000002QbbVEAS</t>
  </si>
  <si>
    <t>a1N36000002QbbWEAS</t>
  </si>
  <si>
    <t>a1N36000002QbbXEAS</t>
  </si>
  <si>
    <t>a1N36000002QbbYEAS</t>
  </si>
  <si>
    <t>a1N36000002QbbZEAS</t>
  </si>
  <si>
    <t>a1N36000002QbbaEAC</t>
  </si>
  <si>
    <t>a1N36000002QbbbEAC</t>
  </si>
  <si>
    <t>a1N36000002QbbcEAC</t>
  </si>
  <si>
    <t>a1N36000002QbbdEAC</t>
  </si>
  <si>
    <t>a1N36000002QbbeEAC</t>
  </si>
  <si>
    <t>a1N36000002QbbfEAC</t>
  </si>
  <si>
    <t>a1N36000002QbbgEAC</t>
  </si>
  <si>
    <t>a1N36000002QbbhEAC</t>
  </si>
  <si>
    <t>a1N36000002QbbiEAC</t>
  </si>
  <si>
    <t>a1N36000002QbbjEAC</t>
  </si>
  <si>
    <t>a1N36000002QbbkEAC</t>
  </si>
  <si>
    <t>a1N36000002QbblEAC</t>
  </si>
  <si>
    <t>a1N36000002QbbmEAC</t>
  </si>
  <si>
    <t>a1N36000002QbbnEAC</t>
  </si>
  <si>
    <t>a1N36000002QbboEAC</t>
  </si>
  <si>
    <t>a1N36000002QbbpEAC</t>
  </si>
  <si>
    <t>a1N36000002QbbqEAC</t>
  </si>
  <si>
    <t>a1N36000002QbbrEAC</t>
  </si>
  <si>
    <t>a1N36000002QbbsEAC</t>
  </si>
  <si>
    <t>a1N36000002QbbtEAC</t>
  </si>
  <si>
    <t>a1N36000002QbbuEAC</t>
  </si>
  <si>
    <t>a1N36000002QbbvEAC</t>
  </si>
  <si>
    <t>a1N36000002QbbwEAC</t>
  </si>
  <si>
    <t>a1N36000002QbbxEAC</t>
  </si>
  <si>
    <t>a1N36000002QbbyEAC</t>
  </si>
  <si>
    <t>a1N36000002QbbzEAC</t>
  </si>
  <si>
    <t>a1N36000002Qbc0EAC</t>
  </si>
  <si>
    <t>a1N36000002Qbc1EAC</t>
  </si>
  <si>
    <t>a1N36000002Qbc2EAC</t>
  </si>
  <si>
    <t>a1N36000002Qbc3EAC</t>
  </si>
  <si>
    <t>a1N36000002Qbc4EAC</t>
  </si>
  <si>
    <t>a1N36000002Qbc5EAC</t>
  </si>
  <si>
    <t>a1b36000001ZDOyAAO</t>
  </si>
  <si>
    <t>a1b36000001ZDQGAA4</t>
  </si>
  <si>
    <t>a1b36000001ZDRYAA4</t>
  </si>
  <si>
    <t>a1b36000001ZDSqAAO</t>
  </si>
  <si>
    <t>a1b36000001ZDU8AAO</t>
  </si>
  <si>
    <t>a1b36000001ZDVQAA4</t>
  </si>
  <si>
    <t>a1b36000001ZDOzAAO</t>
  </si>
  <si>
    <t>a1b36000001ZDQHAA4</t>
  </si>
  <si>
    <t>a1b36000001ZDRZAA4</t>
  </si>
  <si>
    <t>a1b36000001ZDSrAAO</t>
  </si>
  <si>
    <t>a1b36000001ZDU9AAO</t>
  </si>
  <si>
    <t>a1b36000001ZDVRAA4</t>
  </si>
  <si>
    <t>a1b36000001ZDP0AAO</t>
  </si>
  <si>
    <t>a1b36000001ZDQIAA4</t>
  </si>
  <si>
    <t>a1b36000001ZDRaAAO</t>
  </si>
  <si>
    <t>a1b36000001ZDSsAAO</t>
  </si>
  <si>
    <t>a1b36000001ZDUAAA4</t>
  </si>
  <si>
    <t>a1b36000001ZDVSAA4</t>
  </si>
  <si>
    <t>a1b36000001ZDP1AAO</t>
  </si>
  <si>
    <t>a1b36000001ZDQJAA4</t>
  </si>
  <si>
    <t>a1b36000001ZDRbAAO</t>
  </si>
  <si>
    <t>a1b36000001ZDStAAO</t>
  </si>
  <si>
    <t>a1b36000001ZDUBAA4</t>
  </si>
  <si>
    <t>a1b36000001ZDVTAA4</t>
  </si>
  <si>
    <t>a1b36000001ZDP2AAO</t>
  </si>
  <si>
    <t>a1b36000001ZDQKAA4</t>
  </si>
  <si>
    <t>a1b36000001ZDRcAAO</t>
  </si>
  <si>
    <t>a1b36000001ZDSuAAO</t>
  </si>
  <si>
    <t>a1b36000001ZDUCAA4</t>
  </si>
  <si>
    <t>a1b36000001ZDVUAA4</t>
  </si>
  <si>
    <t>a1b36000001ZDP3AAO</t>
  </si>
  <si>
    <t>a1b36000001ZDQLAA4</t>
  </si>
  <si>
    <t>a1b36000001ZDRdAAO</t>
  </si>
  <si>
    <t>a1b36000001ZDSvAAO</t>
  </si>
  <si>
    <t>a1b36000001ZDUDAA4</t>
  </si>
  <si>
    <t>a1b36000001ZDVVAA4</t>
  </si>
  <si>
    <t>a1b36000001ZDP4AAO</t>
  </si>
  <si>
    <t>a1b36000001ZDQMAA4</t>
  </si>
  <si>
    <t>a1b36000001ZDReAAO</t>
  </si>
  <si>
    <t>a1b36000001ZDSwAAO</t>
  </si>
  <si>
    <t>a1b36000001ZDUEAA4</t>
  </si>
  <si>
    <t>a1b36000001ZDVWAA4</t>
  </si>
  <si>
    <t>a1b36000001ZDP5AAO</t>
  </si>
  <si>
    <t>a1b36000001ZDQNAA4</t>
  </si>
  <si>
    <t>a1b36000001ZDRfAAO</t>
  </si>
  <si>
    <t>a1b36000001ZDSxAAO</t>
  </si>
  <si>
    <t>a1b36000001ZDUFAA4</t>
  </si>
  <si>
    <t>a1b36000001ZDVXAA4</t>
  </si>
  <si>
    <t>a1b36000001ZDP6AAO</t>
  </si>
  <si>
    <t>a1b36000001ZDQOAA4</t>
  </si>
  <si>
    <t>a1b36000001ZDRgAAO</t>
  </si>
  <si>
    <t>a1b36000001ZDSyAAO</t>
  </si>
  <si>
    <t>a1b36000001ZDUGAA4</t>
  </si>
  <si>
    <t>a1b36000001ZDVYAA4</t>
  </si>
  <si>
    <t>a1b36000001ZDP7AAO</t>
  </si>
  <si>
    <t>a1b36000001ZDQPAA4</t>
  </si>
  <si>
    <t>a1b36000001ZDRhAAO</t>
  </si>
  <si>
    <t>a1b36000001ZDSzAAO</t>
  </si>
  <si>
    <t>a1b36000001ZDUHAA4</t>
  </si>
  <si>
    <t>a1b36000001ZDVZAA4</t>
  </si>
  <si>
    <t>a1b36000001ZDP8AAO</t>
  </si>
  <si>
    <t>a1b36000001ZDQQAA4</t>
  </si>
  <si>
    <t>a1b36000001ZDRiAAO</t>
  </si>
  <si>
    <t>a1b36000001ZDT0AAO</t>
  </si>
  <si>
    <t>a1b36000001ZDUIAA4</t>
  </si>
  <si>
    <t>a1b36000001ZDVaAAO</t>
  </si>
  <si>
    <t>a1b36000001ZDP9AAO</t>
  </si>
  <si>
    <t>a1b36000001ZDQRAA4</t>
  </si>
  <si>
    <t>a1b36000001ZDRjAAO</t>
  </si>
  <si>
    <t>a1b36000001ZDT1AAO</t>
  </si>
  <si>
    <t>a1b36000001ZDUJAA4</t>
  </si>
  <si>
    <t>a1b36000001ZDVbAAO</t>
  </si>
  <si>
    <t>a1b36000001ZDPAAA4</t>
  </si>
  <si>
    <t>a1b36000001ZDQSAA4</t>
  </si>
  <si>
    <t>a1b36000001ZDRkAAO</t>
  </si>
  <si>
    <t>a1b36000001ZDT2AAO</t>
  </si>
  <si>
    <t>a1b36000001ZDUKAA4</t>
  </si>
  <si>
    <t>a1b36000001ZDVcAAO</t>
  </si>
  <si>
    <t>a1b36000001ZDPBAA4</t>
  </si>
  <si>
    <t>a1b36000001ZDQTAA4</t>
  </si>
  <si>
    <t>a1b36000001ZDRlAAO</t>
  </si>
  <si>
    <t>a1b36000001ZDT3AAO</t>
  </si>
  <si>
    <t>a1b36000001ZDULAA4</t>
  </si>
  <si>
    <t>a1b36000001ZDVdAAO</t>
  </si>
  <si>
    <t>a1b36000001ZDPCAA4</t>
  </si>
  <si>
    <t>a1b36000001ZDQUAA4</t>
  </si>
  <si>
    <t>a1b36000001ZDRmAAO</t>
  </si>
  <si>
    <t>a1b36000001ZDT4AAO</t>
  </si>
  <si>
    <t>a1b36000001ZDUMAA4</t>
  </si>
  <si>
    <t>a1b36000001ZDVeAAO</t>
  </si>
  <si>
    <t>a1b36000001ZDPDAA4</t>
  </si>
  <si>
    <t>a1b36000001ZDQVAA4</t>
  </si>
  <si>
    <t>a1b36000001ZDRnAAO</t>
  </si>
  <si>
    <t>a1b36000001ZDT5AAO</t>
  </si>
  <si>
    <t>a1b36000001ZDUNAA4</t>
  </si>
  <si>
    <t>a1b36000001ZDVfAAO</t>
  </si>
  <si>
    <t>a1b36000001ZDPEAA4</t>
  </si>
  <si>
    <t>a1b36000001ZDQWAA4</t>
  </si>
  <si>
    <t>a1b36000001ZDRoAAO</t>
  </si>
  <si>
    <t>a1b36000001ZDT6AAO</t>
  </si>
  <si>
    <t>a1b36000001ZDUOAA4</t>
  </si>
  <si>
    <t>a1b36000001ZDVgAAO</t>
  </si>
  <si>
    <t>a1b36000001ZDPFAA4</t>
  </si>
  <si>
    <t>a1b36000001ZDQXAA4</t>
  </si>
  <si>
    <t>a1b36000001ZDRpAAO</t>
  </si>
  <si>
    <t>a1b36000001ZDT7AAO</t>
  </si>
  <si>
    <t>a1b36000001ZDUPAA4</t>
  </si>
  <si>
    <t>a1b36000001ZDVhAAO</t>
  </si>
  <si>
    <t>a1b36000001ZDPGAA4</t>
  </si>
  <si>
    <t>a1b36000001ZDQYAA4</t>
  </si>
  <si>
    <t>a1b36000001ZDRqAAO</t>
  </si>
  <si>
    <t>a1b36000001ZDT8AAO</t>
  </si>
  <si>
    <t>a1b36000001ZDUQAA4</t>
  </si>
  <si>
    <t>a1b36000001ZDViAAO</t>
  </si>
  <si>
    <t>a1b36000001ZDPHAA4</t>
  </si>
  <si>
    <t>a1b36000001ZDQZAA4</t>
  </si>
  <si>
    <t>a1b36000001ZDRrAAO</t>
  </si>
  <si>
    <t>a1b36000001ZDT9AAO</t>
  </si>
  <si>
    <t>a1b36000001ZDURAA4</t>
  </si>
  <si>
    <t>a1b36000001ZDVjAAO</t>
  </si>
  <si>
    <t>a1b36000001ZDPIAA4</t>
  </si>
  <si>
    <t>a1b36000001ZDQaAAO</t>
  </si>
  <si>
    <t>a1b36000001ZDRsAAO</t>
  </si>
  <si>
    <t>a1b36000001ZDTAAA4</t>
  </si>
  <si>
    <t>a1b36000001ZDUSAA4</t>
  </si>
  <si>
    <t>a1b36000001ZDVkAAO</t>
  </si>
  <si>
    <t>a1b36000001ZDPJAA4</t>
  </si>
  <si>
    <t>a1b36000001ZDQbAAO</t>
  </si>
  <si>
    <t>a1b36000001ZDRtAAO</t>
  </si>
  <si>
    <t>a1b36000001ZDTBAA4</t>
  </si>
  <si>
    <t>a1b36000001ZDUTAA4</t>
  </si>
  <si>
    <t>a1b36000001ZDVlAAO</t>
  </si>
  <si>
    <t>a1b36000001ZDPKAA4</t>
  </si>
  <si>
    <t>a1b36000001ZDQcAAO</t>
  </si>
  <si>
    <t>a1b36000001ZDRuAAO</t>
  </si>
  <si>
    <t>a1b36000001ZDTCAA4</t>
  </si>
  <si>
    <t>a1b36000001ZDUUAA4</t>
  </si>
  <si>
    <t>a1b36000001ZDVmAAO</t>
  </si>
  <si>
    <t>a1b36000001ZDPLAA4</t>
  </si>
  <si>
    <t>a1b36000001ZDQdAAO</t>
  </si>
  <si>
    <t>a1b36000001ZDRvAAO</t>
  </si>
  <si>
    <t>a1b36000001ZDTDAA4</t>
  </si>
  <si>
    <t>a1b36000001ZDUVAA4</t>
  </si>
  <si>
    <t>a1b36000001ZDVnAAO</t>
  </si>
  <si>
    <t>a1b36000001ZDPMAA4</t>
  </si>
  <si>
    <t>a1b36000001ZDQeAAO</t>
  </si>
  <si>
    <t>a1b36000001ZDRwAAO</t>
  </si>
  <si>
    <t>a1b36000001ZDTEAA4</t>
  </si>
  <si>
    <t>a1b36000001ZDUWAA4</t>
  </si>
  <si>
    <t>a1b36000001ZDVoAAO</t>
  </si>
  <si>
    <t>a1b36000001ZDPNAA4</t>
  </si>
  <si>
    <t>a1b36000001ZDQfAAO</t>
  </si>
  <si>
    <t>a1b36000001ZDRxAAO</t>
  </si>
  <si>
    <t>a1b36000001ZDTFAA4</t>
  </si>
  <si>
    <t>a1b36000001ZDUXAA4</t>
  </si>
  <si>
    <t>a1b36000001ZDVpAAO</t>
  </si>
  <si>
    <t>a1b36000001ZDPOAA4</t>
  </si>
  <si>
    <t>a1b36000001ZDQgAAO</t>
  </si>
  <si>
    <t>a1b36000001ZDRyAAO</t>
  </si>
  <si>
    <t>a1b36000001ZDTGAA4</t>
  </si>
  <si>
    <t>a1b36000001ZDUYAA4</t>
  </si>
  <si>
    <t>a1b36000001ZDVqAAO</t>
  </si>
  <si>
    <t>a1b36000001ZDPPAA4</t>
  </si>
  <si>
    <t>a1b36000001ZDQhAAO</t>
  </si>
  <si>
    <t>a1b36000001ZDRzAAO</t>
  </si>
  <si>
    <t>a1b36000001ZDTHAA4</t>
  </si>
  <si>
    <t>a1b36000001ZDUZAA4</t>
  </si>
  <si>
    <t>a1b36000001ZDVrAAO</t>
  </si>
  <si>
    <t>a1b36000001ZDPQAA4</t>
  </si>
  <si>
    <t>a1b36000001ZDQiAAO</t>
  </si>
  <si>
    <t>a1b36000001ZDS0AAO</t>
  </si>
  <si>
    <t>a1b36000001ZDTIAA4</t>
  </si>
  <si>
    <t>a1b36000001ZDUaAAO</t>
  </si>
  <si>
    <t>a1b36000001ZDVsAAO</t>
  </si>
  <si>
    <t>a1b36000001ZDPRAA4</t>
  </si>
  <si>
    <t>a1b36000001ZDQjAAO</t>
  </si>
  <si>
    <t>a1b36000001ZDS1AAO</t>
  </si>
  <si>
    <t>a1b36000001ZDTJAA4</t>
  </si>
  <si>
    <t>a1b36000001ZDUbAAO</t>
  </si>
  <si>
    <t>a1b36000001ZDVtAAO</t>
  </si>
  <si>
    <t>a1b36000001ZDPSAA4</t>
  </si>
  <si>
    <t>a1b36000001ZDQkAAO</t>
  </si>
  <si>
    <t>a1b36000001ZDS2AAO</t>
  </si>
  <si>
    <t>a1b36000001ZDTKAA4</t>
  </si>
  <si>
    <t>a1b36000001ZDUcAAO</t>
  </si>
  <si>
    <t>a1b36000001ZDVuAAO</t>
  </si>
  <si>
    <t>a1b36000001ZDPTAA4</t>
  </si>
  <si>
    <t>a1b36000001ZDQlAAO</t>
  </si>
  <si>
    <t>a1b36000001ZDS3AAO</t>
  </si>
  <si>
    <t>a1b36000001ZDTLAA4</t>
  </si>
  <si>
    <t>a1b36000001ZDUdAAO</t>
  </si>
  <si>
    <t>a1b36000001ZDVvAAO</t>
  </si>
  <si>
    <t>a1b36000001ZDPUAA4</t>
  </si>
  <si>
    <t>a1b36000001ZDQmAAO</t>
  </si>
  <si>
    <t>a1b36000001ZDS4AAO</t>
  </si>
  <si>
    <t>a1b36000001ZDTMAA4</t>
  </si>
  <si>
    <t>a1b36000001ZDUeAAO</t>
  </si>
  <si>
    <t>a1b36000001ZDVwAAO</t>
  </si>
  <si>
    <t>a1b36000001ZDPVAA4</t>
  </si>
  <si>
    <t>a1b36000001ZDQnAAO</t>
  </si>
  <si>
    <t>a1b36000001ZDS5AAO</t>
  </si>
  <si>
    <t>a1b36000001ZDTNAA4</t>
  </si>
  <si>
    <t>a1b36000001ZDUfAAO</t>
  </si>
  <si>
    <t>a1b36000001ZDVxAAO</t>
  </si>
  <si>
    <t>a1b36000001ZDPWAA4</t>
  </si>
  <si>
    <t>a1b36000001ZDQoAAO</t>
  </si>
  <si>
    <t>a1b36000001ZDS6AAO</t>
  </si>
  <si>
    <t>a1b36000001ZDTOAA4</t>
  </si>
  <si>
    <t>a1b36000001ZDUgAAO</t>
  </si>
  <si>
    <t>a1b36000001ZDVyAAO</t>
  </si>
  <si>
    <t>a1b36000001ZDPXAA4</t>
  </si>
  <si>
    <t>a1b36000001ZDQpAAO</t>
  </si>
  <si>
    <t>a1b36000001ZDS7AAO</t>
  </si>
  <si>
    <t>a1b36000001ZDTPAA4</t>
  </si>
  <si>
    <t>a1b36000001ZDUhAAO</t>
  </si>
  <si>
    <t>a1b36000001ZDVzAAO</t>
  </si>
  <si>
    <t>a1b36000001ZDPYAA4</t>
  </si>
  <si>
    <t>a1b36000001ZDQqAAO</t>
  </si>
  <si>
    <t>a1b36000001ZDS8AAO</t>
  </si>
  <si>
    <t>a1b36000001ZDTQAA4</t>
  </si>
  <si>
    <t>a1b36000001ZDUiAAO</t>
  </si>
  <si>
    <t>a1b36000001ZDW0AAO</t>
  </si>
  <si>
    <t>a1b36000001ZDPZAA4</t>
  </si>
  <si>
    <t>a1b36000001ZDQrAAO</t>
  </si>
  <si>
    <t>a1b36000001ZDS9AAO</t>
  </si>
  <si>
    <t>a1b36000001ZDTRAA4</t>
  </si>
  <si>
    <t>a1b36000001ZDUjAAO</t>
  </si>
  <si>
    <t>a1b36000001ZDW1AAO</t>
  </si>
  <si>
    <t>a1b36000001ZDPaAAO</t>
  </si>
  <si>
    <t>a1b36000001ZDQsAAO</t>
  </si>
  <si>
    <t>a1b36000001ZDSAAA4</t>
  </si>
  <si>
    <t>a1b36000001ZDTSAA4</t>
  </si>
  <si>
    <t>a1b36000001ZDUkAAO</t>
  </si>
  <si>
    <t>a1b36000001ZDW2AAO</t>
  </si>
  <si>
    <t>a1b36000001ZDPbAAO</t>
  </si>
  <si>
    <t>a1b36000001ZDQtAAO</t>
  </si>
  <si>
    <t>a1b36000001ZDSBAA4</t>
  </si>
  <si>
    <t>a1b36000001ZDTTAA4</t>
  </si>
  <si>
    <t>a1b36000001ZDUlAAO</t>
  </si>
  <si>
    <t>a1b36000001ZDW3AAO</t>
  </si>
  <si>
    <t>a1b36000001ZDPcAAO</t>
  </si>
  <si>
    <t>a1b36000001ZDQuAAO</t>
  </si>
  <si>
    <t>a1b36000001ZDSCAA4</t>
  </si>
  <si>
    <t>a1b36000001ZDTUAA4</t>
  </si>
  <si>
    <t>a1b36000001ZDUmAAO</t>
  </si>
  <si>
    <t>a1b36000001ZDW4AAO</t>
  </si>
  <si>
    <t>a1b36000001ZDPdAAO</t>
  </si>
  <si>
    <t>a1b36000001ZDQvAAO</t>
  </si>
  <si>
    <t>a1b36000001ZDSDAA4</t>
  </si>
  <si>
    <t>a1b36000001ZDTVAA4</t>
  </si>
  <si>
    <t>a1b36000001ZDUnAAO</t>
  </si>
  <si>
    <t>a1b36000001ZDW5AAO</t>
  </si>
  <si>
    <t>a1b36000001ZDPeAAO</t>
  </si>
  <si>
    <t>a1b36000001ZDQwAAO</t>
  </si>
  <si>
    <t>a1b36000001ZDSEAA4</t>
  </si>
  <si>
    <t>a1b36000001ZDTWAA4</t>
  </si>
  <si>
    <t>a1b36000001ZDUoAAO</t>
  </si>
  <si>
    <t>a1b36000001ZDW6AAO</t>
  </si>
  <si>
    <t>a1b36000001ZDPfAAO</t>
  </si>
  <si>
    <t>a1b36000001ZDQxAAO</t>
  </si>
  <si>
    <t>a1b36000001ZDSFAA4</t>
  </si>
  <si>
    <t>a1b36000001ZDTXAA4</t>
  </si>
  <si>
    <t>a1b36000001ZDUpAAO</t>
  </si>
  <si>
    <t>a1b36000001ZDW7AAO</t>
  </si>
  <si>
    <t>a1b36000001ZDPgAAO</t>
  </si>
  <si>
    <t>a1b36000001ZDQyAAO</t>
  </si>
  <si>
    <t>a1b36000001ZDSGAA4</t>
  </si>
  <si>
    <t>a1b36000001ZDTYAA4</t>
  </si>
  <si>
    <t>a1b36000001ZDUqAAO</t>
  </si>
  <si>
    <t>a1b36000001ZDW8AAO</t>
  </si>
  <si>
    <t>a1b36000001ZDPhAAO</t>
  </si>
  <si>
    <t>a1b36000001ZDQzAAO</t>
  </si>
  <si>
    <t>a1b36000001ZDSHAA4</t>
  </si>
  <si>
    <t>a1b36000001ZDTZAA4</t>
  </si>
  <si>
    <t>a1b36000001ZDUrAAO</t>
  </si>
  <si>
    <t>a1b36000001ZDW9AAO</t>
  </si>
  <si>
    <t>a1b36000001ZDPiAAO</t>
  </si>
  <si>
    <t>a1b36000001ZDR0AAO</t>
  </si>
  <si>
    <t>a1b36000001ZDSIAA4</t>
  </si>
  <si>
    <t>a1b36000001ZDTaAAO</t>
  </si>
  <si>
    <t>a1b36000001ZDUsAAO</t>
  </si>
  <si>
    <t>a1b36000001ZDWAAA4</t>
  </si>
  <si>
    <t>a1b36000001ZDPjAAO</t>
  </si>
  <si>
    <t>a1b36000001ZDR1AAO</t>
  </si>
  <si>
    <t>a1b36000001ZDSJAA4</t>
  </si>
  <si>
    <t>a1b36000001ZDTbAAO</t>
  </si>
  <si>
    <t>a1b36000001ZDUtAAO</t>
  </si>
  <si>
    <t>a1b36000001ZDWBAA4</t>
  </si>
  <si>
    <t>a1b36000001ZDPkAAO</t>
  </si>
  <si>
    <t>a1b36000001ZDR2AAO</t>
  </si>
  <si>
    <t>a1b36000001ZDSKAA4</t>
  </si>
  <si>
    <t>a1b36000001ZDTcAAO</t>
  </si>
  <si>
    <t>a1b36000001ZDUuAAO</t>
  </si>
  <si>
    <t>a1b36000001ZDWCAA4</t>
  </si>
  <si>
    <t>a1b36000001ZDPlAAO</t>
  </si>
  <si>
    <t>a1b36000001ZDR3AAO</t>
  </si>
  <si>
    <t>a1b36000001ZDSLAA4</t>
  </si>
  <si>
    <t>a1b36000001ZDTdAAO</t>
  </si>
  <si>
    <t>a1b36000001ZDUvAAO</t>
  </si>
  <si>
    <t>a1b36000001ZDWDAA4</t>
  </si>
  <si>
    <t>a1b36000001ZDPmAAO</t>
  </si>
  <si>
    <t>a1b36000001ZDR4AAO</t>
  </si>
  <si>
    <t>a1b36000001ZDSMAA4</t>
  </si>
  <si>
    <t>a1b36000001ZDTeAAO</t>
  </si>
  <si>
    <t>a1b36000001ZDUwAAO</t>
  </si>
  <si>
    <t>a1b36000001ZDWEAA4</t>
  </si>
  <si>
    <t>a1b36000001ZDPnAAO</t>
  </si>
  <si>
    <t>a1b36000001ZDR5AAO</t>
  </si>
  <si>
    <t>a1b36000001ZDSNAA4</t>
  </si>
  <si>
    <t>a1b36000001ZDTfAAO</t>
  </si>
  <si>
    <t>a1b36000001ZDUxAAO</t>
  </si>
  <si>
    <t>a1b36000001ZDWFAA4</t>
  </si>
  <si>
    <t>a1b36000001ZDPoAAO</t>
  </si>
  <si>
    <t>a1b36000001ZDR6AAO</t>
  </si>
  <si>
    <t>a1b36000001ZDSOAA4</t>
  </si>
  <si>
    <t>a1b36000001ZDTgAAO</t>
  </si>
  <si>
    <t>a1b36000001ZDUyAAO</t>
  </si>
  <si>
    <t>a1b36000001ZDWGAA4</t>
  </si>
  <si>
    <t>a1b36000001ZDPpAAO</t>
  </si>
  <si>
    <t>a1b36000001ZDR7AAO</t>
  </si>
  <si>
    <t>a1b36000001ZDSPAA4</t>
  </si>
  <si>
    <t>a1b36000001ZDThAAO</t>
  </si>
  <si>
    <t>a1b36000001ZDUzAAO</t>
  </si>
  <si>
    <t>a1b36000001ZDWHAA4</t>
  </si>
  <si>
    <t>a1b36000001ZDPqAAO</t>
  </si>
  <si>
    <t>a1b36000001ZDR8AAO</t>
  </si>
  <si>
    <t>a1b36000001ZDSQAA4</t>
  </si>
  <si>
    <t>a1b36000001ZDTiAAO</t>
  </si>
  <si>
    <t>a1b36000001ZDV0AAO</t>
  </si>
  <si>
    <t>a1b36000001ZDWIAA4</t>
  </si>
  <si>
    <t>a1b36000001ZDPrAAO</t>
  </si>
  <si>
    <t>a1b36000001ZDR9AAO</t>
  </si>
  <si>
    <t>a1b36000001ZDSRAA4</t>
  </si>
  <si>
    <t>a1b36000001ZDTjAAO</t>
  </si>
  <si>
    <t>a1b36000001ZDV1AAO</t>
  </si>
  <si>
    <t>a1b36000001ZDWJAA4</t>
  </si>
  <si>
    <t>a1b36000001ZDPsAAO</t>
  </si>
  <si>
    <t>a1b36000001ZDRAAA4</t>
  </si>
  <si>
    <t>a1b36000001ZDSSAA4</t>
  </si>
  <si>
    <t>a1b36000001ZDTkAAO</t>
  </si>
  <si>
    <t>a1b36000001ZDV2AAO</t>
  </si>
  <si>
    <t>a1b36000001ZDWKAA4</t>
  </si>
  <si>
    <t>a1b36000001ZDPtAAO</t>
  </si>
  <si>
    <t>a1b36000001ZDRBAA4</t>
  </si>
  <si>
    <t>a1b36000001ZDSTAA4</t>
  </si>
  <si>
    <t>a1b36000001ZDTlAAO</t>
  </si>
  <si>
    <t>a1b36000001ZDV3AAO</t>
  </si>
  <si>
    <t>a1b36000001ZDWLAA4</t>
  </si>
  <si>
    <t>a1b36000001ZDPuAAO</t>
  </si>
  <si>
    <t>a1b36000001ZDRCAA4</t>
  </si>
  <si>
    <t>a1b36000001ZDSUAA4</t>
  </si>
  <si>
    <t>a1b36000001ZDTmAAO</t>
  </si>
  <si>
    <t>a1b36000001ZDV4AAO</t>
  </si>
  <si>
    <t>a1b36000001ZDWMAA4</t>
  </si>
  <si>
    <t>a1b36000001ZDPvAAO</t>
  </si>
  <si>
    <t>a1b36000001ZDRDAA4</t>
  </si>
  <si>
    <t>a1b36000001ZDSVAA4</t>
  </si>
  <si>
    <t>a1b36000001ZDTnAAO</t>
  </si>
  <si>
    <t>a1b36000001ZDV5AAO</t>
  </si>
  <si>
    <t>a1b36000001ZDWNAA4</t>
  </si>
  <si>
    <t>a1b36000001ZDPwAAO</t>
  </si>
  <si>
    <t>a1b36000001ZDREAA4</t>
  </si>
  <si>
    <t>a1b36000001ZDSWAA4</t>
  </si>
  <si>
    <t>a1b36000001ZDToAAO</t>
  </si>
  <si>
    <t>a1b36000001ZDV6AAO</t>
  </si>
  <si>
    <t>a1b36000001ZDWOAA4</t>
  </si>
  <si>
    <t>a1b36000001ZDPxAAO</t>
  </si>
  <si>
    <t>a1b36000001ZDRFAA4</t>
  </si>
  <si>
    <t>a1b36000001ZDSXAA4</t>
  </si>
  <si>
    <t>a1b36000001ZDTpAAO</t>
  </si>
  <si>
    <t>a1b36000001ZDV7AAO</t>
  </si>
  <si>
    <t>a1b36000001ZDWPAA4</t>
  </si>
  <si>
    <t>a1b36000001ZDPyAAO</t>
  </si>
  <si>
    <t>a1b36000001ZDRGAA4</t>
  </si>
  <si>
    <t>a1b36000001ZDSYAA4</t>
  </si>
  <si>
    <t>a1b36000001ZDTqAAO</t>
  </si>
  <si>
    <t>a1b36000001ZDV8AAO</t>
  </si>
  <si>
    <t>a1b36000001ZDWQAA4</t>
  </si>
  <si>
    <t>a1b36000001ZDPzAAO</t>
  </si>
  <si>
    <t>a1b36000001ZDRHAA4</t>
  </si>
  <si>
    <t>a1b36000001ZDSZAA4</t>
  </si>
  <si>
    <t>a1b36000001ZDTrAAO</t>
  </si>
  <si>
    <t>a1b36000001ZDV9AAO</t>
  </si>
  <si>
    <t>a1b36000001ZDWRAA4</t>
  </si>
  <si>
    <t>a1b36000001ZDQ0AAO</t>
  </si>
  <si>
    <t>a1b36000001ZDRIAA4</t>
  </si>
  <si>
    <t>a1b36000001ZDSaAAO</t>
  </si>
  <si>
    <t>a1b36000001ZDTsAAO</t>
  </si>
  <si>
    <t>a1b36000001ZDVAAA4</t>
  </si>
  <si>
    <t>a1b36000001ZDWSAA4</t>
  </si>
  <si>
    <t>a1b36000001ZDQ1AAO</t>
  </si>
  <si>
    <t>a1b36000001ZDRJAA4</t>
  </si>
  <si>
    <t>a1b36000001ZDSbAAO</t>
  </si>
  <si>
    <t>a1b36000001ZDTtAAO</t>
  </si>
  <si>
    <t>a1b36000001ZDVBAA4</t>
  </si>
  <si>
    <t>a1b36000001ZDWTAA4</t>
  </si>
  <si>
    <t>a1b36000001ZDQ2AAO</t>
  </si>
  <si>
    <t>a1b36000001ZDRKAA4</t>
  </si>
  <si>
    <t>a1b36000001ZDScAAO</t>
  </si>
  <si>
    <t>a1b36000001ZDTuAAO</t>
  </si>
  <si>
    <t>a1b36000001ZDVCAA4</t>
  </si>
  <si>
    <t>a1b36000001ZDWUAA4</t>
  </si>
  <si>
    <t>a1b36000001ZDQ3AAO</t>
  </si>
  <si>
    <t>a1b36000001ZDRLAA4</t>
  </si>
  <si>
    <t>a1b36000001ZDSdAAO</t>
  </si>
  <si>
    <t>a1b36000001ZDTvAAO</t>
  </si>
  <si>
    <t>a1b36000001ZDVDAA4</t>
  </si>
  <si>
    <t>a1b36000001ZDWVAA4</t>
  </si>
  <si>
    <t>a1b36000001ZDQ4AAO</t>
  </si>
  <si>
    <t>a1b36000001ZDRMAA4</t>
  </si>
  <si>
    <t>a1b36000001ZDSeAAO</t>
  </si>
  <si>
    <t>a1b36000001ZDTwAAO</t>
  </si>
  <si>
    <t>a1b36000001ZDVEAA4</t>
  </si>
  <si>
    <t>a1b36000001ZDWWAA4</t>
  </si>
  <si>
    <t>a1b36000001ZDQ5AAO</t>
  </si>
  <si>
    <t>a1b36000001ZDRNAA4</t>
  </si>
  <si>
    <t>a1b36000001ZDSfAAO</t>
  </si>
  <si>
    <t>a1b36000001ZDTxAAO</t>
  </si>
  <si>
    <t>a1b36000001ZDVFAA4</t>
  </si>
  <si>
    <t>a1b36000001ZDWXAA4</t>
  </si>
  <si>
    <t>a1b36000001ZDQ6AAO</t>
  </si>
  <si>
    <t>a1b36000001ZDROAA4</t>
  </si>
  <si>
    <t>a1b36000001ZDSgAAO</t>
  </si>
  <si>
    <t>a1b36000001ZDTyAAO</t>
  </si>
  <si>
    <t>a1b36000001ZDVGAA4</t>
  </si>
  <si>
    <t>a1b36000001ZDWYAA4</t>
  </si>
  <si>
    <t>a1b36000001ZDQ7AAO</t>
  </si>
  <si>
    <t>a1b36000001ZDRPAA4</t>
  </si>
  <si>
    <t>a1b36000001ZDShAAO</t>
  </si>
  <si>
    <t>a1b36000001ZDTzAAO</t>
  </si>
  <si>
    <t>a1b36000001ZDVHAA4</t>
  </si>
  <si>
    <t>a1b36000001ZDWZAA4</t>
  </si>
  <si>
    <t>a1b36000001ZDQ8AAO</t>
  </si>
  <si>
    <t>a1b36000001ZDRQAA4</t>
  </si>
  <si>
    <t>a1b36000001ZDSiAAO</t>
  </si>
  <si>
    <t>a1b36000001ZDU0AAO</t>
  </si>
  <si>
    <t>a1b36000001ZDVIAA4</t>
  </si>
  <si>
    <t>a1b36000001ZDWaAAO</t>
  </si>
  <si>
    <t>a1b36000001ZDQ9AAO</t>
  </si>
  <si>
    <t>a1b36000001ZDRRAA4</t>
  </si>
  <si>
    <t>a1b36000001ZDSjAAO</t>
  </si>
  <si>
    <t>a1b36000001ZDU1AAO</t>
  </si>
  <si>
    <t>a1b36000001ZDVJAA4</t>
  </si>
  <si>
    <t>a1b36000001ZDWbAAO</t>
  </si>
  <si>
    <t>a1b36000001ZDQAAA4</t>
  </si>
  <si>
    <t>a1b36000001ZDRSAA4</t>
  </si>
  <si>
    <t>a1b36000001ZDSkAAO</t>
  </si>
  <si>
    <t>a1b36000001ZDU2AAO</t>
  </si>
  <si>
    <t>a1b36000001ZDVKAA4</t>
  </si>
  <si>
    <t>a1b36000001ZDWcAAO</t>
  </si>
  <si>
    <t>a1b36000001ZDQBAA4</t>
  </si>
  <si>
    <t>a1b36000001ZDRTAA4</t>
  </si>
  <si>
    <t>a1b36000001ZDSlAAO</t>
  </si>
  <si>
    <t>a1b36000001ZDU3AAO</t>
  </si>
  <si>
    <t>a1b36000001ZDVLAA4</t>
  </si>
  <si>
    <t>a1b36000001ZDWdAAO</t>
  </si>
  <si>
    <t>a1b36000001ZDQCAA4</t>
  </si>
  <si>
    <t>a1b36000001ZDRUAA4</t>
  </si>
  <si>
    <t>a1b36000001ZDSmAAO</t>
  </si>
  <si>
    <t>a1b36000001ZDU4AAO</t>
  </si>
  <si>
    <t>a1b36000001ZDVMAA4</t>
  </si>
  <si>
    <t>a1b36000001ZDWeAAO</t>
  </si>
  <si>
    <t>a1b36000001ZDQDAA4</t>
  </si>
  <si>
    <t>a1b36000001ZDRVAA4</t>
  </si>
  <si>
    <t>a1b36000001ZDSnAAO</t>
  </si>
  <si>
    <t>a1b36000001ZDU5AAO</t>
  </si>
  <si>
    <t>a1b36000001ZDVNAA4</t>
  </si>
  <si>
    <t>a1b36000001ZDWfAAO</t>
  </si>
  <si>
    <t>a1b36000001ZDQEAA4</t>
  </si>
  <si>
    <t>a1b36000001ZDRWAA4</t>
  </si>
  <si>
    <t>a1b36000001ZDSoAAO</t>
  </si>
  <si>
    <t>a1b36000001ZDU6AAO</t>
  </si>
  <si>
    <t>a1b36000001ZDVOAA4</t>
  </si>
  <si>
    <t>a1b36000001ZDWgAAO</t>
  </si>
  <si>
    <t>a1b36000001ZDQFAA4</t>
  </si>
  <si>
    <t>a1b36000001ZDRXAA4</t>
  </si>
  <si>
    <t>a1b36000001ZDSpAAO</t>
  </si>
  <si>
    <t>a1b36000001ZDU7AAO</t>
  </si>
  <si>
    <t>a1b36000001ZDVPAA4</t>
  </si>
  <si>
    <t>a1b36000001ZDWhAAO</t>
  </si>
  <si>
    <t>a1G360000024Y2dEAE</t>
  </si>
  <si>
    <t>a1G360000024Y2eEAE</t>
  </si>
  <si>
    <t>a1G360000024Y2fEAE</t>
  </si>
  <si>
    <t>a1G360000024Y2gEAE</t>
  </si>
  <si>
    <t>a1G360000024Y2hEAE</t>
  </si>
  <si>
    <t>a1G360000024Y2iEAE</t>
  </si>
  <si>
    <t>a1G360000024Y2jEAE</t>
  </si>
  <si>
    <t>a1G360000024Y2kEAE</t>
  </si>
  <si>
    <t>a1G360000024Y2lEAE</t>
  </si>
  <si>
    <t>a1G360000024Y2mEAE</t>
  </si>
  <si>
    <t>a1G360000024Y2nEAE</t>
  </si>
  <si>
    <t>a1G360000024Y2oEAE</t>
  </si>
  <si>
    <t>a1G360000024Y2pEAE</t>
  </si>
  <si>
    <t>a1G360000024Y2qEAE</t>
  </si>
  <si>
    <t>a1G360000024Y2rEAE</t>
  </si>
  <si>
    <t>a1G360000024Y2sEAE</t>
  </si>
  <si>
    <t>a1G360000024Y2tEAE</t>
  </si>
  <si>
    <t>a1G360000024Y2uEAE</t>
  </si>
  <si>
    <t>a1G360000024Y2vEAE</t>
  </si>
  <si>
    <t>a1G360000024Y2wEAE</t>
  </si>
  <si>
    <t>a1G360000024Y2xEAE</t>
  </si>
  <si>
    <t>a1G360000024Y2yEAE</t>
  </si>
  <si>
    <t>a1G360000024Y2zEAE</t>
  </si>
  <si>
    <t>a1G360000024Y30EAE</t>
  </si>
  <si>
    <t>a1G360000024Y31EAE</t>
  </si>
  <si>
    <t>a1G360000024Y32EAE</t>
  </si>
  <si>
    <t>a1G360000024Y33EAE</t>
  </si>
  <si>
    <t>a1G360000024Y34EAE</t>
  </si>
  <si>
    <t>a1G360000024Y35EAE</t>
  </si>
  <si>
    <t>a1G360000024Y36EAE</t>
  </si>
  <si>
    <t>a1G360000024Y37EAE</t>
  </si>
  <si>
    <t>a1G360000024Y38EAE</t>
  </si>
  <si>
    <t>a1G360000024Y39EAE</t>
  </si>
  <si>
    <t>a1G360000024Y3AEAU</t>
  </si>
  <si>
    <t>a1G360000024Y3BEAU</t>
  </si>
  <si>
    <t>a1G360000024Y3CEAU</t>
  </si>
  <si>
    <t>a1G360000024Y3DEAU</t>
  </si>
  <si>
    <t>a1G360000024Y3EEAU</t>
  </si>
  <si>
    <t>a1G360000024Y3FEAU</t>
  </si>
  <si>
    <t>a1G360000024Y3GEAU</t>
  </si>
  <si>
    <t>a1G360000024Y3HEAU</t>
  </si>
  <si>
    <t>a1G360000024Y3IEAU</t>
  </si>
  <si>
    <t>a1G360000024Y3JEAU</t>
  </si>
  <si>
    <t>a1G360000024Y3KEAU</t>
  </si>
  <si>
    <t>a1G360000024Y3LEAU</t>
  </si>
  <si>
    <t>a1G360000024Y3MEAU</t>
  </si>
  <si>
    <t>a1G360000024Y3NEAU</t>
  </si>
  <si>
    <t>a1G360000024Y3OEAU</t>
  </si>
  <si>
    <t>a1G360000024Y3PEAU</t>
  </si>
  <si>
    <t>a1G360000024Y3QEAU</t>
  </si>
  <si>
    <t>a1G360000024Y3REAU</t>
  </si>
  <si>
    <t>a1G360000024Y3SEAU</t>
  </si>
  <si>
    <t>a1G360000024Y3TEAU</t>
  </si>
  <si>
    <t>a1G360000024Y3UEAU</t>
  </si>
  <si>
    <t>a1G360000024Y3VEAU</t>
  </si>
  <si>
    <t>a1G360000024Y3WEAU</t>
  </si>
  <si>
    <t>a1G360000024Y3XEAU</t>
  </si>
  <si>
    <t>a1G360000024Y3YEAU</t>
  </si>
  <si>
    <t>a1G360000024Y3ZEAU</t>
  </si>
  <si>
    <t>a1G360000024Y3aEAE</t>
  </si>
  <si>
    <t>a1G360000024Y3bEAE</t>
  </si>
  <si>
    <t>a1G360000024Y3cEAE</t>
  </si>
  <si>
    <t>a1G360000024Y3dEAE</t>
  </si>
  <si>
    <t>a1G360000024Y3eEAE</t>
  </si>
  <si>
    <t>a1G360000024Y3fEAE</t>
  </si>
  <si>
    <t>a1G360000024Y3gEAE</t>
  </si>
  <si>
    <t>a1G360000024Y3hEAE</t>
  </si>
  <si>
    <t>a1G360000024Y3iEAE</t>
  </si>
  <si>
    <t>a1G360000024Y3jEAE</t>
  </si>
  <si>
    <t>a1G360000024Y3kEAE</t>
  </si>
  <si>
    <t>a1G360000024Y3lEAE</t>
  </si>
  <si>
    <t>a1G360000024Y3mEAE</t>
  </si>
  <si>
    <t>a1G360000024Y3nEAE</t>
  </si>
  <si>
    <t>a1G360000024Y3oEAE</t>
  </si>
  <si>
    <t>a1G360000024Y3pEAE</t>
  </si>
  <si>
    <t>a1G360000024Y3qEAE</t>
  </si>
  <si>
    <t>a1G360000024Y3rEAE</t>
  </si>
  <si>
    <t>a1G360000024Y3sEAE</t>
  </si>
  <si>
    <t>a1G360000024Y3tEAE</t>
  </si>
  <si>
    <t>a1G360000024Y3uEAE</t>
  </si>
  <si>
    <t>a1G360000024Y3vEAE</t>
  </si>
  <si>
    <t>a1G360000024Y3wEAE</t>
  </si>
  <si>
    <t>a1G360000024Y3xEAE</t>
  </si>
  <si>
    <t>a1G360000024Y3yEAE</t>
  </si>
  <si>
    <t>a1G360000024Y3zEAE</t>
  </si>
  <si>
    <t>a1G360000024Y40EAE</t>
  </si>
  <si>
    <t>a1G360000024Y41EAE</t>
  </si>
  <si>
    <t>a1G360000024Y42EAE</t>
  </si>
  <si>
    <t>a1G360000024Y43EAE</t>
  </si>
  <si>
    <t>a1G360000024Y44EAE</t>
  </si>
  <si>
    <t>a1G360000024Y45EAE</t>
  </si>
  <si>
    <t>a1G360000024Y46EAE</t>
  </si>
  <si>
    <t>a1G360000024Y47EAE</t>
  </si>
  <si>
    <t>a1G360000024Y48EAE</t>
  </si>
  <si>
    <t>a1G360000024Y49EAE</t>
  </si>
  <si>
    <t>a1G360000024Y4AEAU</t>
  </si>
  <si>
    <t>a1G360000024Y4BEAU</t>
  </si>
  <si>
    <t>a1G360000024Y4CEAU</t>
  </si>
  <si>
    <t>a1G360000024Y4DEAU</t>
  </si>
  <si>
    <t>a1G360000024Y4EEAU</t>
  </si>
  <si>
    <t>a1G360000024Y4FEAU</t>
  </si>
  <si>
    <t>a1G360000024Y4GEAU</t>
  </si>
  <si>
    <t>a1G360000024Y4HEAU</t>
  </si>
  <si>
    <t>a1G360000024Y4IEAU</t>
  </si>
  <si>
    <t>a1G360000024Y4JEAU</t>
  </si>
  <si>
    <t>a1G360000024Y4KEAU</t>
  </si>
  <si>
    <t>a1G360000024Y4LEAU</t>
  </si>
  <si>
    <t>a1G360000024Y4MEAU</t>
  </si>
  <si>
    <t>a1G360000024Y4NEAU</t>
  </si>
  <si>
    <t>a1G360000024Y4OEAU</t>
  </si>
  <si>
    <t>a1G360000024Y4PEAU</t>
  </si>
  <si>
    <t>a1G360000024Y4QEAU</t>
  </si>
  <si>
    <t>a1G360000024Y4REAU</t>
  </si>
  <si>
    <t>a1G360000024Y4SEAU</t>
  </si>
  <si>
    <t>a1G360000024Y4TEAU</t>
  </si>
  <si>
    <t>a1G360000024Y4UEAU</t>
  </si>
  <si>
    <t>a1G360000024Y4VEAU</t>
  </si>
  <si>
    <t>a1G360000024Y4WEAU</t>
  </si>
  <si>
    <t>a1G360000024Y4XEAU</t>
  </si>
  <si>
    <t>a1G360000024Y4YEAU</t>
  </si>
  <si>
    <t>a1G360000024Y4ZEAU</t>
  </si>
  <si>
    <t>a1G360000024Y4aEAE</t>
  </si>
  <si>
    <t>a1G360000024Y4bEAE</t>
  </si>
  <si>
    <t>a1G360000024Y4cEAE</t>
  </si>
  <si>
    <t>a1G360000024Y4dEAE</t>
  </si>
  <si>
    <t>a1G360000024Y4eEAE</t>
  </si>
  <si>
    <t>a1G360000024Y4fEAE</t>
  </si>
  <si>
    <t>a1G360000024Y4gEAE</t>
  </si>
  <si>
    <t>a1G360000024Y4hEAE</t>
  </si>
  <si>
    <t>a1G360000024Y4iEAE</t>
  </si>
  <si>
    <t>a1G360000024Y4jEAE</t>
  </si>
  <si>
    <t>a1G360000024Y4kEAE</t>
  </si>
  <si>
    <t>a1G360000024Y4lEAE</t>
  </si>
  <si>
    <t>a1G360000024Y4mEAE</t>
  </si>
  <si>
    <t>a1G360000024Y4nEAE</t>
  </si>
  <si>
    <t>a1G360000024Y4oEAE</t>
  </si>
  <si>
    <t>a1G360000024Y4pEAE</t>
  </si>
  <si>
    <t>a1G360000024Y4qEAE</t>
  </si>
  <si>
    <t>a1G360000024Y4rEAE</t>
  </si>
  <si>
    <t>a1G360000024Y4sEAE</t>
  </si>
  <si>
    <t>a1G360000024Y4tEAE</t>
  </si>
  <si>
    <t>a1G360000024Y4uEAE</t>
  </si>
  <si>
    <t>a1G360000024Y4vEAE</t>
  </si>
  <si>
    <t>a1G360000024Y4wEAE</t>
  </si>
  <si>
    <t>a1G360000024Y4xEAE</t>
  </si>
  <si>
    <t>a1G360000024Y4yEAE</t>
  </si>
  <si>
    <t>a1G360000024Y4zEAE</t>
  </si>
  <si>
    <t>a1G360000024Y50EAE</t>
  </si>
  <si>
    <t>a1G360000024Y51EAE</t>
  </si>
  <si>
    <t>a1G360000024Y52EAE</t>
  </si>
  <si>
    <t>a1G36000003JChYEAW</t>
  </si>
  <si>
    <t>a1G36000003JChgEAG</t>
  </si>
  <si>
    <t>a1G36000003JChoEAG</t>
  </si>
  <si>
    <t>a1G36000003JChwEAG</t>
  </si>
  <si>
    <t>a1G36000003JCi4EAG</t>
  </si>
  <si>
    <t>a1G36000003JCiCEAW</t>
  </si>
  <si>
    <t>a1G36000003JCiKEAW</t>
  </si>
  <si>
    <t>a1G36000003JCiSEAW</t>
  </si>
  <si>
    <t>a1G36000003JCiaEAG</t>
  </si>
  <si>
    <t>a1G36000003JCiiEAG</t>
  </si>
  <si>
    <t>a1G36000003JChZEAW</t>
  </si>
  <si>
    <t>a1G36000003JChhEAG</t>
  </si>
  <si>
    <t>a1G36000003JChpEAG</t>
  </si>
  <si>
    <t>a1G36000003JChxEAG</t>
  </si>
  <si>
    <t>a1G36000003JCi5EAG</t>
  </si>
  <si>
    <t>a1G36000003JCiDEAW</t>
  </si>
  <si>
    <t>a1G36000003JCiLEAW</t>
  </si>
  <si>
    <t>a1G36000003JCiTEAW</t>
  </si>
  <si>
    <t>a1G36000003JCibEAG</t>
  </si>
  <si>
    <t>a1G36000003JCijEAG</t>
  </si>
  <si>
    <t>a1G36000003JChaEAG</t>
  </si>
  <si>
    <t>a1G36000003JChiEAG</t>
  </si>
  <si>
    <t>a1G36000003JChqEAG</t>
  </si>
  <si>
    <t>a1G36000003JChyEAG</t>
  </si>
  <si>
    <t>a1G36000003JCi6EAG</t>
  </si>
  <si>
    <t>a1G36000003JCiEEAW</t>
  </si>
  <si>
    <t>a1G36000003JCiMEAW</t>
  </si>
  <si>
    <t>a1G36000003JCiUEAW</t>
  </si>
  <si>
    <t>a1G36000003JCicEAG</t>
  </si>
  <si>
    <t>a1G36000003JCikEAG</t>
  </si>
  <si>
    <t>a1G36000003JChbEAG</t>
  </si>
  <si>
    <t>a1G36000003JChjEAG</t>
  </si>
  <si>
    <t>a1G36000003JChrEAG</t>
  </si>
  <si>
    <t>a1G36000003JChzEAG</t>
  </si>
  <si>
    <t>a1G36000003JCi7EAG</t>
  </si>
  <si>
    <t>a1G36000003JCiFEAW</t>
  </si>
  <si>
    <t>a1G36000003JCiNEAW</t>
  </si>
  <si>
    <t>a1G36000003JCiVEAW</t>
  </si>
  <si>
    <t>a1G36000003JCidEAG</t>
  </si>
  <si>
    <t>a1G36000003JCilEAG</t>
  </si>
  <si>
    <t>a1G36000003JChcEAG</t>
  </si>
  <si>
    <t>a1G36000003JChkEAG</t>
  </si>
  <si>
    <t>a1G36000003JChsEAG</t>
  </si>
  <si>
    <t>a1G36000003JCi0EAG</t>
  </si>
  <si>
    <t>a1G36000003JCi8EAG</t>
  </si>
  <si>
    <t>a1G36000003JCiGEAW</t>
  </si>
  <si>
    <t>a1G36000003JCiOEAW</t>
  </si>
  <si>
    <t>a1G36000003JCiWEAW</t>
  </si>
  <si>
    <t>a1G36000003JCieEAG</t>
  </si>
  <si>
    <t>a1G36000003JCimEAG</t>
  </si>
  <si>
    <t>a1G36000003JChdEAG</t>
  </si>
  <si>
    <t>a1G36000003JChlEAG</t>
  </si>
  <si>
    <t>a1G36000003JChtEAG</t>
  </si>
  <si>
    <t>a1G36000003JCi1EAG</t>
  </si>
  <si>
    <t>a1G36000003JCi9EAG</t>
  </si>
  <si>
    <t>a1G36000003JCiHEAW</t>
  </si>
  <si>
    <t>a1G36000003JCiPEAW</t>
  </si>
  <si>
    <t>a1G36000003JCiXEAW</t>
  </si>
  <si>
    <t>a1G36000003JCifEAG</t>
  </si>
  <si>
    <t>a1G36000003JCinEAG</t>
  </si>
  <si>
    <t>a1G36000003JCheEAG</t>
  </si>
  <si>
    <t>a1G36000003JChmEAG</t>
  </si>
  <si>
    <t>a1G36000003JChuEAG</t>
  </si>
  <si>
    <t>a1G36000003JCi2EAG</t>
  </si>
  <si>
    <t>a1G36000003JCiAEAW</t>
  </si>
  <si>
    <t>a1G36000003JCiIEAW</t>
  </si>
  <si>
    <t>a1G36000003JCiQEAW</t>
  </si>
  <si>
    <t>a1G36000003JCiYEAW</t>
  </si>
  <si>
    <t>a1G36000003JCigEAG</t>
  </si>
  <si>
    <t>a1G36000003JCioEAG</t>
  </si>
  <si>
    <t>a1G36000003JChfEAG</t>
  </si>
  <si>
    <t>a1G36000003JChnEAG</t>
  </si>
  <si>
    <t>a1G36000003JChvEAG</t>
  </si>
  <si>
    <t>a1G36000003JCi3EAG</t>
  </si>
  <si>
    <t>a1G36000003JCiBEAW</t>
  </si>
  <si>
    <t>a1G36000003JCiJEAW</t>
  </si>
  <si>
    <t>a1G36000003JCiREAW</t>
  </si>
  <si>
    <t>a1G36000003JCiZEAW</t>
  </si>
  <si>
    <t>a1G36000003JCihEAG</t>
  </si>
  <si>
    <t>a1G36000003JCipEAG</t>
  </si>
  <si>
    <t>a1V36000002f5CKEAY</t>
  </si>
  <si>
    <t>a1V36000002f5CLEAY</t>
  </si>
  <si>
    <t>a1V36000002f5CMEAY</t>
  </si>
  <si>
    <t>a1V36000002f5CNEAY</t>
  </si>
  <si>
    <t>a1V36000002f5COEAY</t>
  </si>
  <si>
    <t>a1V36000002f5CPEAY</t>
  </si>
  <si>
    <t>a1V36000002f5CQEAY</t>
  </si>
  <si>
    <t>a1V36000002f5CREAY</t>
  </si>
  <si>
    <t>a1V36000002f5CSEAY</t>
  </si>
  <si>
    <t>a1V36000002f5CTEAY</t>
  </si>
  <si>
    <t>a1V36000002f5CUEAY</t>
  </si>
  <si>
    <t>a1V36000002f5CVEAY</t>
  </si>
  <si>
    <t>a1V36000002f5CWEAY</t>
  </si>
  <si>
    <t>a1V36000002f5CXEAY</t>
  </si>
  <si>
    <t>a1V36000002f5CYEAY</t>
  </si>
  <si>
    <t>a1V36000002f5CZEAY</t>
  </si>
  <si>
    <t>a1V36000002f5CaEAI</t>
  </si>
  <si>
    <t>a1V36000002f5CbEAI</t>
  </si>
  <si>
    <t>a1V36000002f5CcEAI</t>
  </si>
  <si>
    <t>a1V36000002f5CdEAI</t>
  </si>
  <si>
    <t>a1V36000002f5CeEAI</t>
  </si>
  <si>
    <t>a1V36000002f5CfEAI</t>
  </si>
  <si>
    <t>a1V36000002f5CgEAI</t>
  </si>
  <si>
    <t>a1V36000002f5ChEAI</t>
  </si>
  <si>
    <t>a1V36000002f5CiEAI</t>
  </si>
  <si>
    <t>a1V36000002f5CjEAI</t>
  </si>
  <si>
    <t>a1V36000002f5CkEAI</t>
  </si>
  <si>
    <t>a1V36000002f5ClEAI</t>
  </si>
  <si>
    <t>a1V36000002f5CmEAI</t>
  </si>
  <si>
    <t>a1V36000002f5CnEAI</t>
  </si>
  <si>
    <t>a1V36000002f5CoEAI</t>
  </si>
  <si>
    <t>a1V36000002f5CpEAI</t>
  </si>
  <si>
    <t>a1V36000002f5CqEAI</t>
  </si>
  <si>
    <t>a1V36000002f5CrEAI</t>
  </si>
  <si>
    <t>a1V36000002f5CsEAI</t>
  </si>
  <si>
    <t>a1V36000002f5CtEAI</t>
  </si>
  <si>
    <t>a1V36000002f5CuEAI</t>
  </si>
  <si>
    <t>a1V36000002f5CvEAI</t>
  </si>
  <si>
    <t>a1V36000002f5CwEAI</t>
  </si>
  <si>
    <t>a1V36000002f5CxEAI</t>
  </si>
  <si>
    <t>a1V36000002f5CyEAI</t>
  </si>
  <si>
    <t>a1V36000002f5CzEAI</t>
  </si>
  <si>
    <t>a1V36000002f5D0EAI</t>
  </si>
  <si>
    <t>a1V36000002f5D1EAI</t>
  </si>
  <si>
    <t>a1V36000002f5D2EAI</t>
  </si>
  <si>
    <t>a1V36000002f5D3EAI</t>
  </si>
  <si>
    <t>a1V36000002f5D4EAI</t>
  </si>
  <si>
    <t>a1V36000002f5D5EAI</t>
  </si>
  <si>
    <t>a1V36000002f5D6EAI</t>
  </si>
  <si>
    <t>a1V36000002f5D7EAI</t>
  </si>
  <si>
    <t>a1V36000002f5D8EAI</t>
  </si>
  <si>
    <t>a1V36000002f5D9EAI</t>
  </si>
  <si>
    <t>a1V36000002f5DAEAY</t>
  </si>
  <si>
    <t>a1V36000002f5DBEAY</t>
  </si>
  <si>
    <t>a1V36000002f5DCEAY</t>
  </si>
  <si>
    <t>a1V36000002f5DDEAY</t>
  </si>
  <si>
    <t>a1V36000002f5DEEAY</t>
  </si>
  <si>
    <t>a1V36000002f5DFEAY</t>
  </si>
  <si>
    <t>a1V36000002f5DGEAY</t>
  </si>
  <si>
    <t>a1V36000002f5DHEAY</t>
  </si>
  <si>
    <t>a1V36000002f5DIEAY</t>
  </si>
  <si>
    <t>a1V36000002f5DJEAY</t>
  </si>
  <si>
    <t>a1V36000002f5DKEAY</t>
  </si>
  <si>
    <t>a1V36000002f5DLEAY</t>
  </si>
  <si>
    <t>a1V36000002f5DMEAY</t>
  </si>
  <si>
    <t>a1V36000002f5DNEAY</t>
  </si>
  <si>
    <t>a1V36000002f5DOEAY</t>
  </si>
  <si>
    <t>a1V36000002f5DPEAY</t>
  </si>
  <si>
    <t>a1V36000002f5DQEAY</t>
  </si>
  <si>
    <t>a1V36000002f5DREAY</t>
  </si>
  <si>
    <t>a1V36000002f5DSEAY</t>
  </si>
  <si>
    <t>a1V36000002f5DTEAY</t>
  </si>
  <si>
    <t>a1V36000002f5DUEAY</t>
  </si>
  <si>
    <t>a1V36000002f5DVEAY</t>
  </si>
  <si>
    <t>a1V36000002f5DWEAY</t>
  </si>
  <si>
    <t>a1V36000002f5DXEAY</t>
  </si>
  <si>
    <t>a1V36000002f5DYEAY</t>
  </si>
  <si>
    <t>a1V36000002f5DZEAY</t>
  </si>
  <si>
    <t>a1V36000002f5DaEAI</t>
  </si>
  <si>
    <t>a1V36000002f5DbEAI</t>
  </si>
  <si>
    <t>a1V36000002f5DcEAI</t>
  </si>
  <si>
    <t>a1V36000002f5DdEAI</t>
  </si>
  <si>
    <t>a1V36000002f5DeEAI</t>
  </si>
  <si>
    <t>a1V36000002f5DfEAI</t>
  </si>
  <si>
    <t>a1V36000002f5DgEAI</t>
  </si>
  <si>
    <t>a1V36000002f5DhEAI</t>
  </si>
  <si>
    <t>a1V36000002f5DiEAI</t>
  </si>
  <si>
    <t>a1V36000002f5DjEAI</t>
  </si>
  <si>
    <t>a1V36000002f5DkEAI</t>
  </si>
  <si>
    <t>a1V36000002f5DlEAI</t>
  </si>
  <si>
    <t>a1V36000002f5DmEAI</t>
  </si>
  <si>
    <t>a1V36000002f5DnEAI</t>
  </si>
  <si>
    <t>a1V36000002f5DoEAI</t>
  </si>
  <si>
    <t>a1V36000002f5DpEAI</t>
  </si>
  <si>
    <t>a1V36000002f5DqEAI</t>
  </si>
  <si>
    <t>a1V36000002f5DrEAI</t>
  </si>
  <si>
    <t>a1V36000002f5DsEAI</t>
  </si>
  <si>
    <t>a1V36000002f5DtEAI</t>
  </si>
  <si>
    <t>a1V36000002f5DuEAI</t>
  </si>
  <si>
    <t>a1V36000002f5DvEAI</t>
  </si>
  <si>
    <t>a1V36000002f5DwEAI</t>
  </si>
  <si>
    <t>a1V36000002f5DxEAI</t>
  </si>
  <si>
    <t>a1V36000002f5DyEAI</t>
  </si>
  <si>
    <t>a1V36000002f5DzEAI</t>
  </si>
  <si>
    <t>a1V36000002f5E0EAI</t>
  </si>
  <si>
    <t>a1V36000002f5E1EAI</t>
  </si>
  <si>
    <t>a1V36000002f5E2EAI</t>
  </si>
  <si>
    <t>a1V36000002f5E3EAI</t>
  </si>
  <si>
    <t>a1V36000002f5E4EAI</t>
  </si>
  <si>
    <t>a1V36000002f5E5EAI</t>
  </si>
  <si>
    <t>a1V36000002f5E6EAI</t>
  </si>
  <si>
    <t>a1V36000002f5E7EAI</t>
  </si>
  <si>
    <t>a1V36000002f5E8EAI</t>
  </si>
  <si>
    <t>a1V36000002f5E9EAI</t>
  </si>
  <si>
    <t>a1V36000002f5EAEAY</t>
  </si>
  <si>
    <t>a1V36000002f5EBEAY</t>
  </si>
  <si>
    <t>a1V36000002f5ECEAY</t>
  </si>
  <si>
    <t>a1V36000002f5EDEAY</t>
  </si>
  <si>
    <t>a1V36000002f5EEEAY</t>
  </si>
  <si>
    <t>a1V36000002f5EFEAY</t>
  </si>
  <si>
    <t>a1V36000002f5EGEAY</t>
  </si>
  <si>
    <t>a1V36000002f5EHEAY</t>
  </si>
  <si>
    <t>a1V36000002f5EIEAY</t>
  </si>
  <si>
    <t>a1V36000002f5EJEAY</t>
  </si>
  <si>
    <t>a1V36000002f5EKEAY</t>
  </si>
  <si>
    <t>a1V36000002f5ELEAY</t>
  </si>
  <si>
    <t>a1V36000002f5EMEAY</t>
  </si>
  <si>
    <t>a1V36000002f5ENEAY</t>
  </si>
  <si>
    <t>a1V36000002f5EOEAY</t>
  </si>
  <si>
    <t>a1V36000002f5EPEAY</t>
  </si>
  <si>
    <t>a1V36000002f5EQEAY</t>
  </si>
  <si>
    <t>a1V36000002f5EREAY</t>
  </si>
  <si>
    <t>a1V36000002f5ESEAY</t>
  </si>
  <si>
    <t>a1V36000002f5ETEAY</t>
  </si>
  <si>
    <t>a1V36000002f5EUEAY</t>
  </si>
  <si>
    <t>a1V36000002f5EVEAY</t>
  </si>
  <si>
    <t>a1V36000002f5EWEAY</t>
  </si>
  <si>
    <t>a1V36000002f5EXEAY</t>
  </si>
  <si>
    <t>a1V36000002f5EYEAY</t>
  </si>
  <si>
    <t>a1V36000002f5EZEAY</t>
  </si>
  <si>
    <t>a1V36000002f5EaEAI</t>
  </si>
  <si>
    <t>a1V36000002f5EbEAI</t>
  </si>
  <si>
    <t>a1V36000002f5EcEAI</t>
  </si>
  <si>
    <t>a1V36000002f5EdEAI</t>
  </si>
  <si>
    <t>a1V36000002f5EeEAI</t>
  </si>
  <si>
    <t>a1V36000002f5EfEAI</t>
  </si>
  <si>
    <t>a1V36000002f5EgEAI</t>
  </si>
  <si>
    <t>a1V36000002f5EhEAI</t>
  </si>
  <si>
    <t>a1V36000002f5EiEAI</t>
  </si>
  <si>
    <t>a1V36000002f5EjEAI</t>
  </si>
  <si>
    <t>a1V36000003TcdJEAS</t>
  </si>
  <si>
    <t>a1V36000003TcdREAS</t>
  </si>
  <si>
    <t>a1V36000003TcdZEAS</t>
  </si>
  <si>
    <t>a1V36000003TcdhEAC</t>
  </si>
  <si>
    <t>a1V36000003TcdpEAC</t>
  </si>
  <si>
    <t>a1V36000003TcdxEAC</t>
  </si>
  <si>
    <t>a1V36000003Tce5EAC</t>
  </si>
  <si>
    <t>a1V36000003TceDEAS</t>
  </si>
  <si>
    <t>a1V36000003TceLEAS</t>
  </si>
  <si>
    <t>a1V36000003TceTEAS</t>
  </si>
  <si>
    <t>a1V36000003TcdKEAS</t>
  </si>
  <si>
    <t>a1V36000003TcdSEAS</t>
  </si>
  <si>
    <t>a1V36000003TcdaEAC</t>
  </si>
  <si>
    <t>a1V36000003TcdiEAC</t>
  </si>
  <si>
    <t>a1V36000003TcdqEAC</t>
  </si>
  <si>
    <t>a1V36000003TcdyEAC</t>
  </si>
  <si>
    <t>a1V36000003Tce6EAC</t>
  </si>
  <si>
    <t>a1V36000003TceEEAS</t>
  </si>
  <si>
    <t>a1V36000003TceMEAS</t>
  </si>
  <si>
    <t>a1V36000003TceUEAS</t>
  </si>
  <si>
    <t>a1V36000003TcdLEAS</t>
  </si>
  <si>
    <t>a1V36000003TcdTEAS</t>
  </si>
  <si>
    <t>a1V36000003TcdbEAC</t>
  </si>
  <si>
    <t>a1V36000003TcdjEAC</t>
  </si>
  <si>
    <t>a1V36000003TcdrEAC</t>
  </si>
  <si>
    <t>a1V36000003TcdzEAC</t>
  </si>
  <si>
    <t>a1V36000003Tce7EAC</t>
  </si>
  <si>
    <t>a1V36000003TceFEAS</t>
  </si>
  <si>
    <t>a1V36000003TceNEAS</t>
  </si>
  <si>
    <t>a1V36000003TceVEAS</t>
  </si>
  <si>
    <t>a1V36000003TcdMEAS</t>
  </si>
  <si>
    <t>a1V36000003TcdUEAS</t>
  </si>
  <si>
    <t>a1V36000003TcdcEAC</t>
  </si>
  <si>
    <t>a1V36000003TcdkEAC</t>
  </si>
  <si>
    <t>a1V36000003TcdsEAC</t>
  </si>
  <si>
    <t>a1V36000003Tce0EAC</t>
  </si>
  <si>
    <t>a1V36000003Tce8EAC</t>
  </si>
  <si>
    <t>a1V36000003TceGEAS</t>
  </si>
  <si>
    <t>a1V36000003TceOEAS</t>
  </si>
  <si>
    <t>a1V36000003TceWEAS</t>
  </si>
  <si>
    <t>a1V36000003TcdNEAS</t>
  </si>
  <si>
    <t>a1V36000003TcdVEAS</t>
  </si>
  <si>
    <t>a1V36000003TcddEAC</t>
  </si>
  <si>
    <t>a1V36000003TcdlEAC</t>
  </si>
  <si>
    <t>a1V36000003TcdtEAC</t>
  </si>
  <si>
    <t>a1V36000003Tce1EAC</t>
  </si>
  <si>
    <t>a1V36000003Tce9EAC</t>
  </si>
  <si>
    <t>a1V36000003TceHEAS</t>
  </si>
  <si>
    <t>a1V36000003TcePEAS</t>
  </si>
  <si>
    <t>a1V36000003TceXEAS</t>
  </si>
  <si>
    <t>a1V36000003TcdOEAS</t>
  </si>
  <si>
    <t>a1V36000003TcdWEAS</t>
  </si>
  <si>
    <t>a1V36000003TcdeEAC</t>
  </si>
  <si>
    <t>a1V36000003TcdmEAC</t>
  </si>
  <si>
    <t>a1V36000003TcduEAC</t>
  </si>
  <si>
    <t>a1V36000003Tce2EAC</t>
  </si>
  <si>
    <t>a1V36000003TceAEAS</t>
  </si>
  <si>
    <t>a1V36000003TceIEAS</t>
  </si>
  <si>
    <t>a1V36000003TceQEAS</t>
  </si>
  <si>
    <t>a1V36000003TceYEAS</t>
  </si>
  <si>
    <t>a1V36000003TcdPEAS</t>
  </si>
  <si>
    <t>a1V36000003TcdXEAS</t>
  </si>
  <si>
    <t>a1V36000003TcdfEAC</t>
  </si>
  <si>
    <t>a1V36000003TcdnEAC</t>
  </si>
  <si>
    <t>a1V36000003TcdvEAC</t>
  </si>
  <si>
    <t>a1V36000003Tce3EAC</t>
  </si>
  <si>
    <t>a1V36000003TceBEAS</t>
  </si>
  <si>
    <t>a1V36000003TceJEAS</t>
  </si>
  <si>
    <t>a1V36000003TceREAS</t>
  </si>
  <si>
    <t>a1V36000003TceZEAS</t>
  </si>
  <si>
    <t>a1V36000003TcdQEAS</t>
  </si>
  <si>
    <t>a1V36000003TcdYEAS</t>
  </si>
  <si>
    <t>a1V36000003TcdgEAC</t>
  </si>
  <si>
    <t>a1V36000003TcdoEAC</t>
  </si>
  <si>
    <t>a1V36000003TcdwEAC</t>
  </si>
  <si>
    <t>a1V36000003Tce4EAC</t>
  </si>
  <si>
    <t>a1V36000003TceCEAS</t>
  </si>
  <si>
    <t>a1V36000003TceKEAS</t>
  </si>
  <si>
    <t>a1V36000003TceSEAS</t>
  </si>
  <si>
    <t>a1V36000003TceaEAC</t>
  </si>
  <si>
    <t>a1636000004TyODAA0</t>
  </si>
  <si>
    <t>a1636000004TyOEAA0</t>
  </si>
  <si>
    <t>a1636000004TyOFAA0</t>
  </si>
  <si>
    <t>a1636000004TyOGAA0</t>
  </si>
  <si>
    <t>a1636000004TyOHAA0</t>
  </si>
  <si>
    <t>a1636000004TyOIAA0</t>
  </si>
  <si>
    <t>a1636000004TyOJAA0</t>
  </si>
  <si>
    <t>a1636000004TyOKAA0</t>
  </si>
  <si>
    <t>a1636000004TyOLAA0</t>
  </si>
  <si>
    <t>a1636000004TyOMAA0</t>
  </si>
  <si>
    <t>a1636000004TyONAA0</t>
  </si>
  <si>
    <t>a1636000004TyOOAA0</t>
  </si>
  <si>
    <t>a1636000004TyOPAA0</t>
  </si>
  <si>
    <t>a1636000004TyOQAA0</t>
  </si>
  <si>
    <t>a1636000004TyORAA0</t>
  </si>
  <si>
    <t>a1636000004TyOSAA0</t>
  </si>
  <si>
    <t>a1636000004TyOTAA0</t>
  </si>
  <si>
    <t>a1636000004TyOUAA0</t>
  </si>
  <si>
    <t>a1636000004TyOVAA0</t>
  </si>
  <si>
    <t>a1636000004TyOWAA0</t>
  </si>
  <si>
    <t>a1636000004TyOXAA0</t>
  </si>
  <si>
    <t>a1636000004TyOYAA0</t>
  </si>
  <si>
    <t>a1636000004TyOZAA0</t>
  </si>
  <si>
    <t>a1636000004TyOaAAK</t>
  </si>
  <si>
    <t>a1636000004TyObAAK</t>
  </si>
  <si>
    <t>a1636000004TyOcAAK</t>
  </si>
  <si>
    <t>a1636000004TyOdAAK</t>
  </si>
  <si>
    <t>a1636000004TyOeAAK</t>
  </si>
  <si>
    <t>a1636000004TyOfAAK</t>
  </si>
  <si>
    <t>a1636000004TyOgAAK</t>
  </si>
  <si>
    <t>a1636000004TyOhAAK</t>
  </si>
  <si>
    <t>a1636000004TyOiAAK</t>
  </si>
  <si>
    <t>a1636000004TyOjAAK</t>
  </si>
  <si>
    <t>a1636000004TyOkAAK</t>
  </si>
  <si>
    <t>a1636000004TyOlAAK</t>
  </si>
  <si>
    <t>a1636000004TyOmAAK</t>
  </si>
  <si>
    <t>a1636000004TyOnAAK</t>
  </si>
  <si>
    <t>a1636000004TyOoAAK</t>
  </si>
  <si>
    <t>a1636000004TyOpAAK</t>
  </si>
  <si>
    <t>a1636000004TyOqAAK</t>
  </si>
  <si>
    <t>a1636000004TyOrAAK</t>
  </si>
  <si>
    <t>a1636000004TyOsAAK</t>
  </si>
  <si>
    <t>a1636000004TyOtAAK</t>
  </si>
  <si>
    <t>a1636000004TyOuAAK</t>
  </si>
  <si>
    <t>a1636000004TyOvAAK</t>
  </si>
  <si>
    <t>a1636000004TyOwAAK</t>
  </si>
  <si>
    <t>a1636000004TyOxAAK</t>
  </si>
  <si>
    <t>a1636000004TyOyAAK</t>
  </si>
  <si>
    <t>a1636000004TyOzAAK</t>
  </si>
  <si>
    <t>a1636000004TyP0AAK</t>
  </si>
  <si>
    <t>a1636000004TyP1AAK</t>
  </si>
  <si>
    <t>a1636000004TyP2AAK</t>
  </si>
  <si>
    <t>a1636000004TyP3AAK</t>
  </si>
  <si>
    <t>a1636000004TyP4AAK</t>
  </si>
  <si>
    <t>a1636000004TyP5AAK</t>
  </si>
  <si>
    <t>a1636000004TyP6AAK</t>
  </si>
  <si>
    <t>a1636000004TyP7AAK</t>
  </si>
  <si>
    <t>a1636000004TyP8AAK</t>
  </si>
  <si>
    <t>a1636000004TyP9AAK</t>
  </si>
  <si>
    <t>a1636000004TyPAAA0</t>
  </si>
  <si>
    <t>a1636000004TyPBAA0</t>
  </si>
  <si>
    <t>a1636000004TyPCAA0</t>
  </si>
  <si>
    <t>a1636000004TyPDAA0</t>
  </si>
  <si>
    <t>a1636000004TyPEAA0</t>
  </si>
  <si>
    <t>a1636000004TyPFAA0</t>
  </si>
  <si>
    <t>a1636000004TyPGAA0</t>
  </si>
  <si>
    <t>a1636000004TyPHAA0</t>
  </si>
  <si>
    <t>a1636000004TyPIAA0</t>
  </si>
  <si>
    <t>a1636000004TyPJAA0</t>
  </si>
  <si>
    <t>a1636000004TyPKAA0</t>
  </si>
  <si>
    <t>a1636000004TyPLAA0</t>
  </si>
  <si>
    <t>a1636000004TyPMAA0</t>
  </si>
  <si>
    <t>a1636000004TyPNAA0</t>
  </si>
  <si>
    <t>a1636000004TyPOAA0</t>
  </si>
  <si>
    <t>a1636000004TyPPAA0</t>
  </si>
  <si>
    <t>a1636000004TyPQAA0</t>
  </si>
  <si>
    <t>a1636000004TyPRAA0</t>
  </si>
  <si>
    <t>a1636000004TyPSAA0</t>
  </si>
  <si>
    <t>a1636000004TyPTAA0</t>
  </si>
  <si>
    <t>a1636000004TyPUAA0</t>
  </si>
  <si>
    <t>a1636000004TyPVAA0</t>
  </si>
  <si>
    <t>a1636000004TyPWAA0</t>
  </si>
  <si>
    <t>a1636000004TyPXAA0</t>
  </si>
  <si>
    <t>a1636000004TyPYAA0</t>
  </si>
  <si>
    <t>a1636000004TyPZAA0</t>
  </si>
  <si>
    <t>a1636000004TyPaAAK</t>
  </si>
  <si>
    <t>a1636000004TyPbAAK</t>
  </si>
  <si>
    <t>a1636000004TyPcAAK</t>
  </si>
  <si>
    <t>a1636000004TyPdAAK</t>
  </si>
  <si>
    <t>a1636000004TyPeAAK</t>
  </si>
  <si>
    <t>a1636000004TyPfAAK</t>
  </si>
  <si>
    <t>a1636000004TyPgAAK</t>
  </si>
  <si>
    <t>a1636000004TyPhAAK</t>
  </si>
  <si>
    <t>a1636000004TyPiAAK</t>
  </si>
  <si>
    <t>a1636000004TyPjAAK</t>
  </si>
  <si>
    <t>a1636000004TyPkAAK</t>
  </si>
  <si>
    <t>a1636000004TyPlAAK</t>
  </si>
  <si>
    <t>a1636000004TyPmAAK</t>
  </si>
  <si>
    <t>a1636000004TyPnAAK</t>
  </si>
  <si>
    <t>a1636000004TyPoAAK</t>
  </si>
  <si>
    <t>a1636000004TyPpAAK</t>
  </si>
  <si>
    <t>a1636000004TyPqAAK</t>
  </si>
  <si>
    <t>a1636000004TyPrAAK</t>
  </si>
  <si>
    <t>a1636000004TyPsAAK</t>
  </si>
  <si>
    <t>a1636000004TyPtAAK</t>
  </si>
  <si>
    <t>a1636000004TyPuAAK</t>
  </si>
  <si>
    <t>a1636000004TyPvAAK</t>
  </si>
  <si>
    <t>a1636000004TyPwAAK</t>
  </si>
  <si>
    <t>a1636000004TyPxAAK</t>
  </si>
  <si>
    <t>a1636000004TyPyAAK</t>
  </si>
  <si>
    <t>a1636000004TyPzAAK</t>
  </si>
  <si>
    <t>a1636000004TyQ0AAK</t>
  </si>
  <si>
    <t>a1636000004TyQ1AAK</t>
  </si>
  <si>
    <t>a1636000004TyQ2AAK</t>
  </si>
  <si>
    <t>a1636000004TyQ3AAK</t>
  </si>
  <si>
    <t>a1636000004TyQ4AAK</t>
  </si>
  <si>
    <t>a1636000004TyQ5AAK</t>
  </si>
  <si>
    <t>a1636000004TyQ6AAK</t>
  </si>
  <si>
    <t>a1636000004TyQ7AAK</t>
  </si>
  <si>
    <t>a1636000004TyQ8AAK</t>
  </si>
  <si>
    <t>a1636000004TyQ9AAK</t>
  </si>
  <si>
    <t>a1636000004TyQAAA0</t>
  </si>
  <si>
    <t>a1636000004TyQBAA0</t>
  </si>
  <si>
    <t>a1636000004TyQCAA0</t>
  </si>
  <si>
    <t>a1636000004TyQDAA0</t>
  </si>
  <si>
    <t>a1636000004TyQEAA0</t>
  </si>
  <si>
    <t>a1636000004TyQFAA0</t>
  </si>
  <si>
    <t>a1636000004TyQGAA0</t>
  </si>
  <si>
    <t>a1636000004TyQHAA0</t>
  </si>
  <si>
    <t>a1636000004TyQIAA0</t>
  </si>
  <si>
    <t>a1636000004TyQJAA0</t>
  </si>
  <si>
    <t>a1636000004TyQKAA0</t>
  </si>
  <si>
    <t>a1636000004TyQLAA0</t>
  </si>
  <si>
    <t>a1636000004TyQMAA0</t>
  </si>
  <si>
    <t>a1636000004TyQNAA0</t>
  </si>
  <si>
    <t>a1636000004TyQOAA0</t>
  </si>
  <si>
    <t>a1636000004TyQPAA0</t>
  </si>
  <si>
    <t>a1636000004TyQQAA0</t>
  </si>
  <si>
    <t>a1636000004TyQRAA0</t>
  </si>
  <si>
    <t>a1636000004TyQSAA0</t>
  </si>
  <si>
    <t>a1636000004TyQTAA0</t>
  </si>
  <si>
    <t>a1636000004TyQUAA0</t>
  </si>
  <si>
    <t>a1636000004TyQVAA0</t>
  </si>
  <si>
    <t>a1636000004TyQWAA0</t>
  </si>
  <si>
    <t>a1636000004TyQXAA0</t>
  </si>
  <si>
    <t>a1636000004TyQYAA0</t>
  </si>
  <si>
    <t>a1636000004TyQZAA0</t>
  </si>
  <si>
    <t>a1636000004TyQaAAK</t>
  </si>
  <si>
    <t>a1636000004TyQbAAK</t>
  </si>
  <si>
    <t>a1636000004TyQcAAK</t>
  </si>
  <si>
    <t>a1636000007OvHCAA0</t>
  </si>
  <si>
    <t>a1636000007OvHWAA0</t>
  </si>
  <si>
    <t>a1636000007OvHqAAK</t>
  </si>
  <si>
    <t>a1636000007OvIAAA0</t>
  </si>
  <si>
    <t>a1636000007OvIUAA0</t>
  </si>
  <si>
    <t>a1636000007OvIoAAK</t>
  </si>
  <si>
    <t>a1636000007OvJ8AAK</t>
  </si>
  <si>
    <t>a1636000007OvJSAA0</t>
  </si>
  <si>
    <t>a1636000007OvJmAAK</t>
  </si>
  <si>
    <t>a1636000007OvK6AAK</t>
  </si>
  <si>
    <t>a1636000007OvHDAA0</t>
  </si>
  <si>
    <t>a1636000007OvHXAA0</t>
  </si>
  <si>
    <t>a1636000007OvHrAAK</t>
  </si>
  <si>
    <t>a1636000007OvIBAA0</t>
  </si>
  <si>
    <t>a1636000007OvIVAA0</t>
  </si>
  <si>
    <t>a1636000007OvIpAAK</t>
  </si>
  <si>
    <t>a1636000007OvJ9AAK</t>
  </si>
  <si>
    <t>a1636000007OvJTAA0</t>
  </si>
  <si>
    <t>a1636000007OvJnAAK</t>
  </si>
  <si>
    <t>a1636000007OvK7AAK</t>
  </si>
  <si>
    <t>a1636000007OvHEAA0</t>
  </si>
  <si>
    <t>a1636000007OvHYAA0</t>
  </si>
  <si>
    <t>a1636000007OvHsAAK</t>
  </si>
  <si>
    <t>a1636000007OvICAA0</t>
  </si>
  <si>
    <t>a1636000007OvIWAA0</t>
  </si>
  <si>
    <t>a1636000007OvIqAAK</t>
  </si>
  <si>
    <t>a1636000007OvJAAA0</t>
  </si>
  <si>
    <t>a1636000007OvJUAA0</t>
  </si>
  <si>
    <t>a1636000007OvJoAAK</t>
  </si>
  <si>
    <t>a1636000007OvK8AAK</t>
  </si>
  <si>
    <t>a1636000007OvHFAA0</t>
  </si>
  <si>
    <t>a1636000007OvHZAA0</t>
  </si>
  <si>
    <t>a1636000007OvHtAAK</t>
  </si>
  <si>
    <t>a1636000007OvIDAA0</t>
  </si>
  <si>
    <t>a1636000007OvIXAA0</t>
  </si>
  <si>
    <t>a1636000007OvIrAAK</t>
  </si>
  <si>
    <t>a1636000007OvJBAA0</t>
  </si>
  <si>
    <t>a1636000007OvJVAA0</t>
  </si>
  <si>
    <t>a1636000007OvJpAAK</t>
  </si>
  <si>
    <t>a1636000007OvK9AAK</t>
  </si>
  <si>
    <t>a1636000007OvHGAA0</t>
  </si>
  <si>
    <t>a1636000007OvHaAAK</t>
  </si>
  <si>
    <t>a1636000007OvHuAAK</t>
  </si>
  <si>
    <t>a1636000007OvIEAA0</t>
  </si>
  <si>
    <t>a1636000007OvIYAA0</t>
  </si>
  <si>
    <t>a1636000007OvIsAAK</t>
  </si>
  <si>
    <t>a1636000007OvJCAA0</t>
  </si>
  <si>
    <t>a1636000007OvJWAA0</t>
  </si>
  <si>
    <t>a1636000007OvJqAAK</t>
  </si>
  <si>
    <t>a1636000007OvKAAA0</t>
  </si>
  <si>
    <t>a1636000007OvHHAA0</t>
  </si>
  <si>
    <t>a1636000007OvHbAAK</t>
  </si>
  <si>
    <t>a1636000007OvHvAAK</t>
  </si>
  <si>
    <t>a1636000007OvIFAA0</t>
  </si>
  <si>
    <t>a1636000007OvIZAA0</t>
  </si>
  <si>
    <t>a1636000007OvItAAK</t>
  </si>
  <si>
    <t>a1636000007OvJDAA0</t>
  </si>
  <si>
    <t>a1636000007OvJXAA0</t>
  </si>
  <si>
    <t>a1636000007OvJrAAK</t>
  </si>
  <si>
    <t>a1636000007OvKBAA0</t>
  </si>
  <si>
    <t>a1636000007OvHIAA0</t>
  </si>
  <si>
    <t>a1636000007OvHcAAK</t>
  </si>
  <si>
    <t>a1636000007OvHwAAK</t>
  </si>
  <si>
    <t>a1636000007OvIGAA0</t>
  </si>
  <si>
    <t>a1636000007OvIaAAK</t>
  </si>
  <si>
    <t>a1636000007OvIuAAK</t>
  </si>
  <si>
    <t>a1636000007OvJEAA0</t>
  </si>
  <si>
    <t>a1636000007OvJYAA0</t>
  </si>
  <si>
    <t>a1636000007OvJsAAK</t>
  </si>
  <si>
    <t>a1636000007OvKCAA0</t>
  </si>
  <si>
    <t>a1636000007OvHJAA0</t>
  </si>
  <si>
    <t>a1636000007OvHdAAK</t>
  </si>
  <si>
    <t>a1636000007OvHxAAK</t>
  </si>
  <si>
    <t>a1636000007OvIHAA0</t>
  </si>
  <si>
    <t>a1636000007OvIbAAK</t>
  </si>
  <si>
    <t>a1636000007OvIvAAK</t>
  </si>
  <si>
    <t>a1636000007OvJFAA0</t>
  </si>
  <si>
    <t>a1636000007OvJZAA0</t>
  </si>
  <si>
    <t>a1636000007OvJtAAK</t>
  </si>
  <si>
    <t>a1636000007OvKDAA0</t>
  </si>
  <si>
    <t>a1636000007OvHKAA0</t>
  </si>
  <si>
    <t>a1636000007OvHeAAK</t>
  </si>
  <si>
    <t>a1636000007OvHyAAK</t>
  </si>
  <si>
    <t>a1636000007OvIIAA0</t>
  </si>
  <si>
    <t>a1636000007OvIcAAK</t>
  </si>
  <si>
    <t>a1636000007OvIwAAK</t>
  </si>
  <si>
    <t>a1636000007OvJGAA0</t>
  </si>
  <si>
    <t>a1636000007OvJaAAK</t>
  </si>
  <si>
    <t>a1636000007OvJuAAK</t>
  </si>
  <si>
    <t>a1636000007OvKEAA0</t>
  </si>
  <si>
    <t>a1636000007OvHLAA0</t>
  </si>
  <si>
    <t>a1636000007OvHfAAK</t>
  </si>
  <si>
    <t>a1636000007OvHzAAK</t>
  </si>
  <si>
    <t>a1636000007OvIJAA0</t>
  </si>
  <si>
    <t>a1636000007OvIdAAK</t>
  </si>
  <si>
    <t>a1636000007OvIxAAK</t>
  </si>
  <si>
    <t>a1636000007OvJHAA0</t>
  </si>
  <si>
    <t>a1636000007OvJbAAK</t>
  </si>
  <si>
    <t>a1636000007OvJvAAK</t>
  </si>
  <si>
    <t>a1636000007OvKFAA0</t>
  </si>
  <si>
    <t>a1636000007OvHMAA0</t>
  </si>
  <si>
    <t>a1636000007OvHgAAK</t>
  </si>
  <si>
    <t>a1636000007OvI0AAK</t>
  </si>
  <si>
    <t>a1636000007OvIKAA0</t>
  </si>
  <si>
    <t>a1636000007OvIeAAK</t>
  </si>
  <si>
    <t>a1636000007OvIyAAK</t>
  </si>
  <si>
    <t>a1636000007OvJIAA0</t>
  </si>
  <si>
    <t>a1636000007OvJcAAK</t>
  </si>
  <si>
    <t>a1636000007OvJwAAK</t>
  </si>
  <si>
    <t>a1636000007OvKGAA0</t>
  </si>
  <si>
    <t>a1636000007OvHNAA0</t>
  </si>
  <si>
    <t>a1636000007OvHhAAK</t>
  </si>
  <si>
    <t>a1636000007OvI1AAK</t>
  </si>
  <si>
    <t>a1636000007OvILAA0</t>
  </si>
  <si>
    <t>a1636000007OvIfAAK</t>
  </si>
  <si>
    <t>a1636000007OvIzAAK</t>
  </si>
  <si>
    <t>a1636000007OvJJAA0</t>
  </si>
  <si>
    <t>a1636000007OvJdAAK</t>
  </si>
  <si>
    <t>a1636000007OvJxAAK</t>
  </si>
  <si>
    <t>a1636000007OvKHAA0</t>
  </si>
  <si>
    <t>a1636000007OvHOAA0</t>
  </si>
  <si>
    <t>a1636000007OvHiAAK</t>
  </si>
  <si>
    <t>a1636000007OvI2AAK</t>
  </si>
  <si>
    <t>a1636000007OvIMAA0</t>
  </si>
  <si>
    <t>a1636000007OvIgAAK</t>
  </si>
  <si>
    <t>a1636000007OvJ0AAK</t>
  </si>
  <si>
    <t>a1636000007OvJKAA0</t>
  </si>
  <si>
    <t>a1636000007OvJeAAK</t>
  </si>
  <si>
    <t>a1636000007OvJyAAK</t>
  </si>
  <si>
    <t>a1636000007OvKIAA0</t>
  </si>
  <si>
    <t>a1636000007OvHPAA0</t>
  </si>
  <si>
    <t>a1636000007OvHjAAK</t>
  </si>
  <si>
    <t>a1636000007OvI3AAK</t>
  </si>
  <si>
    <t>a1636000007OvINAA0</t>
  </si>
  <si>
    <t>a1636000007OvIhAAK</t>
  </si>
  <si>
    <t>a1636000007OvJ1AAK</t>
  </si>
  <si>
    <t>a1636000007OvJLAA0</t>
  </si>
  <si>
    <t>a1636000007OvJfAAK</t>
  </si>
  <si>
    <t>a1636000007OvJzAAK</t>
  </si>
  <si>
    <t>a1636000007OvKJAA0</t>
  </si>
  <si>
    <t>a1636000007OvHQAA0</t>
  </si>
  <si>
    <t>a1636000007OvHkAAK</t>
  </si>
  <si>
    <t>a1636000007OvI4AAK</t>
  </si>
  <si>
    <t>a1636000007OvIOAA0</t>
  </si>
  <si>
    <t>a1636000007OvIiAAK</t>
  </si>
  <si>
    <t>a1636000007OvJ2AAK</t>
  </si>
  <si>
    <t>a1636000007OvJMAA0</t>
  </si>
  <si>
    <t>a1636000007OvJgAAK</t>
  </si>
  <si>
    <t>a1636000007OvK0AAK</t>
  </si>
  <si>
    <t>a1636000007OvKKAA0</t>
  </si>
  <si>
    <t>a1636000007OvHRAA0</t>
  </si>
  <si>
    <t>a1636000007OvHlAAK</t>
  </si>
  <si>
    <t>a1636000007OvI5AAK</t>
  </si>
  <si>
    <t>a1636000007OvIPAA0</t>
  </si>
  <si>
    <t>a1636000007OvIjAAK</t>
  </si>
  <si>
    <t>a1636000007OvJ3AAK</t>
  </si>
  <si>
    <t>a1636000007OvJNAA0</t>
  </si>
  <si>
    <t>a1636000007OvJhAAK</t>
  </si>
  <si>
    <t>a1636000007OvK1AAK</t>
  </si>
  <si>
    <t>a1636000007OvKLAA0</t>
  </si>
  <si>
    <t>a1636000007OvHSAA0</t>
  </si>
  <si>
    <t>a1636000007OvHmAAK</t>
  </si>
  <si>
    <t>a1636000007OvI6AAK</t>
  </si>
  <si>
    <t>a1636000007OvIQAA0</t>
  </si>
  <si>
    <t>a1636000007OvIkAAK</t>
  </si>
  <si>
    <t>a1636000007OvJ4AAK</t>
  </si>
  <si>
    <t>a1636000007OvJOAA0</t>
  </si>
  <si>
    <t>a1636000007OvJiAAK</t>
  </si>
  <si>
    <t>a1636000007OvK2AAK</t>
  </si>
  <si>
    <t>a1636000007OvKMAA0</t>
  </si>
  <si>
    <t>a1636000007OvHTAA0</t>
  </si>
  <si>
    <t>a1636000007OvHnAAK</t>
  </si>
  <si>
    <t>a1636000007OvI7AAK</t>
  </si>
  <si>
    <t>a1636000007OvIRAA0</t>
  </si>
  <si>
    <t>a1636000007OvIlAAK</t>
  </si>
  <si>
    <t>a1636000007OvJ5AAK</t>
  </si>
  <si>
    <t>a1636000007OvJPAA0</t>
  </si>
  <si>
    <t>a1636000007OvJjAAK</t>
  </si>
  <si>
    <t>a1636000007OvK3AAK</t>
  </si>
  <si>
    <t>a1636000007OvKNAA0</t>
  </si>
  <si>
    <t>a1636000007OvHUAA0</t>
  </si>
  <si>
    <t>a1636000007OvHoAAK</t>
  </si>
  <si>
    <t>a1636000007OvI8AAK</t>
  </si>
  <si>
    <t>a1636000007OvISAA0</t>
  </si>
  <si>
    <t>a1636000007OvImAAK</t>
  </si>
  <si>
    <t>a1636000007OvJ6AAK</t>
  </si>
  <si>
    <t>a1636000007OvJQAA0</t>
  </si>
  <si>
    <t>a1636000007OvJkAAK</t>
  </si>
  <si>
    <t>a1636000007OvK4AAK</t>
  </si>
  <si>
    <t>a1636000007OvKOAA0</t>
  </si>
  <si>
    <t>a1636000007OvHVAA0</t>
  </si>
  <si>
    <t>a1636000007OvHpAAK</t>
  </si>
  <si>
    <t>a1636000007OvI9AAK</t>
  </si>
  <si>
    <t>a1636000007OvITAA0</t>
  </si>
  <si>
    <t>a1636000007OvInAAK</t>
  </si>
  <si>
    <t>a1636000007OvJ7AAK</t>
  </si>
  <si>
    <t>a1636000007OvJRAA0</t>
  </si>
  <si>
    <t>a1636000007OvJlAAK</t>
  </si>
  <si>
    <t>a1636000007OvK5AAK</t>
  </si>
  <si>
    <t>a1636000007OvKPAA0</t>
  </si>
  <si>
    <t>HIV/AIDS</t>
  </si>
  <si>
    <t>Tuberculosis</t>
  </si>
  <si>
    <t>IOR-00034</t>
  </si>
  <si>
    <t>HIV I-9a(M): Percentage of men who have sex with men who are living with HIV</t>
  </si>
  <si>
    <t>Age</t>
  </si>
  <si>
    <t>U25</t>
  </si>
  <si>
    <t>a1L36000000zoLcEAI</t>
  </si>
  <si>
    <t>25+</t>
  </si>
  <si>
    <t>a1L36000000zoLdEAI</t>
  </si>
  <si>
    <t>IOR-00035</t>
  </si>
  <si>
    <t>HIV I-9b(M): Percentage of transgender people who are living with HIV</t>
  </si>
  <si>
    <t>a1L36000000zoLeEAI</t>
  </si>
  <si>
    <t>a1L36000000zoLfEAI</t>
  </si>
  <si>
    <t>IOR-00036</t>
  </si>
  <si>
    <t>HIV I-10(M): Percentage of sex workers who are living with HIV</t>
  </si>
  <si>
    <t>a1L36000002Nzj2EAC</t>
  </si>
  <si>
    <t>a1L36000002Nzj3EAC</t>
  </si>
  <si>
    <t>IOR-00037</t>
  </si>
  <si>
    <t>HIV I-11(M): Percentage of people who inject drugs who are living with HIV</t>
  </si>
  <si>
    <t>a1L36000002OKmOEAW</t>
  </si>
  <si>
    <t>a1L36000002OKmPEAW</t>
  </si>
  <si>
    <t>IOR-00040</t>
  </si>
  <si>
    <t>Malaria I-4: Malaria test positivity rate</t>
  </si>
  <si>
    <t>Species</t>
  </si>
  <si>
    <t>P. Falciparum</t>
  </si>
  <si>
    <t>a1L36000000zoLwEAI</t>
  </si>
  <si>
    <t>Type of testing</t>
  </si>
  <si>
    <t>Microscopy</t>
  </si>
  <si>
    <t>a1L36000002Nzj4EAC</t>
  </si>
  <si>
    <t>Rapid diagnostic test</t>
  </si>
  <si>
    <t>a1L36000002Nzj5EAC</t>
  </si>
  <si>
    <t>IOR-00041</t>
  </si>
  <si>
    <t>Malaria I-5: Malaria parasite prevalence: Proportion of children aged 6-59 months with malaria infection</t>
  </si>
  <si>
    <t>Gender</t>
  </si>
  <si>
    <t>Male</t>
  </si>
  <si>
    <t>a1L36000000zoLyEAI</t>
  </si>
  <si>
    <t>Female</t>
  </si>
  <si>
    <t>a1L36000000zoLzEAI</t>
  </si>
  <si>
    <t>IOR-00042</t>
  </si>
  <si>
    <t>HIV I-4: Number of AIDS-related deaths per 100,000 population</t>
  </si>
  <si>
    <t>U15</t>
  </si>
  <si>
    <t>a1L36000000zoLaEAI</t>
  </si>
  <si>
    <t>15+</t>
  </si>
  <si>
    <t>a1L36000000zoLbEAI</t>
  </si>
  <si>
    <t>Age | Gender</t>
  </si>
  <si>
    <t>15-19 male</t>
  </si>
  <si>
    <t>a1L36000002Nzj0EAC</t>
  </si>
  <si>
    <t>20-24 male</t>
  </si>
  <si>
    <t>a1L36000002Nzj1EAC</t>
  </si>
  <si>
    <t>15-19 female</t>
  </si>
  <si>
    <t>a1L36000002NzjFEAS</t>
  </si>
  <si>
    <t>20-24 female</t>
  </si>
  <si>
    <t>a1L36000002NzjGEAS</t>
  </si>
  <si>
    <t>a1L36000000zoLXEAY</t>
  </si>
  <si>
    <t>a1L36000000zoLYEAY</t>
  </si>
  <si>
    <t>IOR-00052</t>
  </si>
  <si>
    <t>Malaria I-1(M): Reported malaria cases (presumed and confirmed)</t>
  </si>
  <si>
    <t>U5</t>
  </si>
  <si>
    <t>a1L36000000zoLiEAI</t>
  </si>
  <si>
    <t>5+</t>
  </si>
  <si>
    <t>a1L36000000zoLjEAI</t>
  </si>
  <si>
    <t>Malaria case definition</t>
  </si>
  <si>
    <t>Confirmed</t>
  </si>
  <si>
    <t>a1L36000002NzjDEAS</t>
  </si>
  <si>
    <t>Presumptive</t>
  </si>
  <si>
    <t>a1L36000002NzjEEAS</t>
  </si>
  <si>
    <t>P. Vivax</t>
  </si>
  <si>
    <t>a1L36000002NzjAEAS</t>
  </si>
  <si>
    <t>a1L36000002NzjBEAS</t>
  </si>
  <si>
    <t>Other species</t>
  </si>
  <si>
    <t>a1L36000002NzjCEAS</t>
  </si>
  <si>
    <t>IOR-00054</t>
  </si>
  <si>
    <t>Malaria I-3.1(M): Inpatient malaria deaths per year: rate per 100,000 persons per year</t>
  </si>
  <si>
    <t>a1L36000000zoLtEAI</t>
  </si>
  <si>
    <t>a1L36000000zoLuEAI</t>
  </si>
  <si>
    <t>IOR-00055</t>
  </si>
  <si>
    <t>Malaria I-6: All-cause under-5 mortality rate per 1000 live births</t>
  </si>
  <si>
    <t>a1L36000000zoM0EAI</t>
  </si>
  <si>
    <t>a1L36000000zoM1EAI</t>
  </si>
  <si>
    <t>IOR-00061</t>
  </si>
  <si>
    <t>HIV I-14: Number of new HIV infections per 1000 uninfected population</t>
  </si>
  <si>
    <t>a1L36000002NziwEAC</t>
  </si>
  <si>
    <t>a1L36000002NzixEAC</t>
  </si>
  <si>
    <t>a1L36000002NziyEAC</t>
  </si>
  <si>
    <t>a1L36000002NzizEAC</t>
  </si>
  <si>
    <t>a1L36000002NzjJEAS</t>
  </si>
  <si>
    <t>a1L36000002NzjKEAS</t>
  </si>
  <si>
    <t>a1L36000002NziuEAC</t>
  </si>
  <si>
    <t>a1L36000002NzivEAC</t>
  </si>
  <si>
    <t>IOR-00063</t>
  </si>
  <si>
    <t>Malaria I-10(M): Annual parasite incidence: Confirmed malaria cases (microscopy or RDT): rate per 1000 persons per year (Elimination settings)</t>
  </si>
  <si>
    <t>Source of infection</t>
  </si>
  <si>
    <t>Imported</t>
  </si>
  <si>
    <t>a1L36000002Nzj6EAC</t>
  </si>
  <si>
    <t>Induced</t>
  </si>
  <si>
    <t>a1L36000002Nzj7EAC</t>
  </si>
  <si>
    <t>Local-indigenous</t>
  </si>
  <si>
    <t>a1L36000002Nzj8EAC</t>
  </si>
  <si>
    <t>Local-introduced</t>
  </si>
  <si>
    <t>a1L36000002Nzj9EAC</t>
  </si>
  <si>
    <t>IOR-00076</t>
  </si>
  <si>
    <t>HIV I-13: Number and % of people living with HIV</t>
  </si>
  <si>
    <t>a1L36000002NziqEAC</t>
  </si>
  <si>
    <t>a1L36000002NzirEAC</t>
  </si>
  <si>
    <t>a1L36000002NzisEAC</t>
  </si>
  <si>
    <t>a1L36000002NzitEAC</t>
  </si>
  <si>
    <t>a1L36000002NzjHEAS</t>
  </si>
  <si>
    <t>a1L36000002NzjIEAS</t>
  </si>
  <si>
    <t>a1L36000002NzioEAC</t>
  </si>
  <si>
    <t>a1L36000002NzipEAC</t>
  </si>
  <si>
    <t>IOR-00002</t>
  </si>
  <si>
    <t>HIV O-1(M): Percentage of adults and children with HIV, known to be on treatment 12 months after initiation of antiretroviral therapy</t>
  </si>
  <si>
    <t>a1L36000000zoL4EAI</t>
  </si>
  <si>
    <t>a1L36000000zoL5EAI</t>
  </si>
  <si>
    <t>Duration of treatment</t>
  </si>
  <si>
    <t>24 months after initiation</t>
  </si>
  <si>
    <t>a1L36000000zoL6EAI</t>
  </si>
  <si>
    <t>36 months after initiation</t>
  </si>
  <si>
    <t>a1L36000000zoL7EAI</t>
  </si>
  <si>
    <t>60 months after initiation</t>
  </si>
  <si>
    <t>a1L36000002NzjLEAS</t>
  </si>
  <si>
    <t>a1L36000000zoL1EAI</t>
  </si>
  <si>
    <t>a1L36000000zoL2EAI</t>
  </si>
  <si>
    <t>IOR-00005</t>
  </si>
  <si>
    <t>HIV O-4a(M): Percentage of men reporting the use of a condom the last time they had anal sex with a male partner</t>
  </si>
  <si>
    <t>a1L36000002NzjMEAS</t>
  </si>
  <si>
    <t>a1L36000002NzjNEAS</t>
  </si>
  <si>
    <t>IOR-00007</t>
  </si>
  <si>
    <t>HIV O-5(M): Percentage of sex workers reporting the use of a condom with their most recent client</t>
  </si>
  <si>
    <t>a1L36000002NzjQEAS</t>
  </si>
  <si>
    <t>a1L36000002NzjREAS</t>
  </si>
  <si>
    <t>a1L36000000zoLEEAY</t>
  </si>
  <si>
    <t>a1L36000000zoLFEAY</t>
  </si>
  <si>
    <t>IOR-00008</t>
  </si>
  <si>
    <t>HIV O-6(M): Percentage of people who inject drugs reporting the use of sterile injecting equipment the last time they injected</t>
  </si>
  <si>
    <t>a1L36000000zoM9EAI</t>
  </si>
  <si>
    <t>a1L36000000zoMAEAY</t>
  </si>
  <si>
    <t>a1L36000000zoLHEAY</t>
  </si>
  <si>
    <t>a1L36000000zoLIEAY</t>
  </si>
  <si>
    <t>IOR-00013</t>
  </si>
  <si>
    <t>TB O-4(M): Treatment success rate of RR TB and/or MDR-TB: Percentage of cases with RR and/or MDR-TB successfully treated</t>
  </si>
  <si>
    <t>TB case definition</t>
  </si>
  <si>
    <t>XDR TB</t>
  </si>
  <si>
    <t>a1L36000002NzjYEAS</t>
  </si>
  <si>
    <t>IOR-00014</t>
  </si>
  <si>
    <t>Malaria O-1a: Proportion of population that slept under an insecticide-treated net the previous night</t>
  </si>
  <si>
    <t>a1L36000000zoLNEAY</t>
  </si>
  <si>
    <t>a1L36000000zoLOEAY</t>
  </si>
  <si>
    <t>IOR-00018</t>
  </si>
  <si>
    <t>Malaria O-3: Proportion of population using an insecticide-treated net among those with access to an insecticide-treated net</t>
  </si>
  <si>
    <t>a1L36000000zoLPEAY</t>
  </si>
  <si>
    <t>a1L36000000zoLQEAY</t>
  </si>
  <si>
    <t>IOR-00066</t>
  </si>
  <si>
    <t>HIV O-4.1b(M): Percentage of transgender people reporting the use of a condom the last time they had sex with a partner</t>
  </si>
  <si>
    <t>a1L36000002NzjOEAS</t>
  </si>
  <si>
    <t>a1L36000002NzjPEAS</t>
  </si>
  <si>
    <t>IOR-00067</t>
  </si>
  <si>
    <t>HIV O-9: Percentage of people who inject drugs reporting condom use at the last sexual intercourse</t>
  </si>
  <si>
    <t>a1L36000002NzjUEAS</t>
  </si>
  <si>
    <t>a1L36000002NzjVEAS</t>
  </si>
  <si>
    <t>a1L36000002NzjSEAS</t>
  </si>
  <si>
    <t>a1L36000002NzjTEAS</t>
  </si>
  <si>
    <t>IOR-00068</t>
  </si>
  <si>
    <t>HIV O-11: Percentage of (estimated) people living with HIV who have been tested HIV-positive</t>
  </si>
  <si>
    <t>a1L36000002NzjWEAS</t>
  </si>
  <si>
    <t>a1L36000002NzjXEAS</t>
  </si>
  <si>
    <t>IOR-00075</t>
  </si>
  <si>
    <t>Malaria O-9(M): Annual blood examination rate: per 100 population per year (Elimination settings)</t>
  </si>
  <si>
    <t>Case detection</t>
  </si>
  <si>
    <t>Active</t>
  </si>
  <si>
    <t>a1L36000002NzjZEAS</t>
  </si>
  <si>
    <t>Passive</t>
  </si>
  <si>
    <t>a1L36000002NzjaEAC</t>
  </si>
  <si>
    <t>MCI-00037</t>
  </si>
  <si>
    <t>MDR TB-2(M): Number of TB cases with RR-TB and/or MDR-TB notified</t>
  </si>
  <si>
    <t>a1L36000000zoNGEAY</t>
  </si>
  <si>
    <t>a1L36000000zoNHEAY</t>
  </si>
  <si>
    <t>a1L36000000zoNEEAY</t>
  </si>
  <si>
    <t>a1L36000000zoNFEAY</t>
  </si>
  <si>
    <t>MCI-00038</t>
  </si>
  <si>
    <t>MDR TB-3(M): Number of cases with RR-TB and/or MDR-TB that began second-line treatment</t>
  </si>
  <si>
    <t>a1L36000000zoNKEAY</t>
  </si>
  <si>
    <t>a1L36000000zoNLEAY</t>
  </si>
  <si>
    <t>a1L36000000zoNIEAY</t>
  </si>
  <si>
    <t>a1L36000000zoNJEAY</t>
  </si>
  <si>
    <t>TB regimen</t>
  </si>
  <si>
    <t>New TB drugs</t>
  </si>
  <si>
    <t>a1L36000002Nzk0EAC</t>
  </si>
  <si>
    <t>Short regimens</t>
  </si>
  <si>
    <t>a1L36000002Nzk1EAC</t>
  </si>
  <si>
    <t>MCI-00043</t>
  </si>
  <si>
    <t>VC-3(M): Number of long-lasting insecticidal nets distributed to targeted risk groups through continuous distribution</t>
  </si>
  <si>
    <t>Target / Risk population group</t>
  </si>
  <si>
    <t>Pregnant women</t>
  </si>
  <si>
    <t>a1L36000000zoNMEAY</t>
  </si>
  <si>
    <t>Children 0-5</t>
  </si>
  <si>
    <t>a1L36000000zoNNEAY</t>
  </si>
  <si>
    <t>Migrants/ refugees/ IDPs</t>
  </si>
  <si>
    <t>a1L36000000zoNOEAY</t>
  </si>
  <si>
    <t>Other population group</t>
  </si>
  <si>
    <t>a1L36000000zoNQEAY</t>
  </si>
  <si>
    <t>School children</t>
  </si>
  <si>
    <t>a1L36000002Nzk2EAC</t>
  </si>
  <si>
    <t>MCI-00047</t>
  </si>
  <si>
    <t>CM-1a(M): Proportion of suspected malaria cases that receive a parasitological test at public sector health facilities</t>
  </si>
  <si>
    <t>a1L36000000zoNWEAY</t>
  </si>
  <si>
    <t>a1L36000000zoNXEAY</t>
  </si>
  <si>
    <t>a1L36000000zoNYEAY</t>
  </si>
  <si>
    <t>a1L36000000zoNZEAY</t>
  </si>
  <si>
    <t>MCI-00048</t>
  </si>
  <si>
    <t>CM-1b(M): Proportion of suspected malaria cases that receive a parasitological test in the community</t>
  </si>
  <si>
    <t>a1L36000000zoNaEAI</t>
  </si>
  <si>
    <t>a1L36000000zoNbEAI</t>
  </si>
  <si>
    <t>a1L36000000zoNcEAI</t>
  </si>
  <si>
    <t>a1L36000000zoNdEAI</t>
  </si>
  <si>
    <t>MCI-00049</t>
  </si>
  <si>
    <t>CM-1c(M): Proportion of suspected malaria cases that receive a parasitological test at private sector sites</t>
  </si>
  <si>
    <t>a1L36000000zoNeEAI</t>
  </si>
  <si>
    <t>a1L36000000zoNfEAI</t>
  </si>
  <si>
    <t>a1L36000000zoNgEAI</t>
  </si>
  <si>
    <t>a1L36000000zoNhEAI</t>
  </si>
  <si>
    <t>MCI-00050</t>
  </si>
  <si>
    <t>CM-2a(M): Proportion of confirmed malaria cases that received first-line antimalarial treatment at public sector health facilities</t>
  </si>
  <si>
    <t>a1L36000000zoNiEAI</t>
  </si>
  <si>
    <t>a1L36000000zoNjEAI</t>
  </si>
  <si>
    <t>MCI-00051</t>
  </si>
  <si>
    <t>CM-2b(M): Proportion of confirmed malaria cases that received first-line antimalarial treatment in the community</t>
  </si>
  <si>
    <t>a1L36000000zoNlEAI</t>
  </si>
  <si>
    <t>a1L36000000zoNkEAI</t>
  </si>
  <si>
    <t>MCI-00052</t>
  </si>
  <si>
    <t>CM-2c(M): Proportion of confirmed malaria cases that received first-line antimalarial treatment at private sector sites</t>
  </si>
  <si>
    <t>a1L36000000zoNmEAI</t>
  </si>
  <si>
    <t>a1L36000000zoNnEAI</t>
  </si>
  <si>
    <t>MCI-00053</t>
  </si>
  <si>
    <t>CM-3a: Proportion of malaria cases (presumed and confirmed) that received first line antimalarial treatment at public sector health facilities</t>
  </si>
  <si>
    <t>a1L36000000zoNoEAI</t>
  </si>
  <si>
    <t>a1L36000000zoNpEAI</t>
  </si>
  <si>
    <t>MCI-00054</t>
  </si>
  <si>
    <t>CM-3b: Proportion of malaria cases (presumed and confirmed) that received first line antimalarial treatment in the community</t>
  </si>
  <si>
    <t>a1L36000000zoNqEAI</t>
  </si>
  <si>
    <t>a1L36000000zoNrEAI</t>
  </si>
  <si>
    <t>MCI-00055</t>
  </si>
  <si>
    <t>CM-3c: Proportion of malaria cases (presumed and confirmed) that received first line antimalarial treatment at private sector sites</t>
  </si>
  <si>
    <t>a1L36000000zoNsEAI</t>
  </si>
  <si>
    <t>a1L36000000zoNtEAI</t>
  </si>
  <si>
    <t>MCI-00238</t>
  </si>
  <si>
    <t>TCS-1(M): Percentage of people living with HIV currently receiving antiretroviral therapy</t>
  </si>
  <si>
    <t>a1L36000000zoMsEAI</t>
  </si>
  <si>
    <t>a1L36000000zoMtEAI</t>
  </si>
  <si>
    <t>15-24 male</t>
  </si>
  <si>
    <t>a1L36000000zoO2EAI</t>
  </si>
  <si>
    <t>a1L36000002NzjpEAC</t>
  </si>
  <si>
    <t>a1L36000002NzjqEAC</t>
  </si>
  <si>
    <t>15-24 female</t>
  </si>
  <si>
    <t>a1L36000002Nzk7EAC</t>
  </si>
  <si>
    <t>a1L36000002Nzk8EAC</t>
  </si>
  <si>
    <t>a1L36000002Nzk9EAC</t>
  </si>
  <si>
    <t>a1L36000000zoMpEAI</t>
  </si>
  <si>
    <t>a1L36000000zoMqEAI</t>
  </si>
  <si>
    <t>Transgender</t>
  </si>
  <si>
    <t>a1L36000000zoMrEAI</t>
  </si>
  <si>
    <t>MSM</t>
  </si>
  <si>
    <t>a1L36000002NzjrEAC</t>
  </si>
  <si>
    <t>Sex workers</t>
  </si>
  <si>
    <t>a1L36000002NzjsEAC</t>
  </si>
  <si>
    <t>PWIDs</t>
  </si>
  <si>
    <t>a1L36000002NzjtEAC</t>
  </si>
  <si>
    <t>MCI-00239</t>
  </si>
  <si>
    <t>TCS-2: Percentage of people living with HIV that initiated ART with a CD4 count of &lt;200 cells/mm³</t>
  </si>
  <si>
    <t>a1L36000000zoMuEAI</t>
  </si>
  <si>
    <t>a1L36000000zoMvEAI</t>
  </si>
  <si>
    <t>MCI-00243</t>
  </si>
  <si>
    <t>TCP-1(M): Number of notified cases of all forms of TB-(i.e. bacteriologically confirmed + clinically diagnosed), includes new and relapse cases</t>
  </si>
  <si>
    <t>a1L36000000zoN2EAI</t>
  </si>
  <si>
    <t>a1L36000000zoO8EAI</t>
  </si>
  <si>
    <t>a1L36000000zoMxEAI</t>
  </si>
  <si>
    <t>a1L36000000zoMyEAI</t>
  </si>
  <si>
    <t>HIV test status</t>
  </si>
  <si>
    <t>Positive</t>
  </si>
  <si>
    <t>a1L36000000zoMzEAI</t>
  </si>
  <si>
    <t>Negative</t>
  </si>
  <si>
    <t>a1L36000000zoN0EAI</t>
  </si>
  <si>
    <t>Not documented</t>
  </si>
  <si>
    <t>a1L36000000zoN1EAI</t>
  </si>
  <si>
    <t>Bacteriologically confirmed</t>
  </si>
  <si>
    <t>a1L36000002NzjwEAC</t>
  </si>
  <si>
    <t>MCI-00245</t>
  </si>
  <si>
    <t>TCP-2(M): Treatment success rate- all forms:  Percentage of TB cases, all forms, bacteriologically confirmed plus clinically diagnosed, successfully treated (cured plus treatment completed) among all TB cases registered for treatment during a specified period, new and relapse cases</t>
  </si>
  <si>
    <t>a1L36000000zoN8EAI</t>
  </si>
  <si>
    <t>a1L36000000zoN9EAI</t>
  </si>
  <si>
    <t>a1L36000000zoN3EAI</t>
  </si>
  <si>
    <t>a1L36000000zoN4EAI</t>
  </si>
  <si>
    <t>a1L36000000zoN5EAI</t>
  </si>
  <si>
    <t>a1L36000000zoN6EAI</t>
  </si>
  <si>
    <t>a1L36000000zoN7EAI</t>
  </si>
  <si>
    <t>MCI-00617</t>
  </si>
  <si>
    <t>YP-3: Number of adolescent girls and young women (AGYW) who were tested for HIV and received their results during the reporting period</t>
  </si>
  <si>
    <t>15-19</t>
  </si>
  <si>
    <t>a1L36000002NzjgEAC</t>
  </si>
  <si>
    <t>20-24</t>
  </si>
  <si>
    <t>a1L36000002NzjhEAC</t>
  </si>
  <si>
    <t>15-24</t>
  </si>
  <si>
    <t>a1L36000002NzjiEAC</t>
  </si>
  <si>
    <t>a1L36000002NzjjEAC</t>
  </si>
  <si>
    <t>a1L36000002NzjkEAC</t>
  </si>
  <si>
    <t>MCI-00619</t>
  </si>
  <si>
    <t>HTS-1: Number of people who were tested for HIV and received their results during the reporting period</t>
  </si>
  <si>
    <t>a1L36000002NzjlEAC</t>
  </si>
  <si>
    <t>a1L36000002NzjmEAC</t>
  </si>
  <si>
    <t>a1L36000002NzjnEAC</t>
  </si>
  <si>
    <t>a1L36000002NzjoEAC</t>
  </si>
  <si>
    <t>MCI-00625</t>
  </si>
  <si>
    <t>TCP-6b: Number of TB cases (all forms) notified among key affected populations/ high risk groups (other than prisoners)</t>
  </si>
  <si>
    <t>a1L36000002NzjyEAC</t>
  </si>
  <si>
    <t>a1L36000002NzjzEAC</t>
  </si>
  <si>
    <t>MCI-00630</t>
  </si>
  <si>
    <t>SPI-2: Percentage of children aged 3–59 months who received the full number of courses of SMC (3 or 4) per  transmission season in the targeted areas</t>
  </si>
  <si>
    <t>a1L36000002Nzk3EAC</t>
  </si>
  <si>
    <t>a1L36000002Nzk4EAC</t>
  </si>
  <si>
    <t>MCI-00637</t>
  </si>
  <si>
    <t>TCS-3.1: Percentage of people living with HIV and on ART, who have a suppressed viral load at 12 months (&lt;1000 copies/ml)</t>
  </si>
  <si>
    <t>a1L36000002NzjuEAC</t>
  </si>
  <si>
    <t>a1L36000002NzjvEAC</t>
  </si>
  <si>
    <t>a1L36000002Nzk5EAC</t>
  </si>
  <si>
    <t>a1L36000002Nzk6EAC</t>
  </si>
  <si>
    <t>IOR-00031</t>
  </si>
  <si>
    <t>HIV I-3b: Percentage of men who have sex with men with active syphilis</t>
  </si>
  <si>
    <t>a1J36000002m4ETEAY</t>
  </si>
  <si>
    <t>a3z360000009C2X</t>
  </si>
  <si>
    <t>IOR-00032</t>
  </si>
  <si>
    <t>HIV I-3c: Percentage of sex workers with active syphilis</t>
  </si>
  <si>
    <t>a1J36000002m4EUEAY</t>
  </si>
  <si>
    <t>a3z360000009C2Y</t>
  </si>
  <si>
    <t>IOR-00033</t>
  </si>
  <si>
    <t>HIV I-6: Estimated percentage of child HIV infections from HIV-positive women delivering in the past 12 months</t>
  </si>
  <si>
    <t>a1J36000002m4EVEAY</t>
  </si>
  <si>
    <t>a3z360000009C2b</t>
  </si>
  <si>
    <t>a1J36000002m4EWEAY</t>
  </si>
  <si>
    <t>a3z360000009C2e</t>
  </si>
  <si>
    <t>a1J36000002m4EXEAY</t>
  </si>
  <si>
    <t>a3z360000009C2f</t>
  </si>
  <si>
    <t>a1J36000002m4EYEAY</t>
  </si>
  <si>
    <t>a3z360000009C2g</t>
  </si>
  <si>
    <t>a1J36000002m4EZEAY</t>
  </si>
  <si>
    <t>a3z360000009C2h</t>
  </si>
  <si>
    <t>IOR-00038</t>
  </si>
  <si>
    <t>HIV I-12: Percentage of other vulnerable populations (specify) who are living with HIV</t>
  </si>
  <si>
    <t>a1J36000002m4EaEAI</t>
  </si>
  <si>
    <t>a3z360000009C2i</t>
  </si>
  <si>
    <t>IOR-00039</t>
  </si>
  <si>
    <t>TB I-4(M): RR-TB and/or MDR-TB prevalence among new TB patients: Proportion of new TB cases with RR-TB and/or MDR-TB</t>
  </si>
  <si>
    <t>a1J36000002m4EbEAI</t>
  </si>
  <si>
    <t>a3z360000009C2s</t>
  </si>
  <si>
    <t>Age,Gender,Age | Gender</t>
  </si>
  <si>
    <t>a1J36000002m4EeEAI</t>
  </si>
  <si>
    <t>a3z360000009C2Z</t>
  </si>
  <si>
    <t>IOR-00046</t>
  </si>
  <si>
    <t>TB I-1: TB prevalence rate per 100,000 population</t>
  </si>
  <si>
    <t>a1J36000002m4EiEAI</t>
  </si>
  <si>
    <t>a3z360000009C2p</t>
  </si>
  <si>
    <t>IOR-00047</t>
  </si>
  <si>
    <t>TB I-2: TB incidence rate per 100,000 population</t>
  </si>
  <si>
    <t>a1J36000002m4EjEAI</t>
  </si>
  <si>
    <t>a3z360000009C2q</t>
  </si>
  <si>
    <t>IOR-00048</t>
  </si>
  <si>
    <t>TB I-3(M): TB mortality rate per 100,000 population</t>
  </si>
  <si>
    <t>a1J36000002m4EkEAI</t>
  </si>
  <si>
    <t>a3z360000009C2r</t>
  </si>
  <si>
    <t>IOR-00051</t>
  </si>
  <si>
    <t>TB/HIV I-1: TB/HIV mortality rate per 100,000 population</t>
  </si>
  <si>
    <t>a1J36000002m4EnEAI</t>
  </si>
  <si>
    <t>a3z360000009C2j</t>
  </si>
  <si>
    <t>a3z360000009C2v</t>
  </si>
  <si>
    <t>IOR-00058</t>
  </si>
  <si>
    <t>HSS I-1: Under 5 mortality rate per 1000 live births</t>
  </si>
  <si>
    <t>a1J36000002m4EuEAI</t>
  </si>
  <si>
    <t>a3z360000009C2k</t>
  </si>
  <si>
    <t>a3z360000009C2w</t>
  </si>
  <si>
    <t>IOR-00059</t>
  </si>
  <si>
    <t>HSS I-2: Neonatal mortality rate, per 100,000 population</t>
  </si>
  <si>
    <t>a1J36000002m4EvEAI</t>
  </si>
  <si>
    <t>a3z360000009C2l</t>
  </si>
  <si>
    <t>a3z360000009C2x</t>
  </si>
  <si>
    <t>IOR-00060</t>
  </si>
  <si>
    <t>HSS I-3: Maternal mortality ratio, per 100,000 population</t>
  </si>
  <si>
    <t>a1J36000002m4EwEAI</t>
  </si>
  <si>
    <t>a3z360000009C2m</t>
  </si>
  <si>
    <t>a3z360000009C2y</t>
  </si>
  <si>
    <t>Age | Gender,Age,Gender</t>
  </si>
  <si>
    <t>a1J36000003YBHqEAO</t>
  </si>
  <si>
    <t>a3z360000009C2o</t>
  </si>
  <si>
    <t>IOR-00064</t>
  </si>
  <si>
    <t>HIV I-3.1a: Percentage of individuals seropositive for syphilis</t>
  </si>
  <si>
    <t>a1J36000003YBHtEAO</t>
  </si>
  <si>
    <t>a3z360000009C4F</t>
  </si>
  <si>
    <t>Gender,Age,Age | Gender</t>
  </si>
  <si>
    <t>a1J36000003YBIAEA4</t>
  </si>
  <si>
    <t>a3z360000009C2n</t>
  </si>
  <si>
    <t>IOR-00001</t>
  </si>
  <si>
    <t>HSS O-3: Ratio of household out-of-pocket payments for health to total expenditure on health</t>
  </si>
  <si>
    <t>a1J36000002m4DzEAI</t>
  </si>
  <si>
    <t>a3z360000009C3Q</t>
  </si>
  <si>
    <t>a3z360000009C3j</t>
  </si>
  <si>
    <t>Duration of treatment,Age,Gender</t>
  </si>
  <si>
    <t>a1J36000002m4E0EAI</t>
  </si>
  <si>
    <t>a3z360000009C3F</t>
  </si>
  <si>
    <t>a1J36000002m4E3EAI</t>
  </si>
  <si>
    <t>a3z360000009C3I</t>
  </si>
  <si>
    <t>Age,Gender</t>
  </si>
  <si>
    <t>a1J36000002m4E5EAI</t>
  </si>
  <si>
    <t>a3z360000009C3K</t>
  </si>
  <si>
    <t>a1J36000002m4E6EAI</t>
  </si>
  <si>
    <t>a3z360000009C3L</t>
  </si>
  <si>
    <t>IOR-00009</t>
  </si>
  <si>
    <t>HIV O-7: Percentage of other vulnerable populations who report the use of a condom at last sexual intercourse</t>
  </si>
  <si>
    <t>a1J36000002m4E7EAI</t>
  </si>
  <si>
    <t>a3z360000009C3M</t>
  </si>
  <si>
    <t>IOR-00010</t>
  </si>
  <si>
    <t>TB O-2a: Treatment success rate of all forms of TB- bacteriologically confirmed plus clinically diagnosed, new and relapse cases</t>
  </si>
  <si>
    <t>a1J36000002m4E8EAI</t>
  </si>
  <si>
    <t>a3z360000009C3d</t>
  </si>
  <si>
    <t>a1J36000002m4EBEAY</t>
  </si>
  <si>
    <t>a3z360000009C3g</t>
  </si>
  <si>
    <t>IOR-00022</t>
  </si>
  <si>
    <t>HSS O-1: Percentage of women attending antenatal care</t>
  </si>
  <si>
    <t>a1J36000002m4EKEAY</t>
  </si>
  <si>
    <t>a3z360000009C3O</t>
  </si>
  <si>
    <t>a3z360000009C3h</t>
  </si>
  <si>
    <t>IOR-00023</t>
  </si>
  <si>
    <t>HSS O-2: Percentage of births attended by skilled health professional</t>
  </si>
  <si>
    <t>a1J36000002m4ELEAY</t>
  </si>
  <si>
    <t>a3z360000009C3P</t>
  </si>
  <si>
    <t>a3z360000009C3i</t>
  </si>
  <si>
    <t>IOR-00024</t>
  </si>
  <si>
    <t>TB O-1a: Case notification rate of all forms of TB per 100,000 population - bacteriologically confirmed plus clinically diagnosed, new and relapse cases</t>
  </si>
  <si>
    <t>a1J36000002m4EMEAY</t>
  </si>
  <si>
    <t>a3z360000009C3b</t>
  </si>
  <si>
    <t>IOR-00065</t>
  </si>
  <si>
    <t>HIV O-10: Percentage of women and men with non-regular partner in the past 12 months who report the use of a condom during their last intercourse</t>
  </si>
  <si>
    <t>a1J36000003YBHuEAO</t>
  </si>
  <si>
    <t>a3z360000009C3T</t>
  </si>
  <si>
    <t>a1J36000003YBHvEAO</t>
  </si>
  <si>
    <t>a3z360000009C3U</t>
  </si>
  <si>
    <t>a1J36000003YBHwEAO</t>
  </si>
  <si>
    <t>a3z360000009C3V</t>
  </si>
  <si>
    <t>a1J36000003YBHxEAO</t>
  </si>
  <si>
    <t>a3z360000009C3W</t>
  </si>
  <si>
    <t>IOR-00069</t>
  </si>
  <si>
    <t>HIV O-12: Percentage of people living with HIV and on ART who are virologically suppressed (among all those currently on treatment who received a VL measurement regardless of when they started ART)</t>
  </si>
  <si>
    <t>a1J36000003YBHyEAO</t>
  </si>
  <si>
    <t>a3z360000009C3X</t>
  </si>
  <si>
    <t>IOR-00070</t>
  </si>
  <si>
    <t>HIV O-13: Proportion of ever-married or partnered women aged 15-49 who experienced physical or sexual violence from a male intimate partner in the past 12 months</t>
  </si>
  <si>
    <t>a1J36000003YBHzEAO</t>
  </si>
  <si>
    <t>a3z360000009C3Y</t>
  </si>
  <si>
    <t>IOR-00071</t>
  </si>
  <si>
    <t>HIV O-14: Percentage of women and men aged 15–49 who report discriminatory attitudes towards people living with HIV</t>
  </si>
  <si>
    <t>a1J36000003YBI0EAO</t>
  </si>
  <si>
    <t>a3z360000009C3Z</t>
  </si>
  <si>
    <t>IOR-00072</t>
  </si>
  <si>
    <t>HIV O-15: Percent of people living with HIV who experienced recent discrimination at health care facilities</t>
  </si>
  <si>
    <t>a1J36000003YBI1EAO</t>
  </si>
  <si>
    <t>a3z360000009C3a</t>
  </si>
  <si>
    <t>IOR-00077</t>
  </si>
  <si>
    <t>TB O-6: Notification of RR-TB and/or MDR-TB cases – Percentage of notified cases of bacteriologically confirmed, drug resistant RR-TB and/or MDR-TB as a proportion of all estimated RR-TB and/or MDR-TB cases</t>
  </si>
  <si>
    <t>a1J36000003YBIBEA4</t>
  </si>
  <si>
    <t>a3z360000009C3m</t>
  </si>
  <si>
    <t>IOR-00078</t>
  </si>
  <si>
    <t>TB O-5(M): TB treatment coverage: Percentage of new and relapse cases that were notified and treated among the estimated number of incident TB cases in the same year (all form of TB - bacteriologically confirmed plus clinically diagnosed)</t>
  </si>
  <si>
    <t>a1J36000003YBICEA4</t>
  </si>
  <si>
    <t>a3z360000009C3n</t>
  </si>
  <si>
    <t>Comprehensive prevention programs for MSM</t>
  </si>
  <si>
    <t>MCI-00534</t>
  </si>
  <si>
    <t>a3z360000009C49AAE</t>
  </si>
  <si>
    <t>a1O36000001qZ7vEAE</t>
  </si>
  <si>
    <t>a3z360000009C49</t>
  </si>
  <si>
    <t>Comprehensive prevention programs for people who inject drugs (PWID) and their partners</t>
  </si>
  <si>
    <t>MCI-00003</t>
  </si>
  <si>
    <t>a3z360000009C1XAAU</t>
  </si>
  <si>
    <t>a1O36000001EGFDEA4</t>
  </si>
  <si>
    <t>a3z360000009C1X</t>
  </si>
  <si>
    <t>Comprehensive prevention programs for sex workers and their clients</t>
  </si>
  <si>
    <t>MCI-00002</t>
  </si>
  <si>
    <t>a3z360000009C1WAAU</t>
  </si>
  <si>
    <t>a1O36000001EGFCEA4</t>
  </si>
  <si>
    <t>a3z360000009C1W</t>
  </si>
  <si>
    <t>Comprehensive prevention programs for TGs</t>
  </si>
  <si>
    <t>MCI-00531</t>
  </si>
  <si>
    <t>a3z360000009C1pAAE</t>
  </si>
  <si>
    <t>a1O36000001qZ7sEAE</t>
  </si>
  <si>
    <t>a3z360000009C1p</t>
  </si>
  <si>
    <t>Comprehensive programs for people in prisons and other closed settings</t>
  </si>
  <si>
    <t>MCI-00532</t>
  </si>
  <si>
    <t>a3z360000009C1qAAE</t>
  </si>
  <si>
    <t>a1O36000001qZ7tEAE</t>
  </si>
  <si>
    <t>a3z360000009C1q</t>
  </si>
  <si>
    <t>HIV Testing Services</t>
  </si>
  <si>
    <t>MCI-00533</t>
  </si>
  <si>
    <t>a3z360000009C1rAAE</t>
  </si>
  <si>
    <t>a1O36000001qZ7uEAE</t>
  </si>
  <si>
    <t>a3z360000009C1r</t>
  </si>
  <si>
    <t>MDR-TB</t>
  </si>
  <si>
    <t>MCI-00010</t>
  </si>
  <si>
    <t>a3z360000009C1uAAE</t>
  </si>
  <si>
    <t>a1O36000001EGFKEA4</t>
  </si>
  <si>
    <t>a3z360000009C1u</t>
  </si>
  <si>
    <t>Payment for results</t>
  </si>
  <si>
    <t>MCI-00024</t>
  </si>
  <si>
    <t>a3z360000009C1nAAE</t>
  </si>
  <si>
    <t>a1O36000001EGFYEA4</t>
  </si>
  <si>
    <t>a3z360000009C1n</t>
  </si>
  <si>
    <t>a3z360000009C24AAE</t>
  </si>
  <si>
    <t>a3z360000009C24</t>
  </si>
  <si>
    <t>PMTCT</t>
  </si>
  <si>
    <t>MCI-00006</t>
  </si>
  <si>
    <t>a3z360000009C1aAAE</t>
  </si>
  <si>
    <t>a1O36000001EGFGEA4</t>
  </si>
  <si>
    <t>a3z360000009C1a</t>
  </si>
  <si>
    <t>Prevention programs for adolescents and youth, in and out of school</t>
  </si>
  <si>
    <t>MCI-00005</t>
  </si>
  <si>
    <t>a3z360000009C1ZAAU</t>
  </si>
  <si>
    <t>a1O36000001EGFFEA4</t>
  </si>
  <si>
    <t>a3z360000009C1Z</t>
  </si>
  <si>
    <t>Prevention programs for general population</t>
  </si>
  <si>
    <t>MCI-00000</t>
  </si>
  <si>
    <t>a3z360000009C1UAAU</t>
  </si>
  <si>
    <t>a1O36000001EGFAEA4</t>
  </si>
  <si>
    <t>a3z360000009C1U</t>
  </si>
  <si>
    <t>Prevention programs for other vulnerable populations</t>
  </si>
  <si>
    <t>MCI-00004</t>
  </si>
  <si>
    <t>a3z360000009C1YAAU</t>
  </si>
  <si>
    <t>a1O36000001EGFEEA4</t>
  </si>
  <si>
    <t>a3z360000009C1Y</t>
  </si>
  <si>
    <t>Program management</t>
  </si>
  <si>
    <t>MCI-00023</t>
  </si>
  <si>
    <t>a3z360000009C1mAAE</t>
  </si>
  <si>
    <t>a1O36000001EGFXEA4</t>
  </si>
  <si>
    <t>a3z360000009C1m</t>
  </si>
  <si>
    <t>a3z360000009C23AAE</t>
  </si>
  <si>
    <t>a3z360000009C23</t>
  </si>
  <si>
    <t>Programs to reduce human rights-related barriers to HIV services</t>
  </si>
  <si>
    <t>MCI-00535</t>
  </si>
  <si>
    <t>a3z360000009C4AAAU</t>
  </si>
  <si>
    <t>a1O36000001qZ7wEAE</t>
  </si>
  <si>
    <t>a3z360000009C4A</t>
  </si>
  <si>
    <t>RSSH: Community responses and systems</t>
  </si>
  <si>
    <t>MCI-00021</t>
  </si>
  <si>
    <t>a3z360000009C1kAAE</t>
  </si>
  <si>
    <t>a1O36000001EGFVEA4</t>
  </si>
  <si>
    <t>a3z360000009C1k</t>
  </si>
  <si>
    <t>a3z360000009C21AAE</t>
  </si>
  <si>
    <t>a3z360000009C21</t>
  </si>
  <si>
    <t>RSSH: Financial management systems</t>
  </si>
  <si>
    <t>MCI-00019</t>
  </si>
  <si>
    <t>a3z360000009C1iAAE</t>
  </si>
  <si>
    <t>a1O36000001EGFTEA4</t>
  </si>
  <si>
    <t>a3z360000009C1i</t>
  </si>
  <si>
    <t>a3z360000009C20AAE</t>
  </si>
  <si>
    <t>a3z360000009C20</t>
  </si>
  <si>
    <t>RSSH: Health management information systems and M&amp;E</t>
  </si>
  <si>
    <t>MCI-00022</t>
  </si>
  <si>
    <t>a3z360000009C1lAAE</t>
  </si>
  <si>
    <t>a1O36000001EGFWEA4</t>
  </si>
  <si>
    <t>a3z360000009C1l</t>
  </si>
  <si>
    <t>a3z360000009C22AAE</t>
  </si>
  <si>
    <t>a3z360000009C22</t>
  </si>
  <si>
    <t>RSSH: Human resources for health (HRH), including community health workers</t>
  </si>
  <si>
    <t>MCI-00015</t>
  </si>
  <si>
    <t>a3z360000009C1eAAE</t>
  </si>
  <si>
    <t>a1O36000001EGFPEA4</t>
  </si>
  <si>
    <t>a3z360000009C1e</t>
  </si>
  <si>
    <t>a3z360000009C1wAAE</t>
  </si>
  <si>
    <t>a3z360000009C1w</t>
  </si>
  <si>
    <t>RSSH: Integrated service delivery and quality improvement</t>
  </si>
  <si>
    <t>MCI-00014</t>
  </si>
  <si>
    <t>a3z360000009C1dAAE</t>
  </si>
  <si>
    <t>a1O36000001EGFOEA4</t>
  </si>
  <si>
    <t>a3z360000009C1d</t>
  </si>
  <si>
    <t>a3z360000009C1vAAE</t>
  </si>
  <si>
    <t>a3z360000009C1v</t>
  </si>
  <si>
    <t>RSSH: National health strategies</t>
  </si>
  <si>
    <t>MCI-00536</t>
  </si>
  <si>
    <t>a3z360000009C4BAAU</t>
  </si>
  <si>
    <t>a1O36000001qZ7xEAE</t>
  </si>
  <si>
    <t>a3z360000009C4B</t>
  </si>
  <si>
    <t>a3z360000009C4CAAU</t>
  </si>
  <si>
    <t>a3z360000009C4C</t>
  </si>
  <si>
    <t>RSSH: Procurement and supply chain management systems</t>
  </si>
  <si>
    <t>MCI-00016</t>
  </si>
  <si>
    <t>a3z360000009C1fAAE</t>
  </si>
  <si>
    <t>a1O36000001EGFQEA4</t>
  </si>
  <si>
    <t>a3z360000009C1f</t>
  </si>
  <si>
    <t>a3z360000009C1xAAE</t>
  </si>
  <si>
    <t>a3z360000009C1x</t>
  </si>
  <si>
    <t>TB care and prevention</t>
  </si>
  <si>
    <t>MCI-00008</t>
  </si>
  <si>
    <t>a3z360000009C1sAAE</t>
  </si>
  <si>
    <t>a1O36000001EGFIEA4</t>
  </si>
  <si>
    <t>a3z360000009C1s</t>
  </si>
  <si>
    <t>TB/HIV</t>
  </si>
  <si>
    <t>MCI-00009</t>
  </si>
  <si>
    <t>a3z360000009C1cAAE</t>
  </si>
  <si>
    <t>a1O36000001EGFJEA4</t>
  </si>
  <si>
    <t>a3z360000009C1c</t>
  </si>
  <si>
    <t>a3z360000009C1tAAE</t>
  </si>
  <si>
    <t>a3z360000009C1t</t>
  </si>
  <si>
    <t>Treatment, care and support</t>
  </si>
  <si>
    <t>MCI-00007</t>
  </si>
  <si>
    <t>a3z360000009C1bAAE</t>
  </si>
  <si>
    <t>a1O36000001EGFHEA4</t>
  </si>
  <si>
    <t>a3z360000009C1b</t>
  </si>
  <si>
    <t>MCI-00214</t>
  </si>
  <si>
    <t>GP-4: Percentage of antenatal care attendees tested for syphilis</t>
  </si>
  <si>
    <t>a1O36000001EGIcEAO</t>
  </si>
  <si>
    <t>MCI-00215</t>
  </si>
  <si>
    <t>GP-5: Number of medical male circumcisions performed according to national standards</t>
  </si>
  <si>
    <t>a1O36000001EGIdEAO</t>
  </si>
  <si>
    <t>MCI-00216</t>
  </si>
  <si>
    <t>GP-6: Percentage of orphaned and vulnerable children aged 0–17 years whose households received free basic external support in caring for the child according to national guidelines</t>
  </si>
  <si>
    <t>a1O36000001EGIeEAO</t>
  </si>
  <si>
    <t>MCI-00223</t>
  </si>
  <si>
    <t>KP-1c(M): Percentage of sex workers reached with HIV prevention programs - defined package of services</t>
  </si>
  <si>
    <t>a1O36000001EGIlEAO</t>
  </si>
  <si>
    <t>MCI-00225</t>
  </si>
  <si>
    <t>KP-3c(M): Percentage of sex workers that have received an HIV test during the reporting period and know their results</t>
  </si>
  <si>
    <t>a1O36000001EGInEAO</t>
  </si>
  <si>
    <t>MCI-00615</t>
  </si>
  <si>
    <t>KP-6c: Percentage of sex workers using PrEP in priority sex workers PrEP populations</t>
  </si>
  <si>
    <t>a1O36000001qZ9EEAU</t>
  </si>
  <si>
    <t>MCI-00226</t>
  </si>
  <si>
    <t>KP-1d(M): Percentage of people who inject drugs reached with HIV prevention programs - defined package of services</t>
  </si>
  <si>
    <t>a1O36000001EGIoEAO</t>
  </si>
  <si>
    <t>MCI-00228</t>
  </si>
  <si>
    <t>KP-3d(M): Percentage of people who inject drugs that have received an HIV test during the reporting period and know their results</t>
  </si>
  <si>
    <t>a1O36000001EGIqEAO</t>
  </si>
  <si>
    <t>MCI-00229</t>
  </si>
  <si>
    <t>KP-4: Number of needles and syringes distributed per person who injects drugs per year by needle and syringe programs</t>
  </si>
  <si>
    <t>a1O36000001EGIrEAO</t>
  </si>
  <si>
    <t>MCI-00230</t>
  </si>
  <si>
    <t>KP-5: Percentage of individuals receiving Opioid Substitution Therapy who received treatment for at least 6 months</t>
  </si>
  <si>
    <t>a1O36000001EGIsEAO</t>
  </si>
  <si>
    <t>MCI-00231</t>
  </si>
  <si>
    <t>KP-1e: Percentage of other vulnerable populations reached with HIV prevention programs - defined package of services</t>
  </si>
  <si>
    <t>a1O36000001EGItEAO</t>
  </si>
  <si>
    <t>MCI-00233</t>
  </si>
  <si>
    <t>KP-3e: Percentage of other vulnerable populations that have received an HIV test during the reporting period and know their results</t>
  </si>
  <si>
    <t>a1O36000001EGIvEAO</t>
  </si>
  <si>
    <t>MCI-00234</t>
  </si>
  <si>
    <t>YP-1: Percentage of young people aged 10–24 years reached by life skills–based HIV education in schools</t>
  </si>
  <si>
    <t>a1O36000001EGIwEAO</t>
  </si>
  <si>
    <t>MCI-00616</t>
  </si>
  <si>
    <t>YP-2: Percentage of adolescent girls and young women (AGYW) reached with HIV prevention programs- defined package of services</t>
  </si>
  <si>
    <t>a1O36000001qZ9FEAU</t>
  </si>
  <si>
    <t>HIV test status,Age</t>
  </si>
  <si>
    <t>a1O36000001qZ9GEAU</t>
  </si>
  <si>
    <t>MCI-00618</t>
  </si>
  <si>
    <t>YP-4: Percentage of adolescent girls and young women (AGYW) using PrEP</t>
  </si>
  <si>
    <t>a1O36000001qZ9HEAU</t>
  </si>
  <si>
    <t>MCI-00235</t>
  </si>
  <si>
    <t>PMTCT-1: Percentage of pregnant women who know their HIV status</t>
  </si>
  <si>
    <t>a1O36000001EGIxEAO</t>
  </si>
  <si>
    <t>MCI-00642</t>
  </si>
  <si>
    <t>PMTCT-2.1: Percentage of HIV-positive pregnant women who received ART during pregnancy</t>
  </si>
  <si>
    <t>a1O36000001qZ9fEAE</t>
  </si>
  <si>
    <t>MCI-00636</t>
  </si>
  <si>
    <t>PMTCT-3.1: Percentage of HIV-exposed infants receiving a virological test for HIV within 2 months of birth</t>
  </si>
  <si>
    <t>a1O36000001qZ9ZEAU</t>
  </si>
  <si>
    <t>Age | Gender,Age,Target / Risk population group,Gender</t>
  </si>
  <si>
    <t>a1O36000001EGJ0EAO</t>
  </si>
  <si>
    <t>a1O36000001EGJ1EAO</t>
  </si>
  <si>
    <t>a1O36000001qZ9aEAE</t>
  </si>
  <si>
    <t>MCI-00621</t>
  </si>
  <si>
    <t>TCS-6: Percentage of ART sites that had a stock-out of any antiretroviral drugs during the reporting period</t>
  </si>
  <si>
    <t>a1O36000001qZ9KEAU</t>
  </si>
  <si>
    <t>MCI-00620</t>
  </si>
  <si>
    <t>TCS-7: Percentage of newly diagnosed people linked to HIV care (individual linkage)</t>
  </si>
  <si>
    <t>a1O36000001qZ9JEAU</t>
  </si>
  <si>
    <t>HIV test status,Gender,Age,TB case definition</t>
  </si>
  <si>
    <t>a1O36000001EGJ5EAO</t>
  </si>
  <si>
    <t>Gender,HIV test status,Age</t>
  </si>
  <si>
    <t>a1O36000001EGJ7EAO</t>
  </si>
  <si>
    <t>MCI-00025</t>
  </si>
  <si>
    <t>TCP-3: Percentage of laboratories showing adequate performance in external quality assurance for smear microscopy among the total number of laboratories that undertake smear microscopy during the reporting period</t>
  </si>
  <si>
    <t>a1O36000001EGFZEA4</t>
  </si>
  <si>
    <t>MCI-00026</t>
  </si>
  <si>
    <t>TCP-4: Percentage of reporting units reporting no stock-outs of anti-TB drugs on the last day of the quarter</t>
  </si>
  <si>
    <t>a1O36000001EGFaEAO</t>
  </si>
  <si>
    <t>MCI-00027</t>
  </si>
  <si>
    <t>TCP-5: Number of children &lt;5 in contact with TB patients who began isonizide preventive therapy</t>
  </si>
  <si>
    <t>a1O36000001EGFbEAO</t>
  </si>
  <si>
    <t>MCI-00624</t>
  </si>
  <si>
    <t>TCP-6a: Number of TB cases (all forms) notified among prisoners</t>
  </si>
  <si>
    <t>a1O36000001qZ9NEAU</t>
  </si>
  <si>
    <t>a1O36000001qZ9OEAU</t>
  </si>
  <si>
    <t>MCI-00645</t>
  </si>
  <si>
    <t>TCP-7a: Number of notified TB cases (all forms) contributed by non-national TB program providers – private/non-governmental facilities</t>
  </si>
  <si>
    <t>a1O36000001qZ9iEAE</t>
  </si>
  <si>
    <t>MCI-00646</t>
  </si>
  <si>
    <t>TCP-7b: Number of notified TB cases (all forms) contributed by non-national TB program providers – public sector</t>
  </si>
  <si>
    <t>a1O36000001qZ9jEAE</t>
  </si>
  <si>
    <t>MCI-00647</t>
  </si>
  <si>
    <t>TCP-7c: Number of notified TB cases (all forms) contributed by non-national TB program providers – community referrals</t>
  </si>
  <si>
    <t>a1O36000001qZ9kEAE</t>
  </si>
  <si>
    <t>MCI-00626</t>
  </si>
  <si>
    <t>TCP-8: Percentage of new and relapse TB patients tested using WHO recommended rapid tests at the time of diagnosis</t>
  </si>
  <si>
    <t>a1O36000001qZ9PEAU</t>
  </si>
  <si>
    <t>MCI-00643</t>
  </si>
  <si>
    <t>TB/HIV-3.1: Percentage of people living with HIV in care (including PMTCT) who are screened for TB in HIV care or treatment settings</t>
  </si>
  <si>
    <t>a1O36000001qZ9gEAE</t>
  </si>
  <si>
    <t>MCI-00644</t>
  </si>
  <si>
    <t>TB/HIV-4.1: Percentage of people living with HIV newly enrolled in HIV care started on TB preventive therapy</t>
  </si>
  <si>
    <t>a1O36000001qZ9hEAE</t>
  </si>
  <si>
    <t>MCI-00622</t>
  </si>
  <si>
    <t>TB/HIV-5: Percentage of registered new and relapse TB patients with documented HIV status</t>
  </si>
  <si>
    <t>a1O36000001qZ9LEAU</t>
  </si>
  <si>
    <t>MCI-00623</t>
  </si>
  <si>
    <t>TB/HIV-6(M): Percentage of HIV-positive new and relapse TB patients on ART during TB treatment</t>
  </si>
  <si>
    <t>a1O36000001qZ9MEAU</t>
  </si>
  <si>
    <t>MCI-00036</t>
  </si>
  <si>
    <t>MDR TB-1: Percentage of previously treated TB patients receiving DST (bacteriologically positive cases only)</t>
  </si>
  <si>
    <t>a1O36000001EGFkEAO</t>
  </si>
  <si>
    <t>a1O36000001EGFlEAO</t>
  </si>
  <si>
    <t>TB regimen,Age,Gender</t>
  </si>
  <si>
    <t>a1O36000001EGFmEAO</t>
  </si>
  <si>
    <t>MCI-00039</t>
  </si>
  <si>
    <t>MDR TB-4: Percentage of cases with RR-TB and/or MDR-TB started on treatment for MDR-TB who were lost to follow up during the first six months of treatment</t>
  </si>
  <si>
    <t>a1O36000001EGFnEAO</t>
  </si>
  <si>
    <t>MCI-00040</t>
  </si>
  <si>
    <t>MDR TB-5: Percentage of DST laboratories showing adequate performance on External Quality Assurance</t>
  </si>
  <si>
    <t>a1O36000001EGFoEAO</t>
  </si>
  <si>
    <t>MCI-00627</t>
  </si>
  <si>
    <t>MDR TB-6: Percentage of TB patients with DST result for at least Rifampicin among the total number of notified (new and retreatment) cases in the same year</t>
  </si>
  <si>
    <t>a1O36000001qZ9QEAU</t>
  </si>
  <si>
    <t>MCI-00628</t>
  </si>
  <si>
    <t>MDR TB-7: Percentage of confirmed MDR-TB cases tested for susceptibility to any fluoroquinolone and any second-line injectable drug</t>
  </si>
  <si>
    <t>a1O36000001qZ9REAU</t>
  </si>
  <si>
    <t>MCI-00629</t>
  </si>
  <si>
    <t>MDR TB-8: Number of cases of XDR TB enrolled on treatment</t>
  </si>
  <si>
    <t>a1O36000001qZ9SEAU</t>
  </si>
  <si>
    <t>MCI-00060</t>
  </si>
  <si>
    <t>SD-1: Number of health facilities per 10,000 population</t>
  </si>
  <si>
    <t>a1O36000001EGG8EAO</t>
  </si>
  <si>
    <t>MCI-00634</t>
  </si>
  <si>
    <t>SD-3: Number of outpatient department visits per person per year</t>
  </si>
  <si>
    <t>a1O36000001qZ9XEAU</t>
  </si>
  <si>
    <t>MCI-00062</t>
  </si>
  <si>
    <t>HW-1: Number of health workers per 10,000 population (report on community health workers as applicable)</t>
  </si>
  <si>
    <t>a1O36000001EGGAEA4</t>
  </si>
  <si>
    <t>MCI-00063</t>
  </si>
  <si>
    <t>HW-2: Distribution of health workers</t>
  </si>
  <si>
    <t>a1O36000001EGGBEA4</t>
  </si>
  <si>
    <t>MCI-00064</t>
  </si>
  <si>
    <t>HW-3: Number of health workers newly recruited at primary health care facilities in the past 12 months, expressed as a percentage of planned recruitment targets</t>
  </si>
  <si>
    <t>a1O36000001EGGCEA4</t>
  </si>
  <si>
    <t>MCI-00065</t>
  </si>
  <si>
    <t>HW-4: Annual rate of retention of service providers at primary health care facilities</t>
  </si>
  <si>
    <t>a1O36000001EGGDEA4</t>
  </si>
  <si>
    <t>MCI-00633</t>
  </si>
  <si>
    <t>HW-5: Number of graduates from health workforce training institutions during the last academic year per 1000 population</t>
  </si>
  <si>
    <t>a1O36000001qZ9WEAU</t>
  </si>
  <si>
    <t>MCI-00631</t>
  </si>
  <si>
    <t>PSM-2: Percentage of health facilities with essential medicines and life-saving commodities in stock</t>
  </si>
  <si>
    <t>a1O36000001qZ9UEAU</t>
  </si>
  <si>
    <t>MCI-00632</t>
  </si>
  <si>
    <t>PSM-3: Percentage of facilities providing diagnostic services with tracer items on the day of the assessment</t>
  </si>
  <si>
    <t>a1O36000001qZ9VEAU</t>
  </si>
  <si>
    <t>MCI-00067</t>
  </si>
  <si>
    <t>HF-1: Government expenditure on health as percentage of general government expenditure</t>
  </si>
  <si>
    <t>a1O36000001EGGFEA4</t>
  </si>
  <si>
    <t>MCI-00068</t>
  </si>
  <si>
    <t>M&amp;E-1: Percentage of HMIS or other routine reporting units submitting timely reports according to national guidelines</t>
  </si>
  <si>
    <t>a1O36000001EGGGEA4</t>
  </si>
  <si>
    <t>MCI-00069</t>
  </si>
  <si>
    <t>M&amp;E-2: Proportion of facility reports received over the reports expected during the reporting period</t>
  </si>
  <si>
    <t>a1O36000001EGGHEA4</t>
  </si>
  <si>
    <t>MCI-00070</t>
  </si>
  <si>
    <t>M&amp;E-3: Percentage of deaths registered (as reported by civil or sample registration systems, hospitals, community-based reporting systems) among the total estimated deaths for the same period and geographical region</t>
  </si>
  <si>
    <t>a1O36000001EGGIEA4</t>
  </si>
  <si>
    <t>MCI-00640</t>
  </si>
  <si>
    <t>KP-1b(M): Percentage of transgender people reached with HIV prevention programs - defined package of services</t>
  </si>
  <si>
    <t>a1O36000001qZ9dEAE</t>
  </si>
  <si>
    <t>MCI-00641</t>
  </si>
  <si>
    <t>KP-3b(M): Percentage of transgender people that have received an HIV test during the reporting period and know their results</t>
  </si>
  <si>
    <t>a1O36000001qZ9eEAE</t>
  </si>
  <si>
    <t>MCI-00614</t>
  </si>
  <si>
    <t>KP-6b: Percentage of transgender people using PrEP in priority TG PrEP populations</t>
  </si>
  <si>
    <t>a1O36000001qZ9DEAU</t>
  </si>
  <si>
    <t>HIV test status,Gender</t>
  </si>
  <si>
    <t>a1O36000001qZ9IEAU</t>
  </si>
  <si>
    <t>MCI-00638</t>
  </si>
  <si>
    <t>KP-1a(M): Percentage of men who have sex with men reached with HIV prevention programs - defined package of services</t>
  </si>
  <si>
    <t>a1O36000001qZ9bEAE</t>
  </si>
  <si>
    <t>MCI-00639</t>
  </si>
  <si>
    <t>KP-3a(M): Percentage of men who have sex with men that have received an HIV test during the reporting period and know their results</t>
  </si>
  <si>
    <t>a1O36000001qZ9cEAE</t>
  </si>
  <si>
    <t>MCI-00613</t>
  </si>
  <si>
    <t>KP-6a: Percentage of men who have sex with men using PrEP in priority men who have sex with men PrEP populations</t>
  </si>
  <si>
    <t>a1O36000001qZ9CEAU</t>
  </si>
  <si>
    <t>MCI-00072</t>
  </si>
  <si>
    <t>Behavioral interventions as part of programs for general population</t>
  </si>
  <si>
    <t>a1O36000001EGGKEA4</t>
  </si>
  <si>
    <t>MCI-00073</t>
  </si>
  <si>
    <t>Condoms as part of programs for general population</t>
  </si>
  <si>
    <t>a1O36000001EGGLEA4</t>
  </si>
  <si>
    <t>MCI-00076</t>
  </si>
  <si>
    <t>Diagnosis and treatment of STIs and other sexual health services for general population</t>
  </si>
  <si>
    <t>a1O36000001EGGOEA4</t>
  </si>
  <si>
    <t>MCI-00079</t>
  </si>
  <si>
    <t>Gender-based violence prevention and treatment programs for general population</t>
  </si>
  <si>
    <t>a1O36000001EGGREA4</t>
  </si>
  <si>
    <t>MCI-00537</t>
  </si>
  <si>
    <t>Linkages between HIV programs and RMNCH</t>
  </si>
  <si>
    <t>a1O36000001qZ7yEAE</t>
  </si>
  <si>
    <t>MCI-00074</t>
  </si>
  <si>
    <t>Male circumcision</t>
  </si>
  <si>
    <t>a1O36000001EGGMEA4</t>
  </si>
  <si>
    <t>MCI-00078</t>
  </si>
  <si>
    <t>Orphan and vulnerable children (OVC) package</t>
  </si>
  <si>
    <t>a1O36000001EGGQEA4</t>
  </si>
  <si>
    <t>MCI-00080</t>
  </si>
  <si>
    <t>Other intervention(s) for general population</t>
  </si>
  <si>
    <t>a1O36000001EGGSEA4</t>
  </si>
  <si>
    <t>MCI-00544</t>
  </si>
  <si>
    <t>Addressing stigma, discrimination and violence against sex workers</t>
  </si>
  <si>
    <t>a1O36000001qZ85EAE</t>
  </si>
  <si>
    <t>MCI-00087</t>
  </si>
  <si>
    <t>Behavioral interventions for sex workers</t>
  </si>
  <si>
    <t>a1O36000001EGGZEA4</t>
  </si>
  <si>
    <t>MCI-00543</t>
  </si>
  <si>
    <t>Community empowerment for sex workers</t>
  </si>
  <si>
    <t>a1O36000001qZ84EAE</t>
  </si>
  <si>
    <t>MCI-00088</t>
  </si>
  <si>
    <t>Condoms and lubricant programming for sex workers</t>
  </si>
  <si>
    <t>a1O36000001EGGaEAO</t>
  </si>
  <si>
    <t>MCI-00090</t>
  </si>
  <si>
    <t>Diagnosis and treatment of STIs and other sexual and reproductive health services for sex workers</t>
  </si>
  <si>
    <t>a1O36000001EGGcEAO</t>
  </si>
  <si>
    <t>MCI-00091</t>
  </si>
  <si>
    <t>Harm reduction interventions for sex workers who inject drugs</t>
  </si>
  <si>
    <t>a1O36000001EGGdEAO</t>
  </si>
  <si>
    <t>MCI-00089</t>
  </si>
  <si>
    <t>HIV testing services for sex workers</t>
  </si>
  <si>
    <t>a1O36000001EGGbEAO</t>
  </si>
  <si>
    <t>MCI-00547</t>
  </si>
  <si>
    <t>Interventions for young people who sell sex</t>
  </si>
  <si>
    <t>a1O36000001qZ88EAE</t>
  </si>
  <si>
    <t>MCI-00092</t>
  </si>
  <si>
    <t>Other intervention(s) for sex workers and their clients</t>
  </si>
  <si>
    <t>a1O36000001EGGeEAO</t>
  </si>
  <si>
    <t>MCI-00545</t>
  </si>
  <si>
    <t>Pre-exposure prophylaxis (PrEP) for sex workers</t>
  </si>
  <si>
    <t>a1O36000001qZ86EAE</t>
  </si>
  <si>
    <t>MCI-00546</t>
  </si>
  <si>
    <t>Prevention and management of coinfections and co-morbidities for sex workers</t>
  </si>
  <si>
    <t>a1O36000001qZ87EAE</t>
  </si>
  <si>
    <t>MCI-00549</t>
  </si>
  <si>
    <t>Addressing stigma, discrimination and violence against PWID</t>
  </si>
  <si>
    <t>a1O36000001qZ8AEAU</t>
  </si>
  <si>
    <t>MCI-00093</t>
  </si>
  <si>
    <t>Behavioral interventions for PWID</t>
  </si>
  <si>
    <t>a1O36000001EGGfEAO</t>
  </si>
  <si>
    <t>MCI-00548</t>
  </si>
  <si>
    <t>Community empowerment for PWID</t>
  </si>
  <si>
    <t>a1O36000001qZ89EAE</t>
  </si>
  <si>
    <t>MCI-00094</t>
  </si>
  <si>
    <t>Condoms and lubricant programming for PWID</t>
  </si>
  <si>
    <t>a1O36000001EGGgEAO</t>
  </si>
  <si>
    <t>MCI-00096</t>
  </si>
  <si>
    <t>Diagnosis and treatment of STIs and other sexual health services for PWID</t>
  </si>
  <si>
    <t>a1O36000001EGGiEAO</t>
  </si>
  <si>
    <t>MCI-00095</t>
  </si>
  <si>
    <t>HIV testing services for PWID</t>
  </si>
  <si>
    <t>a1O36000001EGGhEAO</t>
  </si>
  <si>
    <t>MCI-00551</t>
  </si>
  <si>
    <t>Interventions for young people who inject drugs</t>
  </si>
  <si>
    <t>a1O36000001qZ8CEAU</t>
  </si>
  <si>
    <t>MCI-00097</t>
  </si>
  <si>
    <t>Needle and Syringe programs for PWID and their partners</t>
  </si>
  <si>
    <t>a1O36000001EGGjEAO</t>
  </si>
  <si>
    <t>MCI-00098</t>
  </si>
  <si>
    <t>OST and other drug dependence treatment for PWID</t>
  </si>
  <si>
    <t>a1O36000001EGGkEAO</t>
  </si>
  <si>
    <t>MCI-00100</t>
  </si>
  <si>
    <t>Other intervention(s) for IDUs and their partners</t>
  </si>
  <si>
    <t>a1O36000001EGGmEAO</t>
  </si>
  <si>
    <t>MCI-00550</t>
  </si>
  <si>
    <t>Overdose prevention and management</t>
  </si>
  <si>
    <t>a1O36000001qZ8BEAU</t>
  </si>
  <si>
    <t>MCI-00099</t>
  </si>
  <si>
    <t>Prevention and management of coinfections and co-morbidities for PWID</t>
  </si>
  <si>
    <t>a1O36000001EGGlEAO</t>
  </si>
  <si>
    <t>MCI-00101</t>
  </si>
  <si>
    <t>Behavioral interventions for other vulnerable populations</t>
  </si>
  <si>
    <t>a1O36000001EGGnEAO</t>
  </si>
  <si>
    <t>MCI-00104</t>
  </si>
  <si>
    <t>Diagnosis and treatment of STIs and other sexual health services for other vulnerable populations</t>
  </si>
  <si>
    <t>a1O36000001EGGqEAO</t>
  </si>
  <si>
    <t>MCI-00103</t>
  </si>
  <si>
    <t>HIV testing services for other vulnerable populations</t>
  </si>
  <si>
    <t>a1O36000001EGGpEAO</t>
  </si>
  <si>
    <t>MCI-00102</t>
  </si>
  <si>
    <t>Male and female condoms for other vulnerable populations</t>
  </si>
  <si>
    <t>a1O36000001EGGoEAO</t>
  </si>
  <si>
    <t>MCI-00105</t>
  </si>
  <si>
    <t>Other intervention(s) for other vulnerable populations</t>
  </si>
  <si>
    <t>a1O36000001EGGrEAO</t>
  </si>
  <si>
    <t>MCI-00576</t>
  </si>
  <si>
    <t>Addressing stigma, discrimination and legal barriers to care for adolescents and youth</t>
  </si>
  <si>
    <t>a1O36000001qZ8bEAE</t>
  </si>
  <si>
    <t>MCI-00106</t>
  </si>
  <si>
    <t>Behavioral change as part of programs for adolescent and youth</t>
  </si>
  <si>
    <t>a1O36000001EGGsEAO</t>
  </si>
  <si>
    <t>MCI-00575</t>
  </si>
  <si>
    <t>Community mobilization and norms change</t>
  </si>
  <si>
    <t>a1O36000001qZ8aEAE</t>
  </si>
  <si>
    <t>MCI-00573</t>
  </si>
  <si>
    <t>Gender-based violence prevention and treatment programs for adolescents and youth</t>
  </si>
  <si>
    <t>a1O36000001qZ8YEAU</t>
  </si>
  <si>
    <t>MCI-00108</t>
  </si>
  <si>
    <t>HIV testing services for adolescents and youth, in and out of school</t>
  </si>
  <si>
    <t>a1O36000001EGGuEAO</t>
  </si>
  <si>
    <t>MCI-00578</t>
  </si>
  <si>
    <t>Keeping girls in school</t>
  </si>
  <si>
    <t>a1O36000001qZ8dEAE</t>
  </si>
  <si>
    <t>MCI-00109</t>
  </si>
  <si>
    <t>Linkages of HIV, RMNCH, and TB programs for adolescents, girls, and young women</t>
  </si>
  <si>
    <t>a1O36000001EGGvEAO</t>
  </si>
  <si>
    <t>MCI-00107</t>
  </si>
  <si>
    <t>Male and Female condoms for adolescents and youth, in and out of school</t>
  </si>
  <si>
    <t>a1O36000001EGGtEAO</t>
  </si>
  <si>
    <t>MCI-00111</t>
  </si>
  <si>
    <t>Other intervention(s) for adolescent and youth</t>
  </si>
  <si>
    <t>a1O36000001EGGxEAO</t>
  </si>
  <si>
    <t>MCI-00574</t>
  </si>
  <si>
    <t>Pre-exposure prophylaxis (PrEP) for adolescents and youth</t>
  </si>
  <si>
    <t>a1O36000001qZ8ZEAU</t>
  </si>
  <si>
    <t>MCI-00577</t>
  </si>
  <si>
    <t>Socioeconomic approaches</t>
  </si>
  <si>
    <t>a1O36000001qZ8cEAE</t>
  </si>
  <si>
    <t>MCI-00116</t>
  </si>
  <si>
    <t>Other intervention(s) for PMTCT</t>
  </si>
  <si>
    <t>a1O36000001EGH2EAO</t>
  </si>
  <si>
    <t>MCI-00112</t>
  </si>
  <si>
    <t>Prong 1: Primary prevention of HIV infection among women of childbearing age</t>
  </si>
  <si>
    <t>a1O36000001EGGyEAO</t>
  </si>
  <si>
    <t>MCI-00113</t>
  </si>
  <si>
    <t>Prong 2: Preventing unintended pregnancies among women living with HIV</t>
  </si>
  <si>
    <t>a1O36000001EGGzEAO</t>
  </si>
  <si>
    <t>MCI-00114</t>
  </si>
  <si>
    <t>Prong 3: Preventing vertical HIV transmission</t>
  </si>
  <si>
    <t>a1O36000001EGH0EAO</t>
  </si>
  <si>
    <t>MCI-00115</t>
  </si>
  <si>
    <t>Prong 4: Treatment, care and support to mothers living with HIV, their children and families</t>
  </si>
  <si>
    <t>a1O36000001EGH1EAO</t>
  </si>
  <si>
    <t>MCI-00122</t>
  </si>
  <si>
    <t>Counseling and psycho-social support</t>
  </si>
  <si>
    <t>a1O36000001EGH8EAO</t>
  </si>
  <si>
    <t>MCI-00118</t>
  </si>
  <si>
    <t>Differentiated ART service delivery</t>
  </si>
  <si>
    <t>a1O36000001EGH4EAO</t>
  </si>
  <si>
    <t>MCI-00117</t>
  </si>
  <si>
    <t>HIV care</t>
  </si>
  <si>
    <t>a1O36000001EGH3EAO</t>
  </si>
  <si>
    <t>MCI-00125</t>
  </si>
  <si>
    <t>Other intervention(s) for treatment</t>
  </si>
  <si>
    <t>a1O36000001EGHBEA4</t>
  </si>
  <si>
    <t>MCI-00121</t>
  </si>
  <si>
    <t>Prevention, diagnosis and treatment of opportunistic infections</t>
  </si>
  <si>
    <t>a1O36000001EGH7EAO</t>
  </si>
  <si>
    <t>MCI-00120</t>
  </si>
  <si>
    <t>Treatment adherence</t>
  </si>
  <si>
    <t>a1O36000001EGH6EAO</t>
  </si>
  <si>
    <t>MCI-00119</t>
  </si>
  <si>
    <t>Treatment monitoring - Drug resistance surveillance</t>
  </si>
  <si>
    <t>a1O36000001EGH5EAO</t>
  </si>
  <si>
    <t>MCI-00580</t>
  </si>
  <si>
    <t>Treatment monitoring - Viral load</t>
  </si>
  <si>
    <t>a1O36000001qZ8fEAE</t>
  </si>
  <si>
    <t>MCI-00126</t>
  </si>
  <si>
    <t>Case detection and diagnosis</t>
  </si>
  <si>
    <t>a1O36000001EGHCEA4</t>
  </si>
  <si>
    <t>MCI-00132</t>
  </si>
  <si>
    <t>Collaborative activities with other programs and sectors (TB care and prevention)</t>
  </si>
  <si>
    <t>a1O36000001EGHIEA4</t>
  </si>
  <si>
    <t>MCI-00130</t>
  </si>
  <si>
    <t>Community TB care delivery</t>
  </si>
  <si>
    <t>a1O36000001EGHGEA4</t>
  </si>
  <si>
    <t>MCI-00129</t>
  </si>
  <si>
    <t>Engaging all care providers (TB care and prevention)</t>
  </si>
  <si>
    <t>a1O36000001EGHFEA4</t>
  </si>
  <si>
    <t>MCI-00131</t>
  </si>
  <si>
    <t>Key populations (TB care and prevention) - Others</t>
  </si>
  <si>
    <t>a1O36000001EGHHEA4</t>
  </si>
  <si>
    <t>MCI-00590</t>
  </si>
  <si>
    <t>Key populations (TB care and prevention) - Prisoners</t>
  </si>
  <si>
    <t>a1O36000001qZ8pEAE</t>
  </si>
  <si>
    <t>MCI-00133</t>
  </si>
  <si>
    <t>Other TB care and prevention intervention(s)</t>
  </si>
  <si>
    <t>a1O36000001EGHJEA4</t>
  </si>
  <si>
    <t>MCI-00128</t>
  </si>
  <si>
    <t>Prevention</t>
  </si>
  <si>
    <t>a1O36000001EGHEEA4</t>
  </si>
  <si>
    <t>MCI-00591</t>
  </si>
  <si>
    <t>Removing human rights and gender related barriers to TB care and prevention</t>
  </si>
  <si>
    <t>a1O36000001qZ8qEAE</t>
  </si>
  <si>
    <t>MCI-00127</t>
  </si>
  <si>
    <t>Treatment</t>
  </si>
  <si>
    <t>a1O36000001EGHDEA4</t>
  </si>
  <si>
    <t>MCI-00138</t>
  </si>
  <si>
    <t>Collaborative activities with other programs and sectors (TB/HIV)</t>
  </si>
  <si>
    <t>a1O36000001EGHOEA4</t>
  </si>
  <si>
    <t>MCI-00136</t>
  </si>
  <si>
    <t>Community TB/HIV care delivery</t>
  </si>
  <si>
    <t>a1O36000001EGHMEA4</t>
  </si>
  <si>
    <t>MCI-00135</t>
  </si>
  <si>
    <t>Engaging all care providers (TB/HIV)</t>
  </si>
  <si>
    <t>a1O36000001EGHLEA4</t>
  </si>
  <si>
    <t>MCI-00137</t>
  </si>
  <si>
    <t>Key populations (TB/HIV) - Others</t>
  </si>
  <si>
    <t>a1O36000001EGHNEA4</t>
  </si>
  <si>
    <t>MCI-00581</t>
  </si>
  <si>
    <t>Key populations (TB/HIV) - Prisoners</t>
  </si>
  <si>
    <t>a1O36000001qZ8gEAE</t>
  </si>
  <si>
    <t>MCI-00139</t>
  </si>
  <si>
    <t>Other TB/HIV intervention(s)</t>
  </si>
  <si>
    <t>a1O36000001EGHPEA4</t>
  </si>
  <si>
    <t>MCI-00582</t>
  </si>
  <si>
    <t>Removing human rights and gender related barriers to TB/HIV collaborative programming</t>
  </si>
  <si>
    <t>a1O36000001qZ8hEAE</t>
  </si>
  <si>
    <t>MCI-00134</t>
  </si>
  <si>
    <t>TB/HIV collaborative interventions</t>
  </si>
  <si>
    <t>a1O36000001EGHKEA4</t>
  </si>
  <si>
    <t>MCI-00140</t>
  </si>
  <si>
    <t>Case detection and diagnosis: MDR-TB</t>
  </si>
  <si>
    <t>a1O36000001EGHQEA4</t>
  </si>
  <si>
    <t>MCI-00146</t>
  </si>
  <si>
    <t>Collaborative activities with other programs and sectors (MDR-TB)</t>
  </si>
  <si>
    <t>a1O36000001EGHWEA4</t>
  </si>
  <si>
    <t>MCI-00144</t>
  </si>
  <si>
    <t>Community MDR-TB care delivery</t>
  </si>
  <si>
    <t>a1O36000001EGHUEA4</t>
  </si>
  <si>
    <t>MCI-00143</t>
  </si>
  <si>
    <t>Engaging all care providers (MDR-TB)</t>
  </si>
  <si>
    <t>a1O36000001EGHTEA4</t>
  </si>
  <si>
    <t>MCI-00145</t>
  </si>
  <si>
    <t>Key populations (MDR-TB) - Others</t>
  </si>
  <si>
    <t>a1O36000001EGHVEA4</t>
  </si>
  <si>
    <t>MCI-00592</t>
  </si>
  <si>
    <t>Key populations (MDR-TB) - Prisoners</t>
  </si>
  <si>
    <t>a1O36000001qZ8rEAE</t>
  </si>
  <si>
    <t>MCI-00147</t>
  </si>
  <si>
    <t>Other MDR-TB intervention(s)</t>
  </si>
  <si>
    <t>a1O36000001EGHXEA4</t>
  </si>
  <si>
    <t>MCI-00142</t>
  </si>
  <si>
    <t>Prevention for MDR-TB</t>
  </si>
  <si>
    <t>a1O36000001EGHSEA4</t>
  </si>
  <si>
    <t>MCI-00593</t>
  </si>
  <si>
    <t>Removing human rights and gender related barriers to MDR-TB</t>
  </si>
  <si>
    <t>a1O36000001qZ8sEAE</t>
  </si>
  <si>
    <t>MCI-00141</t>
  </si>
  <si>
    <t>Treatment: MDR-TB</t>
  </si>
  <si>
    <t>a1O36000001EGHREA4</t>
  </si>
  <si>
    <t>MCI-00172</t>
  </si>
  <si>
    <t>Improving service delivery infrastructure</t>
  </si>
  <si>
    <t>a1O36000001EGHwEAO</t>
  </si>
  <si>
    <t>MCI-00171</t>
  </si>
  <si>
    <t>Laboratory systems for disease prevention, control, treatment and disease surveillance</t>
  </si>
  <si>
    <t>a1O36000001EGHvEAO</t>
  </si>
  <si>
    <t>MCI-00173</t>
  </si>
  <si>
    <t>Other service delivery intervention(s)</t>
  </si>
  <si>
    <t>a1O36000001EGHxEAO</t>
  </si>
  <si>
    <t>MCI-00602</t>
  </si>
  <si>
    <t>Provider initiated feedback mechanisms</t>
  </si>
  <si>
    <t>a1O36000001qZ91EAE</t>
  </si>
  <si>
    <t>MCI-00170</t>
  </si>
  <si>
    <t>Service organization and facility management</t>
  </si>
  <si>
    <t>a1O36000001EGHuEAO</t>
  </si>
  <si>
    <t>MCI-00601</t>
  </si>
  <si>
    <t>Supportive policy and programmatic environment</t>
  </si>
  <si>
    <t>a1O36000001qZ90EAE</t>
  </si>
  <si>
    <t>MCI-00174</t>
  </si>
  <si>
    <t>Capacity building for health workers, including those at community level</t>
  </si>
  <si>
    <t>a1O36000001EGHyEAO</t>
  </si>
  <si>
    <t>MCI-00177</t>
  </si>
  <si>
    <t>Other health and community workforce intervention(s)</t>
  </si>
  <si>
    <t>a1O36000001EGI1EAO</t>
  </si>
  <si>
    <t>MCI-00175</t>
  </si>
  <si>
    <t>Retention and scale-up of health workers, including for community health workers</t>
  </si>
  <si>
    <t>a1O36000001EGHzEAO</t>
  </si>
  <si>
    <t>MCI-00178</t>
  </si>
  <si>
    <t>National costed supply chain master plan, and implementation</t>
  </si>
  <si>
    <t>a1O36000001EGI2EAO</t>
  </si>
  <si>
    <t>MCI-00599</t>
  </si>
  <si>
    <t>National product selection, registration and quality monitoring</t>
  </si>
  <si>
    <t>a1O36000001qZ8yEAE</t>
  </si>
  <si>
    <t>MCI-00180</t>
  </si>
  <si>
    <t>Other procurement supply chain management intervention(s)</t>
  </si>
  <si>
    <t>a1O36000001EGI4EAO</t>
  </si>
  <si>
    <t>MCI-00598</t>
  </si>
  <si>
    <t>Procurement strategy</t>
  </si>
  <si>
    <t>a1O36000001qZ8xEAE</t>
  </si>
  <si>
    <t>MCI-00179</t>
  </si>
  <si>
    <t>Supply chain infrastructure and development of tools</t>
  </si>
  <si>
    <t>a1O36000001EGI3EAO</t>
  </si>
  <si>
    <t>MCI-00188</t>
  </si>
  <si>
    <t>Other financial management intervention(s)</t>
  </si>
  <si>
    <t>a1O36000001EGICEA4</t>
  </si>
  <si>
    <t>MCI-00187</t>
  </si>
  <si>
    <t>Public financial management (PFM) strengthening</t>
  </si>
  <si>
    <t>a1O36000001EGIBEA4</t>
  </si>
  <si>
    <t>MCI-00603</t>
  </si>
  <si>
    <t>Routine financial management improvement (non-PFM)</t>
  </si>
  <si>
    <t>a1O36000001qZ92EAE</t>
  </si>
  <si>
    <t>MCI-00196</t>
  </si>
  <si>
    <t>Community led advocacy</t>
  </si>
  <si>
    <t>a1O36000001EGIKEA4</t>
  </si>
  <si>
    <t>MCI-00195</t>
  </si>
  <si>
    <t>Community-based monitoring</t>
  </si>
  <si>
    <t>a1O36000001EGIJEA4</t>
  </si>
  <si>
    <t>MCI-00198</t>
  </si>
  <si>
    <t>Institutional capacity building, planning and leadership development</t>
  </si>
  <si>
    <t>a1O36000001EGIMEA4</t>
  </si>
  <si>
    <t>MCI-00199</t>
  </si>
  <si>
    <t>Other community responses and systems intervention(s)</t>
  </si>
  <si>
    <t>a1O36000001EGINEA4</t>
  </si>
  <si>
    <t>MCI-00197</t>
  </si>
  <si>
    <t>Social mobilization, building community linkages, collaboration and coordination</t>
  </si>
  <si>
    <t>a1O36000001EGILEA4</t>
  </si>
  <si>
    <t>MCI-00203</t>
  </si>
  <si>
    <t>Administrative and finance data sources</t>
  </si>
  <si>
    <t>a1O36000001EGIREA4</t>
  </si>
  <si>
    <t>MCI-00201</t>
  </si>
  <si>
    <t>Analysis, review and transparency</t>
  </si>
  <si>
    <t>a1O36000001EGIPEA4</t>
  </si>
  <si>
    <t>MCI-00205</t>
  </si>
  <si>
    <t>Other health information systems and M&amp;E intervention(s)</t>
  </si>
  <si>
    <t>a1O36000001EGITEA4</t>
  </si>
  <si>
    <t>MCI-00600</t>
  </si>
  <si>
    <t>Program and data quality</t>
  </si>
  <si>
    <t>a1O36000001qZ8zEAE</t>
  </si>
  <si>
    <t>MCI-00200</t>
  </si>
  <si>
    <t>Routine reporting</t>
  </si>
  <si>
    <t>a1O36000001EGIOEA4</t>
  </si>
  <si>
    <t>MCI-00202</t>
  </si>
  <si>
    <t>Surveys</t>
  </si>
  <si>
    <t>a1O36000001EGIQEA4</t>
  </si>
  <si>
    <t>MCI-00204</t>
  </si>
  <si>
    <t>Vital registration system</t>
  </si>
  <si>
    <t>a1O36000001EGISEA4</t>
  </si>
  <si>
    <t>MCI-00207</t>
  </si>
  <si>
    <t>Grant management</t>
  </si>
  <si>
    <t>a1O36000001EGIVEA4</t>
  </si>
  <si>
    <t>MCI-00209</t>
  </si>
  <si>
    <t>Other program management intervention(s)</t>
  </si>
  <si>
    <t>a1O36000001EGIXEA4</t>
  </si>
  <si>
    <t>MCI-00206</t>
  </si>
  <si>
    <t>Policy, planning, coordination and management of national disease control programs</t>
  </si>
  <si>
    <t>a1O36000001EGIUEA4</t>
  </si>
  <si>
    <t>MCI-00210</t>
  </si>
  <si>
    <t>a1O36000001EGIYEA4</t>
  </si>
  <si>
    <t>MCI-00553</t>
  </si>
  <si>
    <t>Addressing stigma, discrimination and violence against TGs</t>
  </si>
  <si>
    <t>a1O36000001qZ8EEAU</t>
  </si>
  <si>
    <t>MCI-00554</t>
  </si>
  <si>
    <t>Behavioral interventions for TGs</t>
  </si>
  <si>
    <t>a1O36000001qZ8FEAU</t>
  </si>
  <si>
    <t>MCI-00552</t>
  </si>
  <si>
    <t>Community empowerment for TGs</t>
  </si>
  <si>
    <t>a1O36000001qZ8DEAU</t>
  </si>
  <si>
    <t>MCI-00555</t>
  </si>
  <si>
    <t>Condoms and lubricant programming for TGs</t>
  </si>
  <si>
    <t>a1O36000001qZ8GEAU</t>
  </si>
  <si>
    <t>MCI-00559</t>
  </si>
  <si>
    <t>Diagnosis and treatment of STIs and sexual health services for TGs</t>
  </si>
  <si>
    <t>a1O36000001qZ8KEAU</t>
  </si>
  <si>
    <t>MCI-00557</t>
  </si>
  <si>
    <t>Harm reduction interventions for TGs with substance use</t>
  </si>
  <si>
    <t>a1O36000001qZ8IEAU</t>
  </si>
  <si>
    <t>MCI-00558</t>
  </si>
  <si>
    <t>HIV testing services for TGs</t>
  </si>
  <si>
    <t>a1O36000001qZ8JEAU</t>
  </si>
  <si>
    <t>MCI-00561</t>
  </si>
  <si>
    <t>Interventions for young transgender people</t>
  </si>
  <si>
    <t>a1O36000001qZ8MEAU</t>
  </si>
  <si>
    <t>MCI-00562</t>
  </si>
  <si>
    <t>Other intervention(s) for TGs</t>
  </si>
  <si>
    <t>a1O36000001qZ8NEAU</t>
  </si>
  <si>
    <t>MCI-00556</t>
  </si>
  <si>
    <t>Pre-exposure prophylaxis (PrEP) and other biomedical interventions for TGs</t>
  </si>
  <si>
    <t>a1O36000001qZ8HEAU</t>
  </si>
  <si>
    <t>MCI-00560</t>
  </si>
  <si>
    <t>Prevention and management of coinfections and co-morbidities for TGs</t>
  </si>
  <si>
    <t>a1O36000001qZ8LEAU</t>
  </si>
  <si>
    <t>MCI-00564</t>
  </si>
  <si>
    <t>Addressing stigma, discrimination and violence against people in prisons and other closed settings</t>
  </si>
  <si>
    <t>a1O36000001qZ8PEAU</t>
  </si>
  <si>
    <t>MCI-00565</t>
  </si>
  <si>
    <t>Behavioral interventions for people in prisons and other closed settings</t>
  </si>
  <si>
    <t>a1O36000001qZ8QEAU</t>
  </si>
  <si>
    <t>MCI-00563</t>
  </si>
  <si>
    <t>Community empowerment for people in prisons and other closed settings</t>
  </si>
  <si>
    <t>a1O36000001qZ8OEAU</t>
  </si>
  <si>
    <t>MCI-00566</t>
  </si>
  <si>
    <t>Condoms and lubricant programming for people in prisons and other closed settings</t>
  </si>
  <si>
    <t>a1O36000001qZ8REAU</t>
  </si>
  <si>
    <t>MCI-00570</t>
  </si>
  <si>
    <t>Diagnosis and treatment of STIs and other sexual and reproductive health services for people in prisons and other closed settings</t>
  </si>
  <si>
    <t>a1O36000001qZ8VEAU</t>
  </si>
  <si>
    <t>MCI-00568</t>
  </si>
  <si>
    <t>Harm reduction interventions for people in prisons and other closed settings</t>
  </si>
  <si>
    <t>a1O36000001qZ8TEAU</t>
  </si>
  <si>
    <t>MCI-00569</t>
  </si>
  <si>
    <t>HIV testing services for people in prisons and other closed settings</t>
  </si>
  <si>
    <t>a1O36000001qZ8UEAU</t>
  </si>
  <si>
    <t>MCI-00572</t>
  </si>
  <si>
    <t>Other intervention(s) for people in prisons and other closed settings</t>
  </si>
  <si>
    <t>a1O36000001qZ8XEAU</t>
  </si>
  <si>
    <t>MCI-00567</t>
  </si>
  <si>
    <t>Pre-exposure prophylaxis (PrEP) for people in prisons and other closed settings</t>
  </si>
  <si>
    <t>a1O36000001qZ8SEAU</t>
  </si>
  <si>
    <t>MCI-00571</t>
  </si>
  <si>
    <t>Prevention and management of coinfections and co-morbidities for people in prisons and other closed settings</t>
  </si>
  <si>
    <t>a1O36000001qZ8WEAU</t>
  </si>
  <si>
    <t>MCI-00579</t>
  </si>
  <si>
    <t>Differentiated HIV testing services</t>
  </si>
  <si>
    <t>a1O36000001qZ8eEAE</t>
  </si>
  <si>
    <t>MCI-00539</t>
  </si>
  <si>
    <t>Addressing stigma, discrimination and violence against MSM</t>
  </si>
  <si>
    <t>a1O36000001qZ80EAE</t>
  </si>
  <si>
    <t>MCI-00605</t>
  </si>
  <si>
    <t>Behavioral interventions for MSM</t>
  </si>
  <si>
    <t>a1O36000001qZ94EAE</t>
  </si>
  <si>
    <t>MCI-00538</t>
  </si>
  <si>
    <t>Community empowerment for MSM</t>
  </si>
  <si>
    <t>a1O36000001qZ7zEAE</t>
  </si>
  <si>
    <t>MCI-00606</t>
  </si>
  <si>
    <t>Condoms and lubricant programming for MSM</t>
  </si>
  <si>
    <t>a1O36000001qZ95EAE</t>
  </si>
  <si>
    <t>MCI-00608</t>
  </si>
  <si>
    <t>Diagnosis and treatment of STIs and other sexual health services for MSM</t>
  </si>
  <si>
    <t>a1O36000001qZ97EAE</t>
  </si>
  <si>
    <t>MCI-00541</t>
  </si>
  <si>
    <t>Harm reduction interventions for MSM who inject drugs</t>
  </si>
  <si>
    <t>a1O36000001qZ82EAE</t>
  </si>
  <si>
    <t>MCI-00607</t>
  </si>
  <si>
    <t>HIV testing services for MSM</t>
  </si>
  <si>
    <t>a1O36000001qZ96EAE</t>
  </si>
  <si>
    <t>MCI-00542</t>
  </si>
  <si>
    <t>Interventions for young men who have sex with men</t>
  </si>
  <si>
    <t>a1O36000001qZ83EAE</t>
  </si>
  <si>
    <t>MCI-00610</t>
  </si>
  <si>
    <t>Other intervention(s) for MSM</t>
  </si>
  <si>
    <t>a1O36000001qZ99EAE</t>
  </si>
  <si>
    <t>MCI-00540</t>
  </si>
  <si>
    <t>Pre-exposure prophylaxis (PrEP) for MSM</t>
  </si>
  <si>
    <t>a1O36000001qZ81EAE</t>
  </si>
  <si>
    <t>MCI-00609</t>
  </si>
  <si>
    <t>Prevention and management of coinfections and co-morbidities for MSM</t>
  </si>
  <si>
    <t>a1O36000001qZ98EAE</t>
  </si>
  <si>
    <t>MCI-00586</t>
  </si>
  <si>
    <t>HIV and HIV/TB-related legal services</t>
  </si>
  <si>
    <t>a1O36000001qZ8lEAE</t>
  </si>
  <si>
    <t>MCI-00588</t>
  </si>
  <si>
    <t>Improving laws, regulations and polices relating to HIV and HIV/TB</t>
  </si>
  <si>
    <t>a1O36000001qZ8nEAE</t>
  </si>
  <si>
    <t>MCI-00584</t>
  </si>
  <si>
    <t>Legal Literacy (“Know Your Rights")</t>
  </si>
  <si>
    <t>a1O36000001qZ8jEAE</t>
  </si>
  <si>
    <t>MCI-00604</t>
  </si>
  <si>
    <t>Other intervention(s) to reduce human rights-related barriers to HIV services</t>
  </si>
  <si>
    <t>a1O36000001qZ93EAE</t>
  </si>
  <si>
    <t>MCI-00589</t>
  </si>
  <si>
    <t>Reducing HIV-related gender discrimination, harmful gender norms and violence against women and girls in all their diversity</t>
  </si>
  <si>
    <t>a1O36000001qZ8oEAE</t>
  </si>
  <si>
    <t>MCI-00587</t>
  </si>
  <si>
    <t>Sensitisation of law-makers and law-enforcement agents</t>
  </si>
  <si>
    <t>a1O36000001qZ8mEAE</t>
  </si>
  <si>
    <t>MCI-00583</t>
  </si>
  <si>
    <t>Stigma and discrimination reduction</t>
  </si>
  <si>
    <t>a1O36000001qZ8iEAE</t>
  </si>
  <si>
    <t>MCI-00585</t>
  </si>
  <si>
    <t>Training of health care providers on human rights and medical ethics related to HIV and HIV/TB</t>
  </si>
  <si>
    <t>a1O36000001qZ8kEAE</t>
  </si>
  <si>
    <t>MCI-00611</t>
  </si>
  <si>
    <t>National health strategies, alignment with disease-specific plans, health sector governance and financing</t>
  </si>
  <si>
    <t>a1O36000001qZ9AEAU</t>
  </si>
  <si>
    <t>MCI-00612</t>
  </si>
  <si>
    <t>Other policy and governance intervention(s)</t>
  </si>
  <si>
    <t>a1O36000001qZ9BEAU</t>
  </si>
  <si>
    <t>AR-01028</t>
  </si>
  <si>
    <t>0013600000xoEIwAAM</t>
  </si>
  <si>
    <t>AR-01029</t>
  </si>
  <si>
    <t>AR-01030</t>
  </si>
  <si>
    <t>AR-01618</t>
  </si>
  <si>
    <t>Project HOPE  - the People to People Health Foundation</t>
  </si>
  <si>
    <t>0013600000xoEGGAA2</t>
  </si>
  <si>
    <t>AR-01027</t>
  </si>
  <si>
    <t>AR-04177</t>
  </si>
  <si>
    <t>ID-36093</t>
  </si>
  <si>
    <t>II-05577</t>
  </si>
  <si>
    <t>ID-36094</t>
  </si>
  <si>
    <t>ID-36095</t>
  </si>
  <si>
    <t>ID-36096</t>
  </si>
  <si>
    <t>ID-36097</t>
  </si>
  <si>
    <t>ID-36098</t>
  </si>
  <si>
    <t>ID-36099</t>
  </si>
  <si>
    <t>ID-36100</t>
  </si>
  <si>
    <t>ID-36101</t>
  </si>
  <si>
    <t>ID-36102</t>
  </si>
  <si>
    <t>ID-36103</t>
  </si>
  <si>
    <t>II-05578</t>
  </si>
  <si>
    <t>ID-36104</t>
  </si>
  <si>
    <t>ID-36105</t>
  </si>
  <si>
    <t>ID-36106</t>
  </si>
  <si>
    <t>ID-36107</t>
  </si>
  <si>
    <t>ID-36108</t>
  </si>
  <si>
    <t>ID-36109</t>
  </si>
  <si>
    <t>ID-36110</t>
  </si>
  <si>
    <t>ID-36111</t>
  </si>
  <si>
    <t>ID-36112</t>
  </si>
  <si>
    <t>ID-36113</t>
  </si>
  <si>
    <t>II-05579</t>
  </si>
  <si>
    <t>ID-36114</t>
  </si>
  <si>
    <t>ID-36115</t>
  </si>
  <si>
    <t>ID-36116</t>
  </si>
  <si>
    <t>ID-36117</t>
  </si>
  <si>
    <t>ID-36118</t>
  </si>
  <si>
    <t>ID-36119</t>
  </si>
  <si>
    <t>ID-36120</t>
  </si>
  <si>
    <t>ID-36121</t>
  </si>
  <si>
    <t>ID-36122</t>
  </si>
  <si>
    <t>ID-36123</t>
  </si>
  <si>
    <t>II-05580</t>
  </si>
  <si>
    <t>ID-36124</t>
  </si>
  <si>
    <t>ID-36125</t>
  </si>
  <si>
    <t>ID-36126</t>
  </si>
  <si>
    <t>ID-36127</t>
  </si>
  <si>
    <t>ID-36128</t>
  </si>
  <si>
    <t>ID-36129</t>
  </si>
  <si>
    <t>ID-36130</t>
  </si>
  <si>
    <t>ID-36131</t>
  </si>
  <si>
    <t>ID-36132</t>
  </si>
  <si>
    <t>ID-36133</t>
  </si>
  <si>
    <t>II-05581</t>
  </si>
  <si>
    <t>ID-36134</t>
  </si>
  <si>
    <t>ID-36135</t>
  </si>
  <si>
    <t>ID-36136</t>
  </si>
  <si>
    <t>ID-36137</t>
  </si>
  <si>
    <t>ID-36138</t>
  </si>
  <si>
    <t>ID-36139</t>
  </si>
  <si>
    <t>ID-36140</t>
  </si>
  <si>
    <t>ID-36141</t>
  </si>
  <si>
    <t>ID-36142</t>
  </si>
  <si>
    <t>ID-36143</t>
  </si>
  <si>
    <t>II-05582</t>
  </si>
  <si>
    <t>ID-36144</t>
  </si>
  <si>
    <t>ID-36145</t>
  </si>
  <si>
    <t>ID-36146</t>
  </si>
  <si>
    <t>ID-36147</t>
  </si>
  <si>
    <t>ID-36148</t>
  </si>
  <si>
    <t>ID-36149</t>
  </si>
  <si>
    <t>ID-36150</t>
  </si>
  <si>
    <t>ID-36151</t>
  </si>
  <si>
    <t>ID-36152</t>
  </si>
  <si>
    <t>ID-36153</t>
  </si>
  <si>
    <t>II-05583</t>
  </si>
  <si>
    <t>ID-36154</t>
  </si>
  <si>
    <t>ID-36155</t>
  </si>
  <si>
    <t>ID-36156</t>
  </si>
  <si>
    <t>ID-36157</t>
  </si>
  <si>
    <t>ID-36158</t>
  </si>
  <si>
    <t>ID-36159</t>
  </si>
  <si>
    <t>ID-36160</t>
  </si>
  <si>
    <t>ID-36161</t>
  </si>
  <si>
    <t>ID-36162</t>
  </si>
  <si>
    <t>ID-36163</t>
  </si>
  <si>
    <t>II-05584</t>
  </si>
  <si>
    <t>ID-36164</t>
  </si>
  <si>
    <t>ID-36165</t>
  </si>
  <si>
    <t>ID-36166</t>
  </si>
  <si>
    <t>ID-36167</t>
  </si>
  <si>
    <t>ID-36168</t>
  </si>
  <si>
    <t>ID-36169</t>
  </si>
  <si>
    <t>ID-36170</t>
  </si>
  <si>
    <t>ID-36171</t>
  </si>
  <si>
    <t>ID-36172</t>
  </si>
  <si>
    <t>ID-36173</t>
  </si>
  <si>
    <t>II-05585</t>
  </si>
  <si>
    <t>ID-36174</t>
  </si>
  <si>
    <t>ID-36175</t>
  </si>
  <si>
    <t>ID-36176</t>
  </si>
  <si>
    <t>ID-36177</t>
  </si>
  <si>
    <t>ID-36178</t>
  </si>
  <si>
    <t>ID-36179</t>
  </si>
  <si>
    <t>ID-36180</t>
  </si>
  <si>
    <t>ID-36181</t>
  </si>
  <si>
    <t>ID-36182</t>
  </si>
  <si>
    <t>ID-36183</t>
  </si>
  <si>
    <t>II-05586</t>
  </si>
  <si>
    <t>ID-36184</t>
  </si>
  <si>
    <t>ID-36185</t>
  </si>
  <si>
    <t>ID-36186</t>
  </si>
  <si>
    <t>ID-36187</t>
  </si>
  <si>
    <t>ID-36188</t>
  </si>
  <si>
    <t>ID-36189</t>
  </si>
  <si>
    <t>ID-36190</t>
  </si>
  <si>
    <t>ID-36191</t>
  </si>
  <si>
    <t>ID-36192</t>
  </si>
  <si>
    <t>ID-36193</t>
  </si>
  <si>
    <t>II-05587</t>
  </si>
  <si>
    <t>ID-36194</t>
  </si>
  <si>
    <t>ID-36195</t>
  </si>
  <si>
    <t>ID-36196</t>
  </si>
  <si>
    <t>ID-36197</t>
  </si>
  <si>
    <t>ID-36198</t>
  </si>
  <si>
    <t>ID-36199</t>
  </si>
  <si>
    <t>ID-36200</t>
  </si>
  <si>
    <t>ID-36201</t>
  </si>
  <si>
    <t>ID-36202</t>
  </si>
  <si>
    <t>ID-36203</t>
  </si>
  <si>
    <t>II-05588</t>
  </si>
  <si>
    <t>ID-36204</t>
  </si>
  <si>
    <t>ID-36205</t>
  </si>
  <si>
    <t>ID-36206</t>
  </si>
  <si>
    <t>ID-36207</t>
  </si>
  <si>
    <t>ID-36208</t>
  </si>
  <si>
    <t>ID-36209</t>
  </si>
  <si>
    <t>ID-36210</t>
  </si>
  <si>
    <t>ID-36211</t>
  </si>
  <si>
    <t>ID-36212</t>
  </si>
  <si>
    <t>ID-36213</t>
  </si>
  <si>
    <t>II-05589</t>
  </si>
  <si>
    <t>ID-36214</t>
  </si>
  <si>
    <t>ID-36215</t>
  </si>
  <si>
    <t>ID-36216</t>
  </si>
  <si>
    <t>ID-36217</t>
  </si>
  <si>
    <t>ID-36218</t>
  </si>
  <si>
    <t>ID-36219</t>
  </si>
  <si>
    <t>ID-36220</t>
  </si>
  <si>
    <t>ID-36221</t>
  </si>
  <si>
    <t>ID-36222</t>
  </si>
  <si>
    <t>ID-36223</t>
  </si>
  <si>
    <t>II-05590</t>
  </si>
  <si>
    <t>ID-36224</t>
  </si>
  <si>
    <t>ID-36225</t>
  </si>
  <si>
    <t>ID-36226</t>
  </si>
  <si>
    <t>ID-36227</t>
  </si>
  <si>
    <t>ID-36228</t>
  </si>
  <si>
    <t>ID-36229</t>
  </si>
  <si>
    <t>ID-36230</t>
  </si>
  <si>
    <t>ID-36231</t>
  </si>
  <si>
    <t>ID-36232</t>
  </si>
  <si>
    <t>ID-36233</t>
  </si>
  <si>
    <t>II-05591</t>
  </si>
  <si>
    <t>ID-36234</t>
  </si>
  <si>
    <t>ID-36235</t>
  </si>
  <si>
    <t>ID-36236</t>
  </si>
  <si>
    <t>ID-36237</t>
  </si>
  <si>
    <t>ID-36238</t>
  </si>
  <si>
    <t>ID-36239</t>
  </si>
  <si>
    <t>ID-36240</t>
  </si>
  <si>
    <t>ID-36241</t>
  </si>
  <si>
    <t>ID-36242</t>
  </si>
  <si>
    <t>ID-82360</t>
  </si>
  <si>
    <t>II-11056</t>
  </si>
  <si>
    <t>ID-82368</t>
  </si>
  <si>
    <t>ID-82376</t>
  </si>
  <si>
    <t>ID-82384</t>
  </si>
  <si>
    <t>ID-82392</t>
  </si>
  <si>
    <t>ID-82400</t>
  </si>
  <si>
    <t>ID-82408</t>
  </si>
  <si>
    <t>ID-82416</t>
  </si>
  <si>
    <t>ID-82424</t>
  </si>
  <si>
    <t>ID-82432</t>
  </si>
  <si>
    <t>ID-82361</t>
  </si>
  <si>
    <t>II-11057</t>
  </si>
  <si>
    <t>ID-82369</t>
  </si>
  <si>
    <t>ID-82377</t>
  </si>
  <si>
    <t>ID-82385</t>
  </si>
  <si>
    <t>ID-82393</t>
  </si>
  <si>
    <t>ID-82401</t>
  </si>
  <si>
    <t>ID-82409</t>
  </si>
  <si>
    <t>ID-82417</t>
  </si>
  <si>
    <t>ID-82425</t>
  </si>
  <si>
    <t>ID-82433</t>
  </si>
  <si>
    <t>ID-82362</t>
  </si>
  <si>
    <t>II-11058</t>
  </si>
  <si>
    <t>ID-82370</t>
  </si>
  <si>
    <t>ID-82378</t>
  </si>
  <si>
    <t>ID-82386</t>
  </si>
  <si>
    <t>ID-82394</t>
  </si>
  <si>
    <t>ID-82402</t>
  </si>
  <si>
    <t>ID-82410</t>
  </si>
  <si>
    <t>ID-82418</t>
  </si>
  <si>
    <t>ID-82426</t>
  </si>
  <si>
    <t>ID-82434</t>
  </si>
  <si>
    <t>ID-82363</t>
  </si>
  <si>
    <t>II-11059</t>
  </si>
  <si>
    <t>ID-82371</t>
  </si>
  <si>
    <t>ID-82379</t>
  </si>
  <si>
    <t>ID-82387</t>
  </si>
  <si>
    <t>ID-82395</t>
  </si>
  <si>
    <t>ID-82403</t>
  </si>
  <si>
    <t>ID-82411</t>
  </si>
  <si>
    <t>ID-82419</t>
  </si>
  <si>
    <t>ID-82427</t>
  </si>
  <si>
    <t>ID-82435</t>
  </si>
  <si>
    <t>ID-82364</t>
  </si>
  <si>
    <t>II-11060</t>
  </si>
  <si>
    <t>ID-82372</t>
  </si>
  <si>
    <t>ID-82380</t>
  </si>
  <si>
    <t>ID-82388</t>
  </si>
  <si>
    <t>ID-82396</t>
  </si>
  <si>
    <t>ID-82404</t>
  </si>
  <si>
    <t>ID-82412</t>
  </si>
  <si>
    <t>ID-82420</t>
  </si>
  <si>
    <t>ID-82428</t>
  </si>
  <si>
    <t>ID-82436</t>
  </si>
  <si>
    <t>ID-82365</t>
  </si>
  <si>
    <t>II-11061</t>
  </si>
  <si>
    <t>ID-82373</t>
  </si>
  <si>
    <t>ID-82381</t>
  </si>
  <si>
    <t>ID-82389</t>
  </si>
  <si>
    <t>ID-82397</t>
  </si>
  <si>
    <t>ID-82405</t>
  </si>
  <si>
    <t>ID-82413</t>
  </si>
  <si>
    <t>ID-82421</t>
  </si>
  <si>
    <t>ID-82429</t>
  </si>
  <si>
    <t>ID-82437</t>
  </si>
  <si>
    <t>ID-82366</t>
  </si>
  <si>
    <t>II-11062</t>
  </si>
  <si>
    <t>ID-82374</t>
  </si>
  <si>
    <t>ID-82382</t>
  </si>
  <si>
    <t>ID-82390</t>
  </si>
  <si>
    <t>ID-82398</t>
  </si>
  <si>
    <t>ID-82406</t>
  </si>
  <si>
    <t>ID-82414</t>
  </si>
  <si>
    <t>ID-82422</t>
  </si>
  <si>
    <t>ID-82430</t>
  </si>
  <si>
    <t>ID-82438</t>
  </si>
  <si>
    <t>ID-82367</t>
  </si>
  <si>
    <t>II-11063</t>
  </si>
  <si>
    <t>ID-82375</t>
  </si>
  <si>
    <t>ID-82383</t>
  </si>
  <si>
    <t>ID-82391</t>
  </si>
  <si>
    <t>ID-82399</t>
  </si>
  <si>
    <t>ID-82407</t>
  </si>
  <si>
    <t>ID-82415</t>
  </si>
  <si>
    <t>ID-82423</t>
  </si>
  <si>
    <t>ID-82431</t>
  </si>
  <si>
    <t>ID-82439</t>
  </si>
  <si>
    <t>ODN-35568</t>
  </si>
  <si>
    <t>OI-4826</t>
  </si>
  <si>
    <t>ODN-35569</t>
  </si>
  <si>
    <t>ODN-35570</t>
  </si>
  <si>
    <t>ODN-35571</t>
  </si>
  <si>
    <t>ODN-35572</t>
  </si>
  <si>
    <t>ODN-35573</t>
  </si>
  <si>
    <t>ODN-35574</t>
  </si>
  <si>
    <t>ODN-35575</t>
  </si>
  <si>
    <t>ODN-35576</t>
  </si>
  <si>
    <t>ODN-35577</t>
  </si>
  <si>
    <t>ODN-35578</t>
  </si>
  <si>
    <t>OI-4827</t>
  </si>
  <si>
    <t>ODN-35579</t>
  </si>
  <si>
    <t>ODN-35580</t>
  </si>
  <si>
    <t>ODN-35581</t>
  </si>
  <si>
    <t>ODN-35582</t>
  </si>
  <si>
    <t>ODN-35583</t>
  </si>
  <si>
    <t>ODN-35584</t>
  </si>
  <si>
    <t>ODN-35585</t>
  </si>
  <si>
    <t>ODN-35586</t>
  </si>
  <si>
    <t>ODN-35587</t>
  </si>
  <si>
    <t>ODN-35588</t>
  </si>
  <si>
    <t>OI-4828</t>
  </si>
  <si>
    <t>ODN-35589</t>
  </si>
  <si>
    <t>ODN-35590</t>
  </si>
  <si>
    <t>ODN-35591</t>
  </si>
  <si>
    <t>ODN-35592</t>
  </si>
  <si>
    <t>ODN-35593</t>
  </si>
  <si>
    <t>ODN-35594</t>
  </si>
  <si>
    <t>ODN-35595</t>
  </si>
  <si>
    <t>ODN-35596</t>
  </si>
  <si>
    <t>ODN-35597</t>
  </si>
  <si>
    <t>ODN-35598</t>
  </si>
  <si>
    <t>OI-4829</t>
  </si>
  <si>
    <t>ODN-35599</t>
  </si>
  <si>
    <t>ODN-35600</t>
  </si>
  <si>
    <t>ODN-35601</t>
  </si>
  <si>
    <t>ODN-35602</t>
  </si>
  <si>
    <t>ODN-35603</t>
  </si>
  <si>
    <t>ODN-35604</t>
  </si>
  <si>
    <t>ODN-35605</t>
  </si>
  <si>
    <t>ODN-35606</t>
  </si>
  <si>
    <t>ODN-35607</t>
  </si>
  <si>
    <t>ODN-35608</t>
  </si>
  <si>
    <t>OI-4830</t>
  </si>
  <si>
    <t>ODN-35609</t>
  </si>
  <si>
    <t>ODN-35610</t>
  </si>
  <si>
    <t>ODN-35611</t>
  </si>
  <si>
    <t>ODN-35612</t>
  </si>
  <si>
    <t>ODN-35613</t>
  </si>
  <si>
    <t>ODN-35614</t>
  </si>
  <si>
    <t>ODN-35615</t>
  </si>
  <si>
    <t>ODN-35616</t>
  </si>
  <si>
    <t>ODN-35617</t>
  </si>
  <si>
    <t>ODN-35618</t>
  </si>
  <si>
    <t>OI-4831</t>
  </si>
  <si>
    <t>ODN-35619</t>
  </si>
  <si>
    <t>ODN-35620</t>
  </si>
  <si>
    <t>ODN-35621</t>
  </si>
  <si>
    <t>ODN-35622</t>
  </si>
  <si>
    <t>ODN-35623</t>
  </si>
  <si>
    <t>ODN-35624</t>
  </si>
  <si>
    <t>ODN-35625</t>
  </si>
  <si>
    <t>ODN-35626</t>
  </si>
  <si>
    <t>ODN-35627</t>
  </si>
  <si>
    <t>ODN-35628</t>
  </si>
  <si>
    <t>OI-4832</t>
  </si>
  <si>
    <t>ODN-35629</t>
  </si>
  <si>
    <t>ODN-35630</t>
  </si>
  <si>
    <t>ODN-35631</t>
  </si>
  <si>
    <t>ODN-35632</t>
  </si>
  <si>
    <t>ODN-35633</t>
  </si>
  <si>
    <t>ODN-35634</t>
  </si>
  <si>
    <t>ODN-35635</t>
  </si>
  <si>
    <t>ODN-35636</t>
  </si>
  <si>
    <t>ODN-35637</t>
  </si>
  <si>
    <t>ODN-35638</t>
  </si>
  <si>
    <t>OI-4833</t>
  </si>
  <si>
    <t>ODN-35639</t>
  </si>
  <si>
    <t>ODN-35640</t>
  </si>
  <si>
    <t>ODN-35641</t>
  </si>
  <si>
    <t>ODN-35642</t>
  </si>
  <si>
    <t>ODN-35643</t>
  </si>
  <si>
    <t>ODN-35644</t>
  </si>
  <si>
    <t>ODN-35645</t>
  </si>
  <si>
    <t>ODN-35646</t>
  </si>
  <si>
    <t>ODN-35647</t>
  </si>
  <si>
    <t>ODN-35648</t>
  </si>
  <si>
    <t>OI-4834</t>
  </si>
  <si>
    <t>ODN-35649</t>
  </si>
  <si>
    <t>ODN-35650</t>
  </si>
  <si>
    <t>ODN-35651</t>
  </si>
  <si>
    <t>ODN-35652</t>
  </si>
  <si>
    <t>ODN-35653</t>
  </si>
  <si>
    <t>ODN-35654</t>
  </si>
  <si>
    <t>ODN-35655</t>
  </si>
  <si>
    <t>ODN-35656</t>
  </si>
  <si>
    <t>ODN-35657</t>
  </si>
  <si>
    <t>ODN-35658</t>
  </si>
  <si>
    <t>OI-4835</t>
  </si>
  <si>
    <t>ODN-35659</t>
  </si>
  <si>
    <t>ODN-35660</t>
  </si>
  <si>
    <t>ODN-35661</t>
  </si>
  <si>
    <t>ODN-35662</t>
  </si>
  <si>
    <t>ODN-35663</t>
  </si>
  <si>
    <t>ODN-35664</t>
  </si>
  <si>
    <t>ODN-35665</t>
  </si>
  <si>
    <t>ODN-35666</t>
  </si>
  <si>
    <t>ODN-35667</t>
  </si>
  <si>
    <t>ODN-35668</t>
  </si>
  <si>
    <t>OI-4836</t>
  </si>
  <si>
    <t>ODN-35669</t>
  </si>
  <si>
    <t>ODN-35670</t>
  </si>
  <si>
    <t>ODN-35671</t>
  </si>
  <si>
    <t>ODN-35672</t>
  </si>
  <si>
    <t>ODN-35673</t>
  </si>
  <si>
    <t>ODN-35674</t>
  </si>
  <si>
    <t>ODN-35675</t>
  </si>
  <si>
    <t>ODN-35676</t>
  </si>
  <si>
    <t>ODN-35677</t>
  </si>
  <si>
    <t>ODN-35678</t>
  </si>
  <si>
    <t>OI-4837</t>
  </si>
  <si>
    <t>ODN-35679</t>
  </si>
  <si>
    <t>ODN-35680</t>
  </si>
  <si>
    <t>ODN-35681</t>
  </si>
  <si>
    <t>ODN-35682</t>
  </si>
  <si>
    <t>ODN-35683</t>
  </si>
  <si>
    <t>ODN-35684</t>
  </si>
  <si>
    <t>ODN-35685</t>
  </si>
  <si>
    <t>ODN-35686</t>
  </si>
  <si>
    <t>ODN-35687</t>
  </si>
  <si>
    <t>ODN-35688</t>
  </si>
  <si>
    <t>OI-4838</t>
  </si>
  <si>
    <t>ODN-35689</t>
  </si>
  <si>
    <t>ODN-35690</t>
  </si>
  <si>
    <t>ODN-35691</t>
  </si>
  <si>
    <t>ODN-35692</t>
  </si>
  <si>
    <t>ODN-35693</t>
  </si>
  <si>
    <t>ODN-35694</t>
  </si>
  <si>
    <t>ODN-35695</t>
  </si>
  <si>
    <t>ODN-35696</t>
  </si>
  <si>
    <t>ODN-35697</t>
  </si>
  <si>
    <t>ODN-35698</t>
  </si>
  <si>
    <t>OI-4839</t>
  </si>
  <si>
    <t>ODN-35699</t>
  </si>
  <si>
    <t>ODN-35700</t>
  </si>
  <si>
    <t>ODN-35701</t>
  </si>
  <si>
    <t>ODN-35702</t>
  </si>
  <si>
    <t>ODN-35703</t>
  </si>
  <si>
    <t>ODN-35704</t>
  </si>
  <si>
    <t>ODN-35705</t>
  </si>
  <si>
    <t>ODN-35706</t>
  </si>
  <si>
    <t>ODN-35707</t>
  </si>
  <si>
    <t>ODN-35708</t>
  </si>
  <si>
    <t>OI-4840</t>
  </si>
  <si>
    <t>ODN-35709</t>
  </si>
  <si>
    <t>ODN-35710</t>
  </si>
  <si>
    <t>ODN-35711</t>
  </si>
  <si>
    <t>ODN-35712</t>
  </si>
  <si>
    <t>ODN-35713</t>
  </si>
  <si>
    <t>ODN-35714</t>
  </si>
  <si>
    <t>ODN-35715</t>
  </si>
  <si>
    <t>ODN-35716</t>
  </si>
  <si>
    <t>ODN-35717</t>
  </si>
  <si>
    <t>ODN-81547</t>
  </si>
  <si>
    <t>OI-10204</t>
  </si>
  <si>
    <t>ODN-81555</t>
  </si>
  <si>
    <t>ODN-81563</t>
  </si>
  <si>
    <t>ODN-81571</t>
  </si>
  <si>
    <t>ODN-81579</t>
  </si>
  <si>
    <t>ODN-81587</t>
  </si>
  <si>
    <t>ODN-81595</t>
  </si>
  <si>
    <t>ODN-81603</t>
  </si>
  <si>
    <t>ODN-81611</t>
  </si>
  <si>
    <t>ODN-81619</t>
  </si>
  <si>
    <t>ODN-81548</t>
  </si>
  <si>
    <t>OI-10205</t>
  </si>
  <si>
    <t>ODN-81556</t>
  </si>
  <si>
    <t>ODN-81564</t>
  </si>
  <si>
    <t>ODN-81572</t>
  </si>
  <si>
    <t>ODN-81580</t>
  </si>
  <si>
    <t>ODN-81588</t>
  </si>
  <si>
    <t>ODN-81596</t>
  </si>
  <si>
    <t>ODN-81604</t>
  </si>
  <si>
    <t>ODN-81612</t>
  </si>
  <si>
    <t>ODN-81620</t>
  </si>
  <si>
    <t>ODN-81549</t>
  </si>
  <si>
    <t>OI-10206</t>
  </si>
  <si>
    <t>ODN-81557</t>
  </si>
  <si>
    <t>ODN-81565</t>
  </si>
  <si>
    <t>ODN-81573</t>
  </si>
  <si>
    <t>ODN-81581</t>
  </si>
  <si>
    <t>ODN-81589</t>
  </si>
  <si>
    <t>ODN-81597</t>
  </si>
  <si>
    <t>ODN-81605</t>
  </si>
  <si>
    <t>ODN-81613</t>
  </si>
  <si>
    <t>ODN-81621</t>
  </si>
  <si>
    <t>ODN-81550</t>
  </si>
  <si>
    <t>OI-10207</t>
  </si>
  <si>
    <t>ODN-81558</t>
  </si>
  <si>
    <t>ODN-81566</t>
  </si>
  <si>
    <t>ODN-81574</t>
  </si>
  <si>
    <t>ODN-81582</t>
  </si>
  <si>
    <t>ODN-81590</t>
  </si>
  <si>
    <t>ODN-81598</t>
  </si>
  <si>
    <t>ODN-81606</t>
  </si>
  <si>
    <t>ODN-81614</t>
  </si>
  <si>
    <t>ODN-81622</t>
  </si>
  <si>
    <t>ODN-81551</t>
  </si>
  <si>
    <t>OI-10208</t>
  </si>
  <si>
    <t>ODN-81559</t>
  </si>
  <si>
    <t>ODN-81567</t>
  </si>
  <si>
    <t>ODN-81575</t>
  </si>
  <si>
    <t>ODN-81583</t>
  </si>
  <si>
    <t>ODN-81591</t>
  </si>
  <si>
    <t>ODN-81599</t>
  </si>
  <si>
    <t>ODN-81607</t>
  </si>
  <si>
    <t>ODN-81615</t>
  </si>
  <si>
    <t>ODN-81623</t>
  </si>
  <si>
    <t>ODN-81552</t>
  </si>
  <si>
    <t>OI-10209</t>
  </si>
  <si>
    <t>ODN-81560</t>
  </si>
  <si>
    <t>ODN-81568</t>
  </si>
  <si>
    <t>ODN-81576</t>
  </si>
  <si>
    <t>ODN-81584</t>
  </si>
  <si>
    <t>ODN-81592</t>
  </si>
  <si>
    <t>ODN-81600</t>
  </si>
  <si>
    <t>ODN-81608</t>
  </si>
  <si>
    <t>ODN-81616</t>
  </si>
  <si>
    <t>ODN-81624</t>
  </si>
  <si>
    <t>ODN-81553</t>
  </si>
  <si>
    <t>OI-10210</t>
  </si>
  <si>
    <t>ODN-81561</t>
  </si>
  <si>
    <t>ODN-81569</t>
  </si>
  <si>
    <t>ODN-81577</t>
  </si>
  <si>
    <t>ODN-81585</t>
  </si>
  <si>
    <t>ODN-81593</t>
  </si>
  <si>
    <t>ODN-81601</t>
  </si>
  <si>
    <t>ODN-81609</t>
  </si>
  <si>
    <t>ODN-81617</t>
  </si>
  <si>
    <t>ODN-81625</t>
  </si>
  <si>
    <t>ODN-81554</t>
  </si>
  <si>
    <t>OI-10211</t>
  </si>
  <si>
    <t>ODN-81562</t>
  </si>
  <si>
    <t>ODN-81570</t>
  </si>
  <si>
    <t>ODN-81578</t>
  </si>
  <si>
    <t>ODN-81586</t>
  </si>
  <si>
    <t>ODN-81594</t>
  </si>
  <si>
    <t>ODN-81602</t>
  </si>
  <si>
    <t>ODN-81610</t>
  </si>
  <si>
    <t>ODN-81618</t>
  </si>
  <si>
    <t>ODN-81626</t>
  </si>
  <si>
    <t>CD-60801</t>
  </si>
  <si>
    <t>CI-09444</t>
  </si>
  <si>
    <t>CD-60802</t>
  </si>
  <si>
    <t>CD-60803</t>
  </si>
  <si>
    <t>CD-60804</t>
  </si>
  <si>
    <t>CD-60805</t>
  </si>
  <si>
    <t>CD-60806</t>
  </si>
  <si>
    <t>CD-60807</t>
  </si>
  <si>
    <t>CD-60808</t>
  </si>
  <si>
    <t>CD-60809</t>
  </si>
  <si>
    <t>CD-60810</t>
  </si>
  <si>
    <t>CD-60811</t>
  </si>
  <si>
    <t>CI-09445</t>
  </si>
  <si>
    <t>CD-60812</t>
  </si>
  <si>
    <t>CD-60813</t>
  </si>
  <si>
    <t>CD-60814</t>
  </si>
  <si>
    <t>CD-60815</t>
  </si>
  <si>
    <t>CD-60816</t>
  </si>
  <si>
    <t>CD-60817</t>
  </si>
  <si>
    <t>CD-60818</t>
  </si>
  <si>
    <t>CD-60819</t>
  </si>
  <si>
    <t>CD-60820</t>
  </si>
  <si>
    <t>CD-60821</t>
  </si>
  <si>
    <t>CI-09446</t>
  </si>
  <si>
    <t>CD-60822</t>
  </si>
  <si>
    <t>CD-60823</t>
  </si>
  <si>
    <t>CD-60824</t>
  </si>
  <si>
    <t>CD-60825</t>
  </si>
  <si>
    <t>CD-60826</t>
  </si>
  <si>
    <t>CD-60827</t>
  </si>
  <si>
    <t>CD-60828</t>
  </si>
  <si>
    <t>CD-60829</t>
  </si>
  <si>
    <t>CD-60830</t>
  </si>
  <si>
    <t>CD-60831</t>
  </si>
  <si>
    <t>CI-09447</t>
  </si>
  <si>
    <t>CD-60832</t>
  </si>
  <si>
    <t>CD-60833</t>
  </si>
  <si>
    <t>CD-60834</t>
  </si>
  <si>
    <t>CD-60835</t>
  </si>
  <si>
    <t>CD-60836</t>
  </si>
  <si>
    <t>CD-60837</t>
  </si>
  <si>
    <t>CD-60838</t>
  </si>
  <si>
    <t>CD-60839</t>
  </si>
  <si>
    <t>CD-60840</t>
  </si>
  <si>
    <t>CD-60841</t>
  </si>
  <si>
    <t>CI-09448</t>
  </si>
  <si>
    <t>CD-60842</t>
  </si>
  <si>
    <t>CD-60843</t>
  </si>
  <si>
    <t>CD-60844</t>
  </si>
  <si>
    <t>CD-60845</t>
  </si>
  <si>
    <t>CD-60846</t>
  </si>
  <si>
    <t>CD-60847</t>
  </si>
  <si>
    <t>CD-60848</t>
  </si>
  <si>
    <t>CD-60849</t>
  </si>
  <si>
    <t>CD-60850</t>
  </si>
  <si>
    <t>CD-60851</t>
  </si>
  <si>
    <t>CI-09449</t>
  </si>
  <si>
    <t>CD-60852</t>
  </si>
  <si>
    <t>CD-60853</t>
  </si>
  <si>
    <t>CD-60854</t>
  </si>
  <si>
    <t>CD-60855</t>
  </si>
  <si>
    <t>CD-60856</t>
  </si>
  <si>
    <t>CD-60857</t>
  </si>
  <si>
    <t>CD-60858</t>
  </si>
  <si>
    <t>CD-60859</t>
  </si>
  <si>
    <t>CD-60860</t>
  </si>
  <si>
    <t>CD-60861</t>
  </si>
  <si>
    <t>CI-09450</t>
  </si>
  <si>
    <t>CD-60862</t>
  </si>
  <si>
    <t>CD-60863</t>
  </si>
  <si>
    <t>CD-60864</t>
  </si>
  <si>
    <t>CD-60865</t>
  </si>
  <si>
    <t>CD-60866</t>
  </si>
  <si>
    <t>CD-60867</t>
  </si>
  <si>
    <t>CD-60868</t>
  </si>
  <si>
    <t>CD-60869</t>
  </si>
  <si>
    <t>CD-60870</t>
  </si>
  <si>
    <t>CD-60871</t>
  </si>
  <si>
    <t>CI-09451</t>
  </si>
  <si>
    <t>CD-60872</t>
  </si>
  <si>
    <t>CD-60873</t>
  </si>
  <si>
    <t>CD-60874</t>
  </si>
  <si>
    <t>CD-60875</t>
  </si>
  <si>
    <t>CD-60876</t>
  </si>
  <si>
    <t>CD-60877</t>
  </si>
  <si>
    <t>CD-60878</t>
  </si>
  <si>
    <t>CD-60879</t>
  </si>
  <si>
    <t>CD-60880</t>
  </si>
  <si>
    <t>CD-60881</t>
  </si>
  <si>
    <t>CI-09452</t>
  </si>
  <si>
    <t>CD-60882</t>
  </si>
  <si>
    <t>CD-60883</t>
  </si>
  <si>
    <t>CD-60884</t>
  </si>
  <si>
    <t>CD-60885</t>
  </si>
  <si>
    <t>CD-60886</t>
  </si>
  <si>
    <t>CD-60887</t>
  </si>
  <si>
    <t>CD-60888</t>
  </si>
  <si>
    <t>CD-60889</t>
  </si>
  <si>
    <t>CD-60890</t>
  </si>
  <si>
    <t>CD-60891</t>
  </si>
  <si>
    <t>CI-09453</t>
  </si>
  <si>
    <t>CD-60892</t>
  </si>
  <si>
    <t>CD-60893</t>
  </si>
  <si>
    <t>CD-60894</t>
  </si>
  <si>
    <t>CD-60895</t>
  </si>
  <si>
    <t>CD-60896</t>
  </si>
  <si>
    <t>CD-60897</t>
  </si>
  <si>
    <t>CD-60898</t>
  </si>
  <si>
    <t>CD-60899</t>
  </si>
  <si>
    <t>CD-60900</t>
  </si>
  <si>
    <t>CD-60901</t>
  </si>
  <si>
    <t>CI-09454</t>
  </si>
  <si>
    <t>CD-60902</t>
  </si>
  <si>
    <t>CD-60903</t>
  </si>
  <si>
    <t>CD-60904</t>
  </si>
  <si>
    <t>CD-60905</t>
  </si>
  <si>
    <t>CD-60906</t>
  </si>
  <si>
    <t>CD-60907</t>
  </si>
  <si>
    <t>CD-60908</t>
  </si>
  <si>
    <t>CD-60909</t>
  </si>
  <si>
    <t>CD-60910</t>
  </si>
  <si>
    <t>CD-60911</t>
  </si>
  <si>
    <t>CI-09455</t>
  </si>
  <si>
    <t>CD-60912</t>
  </si>
  <si>
    <t>CD-60913</t>
  </si>
  <si>
    <t>CD-60914</t>
  </si>
  <si>
    <t>CD-60915</t>
  </si>
  <si>
    <t>CD-60916</t>
  </si>
  <si>
    <t>CD-60917</t>
  </si>
  <si>
    <t>CD-60918</t>
  </si>
  <si>
    <t>CD-60919</t>
  </si>
  <si>
    <t>CD-60920</t>
  </si>
  <si>
    <t>CD-60921</t>
  </si>
  <si>
    <t>CI-09456</t>
  </si>
  <si>
    <t>CD-60922</t>
  </si>
  <si>
    <t>CD-60923</t>
  </si>
  <si>
    <t>CD-60924</t>
  </si>
  <si>
    <t>CD-60925</t>
  </si>
  <si>
    <t>CD-60926</t>
  </si>
  <si>
    <t>CD-60927</t>
  </si>
  <si>
    <t>CD-60928</t>
  </si>
  <si>
    <t>CD-60929</t>
  </si>
  <si>
    <t>CD-60930</t>
  </si>
  <si>
    <t>CD-60931</t>
  </si>
  <si>
    <t>CI-09457</t>
  </si>
  <si>
    <t>CD-60932</t>
  </si>
  <si>
    <t>CD-60933</t>
  </si>
  <si>
    <t>CD-60934</t>
  </si>
  <si>
    <t>CD-60935</t>
  </si>
  <si>
    <t>CD-60936</t>
  </si>
  <si>
    <t>CD-60937</t>
  </si>
  <si>
    <t>CD-60938</t>
  </si>
  <si>
    <t>CD-60939</t>
  </si>
  <si>
    <t>CD-60940</t>
  </si>
  <si>
    <t>CD-60941</t>
  </si>
  <si>
    <t>CI-09458</t>
  </si>
  <si>
    <t>CD-60942</t>
  </si>
  <si>
    <t>CD-60943</t>
  </si>
  <si>
    <t>CD-60944</t>
  </si>
  <si>
    <t>CD-60945</t>
  </si>
  <si>
    <t>CD-60946</t>
  </si>
  <si>
    <t>CD-60947</t>
  </si>
  <si>
    <t>CD-60948</t>
  </si>
  <si>
    <t>CD-60949</t>
  </si>
  <si>
    <t>CD-60950</t>
  </si>
  <si>
    <t>CD-151116</t>
  </si>
  <si>
    <t>CI-20661</t>
  </si>
  <si>
    <t>CD-151136</t>
  </si>
  <si>
    <t>CD-151156</t>
  </si>
  <si>
    <t>CD-151176</t>
  </si>
  <si>
    <t>CD-151196</t>
  </si>
  <si>
    <t>CD-151216</t>
  </si>
  <si>
    <t>CD-151236</t>
  </si>
  <si>
    <t>CD-151256</t>
  </si>
  <si>
    <t>CD-151276</t>
  </si>
  <si>
    <t>CD-151296</t>
  </si>
  <si>
    <t>CD-151117</t>
  </si>
  <si>
    <t>CI-20662</t>
  </si>
  <si>
    <t>CD-151137</t>
  </si>
  <si>
    <t>CD-151157</t>
  </si>
  <si>
    <t>CD-151177</t>
  </si>
  <si>
    <t>CD-151197</t>
  </si>
  <si>
    <t>CD-151217</t>
  </si>
  <si>
    <t>CD-151237</t>
  </si>
  <si>
    <t>CD-151257</t>
  </si>
  <si>
    <t>CD-151277</t>
  </si>
  <si>
    <t>CD-151297</t>
  </si>
  <si>
    <t>CD-151118</t>
  </si>
  <si>
    <t>CI-20663</t>
  </si>
  <si>
    <t>CD-151138</t>
  </si>
  <si>
    <t>CD-151158</t>
  </si>
  <si>
    <t>CD-151178</t>
  </si>
  <si>
    <t>CD-151198</t>
  </si>
  <si>
    <t>CD-151218</t>
  </si>
  <si>
    <t>CD-151238</t>
  </si>
  <si>
    <t>CD-151258</t>
  </si>
  <si>
    <t>CD-151278</t>
  </si>
  <si>
    <t>CD-151298</t>
  </si>
  <si>
    <t>CD-151119</t>
  </si>
  <si>
    <t>CI-20664</t>
  </si>
  <si>
    <t>CD-151139</t>
  </si>
  <si>
    <t>CD-151159</t>
  </si>
  <si>
    <t>CD-151179</t>
  </si>
  <si>
    <t>CD-151199</t>
  </si>
  <si>
    <t>CD-151219</t>
  </si>
  <si>
    <t>CD-151239</t>
  </si>
  <si>
    <t>CD-151259</t>
  </si>
  <si>
    <t>CD-151279</t>
  </si>
  <si>
    <t>CD-151299</t>
  </si>
  <si>
    <t>CD-151120</t>
  </si>
  <si>
    <t>CI-20665</t>
  </si>
  <si>
    <t>CD-151140</t>
  </si>
  <si>
    <t>CD-151160</t>
  </si>
  <si>
    <t>CD-151180</t>
  </si>
  <si>
    <t>CD-151200</t>
  </si>
  <si>
    <t>CD-151220</t>
  </si>
  <si>
    <t>CD-151240</t>
  </si>
  <si>
    <t>CD-151260</t>
  </si>
  <si>
    <t>CD-151280</t>
  </si>
  <si>
    <t>CD-151300</t>
  </si>
  <si>
    <t>CD-151121</t>
  </si>
  <si>
    <t>CI-20666</t>
  </si>
  <si>
    <t>CD-151141</t>
  </si>
  <si>
    <t>CD-151161</t>
  </si>
  <si>
    <t>CD-151181</t>
  </si>
  <si>
    <t>CD-151201</t>
  </si>
  <si>
    <t>CD-151221</t>
  </si>
  <si>
    <t>CD-151241</t>
  </si>
  <si>
    <t>CD-151261</t>
  </si>
  <si>
    <t>CD-151281</t>
  </si>
  <si>
    <t>CD-151301</t>
  </si>
  <si>
    <t>CD-151122</t>
  </si>
  <si>
    <t>CI-20667</t>
  </si>
  <si>
    <t>CD-151142</t>
  </si>
  <si>
    <t>CD-151162</t>
  </si>
  <si>
    <t>CD-151182</t>
  </si>
  <si>
    <t>CD-151202</t>
  </si>
  <si>
    <t>CD-151222</t>
  </si>
  <si>
    <t>CD-151242</t>
  </si>
  <si>
    <t>CD-151262</t>
  </si>
  <si>
    <t>CD-151282</t>
  </si>
  <si>
    <t>CD-151302</t>
  </si>
  <si>
    <t>CD-151123</t>
  </si>
  <si>
    <t>CI-20668</t>
  </si>
  <si>
    <t>CD-151143</t>
  </si>
  <si>
    <t>CD-151163</t>
  </si>
  <si>
    <t>CD-151183</t>
  </si>
  <si>
    <t>CD-151203</t>
  </si>
  <si>
    <t>CD-151223</t>
  </si>
  <si>
    <t>CD-151243</t>
  </si>
  <si>
    <t>CD-151263</t>
  </si>
  <si>
    <t>CD-151283</t>
  </si>
  <si>
    <t>CD-151303</t>
  </si>
  <si>
    <t>CD-151124</t>
  </si>
  <si>
    <t>CI-20669</t>
  </si>
  <si>
    <t>CD-151144</t>
  </si>
  <si>
    <t>CD-151164</t>
  </si>
  <si>
    <t>CD-151184</t>
  </si>
  <si>
    <t>CD-151204</t>
  </si>
  <si>
    <t>CD-151224</t>
  </si>
  <si>
    <t>CD-151244</t>
  </si>
  <si>
    <t>CD-151264</t>
  </si>
  <si>
    <t>CD-151284</t>
  </si>
  <si>
    <t>CD-151304</t>
  </si>
  <si>
    <t>CD-151125</t>
  </si>
  <si>
    <t>CI-20670</t>
  </si>
  <si>
    <t>CD-151145</t>
  </si>
  <si>
    <t>CD-151165</t>
  </si>
  <si>
    <t>CD-151185</t>
  </si>
  <si>
    <t>CD-151205</t>
  </si>
  <si>
    <t>CD-151225</t>
  </si>
  <si>
    <t>CD-151245</t>
  </si>
  <si>
    <t>CD-151265</t>
  </si>
  <si>
    <t>CD-151285</t>
  </si>
  <si>
    <t>CD-151305</t>
  </si>
  <si>
    <t>CD-151126</t>
  </si>
  <si>
    <t>CI-20671</t>
  </si>
  <si>
    <t>CD-151146</t>
  </si>
  <si>
    <t>CD-151166</t>
  </si>
  <si>
    <t>CD-151186</t>
  </si>
  <si>
    <t>CD-151206</t>
  </si>
  <si>
    <t>CD-151226</t>
  </si>
  <si>
    <t>CD-151246</t>
  </si>
  <si>
    <t>CD-151266</t>
  </si>
  <si>
    <t>CD-151286</t>
  </si>
  <si>
    <t>CD-151306</t>
  </si>
  <si>
    <t>CD-151127</t>
  </si>
  <si>
    <t>CI-20672</t>
  </si>
  <si>
    <t>CD-151147</t>
  </si>
  <si>
    <t>CD-151167</t>
  </si>
  <si>
    <t>CD-151187</t>
  </si>
  <si>
    <t>CD-151207</t>
  </si>
  <si>
    <t>CD-151227</t>
  </si>
  <si>
    <t>CD-151247</t>
  </si>
  <si>
    <t>CD-151267</t>
  </si>
  <si>
    <t>CD-151287</t>
  </si>
  <si>
    <t>CD-151307</t>
  </si>
  <si>
    <t>CD-151128</t>
  </si>
  <si>
    <t>CI-20673</t>
  </si>
  <si>
    <t>CD-151148</t>
  </si>
  <si>
    <t>CD-151168</t>
  </si>
  <si>
    <t>CD-151188</t>
  </si>
  <si>
    <t>CD-151208</t>
  </si>
  <si>
    <t>CD-151228</t>
  </si>
  <si>
    <t>CD-151248</t>
  </si>
  <si>
    <t>CD-151268</t>
  </si>
  <si>
    <t>CD-151288</t>
  </si>
  <si>
    <t>CD-151308</t>
  </si>
  <si>
    <t>CD-151129</t>
  </si>
  <si>
    <t>CI-20674</t>
  </si>
  <si>
    <t>CD-151149</t>
  </si>
  <si>
    <t>CD-151169</t>
  </si>
  <si>
    <t>CD-151189</t>
  </si>
  <si>
    <t>CD-151209</t>
  </si>
  <si>
    <t>CD-151229</t>
  </si>
  <si>
    <t>CD-151249</t>
  </si>
  <si>
    <t>CD-151269</t>
  </si>
  <si>
    <t>CD-151289</t>
  </si>
  <si>
    <t>CD-151309</t>
  </si>
  <si>
    <t>CD-151130</t>
  </si>
  <si>
    <t>CI-20675</t>
  </si>
  <si>
    <t>CD-151150</t>
  </si>
  <si>
    <t>CD-151170</t>
  </si>
  <si>
    <t>CD-151190</t>
  </si>
  <si>
    <t>CD-151210</t>
  </si>
  <si>
    <t>CD-151230</t>
  </si>
  <si>
    <t>CD-151250</t>
  </si>
  <si>
    <t>CD-151270</t>
  </si>
  <si>
    <t>CD-151290</t>
  </si>
  <si>
    <t>CD-151310</t>
  </si>
  <si>
    <t>CD-151131</t>
  </si>
  <si>
    <t>CI-20676</t>
  </si>
  <si>
    <t>CD-151151</t>
  </si>
  <si>
    <t>CD-151171</t>
  </si>
  <si>
    <t>CD-151191</t>
  </si>
  <si>
    <t>CD-151211</t>
  </si>
  <si>
    <t>CD-151231</t>
  </si>
  <si>
    <t>CD-151251</t>
  </si>
  <si>
    <t>CD-151271</t>
  </si>
  <si>
    <t>CD-151291</t>
  </si>
  <si>
    <t>CD-151311</t>
  </si>
  <si>
    <t>CD-151132</t>
  </si>
  <si>
    <t>CI-20677</t>
  </si>
  <si>
    <t>CD-151152</t>
  </si>
  <si>
    <t>CD-151172</t>
  </si>
  <si>
    <t>CD-151192</t>
  </si>
  <si>
    <t>CD-151212</t>
  </si>
  <si>
    <t>CD-151232</t>
  </si>
  <si>
    <t>CD-151252</t>
  </si>
  <si>
    <t>CD-151272</t>
  </si>
  <si>
    <t>CD-151292</t>
  </si>
  <si>
    <t>CD-151312</t>
  </si>
  <si>
    <t>CD-151133</t>
  </si>
  <si>
    <t>CI-20678</t>
  </si>
  <si>
    <t>CD-151153</t>
  </si>
  <si>
    <t>CD-151173</t>
  </si>
  <si>
    <t>CD-151193</t>
  </si>
  <si>
    <t>CD-151213</t>
  </si>
  <si>
    <t>CD-151233</t>
  </si>
  <si>
    <t>CD-151253</t>
  </si>
  <si>
    <t>CD-151273</t>
  </si>
  <si>
    <t>CD-151293</t>
  </si>
  <si>
    <t>CD-151313</t>
  </si>
  <si>
    <t>CD-151134</t>
  </si>
  <si>
    <t>CI-20679</t>
  </si>
  <si>
    <t>CD-151154</t>
  </si>
  <si>
    <t>CD-151174</t>
  </si>
  <si>
    <t>CD-151194</t>
  </si>
  <si>
    <t>CD-151214</t>
  </si>
  <si>
    <t>CD-151234</t>
  </si>
  <si>
    <t>CD-151254</t>
  </si>
  <si>
    <t>CD-151274</t>
  </si>
  <si>
    <t>CD-151294</t>
  </si>
  <si>
    <t>CD-151314</t>
  </si>
  <si>
    <t>CD-151135</t>
  </si>
  <si>
    <t>CI-20680</t>
  </si>
  <si>
    <t>CD-151155</t>
  </si>
  <si>
    <t>CD-151175</t>
  </si>
  <si>
    <t>CD-151195</t>
  </si>
  <si>
    <t>CD-151215</t>
  </si>
  <si>
    <t>CD-151235</t>
  </si>
  <si>
    <t>CD-151255</t>
  </si>
  <si>
    <t>CD-151275</t>
  </si>
  <si>
    <t>CD-151295</t>
  </si>
  <si>
    <t>CD-151315</t>
  </si>
  <si>
    <t>IP-2213</t>
  </si>
  <si>
    <t>AR-04577</t>
  </si>
  <si>
    <t>Wits Health Consortium (Pty) Ltd</t>
  </si>
  <si>
    <t>0013600000xoEKSAA2</t>
  </si>
  <si>
    <t>AR-04118</t>
  </si>
  <si>
    <t>0013600000xoEKQAA2</t>
  </si>
  <si>
    <t>AR-03249</t>
  </si>
  <si>
    <t>Ministry of Health of the Republic of Rwanda</t>
  </si>
  <si>
    <t>0013600000xoEIHAA2</t>
  </si>
  <si>
    <t>AR-03600</t>
  </si>
  <si>
    <t>AR-03501</t>
  </si>
  <si>
    <t>United Nations Office for Project Services</t>
  </si>
  <si>
    <t>0013600000xoEIfAAM</t>
  </si>
  <si>
    <t>AR-04477</t>
  </si>
  <si>
    <t>AR-04086</t>
  </si>
  <si>
    <t>Solomon Islands Ministry of Health and Medical Services</t>
  </si>
  <si>
    <t>0013600000xoEKKAA2</t>
  </si>
  <si>
    <t>IOR-00028</t>
  </si>
  <si>
    <t>HIV I-1: Percentage of young people aged 15–24 who are living with HIV</t>
  </si>
  <si>
    <t>a3z360000009C2UAAU</t>
  </si>
  <si>
    <t>IOR-00029</t>
  </si>
  <si>
    <t>HIV I-2: HIV incidence among 15-49 age group</t>
  </si>
  <si>
    <t>a3z360000009C2VAAU</t>
  </si>
  <si>
    <t>IOR-00030</t>
  </si>
  <si>
    <t>HIV I-3a: Percentage of antenatal care attendees who were positive for syphilis</t>
  </si>
  <si>
    <t>a3z360000009C2WAAU</t>
  </si>
  <si>
    <t>a3z360000009C2XAAU</t>
  </si>
  <si>
    <t>IOR-00043</t>
  </si>
  <si>
    <t>HIV I-5: New HIV infections among children</t>
  </si>
  <si>
    <t>a3z360000009C2aAAE</t>
  </si>
  <si>
    <t>a3z360000009C2bAAE</t>
  </si>
  <si>
    <t>IOR-00044</t>
  </si>
  <si>
    <t>HIV I-7: Modelled lives saved based on latest epidemiological data</t>
  </si>
  <si>
    <t>a3z360000009C2cAAE</t>
  </si>
  <si>
    <t>IOR-00045</t>
  </si>
  <si>
    <t>HIV I-8: Modelled infections averted based on latest epidemiological data</t>
  </si>
  <si>
    <t>a3z360000009C2dAAE</t>
  </si>
  <si>
    <t>a3z360000009C2eAAE</t>
  </si>
  <si>
    <t>a3z360000009C2YAAU</t>
  </si>
  <si>
    <t>a3z360000009C2ZAAU</t>
  </si>
  <si>
    <t>a3z360000009C2fAAE</t>
  </si>
  <si>
    <t>a3z360000009C2gAAE</t>
  </si>
  <si>
    <t>a3z360000009C2hAAE</t>
  </si>
  <si>
    <t>a3z360000009C2iAAE</t>
  </si>
  <si>
    <t>a3z360000009C2jAAE</t>
  </si>
  <si>
    <t>a3z360000009C2kAAE</t>
  </si>
  <si>
    <t>a3z360000009C2lAAE</t>
  </si>
  <si>
    <t>a3z360000009C2mAAE</t>
  </si>
  <si>
    <t>a3z360000009C2nAAE</t>
  </si>
  <si>
    <t>a3z360000009C2oAAE</t>
  </si>
  <si>
    <t>a3z360000009C2pAAE</t>
  </si>
  <si>
    <t>a3z360000009C2qAAE</t>
  </si>
  <si>
    <t>a3z360000009C2rAAE</t>
  </si>
  <si>
    <t>a3z360000009C2sAAE</t>
  </si>
  <si>
    <t>IOR-00049</t>
  </si>
  <si>
    <t>TB I-5: Modelled lives saved based on latest epidemiological data</t>
  </si>
  <si>
    <t>a3z360000009C2tAAE</t>
  </si>
  <si>
    <t>IOR-00050</t>
  </si>
  <si>
    <t>TB I-6: Modelled infections averted based on latest epidemiological data</t>
  </si>
  <si>
    <t>a3z360000009C2uAAE</t>
  </si>
  <si>
    <t>a3z360000009C2vAAE</t>
  </si>
  <si>
    <t>a3z360000009C2wAAE</t>
  </si>
  <si>
    <t>a3z360000009C2xAAE</t>
  </si>
  <si>
    <t>a3z360000009C2yAAE</t>
  </si>
  <si>
    <t>a3z360000009C4FAAU</t>
  </si>
  <si>
    <t>a3z360000009C3FAAU</t>
  </si>
  <si>
    <t>IOR-00003</t>
  </si>
  <si>
    <t>HIV O-2: Percentage of women and men aged 15-49 who have had sexual intercourse with more than one partner in the past 12 months</t>
  </si>
  <si>
    <t>a3z360000009C3GAAU</t>
  </si>
  <si>
    <t>IOR-00004</t>
  </si>
  <si>
    <t>HIV O-3: Percentage of women and men aged 15-49 who had more than one partner in the past 12 months who used a condom during their last sexual intercourse</t>
  </si>
  <si>
    <t>a3z360000009C3HAAU</t>
  </si>
  <si>
    <t>a3z360000009C3IAAU</t>
  </si>
  <si>
    <t>IOR-00006</t>
  </si>
  <si>
    <t>HIV O-4b: Percentage of transgender people who sell sex reporting the use of a condom with their most recent client</t>
  </si>
  <si>
    <t>a3z360000009C3JAAU</t>
  </si>
  <si>
    <t>a3z360000009C3KAAU</t>
  </si>
  <si>
    <t>a3z360000009C3LAAU</t>
  </si>
  <si>
    <t>a3z360000009C3MAAU</t>
  </si>
  <si>
    <t>IOR-00000</t>
  </si>
  <si>
    <t>HIV O-8: Current school attendance rate among orphans compared to non-orphans</t>
  </si>
  <si>
    <t>a3z360000009C3NAAU</t>
  </si>
  <si>
    <t>a3z360000009C3OAAU</t>
  </si>
  <si>
    <t>a3z360000009C3PAAU</t>
  </si>
  <si>
    <t>a3z360000009C3QAAU</t>
  </si>
  <si>
    <t>IOR-00026</t>
  </si>
  <si>
    <t>HSS O-5: Specific services readiness score for health facilities</t>
  </si>
  <si>
    <t>a3z360000009C3RAAU</t>
  </si>
  <si>
    <t>IOR-00027</t>
  </si>
  <si>
    <t>HSS O-4: General service readiness score for health facilities</t>
  </si>
  <si>
    <t>a3z360000009C3SAAU</t>
  </si>
  <si>
    <t>a3z360000009C3TAAU</t>
  </si>
  <si>
    <t>a3z360000009C3UAAU</t>
  </si>
  <si>
    <t>a3z360000009C3VAAU</t>
  </si>
  <si>
    <t>a3z360000009C3WAAU</t>
  </si>
  <si>
    <t>a3z360000009C3XAAU</t>
  </si>
  <si>
    <t>a3z360000009C3YAAU</t>
  </si>
  <si>
    <t>a3z360000009C3ZAAU</t>
  </si>
  <si>
    <t>a3z360000009C3aAAE</t>
  </si>
  <si>
    <t>a3z360000009C3bAAE</t>
  </si>
  <si>
    <t>IOR-00025</t>
  </si>
  <si>
    <t>TB O-1b: Case notification rate per 100,000 population- bacteriologically-confirmed TB, new and relapse</t>
  </si>
  <si>
    <t>a3z360000009C3cAAE</t>
  </si>
  <si>
    <t>a3z360000009C3dAAE</t>
  </si>
  <si>
    <t>IOR-00011</t>
  </si>
  <si>
    <t>TB O-2b: Treatment success rate - bacteriologically confirmed TB cases</t>
  </si>
  <si>
    <t>a3z360000009C3eAAE</t>
  </si>
  <si>
    <t>IOR-00012</t>
  </si>
  <si>
    <t>TB O-3: Notification of RR-TB and/or MDR-TB cases - Percentage of notified cases of bacteriologically confirmed, drug resistant RR-TB and/or MDR-TB⃰ as a proportion of the estimated number of RR-TB and/or MDR-TB cases among notified TB cases</t>
  </si>
  <si>
    <t>a3z360000009C3fAAE</t>
  </si>
  <si>
    <t>a3z360000009C3gAAE</t>
  </si>
  <si>
    <t>a3z360000009C3hAAE</t>
  </si>
  <si>
    <t>a3z360000009C3iAAE</t>
  </si>
  <si>
    <t>a3z360000009C3jAAE</t>
  </si>
  <si>
    <t>a3z360000009C3kAAE</t>
  </si>
  <si>
    <t>a3z360000009C3lAAE</t>
  </si>
  <si>
    <t>a3z360000009C3mAAE</t>
  </si>
  <si>
    <t>a3z360000009C3nAAE</t>
  </si>
  <si>
    <t>MCI-00001</t>
  </si>
  <si>
    <t>Prevention programs for MSM and TGs</t>
  </si>
  <si>
    <t>a3z360000009C1VAAU</t>
  </si>
  <si>
    <t>MCI-00017</t>
  </si>
  <si>
    <t>HSS - Policy and governance</t>
  </si>
  <si>
    <t>a3z360000009C1gAAE</t>
  </si>
  <si>
    <t>MCI-00018</t>
  </si>
  <si>
    <t>HSS - Healthcare financing</t>
  </si>
  <si>
    <t>a3z360000009C1hAAE</t>
  </si>
  <si>
    <t>MCI-00020</t>
  </si>
  <si>
    <t>Removing legal barriers to access</t>
  </si>
  <si>
    <t>a3z360000009C1jAAE</t>
  </si>
  <si>
    <t>MCI-00071</t>
  </si>
  <si>
    <t>Other module</t>
  </si>
  <si>
    <t>a3z360000009C1oAAE</t>
  </si>
  <si>
    <t>a3z360000009C1yAAE</t>
  </si>
  <si>
    <t>a3z360000009C1zAAE</t>
  </si>
  <si>
    <t>a3z360000009C25AAE</t>
  </si>
  <si>
    <t>MCI-00221</t>
  </si>
  <si>
    <t>KP-3a(M): Percentage of MSM that have received an HIV test during the reporting period and know their results</t>
  </si>
  <si>
    <t>a1O36000001EGIjEAO</t>
  </si>
  <si>
    <t>MCI-00222</t>
  </si>
  <si>
    <t>KP-3b(M): Percentage of TG that have received an HIV test during the reporting period and know their results</t>
  </si>
  <si>
    <t>a1O36000001EGIkEAO</t>
  </si>
  <si>
    <t>MCI-00224</t>
  </si>
  <si>
    <t>KP-2c: Percentage of sex workers reached with HIV prevention programs - individual and/or smaller group level interventions</t>
  </si>
  <si>
    <t>a1O36000001EGImEAO</t>
  </si>
  <si>
    <t>MCI-00227</t>
  </si>
  <si>
    <t>KP-2d: Percentage of people who inject drugs reached with HIV prevention programs - individual and/or smaller group level interventions</t>
  </si>
  <si>
    <t>a1O36000001EGIpEAO</t>
  </si>
  <si>
    <t>MCI-00232</t>
  </si>
  <si>
    <t>KP-2e: Percentage of other vulnerable populations reached with HIV prevention programs - individual and/or smaller group level interventions</t>
  </si>
  <si>
    <t>a1O36000001EGIuEAO</t>
  </si>
  <si>
    <t>MCI-00236</t>
  </si>
  <si>
    <t>PMTCT-2: Percentage of HIV-positive pregnant women who received antiretrovirals to reduce the risk of mother-to-child transmission</t>
  </si>
  <si>
    <t>a1O36000001EGIyEAO</t>
  </si>
  <si>
    <t>MCI-00237</t>
  </si>
  <si>
    <t>PMTCT-3: Percentage of infants born to HIV-positive women receiving a virological test for HIV within 2 months of birth</t>
  </si>
  <si>
    <t>a1O36000001EGIzEAO</t>
  </si>
  <si>
    <t>MCI-00211</t>
  </si>
  <si>
    <t>GP-1: Number of women and men aged 15+ who received an HIV test and know their results</t>
  </si>
  <si>
    <t>a1O36000001EGIZEA4</t>
  </si>
  <si>
    <t>MCI-00240</t>
  </si>
  <si>
    <t>TCS-3: Percentage of adults and children that initiated ART, with an undetectable viral load at 12 months (&lt;1000 copies/ml)</t>
  </si>
  <si>
    <t>a1O36000001EGJ2EAO</t>
  </si>
  <si>
    <t>MCI-00241</t>
  </si>
  <si>
    <t>TCS-4: Percentage of health facilities dispensing antiretroviral therapy that experienced a stock-out of at least one required antiretroviral drug in the last 12 month</t>
  </si>
  <si>
    <t>a1O36000001EGJ3EAO</t>
  </si>
  <si>
    <t>MCI-00242</t>
  </si>
  <si>
    <t>TCS-5: Proportion of undernourished PLHIV that received therapeutic or supplementary food at any point during the reporting period</t>
  </si>
  <si>
    <t>a1O36000001EGJ4EAO</t>
  </si>
  <si>
    <t>MCI-00244</t>
  </si>
  <si>
    <t>DOTS-1b: Number of notified cases of bacteriologically confirmed TB, new and relapses</t>
  </si>
  <si>
    <t>a1O36000001EGJ6EAO</t>
  </si>
  <si>
    <t>MCI-00246</t>
  </si>
  <si>
    <t>DOTS-2b: Percentage of bacteriologically confirmed TB cases successfully treated (cured plus completed treatment) among the bacteriologically confirmed TB cases registered during a specified period</t>
  </si>
  <si>
    <t>a1O36000001EGJ8EAO</t>
  </si>
  <si>
    <t>MCI-00212</t>
  </si>
  <si>
    <t>GP-2: Percentage of individuals from targeted population reached through community outreach with standardized HIV prevention interventions</t>
  </si>
  <si>
    <t>a1O36000001EGIaEAO</t>
  </si>
  <si>
    <t>MCI-00213</t>
  </si>
  <si>
    <t>GP-3: Proportion of new individuals who test positive for HIV, enrolled in care (pre-ART or ART) services</t>
  </si>
  <si>
    <t>a1O36000001EGIbEAO</t>
  </si>
  <si>
    <t>MCI-00217</t>
  </si>
  <si>
    <t>KP-1a(M): Percentage of MSM reached with HIV prevention programs - defined package of services</t>
  </si>
  <si>
    <t>a1O36000001EGIfEAO</t>
  </si>
  <si>
    <t>MCI-00218</t>
  </si>
  <si>
    <t>KP-1b(M): Percentage of TG reached with HIV prevention programs - defined package of services</t>
  </si>
  <si>
    <t>a1O36000001EGIgEAO</t>
  </si>
  <si>
    <t>MCI-00219</t>
  </si>
  <si>
    <t>KP-2a: Percentage of MSM reached with HIV prevention programs - individual and/or smaller group level interventions</t>
  </si>
  <si>
    <t>a1O36000001EGIhEAO</t>
  </si>
  <si>
    <t>MCI-00220</t>
  </si>
  <si>
    <t>KP-2b: Percentage of TG reached with HIV prevention programs - individual and/or smaller group level interventions</t>
  </si>
  <si>
    <t>a1O36000001EGIiEAO</t>
  </si>
  <si>
    <t>MCI-00034</t>
  </si>
  <si>
    <t>TB/HIV-3: Percentage of HIV-positive patients who were screened for TB in HIV care or treatment settings</t>
  </si>
  <si>
    <t>a1O36000001EGFiEAO</t>
  </si>
  <si>
    <t>MCI-00035</t>
  </si>
  <si>
    <t>TB/HIV-4: Percentage of new HIV-positive patients starting IPT during the reporting period</t>
  </si>
  <si>
    <t>a1O36000001EGFjEAO</t>
  </si>
  <si>
    <t>MCI-00061</t>
  </si>
  <si>
    <t>SD-2: Number of outpatients visits per 10,000 population</t>
  </si>
  <si>
    <t>a1O36000001EGG9EAO</t>
  </si>
  <si>
    <t>MCI-00066</t>
  </si>
  <si>
    <t>PSM-1: Percentage of health facilities reporting no stock-outs of essential drugs</t>
  </si>
  <si>
    <t>a1O36000001EGGEEA4</t>
  </si>
  <si>
    <t>MCI-00028</t>
  </si>
  <si>
    <t>DOTS-6: Number of TB cases (all forms) notified among key affected populations/high risk groups</t>
  </si>
  <si>
    <t>a1O36000001EGFcEAO</t>
  </si>
  <si>
    <t>MCI-00029</t>
  </si>
  <si>
    <t>DOTS-7a: Percentage of notified TB cases, all forms, contributed by non-NTP providers - private/non-governmental facilities</t>
  </si>
  <si>
    <t>a1O36000001EGFdEAO</t>
  </si>
  <si>
    <t>MCI-00030</t>
  </si>
  <si>
    <t>DOTS-7b: Percentage of notified TB cases, all forms, contributed by non-NTP providers - public sector</t>
  </si>
  <si>
    <t>a1O36000001EGFeEAO</t>
  </si>
  <si>
    <t>MCI-00031</t>
  </si>
  <si>
    <t>DOTS-7c: Percentage of notified TB cases, all forms, contributed by non-NTP providers - community referrals</t>
  </si>
  <si>
    <t>a1O36000001EGFfEAO</t>
  </si>
  <si>
    <t>MCI-00032</t>
  </si>
  <si>
    <t>TB/HIV-1: Percentage of TB patients who had an HIV test result recorded in the TB register</t>
  </si>
  <si>
    <t>a1O36000001EGFgEAO</t>
  </si>
  <si>
    <t>MCI-00033</t>
  </si>
  <si>
    <t>TB/HIV-2: Percentage of HIV-positive registered TB patients given anti-retroviral therapy during TB treatment</t>
  </si>
  <si>
    <t>a1O36000001EGFhEAO</t>
  </si>
  <si>
    <t>MCI-00081</t>
  </si>
  <si>
    <t>Behavioral change as part of programs for MSM and TGs</t>
  </si>
  <si>
    <t>a1O36000001EGGTEA4</t>
  </si>
  <si>
    <t>MCI-00082</t>
  </si>
  <si>
    <t>Condoms as part of programs for MSM and TGs</t>
  </si>
  <si>
    <t>a1O36000001EGGUEA4</t>
  </si>
  <si>
    <t>MCI-00083</t>
  </si>
  <si>
    <t>HIV testing and counseling as part of programs for MSM and TGs</t>
  </si>
  <si>
    <t>a1O36000001EGGVEA4</t>
  </si>
  <si>
    <t>MCI-00084</t>
  </si>
  <si>
    <t>Diagnosis and treatment of STIs as part of programs for MSM and TGs</t>
  </si>
  <si>
    <t>a1O36000001EGGWEA4</t>
  </si>
  <si>
    <t>MCI-00085</t>
  </si>
  <si>
    <t>Diagnosis and treatment of viral hepatitis as part of programs for MSM and TGs</t>
  </si>
  <si>
    <t>a1O36000001EGGXEA4</t>
  </si>
  <si>
    <t>MCI-00086</t>
  </si>
  <si>
    <t>Other interventions for MSM and TGs</t>
  </si>
  <si>
    <t>a1O36000001EGGYEA4</t>
  </si>
  <si>
    <t>MCI-00075</t>
  </si>
  <si>
    <t>HIV testing and counseling as part of programs for general population</t>
  </si>
  <si>
    <t>a1O36000001EGGNEA4</t>
  </si>
  <si>
    <t>MCI-00077</t>
  </si>
  <si>
    <t>Blood safety</t>
  </si>
  <si>
    <t>a1O36000001EGGPEA4</t>
  </si>
  <si>
    <t>MCI-00110</t>
  </si>
  <si>
    <t>Young Key Population interventions as part of programs for adolescent and youth</t>
  </si>
  <si>
    <t>a1O36000001EGGwEAO</t>
  </si>
  <si>
    <t>MCI-00123</t>
  </si>
  <si>
    <t>Out-patient care</t>
  </si>
  <si>
    <t>a1O36000001EGH9EAO</t>
  </si>
  <si>
    <t>MCI-00124</t>
  </si>
  <si>
    <t>In-patient care</t>
  </si>
  <si>
    <t>a1O36000001EGHAEA4</t>
  </si>
  <si>
    <t>MCI-00176</t>
  </si>
  <si>
    <t>Retention and distribution of health and community workers</t>
  </si>
  <si>
    <t>a1O36000001EGI0EAO</t>
  </si>
  <si>
    <t>MCI-00181</t>
  </si>
  <si>
    <t>Development and implementation of health legislation, strategies and policies</t>
  </si>
  <si>
    <t>a1O36000001EGI5EAO</t>
  </si>
  <si>
    <t>MCI-00182</t>
  </si>
  <si>
    <t>Monitoring and reporting implementation of laws and policies</t>
  </si>
  <si>
    <t>a1O36000001EGI6EAO</t>
  </si>
  <si>
    <t>MCI-00183</t>
  </si>
  <si>
    <t>a1O36000001EGI7EAO</t>
  </si>
  <si>
    <t>MCI-00184</t>
  </si>
  <si>
    <t>Financial sustainability</t>
  </si>
  <si>
    <t>a1O36000001EGI8EAO</t>
  </si>
  <si>
    <t>MCI-00194</t>
  </si>
  <si>
    <t>Other removing legal barriers interventions</t>
  </si>
  <si>
    <t>a1O36000001EGIIEA4</t>
  </si>
  <si>
    <t>MCI-00185</t>
  </si>
  <si>
    <t>Equity of healthcare financing</t>
  </si>
  <si>
    <t>a1O36000001EGI9EAO</t>
  </si>
  <si>
    <t>MCI-00186</t>
  </si>
  <si>
    <t>Other healthcare financing intervention(s)</t>
  </si>
  <si>
    <t>a1O36000001EGIAEA4</t>
  </si>
  <si>
    <t>MCI-00189</t>
  </si>
  <si>
    <t>Legal and policy environment assessment and law reform</t>
  </si>
  <si>
    <t>a1O36000001EGIDEA4</t>
  </si>
  <si>
    <t>MCI-00190</t>
  </si>
  <si>
    <t>Legal aid services and legal literacy</t>
  </si>
  <si>
    <t>a1O36000001EGIEEA4</t>
  </si>
  <si>
    <t>MCI-00191</t>
  </si>
  <si>
    <t>Training on rights for officials, health workers and police</t>
  </si>
  <si>
    <t>a1O36000001EGIFEA4</t>
  </si>
  <si>
    <t>MCI-00192</t>
  </si>
  <si>
    <t>Community-based monitoring of legal rights</t>
  </si>
  <si>
    <t>a1O36000001EGIGEA4</t>
  </si>
  <si>
    <t>MCI-00193</t>
  </si>
  <si>
    <t>Policy advocacy on legal rights</t>
  </si>
  <si>
    <t>a1O36000001EGIHEA4</t>
  </si>
  <si>
    <t>MCI-00208</t>
  </si>
  <si>
    <t>Supporting procurement and supply management</t>
  </si>
  <si>
    <t>a1O36000001EGIWEA4</t>
  </si>
  <si>
    <t>MCI-00247</t>
  </si>
  <si>
    <t>Any intervention</t>
  </si>
  <si>
    <t>a1O36000001EGJ9EAO</t>
  </si>
  <si>
    <t>Vital and disease-specific registry</t>
  </si>
  <si>
    <t>IBBS</t>
  </si>
  <si>
    <t>Administrative records</t>
  </si>
  <si>
    <t>Patient records</t>
  </si>
  <si>
    <t>Sub-National</t>
  </si>
  <si>
    <t>The indicator is in line with the National HIV M&amp;E Plan for 2017-2021 which is currently under approval procedure by the Government Office. The indicator is aimed to measure adherence/maintenance to opioid substitute methadone treatment and covers both the civilian and penitentiary systems.  Numerator: Number of people from the cohort that are still on treatment 6 months after starting OST. Denominator: Number of people starting OST during the period defined as the cohort recruitment period. The cohort of patients will be taken from the period antecedent to the reporting period (for example: in Jan-Jun 2018 - cohort of individuals started treatment in Jul-Dec 2017 will be reported, in Jul-Dec 2018 -cohort of individuals started treatment in Jan-Jun 2018).  The actual denominator and numerator will be reported in each reporting period. Source of data is the OST program reports based on EMR database.</t>
  </si>
  <si>
    <t>Yes</t>
  </si>
  <si>
    <t>No</t>
  </si>
  <si>
    <t>To minimize the impact of the HIV epidemic by reducing 50% of the incidence and mortality by 2021 compared to 2015, as a stage towards eliminating the epidemic in the Kyrgyz Republic by 2030.</t>
  </si>
  <si>
    <t>Reduce the number of new HIV infections, especially among key populations by 50% by 2021 compared to 2015.</t>
  </si>
  <si>
    <t>Ensure that 90% of people living with HIV (PLHIV) are aware of their HIV status.</t>
  </si>
  <si>
    <t>Cover 90% of people living with HIV with antiretroviral therapy (ART) and achieve viral load suppression in 90% of people receiving ART by 2021.</t>
  </si>
  <si>
    <t>Achieve a reduction to less than 2% of mother-to-child transmission of HIV, which will lead to its elimination by 2021.</t>
  </si>
  <si>
    <t>To reduce the level of stigma and discrimination to zero in government organizations providing HIV-related services to key populations and PLHIV.</t>
  </si>
  <si>
    <t>Reduce to zero the number of laws, other regulations and practices that discriminate against people living with HIV and key populations.</t>
  </si>
  <si>
    <t>Ensure coordination and sustainable financing of HIV response measures by gradually increasing the share of government funding for HIV prevention and treatment programs to 50% by 2021.</t>
  </si>
  <si>
    <t>2%</t>
  </si>
  <si>
    <t>14.3%</t>
  </si>
  <si>
    <t>Number of deaths attributed to HIV/AIDS-related causes in a given time period. Numerator: Number of deaths attributed to HIV/AIDS-related causes in a given time period, per 100,000 population. Denominator: Total population in country (resident population), as per the National Statistic Committee. The baseline (year 2016) is 1,22 (74/6019480*100,000) which was calculated according to the RAC data on AIDS related mortality and the NSC data on population size (resident population) for 2016. The targets were set according to the working meeting with RAC based on the analysis of data for previous periods. Whereas, calculation of this indicator is different in NSP (which is under approval process) and suggested calculation is as following: Actual number of PLHIV who died due to AIDS in the current year * 1000 / Estimated number of PLHIV. Annual targets according to the NSP: 2017-8,5; 2018-7,5; 2019-6,5; 2020-5,5 and 2021-4,5.</t>
  </si>
  <si>
    <t>The baseline data is nationally agreed prevalence among SW according to the latest IBBS results in 2016. Recently, experts note a change in the structure of sex work in connection with the changed situation in the country. At the time of the survey, a large number of police raids were observed, which led to a decrease in the number of SW in the places of their usual congestion and there was a risk of shortage of SW in the sample. Thus, it was necessary to abandon the cluster method described in the IBBS protocol and to conduct the recruitment by a convenient method, i.e. all available SW were involved into the sample. In 2016, 760 SW participated during IBBS. The sentinel sites: Bishkek city; Chui, Osh and Jalalabad oblasts. Data will be collected through the Integrated Bio-Behavioral Survey (IBBS) which is currently being planned for 2019 under the Government program on overcoming HIV infection in the Kyrgyz Republic for the period 2017-2021. Based on the experience from IBBS 2016 it is realistic to expect the final report only by mid 2020. The targets are in line with the National HIV Strategy for 2017-2021 which is under approval.</t>
  </si>
  <si>
    <t>The baseline data is nationally agreed prevalence among MSM according to the latest IBBS results in 2016. The sentinel sites: Osh oblast and Bishkek city. In 2016, 640 MSM participated during IBBS and the RDS methodology was used. Data will be collected through the Integrated Bio-Behavioral Survey (IBBS) which is currently being planned for 2019 under the Government program on overcoming HIV infection in the Kyrgyz Republic for the period 2017-2021. Based on the experience from IBBS 2016 it is realistic to expect the final report only by mid 2020. The targets are in line with the National HIV Strategy for 2017-2021 which is under approval.</t>
  </si>
  <si>
    <t>The baseline data is nationally agreed prevalence among PWID according to the latest IBBS results in 2016. The sentinel sites: Bishkek city; Chui, Osh and Jalalabad oblasts. In 2016, 1311 PWID (1105 M, 206 F) participated during IBBS and the RDS methodology was used. Data will be collected through the Integrated Bio-Behavioral Survey (IBBS) which is currently being planned for 2019 under the Government program on overcoming HIV infection in the Kyrgyz Republic for the period 2017-2021. Based on the experience from IBBS 2016 it is realistic to expect the final report only by mid 2020. The targets are in line with the National HIV Strategy for 2017-2021 which is under approval.</t>
  </si>
  <si>
    <t>TB I-Other 1: RR-TB and or MDR/TB prevalence among previously treated TB patients: Proportion of previously treated TB cases with RR-TB and/or MDR-TB</t>
  </si>
  <si>
    <t>5.6</t>
  </si>
  <si>
    <t>27.3%</t>
  </si>
  <si>
    <t>60.3%</t>
  </si>
  <si>
    <t>National TB report</t>
  </si>
  <si>
    <t>79%</t>
  </si>
  <si>
    <t>97.2%</t>
  </si>
  <si>
    <t>81.1%</t>
  </si>
  <si>
    <t>47.5%</t>
  </si>
  <si>
    <t xml:space="preserve">Numerator: Number of adults and children who are still alive on antiretroviral therapy at 12 months after initiating treatment. Denominator: Total number of adults and children who initiated ART who were expected to achieve 12-months outcomes within the reporting period.  This data is inline with the National M&amp;E reporting system and Global AIDS Response Progress Reporting. Source of data is the RAC reports. The targets are in line with the NSP for 2017-2021. </t>
  </si>
  <si>
    <t>At the time of the survey, a large number of police raids were observed, which led to a decrease in the number of SW in the places of their usual congestion and there was a risk of not achieving sampling. Thus, it was necessary to abandon the cluster method described in the IBBS protocol and to conduct the recruitment by a convenient method, i.e. all available SW were involved into the sample. Accordingly, if cluster method will be met during IBBS 2019 there is a risk of not achieving the targets. Data will be collected through the Integrated Bio-Behavioral Survey (IBBS) which is currently being planned for 2019 under the Government program on overcoming HIV infection in the Kyrgyz Republic for the period 2017-2021. Based on the experience from IBBS 2016 it is realistic to expect the final report only by mid 2020. The targets are in line with the National HIV Strategy for 2017-2021.</t>
  </si>
  <si>
    <t>Data will be collected through the Integrated Bio-Behavioral Survey (IBBS) which is currently being planned for 2019 under the Government program on overcoming HIV infection in the Kyrgyz Republic for the period 2017-2021. Based on the experience from IBBS 2016 it is realistic to expect the final report only by mid 2020. The targets are in line with the National HIV Strategy for 2017-2021.</t>
  </si>
  <si>
    <t xml:space="preserve"> The target is non-cumulative and actual. The numerator represents the actual numbers reached and reported via programme reports. The indicator is in line with the National HIV M&amp;E Plan for 2017-2021 which is currently under approval procedure by the Government Office. It measures a percentage of SWs with IBBS as the source and routine reporting through the the programme reports, whereas in the PF it is through routine reporting. Numerator: Number of sex workers who have received the minimum package of HIV prevention services which includes: distribution of IEC materials and/or information sessions can be conducted, health products (condoms) and linkage to HIV and/or STI testing.  Denominator: Estimated number of sex workers according to the 2013 size estimation survey.  Source of data is the program report based on MIS database. In view of unfavorable environment for preventive programs caused by mass police raids, this indicator may be particularly difficult to reach. The discriminatory enforcement of laws such as those on “petty hooliganism” continues against sex workers, amounting to a de facto  criminalisation of sex work. NGO’s reaching SW population with prevention services are already experiencing challenges reaching regular clients, and tremendous difficulties in attracting new clients. If this situation persists, the targets are unlikely to be reached. </t>
  </si>
  <si>
    <t xml:space="preserve">The indicator is in line with the National HIV M&amp;E Plan for 2017-2021 which is currently under approval procedure by the Government Office. It measures a percentage of SWs with IBBS as the source and routine reporting through the the programme reports, whereas in the PF it is through routine reporting. Routine reporting is expected to be timelier, allowing more frequent data flow and rapid timely verification.  Source for numerator is the program report data from NGOs, denominator is the estimated number of SWs based on size estimation survey 2013 . The indicator measures the number of people tested, but not the tests conducted. The targets represent the NGO reports on pre and post counseling of those who received the test at AIDS centers' laboratories as well as saliva based express testing. Separate data on express testing and by ELISA tests will provided in the comment section in each reporting period. Within the framework of GF grant implementation, 90% of coverage will be tested for HIV annually and will know their results. Overall in 2018- 1755,  2019- 1755, 2020- 1755 SWs will be tested annually, this means that each year out of coverage 90% will be tested and know their results. In view of unfavorable environment for preventive programs caused by mass police raids, this indicator may be particularly difficult to reach. The discriminatory enforcement of laws such as those on “petty hooliganism” continues against sex workers, amounting to a de facto  criminalisation of sex work. NGO’s reaching SW population with prevention services are already experiencing challenges reaching regular clients, and tremendous difficulties in attracting new clients. If this situation persists, the targets are unlikely to be reached. </t>
  </si>
  <si>
    <t>The indicator is in line with the National HIV M&amp;E Plan for 2017-2021 which is currently under approval procedure by the Government Office. The target is non-cumulative and actual. The indicator measures the coverage of clients with the minimum package of services during the reporting period. A beneficiary is considered reached if he receives the minimum package which includes: information sessions and/or distribution of IEC materials, health products (condoms and lubricants) and linkage to HIV and/or STI testing.  Numerator: Number of MSM who have received a minimum package of HIV prevention services. Denominator: Estimated number of MSM in Bishkek and Osh (population size estimation in 2013) - 11, 692. Source of data is the program report based on MIS database. In the current political environment, this indicator may be particularly difficult to reach. There is currently legislation in Parliament that will make ‘non-traditional’ sexual relations as illegal. NGO’s reaching MSM population with prevention services are already experiencing challenges reaching regular clients, and tremendous difficulties in attracting new clients. If this situation persists, the targets are unlikely to be reached. In the event that the legislation is passed and endorsed by the President, reaching this indicator will not be possible.</t>
  </si>
  <si>
    <t xml:space="preserve">The indicator is in line with the National HIV M&amp;E Plan for 2017-2021 which is currently under approval procedure by the Government Office. It measures a percentage of MSM with IBBS as the source and routine reporting through the the programme reports, whereas in the PF it is through routine reporting. Routine reporting is expected to be timelier, allowing more frequent data flow and rapid timely verification. Source for numerator is the program report data based on NGO program reports, denominator is the estimated number of MSM in Bishkek and Osh based on the 2013 size estimation survey. The indicator measures the number of people tested, but not the tests conducted. The targets represent the NGO reports on pre and post counseling of those who received the test at AIDS centers' laboratories as well as saliva based express testing. Separate data of express testing and by ELISA tests will provided in the comment section in each reporting period. Within the framework of GF grant implementation, 90% of coverage will be tested for HIV annually and will know their results. Overall in 2018- 6000,  2019- 8330, 2020- 9840 MSM will be tested annually, this means that each year out of coverage 90% will be tested and know their results. </t>
  </si>
  <si>
    <t>The target is non-cumulative and actual. The numerator represents the clients (UIC), who received a minimum package of services during the reporting period including SSES clients. Separately data on PWID prisoners  and number of distributed syringes will be provided during PU or PU/DR. Each reporting year (2018, 2019 and 2020) approximately up to 200 syringes will be distibuted among covered PWID within GF grant. The beneficiary is considered reached if he/she receives the minimum package which includes: distribution of IEC materials and/or information sessions can be conducted, health products (syringes, needles, alcohol napkins, condoms). The denominator is estimated number of PWIDs as 25,000 by PWID size estimation 2013 report. The indicator is in line with the National HIV M&amp;E Plan for 2017-2021 which is currently under approval procedure by the Government</t>
  </si>
  <si>
    <t xml:space="preserve">The indicator is in line with the National HIV M&amp;E Plan for 2017-2021 which is currently under approval procedure by the Government Office. It measures a percentage of PWID with IBBS as the source and routine reporting through the the programme reports, whereas in the PF it is through routine reporting. Routine reporting is expected to be timelier, allowing more frequent data flow and rapid timely verification. Source for numerator is the program report data of NGOs, RNC and SSES. The indicator measures the number of people tested, and not the tests conducted. The targets include the SRs (RCN, NGOs and SSES) reports on pre and post counseling of those who received the test at AIDS centers' laboratories as well as  express testing (saliva or blood based). Separate data on express testing and by ELISA tests will provided in the comment section of each reporting period.  Denominator is the estimated number of PWID according to the 2013 size estimation survey. Source of data is the program report of SRs. Within the framework of GF grant implementation, 90% of coverage will be tested for HIV annually and will know their results. Overall in 2018- 14625,  2019- 15750, 2020- 16875 PWID will be tested annually, this means that each year out of coverage 90% will be tested and know their results. </t>
  </si>
  <si>
    <t>Numerator: Number of adults and children with HIV infection who are currently receiving ART in accordance with the nationally approved treatment protocols at the end of the reporting period. Denominator: Estimated number of adults and children living with HIV to be in need of ART (data - generated by SPECTRUM). For the PLHIV ART will be ensured from GF funds during 2018-2020. The latest available data on denominator is 8, 500 according to the UNAIDS (average numbers, pls refer to the link for more information:http://aidsinfo.unaids.org/). The actual/updated according to the Spectrum data on denominator will be provided in each reporting period. The indicator is in line with the National HIV M&amp;E Plan for 2017-2021 which is currently under approval procedure by the Government Office.</t>
  </si>
  <si>
    <t xml:space="preserve">The indicator is in line with the National HIV M&amp;E Plan for 2017-2021 which is currently under approval procedure by the Government Office. Numerator: Number of people living with HIV on ART in the reporting period with suppressed viral loads (≤1000 copies/mL). Denominator:  Number of people living with HIV on ART at the end of the reporting period. This indicator will be reported on annual basis. Such a calculation of the indicator was taken based on the actual capabilities of the system for electronic tracking of HIV-infection cases at the country level and included in the indicator table within NSP. The PR is looking to mitigate this challenge with partners during grant implementation. The targets are in line with the NSP for 2017-2021. 
Data for each reporting year will be reported at the end of year. </t>
  </si>
  <si>
    <t xml:space="preserve">The target is the proportion of PLHIV in care who were screened for TB.  Numerator: Number of adults and children in HIV care (including PMTCT), who had their TB status assessed and recorded during their last visit.  Denominator: Total number of adults and children in HIV care (including PMTCT) in the reporting period.  The indicator is inline with the National clinical protocol and WHO Guidelines. The indicator is linked to percentage and absolute numbers will be provided when reporting results. Source of data is the RAC reports. The actual denominator and numerator will be reported in each reporting period. </t>
  </si>
  <si>
    <t xml:space="preserve">The indicator is in line with the National HIV M&amp;E Plan for 2017-2021 which is currently under approval procedure by the Government Office. Numerator: Number of HIV-positive new and relapsed TB patients started on TB treatment during the reporting period who are already on ART or who start on ART during TB treatment.  Denominator: Number of HIV-positive new and relapsed TB patients registered during the reporting period.The indicator is linked to percentage and absolute numbers will be provided when reporting results. Source of data is the RAC reports. </t>
  </si>
  <si>
    <t>The indicator is in line with the National HIV M&amp;E Plan for 2017-2021 which is currently under approval procedure by the Government Office. Numerator: Number of HIV positive pregnant women who delivered during the reporting period and received ART during the MTCT risk period. Denominator: Number of HIV-positive women who delivered within the past 12 months. This data is in line with the NSP for 2017-2021 which is under approval and dedicated to show the actual results based on qualitative data. Source of data is the RAC reports.  This indicator will be reported on annual basis.  Numerator and denominator data will be reported during PU and PU/DR.
Data for each reporting year will be reported at the end of year.</t>
  </si>
  <si>
    <t xml:space="preserve">Data is not available. </t>
  </si>
  <si>
    <t>1,91</t>
  </si>
  <si>
    <t xml:space="preserve">The baseline (year 2016) is 1,91 (57/2980894*100,000) which was calculated according to the RAC data on AIDS related mortality and the NSC data on population size (resident population) for 2016. </t>
  </si>
  <si>
    <t>0,55</t>
  </si>
  <si>
    <t xml:space="preserve">The baseline (year 2016) is 0,55 (17/3038586*100,000) which was calculated according to the RAC data on AIDS related mortality and the NSC data on population size (resident population) for 2016. </t>
  </si>
  <si>
    <t xml:space="preserve">Disaggregation for target year 2016. According to the IBBS results percentage of SW who are living with HIV under 25 years is 0.9%.  </t>
  </si>
  <si>
    <t xml:space="preserve">Disaggregation for target year 2016. According to the IBBS results percentage of SW who are living with HIV above 25 years is 2.4%.  </t>
  </si>
  <si>
    <t>Disaggregation for target year 2016. According to the IBBS results percentage of MSM who are living with HIV under 25 years is 5.3% .</t>
  </si>
  <si>
    <t xml:space="preserve">Disaggregation for target year 2016. According to the IBBS results percentage of MSM who are living with HIV above 25 years is 7.6%. </t>
  </si>
  <si>
    <t xml:space="preserve">Disaggregation for target year 2016. According to the IBBS results percentage of PWID who are living with HIV under 25 years is 1.9%. </t>
  </si>
  <si>
    <t xml:space="preserve">Disaggregation for target year 2016. According to the IBBS results percentage of PWID who are living with HIV above 25 years is 14.8%. </t>
  </si>
  <si>
    <t>67,6%</t>
  </si>
  <si>
    <t>Disaggregation for target year 2016. The data is obtained through the reporting system of the Republican AIDS Center and based on electronic PLHIV tracking system. For the cohort enrolled in the period 1 January 2015– 31 December  2015, 34 PLHIV under 15 started receiving ART. During the next 12 months 8 people died due to different reasons, 3 discontinued/refused receiving treatment. 23 were recorded as PLHIV on treatment by the end of 12 months. This data is in line with the National M&amp;E reporting system and Global AIDS Response Progress Reporting. For more details pls. refer to: https://aidsreportingtool.unaids.org/indicator/edit/2650/160/</t>
  </si>
  <si>
    <t>79,4%</t>
  </si>
  <si>
    <t>Disaggregation for target year 2016. The data is obtained through the reporting system of the Republican AIDS Center and based on electronic PLHIV tracking system. For the cohort enrolled in the period 1 January 2015– 31 December  2015, 608 PLHIV above 15 started receiving ART. During the next 12 months 57 people died due to different reasons, 68 discontinued/refused receiving treatment. 483 were recorded as PLHIV on treatment by the end of 12 months. This data is inline with the National M&amp;E reporting system and Global AIDS Response Progress Reporting. For more details pls. refer to: https://aidsreportingtool.unaids.org/indicator/edit/2650/160/</t>
  </si>
  <si>
    <t>74,8%</t>
  </si>
  <si>
    <t>Disaggregation for target year 2016. The data is obtained through the reporting system of the Republican AIDS Center and based on electronic PLHIV tracking system. For the cohort enrolled in the period 1 January 2015– 31 December  2015, 381 male PLHIV started receiving ART. During the next 12 months 52 people died due to different reasons,44 discontinued/refused receiving treatment. 285 were recorded as PLHIV on treatment by the end of 12 months. This data is inline with the National M&amp;E reporting system and Global AIDS Response Progress Reporting. For more details pls. refer to: https://aidsreportingtool.unaids.org/indicator/edit/2650/160/</t>
  </si>
  <si>
    <t>84,7%</t>
  </si>
  <si>
    <t>Disaggregation for target year 2016. The data is obtained through the reporting system of the Republican AIDS Center and based on electronic PLHIV tracking system. For the cohort enrolled in the period 1 January 2015– 31 December  2015, 261 female PLHIV started receiving ART. During the next 12 months  13 people died due to different reasons, 27 discontinued/refused receiving treatment. 221 were recorded as PLHIV on treatment by the end of 12 months. This data is in line with the National M&amp;E reporting system and Global AIDS Response Progress Reporting. For more details pls. refer to: https://aidsreportingtool.unaids.org/indicator/edit/2650/160/</t>
  </si>
  <si>
    <t>98,2%</t>
  </si>
  <si>
    <t xml:space="preserve">Disaggregation for target year 2016. According to the recent IBBS results 98.2% of SW under 25 years reported  the use of a condom with their most recent client. </t>
  </si>
  <si>
    <t>96,8%</t>
  </si>
  <si>
    <t xml:space="preserve">Disaggregation for target year 2016. According to the recent IBBS results 96.8% of SW above 25 years reported  the use of a condom with their most recent client. </t>
  </si>
  <si>
    <t>Not applicable, as IBBS was conducted only among female SW.</t>
  </si>
  <si>
    <t>97,2%</t>
  </si>
  <si>
    <t>Disaggregation for target year 2016. According to the recent IBBS data the  percentage of sex workers reporting the use of a condom with their most recent client is 97.2%.</t>
  </si>
  <si>
    <t>75,7%</t>
  </si>
  <si>
    <t xml:space="preserve">Disaggregation for target year 2016. According to the recent IBBS results 75.7% of MSM under 25 years reported  the use of a condom the last time they had anal sex with a male partner. </t>
  </si>
  <si>
    <t>85,4%</t>
  </si>
  <si>
    <t xml:space="preserve">Disaggregation for target year 2016. According to the recent IBBS results 85.4% of MSM above 25 years reported  the use of a condom the last time they had anal sex with a male partner. </t>
  </si>
  <si>
    <t>47,6%</t>
  </si>
  <si>
    <t xml:space="preserve">Disaggregation for target year 2016. According to the recent IBBS results 47.6% of PWID above 25 years reported the use of sterile injecting equipment the last time they injected. </t>
  </si>
  <si>
    <t>44,7%</t>
  </si>
  <si>
    <t xml:space="preserve">Disaggregation for target year 2016. According to the recent IBBS results 44.7% of PWID under 25 years reported the use of sterile injecting equipment the last time they injected. </t>
  </si>
  <si>
    <t>46,1%</t>
  </si>
  <si>
    <t xml:space="preserve">Disaggregation for target year 2016. According to the recent IBBS results 46.1% of male PWID reported the use of sterile injecting equipment the last time they injected. 
</t>
  </si>
  <si>
    <t>49,7%</t>
  </si>
  <si>
    <t xml:space="preserve">Disaggregation for target year 2016. According to the recent IBBS results 49.7% of female PWID reported the use of sterile injecting equipment the last time they injected. 
</t>
  </si>
  <si>
    <t>In accordance to data submitted by the Republic AIDS Center, as of 31 December 2016, 417 patients under 15 years were receiving ARV. Denominator: Estimated number of all adults and children living with HIV. The latest available data on denominator is 8, 100 according to the UNAIDS country fact sheets (average numbers, pls refer to the link for more information:http://www.unaids.org/en/regionscountries/countries/kyrgyzstan/).</t>
  </si>
  <si>
    <t>In accordance to data submitted by the Republic AIDS Center, as of 31 December 2016, 2251 patients above 15 years were receiving ARV. Denominator: Estimated number of all adults and children living with HIV. The latest available data on denominator is 8, 100 according to the UNAIDS country fact sheets (average numbers, pls refer to the link for more information:http://www.unaids.org/en/regionscountries/countries/kyrgyzstan/).</t>
  </si>
  <si>
    <t>Not applicable as Kyrgyzstan is not on the selected list.</t>
  </si>
  <si>
    <t>In accordance to data submitted by the Republic AIDS Center, as of 31 December 2016, 1463 male patients were receiving ARV. Denominator: Estimated number of all adults and children living with HIV. The latest available data on denominator is 8, 100 according to the UNAIDS country fact sheets (average numbers, pls refer to the link for more information:http://www.unaids.org/en/regionscountries/countries/kyrgyzstan/).</t>
  </si>
  <si>
    <t>In accordance to data submitted by the Republic AIDS Center, as of 31 December 2016, 1205 female patients were receiving ARV. Denominator: Estimated number of all adults and children living with HIV. The latest available data on denominator is 8, 100 according to the UNAIDS country fact sheets (average numbers, pls refer to the link for more information:http://www.unaids.org/en/regionscountries/countries/kyrgyzstan/).</t>
  </si>
  <si>
    <t>Numerator: Number of people living with HIV on ART in the reporting period with suppressed viral loads (≤1000 copies/mL). Denominator:  Number of people living with HIV on ART at the end of the reporting period.</t>
  </si>
  <si>
    <t>115.6</t>
  </si>
  <si>
    <t>National TB center report</t>
  </si>
  <si>
    <t>82.7%</t>
  </si>
  <si>
    <t>56.2%</t>
  </si>
  <si>
    <t>81%</t>
  </si>
  <si>
    <t>WHO Global TB report</t>
  </si>
  <si>
    <t xml:space="preserve"> Data will be reported based on published WHO Global TB report: 2018 data due to be reported in 2020, 2019 -reported in 2021, and 2020 to be reported in 2022. </t>
  </si>
  <si>
    <t>Numeraor: Number of all forms of TB cases (bacteriologically confirmed plus clinically diagnosed) notified to the national health authority during the reporting period.Denomiantor: not applicable.  Includes new cases and relapse cases.</t>
  </si>
  <si>
    <t>16%</t>
  </si>
  <si>
    <t>In cohort of 2014 - 32 cases were succesfully treated and 5 cases completed treatment</t>
  </si>
  <si>
    <t>Current R&amp;R forms does not allow disaggregation for the particular requirement</t>
  </si>
  <si>
    <t>To ensure universal access to timely and quality diagnosis and treatment of all forms of TB including M/XDR-TB</t>
  </si>
  <si>
    <t>Numerator: Number of all forms of TB cases (i.e. bacteriologically confirmed plus clinically diagnosed, new and relapses) in a specified period who subsequently were successfully treated (sum of WHO outcome categories "cured” plus "treatment completed”),  Denominator: Total number of all forms of TB cases (bacteriologically confirmed plus clinically diagnosed) registered for treatment in the same period.'The data reporting tool for this indicator relates to the quarterly TB 08 form,  in cohort of 2015 out of 6123 patients cured and completed treatment 5063 patients.</t>
  </si>
  <si>
    <t xml:space="preserve"> Indicator refers to civil and prison sectors. The targets were set based on the trend analysis and taking into account practically flat trends, which were observed during the previous years. Indicator refers to the Number of all forms of TB cases (bacteriologically confirmed plus clinically diagnosed, new and relapses) reported to the national health authority during the specified period of time.Kyrgyzstan population in 2016  -  6079840, total number of  registered new and relapse cases- 7026.</t>
  </si>
  <si>
    <t xml:space="preserve">The methodology of the measurement of the mortality rate refers to system of the national vital registration.  Population in Kyrgizstan in 2016 -  6079840, number of died  -  343.Numerator: number of deatsh attributable to TB (all forms) registered in a specified perios, per 100,000 population. Denominator: Total populatoin in the country, per national statistics committee The target value for the TB mortality rate trend is aligned with the NCP 2015-2017. </t>
  </si>
  <si>
    <t xml:space="preserve">The methodology of the data collection is based on the routine DST of the TB patients. The data reporting tool for this indicator relates to the quarterly TB 06 form, (Table 3). From 2188 new TB cases results of DSTand positive test results ( XpertMTB/RIF other phenotyping and genotyping  tests),  was detected 597 MDR TB cases. Numerator: Number of new TB cases with  RR-TB and or MDR-TBx100. Denominator: Total number of new TB cases with DST results\Xpert result  Extrapulmonary resistant TB cases not included.  </t>
  </si>
  <si>
    <t xml:space="preserve">The data reporting tool for this indicator relates to the quarterly TB 06 form, (Table 3). Out of  1028 previously treated TB cases   619 cases were confirmed with the drug resistance. </t>
  </si>
  <si>
    <t>Numeraor: Number of all forms of TB cases (i.e. bacteriologically confirmed plus clinically diagnosed) in a specified period who subsequently were successfully treated (sum of WHO outcome categories "cured” plus "treatment completed”) Denominator: Total number of all forms of TB cases (bacteriologically confirmed plus clinically dignosed) registered for treatment in the same period (ТВ-08). 02.2019 - Q 2-3 for 2017, 08.2019 - Q 4  2017 and Q1 2018;  02.2020 - Q 2-3 2018, 08.2020 - Q4 2018 and Q1 2019.</t>
  </si>
  <si>
    <t xml:space="preserve"> This indicator refers to the absolute number of bacteriologically confirmed drug resistant RR-TB, and\orMDR\XDR cases detected over the given year. The reporting tool for this indicator refers to the TB-06 form, Table 1.The reporting schedule of the indicator is as following:  August 2018- data for Q4 2017 -1Q 2018, Feb.2019- data for Q4 2017, Q1, Q2,Q3 2018. The existing in the country reporting framework does not allow the  disagregation of this indicator and is a subject of the data base, being implemented by the Project HOPE with the GF funds.</t>
  </si>
  <si>
    <t>Numeraor: Number of confirmed MDR-TB cases tested for susceptibility to a fluoroquinolone and a second-line injectable anti-TB medication during the period of assessment. Denominator: total number of confirmed MDR-TB cases during the this period. On 2016 out of  930 cases confirmed MDR-TB, 415 was tested for second line  DST  (2LI + Fq).</t>
  </si>
  <si>
    <t>Number of confirmed XDR-TB cases registered and started on a prescribed XDR-TB treatment regimen during the period of assessment (TB-06y).</t>
  </si>
  <si>
    <t>Number of new and relapsed TB patients registered during the reporting period who had an HIV test result (whether positive or negative) recorded in the TB register. Of the 7 793 new cases + previously treated (including relapses), 7080 has the result of testing for HIV (patients with unknown history are not included, because they are identified posthumously, there is no information about HIV testing). Since 2017, information about testing for HIV relapses and other previously treated is collected separately.</t>
  </si>
  <si>
    <t>The methodology of the data collection is based on the routine DST of the TB patients. The data reporting tool for this indicator relates to the quarterly TB 08у form. In cohort of 2014 out of 1157 patients, 650 patients were cured of completed treatment. In 2018, we report for the result of treatment of the cohort for 2015, in 2019 - the cohort of 2016, in 2020 - the cohort of 2017.The target value for the treatment success is aligned with the National Programme TB 5. Numerator: Number of bacteriologically-confirmed RR and/or MDR/XDR-TB cases enrolled on second-line anti-TB treatment during the year of assessment who are successfully treated (cured plus completed treatment). Denominator:  Total number of bacteriologically-confirmed RR TB and/or MDR/XDR-TB cases enrolled on second-line anti-TB treatment during the year of assessment.</t>
  </si>
  <si>
    <t>The indicator refers to the absolute number of laboratory-confirmed MDR/XDR/RR-TB patients enrolled in second line-TB treatment regimen during the period of assessment (TB-06y) The number of patients will be covered by the state in 2019 that is 10% (129 courses); in 2020 - 15% (204 courses), according to the Concept Note 2018-2020. MSF will covere the following treatment courses: 2018 - 116; 2019-121; 2020-204 courses.</t>
  </si>
  <si>
    <t>6.6%</t>
  </si>
  <si>
    <t>1,22</t>
  </si>
  <si>
    <t>The indicator is in line with the National HIV M&amp;E Plan for 2017-2021 which is currently under approval procedure by the Government Office. Numerator: Number of prisoners who have been tested for HIV during the reporting period and who know their results. Denominator: Number of prisoners. The actual data on denominator will be provided in each reporting period. Source of data is RAC and SSES reports.  Overall in 2018- 5 600, 2019- 5950, 2020- 6800 prisoners will be tested.</t>
  </si>
  <si>
    <t>'National TB report</t>
  </si>
  <si>
    <t>Success of treatment among sensitive forms of TB is achieved 85%, among drug resistant forms of MDR-TB by 2020, 67% according to NTP-5.</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</si>
</sst>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164" formatCode="[$-409]d\-mmm\-yy;@"/>
    <numFmt numFmtId="165" formatCode="0.00##\%;[Red]\(0.00##\%\)"/>
    <numFmt numFmtId="166" formatCode="#.00\%;[Red]\(#.00\%\)"/>
    <numFmt numFmtId="167" formatCode="#,##0.00000"/>
    <numFmt numFmtId="168" formatCode="#.0\%;[Red]\(#.0\%\)"/>
    <numFmt numFmtId="169" formatCode="_(* #,##0_);_(* \(#,##0\);_(@_)"/>
    <numFmt numFmtId="170" formatCode="_(* #,##0.00_);_(* \(#,##0.00\);_(@_)"/>
    <numFmt numFmtId="171" formatCode="_(* #,##0.0_);_(* \(#,##0.0\);_(@_)"/>
    <numFmt numFmtId="172" formatCode="_(* #,##0.000000_);_(* \(#,##0.000000\);_(@_)"/>
    <numFmt numFmtId="173" formatCode="#\%;[Red]\(#\%\)"/>
    <numFmt numFmtId="174" formatCode="#,##0.0"/>
    <numFmt numFmtId="175" formatCode="0.0%"/>
    <numFmt numFmtId="176" formatCode="#,##0.00####"/>
  </numFmts>
  <fonts count="45" x14ac:knownFonts="1">
    <font>
      <sz val="12"/>
      <color theme="1"/>
      <name val="Calibri"/>
      <family val="2"/>
      <scheme val="minor"/>
    </font>
    <font>
      <b/>
      <sz val="14"/>
      <color theme="1"/>
      <name val="Calibri"/>
      <family val="2"/>
      <scheme val="minor"/>
    </font>
    <font>
      <u/>
      <sz val="12"/>
      <color theme="10"/>
      <name val="Calibri"/>
      <family val="2"/>
      <scheme val="minor"/>
    </font>
    <font>
      <sz val="10"/>
      <name val="Arial"/>
      <family val="2"/>
    </font>
    <font>
      <b/>
      <sz val="10"/>
      <name val="Arial"/>
      <family val="2"/>
    </font>
    <font>
      <sz val="12"/>
      <name val="Calibri"/>
      <family val="2"/>
      <scheme val="minor"/>
    </font>
    <font>
      <sz val="12"/>
      <color theme="0"/>
      <name val="Calibri"/>
      <family val="2"/>
      <scheme val="minor"/>
    </font>
    <font>
      <b/>
      <sz val="9"/>
      <color theme="1"/>
      <name val="Calibri"/>
      <family val="2"/>
      <scheme val="minor"/>
    </font>
    <font>
      <sz val="9"/>
      <color theme="1"/>
      <name val="Calibri"/>
      <family val="2"/>
      <scheme val="minor"/>
    </font>
    <font>
      <sz val="9"/>
      <name val="Calibri"/>
      <family val="2"/>
      <scheme val="minor"/>
    </font>
    <font>
      <u/>
      <sz val="9"/>
      <color theme="10"/>
      <name val="Calibri"/>
      <family val="2"/>
      <scheme val="minor"/>
    </font>
    <font>
      <b/>
      <sz val="12"/>
      <color theme="1"/>
      <name val="Calibri"/>
      <family val="2"/>
      <scheme val="minor"/>
    </font>
    <font>
      <u/>
      <sz val="14"/>
      <color theme="10"/>
      <name val="Calibri"/>
      <family val="2"/>
      <scheme val="minor"/>
    </font>
    <font>
      <b/>
      <sz val="12"/>
      <name val="Calibri"/>
      <family val="2"/>
      <scheme val="minor"/>
    </font>
    <font>
      <b/>
      <sz val="12"/>
      <color theme="0"/>
      <name val="Calibri"/>
      <family val="2"/>
      <scheme val="minor"/>
    </font>
    <font>
      <b/>
      <sz val="16"/>
      <color theme="1"/>
      <name val="Calibri"/>
      <family val="2"/>
      <scheme val="minor"/>
    </font>
    <font>
      <b/>
      <sz val="12"/>
      <color rgb="FFFF0000"/>
      <name val="Calibri"/>
      <family val="2"/>
      <scheme val="minor"/>
    </font>
    <font>
      <sz val="12"/>
      <color rgb="FFFF0000"/>
      <name val="Calibri"/>
      <family val="2"/>
      <scheme val="minor"/>
    </font>
    <font>
      <sz val="16"/>
      <color theme="1"/>
      <name val="Calibri"/>
      <family val="2"/>
      <scheme val="minor"/>
    </font>
    <font>
      <sz val="9"/>
      <color rgb="FFFF0000"/>
      <name val="Calibri"/>
      <family val="2"/>
      <scheme val="minor"/>
    </font>
    <font>
      <b/>
      <sz val="12"/>
      <color theme="0" tint="-0.499984740745262"/>
      <name val="Calibri"/>
      <family val="2"/>
      <scheme val="minor"/>
    </font>
    <font>
      <sz val="12"/>
      <color theme="0" tint="-0.34998626667073579"/>
      <name val="Calibri"/>
      <family val="2"/>
      <scheme val="minor"/>
    </font>
    <font>
      <b/>
      <sz val="12"/>
      <color theme="0" tint="-0.34998626667073579"/>
      <name val="Calibri"/>
      <family val="2"/>
      <scheme val="minor"/>
    </font>
    <font>
      <b/>
      <sz val="12"/>
      <color theme="4" tint="0.39997558519241921"/>
      <name val="Calibri"/>
      <family val="2"/>
      <scheme val="minor"/>
    </font>
    <font>
      <sz val="9"/>
      <color theme="0"/>
      <name val="Calibri"/>
      <family val="2"/>
      <scheme val="minor"/>
    </font>
    <font>
      <sz val="18"/>
      <color rgb="FFFF0000"/>
      <name val="Calibri"/>
      <family val="2"/>
      <scheme val="minor"/>
    </font>
    <font>
      <sz val="16"/>
      <color rgb="FFFF0000"/>
      <name val="Calibri"/>
      <family val="2"/>
      <scheme val="minor"/>
    </font>
    <font>
      <b/>
      <sz val="22"/>
      <color theme="0"/>
      <name val="Georgia"/>
      <family val="1"/>
    </font>
    <font>
      <b/>
      <sz val="22"/>
      <color rgb="FFFFFFFF"/>
      <name val="Georgia"/>
      <family val="1"/>
    </font>
    <font>
      <b/>
      <sz val="36"/>
      <color rgb="FFFFFFFF"/>
      <name val="Georgia"/>
      <family val="1"/>
    </font>
    <font>
      <b/>
      <sz val="22"/>
      <name val="Calibri"/>
      <family val="2"/>
      <scheme val="minor"/>
    </font>
    <font>
      <b/>
      <sz val="22"/>
      <name val="Georgia"/>
      <family val="1"/>
    </font>
    <font>
      <b/>
      <sz val="18"/>
      <color rgb="FFFFFFFF"/>
      <name val="Georgia"/>
      <family val="1"/>
    </font>
    <font>
      <sz val="22"/>
      <name val="Georgia"/>
      <family val="1"/>
    </font>
    <font>
      <sz val="22"/>
      <name val="Calibri"/>
      <family val="2"/>
      <scheme val="minor"/>
    </font>
    <font>
      <sz val="22"/>
      <color rgb="FFFF0000"/>
      <name val="Calibri"/>
      <family val="2"/>
      <scheme val="minor"/>
    </font>
    <font>
      <b/>
      <sz val="28"/>
      <name val="Calibri"/>
      <family val="2"/>
      <scheme val="minor"/>
    </font>
    <font>
      <sz val="16"/>
      <color theme="0"/>
      <name val="Calibri"/>
      <family val="2"/>
      <scheme val="minor"/>
    </font>
    <font>
      <sz val="16"/>
      <name val="Calibri"/>
      <family val="2"/>
      <scheme val="minor"/>
    </font>
    <font>
      <b/>
      <sz val="12"/>
      <color theme="8" tint="0.39997558519241921"/>
      <name val="Calibri"/>
      <family val="2"/>
      <scheme val="minor"/>
    </font>
    <font>
      <sz val="26"/>
      <name val="Calibri"/>
      <family val="2"/>
      <scheme val="minor"/>
    </font>
    <font>
      <sz val="12"/>
      <name val="Calibri"/>
      <scheme val="minor"/>
    </font>
    <font>
      <sz val="12"/>
      <color theme="0"/>
      <name val="Calibri"/>
      <scheme val="minor"/>
    </font>
    <font>
      <sz val="12"/>
      <color theme="1"/>
      <name val="Calibri"/>
      <family val="2"/>
      <scheme val="minor"/>
    </font>
    <font>
      <sz val="12"/>
      <name val="Georgia"/>
      <family val="1"/>
    </font>
  </fonts>
  <fills count="25">
    <fill>
      <patternFill patternType="none"/>
    </fill>
    <fill>
      <patternFill patternType="gray125"/>
    </fill>
    <fill>
      <patternFill patternType="solid">
        <fgColor theme="0" tint="-0.249977111117893"/>
        <bgColor indexed="64"/>
      </patternFill>
    </fill>
    <fill>
      <patternFill patternType="solid">
        <fgColor rgb="FFE2EFDA"/>
        <bgColor indexed="64"/>
      </patternFill>
    </fill>
    <fill>
      <patternFill patternType="solid">
        <fgColor theme="0"/>
        <bgColor indexed="64"/>
      </patternFill>
    </fill>
    <fill>
      <patternFill patternType="solid">
        <fgColor theme="5" tint="0.59999389629810485"/>
        <bgColor indexed="64"/>
      </patternFill>
    </fill>
    <fill>
      <patternFill patternType="solid">
        <fgColor rgb="FF8DB4E2"/>
        <bgColor indexed="64"/>
      </patternFill>
    </fill>
    <fill>
      <patternFill patternType="solid">
        <fgColor rgb="FFB6E4E6"/>
        <bgColor indexed="64"/>
      </patternFill>
    </fill>
    <fill>
      <patternFill patternType="solid">
        <fgColor rgb="FFDAEEF3"/>
        <bgColor indexed="64"/>
      </patternFill>
    </fill>
    <fill>
      <patternFill patternType="solid">
        <fgColor theme="4" tint="0.39997558519241921"/>
        <bgColor indexed="64"/>
      </patternFill>
    </fill>
    <fill>
      <patternFill patternType="solid">
        <fgColor rgb="FF9BC2E6"/>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DDEBF7"/>
        <bgColor theme="4" tint="0.79998168889431442"/>
      </patternFill>
    </fill>
    <fill>
      <patternFill patternType="solid">
        <fgColor rgb="FFDDEBF7"/>
        <bgColor indexed="64"/>
      </patternFill>
    </fill>
    <fill>
      <patternFill patternType="solid">
        <fgColor rgb="FF5B9BD5"/>
        <bgColor theme="4"/>
      </patternFill>
    </fill>
    <fill>
      <patternFill patternType="solid">
        <fgColor rgb="FF5B9BD5"/>
        <bgColor indexed="64"/>
      </patternFill>
    </fill>
    <fill>
      <patternFill patternType="solid">
        <fgColor theme="0"/>
        <bgColor theme="4" tint="0.79998168889431442"/>
      </patternFill>
    </fill>
    <fill>
      <patternFill patternType="solid">
        <fgColor theme="4" tint="0.79998168889431442"/>
        <bgColor indexed="64"/>
      </patternFill>
    </fill>
    <fill>
      <patternFill patternType="mediumGray"/>
    </fill>
    <fill>
      <patternFill patternType="solid">
        <fgColor rgb="FFFFFFFF"/>
        <bgColor indexed="64"/>
      </patternFill>
    </fill>
    <fill>
      <patternFill patternType="solid">
        <fgColor rgb="FFFFFFFF"/>
        <bgColor theme="4" tint="0.79998168889431442"/>
      </patternFill>
    </fill>
    <fill>
      <patternFill patternType="mediumGray">
        <bgColor theme="0"/>
      </patternFill>
    </fill>
    <fill>
      <patternFill patternType="solid">
        <fgColor theme="0" tint="-0.14999847407452621"/>
        <bgColor indexed="64"/>
      </patternFill>
    </fill>
    <fill>
      <patternFill patternType="solid">
        <fgColor rgb="FFFFFF00"/>
        <bgColor indexed="64"/>
      </patternFill>
    </fill>
  </fills>
  <borders count="119">
    <border>
      <left/>
      <right/>
      <top/>
      <bottom/>
      <diagonal/>
    </border>
    <border>
      <left style="medium">
        <color auto="1"/>
      </left>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hair">
        <color rgb="FF00B0F0"/>
      </left>
      <right style="hair">
        <color rgb="FF00B0F0"/>
      </right>
      <top style="hair">
        <color rgb="FF00B0F0"/>
      </top>
      <bottom style="hair">
        <color rgb="FF00B0F0"/>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hair">
        <color rgb="FF00B0F0"/>
      </left>
      <right style="hair">
        <color rgb="FF00B0F0"/>
      </right>
      <top/>
      <bottom style="hair">
        <color rgb="FF00B0F0"/>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hair">
        <color rgb="FF00B0F0"/>
      </left>
      <right style="hair">
        <color rgb="FF00B0F0"/>
      </right>
      <top style="medium">
        <color indexed="64"/>
      </top>
      <bottom style="hair">
        <color rgb="FF00B0F0"/>
      </bottom>
      <diagonal/>
    </border>
    <border>
      <left style="hair">
        <color rgb="FF00B0F0"/>
      </left>
      <right style="hair">
        <color rgb="FF00B0F0"/>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thin">
        <color indexed="64"/>
      </right>
      <top style="medium">
        <color indexed="64"/>
      </top>
      <bottom style="medium">
        <color indexed="64"/>
      </bottom>
      <diagonal/>
    </border>
    <border>
      <left/>
      <right/>
      <top style="medium">
        <color indexed="64"/>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auto="1"/>
      </top>
      <bottom/>
      <diagonal/>
    </border>
    <border>
      <left style="thin">
        <color indexed="64"/>
      </left>
      <right/>
      <top style="medium">
        <color indexed="64"/>
      </top>
      <bottom style="medium">
        <color indexed="64"/>
      </bottom>
      <diagonal/>
    </border>
    <border>
      <left style="hair">
        <color rgb="FF00B0F0"/>
      </left>
      <right/>
      <top style="hair">
        <color rgb="FF00B0F0"/>
      </top>
      <bottom style="hair">
        <color rgb="FF00B0F0"/>
      </bottom>
      <diagonal/>
    </border>
    <border>
      <left style="medium">
        <color auto="1"/>
      </left>
      <right/>
      <top style="hair">
        <color rgb="FF00B0F0"/>
      </top>
      <bottom style="medium">
        <color auto="1"/>
      </bottom>
      <diagonal/>
    </border>
    <border>
      <left/>
      <right/>
      <top style="hair">
        <color rgb="FF00B0F0"/>
      </top>
      <bottom style="medium">
        <color auto="1"/>
      </bottom>
      <diagonal/>
    </border>
    <border>
      <left/>
      <right style="thin">
        <color indexed="64"/>
      </right>
      <top/>
      <bottom style="medium">
        <color indexed="64"/>
      </bottom>
      <diagonal/>
    </border>
    <border>
      <left style="hair">
        <color rgb="FF00B0F0"/>
      </left>
      <right style="hair">
        <color rgb="FF00B0F0"/>
      </right>
      <top style="hair">
        <color rgb="FF00B0F0"/>
      </top>
      <bottom style="thin">
        <color theme="4"/>
      </bottom>
      <diagonal/>
    </border>
    <border>
      <left style="hair">
        <color rgb="FF00B0F0"/>
      </left>
      <right style="hair">
        <color rgb="FF00B0F0"/>
      </right>
      <top style="medium">
        <color indexed="64"/>
      </top>
      <bottom/>
      <diagonal/>
    </border>
    <border>
      <left style="medium">
        <color auto="1"/>
      </left>
      <right/>
      <top style="hair">
        <color rgb="FF00B0F0"/>
      </top>
      <bottom style="hair">
        <color rgb="FF00B0F0"/>
      </bottom>
      <diagonal/>
    </border>
    <border>
      <left style="hair">
        <color rgb="FF00B0F0"/>
      </left>
      <right/>
      <top/>
      <bottom/>
      <diagonal/>
    </border>
    <border>
      <left style="hair">
        <color rgb="FF00B0F0"/>
      </left>
      <right/>
      <top style="medium">
        <color indexed="64"/>
      </top>
      <bottom style="hair">
        <color rgb="FF00B0F0"/>
      </bottom>
      <diagonal/>
    </border>
    <border>
      <left/>
      <right style="hair">
        <color rgb="FF00B0F0"/>
      </right>
      <top style="hair">
        <color rgb="FF00B0F0"/>
      </top>
      <bottom style="hair">
        <color rgb="FF00B0F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hair">
        <color theme="8"/>
      </left>
      <right style="hair">
        <color theme="8"/>
      </right>
      <top style="hair">
        <color theme="8"/>
      </top>
      <bottom style="hair">
        <color theme="8"/>
      </bottom>
      <diagonal/>
    </border>
    <border>
      <left style="medium">
        <color theme="4" tint="-0.24994659260841701"/>
      </left>
      <right style="thin">
        <color theme="4" tint="-0.24994659260841701"/>
      </right>
      <top style="medium">
        <color theme="4" tint="-0.24994659260841701"/>
      </top>
      <bottom style="thin">
        <color theme="4" tint="-0.24994659260841701"/>
      </bottom>
      <diagonal/>
    </border>
    <border>
      <left style="thin">
        <color theme="4" tint="-0.24994659260841701"/>
      </left>
      <right style="thin">
        <color theme="4" tint="-0.24994659260841701"/>
      </right>
      <top style="medium">
        <color theme="4" tint="-0.24994659260841701"/>
      </top>
      <bottom style="thin">
        <color theme="4" tint="-0.24994659260841701"/>
      </bottom>
      <diagonal/>
    </border>
    <border>
      <left style="thin">
        <color theme="4" tint="-0.24994659260841701"/>
      </left>
      <right style="medium">
        <color theme="4" tint="-0.24994659260841701"/>
      </right>
      <top style="medium">
        <color theme="4" tint="-0.24994659260841701"/>
      </top>
      <bottom style="thin">
        <color theme="4" tint="-0.24994659260841701"/>
      </bottom>
      <diagonal/>
    </border>
    <border>
      <left style="medium">
        <color theme="4" tint="-0.24994659260841701"/>
      </left>
      <right style="thin">
        <color theme="4" tint="-0.24994659260841701"/>
      </right>
      <top style="thin">
        <color theme="4" tint="-0.24994659260841701"/>
      </top>
      <bottom style="thin">
        <color theme="4" tint="-0.24994659260841701"/>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4" tint="-0.24994659260841701"/>
      </left>
      <right style="medium">
        <color theme="4" tint="-0.24994659260841701"/>
      </right>
      <top style="thin">
        <color theme="4" tint="-0.24994659260841701"/>
      </top>
      <bottom style="thin">
        <color theme="4" tint="-0.24994659260841701"/>
      </bottom>
      <diagonal/>
    </border>
    <border>
      <left style="medium">
        <color theme="4" tint="-0.24994659260841701"/>
      </left>
      <right style="thin">
        <color theme="4" tint="-0.24994659260841701"/>
      </right>
      <top style="thin">
        <color theme="4" tint="-0.24994659260841701"/>
      </top>
      <bottom style="medium">
        <color theme="4" tint="-0.24994659260841701"/>
      </bottom>
      <diagonal/>
    </border>
    <border>
      <left style="thin">
        <color theme="4" tint="-0.24994659260841701"/>
      </left>
      <right style="thin">
        <color theme="4" tint="-0.24994659260841701"/>
      </right>
      <top style="thin">
        <color theme="4" tint="-0.24994659260841701"/>
      </top>
      <bottom style="medium">
        <color theme="4" tint="-0.24994659260841701"/>
      </bottom>
      <diagonal/>
    </border>
    <border>
      <left style="thin">
        <color theme="4" tint="-0.24994659260841701"/>
      </left>
      <right style="medium">
        <color theme="4" tint="-0.24994659260841701"/>
      </right>
      <top style="thin">
        <color theme="4" tint="-0.24994659260841701"/>
      </top>
      <bottom style="medium">
        <color theme="4" tint="-0.24994659260841701"/>
      </bottom>
      <diagonal/>
    </border>
    <border>
      <left style="thin">
        <color theme="4" tint="-0.24994659260841701"/>
      </left>
      <right style="thin">
        <color theme="4" tint="-0.24994659260841701"/>
      </right>
      <top style="thin">
        <color theme="4" tint="-0.24994659260841701"/>
      </top>
      <bottom/>
      <diagonal/>
    </border>
    <border>
      <left style="thin">
        <color theme="4" tint="-0.24994659260841701"/>
      </left>
      <right style="thin">
        <color theme="4" tint="-0.24994659260841701"/>
      </right>
      <top/>
      <bottom style="thin">
        <color theme="4" tint="-0.24994659260841701"/>
      </bottom>
      <diagonal/>
    </border>
    <border>
      <left style="medium">
        <color theme="4" tint="-0.24994659260841701"/>
      </left>
      <right/>
      <top style="medium">
        <color theme="4" tint="-0.24994659260841701"/>
      </top>
      <bottom/>
      <diagonal/>
    </border>
    <border>
      <left/>
      <right/>
      <top style="medium">
        <color theme="4" tint="-0.24994659260841701"/>
      </top>
      <bottom/>
      <diagonal/>
    </border>
    <border>
      <left style="thin">
        <color indexed="64"/>
      </left>
      <right style="thin">
        <color indexed="64"/>
      </right>
      <top style="medium">
        <color theme="4" tint="-0.24994659260841701"/>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style="medium">
        <color theme="4" tint="-0.24994659260841701"/>
      </left>
      <right style="thin">
        <color indexed="64"/>
      </right>
      <top style="medium">
        <color theme="4" tint="-0.24994659260841701"/>
      </top>
      <bottom/>
      <diagonal/>
    </border>
    <border>
      <left style="thin">
        <color indexed="64"/>
      </left>
      <right style="medium">
        <color theme="4" tint="-0.24994659260841701"/>
      </right>
      <top style="medium">
        <color theme="4" tint="-0.24994659260841701"/>
      </top>
      <bottom/>
      <diagonal/>
    </border>
    <border>
      <left style="thin">
        <color theme="4" tint="-0.24994659260841701"/>
      </left>
      <right/>
      <top style="medium">
        <color theme="4" tint="-0.24994659260841701"/>
      </top>
      <bottom style="thin">
        <color indexed="64"/>
      </bottom>
      <diagonal/>
    </border>
    <border>
      <left/>
      <right/>
      <top style="medium">
        <color theme="4" tint="-0.24994659260841701"/>
      </top>
      <bottom style="thin">
        <color indexed="64"/>
      </bottom>
      <diagonal/>
    </border>
    <border>
      <left style="medium">
        <color theme="4" tint="-0.24994659260841701"/>
      </left>
      <right/>
      <top style="medium">
        <color theme="4" tint="-0.24994659260841701"/>
      </top>
      <bottom style="thin">
        <color indexed="64"/>
      </bottom>
      <diagonal/>
    </border>
    <border>
      <left/>
      <right style="medium">
        <color theme="4" tint="-0.24994659260841701"/>
      </right>
      <top style="medium">
        <color theme="4" tint="-0.24994659260841701"/>
      </top>
      <bottom style="thin">
        <color indexed="64"/>
      </bottom>
      <diagonal/>
    </border>
    <border>
      <left style="medium">
        <color theme="4" tint="-0.24994659260841701"/>
      </left>
      <right style="thin">
        <color indexed="64"/>
      </right>
      <top style="thin">
        <color indexed="64"/>
      </top>
      <bottom style="thin">
        <color indexed="64"/>
      </bottom>
      <diagonal/>
    </border>
    <border>
      <left style="thin">
        <color indexed="64"/>
      </left>
      <right style="medium">
        <color theme="4" tint="-0.24994659260841701"/>
      </right>
      <top style="thin">
        <color indexed="64"/>
      </top>
      <bottom style="thin">
        <color indexed="64"/>
      </bottom>
      <diagonal/>
    </border>
    <border>
      <left style="thin">
        <color theme="4" tint="-0.24994659260841701"/>
      </left>
      <right style="medium">
        <color theme="4" tint="-0.24994659260841701"/>
      </right>
      <top style="thin">
        <color theme="4" tint="-0.24994659260841701"/>
      </top>
      <bottom/>
      <diagonal/>
    </border>
    <border>
      <left style="thin">
        <color theme="4" tint="-0.24994659260841701"/>
      </left>
      <right style="medium">
        <color theme="4" tint="-0.24994659260841701"/>
      </right>
      <top/>
      <bottom style="thin">
        <color theme="4" tint="-0.24994659260841701"/>
      </bottom>
      <diagonal/>
    </border>
    <border>
      <left style="thin">
        <color theme="4" tint="-0.24994659260841701"/>
      </left>
      <right/>
      <top style="medium">
        <color theme="4" tint="-0.24994659260841701"/>
      </top>
      <bottom/>
      <diagonal/>
    </border>
    <border>
      <left style="medium">
        <color theme="4" tint="-0.24994659260841701"/>
      </left>
      <right/>
      <top/>
      <bottom/>
      <diagonal/>
    </border>
    <border>
      <left/>
      <right/>
      <top/>
      <bottom style="medium">
        <color theme="4" tint="-0.24994659260841701"/>
      </bottom>
      <diagonal/>
    </border>
    <border>
      <left style="thin">
        <color theme="4" tint="-0.24994659260841701"/>
      </left>
      <right/>
      <top style="thin">
        <color theme="4" tint="-0.24994659260841701"/>
      </top>
      <bottom style="medium">
        <color theme="4" tint="-0.24994659260841701"/>
      </bottom>
      <diagonal/>
    </border>
    <border>
      <left style="medium">
        <color theme="4" tint="-0.24994659260841701"/>
      </left>
      <right/>
      <top style="thin">
        <color theme="4" tint="-0.24994659260841701"/>
      </top>
      <bottom style="medium">
        <color theme="4" tint="-0.24994659260841701"/>
      </bottom>
      <diagonal/>
    </border>
    <border>
      <left style="medium">
        <color theme="4" tint="-0.24994659260841701"/>
      </left>
      <right/>
      <top style="thin">
        <color theme="4" tint="-0.24994659260841701"/>
      </top>
      <bottom style="thin">
        <color theme="4" tint="-0.24994659260841701"/>
      </bottom>
      <diagonal/>
    </border>
    <border>
      <left style="medium">
        <color theme="4" tint="-0.24994659260841701"/>
      </left>
      <right style="medium">
        <color theme="4" tint="-0.24994659260841701"/>
      </right>
      <top style="thin">
        <color theme="4" tint="-0.24994659260841701"/>
      </top>
      <bottom style="thin">
        <color theme="4" tint="-0.24994659260841701"/>
      </bottom>
      <diagonal/>
    </border>
    <border>
      <left style="thin">
        <color theme="4" tint="-0.24994659260841701"/>
      </left>
      <right style="medium">
        <color theme="4" tint="-0.24994659260841701"/>
      </right>
      <top style="medium">
        <color theme="4" tint="-0.24994659260841701"/>
      </top>
      <bottom/>
      <diagonal/>
    </border>
    <border>
      <left style="thin">
        <color theme="4" tint="-0.24994659260841701"/>
      </left>
      <right style="thin">
        <color theme="4" tint="-0.24994659260841701"/>
      </right>
      <top style="medium">
        <color theme="4" tint="-0.24994659260841701"/>
      </top>
      <bottom/>
      <diagonal/>
    </border>
    <border>
      <left style="medium">
        <color theme="4" tint="-0.24994659260841701"/>
      </left>
      <right style="thin">
        <color theme="4" tint="-0.24994659260841701"/>
      </right>
      <top style="medium">
        <color theme="4" tint="-0.24994659260841701"/>
      </top>
      <bottom/>
      <diagonal/>
    </border>
    <border>
      <left/>
      <right style="medium">
        <color theme="4" tint="-0.24994659260841701"/>
      </right>
      <top style="medium">
        <color theme="4" tint="-0.24994659260841701"/>
      </top>
      <bottom style="medium">
        <color theme="4" tint="-0.24994659260841701"/>
      </bottom>
      <diagonal/>
    </border>
    <border>
      <left/>
      <right/>
      <top style="medium">
        <color theme="4" tint="-0.24994659260841701"/>
      </top>
      <bottom style="medium">
        <color theme="4" tint="-0.24994659260841701"/>
      </bottom>
      <diagonal/>
    </border>
    <border>
      <left style="medium">
        <color theme="4" tint="-0.24994659260841701"/>
      </left>
      <right/>
      <top style="medium">
        <color theme="4" tint="-0.24994659260841701"/>
      </top>
      <bottom style="medium">
        <color theme="4" tint="-0.24994659260841701"/>
      </bottom>
      <diagonal/>
    </border>
    <border>
      <left style="medium">
        <color theme="4" tint="-0.24994659260841701"/>
      </left>
      <right style="medium">
        <color theme="4" tint="-0.24994659260841701"/>
      </right>
      <top style="medium">
        <color theme="4" tint="-0.24994659260841701"/>
      </top>
      <bottom style="thin">
        <color theme="4" tint="-0.24994659260841701"/>
      </bottom>
      <diagonal/>
    </border>
    <border>
      <left style="medium">
        <color theme="4" tint="-0.24994659260841701"/>
      </left>
      <right style="medium">
        <color theme="4" tint="-0.24994659260841701"/>
      </right>
      <top style="medium">
        <color theme="4" tint="-0.24994659260841701"/>
      </top>
      <bottom style="medium">
        <color theme="4" tint="-0.24994659260841701"/>
      </bottom>
      <diagonal/>
    </border>
    <border>
      <left style="medium">
        <color theme="4" tint="-0.24994659260841701"/>
      </left>
      <right style="thin">
        <color indexed="64"/>
      </right>
      <top style="medium">
        <color theme="4" tint="-0.24994659260841701"/>
      </top>
      <bottom style="medium">
        <color theme="4" tint="-0.24994659260841701"/>
      </bottom>
      <diagonal/>
    </border>
    <border>
      <left style="thin">
        <color indexed="64"/>
      </left>
      <right style="thin">
        <color indexed="64"/>
      </right>
      <top style="medium">
        <color theme="4" tint="-0.24994659260841701"/>
      </top>
      <bottom style="medium">
        <color theme="4" tint="-0.24994659260841701"/>
      </bottom>
      <diagonal/>
    </border>
    <border>
      <left style="thin">
        <color indexed="64"/>
      </left>
      <right style="medium">
        <color theme="4" tint="-0.24994659260841701"/>
      </right>
      <top style="medium">
        <color theme="4" tint="-0.24994659260841701"/>
      </top>
      <bottom style="medium">
        <color theme="4" tint="-0.24994659260841701"/>
      </bottom>
      <diagonal/>
    </border>
    <border>
      <left style="medium">
        <color theme="4" tint="-0.24994659260841701"/>
      </left>
      <right/>
      <top/>
      <bottom style="medium">
        <color theme="4" tint="-0.24994659260841701"/>
      </bottom>
      <diagonal/>
    </border>
    <border>
      <left/>
      <right style="medium">
        <color theme="4" tint="-0.24994659260841701"/>
      </right>
      <top style="medium">
        <color theme="4" tint="-0.24994659260841701"/>
      </top>
      <bottom/>
      <diagonal/>
    </border>
    <border>
      <left style="medium">
        <color theme="4" tint="-0.24994659260841701"/>
      </left>
      <right style="thin">
        <color indexed="64"/>
      </right>
      <top style="thin">
        <color indexed="64"/>
      </top>
      <bottom style="medium">
        <color theme="4" tint="-0.24994659260841701"/>
      </bottom>
      <diagonal/>
    </border>
    <border>
      <left style="thin">
        <color indexed="64"/>
      </left>
      <right style="thin">
        <color indexed="64"/>
      </right>
      <top style="thin">
        <color indexed="64"/>
      </top>
      <bottom style="medium">
        <color theme="4" tint="-0.24994659260841701"/>
      </bottom>
      <diagonal/>
    </border>
    <border>
      <left style="thin">
        <color indexed="64"/>
      </left>
      <right style="medium">
        <color theme="4" tint="-0.24994659260841701"/>
      </right>
      <top style="thin">
        <color indexed="64"/>
      </top>
      <bottom style="medium">
        <color theme="4" tint="-0.24994659260841701"/>
      </bottom>
      <diagonal/>
    </border>
    <border>
      <left style="medium">
        <color theme="4" tint="-0.24994659260841701"/>
      </left>
      <right style="thin">
        <color indexed="64"/>
      </right>
      <top style="medium">
        <color theme="4" tint="-0.24994659260841701"/>
      </top>
      <bottom style="thin">
        <color indexed="64"/>
      </bottom>
      <diagonal/>
    </border>
    <border>
      <left style="thin">
        <color indexed="64"/>
      </left>
      <right style="thin">
        <color indexed="64"/>
      </right>
      <top style="medium">
        <color theme="4" tint="-0.24994659260841701"/>
      </top>
      <bottom style="thin">
        <color indexed="64"/>
      </bottom>
      <diagonal/>
    </border>
    <border>
      <left style="thin">
        <color indexed="64"/>
      </left>
      <right style="medium">
        <color theme="4" tint="-0.24994659260841701"/>
      </right>
      <top style="medium">
        <color theme="4" tint="-0.24994659260841701"/>
      </top>
      <bottom style="thin">
        <color indexed="64"/>
      </bottom>
      <diagonal/>
    </border>
    <border>
      <left style="medium">
        <color indexed="64"/>
      </left>
      <right style="medium">
        <color theme="4" tint="-0.24994659260841701"/>
      </right>
      <top style="medium">
        <color theme="4" tint="-0.24994659260841701"/>
      </top>
      <bottom style="thin">
        <color indexed="64"/>
      </bottom>
      <diagonal/>
    </border>
    <border>
      <left style="medium">
        <color indexed="64"/>
      </left>
      <right style="medium">
        <color theme="4" tint="-0.24994659260841701"/>
      </right>
      <top style="thin">
        <color indexed="64"/>
      </top>
      <bottom style="thin">
        <color indexed="64"/>
      </bottom>
      <diagonal/>
    </border>
    <border>
      <left style="medium">
        <color indexed="64"/>
      </left>
      <right style="medium">
        <color theme="4" tint="-0.24994659260841701"/>
      </right>
      <top style="thin">
        <color indexed="64"/>
      </top>
      <bottom style="medium">
        <color theme="4" tint="-0.24994659260841701"/>
      </bottom>
      <diagonal/>
    </border>
    <border>
      <left style="thin">
        <color theme="4" tint="-0.24994659260841701"/>
      </left>
      <right/>
      <top style="thin">
        <color theme="4" tint="-0.24994659260841701"/>
      </top>
      <bottom/>
      <diagonal/>
    </border>
    <border>
      <left style="medium">
        <color auto="1"/>
      </left>
      <right/>
      <top style="medium">
        <color indexed="64"/>
      </top>
      <bottom style="hair">
        <color rgb="FF00B0F0"/>
      </bottom>
      <diagonal/>
    </border>
    <border>
      <left/>
      <right style="hair">
        <color rgb="FF00B0F0"/>
      </right>
      <top style="medium">
        <color indexed="64"/>
      </top>
      <bottom style="hair">
        <color rgb="FF00B0F0"/>
      </bottom>
      <diagonal/>
    </border>
    <border>
      <left style="medium">
        <color auto="1"/>
      </left>
      <right/>
      <top style="hair">
        <color rgb="FF00B0F0"/>
      </top>
      <bottom/>
      <diagonal/>
    </border>
    <border>
      <left/>
      <right/>
      <top style="hair">
        <color rgb="FF00B0F0"/>
      </top>
      <bottom/>
      <diagonal/>
    </border>
    <border>
      <left/>
      <right/>
      <top style="medium">
        <color indexed="64"/>
      </top>
      <bottom style="hair">
        <color rgb="FF00B0F0"/>
      </bottom>
      <diagonal/>
    </border>
    <border>
      <left style="medium">
        <color theme="4" tint="-0.24994659260841701"/>
      </left>
      <right style="hair">
        <color rgb="FF00B0F0"/>
      </right>
      <top/>
      <bottom/>
      <diagonal/>
    </border>
    <border>
      <left style="medium">
        <color theme="4" tint="-0.24994659260841701"/>
      </left>
      <right style="medium">
        <color theme="4" tint="-0.24994659260841701"/>
      </right>
      <top style="thin">
        <color theme="4" tint="-0.24994659260841701"/>
      </top>
      <bottom/>
      <diagonal/>
    </border>
    <border>
      <left/>
      <right style="medium">
        <color theme="4" tint="-0.24994659260841701"/>
      </right>
      <top style="thin">
        <color theme="4" tint="-0.24994659260841701"/>
      </top>
      <bottom style="thin">
        <color theme="4" tint="-0.24994659260841701"/>
      </bottom>
      <diagonal/>
    </border>
    <border>
      <left/>
      <right style="medium">
        <color theme="4" tint="-0.24994659260841701"/>
      </right>
      <top style="thin">
        <color theme="4" tint="-0.24994659260841701"/>
      </top>
      <bottom style="medium">
        <color theme="4" tint="-0.24994659260841701"/>
      </bottom>
      <diagonal/>
    </border>
    <border>
      <left style="medium">
        <color theme="4" tint="-0.24994659260841701"/>
      </left>
      <right style="medium">
        <color theme="4" tint="-0.24994659260841701"/>
      </right>
      <top style="medium">
        <color theme="4" tint="-0.24994659260841701"/>
      </top>
      <bottom/>
      <diagonal/>
    </border>
    <border>
      <left style="medium">
        <color theme="4" tint="-0.24994659260841701"/>
      </left>
      <right style="medium">
        <color theme="4" tint="-0.24994659260841701"/>
      </right>
      <top style="thin">
        <color theme="4" tint="-0.24994659260841701"/>
      </top>
      <bottom style="medium">
        <color theme="4" tint="-0.24994659260841701"/>
      </bottom>
      <diagonal/>
    </border>
    <border>
      <left/>
      <right style="thin">
        <color theme="4" tint="-0.24994659260841701"/>
      </right>
      <top style="thin">
        <color theme="4" tint="-0.24994659260841701"/>
      </top>
      <bottom style="medium">
        <color theme="4" tint="-0.2499465926084170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theme="4" tint="-0.24994659260841701"/>
      </right>
      <top style="thin">
        <color indexed="64"/>
      </top>
      <bottom style="thin">
        <color indexed="64"/>
      </bottom>
      <diagonal/>
    </border>
    <border>
      <left/>
      <right style="hair">
        <color theme="8"/>
      </right>
      <top style="hair">
        <color theme="8"/>
      </top>
      <bottom style="hair">
        <color theme="8"/>
      </bottom>
      <diagonal/>
    </border>
    <border>
      <left/>
      <right style="hair">
        <color theme="8"/>
      </right>
      <top style="hair">
        <color theme="8"/>
      </top>
      <bottom/>
      <diagonal/>
    </border>
    <border>
      <left style="hair">
        <color theme="8"/>
      </left>
      <right style="hair">
        <color theme="8"/>
      </right>
      <top style="hair">
        <color theme="8"/>
      </top>
      <bottom/>
      <diagonal/>
    </border>
    <border>
      <left style="hair">
        <color auto="1"/>
      </left>
      <right style="hair">
        <color indexed="64"/>
      </right>
      <top style="hair">
        <color auto="1"/>
      </top>
      <bottom style="hair">
        <color indexed="64"/>
      </bottom>
      <diagonal/>
    </border>
  </borders>
  <cellStyleXfs count="4">
    <xf numFmtId="0" fontId="0" fillId="0" borderId="0"/>
    <xf numFmtId="0" fontId="2" fillId="0" borderId="0" applyNumberFormat="0" applyFill="0" applyBorder="0" applyAlignment="0" applyProtection="0"/>
    <xf numFmtId="0" fontId="3" fillId="0" borderId="0"/>
    <xf numFmtId="9" fontId="43" fillId="0" borderId="0" applyFont="0" applyFill="0" applyBorder="0" applyAlignment="0" applyProtection="0"/>
  </cellStyleXfs>
  <cellXfs count="705">
    <xf numFmtId="0" fontId="0" fillId="0" borderId="0" xfId="0"/>
    <xf numFmtId="0" fontId="3" fillId="0" borderId="0" xfId="2"/>
    <xf numFmtId="0" fontId="4" fillId="0" borderId="0" xfId="2" applyFont="1"/>
    <xf numFmtId="0" fontId="5" fillId="4" borderId="0" xfId="0" applyFont="1" applyFill="1" applyProtection="1"/>
    <xf numFmtId="0" fontId="6" fillId="0" borderId="0" xfId="0" applyFont="1" applyProtection="1"/>
    <xf numFmtId="164" fontId="5" fillId="0" borderId="0" xfId="0" applyNumberFormat="1" applyFont="1" applyProtection="1"/>
    <xf numFmtId="0" fontId="0" fillId="0" borderId="0" xfId="0" applyFont="1" applyProtection="1"/>
    <xf numFmtId="0" fontId="3" fillId="0" borderId="0" xfId="2" applyFill="1"/>
    <xf numFmtId="0" fontId="4" fillId="0" borderId="0" xfId="2" applyFont="1"/>
    <xf numFmtId="0" fontId="5" fillId="0" borderId="0" xfId="0" applyFont="1" applyProtection="1"/>
    <xf numFmtId="0" fontId="3" fillId="0" borderId="0" xfId="2" quotePrefix="1" applyAlignment="1">
      <alignment horizontal="left"/>
    </xf>
    <xf numFmtId="0" fontId="3" fillId="0" borderId="0" xfId="2"/>
    <xf numFmtId="0" fontId="5" fillId="0" borderId="0" xfId="0" applyFont="1" applyBorder="1" applyProtection="1"/>
    <xf numFmtId="0" fontId="5" fillId="0" borderId="13" xfId="0" applyFont="1" applyBorder="1" applyProtection="1"/>
    <xf numFmtId="0" fontId="5" fillId="0" borderId="23" xfId="0" applyFont="1" applyBorder="1" applyProtection="1"/>
    <xf numFmtId="0" fontId="8" fillId="0" borderId="0" xfId="0" applyFont="1" applyProtection="1"/>
    <xf numFmtId="0" fontId="9" fillId="0" borderId="0" xfId="0" applyFont="1" applyProtection="1"/>
    <xf numFmtId="0" fontId="8" fillId="4" borderId="0" xfId="0" applyFont="1" applyFill="1" applyBorder="1" applyAlignment="1" applyProtection="1">
      <alignment horizontal="center" vertical="center"/>
    </xf>
    <xf numFmtId="0" fontId="8" fillId="4" borderId="0" xfId="0" applyFont="1" applyFill="1" applyProtection="1"/>
    <xf numFmtId="0" fontId="8" fillId="0" borderId="0" xfId="0" applyFont="1" applyBorder="1" applyProtection="1"/>
    <xf numFmtId="0" fontId="8" fillId="0" borderId="25" xfId="0" applyFont="1" applyBorder="1" applyProtection="1"/>
    <xf numFmtId="0" fontId="8" fillId="0" borderId="13" xfId="0" applyFont="1" applyBorder="1" applyProtection="1"/>
    <xf numFmtId="0" fontId="8" fillId="0" borderId="21" xfId="0" applyFont="1" applyBorder="1" applyProtection="1"/>
    <xf numFmtId="0" fontId="8" fillId="0" borderId="22" xfId="0" applyFont="1" applyBorder="1" applyProtection="1"/>
    <xf numFmtId="0" fontId="8" fillId="4" borderId="0" xfId="0" applyFont="1" applyFill="1" applyBorder="1" applyProtection="1"/>
    <xf numFmtId="0" fontId="10" fillId="0" borderId="0" xfId="1" quotePrefix="1" applyFont="1" applyProtection="1"/>
    <xf numFmtId="0" fontId="0" fillId="0" borderId="0" xfId="0" applyFont="1" applyAlignment="1" applyProtection="1">
      <alignment vertical="center"/>
    </xf>
    <xf numFmtId="0" fontId="0" fillId="0" borderId="0" xfId="0" applyFont="1" applyFill="1" applyAlignment="1" applyProtection="1">
      <alignment vertical="center"/>
    </xf>
    <xf numFmtId="0" fontId="5" fillId="0" borderId="0" xfId="0" applyFont="1" applyAlignment="1" applyProtection="1">
      <alignment vertical="center"/>
    </xf>
    <xf numFmtId="0" fontId="2" fillId="8" borderId="3" xfId="1" applyFont="1" applyFill="1" applyBorder="1" applyAlignment="1" applyProtection="1">
      <alignment horizontal="center" vertical="center"/>
    </xf>
    <xf numFmtId="0" fontId="2" fillId="8" borderId="2" xfId="1" applyFont="1" applyFill="1" applyBorder="1" applyAlignment="1" applyProtection="1">
      <alignment horizontal="center" vertical="center"/>
    </xf>
    <xf numFmtId="0" fontId="2" fillId="8" borderId="11" xfId="1" applyFont="1" applyFill="1" applyBorder="1" applyAlignment="1" applyProtection="1">
      <alignment horizontal="center" vertical="center"/>
    </xf>
    <xf numFmtId="0" fontId="2" fillId="8" borderId="4" xfId="1" applyFont="1" applyFill="1" applyBorder="1" applyAlignment="1" applyProtection="1">
      <alignment horizontal="center" vertical="center"/>
    </xf>
    <xf numFmtId="0" fontId="12" fillId="8" borderId="11" xfId="1" applyFont="1" applyFill="1" applyBorder="1" applyAlignment="1" applyProtection="1">
      <alignment horizontal="center" vertical="center"/>
    </xf>
    <xf numFmtId="0" fontId="8" fillId="2" borderId="21" xfId="0" applyFont="1" applyFill="1" applyBorder="1" applyAlignment="1" applyProtection="1">
      <alignment horizontal="center" vertical="center"/>
    </xf>
    <xf numFmtId="0" fontId="8" fillId="4" borderId="22" xfId="0" applyFont="1" applyFill="1" applyBorder="1" applyAlignment="1" applyProtection="1">
      <alignment horizontal="left" vertical="center" wrapText="1"/>
    </xf>
    <xf numFmtId="0" fontId="8" fillId="4" borderId="22" xfId="0" applyFont="1" applyFill="1" applyBorder="1" applyAlignment="1" applyProtection="1">
      <alignment vertical="center" wrapText="1"/>
    </xf>
    <xf numFmtId="0" fontId="8" fillId="3" borderId="22" xfId="0" applyFont="1" applyFill="1" applyBorder="1" applyAlignment="1" applyProtection="1">
      <alignment vertical="center" wrapText="1"/>
    </xf>
    <xf numFmtId="0" fontId="9" fillId="4" borderId="22" xfId="0" applyFont="1" applyFill="1" applyBorder="1" applyAlignment="1" applyProtection="1">
      <alignment vertical="center" wrapText="1"/>
    </xf>
    <xf numFmtId="0" fontId="8" fillId="4" borderId="23" xfId="0" applyFont="1" applyFill="1" applyBorder="1" applyAlignment="1" applyProtection="1">
      <alignment vertical="center" wrapText="1"/>
    </xf>
    <xf numFmtId="0" fontId="7" fillId="6" borderId="2" xfId="0" applyFont="1" applyFill="1" applyBorder="1" applyAlignment="1" applyProtection="1">
      <alignment horizontal="center" vertical="center"/>
    </xf>
    <xf numFmtId="0" fontId="8" fillId="0" borderId="0" xfId="0" applyFont="1" applyAlignment="1" applyProtection="1">
      <alignment wrapText="1"/>
    </xf>
    <xf numFmtId="0" fontId="12" fillId="8" borderId="11" xfId="1" applyFont="1" applyFill="1" applyBorder="1" applyAlignment="1" applyProtection="1">
      <alignment horizontal="center" vertical="center" wrapText="1"/>
    </xf>
    <xf numFmtId="0" fontId="1" fillId="8" borderId="11" xfId="0" applyFont="1" applyFill="1" applyBorder="1" applyAlignment="1" applyProtection="1">
      <alignment horizontal="center" vertical="center" wrapText="1"/>
    </xf>
    <xf numFmtId="0" fontId="11" fillId="8" borderId="11" xfId="0" applyFont="1" applyFill="1" applyBorder="1" applyAlignment="1" applyProtection="1">
      <alignment horizontal="center" vertical="center" wrapText="1"/>
    </xf>
    <xf numFmtId="0" fontId="2" fillId="8" borderId="11" xfId="1" applyFont="1" applyFill="1" applyBorder="1" applyAlignment="1" applyProtection="1">
      <alignment horizontal="center" vertical="center" wrapText="1"/>
    </xf>
    <xf numFmtId="0" fontId="0" fillId="4" borderId="0" xfId="0" applyFont="1" applyFill="1" applyBorder="1" applyAlignment="1" applyProtection="1">
      <alignment horizontal="center" vertical="center"/>
    </xf>
    <xf numFmtId="0" fontId="0" fillId="4" borderId="0" xfId="0" applyFont="1" applyFill="1" applyBorder="1" applyProtection="1"/>
    <xf numFmtId="0" fontId="0" fillId="4" borderId="0" xfId="0" applyFont="1" applyFill="1" applyProtection="1"/>
    <xf numFmtId="0" fontId="0" fillId="0" borderId="25" xfId="0" applyFont="1" applyBorder="1" applyProtection="1"/>
    <xf numFmtId="0" fontId="0" fillId="0" borderId="13" xfId="0" applyFont="1" applyBorder="1" applyProtection="1"/>
    <xf numFmtId="0" fontId="0" fillId="0" borderId="20" xfId="0" applyFont="1" applyBorder="1" applyProtection="1"/>
    <xf numFmtId="0" fontId="0" fillId="0" borderId="0" xfId="0" applyFont="1" applyBorder="1" applyProtection="1"/>
    <xf numFmtId="0" fontId="0" fillId="4" borderId="22" xfId="0" applyFont="1" applyFill="1" applyBorder="1" applyAlignment="1" applyProtection="1">
      <alignment vertical="center" wrapText="1"/>
    </xf>
    <xf numFmtId="0" fontId="0" fillId="4" borderId="22" xfId="0" applyFont="1" applyFill="1" applyBorder="1" applyAlignment="1" applyProtection="1">
      <alignment vertical="center"/>
    </xf>
    <xf numFmtId="0" fontId="0" fillId="3" borderId="22" xfId="0" applyFont="1" applyFill="1" applyBorder="1" applyAlignment="1" applyProtection="1">
      <alignment vertical="center"/>
    </xf>
    <xf numFmtId="0" fontId="0" fillId="4" borderId="34" xfId="0" applyFont="1" applyFill="1" applyBorder="1" applyAlignment="1" applyProtection="1">
      <alignment vertical="center"/>
    </xf>
    <xf numFmtId="0" fontId="0" fillId="4" borderId="8" xfId="0" applyFont="1" applyFill="1" applyBorder="1" applyAlignment="1" applyProtection="1">
      <alignment vertical="center"/>
    </xf>
    <xf numFmtId="0" fontId="0" fillId="4" borderId="9" xfId="0" applyFont="1" applyFill="1" applyBorder="1" applyAlignment="1" applyProtection="1">
      <alignment vertical="center"/>
    </xf>
    <xf numFmtId="0" fontId="0" fillId="4" borderId="10" xfId="0" applyFont="1" applyFill="1" applyBorder="1" applyAlignment="1" applyProtection="1">
      <alignment vertical="center"/>
    </xf>
    <xf numFmtId="0" fontId="0" fillId="0" borderId="22" xfId="0" applyFont="1" applyBorder="1" applyAlignment="1" applyProtection="1">
      <alignment horizontal="center" vertical="center"/>
    </xf>
    <xf numFmtId="0" fontId="0" fillId="0" borderId="23" xfId="0" applyFont="1" applyBorder="1" applyProtection="1"/>
    <xf numFmtId="0" fontId="2" fillId="0" borderId="0" xfId="1" applyFont="1" applyProtection="1"/>
    <xf numFmtId="17" fontId="0" fillId="0" borderId="0" xfId="0" applyNumberFormat="1" applyFont="1" applyProtection="1"/>
    <xf numFmtId="0" fontId="11" fillId="6" borderId="25" xfId="0" applyFont="1" applyFill="1" applyBorder="1" applyAlignment="1" applyProtection="1">
      <alignment horizontal="center" vertical="center"/>
    </xf>
    <xf numFmtId="0" fontId="11" fillId="6" borderId="18" xfId="0" applyFont="1" applyFill="1" applyBorder="1" applyAlignment="1" applyProtection="1">
      <alignment horizontal="center" vertical="center" wrapText="1"/>
    </xf>
    <xf numFmtId="0" fontId="0" fillId="0" borderId="21" xfId="0" applyFont="1" applyBorder="1" applyProtection="1"/>
    <xf numFmtId="0" fontId="0" fillId="0" borderId="22" xfId="0" applyFont="1" applyBorder="1" applyProtection="1"/>
    <xf numFmtId="0" fontId="2" fillId="0" borderId="0" xfId="1" quotePrefix="1" applyFont="1" applyProtection="1"/>
    <xf numFmtId="0" fontId="0" fillId="0" borderId="0" xfId="0" applyFont="1" applyFill="1" applyProtection="1"/>
    <xf numFmtId="17" fontId="2" fillId="0" borderId="0" xfId="1" quotePrefix="1" applyNumberFormat="1" applyFont="1" applyFill="1" applyBorder="1" applyAlignment="1" applyProtection="1">
      <alignment horizontal="center" vertical="center"/>
    </xf>
    <xf numFmtId="17" fontId="2" fillId="4" borderId="0" xfId="1" quotePrefix="1" applyNumberFormat="1" applyFont="1" applyFill="1" applyBorder="1" applyAlignment="1" applyProtection="1">
      <alignment horizontal="center" vertical="center"/>
    </xf>
    <xf numFmtId="0" fontId="11" fillId="6" borderId="4"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0" fillId="0" borderId="0" xfId="0" applyFont="1" applyFill="1" applyBorder="1" applyAlignment="1" applyProtection="1">
      <alignment horizontal="center" vertical="center"/>
    </xf>
    <xf numFmtId="0" fontId="0" fillId="0" borderId="0" xfId="0" applyFont="1" applyFill="1" applyAlignment="1" applyProtection="1">
      <alignment horizontal="center" wrapText="1"/>
    </xf>
    <xf numFmtId="0" fontId="11" fillId="6" borderId="4" xfId="0" applyFont="1" applyFill="1" applyBorder="1" applyAlignment="1" applyProtection="1">
      <alignment horizontal="center" vertical="center" wrapText="1"/>
    </xf>
    <xf numFmtId="15" fontId="0" fillId="4" borderId="16" xfId="0" applyNumberFormat="1" applyFont="1" applyFill="1" applyBorder="1" applyAlignment="1" applyProtection="1">
      <alignment horizontal="center" vertical="center"/>
      <protection locked="0"/>
    </xf>
    <xf numFmtId="15" fontId="0" fillId="0" borderId="0" xfId="0" applyNumberFormat="1" applyFont="1" applyFill="1" applyBorder="1" applyAlignment="1" applyProtection="1">
      <alignment horizontal="center" vertical="center"/>
    </xf>
    <xf numFmtId="15" fontId="0" fillId="4" borderId="0" xfId="0" applyNumberFormat="1" applyFont="1" applyFill="1" applyBorder="1" applyAlignment="1" applyProtection="1">
      <alignment horizontal="center" vertical="center"/>
    </xf>
    <xf numFmtId="17" fontId="0" fillId="4" borderId="0" xfId="0" applyNumberFormat="1" applyFont="1" applyFill="1" applyBorder="1" applyAlignment="1" applyProtection="1">
      <alignment horizontal="center" vertical="center"/>
    </xf>
    <xf numFmtId="0" fontId="11" fillId="8" borderId="12" xfId="0" applyFont="1" applyFill="1" applyBorder="1" applyAlignment="1" applyProtection="1">
      <alignment horizontal="center" vertical="center"/>
    </xf>
    <xf numFmtId="0" fontId="11" fillId="8" borderId="25" xfId="0" applyFont="1" applyFill="1" applyBorder="1" applyAlignment="1" applyProtection="1">
      <alignment horizontal="center" vertical="center"/>
    </xf>
    <xf numFmtId="0" fontId="11" fillId="8" borderId="21" xfId="0" applyFont="1" applyFill="1" applyBorder="1" applyAlignment="1" applyProtection="1">
      <alignment horizontal="center" vertical="center"/>
    </xf>
    <xf numFmtId="0" fontId="11" fillId="8" borderId="22" xfId="0" applyFont="1" applyFill="1" applyBorder="1" applyAlignment="1" applyProtection="1">
      <alignment horizontal="center" vertical="center"/>
    </xf>
    <xf numFmtId="17" fontId="2" fillId="4" borderId="12" xfId="1" quotePrefix="1" applyNumberFormat="1" applyFont="1" applyFill="1" applyBorder="1" applyAlignment="1" applyProtection="1">
      <alignment horizontal="center" vertical="center"/>
    </xf>
    <xf numFmtId="17" fontId="2" fillId="4" borderId="25" xfId="1" quotePrefix="1" applyNumberFormat="1" applyFont="1" applyFill="1" applyBorder="1" applyAlignment="1" applyProtection="1">
      <alignment horizontal="center" vertical="center"/>
    </xf>
    <xf numFmtId="17" fontId="2" fillId="4" borderId="13" xfId="1" quotePrefix="1" applyNumberFormat="1" applyFont="1" applyFill="1" applyBorder="1" applyAlignment="1" applyProtection="1">
      <alignment horizontal="center" vertical="center"/>
    </xf>
    <xf numFmtId="17" fontId="2" fillId="4" borderId="20" xfId="1" quotePrefix="1" applyNumberFormat="1" applyFont="1" applyFill="1" applyBorder="1" applyAlignment="1" applyProtection="1">
      <alignment horizontal="center" vertical="center"/>
    </xf>
    <xf numFmtId="17" fontId="2" fillId="4" borderId="21" xfId="1" quotePrefix="1" applyNumberFormat="1" applyFont="1" applyFill="1" applyBorder="1" applyAlignment="1" applyProtection="1">
      <alignment horizontal="center" vertical="center"/>
    </xf>
    <xf numFmtId="17" fontId="2" fillId="4" borderId="22" xfId="1" quotePrefix="1" applyNumberFormat="1" applyFont="1" applyFill="1" applyBorder="1" applyAlignment="1" applyProtection="1">
      <alignment horizontal="center" vertical="center"/>
    </xf>
    <xf numFmtId="17" fontId="2" fillId="4" borderId="23" xfId="1" quotePrefix="1" applyNumberFormat="1" applyFont="1" applyFill="1" applyBorder="1" applyAlignment="1" applyProtection="1">
      <alignment horizontal="center" vertical="center"/>
    </xf>
    <xf numFmtId="0" fontId="11" fillId="4" borderId="0" xfId="0" applyFont="1" applyFill="1" applyBorder="1" applyAlignment="1" applyProtection="1">
      <alignment vertical="center"/>
    </xf>
    <xf numFmtId="17" fontId="13" fillId="4" borderId="0" xfId="0" applyNumberFormat="1" applyFont="1" applyFill="1" applyBorder="1" applyAlignment="1" applyProtection="1">
      <alignment vertical="center"/>
    </xf>
    <xf numFmtId="15" fontId="0" fillId="4" borderId="1" xfId="0" applyNumberFormat="1" applyFont="1" applyFill="1" applyBorder="1" applyAlignment="1" applyProtection="1">
      <alignment horizontal="center" vertical="center"/>
    </xf>
    <xf numFmtId="0" fontId="11" fillId="0" borderId="0" xfId="0" applyFont="1" applyFill="1" applyBorder="1" applyAlignment="1" applyProtection="1">
      <alignment vertical="center"/>
    </xf>
    <xf numFmtId="17" fontId="13" fillId="0" borderId="20" xfId="0" applyNumberFormat="1" applyFont="1" applyFill="1" applyBorder="1" applyAlignment="1" applyProtection="1">
      <alignment horizontal="center" vertical="center"/>
    </xf>
    <xf numFmtId="17" fontId="13" fillId="0" borderId="0" xfId="0" applyNumberFormat="1" applyFont="1" applyFill="1" applyBorder="1" applyAlignment="1" applyProtection="1">
      <alignment vertical="center"/>
    </xf>
    <xf numFmtId="0" fontId="0" fillId="4" borderId="21" xfId="0" applyFont="1" applyFill="1" applyBorder="1" applyAlignment="1" applyProtection="1"/>
    <xf numFmtId="0" fontId="0" fillId="4" borderId="22" xfId="0" applyFont="1" applyFill="1" applyBorder="1" applyAlignment="1" applyProtection="1"/>
    <xf numFmtId="0" fontId="0" fillId="4" borderId="23" xfId="0" applyFont="1" applyFill="1" applyBorder="1" applyAlignment="1" applyProtection="1"/>
    <xf numFmtId="0" fontId="0" fillId="0" borderId="0" xfId="0" applyFont="1" applyFill="1" applyAlignment="1" applyProtection="1">
      <alignment horizontal="center" vertical="center" wrapText="1"/>
    </xf>
    <xf numFmtId="0" fontId="0" fillId="4" borderId="0" xfId="0" applyFont="1" applyFill="1" applyBorder="1" applyAlignment="1" applyProtection="1"/>
    <xf numFmtId="0" fontId="11" fillId="4" borderId="0" xfId="0" applyFont="1" applyFill="1" applyAlignment="1" applyProtection="1"/>
    <xf numFmtId="0" fontId="0" fillId="0" borderId="0" xfId="0" applyFont="1" applyFill="1" applyBorder="1" applyProtection="1"/>
    <xf numFmtId="0" fontId="0" fillId="4" borderId="1" xfId="0" applyFont="1" applyFill="1" applyBorder="1" applyAlignment="1" applyProtection="1">
      <alignment horizontal="center" vertical="center"/>
    </xf>
    <xf numFmtId="0" fontId="0" fillId="4" borderId="2" xfId="0" applyFont="1" applyFill="1" applyBorder="1" applyProtection="1"/>
    <xf numFmtId="0" fontId="0" fillId="0" borderId="2" xfId="0" applyFont="1" applyFill="1" applyBorder="1" applyProtection="1"/>
    <xf numFmtId="0" fontId="0" fillId="0" borderId="2" xfId="0" applyFont="1" applyBorder="1" applyProtection="1"/>
    <xf numFmtId="0" fontId="0" fillId="0" borderId="3" xfId="0" applyFont="1" applyBorder="1" applyProtection="1"/>
    <xf numFmtId="0" fontId="11" fillId="4" borderId="25" xfId="0" applyFont="1" applyFill="1" applyBorder="1" applyAlignment="1" applyProtection="1">
      <alignment vertical="center"/>
    </xf>
    <xf numFmtId="0" fontId="11" fillId="0" borderId="25" xfId="0" applyFont="1" applyFill="1" applyBorder="1" applyAlignment="1" applyProtection="1">
      <alignment vertical="center"/>
    </xf>
    <xf numFmtId="0" fontId="0" fillId="0" borderId="25" xfId="0" applyFont="1" applyFill="1" applyBorder="1" applyProtection="1"/>
    <xf numFmtId="0" fontId="0" fillId="0" borderId="32" xfId="0" applyFont="1" applyBorder="1" applyProtection="1"/>
    <xf numFmtId="0" fontId="0" fillId="0" borderId="33" xfId="0" applyFont="1" applyBorder="1" applyProtection="1"/>
    <xf numFmtId="0" fontId="0" fillId="0" borderId="22" xfId="0" applyFont="1" applyFill="1" applyBorder="1" applyProtection="1"/>
    <xf numFmtId="0" fontId="0" fillId="4" borderId="21" xfId="0" applyFont="1" applyFill="1" applyBorder="1" applyAlignment="1" applyProtection="1">
      <alignment horizontal="left" wrapText="1"/>
    </xf>
    <xf numFmtId="0" fontId="0" fillId="4" borderId="22" xfId="0" applyFont="1" applyFill="1" applyBorder="1" applyAlignment="1" applyProtection="1">
      <alignment horizontal="left" wrapText="1"/>
    </xf>
    <xf numFmtId="0" fontId="0" fillId="4" borderId="22" xfId="0" applyFont="1" applyFill="1" applyBorder="1" applyAlignment="1" applyProtection="1">
      <alignment wrapText="1"/>
    </xf>
    <xf numFmtId="0" fontId="0" fillId="2" borderId="0" xfId="0" applyFont="1" applyFill="1" applyProtection="1"/>
    <xf numFmtId="0" fontId="13" fillId="6" borderId="2" xfId="0" applyFont="1" applyFill="1" applyBorder="1" applyAlignment="1" applyProtection="1">
      <alignment horizontal="center" vertical="center"/>
    </xf>
    <xf numFmtId="0" fontId="13" fillId="6" borderId="36" xfId="0" applyFont="1" applyFill="1" applyBorder="1" applyAlignment="1" applyProtection="1">
      <alignment horizontal="center" vertical="center" wrapText="1"/>
    </xf>
    <xf numFmtId="0" fontId="14" fillId="0" borderId="0" xfId="0" applyFont="1" applyFill="1" applyBorder="1" applyAlignment="1" applyProtection="1">
      <alignment horizontal="center" vertical="center" wrapText="1"/>
    </xf>
    <xf numFmtId="0" fontId="0" fillId="4" borderId="35" xfId="0" quotePrefix="1" applyFont="1" applyFill="1" applyBorder="1" applyAlignment="1" applyProtection="1">
      <alignment horizontal="left" vertical="center" wrapText="1"/>
      <protection locked="0"/>
    </xf>
    <xf numFmtId="0" fontId="0" fillId="0" borderId="22" xfId="0" applyFont="1" applyBorder="1" applyAlignment="1" applyProtection="1">
      <alignment horizontal="center"/>
    </xf>
    <xf numFmtId="0" fontId="0" fillId="0" borderId="0" xfId="0" applyFont="1" applyAlignment="1" applyProtection="1">
      <alignment horizontal="center"/>
    </xf>
    <xf numFmtId="0" fontId="6" fillId="4" borderId="22" xfId="0" applyFont="1" applyFill="1" applyBorder="1" applyProtection="1"/>
    <xf numFmtId="0" fontId="18" fillId="0" borderId="0" xfId="0" applyFont="1" applyProtection="1"/>
    <xf numFmtId="0" fontId="13"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left" vertical="center" wrapText="1"/>
      <protection locked="0"/>
    </xf>
    <xf numFmtId="0" fontId="13" fillId="0" borderId="25" xfId="0"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19" fillId="4" borderId="20" xfId="0" applyFont="1" applyFill="1" applyBorder="1" applyAlignment="1" applyProtection="1">
      <alignment vertical="center" wrapText="1"/>
    </xf>
    <xf numFmtId="0" fontId="17" fillId="0" borderId="20" xfId="0" applyFont="1" applyBorder="1" applyProtection="1"/>
    <xf numFmtId="0" fontId="6" fillId="0" borderId="22" xfId="0" applyFont="1" applyBorder="1" applyProtection="1"/>
    <xf numFmtId="0" fontId="0" fillId="0" borderId="0" xfId="0" applyFont="1" applyProtection="1">
      <protection locked="0"/>
    </xf>
    <xf numFmtId="0" fontId="0" fillId="0" borderId="0" xfId="0" applyFont="1" applyBorder="1" applyProtection="1">
      <protection locked="0"/>
    </xf>
    <xf numFmtId="0" fontId="5" fillId="0" borderId="0" xfId="0" applyFont="1" applyProtection="1">
      <protection locked="0"/>
    </xf>
    <xf numFmtId="0" fontId="8" fillId="4" borderId="0" xfId="0" applyFont="1" applyFill="1" applyAlignment="1" applyProtection="1">
      <alignment vertical="center" wrapText="1"/>
      <protection locked="0"/>
    </xf>
    <xf numFmtId="0" fontId="8" fillId="0" borderId="0" xfId="0" applyFont="1" applyProtection="1">
      <protection locked="0"/>
    </xf>
    <xf numFmtId="15" fontId="6" fillId="0" borderId="0" xfId="0" applyNumberFormat="1" applyFont="1" applyFill="1" applyBorder="1" applyAlignment="1" applyProtection="1">
      <alignment horizontal="center" vertical="center" wrapText="1"/>
    </xf>
    <xf numFmtId="17" fontId="11" fillId="0" borderId="0" xfId="0" applyNumberFormat="1" applyFont="1" applyFill="1" applyBorder="1" applyAlignment="1" applyProtection="1">
      <alignment horizontal="center" vertical="center" wrapText="1"/>
    </xf>
    <xf numFmtId="17" fontId="13" fillId="4" borderId="0" xfId="0" applyNumberFormat="1" applyFont="1" applyFill="1" applyBorder="1" applyAlignment="1" applyProtection="1">
      <alignment horizontal="center" vertical="center" wrapText="1"/>
    </xf>
    <xf numFmtId="17" fontId="13" fillId="4" borderId="0" xfId="0" applyNumberFormat="1" applyFont="1" applyFill="1" applyBorder="1" applyAlignment="1" applyProtection="1">
      <alignment vertical="center" wrapText="1"/>
    </xf>
    <xf numFmtId="17" fontId="13" fillId="4" borderId="0" xfId="0" quotePrefix="1" applyNumberFormat="1" applyFont="1" applyFill="1" applyBorder="1" applyAlignment="1" applyProtection="1">
      <alignment vertical="center" wrapText="1"/>
    </xf>
    <xf numFmtId="0" fontId="5" fillId="4" borderId="0" xfId="0" applyFont="1" applyFill="1" applyBorder="1" applyAlignment="1" applyProtection="1">
      <alignment horizontal="left" vertical="center" wrapText="1"/>
    </xf>
    <xf numFmtId="0" fontId="5" fillId="4" borderId="0" xfId="0" applyFont="1" applyFill="1" applyBorder="1" applyAlignment="1" applyProtection="1">
      <alignment wrapText="1"/>
    </xf>
    <xf numFmtId="0" fontId="0" fillId="4" borderId="0" xfId="0" applyFont="1" applyFill="1" applyBorder="1" applyAlignment="1" applyProtection="1">
      <alignment horizontal="left" vertical="center" wrapText="1"/>
    </xf>
    <xf numFmtId="0" fontId="11" fillId="0" borderId="0" xfId="0" applyFont="1" applyFill="1" applyBorder="1" applyAlignment="1" applyProtection="1">
      <alignment horizontal="center" vertical="center" wrapText="1"/>
    </xf>
    <xf numFmtId="0" fontId="11" fillId="0" borderId="20" xfId="0" applyFont="1" applyFill="1" applyBorder="1" applyAlignment="1" applyProtection="1">
      <alignment horizontal="center" vertical="center" wrapText="1"/>
    </xf>
    <xf numFmtId="0" fontId="0" fillId="0" borderId="0" xfId="0" quotePrefix="1" applyFont="1" applyFill="1" applyBorder="1" applyAlignment="1" applyProtection="1">
      <alignment horizontal="left" vertical="center" wrapText="1"/>
      <protection locked="0"/>
    </xf>
    <xf numFmtId="0" fontId="0" fillId="0" borderId="20" xfId="0" quotePrefix="1" applyFont="1" applyFill="1" applyBorder="1" applyAlignment="1" applyProtection="1">
      <alignment horizontal="left" vertical="center" wrapText="1"/>
      <protection locked="0"/>
    </xf>
    <xf numFmtId="0" fontId="11" fillId="6" borderId="7" xfId="0" quotePrefix="1" applyFont="1" applyFill="1" applyBorder="1" applyAlignment="1" applyProtection="1">
      <alignment horizontal="center" vertical="center" wrapText="1"/>
    </xf>
    <xf numFmtId="0" fontId="13" fillId="0" borderId="0" xfId="0" applyFont="1" applyFill="1" applyBorder="1" applyAlignment="1" applyProtection="1">
      <alignment horizontal="center" vertical="center"/>
    </xf>
    <xf numFmtId="0" fontId="5" fillId="0" borderId="0" xfId="0" quotePrefix="1" applyFont="1" applyFill="1" applyBorder="1" applyAlignment="1" applyProtection="1">
      <alignment horizontal="left" wrapText="1"/>
    </xf>
    <xf numFmtId="17" fontId="13" fillId="0" borderId="0" xfId="0" applyNumberFormat="1" applyFont="1" applyFill="1" applyBorder="1" applyAlignment="1" applyProtection="1">
      <alignment horizontal="center" vertical="center"/>
    </xf>
    <xf numFmtId="0" fontId="5" fillId="0" borderId="0" xfId="0" applyFont="1" applyFill="1" applyBorder="1" applyAlignment="1" applyProtection="1">
      <alignment horizontal="left" wrapText="1"/>
    </xf>
    <xf numFmtId="0" fontId="5" fillId="0" borderId="20" xfId="0" applyFont="1" applyFill="1" applyBorder="1" applyAlignment="1" applyProtection="1">
      <alignment horizontal="left" wrapText="1"/>
    </xf>
    <xf numFmtId="17" fontId="11" fillId="6" borderId="43" xfId="0" applyNumberFormat="1" applyFont="1" applyFill="1" applyBorder="1" applyAlignment="1" applyProtection="1">
      <alignment horizontal="center" vertical="center" wrapText="1"/>
    </xf>
    <xf numFmtId="0" fontId="2" fillId="8" borderId="3" xfId="1" applyFill="1" applyBorder="1" applyAlignment="1" applyProtection="1">
      <alignment horizontal="center" vertical="center"/>
    </xf>
    <xf numFmtId="0" fontId="16" fillId="0" borderId="25" xfId="0" quotePrefix="1" applyFont="1" applyFill="1" applyBorder="1" applyAlignment="1" applyProtection="1">
      <alignment horizontal="center" vertical="center" wrapText="1"/>
    </xf>
    <xf numFmtId="0" fontId="17" fillId="0" borderId="0" xfId="0" applyFont="1" applyFill="1" applyBorder="1" applyAlignment="1" applyProtection="1">
      <alignment horizontal="left" vertical="center" wrapText="1"/>
    </xf>
    <xf numFmtId="0" fontId="11" fillId="6" borderId="25" xfId="0" applyFont="1" applyFill="1" applyBorder="1" applyAlignment="1" applyProtection="1">
      <alignment horizontal="center" vertical="center"/>
    </xf>
    <xf numFmtId="0" fontId="7" fillId="6" borderId="25" xfId="0" applyFont="1" applyFill="1" applyBorder="1" applyAlignment="1" applyProtection="1">
      <alignment horizontal="center" vertical="center"/>
    </xf>
    <xf numFmtId="0" fontId="13" fillId="0" borderId="0" xfId="0" quotePrefix="1" applyFont="1" applyFill="1" applyBorder="1" applyAlignment="1" applyProtection="1">
      <alignment horizontal="center" vertical="center" wrapText="1"/>
    </xf>
    <xf numFmtId="0" fontId="8" fillId="0" borderId="22" xfId="0" applyFont="1" applyBorder="1" applyProtection="1">
      <protection locked="0"/>
    </xf>
    <xf numFmtId="0" fontId="8" fillId="0" borderId="23" xfId="0" applyFont="1" applyBorder="1" applyProtection="1">
      <protection locked="0"/>
    </xf>
    <xf numFmtId="0" fontId="11" fillId="4" borderId="25" xfId="0" applyFont="1" applyFill="1" applyBorder="1" applyAlignment="1" applyProtection="1">
      <alignment horizontal="center" vertical="center"/>
    </xf>
    <xf numFmtId="0" fontId="11" fillId="4" borderId="13" xfId="0" applyFont="1" applyFill="1" applyBorder="1" applyAlignment="1" applyProtection="1">
      <alignment horizontal="center" vertical="center"/>
    </xf>
    <xf numFmtId="0" fontId="11" fillId="4" borderId="20" xfId="0" applyFont="1" applyFill="1" applyBorder="1" applyAlignment="1" applyProtection="1">
      <alignment horizontal="center" vertical="center" wrapText="1"/>
      <protection locked="0"/>
    </xf>
    <xf numFmtId="165" fontId="0" fillId="4" borderId="20" xfId="0" applyNumberFormat="1" applyFont="1" applyFill="1" applyBorder="1" applyAlignment="1" applyProtection="1">
      <alignment horizontal="center" vertical="center" wrapText="1"/>
      <protection locked="0"/>
    </xf>
    <xf numFmtId="0" fontId="0" fillId="0" borderId="22" xfId="0" applyFont="1" applyBorder="1" applyProtection="1">
      <protection locked="0"/>
    </xf>
    <xf numFmtId="0" fontId="0" fillId="0" borderId="23" xfId="0" applyFont="1" applyBorder="1" applyProtection="1">
      <protection locked="0"/>
    </xf>
    <xf numFmtId="0" fontId="15" fillId="5" borderId="0"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5" fillId="5" borderId="0" xfId="0" applyFont="1" applyFill="1" applyBorder="1" applyAlignment="1" applyProtection="1">
      <alignment horizontal="center" vertical="center"/>
    </xf>
    <xf numFmtId="0" fontId="0" fillId="0" borderId="25" xfId="0" applyFont="1" applyBorder="1" applyProtection="1">
      <protection locked="0"/>
    </xf>
    <xf numFmtId="0" fontId="0" fillId="0" borderId="13" xfId="0" applyFont="1" applyBorder="1" applyProtection="1">
      <protection locked="0"/>
    </xf>
    <xf numFmtId="0" fontId="0" fillId="0" borderId="20" xfId="0" applyFont="1" applyBorder="1" applyProtection="1">
      <protection locked="0"/>
    </xf>
    <xf numFmtId="17" fontId="11" fillId="6" borderId="7" xfId="0" applyNumberFormat="1" applyFont="1" applyFill="1" applyBorder="1" applyAlignment="1" applyProtection="1">
      <alignment horizontal="center" vertical="center" wrapText="1"/>
    </xf>
    <xf numFmtId="0" fontId="11" fillId="6" borderId="7" xfId="0" applyFont="1" applyFill="1" applyBorder="1" applyAlignment="1" applyProtection="1">
      <alignment horizontal="center" vertical="center" wrapText="1"/>
    </xf>
    <xf numFmtId="0" fontId="0" fillId="0" borderId="7" xfId="0" applyFont="1" applyBorder="1" applyProtection="1"/>
    <xf numFmtId="0" fontId="0" fillId="0" borderId="7" xfId="0" applyFont="1" applyBorder="1" applyAlignment="1" applyProtection="1">
      <alignment horizontal="center" vertical="center"/>
    </xf>
    <xf numFmtId="17" fontId="0" fillId="0" borderId="7" xfId="0" applyNumberFormat="1" applyFont="1" applyBorder="1" applyAlignment="1" applyProtection="1">
      <alignment horizontal="center" vertical="center"/>
    </xf>
    <xf numFmtId="0" fontId="11" fillId="6" borderId="2" xfId="0" applyFont="1" applyFill="1" applyBorder="1" applyAlignment="1" applyProtection="1">
      <alignment vertical="center"/>
    </xf>
    <xf numFmtId="0" fontId="6" fillId="0" borderId="0" xfId="0" applyFont="1" applyFill="1" applyBorder="1" applyProtection="1"/>
    <xf numFmtId="0" fontId="11" fillId="6" borderId="3" xfId="0" applyFont="1" applyFill="1" applyBorder="1" applyAlignment="1" applyProtection="1">
      <alignment vertical="center"/>
    </xf>
    <xf numFmtId="0" fontId="11" fillId="6" borderId="43" xfId="0" applyNumberFormat="1" applyFont="1" applyFill="1" applyBorder="1" applyAlignment="1" applyProtection="1">
      <alignment horizontal="center" vertical="center" wrapText="1"/>
    </xf>
    <xf numFmtId="0" fontId="0" fillId="0" borderId="0" xfId="0" applyFont="1" applyFill="1" applyBorder="1" applyAlignment="1" applyProtection="1">
      <alignment horizontal="center" wrapText="1"/>
    </xf>
    <xf numFmtId="0" fontId="5" fillId="0" borderId="0" xfId="0" applyFont="1" applyFill="1" applyBorder="1" applyProtection="1"/>
    <xf numFmtId="17" fontId="0" fillId="0" borderId="0" xfId="0" applyNumberFormat="1" applyFont="1" applyBorder="1" applyProtection="1"/>
    <xf numFmtId="0" fontId="0" fillId="0" borderId="1" xfId="0" applyFont="1" applyBorder="1" applyProtection="1"/>
    <xf numFmtId="17" fontId="0" fillId="0" borderId="20" xfId="0" applyNumberFormat="1" applyFont="1" applyBorder="1" applyProtection="1"/>
    <xf numFmtId="17" fontId="0" fillId="0" borderId="22" xfId="0" applyNumberFormat="1" applyFont="1" applyBorder="1" applyProtection="1"/>
    <xf numFmtId="0" fontId="11" fillId="4" borderId="22" xfId="0" applyFont="1" applyFill="1" applyBorder="1" applyAlignment="1" applyProtection="1">
      <alignment vertical="center"/>
    </xf>
    <xf numFmtId="0" fontId="0" fillId="0" borderId="13" xfId="0" applyFont="1" applyFill="1" applyBorder="1" applyProtection="1"/>
    <xf numFmtId="0" fontId="0" fillId="0" borderId="20" xfId="0" applyFont="1" applyFill="1" applyBorder="1" applyProtection="1"/>
    <xf numFmtId="0" fontId="0" fillId="0" borderId="23" xfId="0" applyFont="1" applyFill="1" applyBorder="1" applyProtection="1"/>
    <xf numFmtId="0" fontId="21" fillId="0" borderId="0" xfId="0" applyFont="1" applyProtection="1"/>
    <xf numFmtId="49" fontId="0" fillId="8" borderId="7" xfId="0" applyNumberFormat="1" applyFont="1" applyFill="1" applyBorder="1" applyAlignment="1" applyProtection="1">
      <alignment horizontal="center" vertical="center"/>
    </xf>
    <xf numFmtId="0" fontId="6" fillId="0" borderId="0" xfId="0" applyFont="1" applyBorder="1" applyProtection="1"/>
    <xf numFmtId="0" fontId="6" fillId="0" borderId="0" xfId="0" applyFont="1" applyBorder="1" applyAlignment="1" applyProtection="1">
      <alignment wrapText="1"/>
    </xf>
    <xf numFmtId="17" fontId="6" fillId="0" borderId="0" xfId="0" applyNumberFormat="1" applyFont="1" applyBorder="1" applyAlignment="1" applyProtection="1">
      <alignment vertical="center"/>
    </xf>
    <xf numFmtId="0" fontId="6" fillId="0" borderId="0" xfId="0" applyNumberFormat="1" applyFont="1" applyBorder="1" applyAlignment="1" applyProtection="1">
      <alignment vertical="center"/>
    </xf>
    <xf numFmtId="17" fontId="6" fillId="0" borderId="0" xfId="0" applyNumberFormat="1" applyFont="1" applyBorder="1" applyProtection="1"/>
    <xf numFmtId="0" fontId="14" fillId="0" borderId="0" xfId="0" applyFont="1" applyFill="1" applyBorder="1" applyAlignment="1" applyProtection="1">
      <alignment horizontal="center" vertical="center"/>
    </xf>
    <xf numFmtId="165" fontId="19" fillId="4" borderId="0" xfId="0" applyNumberFormat="1" applyFont="1" applyFill="1" applyBorder="1" applyAlignment="1" applyProtection="1">
      <alignment horizontal="center" vertical="center" wrapText="1"/>
    </xf>
    <xf numFmtId="0" fontId="16" fillId="6" borderId="2" xfId="0" applyFont="1" applyFill="1" applyBorder="1" applyAlignment="1" applyProtection="1">
      <alignment horizontal="center" vertical="center"/>
    </xf>
    <xf numFmtId="0" fontId="16" fillId="6" borderId="2" xfId="0" applyFont="1" applyFill="1" applyBorder="1" applyAlignment="1" applyProtection="1">
      <alignment horizontal="center" vertical="center" wrapText="1"/>
    </xf>
    <xf numFmtId="0" fontId="16" fillId="6" borderId="2" xfId="0" quotePrefix="1" applyFont="1" applyFill="1" applyBorder="1" applyAlignment="1" applyProtection="1">
      <alignment horizontal="center" vertical="center" wrapText="1"/>
    </xf>
    <xf numFmtId="0" fontId="17" fillId="0" borderId="2" xfId="0" applyFont="1" applyBorder="1" applyProtection="1"/>
    <xf numFmtId="0" fontId="17" fillId="0" borderId="25" xfId="0" applyFont="1" applyBorder="1" applyProtection="1">
      <protection locked="0"/>
    </xf>
    <xf numFmtId="14" fontId="0" fillId="0" borderId="0" xfId="0" applyNumberFormat="1" applyFont="1" applyProtection="1"/>
    <xf numFmtId="15" fontId="6" fillId="4" borderId="0" xfId="0" applyNumberFormat="1" applyFont="1" applyFill="1" applyBorder="1" applyAlignment="1" applyProtection="1">
      <alignment horizontal="center" vertical="center" wrapText="1"/>
    </xf>
    <xf numFmtId="0" fontId="6" fillId="0" borderId="25" xfId="0" quotePrefix="1" applyFont="1" applyFill="1" applyBorder="1" applyAlignment="1" applyProtection="1">
      <alignment horizontal="center" vertical="center" wrapText="1"/>
    </xf>
    <xf numFmtId="0" fontId="6" fillId="0" borderId="0" xfId="0" applyFont="1" applyFill="1" applyBorder="1" applyAlignment="1" applyProtection="1">
      <alignment horizontal="left" vertical="center" wrapText="1"/>
    </xf>
    <xf numFmtId="0" fontId="15" fillId="5" borderId="0" xfId="0" applyFont="1" applyFill="1" applyBorder="1" applyAlignment="1" applyProtection="1">
      <alignment horizontal="center" vertical="center"/>
    </xf>
    <xf numFmtId="0" fontId="9" fillId="0" borderId="22" xfId="0" applyFont="1" applyBorder="1" applyProtection="1"/>
    <xf numFmtId="0" fontId="5" fillId="0" borderId="20" xfId="0" applyFont="1" applyBorder="1" applyProtection="1"/>
    <xf numFmtId="15" fontId="6" fillId="4" borderId="0" xfId="0" applyNumberFormat="1" applyFont="1" applyFill="1" applyBorder="1" applyAlignment="1" applyProtection="1">
      <alignment horizontal="center" vertical="center"/>
    </xf>
    <xf numFmtId="0" fontId="14" fillId="0" borderId="25" xfId="0" applyFont="1" applyFill="1" applyBorder="1" applyAlignment="1" applyProtection="1">
      <alignment horizontal="center" vertical="center"/>
    </xf>
    <xf numFmtId="0" fontId="14" fillId="0" borderId="13" xfId="0" applyFont="1" applyFill="1" applyBorder="1" applyAlignment="1" applyProtection="1">
      <alignment horizontal="center" vertical="center"/>
    </xf>
    <xf numFmtId="49" fontId="0" fillId="0" borderId="7" xfId="0" applyNumberFormat="1" applyFont="1" applyBorder="1" applyAlignment="1" applyProtection="1">
      <alignment horizontal="left" vertical="center" wrapText="1"/>
      <protection locked="0"/>
    </xf>
    <xf numFmtId="0" fontId="17" fillId="0" borderId="0" xfId="0" applyFont="1"/>
    <xf numFmtId="0" fontId="17" fillId="4" borderId="0" xfId="0" applyFont="1" applyFill="1" applyProtection="1"/>
    <xf numFmtId="0" fontId="17" fillId="4" borderId="0" xfId="0" applyFont="1" applyFill="1" applyAlignment="1" applyProtection="1">
      <alignment wrapText="1"/>
    </xf>
    <xf numFmtId="0" fontId="26" fillId="0" borderId="0" xfId="0" applyFont="1"/>
    <xf numFmtId="15" fontId="17" fillId="4" borderId="0" xfId="0" applyNumberFormat="1" applyFont="1" applyFill="1" applyAlignment="1" applyProtection="1">
      <alignment wrapText="1"/>
    </xf>
    <xf numFmtId="0" fontId="17" fillId="0" borderId="0" xfId="0" applyFont="1" applyAlignment="1">
      <alignment wrapText="1"/>
    </xf>
    <xf numFmtId="0" fontId="17" fillId="0" borderId="0" xfId="0" applyFont="1" applyProtection="1"/>
    <xf numFmtId="49" fontId="17" fillId="0" borderId="0" xfId="0" applyNumberFormat="1" applyFont="1" applyProtection="1"/>
    <xf numFmtId="0" fontId="17" fillId="10" borderId="55" xfId="0" applyFont="1" applyFill="1" applyBorder="1" applyProtection="1"/>
    <xf numFmtId="0" fontId="17" fillId="10" borderId="56" xfId="0" applyFont="1" applyFill="1" applyBorder="1" applyProtection="1"/>
    <xf numFmtId="0" fontId="27" fillId="11" borderId="44" xfId="0" applyFont="1" applyFill="1" applyBorder="1" applyAlignment="1">
      <alignment horizontal="center" vertical="center" wrapText="1"/>
    </xf>
    <xf numFmtId="0" fontId="27" fillId="11" borderId="45" xfId="0" applyFont="1" applyFill="1" applyBorder="1" applyAlignment="1">
      <alignment horizontal="center" vertical="center" wrapText="1"/>
    </xf>
    <xf numFmtId="0" fontId="27" fillId="11" borderId="46" xfId="0" applyFont="1" applyFill="1" applyBorder="1" applyAlignment="1">
      <alignment horizontal="center" vertical="center" wrapText="1"/>
    </xf>
    <xf numFmtId="15" fontId="25" fillId="4" borderId="0" xfId="0" applyNumberFormat="1" applyFont="1" applyFill="1" applyBorder="1" applyAlignment="1" applyProtection="1">
      <alignment horizontal="center" vertical="center" wrapText="1"/>
    </xf>
    <xf numFmtId="0" fontId="19" fillId="0" borderId="13" xfId="0" applyFont="1" applyBorder="1" applyProtection="1"/>
    <xf numFmtId="0" fontId="0" fillId="4" borderId="14" xfId="0" applyNumberFormat="1" applyFont="1" applyFill="1" applyBorder="1" applyAlignment="1" applyProtection="1">
      <alignment horizontal="center" vertical="center" wrapText="1"/>
      <protection locked="0"/>
    </xf>
    <xf numFmtId="0" fontId="0" fillId="4" borderId="7" xfId="0" applyNumberFormat="1" applyFont="1" applyFill="1" applyBorder="1" applyAlignment="1" applyProtection="1">
      <alignment horizontal="left" vertical="center" wrapText="1"/>
      <protection locked="0"/>
    </xf>
    <xf numFmtId="0" fontId="0" fillId="8" borderId="42" xfId="0" applyFont="1" applyFill="1" applyBorder="1" applyProtection="1"/>
    <xf numFmtId="0" fontId="0" fillId="0" borderId="42" xfId="0" applyFont="1" applyBorder="1" applyProtection="1"/>
    <xf numFmtId="0" fontId="15" fillId="6" borderId="2" xfId="0" applyFont="1" applyFill="1" applyBorder="1" applyAlignment="1" applyProtection="1"/>
    <xf numFmtId="0" fontId="0" fillId="8" borderId="16" xfId="0" quotePrefix="1" applyFont="1" applyFill="1" applyBorder="1" applyAlignment="1" applyProtection="1">
      <alignment horizontal="center" vertical="center" wrapText="1"/>
      <protection hidden="1"/>
    </xf>
    <xf numFmtId="0" fontId="0" fillId="8" borderId="15" xfId="0" applyFont="1" applyFill="1" applyBorder="1" applyAlignment="1" applyProtection="1">
      <alignment horizontal="center" vertical="center" wrapText="1"/>
      <protection hidden="1"/>
    </xf>
    <xf numFmtId="0" fontId="6" fillId="0" borderId="20" xfId="0" applyFont="1" applyBorder="1" applyProtection="1">
      <protection locked="0"/>
    </xf>
    <xf numFmtId="0" fontId="6" fillId="0" borderId="0" xfId="0" applyFont="1" applyBorder="1" applyAlignment="1" applyProtection="1">
      <alignment horizontal="center" vertical="center" wrapText="1"/>
    </xf>
    <xf numFmtId="0" fontId="11" fillId="6" borderId="11" xfId="0" applyFont="1" applyFill="1" applyBorder="1" applyAlignment="1" applyProtection="1">
      <alignment horizontal="center" vertical="center" wrapText="1"/>
    </xf>
    <xf numFmtId="0" fontId="22" fillId="6" borderId="25" xfId="0" applyFont="1" applyFill="1" applyBorder="1" applyAlignment="1" applyProtection="1">
      <alignment horizontal="center" vertical="center"/>
    </xf>
    <xf numFmtId="0" fontId="6" fillId="4" borderId="0" xfId="0" applyFont="1" applyFill="1" applyProtection="1"/>
    <xf numFmtId="0" fontId="28" fillId="11" borderId="62" xfId="0" applyFont="1" applyFill="1" applyBorder="1" applyAlignment="1">
      <alignment horizontal="center" vertical="center" wrapText="1"/>
    </xf>
    <xf numFmtId="3" fontId="34" fillId="4" borderId="47" xfId="0" applyNumberFormat="1" applyFont="1" applyFill="1" applyBorder="1" applyAlignment="1" applyProtection="1">
      <alignment horizontal="center" vertical="center" wrapText="1"/>
    </xf>
    <xf numFmtId="4" fontId="34" fillId="4" borderId="47" xfId="0" applyNumberFormat="1" applyFont="1" applyFill="1" applyBorder="1" applyAlignment="1" applyProtection="1">
      <alignment horizontal="center" vertical="center" wrapText="1"/>
    </xf>
    <xf numFmtId="0" fontId="27" fillId="11" borderId="76" xfId="0" applyFont="1" applyFill="1" applyBorder="1" applyAlignment="1">
      <alignment horizontal="center" vertical="center" wrapText="1"/>
    </xf>
    <xf numFmtId="0" fontId="27" fillId="11" borderId="77" xfId="0" applyFont="1" applyFill="1" applyBorder="1" applyAlignment="1">
      <alignment horizontal="center" vertical="center" wrapText="1"/>
    </xf>
    <xf numFmtId="0" fontId="27" fillId="11" borderId="78" xfId="0" applyFont="1" applyFill="1" applyBorder="1" applyAlignment="1">
      <alignment horizontal="center" vertical="center" wrapText="1"/>
    </xf>
    <xf numFmtId="0" fontId="27" fillId="11" borderId="79" xfId="0" applyFont="1" applyFill="1" applyBorder="1" applyAlignment="1">
      <alignment horizontal="center" vertical="center" wrapText="1"/>
    </xf>
    <xf numFmtId="0" fontId="27" fillId="11" borderId="70" xfId="0" applyFont="1" applyFill="1" applyBorder="1" applyAlignment="1">
      <alignment horizontal="center" vertical="center" wrapText="1"/>
    </xf>
    <xf numFmtId="0" fontId="27" fillId="15" borderId="78" xfId="0" applyFont="1" applyFill="1" applyBorder="1" applyAlignment="1">
      <alignment horizontal="center" vertical="center" wrapText="1"/>
    </xf>
    <xf numFmtId="0" fontId="28" fillId="11" borderId="78" xfId="0" applyFont="1" applyFill="1" applyBorder="1" applyAlignment="1">
      <alignment horizontal="center" vertical="center" wrapText="1"/>
    </xf>
    <xf numFmtId="0" fontId="17" fillId="10" borderId="80" xfId="0" applyFont="1" applyFill="1" applyBorder="1" applyAlignment="1" applyProtection="1"/>
    <xf numFmtId="0" fontId="17" fillId="10" borderId="81" xfId="0" applyFont="1" applyFill="1" applyBorder="1" applyAlignment="1" applyProtection="1"/>
    <xf numFmtId="0" fontId="17" fillId="10" borderId="82" xfId="0" applyFont="1" applyFill="1" applyBorder="1" applyAlignment="1" applyProtection="1"/>
    <xf numFmtId="49" fontId="17" fillId="4" borderId="0" xfId="0" applyNumberFormat="1" applyFont="1" applyFill="1" applyAlignment="1" applyProtection="1">
      <alignment wrapText="1"/>
    </xf>
    <xf numFmtId="0" fontId="27" fillId="11" borderId="49" xfId="0" applyFont="1" applyFill="1" applyBorder="1" applyAlignment="1">
      <alignment horizontal="center" vertical="center" wrapText="1"/>
    </xf>
    <xf numFmtId="0" fontId="27" fillId="11" borderId="48" xfId="0" applyFont="1" applyFill="1" applyBorder="1" applyAlignment="1">
      <alignment horizontal="center" vertical="center" wrapText="1"/>
    </xf>
    <xf numFmtId="0" fontId="27" fillId="11" borderId="47" xfId="0" applyFont="1" applyFill="1" applyBorder="1" applyAlignment="1">
      <alignment horizontal="center" vertical="center" wrapText="1"/>
    </xf>
    <xf numFmtId="0" fontId="27" fillId="11" borderId="58" xfId="0" applyFont="1" applyFill="1" applyBorder="1" applyAlignment="1">
      <alignment horizontal="center" vertical="center" wrapText="1"/>
    </xf>
    <xf numFmtId="0" fontId="27" fillId="11" borderId="83" xfId="0" applyFont="1" applyFill="1" applyBorder="1" applyAlignment="1">
      <alignment horizontal="center" vertical="center" wrapText="1"/>
    </xf>
    <xf numFmtId="0" fontId="6" fillId="0" borderId="0" xfId="0" applyFont="1"/>
    <xf numFmtId="0" fontId="5" fillId="10" borderId="84" xfId="0" applyFont="1" applyFill="1" applyBorder="1"/>
    <xf numFmtId="0" fontId="17" fillId="19" borderId="56" xfId="0" applyFont="1" applyFill="1" applyBorder="1"/>
    <xf numFmtId="0" fontId="17" fillId="19" borderId="0" xfId="0" applyFont="1" applyFill="1" applyBorder="1"/>
    <xf numFmtId="4" fontId="34" fillId="14" borderId="47" xfId="0" applyNumberFormat="1" applyFont="1" applyFill="1" applyBorder="1" applyAlignment="1" applyProtection="1">
      <alignment horizontal="center" vertical="center" wrapText="1"/>
    </xf>
    <xf numFmtId="3" fontId="34" fillId="14" borderId="47" xfId="0" applyNumberFormat="1" applyFont="1" applyFill="1" applyBorder="1" applyAlignment="1" applyProtection="1">
      <alignment horizontal="center" vertical="center" wrapText="1"/>
    </xf>
    <xf numFmtId="3" fontId="34" fillId="14" borderId="50" xfId="0" applyNumberFormat="1" applyFont="1" applyFill="1" applyBorder="1" applyAlignment="1" applyProtection="1">
      <alignment horizontal="center" vertical="center" wrapText="1"/>
    </xf>
    <xf numFmtId="0" fontId="19" fillId="0" borderId="20" xfId="0" applyFont="1" applyBorder="1" applyProtection="1">
      <protection locked="0"/>
    </xf>
    <xf numFmtId="0" fontId="17" fillId="0" borderId="20" xfId="0" applyFont="1" applyBorder="1" applyProtection="1">
      <protection locked="0"/>
    </xf>
    <xf numFmtId="0" fontId="33" fillId="8" borderId="67" xfId="0" quotePrefix="1" applyNumberFormat="1" applyFont="1" applyFill="1" applyBorder="1" applyAlignment="1" applyProtection="1">
      <alignment horizontal="center" vertical="center" wrapText="1"/>
    </xf>
    <xf numFmtId="0" fontId="28" fillId="11" borderId="53" xfId="0" applyFont="1" applyFill="1" applyBorder="1" applyAlignment="1">
      <alignment horizontal="center" vertical="center" wrapText="1"/>
    </xf>
    <xf numFmtId="0" fontId="27" fillId="11" borderId="53" xfId="0" applyFont="1" applyFill="1" applyBorder="1" applyAlignment="1">
      <alignment horizontal="center" vertical="center" wrapText="1"/>
    </xf>
    <xf numFmtId="0" fontId="27" fillId="15" borderId="53" xfId="0" applyFont="1" applyFill="1" applyBorder="1" applyAlignment="1">
      <alignment horizontal="center" vertical="center" wrapText="1"/>
    </xf>
    <xf numFmtId="0" fontId="27" fillId="11" borderId="99" xfId="0" applyFont="1" applyFill="1" applyBorder="1" applyAlignment="1">
      <alignment horizontal="center" vertical="center" wrapText="1"/>
    </xf>
    <xf numFmtId="0" fontId="0" fillId="4" borderId="14" xfId="0" applyNumberFormat="1" applyFont="1" applyFill="1" applyBorder="1" applyAlignment="1" applyProtection="1">
      <alignment horizontal="center" vertical="center" wrapText="1"/>
    </xf>
    <xf numFmtId="0" fontId="0" fillId="0" borderId="33" xfId="0" applyFont="1" applyBorder="1" applyProtection="1">
      <protection locked="0"/>
    </xf>
    <xf numFmtId="0" fontId="27" fillId="16" borderId="19" xfId="0" applyFont="1" applyFill="1" applyBorder="1" applyAlignment="1" applyProtection="1">
      <alignment horizontal="center" vertical="center" wrapText="1"/>
    </xf>
    <xf numFmtId="0" fontId="27" fillId="16" borderId="19" xfId="0" quotePrefix="1" applyFont="1" applyFill="1" applyBorder="1" applyAlignment="1" applyProtection="1">
      <alignment horizontal="center" vertical="center" wrapText="1"/>
    </xf>
    <xf numFmtId="0" fontId="34" fillId="14" borderId="48" xfId="0" applyFont="1" applyFill="1" applyBorder="1" applyAlignment="1" applyProtection="1">
      <alignment horizontal="left" vertical="center"/>
    </xf>
    <xf numFmtId="0" fontId="16" fillId="0" borderId="25" xfId="0" applyFont="1" applyFill="1" applyBorder="1" applyAlignment="1" applyProtection="1">
      <alignment horizontal="center" vertical="center"/>
    </xf>
    <xf numFmtId="0" fontId="11" fillId="6" borderId="39" xfId="0" applyFont="1" applyFill="1" applyBorder="1" applyAlignment="1" applyProtection="1">
      <alignment horizontal="center" vertical="center" wrapText="1"/>
    </xf>
    <xf numFmtId="0" fontId="6" fillId="4" borderId="0" xfId="0" quotePrefix="1" applyFont="1" applyFill="1" applyAlignment="1" applyProtection="1">
      <alignment horizontal="left"/>
    </xf>
    <xf numFmtId="0" fontId="6" fillId="4" borderId="0" xfId="0" applyFont="1" applyFill="1" applyProtection="1">
      <protection locked="0"/>
    </xf>
    <xf numFmtId="0" fontId="17" fillId="4" borderId="22" xfId="0" applyFont="1" applyFill="1" applyBorder="1" applyAlignment="1" applyProtection="1">
      <alignment wrapText="1"/>
    </xf>
    <xf numFmtId="0" fontId="16" fillId="6" borderId="25" xfId="0" applyFont="1" applyFill="1" applyBorder="1" applyAlignment="1" applyProtection="1">
      <alignment horizontal="center" vertical="center"/>
    </xf>
    <xf numFmtId="0" fontId="17" fillId="0" borderId="22" xfId="0" applyFont="1" applyBorder="1" applyProtection="1"/>
    <xf numFmtId="15" fontId="27" fillId="22" borderId="71" xfId="0" applyNumberFormat="1" applyFont="1" applyFill="1" applyBorder="1" applyAlignment="1" applyProtection="1">
      <alignment vertical="center"/>
    </xf>
    <xf numFmtId="0" fontId="35" fillId="10" borderId="82" xfId="0" applyFont="1" applyFill="1" applyBorder="1" applyAlignment="1" applyProtection="1"/>
    <xf numFmtId="0" fontId="35" fillId="10" borderId="81" xfId="0" applyFont="1" applyFill="1" applyBorder="1" applyAlignment="1" applyProtection="1"/>
    <xf numFmtId="0" fontId="35" fillId="16" borderId="89" xfId="0" applyFont="1" applyFill="1" applyBorder="1" applyProtection="1"/>
    <xf numFmtId="0" fontId="27" fillId="16" borderId="105" xfId="0" applyFont="1" applyFill="1" applyBorder="1" applyAlignment="1" applyProtection="1">
      <alignment horizontal="center" vertical="center" wrapText="1"/>
    </xf>
    <xf numFmtId="0" fontId="27" fillId="15" borderId="106" xfId="0" applyFont="1" applyFill="1" applyBorder="1" applyAlignment="1">
      <alignment horizontal="center" vertical="center" wrapText="1"/>
    </xf>
    <xf numFmtId="0" fontId="34" fillId="4" borderId="47" xfId="0" applyNumberFormat="1" applyFont="1" applyFill="1" applyBorder="1" applyAlignment="1" applyProtection="1">
      <alignment horizontal="center" vertical="center" wrapText="1"/>
    </xf>
    <xf numFmtId="0" fontId="34" fillId="14" borderId="47" xfId="0" applyNumberFormat="1" applyFont="1" applyFill="1" applyBorder="1" applyAlignment="1" applyProtection="1">
      <alignment horizontal="center" vertical="center" wrapText="1"/>
    </xf>
    <xf numFmtId="0" fontId="34" fillId="14" borderId="107" xfId="0" applyFont="1" applyFill="1" applyBorder="1" applyAlignment="1" applyProtection="1">
      <alignment horizontal="left" vertical="center"/>
    </xf>
    <xf numFmtId="0" fontId="34" fillId="4" borderId="50" xfId="0" applyNumberFormat="1" applyFont="1" applyFill="1" applyBorder="1" applyAlignment="1" applyProtection="1">
      <alignment horizontal="center" vertical="center" wrapText="1"/>
    </xf>
    <xf numFmtId="0" fontId="34" fillId="14" borderId="107" xfId="0" applyFont="1" applyFill="1" applyBorder="1" applyAlignment="1" applyProtection="1">
      <alignment horizontal="left" vertical="center"/>
      <protection locked="0"/>
    </xf>
    <xf numFmtId="0" fontId="27" fillId="15" borderId="109" xfId="0" applyFont="1" applyFill="1" applyBorder="1" applyAlignment="1">
      <alignment horizontal="center" vertical="center" wrapText="1"/>
    </xf>
    <xf numFmtId="0" fontId="34" fillId="14" borderId="76" xfId="0" applyFont="1" applyFill="1" applyBorder="1" applyAlignment="1" applyProtection="1">
      <alignment horizontal="left" vertical="center"/>
      <protection locked="0"/>
    </xf>
    <xf numFmtId="0" fontId="17" fillId="4" borderId="0" xfId="0" applyFont="1" applyFill="1"/>
    <xf numFmtId="0" fontId="26" fillId="4" borderId="0" xfId="0" applyFont="1" applyFill="1"/>
    <xf numFmtId="0" fontId="17" fillId="4" borderId="0" xfId="0" applyFont="1" applyFill="1" applyAlignment="1">
      <alignment wrapText="1"/>
    </xf>
    <xf numFmtId="0" fontId="6" fillId="4" borderId="0" xfId="0" applyFont="1" applyFill="1"/>
    <xf numFmtId="0" fontId="34" fillId="4" borderId="76" xfId="0" applyFont="1" applyFill="1" applyBorder="1" applyAlignment="1" applyProtection="1">
      <alignment horizontal="left" vertical="center"/>
      <protection locked="0"/>
    </xf>
    <xf numFmtId="0" fontId="34" fillId="4" borderId="107" xfId="0" applyFont="1" applyFill="1" applyBorder="1" applyAlignment="1" applyProtection="1">
      <alignment horizontal="left" vertical="center"/>
      <protection locked="0"/>
    </xf>
    <xf numFmtId="0" fontId="34" fillId="0" borderId="76" xfId="0" applyFont="1" applyBorder="1" applyAlignment="1" applyProtection="1">
      <alignment horizontal="left" vertical="center"/>
      <protection locked="0"/>
    </xf>
    <xf numFmtId="0" fontId="34" fillId="0" borderId="107" xfId="0" applyFont="1" applyBorder="1" applyAlignment="1" applyProtection="1">
      <alignment horizontal="left" vertical="center"/>
      <protection locked="0"/>
    </xf>
    <xf numFmtId="0" fontId="34" fillId="0" borderId="110" xfId="0" applyFont="1" applyBorder="1" applyAlignment="1" applyProtection="1">
      <alignment horizontal="left" vertical="center"/>
      <protection locked="0"/>
    </xf>
    <xf numFmtId="0" fontId="34" fillId="0" borderId="108" xfId="0" applyFont="1" applyBorder="1" applyAlignment="1" applyProtection="1">
      <alignment horizontal="left" vertical="center"/>
      <protection locked="0"/>
    </xf>
    <xf numFmtId="0" fontId="34" fillId="4" borderId="107" xfId="0" applyFont="1" applyFill="1" applyBorder="1" applyAlignment="1" applyProtection="1">
      <alignment horizontal="left" vertical="center"/>
    </xf>
    <xf numFmtId="0" fontId="34" fillId="0" borderId="48" xfId="0" applyFont="1" applyBorder="1" applyAlignment="1" applyProtection="1">
      <alignment horizontal="left" vertical="center"/>
    </xf>
    <xf numFmtId="0" fontId="34" fillId="0" borderId="107" xfId="0" applyFont="1" applyBorder="1" applyAlignment="1" applyProtection="1">
      <alignment horizontal="left" vertical="center"/>
    </xf>
    <xf numFmtId="0" fontId="34" fillId="0" borderId="51" xfId="0" applyFont="1" applyBorder="1" applyAlignment="1" applyProtection="1">
      <alignment horizontal="left" vertical="center"/>
    </xf>
    <xf numFmtId="0" fontId="34" fillId="0" borderId="108" xfId="0" applyFont="1" applyBorder="1" applyAlignment="1" applyProtection="1">
      <alignment horizontal="left" vertical="center"/>
    </xf>
    <xf numFmtId="15" fontId="30" fillId="22" borderId="71" xfId="0" applyNumberFormat="1" applyFont="1" applyFill="1" applyBorder="1" applyAlignment="1" applyProtection="1">
      <alignment vertical="center"/>
    </xf>
    <xf numFmtId="15" fontId="30" fillId="22" borderId="88" xfId="0" applyNumberFormat="1" applyFont="1" applyFill="1" applyBorder="1" applyAlignment="1" applyProtection="1">
      <alignment vertical="center"/>
    </xf>
    <xf numFmtId="167" fontId="34" fillId="13" borderId="47" xfId="0" applyNumberFormat="1" applyFont="1" applyFill="1" applyBorder="1" applyAlignment="1">
      <alignment horizontal="center" vertical="center" wrapText="1"/>
    </xf>
    <xf numFmtId="0" fontId="34" fillId="19" borderId="0" xfId="0" applyFont="1" applyFill="1" applyBorder="1"/>
    <xf numFmtId="167" fontId="34" fillId="21" borderId="47" xfId="0" applyNumberFormat="1" applyFont="1" applyFill="1" applyBorder="1" applyAlignment="1">
      <alignment horizontal="center" vertical="center" wrapText="1"/>
    </xf>
    <xf numFmtId="167" fontId="34" fillId="17" borderId="47" xfId="0" applyNumberFormat="1" applyFont="1" applyFill="1" applyBorder="1" applyAlignment="1">
      <alignment horizontal="center" vertical="center" wrapText="1"/>
    </xf>
    <xf numFmtId="167" fontId="34" fillId="13" borderId="50" xfId="0" applyNumberFormat="1" applyFont="1" applyFill="1" applyBorder="1" applyAlignment="1">
      <alignment horizontal="center" vertical="center" wrapText="1"/>
    </xf>
    <xf numFmtId="0" fontId="34" fillId="19" borderId="72" xfId="0" applyFont="1" applyFill="1" applyBorder="1"/>
    <xf numFmtId="167" fontId="34" fillId="13" borderId="59" xfId="0" applyNumberFormat="1" applyFont="1" applyFill="1" applyBorder="1" applyAlignment="1">
      <alignment horizontal="center" vertical="center" wrapText="1"/>
    </xf>
    <xf numFmtId="3" fontId="34" fillId="4" borderId="59" xfId="0" applyNumberFormat="1" applyFont="1" applyFill="1" applyBorder="1" applyAlignment="1">
      <alignment horizontal="center" vertical="center" wrapText="1"/>
    </xf>
    <xf numFmtId="3" fontId="34" fillId="4" borderId="47" xfId="0" applyNumberFormat="1" applyFont="1" applyFill="1" applyBorder="1" applyAlignment="1">
      <alignment horizontal="center" vertical="center" wrapText="1"/>
    </xf>
    <xf numFmtId="3" fontId="34" fillId="14" borderId="59" xfId="0" applyNumberFormat="1" applyFont="1" applyFill="1" applyBorder="1" applyAlignment="1">
      <alignment horizontal="center" vertical="center" wrapText="1"/>
    </xf>
    <xf numFmtId="3" fontId="34" fillId="14" borderId="47" xfId="0" applyNumberFormat="1" applyFont="1" applyFill="1" applyBorder="1" applyAlignment="1">
      <alignment horizontal="center" vertical="center" wrapText="1"/>
    </xf>
    <xf numFmtId="3" fontId="34" fillId="4" borderId="50" xfId="0" applyNumberFormat="1" applyFont="1" applyFill="1" applyBorder="1" applyAlignment="1">
      <alignment horizontal="center" vertical="center" wrapText="1"/>
    </xf>
    <xf numFmtId="0" fontId="33" fillId="8" borderId="96" xfId="0" applyFont="1" applyFill="1" applyBorder="1" applyAlignment="1" applyProtection="1">
      <alignment horizontal="center" vertical="center" wrapText="1"/>
      <protection hidden="1"/>
    </xf>
    <xf numFmtId="0" fontId="33" fillId="8" borderId="97" xfId="0" quotePrefix="1" applyFont="1" applyFill="1" applyBorder="1" applyAlignment="1" applyProtection="1">
      <alignment horizontal="center" vertical="center" wrapText="1"/>
      <protection hidden="1"/>
    </xf>
    <xf numFmtId="15" fontId="33" fillId="8" borderId="97" xfId="0" applyNumberFormat="1" applyFont="1" applyFill="1" applyBorder="1" applyAlignment="1" applyProtection="1">
      <alignment horizontal="center" vertical="center"/>
      <protection locked="0"/>
    </xf>
    <xf numFmtId="15" fontId="33" fillId="8" borderId="98" xfId="0" applyNumberFormat="1" applyFont="1" applyFill="1" applyBorder="1" applyAlignment="1" applyProtection="1">
      <alignment horizontal="center" vertical="center"/>
      <protection locked="0"/>
    </xf>
    <xf numFmtId="0" fontId="5" fillId="0" borderId="0" xfId="0" applyFont="1"/>
    <xf numFmtId="0" fontId="38" fillId="0" borderId="0" xfId="0" applyFont="1"/>
    <xf numFmtId="0" fontId="5" fillId="0" borderId="0" xfId="0" applyFont="1" applyAlignment="1">
      <alignment wrapText="1"/>
    </xf>
    <xf numFmtId="15" fontId="0" fillId="8" borderId="16" xfId="0" applyNumberFormat="1" applyFont="1" applyFill="1" applyBorder="1" applyAlignment="1" applyProtection="1">
      <alignment horizontal="center" vertical="center"/>
    </xf>
    <xf numFmtId="15" fontId="0" fillId="8" borderId="17" xfId="0" applyNumberFormat="1" applyFont="1" applyFill="1" applyBorder="1" applyAlignment="1" applyProtection="1">
      <alignment horizontal="center" vertical="center"/>
    </xf>
    <xf numFmtId="0" fontId="11" fillId="6" borderId="101" xfId="0" applyFont="1" applyFill="1" applyBorder="1" applyAlignment="1" applyProtection="1">
      <alignment horizontal="center" vertical="center" wrapText="1"/>
    </xf>
    <xf numFmtId="0" fontId="34" fillId="4" borderId="48" xfId="0" applyFont="1" applyFill="1" applyBorder="1" applyAlignment="1" applyProtection="1">
      <alignment horizontal="left" vertical="center"/>
    </xf>
    <xf numFmtId="0" fontId="11" fillId="6" borderId="20" xfId="0" applyFont="1" applyFill="1" applyBorder="1" applyAlignment="1" applyProtection="1">
      <alignment horizontal="center" vertical="center" wrapText="1"/>
    </xf>
    <xf numFmtId="0" fontId="39" fillId="6" borderId="20" xfId="0" applyFont="1" applyFill="1" applyBorder="1" applyAlignment="1" applyProtection="1">
      <alignment horizontal="center" vertical="center" wrapText="1"/>
    </xf>
    <xf numFmtId="0" fontId="6" fillId="0" borderId="0" xfId="0" applyFont="1" applyAlignment="1" applyProtection="1">
      <alignment wrapText="1"/>
    </xf>
    <xf numFmtId="0" fontId="6" fillId="0" borderId="0" xfId="0" applyFont="1" applyFill="1" applyAlignment="1" applyProtection="1">
      <alignment wrapText="1"/>
    </xf>
    <xf numFmtId="0" fontId="11" fillId="6" borderId="100" xfId="0" applyFont="1" applyFill="1" applyBorder="1" applyAlignment="1" applyProtection="1">
      <alignment vertical="center" wrapText="1"/>
    </xf>
    <xf numFmtId="0" fontId="5" fillId="0" borderId="102" xfId="0" applyFont="1" applyFill="1" applyBorder="1" applyAlignment="1" applyProtection="1">
      <alignment vertical="center" wrapText="1"/>
    </xf>
    <xf numFmtId="0" fontId="0" fillId="0" borderId="0" xfId="0" applyFont="1" applyFill="1" applyAlignment="1" applyProtection="1">
      <alignment horizontal="center" vertical="center" wrapText="1"/>
    </xf>
    <xf numFmtId="0" fontId="0" fillId="0" borderId="0" xfId="0" applyFont="1" applyFill="1" applyAlignment="1" applyProtection="1">
      <alignment horizontal="center" wrapText="1"/>
    </xf>
    <xf numFmtId="49" fontId="0" fillId="0" borderId="0" xfId="0" applyNumberFormat="1"/>
    <xf numFmtId="169" fontId="0" fillId="4" borderId="17" xfId="0" applyNumberFormat="1" applyFont="1" applyFill="1" applyBorder="1" applyAlignment="1" applyProtection="1">
      <alignment horizontal="center" vertical="center"/>
      <protection locked="0"/>
    </xf>
    <xf numFmtId="49" fontId="21" fillId="0" borderId="0" xfId="0" applyNumberFormat="1" applyFont="1" applyProtection="1"/>
    <xf numFmtId="49" fontId="3" fillId="0" borderId="0" xfId="2" applyNumberFormat="1"/>
    <xf numFmtId="169" fontId="6" fillId="0" borderId="0" xfId="0" applyNumberFormat="1" applyFont="1" applyProtection="1"/>
    <xf numFmtId="17" fontId="13" fillId="6" borderId="43" xfId="0" applyNumberFormat="1" applyFont="1" applyFill="1" applyBorder="1" applyAlignment="1" applyProtection="1">
      <alignment horizontal="center" vertical="center" wrapText="1"/>
    </xf>
    <xf numFmtId="17" fontId="13" fillId="6" borderId="43" xfId="0" quotePrefix="1" applyNumberFormat="1" applyFont="1" applyFill="1" applyBorder="1" applyAlignment="1" applyProtection="1">
      <alignment horizontal="center" vertical="center" wrapText="1"/>
    </xf>
    <xf numFmtId="17" fontId="23" fillId="6" borderId="43" xfId="0" applyNumberFormat="1" applyFont="1" applyFill="1" applyBorder="1" applyAlignment="1" applyProtection="1">
      <alignment horizontal="center" vertical="center" wrapText="1"/>
    </xf>
    <xf numFmtId="0" fontId="24" fillId="4" borderId="43" xfId="0" applyFont="1" applyFill="1" applyBorder="1" applyProtection="1"/>
    <xf numFmtId="0" fontId="24" fillId="4" borderId="43" xfId="0" applyFont="1" applyFill="1" applyBorder="1" applyAlignment="1" applyProtection="1">
      <alignment vertical="center" wrapText="1"/>
    </xf>
    <xf numFmtId="0" fontId="24" fillId="4" borderId="43" xfId="0" quotePrefix="1" applyFont="1" applyFill="1" applyBorder="1" applyAlignment="1" applyProtection="1">
      <alignment horizontal="left" vertical="center" wrapText="1"/>
    </xf>
    <xf numFmtId="49" fontId="0" fillId="8" borderId="43" xfId="0" applyNumberFormat="1" applyFont="1" applyFill="1" applyBorder="1" applyAlignment="1" applyProtection="1">
      <alignment horizontal="center" vertical="center" wrapText="1"/>
    </xf>
    <xf numFmtId="0" fontId="0" fillId="4" borderId="43" xfId="0" applyFont="1" applyFill="1" applyBorder="1" applyAlignment="1" applyProtection="1">
      <alignment horizontal="left" vertical="center" wrapText="1"/>
      <protection locked="0"/>
    </xf>
    <xf numFmtId="49" fontId="0" fillId="4" borderId="43" xfId="0" quotePrefix="1" applyNumberFormat="1" applyFont="1" applyFill="1" applyBorder="1" applyAlignment="1" applyProtection="1">
      <alignment horizontal="left" vertical="center" wrapText="1"/>
      <protection locked="0"/>
    </xf>
    <xf numFmtId="49" fontId="0" fillId="4" borderId="43" xfId="0" quotePrefix="1" applyNumberFormat="1" applyFont="1" applyFill="1" applyBorder="1" applyAlignment="1" applyProtection="1">
      <alignment horizontal="center" vertical="center" wrapText="1"/>
      <protection locked="0"/>
    </xf>
    <xf numFmtId="0" fontId="0" fillId="7" borderId="43" xfId="0" applyFont="1" applyFill="1" applyBorder="1" applyAlignment="1" applyProtection="1">
      <alignment horizontal="center" vertical="center" wrapText="1"/>
    </xf>
    <xf numFmtId="0" fontId="0" fillId="0" borderId="43" xfId="0" applyFont="1" applyFill="1" applyBorder="1" applyAlignment="1" applyProtection="1">
      <alignment horizontal="center" vertical="center" wrapText="1"/>
      <protection locked="0"/>
    </xf>
    <xf numFmtId="0" fontId="0" fillId="0" borderId="43" xfId="0" applyFont="1" applyFill="1" applyBorder="1" applyAlignment="1" applyProtection="1">
      <alignment horizontal="center" vertical="center" wrapText="1"/>
    </xf>
    <xf numFmtId="0" fontId="5" fillId="4" borderId="43" xfId="0" quotePrefix="1" applyFont="1" applyFill="1" applyBorder="1" applyAlignment="1" applyProtection="1">
      <alignment horizontal="center" vertical="center" wrapText="1"/>
      <protection locked="0"/>
    </xf>
    <xf numFmtId="0" fontId="19" fillId="4" borderId="43" xfId="0" applyFont="1" applyFill="1" applyBorder="1" applyProtection="1"/>
    <xf numFmtId="49" fontId="5" fillId="4" borderId="43" xfId="0" quotePrefix="1" applyNumberFormat="1" applyFont="1" applyFill="1" applyBorder="1" applyAlignment="1" applyProtection="1">
      <alignment horizontal="left" vertical="center" wrapText="1"/>
      <protection locked="0"/>
    </xf>
    <xf numFmtId="49" fontId="24" fillId="4" borderId="43" xfId="0" applyNumberFormat="1" applyFont="1" applyFill="1" applyBorder="1" applyAlignment="1" applyProtection="1">
      <alignment vertical="center" wrapText="1"/>
    </xf>
    <xf numFmtId="49" fontId="5" fillId="4" borderId="43" xfId="0" quotePrefix="1" applyNumberFormat="1" applyFont="1" applyFill="1" applyBorder="1" applyAlignment="1" applyProtection="1">
      <alignment horizontal="center" vertical="center" wrapText="1"/>
      <protection locked="0"/>
    </xf>
    <xf numFmtId="0" fontId="0" fillId="4" borderId="0" xfId="0" applyNumberFormat="1" applyFont="1" applyFill="1" applyBorder="1" applyAlignment="1" applyProtection="1">
      <alignment horizontal="center" vertical="center" wrapText="1"/>
      <protection locked="0"/>
    </xf>
    <xf numFmtId="0" fontId="0" fillId="4" borderId="0" xfId="0" applyNumberFormat="1" applyFont="1" applyFill="1" applyBorder="1" applyAlignment="1" applyProtection="1">
      <alignment horizontal="center" vertical="center" wrapText="1"/>
    </xf>
    <xf numFmtId="0" fontId="11" fillId="6" borderId="43" xfId="0" applyFont="1" applyFill="1" applyBorder="1" applyAlignment="1" applyProtection="1">
      <alignment horizontal="center" vertical="center" wrapText="1"/>
    </xf>
    <xf numFmtId="0" fontId="11" fillId="6" borderId="43" xfId="0" quotePrefix="1" applyFont="1" applyFill="1" applyBorder="1" applyAlignment="1" applyProtection="1">
      <alignment horizontal="center" vertical="center" wrapText="1"/>
    </xf>
    <xf numFmtId="0" fontId="14" fillId="4" borderId="43" xfId="0" quotePrefix="1" applyFont="1" applyFill="1" applyBorder="1" applyAlignment="1" applyProtection="1">
      <alignment horizontal="center" vertical="center" wrapText="1"/>
    </xf>
    <xf numFmtId="0" fontId="14" fillId="4" borderId="43" xfId="0" applyFont="1" applyFill="1" applyBorder="1" applyAlignment="1" applyProtection="1">
      <alignment horizontal="center" vertical="center" wrapText="1"/>
    </xf>
    <xf numFmtId="0" fontId="14" fillId="0" borderId="43" xfId="0" applyFont="1" applyFill="1" applyBorder="1" applyAlignment="1" applyProtection="1">
      <alignment horizontal="center" vertical="center" wrapText="1"/>
    </xf>
    <xf numFmtId="0" fontId="0" fillId="8" borderId="43" xfId="0" applyFont="1" applyFill="1" applyBorder="1" applyAlignment="1" applyProtection="1">
      <alignment horizontal="left" vertical="center" wrapText="1"/>
    </xf>
    <xf numFmtId="0" fontId="0" fillId="8" borderId="43" xfId="0" applyNumberFormat="1" applyFont="1" applyFill="1" applyBorder="1" applyAlignment="1" applyProtection="1">
      <alignment horizontal="center" vertical="center" wrapText="1"/>
    </xf>
    <xf numFmtId="4" fontId="0" fillId="4" borderId="43" xfId="0" applyNumberFormat="1" applyFont="1" applyFill="1" applyBorder="1" applyAlignment="1" applyProtection="1">
      <alignment horizontal="center" vertical="center" wrapText="1"/>
      <protection locked="0"/>
    </xf>
    <xf numFmtId="3" fontId="0" fillId="4" borderId="43" xfId="0" applyNumberFormat="1" applyFont="1" applyFill="1" applyBorder="1" applyAlignment="1" applyProtection="1">
      <alignment horizontal="center" vertical="center" wrapText="1"/>
      <protection locked="0"/>
    </xf>
    <xf numFmtId="166" fontId="0" fillId="4" borderId="43" xfId="0" applyNumberFormat="1" applyFont="1" applyFill="1" applyBorder="1" applyAlignment="1" applyProtection="1">
      <alignment horizontal="center" vertical="center" wrapText="1"/>
      <protection locked="0"/>
    </xf>
    <xf numFmtId="15" fontId="0" fillId="4" borderId="43" xfId="0" applyNumberFormat="1" applyFont="1" applyFill="1" applyBorder="1" applyAlignment="1" applyProtection="1">
      <alignment horizontal="center" vertical="center" wrapText="1"/>
      <protection locked="0"/>
    </xf>
    <xf numFmtId="49" fontId="0" fillId="4" borderId="43" xfId="0" applyNumberFormat="1" applyFont="1" applyFill="1" applyBorder="1" applyAlignment="1" applyProtection="1">
      <alignment horizontal="center" vertical="center" wrapText="1"/>
      <protection locked="0"/>
    </xf>
    <xf numFmtId="165" fontId="6" fillId="4" borderId="43" xfId="0" applyNumberFormat="1" applyFont="1" applyFill="1" applyBorder="1" applyAlignment="1" applyProtection="1">
      <alignment horizontal="center" vertical="center" wrapText="1"/>
    </xf>
    <xf numFmtId="15" fontId="6" fillId="4" borderId="43" xfId="0" applyNumberFormat="1" applyFont="1" applyFill="1" applyBorder="1" applyAlignment="1" applyProtection="1">
      <alignment horizontal="center" vertical="center" wrapText="1"/>
    </xf>
    <xf numFmtId="49" fontId="6" fillId="4" borderId="43" xfId="0" applyNumberFormat="1" applyFont="1" applyFill="1" applyBorder="1" applyAlignment="1" applyProtection="1">
      <alignment horizontal="center" vertical="center" wrapText="1"/>
    </xf>
    <xf numFmtId="0" fontId="11" fillId="0" borderId="43" xfId="0" applyFont="1" applyFill="1" applyBorder="1" applyAlignment="1" applyProtection="1">
      <alignment horizontal="center" vertical="center" wrapText="1"/>
    </xf>
    <xf numFmtId="1" fontId="0" fillId="8" borderId="43" xfId="0" applyNumberFormat="1" applyFont="1" applyFill="1" applyBorder="1" applyAlignment="1" applyProtection="1">
      <alignment horizontal="center" vertical="center"/>
    </xf>
    <xf numFmtId="49" fontId="0" fillId="8" borderId="43" xfId="0" applyNumberFormat="1" applyFont="1" applyFill="1" applyBorder="1" applyAlignment="1" applyProtection="1">
      <alignment horizontal="center" vertical="center"/>
    </xf>
    <xf numFmtId="49" fontId="0" fillId="8" borderId="43" xfId="0" applyNumberFormat="1" applyFont="1" applyFill="1" applyBorder="1" applyAlignment="1" applyProtection="1">
      <alignment horizontal="left" vertical="center" wrapText="1"/>
    </xf>
    <xf numFmtId="0" fontId="0" fillId="0" borderId="43" xfId="0" quotePrefix="1" applyFont="1" applyFill="1" applyBorder="1" applyAlignment="1" applyProtection="1">
      <alignment horizontal="left" vertical="center" wrapText="1"/>
      <protection locked="0"/>
    </xf>
    <xf numFmtId="0" fontId="6" fillId="0" borderId="43" xfId="0" quotePrefix="1" applyFont="1" applyFill="1" applyBorder="1" applyAlignment="1" applyProtection="1">
      <alignment horizontal="left" vertical="center" wrapText="1"/>
    </xf>
    <xf numFmtId="0" fontId="13" fillId="6" borderId="43" xfId="0" applyFont="1" applyFill="1" applyBorder="1" applyAlignment="1" applyProtection="1">
      <alignment horizontal="center" vertical="center"/>
    </xf>
    <xf numFmtId="17" fontId="13" fillId="6" borderId="43" xfId="0" applyNumberFormat="1" applyFont="1" applyFill="1" applyBorder="1" applyAlignment="1" applyProtection="1">
      <alignment horizontal="center" vertical="center"/>
    </xf>
    <xf numFmtId="17" fontId="14" fillId="0" borderId="43" xfId="0" applyNumberFormat="1" applyFont="1" applyFill="1" applyBorder="1" applyAlignment="1" applyProtection="1">
      <alignment horizontal="center" vertical="center"/>
    </xf>
    <xf numFmtId="49" fontId="0" fillId="4" borderId="43" xfId="0" applyNumberFormat="1" applyFont="1" applyFill="1" applyBorder="1" applyAlignment="1" applyProtection="1">
      <alignment horizontal="left" vertical="center" wrapText="1"/>
      <protection locked="0"/>
    </xf>
    <xf numFmtId="0" fontId="6" fillId="0" borderId="43" xfId="0" applyFont="1" applyFill="1" applyBorder="1" applyAlignment="1" applyProtection="1">
      <alignment horizontal="left" wrapText="1"/>
    </xf>
    <xf numFmtId="0" fontId="0" fillId="4" borderId="0" xfId="0" quotePrefix="1" applyFont="1" applyFill="1" applyBorder="1" applyAlignment="1" applyProtection="1">
      <alignment horizontal="left" vertical="center" wrapText="1"/>
      <protection locked="0"/>
    </xf>
    <xf numFmtId="0" fontId="14" fillId="0" borderId="43" xfId="0" applyFont="1" applyFill="1" applyBorder="1" applyAlignment="1" applyProtection="1">
      <alignment horizontal="center" vertical="center"/>
    </xf>
    <xf numFmtId="0" fontId="0" fillId="4" borderId="43" xfId="0" quotePrefix="1" applyFont="1" applyFill="1" applyBorder="1" applyAlignment="1" applyProtection="1">
      <alignment horizontal="left" vertical="center" wrapText="1"/>
      <protection locked="0"/>
    </xf>
    <xf numFmtId="0" fontId="6" fillId="0" borderId="43" xfId="0" quotePrefix="1" applyFont="1" applyFill="1" applyBorder="1" applyAlignment="1" applyProtection="1">
      <alignment horizontal="left" wrapText="1"/>
    </xf>
    <xf numFmtId="0" fontId="6" fillId="0" borderId="43" xfId="0" quotePrefix="1" applyFont="1" applyFill="1" applyBorder="1" applyAlignment="1" applyProtection="1">
      <alignment horizontal="center" wrapText="1"/>
    </xf>
    <xf numFmtId="0" fontId="13" fillId="6" borderId="43" xfId="0" quotePrefix="1" applyFont="1" applyFill="1" applyBorder="1" applyAlignment="1" applyProtection="1">
      <alignment horizontal="center" vertical="center"/>
      <protection locked="0"/>
    </xf>
    <xf numFmtId="0" fontId="13" fillId="6" borderId="43" xfId="0" applyFont="1" applyFill="1" applyBorder="1" applyAlignment="1" applyProtection="1">
      <alignment horizontal="center" vertical="center"/>
      <protection locked="0"/>
    </xf>
    <xf numFmtId="0" fontId="20" fillId="6" borderId="43" xfId="0" applyFont="1" applyFill="1" applyBorder="1" applyAlignment="1" applyProtection="1">
      <alignment horizontal="center" vertical="center"/>
    </xf>
    <xf numFmtId="0" fontId="13" fillId="6" borderId="43" xfId="0" quotePrefix="1" applyFont="1" applyFill="1" applyBorder="1" applyAlignment="1" applyProtection="1">
      <alignment horizontal="center" vertical="center"/>
    </xf>
    <xf numFmtId="0" fontId="13" fillId="6" borderId="43" xfId="0" applyFont="1" applyFill="1" applyBorder="1" applyAlignment="1" applyProtection="1">
      <alignment horizontal="center" vertical="center" wrapText="1"/>
      <protection locked="0"/>
    </xf>
    <xf numFmtId="17" fontId="14" fillId="4" borderId="43" xfId="0" applyNumberFormat="1" applyFont="1" applyFill="1" applyBorder="1" applyAlignment="1" applyProtection="1">
      <alignment vertical="center"/>
    </xf>
    <xf numFmtId="17" fontId="22" fillId="4" borderId="43" xfId="0" applyNumberFormat="1" applyFont="1" applyFill="1" applyBorder="1" applyAlignment="1" applyProtection="1">
      <alignment vertical="center"/>
    </xf>
    <xf numFmtId="17" fontId="14" fillId="4" borderId="43" xfId="0" quotePrefix="1" applyNumberFormat="1" applyFont="1" applyFill="1" applyBorder="1" applyAlignment="1" applyProtection="1">
      <alignment horizontal="center" vertical="center" wrapText="1"/>
    </xf>
    <xf numFmtId="49" fontId="6" fillId="4" borderId="43" xfId="0" applyNumberFormat="1" applyFont="1" applyFill="1" applyBorder="1" applyAlignment="1" applyProtection="1">
      <alignment horizontal="center" vertical="center"/>
    </xf>
    <xf numFmtId="0" fontId="5" fillId="4" borderId="43" xfId="0" applyFont="1" applyFill="1" applyBorder="1" applyAlignment="1" applyProtection="1">
      <alignment horizontal="left" vertical="center" wrapText="1"/>
      <protection locked="0"/>
    </xf>
    <xf numFmtId="0" fontId="5" fillId="4" borderId="43" xfId="0" applyFont="1" applyFill="1" applyBorder="1" applyAlignment="1" applyProtection="1">
      <alignment horizontal="left" vertical="center" wrapText="1"/>
    </xf>
    <xf numFmtId="49" fontId="6" fillId="4" borderId="43" xfId="0" applyNumberFormat="1" applyFont="1" applyFill="1" applyBorder="1" applyAlignment="1" applyProtection="1">
      <alignment horizontal="left" vertical="center" wrapText="1"/>
    </xf>
    <xf numFmtId="0" fontId="6" fillId="4" borderId="43" xfId="0" applyFont="1" applyFill="1" applyBorder="1" applyAlignment="1" applyProtection="1">
      <alignment horizontal="left" vertical="center" wrapText="1"/>
    </xf>
    <xf numFmtId="49" fontId="5" fillId="4" borderId="43" xfId="0" applyNumberFormat="1" applyFont="1" applyFill="1" applyBorder="1" applyAlignment="1" applyProtection="1">
      <alignment horizontal="left" vertical="center" wrapText="1"/>
      <protection locked="0"/>
    </xf>
    <xf numFmtId="0" fontId="6" fillId="4" borderId="43" xfId="0" applyFont="1" applyFill="1" applyBorder="1" applyProtection="1">
      <protection locked="0"/>
    </xf>
    <xf numFmtId="0" fontId="6" fillId="4" borderId="43" xfId="0" applyFont="1" applyFill="1" applyBorder="1" applyProtection="1"/>
    <xf numFmtId="0" fontId="41" fillId="4" borderId="115" xfId="0" applyFont="1" applyFill="1" applyBorder="1" applyAlignment="1" applyProtection="1">
      <alignment horizontal="left" vertical="center" wrapText="1"/>
      <protection locked="0"/>
    </xf>
    <xf numFmtId="0" fontId="41" fillId="4" borderId="43" xfId="0" applyFont="1" applyFill="1" applyBorder="1" applyAlignment="1" applyProtection="1">
      <alignment horizontal="left" vertical="center" wrapText="1"/>
    </xf>
    <xf numFmtId="49" fontId="42" fillId="4" borderId="43" xfId="0" applyNumberFormat="1" applyFont="1" applyFill="1" applyBorder="1" applyAlignment="1" applyProtection="1">
      <alignment horizontal="left" vertical="center" wrapText="1"/>
    </xf>
    <xf numFmtId="0" fontId="42" fillId="4" borderId="43" xfId="0" applyFont="1" applyFill="1" applyBorder="1" applyAlignment="1" applyProtection="1">
      <alignment horizontal="left" vertical="center" wrapText="1"/>
    </xf>
    <xf numFmtId="49" fontId="41" fillId="4" borderId="43" xfId="0" applyNumberFormat="1" applyFont="1" applyFill="1" applyBorder="1" applyAlignment="1" applyProtection="1">
      <alignment horizontal="left" vertical="center" wrapText="1"/>
      <protection locked="0"/>
    </xf>
    <xf numFmtId="0" fontId="42" fillId="4" borderId="43" xfId="0" applyFont="1" applyFill="1" applyBorder="1" applyProtection="1">
      <protection locked="0"/>
    </xf>
    <xf numFmtId="0" fontId="41" fillId="4" borderId="116" xfId="0" applyFont="1" applyFill="1" applyBorder="1" applyAlignment="1" applyProtection="1">
      <alignment horizontal="left" vertical="center" wrapText="1"/>
      <protection locked="0"/>
    </xf>
    <xf numFmtId="0" fontId="41" fillId="4" borderId="117" xfId="0" applyFont="1" applyFill="1" applyBorder="1" applyAlignment="1" applyProtection="1">
      <alignment horizontal="left" vertical="center" wrapText="1"/>
    </xf>
    <xf numFmtId="49" fontId="42" fillId="4" borderId="117" xfId="0" applyNumberFormat="1" applyFont="1" applyFill="1" applyBorder="1" applyAlignment="1" applyProtection="1">
      <alignment horizontal="left" vertical="center" wrapText="1"/>
    </xf>
    <xf numFmtId="0" fontId="42" fillId="4" borderId="117" xfId="0" applyFont="1" applyFill="1" applyBorder="1" applyAlignment="1" applyProtection="1">
      <alignment horizontal="left" vertical="center" wrapText="1"/>
    </xf>
    <xf numFmtId="49" fontId="41" fillId="4" borderId="117" xfId="0" applyNumberFormat="1" applyFont="1" applyFill="1" applyBorder="1" applyAlignment="1" applyProtection="1">
      <alignment horizontal="left" vertical="center" wrapText="1"/>
      <protection locked="0"/>
    </xf>
    <xf numFmtId="0" fontId="42" fillId="4" borderId="117" xfId="0" applyFont="1" applyFill="1" applyBorder="1" applyProtection="1">
      <protection locked="0"/>
    </xf>
    <xf numFmtId="0" fontId="13" fillId="6" borderId="43" xfId="0" applyFont="1" applyFill="1" applyBorder="1" applyAlignment="1" applyProtection="1">
      <alignment horizontal="center" vertical="center" wrapText="1"/>
    </xf>
    <xf numFmtId="49" fontId="5" fillId="8" borderId="43" xfId="0" applyNumberFormat="1" applyFont="1" applyFill="1" applyBorder="1" applyAlignment="1" applyProtection="1">
      <alignment horizontal="center" vertical="center" wrapText="1"/>
    </xf>
    <xf numFmtId="167" fontId="0" fillId="4" borderId="43" xfId="0" applyNumberFormat="1" applyFont="1" applyFill="1" applyBorder="1" applyAlignment="1" applyProtection="1">
      <alignment horizontal="center" vertical="center" wrapText="1"/>
      <protection locked="0"/>
    </xf>
    <xf numFmtId="165" fontId="24" fillId="4" borderId="43" xfId="0" applyNumberFormat="1" applyFont="1" applyFill="1" applyBorder="1" applyAlignment="1" applyProtection="1">
      <alignment horizontal="center" vertical="center" wrapText="1"/>
    </xf>
    <xf numFmtId="15" fontId="24" fillId="4" borderId="43" xfId="0" applyNumberFormat="1" applyFont="1" applyFill="1" applyBorder="1" applyAlignment="1" applyProtection="1">
      <alignment horizontal="center" vertical="center" wrapText="1"/>
    </xf>
    <xf numFmtId="0" fontId="24" fillId="4" borderId="43" xfId="0" applyNumberFormat="1" applyFont="1" applyFill="1" applyBorder="1" applyAlignment="1" applyProtection="1">
      <alignment horizontal="center" vertical="center" wrapText="1"/>
    </xf>
    <xf numFmtId="0" fontId="0" fillId="4" borderId="0" xfId="0" applyFont="1" applyFill="1" applyBorder="1" applyAlignment="1" applyProtection="1">
      <alignment horizontal="center" vertical="center" wrapText="1"/>
      <protection locked="0"/>
    </xf>
    <xf numFmtId="0" fontId="6" fillId="4" borderId="43" xfId="0" applyFont="1" applyFill="1" applyBorder="1" applyAlignment="1" applyProtection="1">
      <alignment horizontal="center" vertical="center" wrapText="1"/>
    </xf>
    <xf numFmtId="0" fontId="6" fillId="4" borderId="43" xfId="0" applyFont="1" applyFill="1" applyBorder="1" applyAlignment="1" applyProtection="1">
      <alignment horizontal="center" vertical="center"/>
    </xf>
    <xf numFmtId="0" fontId="6" fillId="4" borderId="43" xfId="0" quotePrefix="1" applyFont="1" applyFill="1" applyBorder="1" applyAlignment="1" applyProtection="1">
      <alignment horizontal="center" vertical="center"/>
    </xf>
    <xf numFmtId="0" fontId="0" fillId="4" borderId="43" xfId="0" applyFont="1" applyFill="1" applyBorder="1" applyAlignment="1" applyProtection="1">
      <alignment horizontal="center" vertical="center" wrapText="1"/>
      <protection locked="0"/>
    </xf>
    <xf numFmtId="0" fontId="6" fillId="0" borderId="43" xfId="0" applyFont="1" applyBorder="1" applyAlignment="1" applyProtection="1">
      <alignment horizontal="center" vertical="center"/>
    </xf>
    <xf numFmtId="49" fontId="6" fillId="0" borderId="43" xfId="0" applyNumberFormat="1" applyFont="1" applyBorder="1" applyAlignment="1" applyProtection="1">
      <alignment horizontal="center" vertical="center"/>
    </xf>
    <xf numFmtId="0" fontId="16" fillId="6" borderId="43" xfId="0" applyFont="1" applyFill="1" applyBorder="1" applyAlignment="1" applyProtection="1">
      <alignment horizontal="center" vertical="center" wrapText="1"/>
    </xf>
    <xf numFmtId="0" fontId="13" fillId="6" borderId="43" xfId="0" quotePrefix="1" applyFont="1" applyFill="1" applyBorder="1" applyAlignment="1" applyProtection="1">
      <alignment horizontal="center" vertical="center" wrapText="1"/>
    </xf>
    <xf numFmtId="0" fontId="6" fillId="0" borderId="43" xfId="0" applyFont="1" applyBorder="1" applyProtection="1"/>
    <xf numFmtId="0" fontId="6" fillId="4" borderId="43" xfId="0" applyFont="1" applyFill="1" applyBorder="1" applyAlignment="1" applyProtection="1">
      <alignment wrapText="1"/>
    </xf>
    <xf numFmtId="0" fontId="6" fillId="4" borderId="43" xfId="0" quotePrefix="1" applyFont="1" applyFill="1" applyBorder="1" applyAlignment="1" applyProtection="1">
      <alignment horizontal="left" wrapText="1"/>
    </xf>
    <xf numFmtId="168" fontId="0" fillId="4" borderId="43" xfId="0" applyNumberFormat="1" applyFont="1" applyFill="1" applyBorder="1" applyAlignment="1" applyProtection="1">
      <alignment horizontal="center" vertical="center" wrapText="1"/>
      <protection locked="0"/>
    </xf>
    <xf numFmtId="0" fontId="17" fillId="4" borderId="43" xfId="0" applyFont="1" applyFill="1" applyBorder="1" applyAlignment="1" applyProtection="1">
      <alignment horizontal="center" vertical="center" wrapText="1"/>
      <protection locked="0"/>
    </xf>
    <xf numFmtId="0" fontId="0" fillId="4" borderId="43" xfId="0" applyFont="1" applyFill="1" applyBorder="1" applyAlignment="1" applyProtection="1">
      <alignment horizontal="center" vertical="center" wrapText="1"/>
    </xf>
    <xf numFmtId="0" fontId="0" fillId="0" borderId="43" xfId="0" applyFont="1" applyFill="1" applyBorder="1" applyAlignment="1" applyProtection="1">
      <alignment horizontal="left" vertical="center" wrapText="1"/>
      <protection locked="0"/>
    </xf>
    <xf numFmtId="49" fontId="6" fillId="4" borderId="43" xfId="0" applyNumberFormat="1" applyFont="1" applyFill="1" applyBorder="1" applyProtection="1"/>
    <xf numFmtId="170" fontId="6" fillId="4" borderId="43" xfId="0" applyNumberFormat="1" applyFont="1" applyFill="1" applyBorder="1" applyProtection="1"/>
    <xf numFmtId="4" fontId="0" fillId="20" borderId="43" xfId="0" applyNumberFormat="1" applyFont="1" applyFill="1" applyBorder="1" applyAlignment="1" applyProtection="1">
      <alignment horizontal="center" vertical="center" wrapText="1"/>
      <protection locked="0"/>
    </xf>
    <xf numFmtId="171" fontId="6" fillId="4" borderId="43" xfId="0" applyNumberFormat="1" applyFont="1" applyFill="1" applyBorder="1" applyAlignment="1" applyProtection="1">
      <alignment horizontal="center" vertical="center" wrapText="1"/>
    </xf>
    <xf numFmtId="0" fontId="17" fillId="4" borderId="43" xfId="0" applyFont="1" applyFill="1" applyBorder="1" applyAlignment="1" applyProtection="1">
      <alignment horizontal="center" vertical="center" wrapText="1"/>
    </xf>
    <xf numFmtId="0" fontId="6" fillId="0" borderId="43" xfId="0" quotePrefix="1" applyFont="1" applyFill="1" applyBorder="1" applyAlignment="1" applyProtection="1">
      <alignment horizontal="center" vertical="center" wrapText="1"/>
    </xf>
    <xf numFmtId="0" fontId="0" fillId="0" borderId="43" xfId="0" applyFont="1" applyBorder="1" applyAlignment="1" applyProtection="1">
      <alignment horizontal="left" vertical="center" wrapText="1"/>
      <protection locked="0"/>
    </xf>
    <xf numFmtId="49" fontId="0" fillId="0" borderId="43" xfId="0" applyNumberFormat="1" applyFont="1" applyBorder="1" applyAlignment="1" applyProtection="1">
      <alignment horizontal="left" vertical="center" wrapText="1"/>
      <protection locked="0"/>
    </xf>
    <xf numFmtId="0" fontId="0" fillId="0" borderId="43" xfId="0" applyFont="1" applyBorder="1" applyAlignment="1" applyProtection="1">
      <alignment horizontal="center" vertical="center" wrapText="1"/>
      <protection locked="0"/>
    </xf>
    <xf numFmtId="0" fontId="6" fillId="0" borderId="43" xfId="0" applyFont="1" applyBorder="1" applyAlignment="1" applyProtection="1">
      <alignment horizontal="center" vertical="center" wrapText="1"/>
    </xf>
    <xf numFmtId="0" fontId="5" fillId="0" borderId="43" xfId="0" applyFont="1" applyBorder="1" applyAlignment="1" applyProtection="1">
      <alignment horizontal="center" vertical="center" wrapText="1"/>
      <protection locked="0"/>
    </xf>
    <xf numFmtId="0" fontId="0" fillId="0" borderId="43" xfId="0" quotePrefix="1" applyFont="1" applyBorder="1" applyAlignment="1" applyProtection="1">
      <alignment horizontal="center" vertical="center" wrapText="1"/>
      <protection locked="0"/>
    </xf>
    <xf numFmtId="49" fontId="0" fillId="0" borderId="43" xfId="0" quotePrefix="1" applyNumberFormat="1" applyFont="1" applyBorder="1" applyAlignment="1" applyProtection="1">
      <alignment horizontal="left" vertical="center" wrapText="1"/>
      <protection locked="0"/>
    </xf>
    <xf numFmtId="49" fontId="0" fillId="0" borderId="43" xfId="0" quotePrefix="1" applyNumberFormat="1" applyFont="1" applyBorder="1" applyAlignment="1" applyProtection="1">
      <alignment horizontal="center" vertical="center" wrapText="1"/>
      <protection locked="0"/>
    </xf>
    <xf numFmtId="0" fontId="17" fillId="4" borderId="43" xfId="0" applyFont="1" applyFill="1" applyBorder="1" applyAlignment="1" applyProtection="1">
      <alignment horizontal="center" vertical="center"/>
    </xf>
    <xf numFmtId="0" fontId="6" fillId="0" borderId="43" xfId="0" applyFont="1" applyFill="1" applyBorder="1" applyAlignment="1" applyProtection="1">
      <alignment horizontal="left" vertical="center" wrapText="1"/>
    </xf>
    <xf numFmtId="49" fontId="6" fillId="0" borderId="43" xfId="0" applyNumberFormat="1"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0" fontId="5" fillId="0" borderId="0" xfId="0" applyFont="1" applyFill="1" applyBorder="1" applyAlignment="1" applyProtection="1">
      <alignment horizontal="center" vertical="center" wrapText="1"/>
      <protection locked="0"/>
    </xf>
    <xf numFmtId="0" fontId="16" fillId="0" borderId="43" xfId="0" applyFont="1" applyFill="1" applyBorder="1" applyAlignment="1" applyProtection="1">
      <alignment horizontal="center" vertical="center" wrapText="1"/>
    </xf>
    <xf numFmtId="0" fontId="13" fillId="0" borderId="43" xfId="0" applyFont="1" applyFill="1" applyBorder="1" applyAlignment="1" applyProtection="1">
      <alignment horizontal="center" vertical="center" wrapText="1"/>
    </xf>
    <xf numFmtId="49" fontId="5" fillId="0" borderId="43" xfId="0" applyNumberFormat="1" applyFont="1" applyFill="1" applyBorder="1" applyAlignment="1" applyProtection="1">
      <alignment horizontal="left" vertical="center" wrapText="1"/>
      <protection locked="0"/>
    </xf>
    <xf numFmtId="0" fontId="17" fillId="0" borderId="43" xfId="0" applyFont="1" applyFill="1" applyBorder="1" applyAlignment="1" applyProtection="1">
      <alignment horizontal="left" vertical="center" wrapText="1"/>
    </xf>
    <xf numFmtId="15" fontId="17" fillId="0" borderId="43" xfId="0" applyNumberFormat="1" applyFont="1" applyFill="1" applyBorder="1" applyAlignment="1" applyProtection="1">
      <alignment horizontal="center" vertical="center" wrapText="1"/>
    </xf>
    <xf numFmtId="0" fontId="17" fillId="0" borderId="43" xfId="0" applyFont="1" applyFill="1" applyBorder="1" applyAlignment="1" applyProtection="1">
      <alignment horizontal="center" vertical="center" wrapText="1"/>
    </xf>
    <xf numFmtId="0" fontId="5" fillId="0" borderId="43" xfId="0" applyFont="1" applyFill="1" applyBorder="1" applyAlignment="1" applyProtection="1">
      <alignment horizontal="center" vertical="center" wrapText="1"/>
    </xf>
    <xf numFmtId="0" fontId="5" fillId="0" borderId="43" xfId="0" applyFont="1" applyFill="1" applyBorder="1" applyAlignment="1" applyProtection="1">
      <alignment horizontal="left" vertical="center" wrapText="1"/>
    </xf>
    <xf numFmtId="0" fontId="14" fillId="0" borderId="43" xfId="0" quotePrefix="1" applyFont="1" applyFill="1" applyBorder="1" applyAlignment="1" applyProtection="1">
      <alignment horizontal="center" vertical="center" wrapText="1"/>
    </xf>
    <xf numFmtId="0" fontId="0" fillId="8" borderId="43" xfId="0" applyFont="1" applyFill="1" applyBorder="1" applyAlignment="1" applyProtection="1">
      <alignment horizontal="center" vertical="center" wrapText="1"/>
    </xf>
    <xf numFmtId="0" fontId="6" fillId="0" borderId="43" xfId="0" applyFont="1" applyFill="1" applyBorder="1" applyAlignment="1" applyProtection="1">
      <alignment horizontal="center" vertical="center" wrapText="1"/>
    </xf>
    <xf numFmtId="0" fontId="6" fillId="0" borderId="43" xfId="0" applyFont="1" applyFill="1" applyBorder="1" applyAlignment="1" applyProtection="1">
      <alignment horizontal="center" vertical="center"/>
    </xf>
    <xf numFmtId="0" fontId="6" fillId="0" borderId="43" xfId="0" applyFont="1" applyFill="1" applyBorder="1" applyProtection="1"/>
    <xf numFmtId="0" fontId="0" fillId="4" borderId="0" xfId="0" applyNumberFormat="1" applyFont="1" applyFill="1" applyBorder="1" applyAlignment="1" applyProtection="1">
      <alignment horizontal="left" vertical="center" wrapText="1"/>
      <protection locked="0"/>
    </xf>
    <xf numFmtId="0" fontId="22" fillId="0" borderId="43" xfId="0" applyFont="1" applyFill="1" applyBorder="1" applyAlignment="1" applyProtection="1">
      <alignment horizontal="center" vertical="center" wrapText="1"/>
    </xf>
    <xf numFmtId="0" fontId="0" fillId="4" borderId="43" xfId="0" applyNumberFormat="1" applyFont="1" applyFill="1" applyBorder="1" applyAlignment="1" applyProtection="1">
      <alignment horizontal="center" vertical="center" wrapText="1"/>
      <protection locked="0"/>
    </xf>
    <xf numFmtId="0" fontId="21" fillId="0" borderId="43" xfId="0" applyFont="1" applyFill="1" applyBorder="1" applyAlignment="1" applyProtection="1">
      <alignment horizontal="center" vertical="center"/>
    </xf>
    <xf numFmtId="0" fontId="14" fillId="4" borderId="43" xfId="0" applyFont="1" applyFill="1" applyBorder="1" applyAlignment="1" applyProtection="1">
      <alignment vertical="center"/>
    </xf>
    <xf numFmtId="0" fontId="0" fillId="0" borderId="43" xfId="0" applyFont="1" applyBorder="1" applyProtection="1"/>
    <xf numFmtId="15" fontId="0" fillId="8" borderId="43" xfId="0" applyNumberFormat="1" applyFont="1" applyFill="1" applyBorder="1" applyAlignment="1" applyProtection="1">
      <alignment horizontal="center" vertical="center"/>
    </xf>
    <xf numFmtId="0" fontId="0" fillId="0" borderId="43" xfId="0" applyNumberFormat="1" applyFont="1" applyBorder="1" applyAlignment="1" applyProtection="1">
      <alignment horizontal="center" vertical="center"/>
    </xf>
    <xf numFmtId="15" fontId="0" fillId="0" borderId="43" xfId="0" applyNumberFormat="1" applyFont="1" applyFill="1" applyBorder="1" applyAlignment="1" applyProtection="1">
      <alignment horizontal="center" vertical="center"/>
      <protection locked="0"/>
    </xf>
    <xf numFmtId="0" fontId="0" fillId="0" borderId="43" xfId="0" applyNumberFormat="1" applyFont="1" applyFill="1" applyBorder="1" applyAlignment="1" applyProtection="1">
      <alignment horizontal="center" vertical="center"/>
      <protection locked="0"/>
    </xf>
    <xf numFmtId="14" fontId="6" fillId="0" borderId="43" xfId="0" applyNumberFormat="1" applyFont="1" applyBorder="1" applyProtection="1"/>
    <xf numFmtId="15" fontId="6" fillId="0" borderId="43" xfId="0" applyNumberFormat="1" applyFont="1" applyBorder="1" applyProtection="1"/>
    <xf numFmtId="0" fontId="3" fillId="0" borderId="43" xfId="2" applyFill="1" applyBorder="1"/>
    <xf numFmtId="49" fontId="3" fillId="0" borderId="43" xfId="2" applyNumberFormat="1" applyFill="1" applyBorder="1"/>
    <xf numFmtId="0" fontId="3" fillId="0" borderId="43" xfId="2" applyFont="1" applyFill="1" applyBorder="1"/>
    <xf numFmtId="49" fontId="3" fillId="0" borderId="43" xfId="2" quotePrefix="1" applyNumberFormat="1" applyFill="1" applyBorder="1"/>
    <xf numFmtId="0" fontId="3" fillId="0" borderId="43" xfId="2" quotePrefix="1" applyFill="1" applyBorder="1" applyAlignment="1">
      <alignment horizontal="left"/>
    </xf>
    <xf numFmtId="0" fontId="3" fillId="0" borderId="43" xfId="2" applyNumberFormat="1" applyFont="1" applyBorder="1" applyAlignment="1"/>
    <xf numFmtId="0" fontId="3" fillId="0" borderId="118" xfId="2" quotePrefix="1" applyFill="1" applyBorder="1" applyAlignment="1">
      <alignment horizontal="left"/>
    </xf>
    <xf numFmtId="0" fontId="3" fillId="0" borderId="118" xfId="2" applyFill="1" applyBorder="1"/>
    <xf numFmtId="49" fontId="3" fillId="0" borderId="118" xfId="2" applyNumberFormat="1" applyFill="1" applyBorder="1"/>
    <xf numFmtId="49" fontId="3" fillId="0" borderId="118" xfId="2" quotePrefix="1" applyNumberFormat="1" applyFill="1" applyBorder="1"/>
    <xf numFmtId="0" fontId="3" fillId="0" borderId="43" xfId="2" quotePrefix="1" applyFill="1" applyBorder="1"/>
    <xf numFmtId="172" fontId="3" fillId="0" borderId="43" xfId="2" applyNumberFormat="1" applyFill="1" applyBorder="1"/>
    <xf numFmtId="170" fontId="3" fillId="0" borderId="43" xfId="2" applyNumberFormat="1" applyFill="1" applyBorder="1"/>
    <xf numFmtId="49" fontId="5" fillId="4" borderId="43" xfId="0" quotePrefix="1" applyNumberFormat="1" applyFont="1" applyFill="1" applyBorder="1" applyAlignment="1" applyProtection="1">
      <alignment horizontal="left" vertical="top" wrapText="1"/>
      <protection locked="0"/>
    </xf>
    <xf numFmtId="173" fontId="0" fillId="4" borderId="43" xfId="0" applyNumberFormat="1" applyFont="1" applyFill="1" applyBorder="1" applyAlignment="1" applyProtection="1">
      <alignment horizontal="center" vertical="center" wrapText="1"/>
      <protection locked="0"/>
    </xf>
    <xf numFmtId="174" fontId="0" fillId="4" borderId="43" xfId="0" applyNumberFormat="1" applyFont="1" applyFill="1" applyBorder="1" applyAlignment="1" applyProtection="1">
      <alignment horizontal="center" vertical="center" wrapText="1"/>
      <protection locked="0"/>
    </xf>
    <xf numFmtId="10" fontId="0" fillId="4" borderId="43" xfId="0" applyNumberFormat="1" applyFont="1" applyFill="1" applyBorder="1" applyAlignment="1" applyProtection="1">
      <alignment horizontal="center" vertical="center" wrapText="1"/>
      <protection locked="0"/>
    </xf>
    <xf numFmtId="9" fontId="0" fillId="4" borderId="43" xfId="3" applyFont="1" applyFill="1" applyBorder="1" applyAlignment="1" applyProtection="1">
      <alignment horizontal="center" vertical="center" wrapText="1"/>
      <protection locked="0"/>
    </xf>
    <xf numFmtId="49" fontId="0" fillId="4" borderId="43" xfId="0" applyNumberFormat="1" applyFont="1" applyFill="1" applyBorder="1" applyAlignment="1" applyProtection="1">
      <alignment horizontal="left" vertical="top" wrapText="1"/>
      <protection locked="0"/>
    </xf>
    <xf numFmtId="175" fontId="0" fillId="4" borderId="43" xfId="0" applyNumberFormat="1" applyFont="1" applyFill="1" applyBorder="1" applyAlignment="1" applyProtection="1">
      <alignment horizontal="center" vertical="center" wrapText="1"/>
      <protection locked="0"/>
    </xf>
    <xf numFmtId="176" fontId="44" fillId="4" borderId="43" xfId="0" applyNumberFormat="1" applyFont="1" applyFill="1" applyBorder="1" applyAlignment="1" applyProtection="1">
      <alignment horizontal="center" vertical="center" wrapText="1"/>
      <protection locked="0"/>
    </xf>
    <xf numFmtId="49" fontId="0" fillId="4" borderId="43" xfId="0" quotePrefix="1" applyNumberFormat="1" applyFont="1" applyFill="1" applyBorder="1" applyAlignment="1" applyProtection="1">
      <alignment horizontal="left" vertical="top" wrapText="1"/>
      <protection locked="0"/>
    </xf>
    <xf numFmtId="3" fontId="0" fillId="20" borderId="43" xfId="0" applyNumberFormat="1" applyFont="1" applyFill="1" applyBorder="1" applyAlignment="1" applyProtection="1">
      <alignment horizontal="center" vertical="center" wrapText="1"/>
      <protection locked="0"/>
    </xf>
    <xf numFmtId="9" fontId="0" fillId="20" borderId="43" xfId="0" applyNumberFormat="1" applyFont="1" applyFill="1" applyBorder="1" applyAlignment="1" applyProtection="1">
      <alignment horizontal="center" vertical="center" wrapText="1"/>
      <protection locked="0"/>
    </xf>
    <xf numFmtId="3" fontId="0" fillId="0" borderId="43" xfId="0" applyNumberFormat="1" applyFont="1" applyFill="1" applyBorder="1" applyAlignment="1" applyProtection="1">
      <alignment horizontal="center" vertical="center" wrapText="1"/>
      <protection locked="0"/>
    </xf>
    <xf numFmtId="175" fontId="0" fillId="0" borderId="43" xfId="0" applyNumberFormat="1" applyFont="1" applyFill="1" applyBorder="1" applyAlignment="1" applyProtection="1">
      <alignment horizontal="center" vertical="center" wrapText="1"/>
      <protection locked="0"/>
    </xf>
    <xf numFmtId="4" fontId="0" fillId="0" borderId="43" xfId="0" applyNumberFormat="1" applyFont="1" applyFill="1" applyBorder="1" applyAlignment="1" applyProtection="1">
      <alignment horizontal="center" vertical="center" wrapText="1"/>
      <protection locked="0"/>
    </xf>
    <xf numFmtId="168" fontId="0" fillId="0" borderId="43" xfId="0" applyNumberFormat="1" applyFont="1" applyFill="1" applyBorder="1" applyAlignment="1" applyProtection="1">
      <alignment horizontal="center" vertical="center" wrapText="1"/>
      <protection locked="0"/>
    </xf>
    <xf numFmtId="0" fontId="0" fillId="24" borderId="43" xfId="0" applyFont="1" applyFill="1" applyBorder="1" applyAlignment="1" applyProtection="1">
      <alignment horizontal="left" vertical="center" wrapText="1"/>
    </xf>
    <xf numFmtId="9" fontId="0" fillId="0" borderId="43" xfId="0" applyNumberFormat="1" applyFont="1" applyFill="1" applyBorder="1" applyAlignment="1" applyProtection="1">
      <alignment horizontal="center" vertical="center" wrapText="1"/>
      <protection locked="0"/>
    </xf>
    <xf numFmtId="15" fontId="0" fillId="0" borderId="43" xfId="0" applyNumberFormat="1" applyFont="1" applyFill="1" applyBorder="1" applyAlignment="1" applyProtection="1">
      <alignment horizontal="center" vertical="center" wrapText="1"/>
      <protection locked="0"/>
    </xf>
    <xf numFmtId="0" fontId="11" fillId="8" borderId="11" xfId="0" applyFont="1" applyFill="1" applyBorder="1" applyAlignment="1" applyProtection="1">
      <alignment horizontal="center" vertical="center"/>
    </xf>
    <xf numFmtId="0" fontId="0" fillId="0" borderId="0" xfId="0" applyFont="1" applyFill="1" applyAlignment="1" applyProtection="1">
      <alignment horizontal="center" wrapText="1"/>
    </xf>
    <xf numFmtId="0" fontId="11" fillId="0" borderId="0" xfId="0" applyFont="1" applyFill="1" applyBorder="1" applyAlignment="1" applyProtection="1">
      <alignment horizontal="center" vertical="center"/>
    </xf>
    <xf numFmtId="0" fontId="11" fillId="6" borderId="12" xfId="0" applyFont="1" applyFill="1" applyBorder="1" applyAlignment="1" applyProtection="1">
      <alignment horizontal="center" vertical="center"/>
    </xf>
    <xf numFmtId="0" fontId="11" fillId="6" borderId="25"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21" xfId="0" applyFont="1" applyFill="1" applyBorder="1" applyAlignment="1" applyProtection="1">
      <alignment horizontal="center" vertical="center"/>
    </xf>
    <xf numFmtId="0" fontId="11" fillId="6" borderId="22" xfId="0" applyFont="1" applyFill="1" applyBorder="1" applyAlignment="1" applyProtection="1">
      <alignment horizontal="center" vertical="center"/>
    </xf>
    <xf numFmtId="0" fontId="11" fillId="6" borderId="23" xfId="0" applyFont="1" applyFill="1" applyBorder="1" applyAlignment="1" applyProtection="1">
      <alignment horizontal="center" vertical="center"/>
    </xf>
    <xf numFmtId="0" fontId="11" fillId="6" borderId="4"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7" fillId="0" borderId="0"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0" fontId="11" fillId="6" borderId="24" xfId="0" applyFont="1" applyFill="1" applyBorder="1" applyAlignment="1" applyProtection="1">
      <alignment horizontal="center" vertical="center"/>
    </xf>
    <xf numFmtId="0" fontId="11" fillId="6" borderId="6" xfId="0" applyFont="1" applyFill="1" applyBorder="1" applyAlignment="1" applyProtection="1">
      <alignment horizontal="center" vertical="center"/>
    </xf>
    <xf numFmtId="0" fontId="11" fillId="6" borderId="30" xfId="0" applyFont="1" applyFill="1" applyBorder="1" applyAlignment="1" applyProtection="1">
      <alignment horizontal="center" vertical="center"/>
    </xf>
    <xf numFmtId="0" fontId="11" fillId="5" borderId="26" xfId="0" applyFont="1" applyFill="1" applyBorder="1" applyAlignment="1" applyProtection="1">
      <alignment horizontal="center" vertical="center"/>
    </xf>
    <xf numFmtId="0" fontId="11" fillId="5" borderId="27" xfId="0" applyFont="1" applyFill="1" applyBorder="1" applyAlignment="1" applyProtection="1">
      <alignment horizontal="center" vertical="center"/>
    </xf>
    <xf numFmtId="0" fontId="11" fillId="5" borderId="28" xfId="0" applyFont="1" applyFill="1" applyBorder="1" applyAlignment="1" applyProtection="1">
      <alignment horizontal="center" vertical="center"/>
    </xf>
    <xf numFmtId="0" fontId="11" fillId="5" borderId="29" xfId="0" applyFont="1" applyFill="1" applyBorder="1" applyAlignment="1" applyProtection="1">
      <alignment horizontal="center" vertical="center"/>
    </xf>
    <xf numFmtId="0" fontId="0" fillId="0" borderId="0" xfId="0" applyFont="1" applyFill="1" applyAlignment="1" applyProtection="1">
      <alignment horizontal="center" vertical="center" wrapText="1"/>
    </xf>
    <xf numFmtId="0" fontId="7" fillId="6" borderId="4" xfId="0" applyFont="1" applyFill="1" applyBorder="1" applyAlignment="1" applyProtection="1">
      <alignment horizontal="center" vertical="center"/>
    </xf>
    <xf numFmtId="0" fontId="7" fillId="6" borderId="2" xfId="0" applyFont="1" applyFill="1" applyBorder="1" applyAlignment="1" applyProtection="1">
      <alignment horizontal="center" vertical="center"/>
    </xf>
    <xf numFmtId="0" fontId="15" fillId="6" borderId="12" xfId="0" applyFont="1" applyFill="1" applyBorder="1" applyAlignment="1" applyProtection="1">
      <alignment horizontal="center" vertical="center"/>
    </xf>
    <xf numFmtId="0" fontId="15" fillId="6" borderId="25" xfId="0" applyFont="1" applyFill="1" applyBorder="1" applyAlignment="1" applyProtection="1">
      <alignment horizontal="center" vertical="center"/>
    </xf>
    <xf numFmtId="0" fontId="15" fillId="6" borderId="13" xfId="0" applyFont="1" applyFill="1" applyBorder="1" applyAlignment="1" applyProtection="1">
      <alignment horizontal="center" vertical="center"/>
    </xf>
    <xf numFmtId="0" fontId="15" fillId="6" borderId="21" xfId="0" applyFont="1" applyFill="1" applyBorder="1" applyAlignment="1" applyProtection="1">
      <alignment horizontal="center" vertical="center"/>
    </xf>
    <xf numFmtId="0" fontId="15" fillId="6" borderId="22" xfId="0" applyFont="1" applyFill="1" applyBorder="1" applyAlignment="1" applyProtection="1">
      <alignment horizontal="center" vertical="center"/>
    </xf>
    <xf numFmtId="0" fontId="15" fillId="6" borderId="23" xfId="0" applyFont="1" applyFill="1" applyBorder="1" applyAlignment="1" applyProtection="1">
      <alignment horizontal="center" vertical="center"/>
    </xf>
    <xf numFmtId="0" fontId="15" fillId="6" borderId="12" xfId="0" quotePrefix="1" applyFont="1" applyFill="1" applyBorder="1" applyAlignment="1" applyProtection="1">
      <alignment horizontal="center" vertical="center"/>
    </xf>
    <xf numFmtId="0" fontId="15" fillId="6" borderId="25" xfId="0" quotePrefix="1" applyFont="1" applyFill="1" applyBorder="1" applyAlignment="1" applyProtection="1">
      <alignment horizontal="center" vertical="center"/>
    </xf>
    <xf numFmtId="0" fontId="15" fillId="6" borderId="13" xfId="0" quotePrefix="1" applyFont="1" applyFill="1" applyBorder="1" applyAlignment="1" applyProtection="1">
      <alignment horizontal="center" vertical="center"/>
    </xf>
    <xf numFmtId="0" fontId="15" fillId="6" borderId="21" xfId="0" quotePrefix="1" applyFont="1" applyFill="1" applyBorder="1" applyAlignment="1" applyProtection="1">
      <alignment horizontal="center" vertical="center"/>
    </xf>
    <xf numFmtId="0" fontId="15" fillId="6" borderId="22" xfId="0" quotePrefix="1" applyFont="1" applyFill="1" applyBorder="1" applyAlignment="1" applyProtection="1">
      <alignment horizontal="center" vertical="center"/>
    </xf>
    <xf numFmtId="0" fontId="15" fillId="6" borderId="23" xfId="0" quotePrefix="1" applyFont="1" applyFill="1" applyBorder="1" applyAlignment="1" applyProtection="1">
      <alignment horizontal="center" vertical="center"/>
    </xf>
    <xf numFmtId="0" fontId="11" fillId="6" borderId="100" xfId="0" applyFont="1" applyFill="1" applyBorder="1" applyAlignment="1" applyProtection="1">
      <alignment horizontal="center" vertical="center" wrapText="1"/>
      <protection locked="0"/>
    </xf>
    <xf numFmtId="0" fontId="11" fillId="6" borderId="101" xfId="0" applyFont="1" applyFill="1" applyBorder="1" applyAlignment="1" applyProtection="1">
      <alignment horizontal="center" vertical="center" wrapText="1"/>
      <protection locked="0"/>
    </xf>
    <xf numFmtId="0" fontId="11" fillId="6" borderId="39" xfId="0" applyFont="1" applyFill="1" applyBorder="1" applyAlignment="1" applyProtection="1">
      <alignment horizontal="center" vertical="center" wrapText="1"/>
    </xf>
    <xf numFmtId="0" fontId="11" fillId="6" borderId="101" xfId="0" applyFont="1" applyFill="1" applyBorder="1" applyAlignment="1" applyProtection="1">
      <alignment horizontal="center" vertical="center" wrapText="1"/>
    </xf>
    <xf numFmtId="0" fontId="0" fillId="4" borderId="37" xfId="0" applyFont="1" applyFill="1" applyBorder="1" applyAlignment="1" applyProtection="1">
      <alignment horizontal="center" vertical="center" wrapText="1"/>
      <protection locked="0"/>
    </xf>
    <xf numFmtId="0" fontId="0" fillId="4" borderId="40" xfId="0" applyFont="1" applyFill="1" applyBorder="1" applyAlignment="1" applyProtection="1">
      <alignment horizontal="center" vertical="center" wrapText="1"/>
      <protection locked="0"/>
    </xf>
    <xf numFmtId="0" fontId="0" fillId="4" borderId="31" xfId="0" applyFont="1" applyFill="1" applyBorder="1" applyAlignment="1" applyProtection="1">
      <alignment horizontal="center" vertical="center" wrapText="1"/>
      <protection locked="0"/>
    </xf>
    <xf numFmtId="0" fontId="13" fillId="6" borderId="4"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1" fillId="6" borderId="104" xfId="0" applyFont="1" applyFill="1" applyBorder="1" applyAlignment="1" applyProtection="1">
      <alignment horizontal="center" vertical="center" wrapText="1"/>
    </xf>
    <xf numFmtId="0" fontId="5" fillId="0" borderId="103" xfId="0" applyFont="1" applyFill="1" applyBorder="1" applyAlignment="1" applyProtection="1">
      <alignment horizontal="center" vertical="center" wrapText="1"/>
      <protection locked="0"/>
    </xf>
    <xf numFmtId="0" fontId="34" fillId="13" borderId="76" xfId="0" applyFont="1" applyFill="1" applyBorder="1" applyAlignment="1" applyProtection="1">
      <alignment horizontal="left" vertical="center" wrapText="1"/>
      <protection locked="0"/>
    </xf>
    <xf numFmtId="0" fontId="34" fillId="13" borderId="110" xfId="0" applyFont="1" applyFill="1" applyBorder="1" applyAlignment="1" applyProtection="1">
      <alignment horizontal="left" vertical="center" wrapText="1"/>
      <protection locked="0"/>
    </xf>
    <xf numFmtId="0" fontId="34" fillId="12" borderId="76" xfId="0" applyFont="1" applyFill="1" applyBorder="1" applyAlignment="1" applyProtection="1">
      <alignment horizontal="left" vertical="center" wrapText="1"/>
      <protection locked="0"/>
    </xf>
    <xf numFmtId="0" fontId="34" fillId="12" borderId="110" xfId="0" applyFont="1" applyFill="1" applyBorder="1" applyAlignment="1" applyProtection="1">
      <alignment horizontal="left" vertical="center" wrapText="1"/>
      <protection locked="0"/>
    </xf>
    <xf numFmtId="0" fontId="34" fillId="14" borderId="76" xfId="0" applyNumberFormat="1" applyFont="1" applyFill="1" applyBorder="1" applyAlignment="1" applyProtection="1">
      <alignment horizontal="center" vertical="center" wrapText="1"/>
      <protection locked="0"/>
    </xf>
    <xf numFmtId="0" fontId="34" fillId="14" borderId="49" xfId="0" applyNumberFormat="1" applyFont="1" applyFill="1" applyBorder="1" applyAlignment="1" applyProtection="1">
      <alignment horizontal="center" vertical="center" wrapText="1"/>
      <protection locked="0"/>
    </xf>
    <xf numFmtId="0" fontId="34" fillId="4" borderId="76" xfId="0" applyNumberFormat="1" applyFont="1" applyFill="1" applyBorder="1" applyAlignment="1" applyProtection="1">
      <alignment horizontal="center" vertical="center" wrapText="1"/>
      <protection locked="0"/>
    </xf>
    <xf numFmtId="0" fontId="34" fillId="4" borderId="49" xfId="0" applyNumberFormat="1" applyFont="1" applyFill="1" applyBorder="1" applyAlignment="1" applyProtection="1">
      <alignment horizontal="center" vertical="center" wrapText="1"/>
      <protection locked="0"/>
    </xf>
    <xf numFmtId="0" fontId="34" fillId="14" borderId="110" xfId="0" applyNumberFormat="1" applyFont="1" applyFill="1" applyBorder="1" applyAlignment="1" applyProtection="1">
      <alignment horizontal="center" vertical="center" wrapText="1"/>
      <protection locked="0"/>
    </xf>
    <xf numFmtId="0" fontId="34" fillId="14" borderId="52" xfId="0" applyNumberFormat="1" applyFont="1" applyFill="1" applyBorder="1" applyAlignment="1" applyProtection="1">
      <alignment horizontal="center" vertical="center" wrapText="1"/>
      <protection locked="0"/>
    </xf>
    <xf numFmtId="0" fontId="34" fillId="4" borderId="73" xfId="0" applyFont="1" applyFill="1" applyBorder="1" applyAlignment="1" applyProtection="1">
      <alignment horizontal="left" vertical="center"/>
    </xf>
    <xf numFmtId="0" fontId="34" fillId="4" borderId="111" xfId="0" applyFont="1" applyFill="1" applyBorder="1" applyAlignment="1" applyProtection="1">
      <alignment horizontal="left" vertical="center"/>
    </xf>
    <xf numFmtId="0" fontId="34" fillId="4" borderId="58" xfId="0" applyFont="1" applyFill="1" applyBorder="1" applyAlignment="1" applyProtection="1">
      <alignment horizontal="left" vertical="center"/>
    </xf>
    <xf numFmtId="0" fontId="34" fillId="4" borderId="59" xfId="0" applyFont="1" applyFill="1" applyBorder="1" applyAlignment="1" applyProtection="1">
      <alignment horizontal="left" vertical="center"/>
    </xf>
    <xf numFmtId="0" fontId="27" fillId="16" borderId="0" xfId="0" applyFont="1" applyFill="1" applyBorder="1" applyAlignment="1" applyProtection="1">
      <alignment horizontal="center" vertical="center" wrapText="1"/>
    </xf>
    <xf numFmtId="0" fontId="27" fillId="16" borderId="38" xfId="0" applyFont="1" applyFill="1" applyBorder="1" applyAlignment="1" applyProtection="1">
      <alignment horizontal="center" vertical="center" wrapText="1"/>
    </xf>
    <xf numFmtId="0" fontId="34" fillId="4" borderId="48" xfId="0" applyFont="1" applyFill="1" applyBorder="1" applyAlignment="1" applyProtection="1">
      <alignment horizontal="left" vertical="center"/>
    </xf>
    <xf numFmtId="166" fontId="34" fillId="17" borderId="48" xfId="0" applyNumberFormat="1" applyFont="1" applyFill="1" applyBorder="1" applyAlignment="1">
      <alignment horizontal="center" vertical="center" wrapText="1"/>
    </xf>
    <xf numFmtId="0" fontId="34" fillId="4" borderId="58" xfId="0" applyNumberFormat="1" applyFont="1" applyFill="1" applyBorder="1" applyAlignment="1" applyProtection="1">
      <alignment horizontal="center" vertical="center" wrapText="1"/>
    </xf>
    <xf numFmtId="166" fontId="34" fillId="13" borderId="48" xfId="0" applyNumberFormat="1" applyFont="1" applyFill="1" applyBorder="1" applyAlignment="1">
      <alignment horizontal="center" vertical="center" wrapText="1"/>
    </xf>
    <xf numFmtId="0" fontId="34" fillId="14" borderId="58" xfId="0" applyNumberFormat="1" applyFont="1" applyFill="1" applyBorder="1" applyAlignment="1" applyProtection="1">
      <alignment horizontal="center" vertical="center" wrapText="1"/>
    </xf>
    <xf numFmtId="166" fontId="34" fillId="13" borderId="51" xfId="0" applyNumberFormat="1" applyFont="1" applyFill="1" applyBorder="1" applyAlignment="1">
      <alignment horizontal="center" vertical="center" wrapText="1"/>
    </xf>
    <xf numFmtId="0" fontId="34" fillId="14" borderId="73" xfId="0" applyNumberFormat="1" applyFont="1" applyFill="1" applyBorder="1" applyAlignment="1" applyProtection="1">
      <alignment horizontal="center" vertical="center" wrapText="1"/>
    </xf>
    <xf numFmtId="15" fontId="27" fillId="9" borderId="82" xfId="0" applyNumberFormat="1" applyFont="1" applyFill="1" applyBorder="1" applyAlignment="1" applyProtection="1">
      <alignment horizontal="center" vertical="center"/>
    </xf>
    <xf numFmtId="15" fontId="27" fillId="9" borderId="81" xfId="0" applyNumberFormat="1" applyFont="1" applyFill="1" applyBorder="1" applyAlignment="1" applyProtection="1">
      <alignment horizontal="center" vertical="center"/>
    </xf>
    <xf numFmtId="0" fontId="38" fillId="0" borderId="0" xfId="0" applyFont="1" applyAlignment="1">
      <alignment horizontal="center"/>
    </xf>
    <xf numFmtId="15" fontId="27" fillId="9" borderId="80" xfId="0" applyNumberFormat="1" applyFont="1" applyFill="1" applyBorder="1" applyAlignment="1" applyProtection="1">
      <alignment horizontal="center" vertical="center"/>
    </xf>
    <xf numFmtId="0" fontId="37" fillId="0" borderId="0" xfId="0" applyFont="1" applyAlignment="1">
      <alignment horizontal="center"/>
    </xf>
    <xf numFmtId="0" fontId="36" fillId="5" borderId="1" xfId="0" applyFont="1" applyFill="1" applyBorder="1" applyAlignment="1" applyProtection="1">
      <alignment horizontal="center" vertical="center"/>
    </xf>
    <xf numFmtId="0" fontId="36" fillId="5" borderId="0" xfId="0" applyFont="1" applyFill="1" applyBorder="1" applyAlignment="1" applyProtection="1">
      <alignment horizontal="center" vertical="center"/>
    </xf>
    <xf numFmtId="0" fontId="28" fillId="11" borderId="62" xfId="0" applyFont="1" applyFill="1" applyBorder="1" applyAlignment="1">
      <alignment horizontal="center" vertical="center" wrapText="1"/>
    </xf>
    <xf numFmtId="0" fontId="28" fillId="11" borderId="63" xfId="0" applyFont="1" applyFill="1" applyBorder="1" applyAlignment="1">
      <alignment horizontal="center" vertical="center" wrapText="1"/>
    </xf>
    <xf numFmtId="0" fontId="28" fillId="11" borderId="93" xfId="0" applyFont="1" applyFill="1" applyBorder="1" applyAlignment="1">
      <alignment horizontal="center" vertical="center" wrapText="1"/>
    </xf>
    <xf numFmtId="0" fontId="28" fillId="11" borderId="94" xfId="0" applyFont="1" applyFill="1" applyBorder="1" applyAlignment="1">
      <alignment horizontal="center" vertical="center" wrapText="1"/>
    </xf>
    <xf numFmtId="0" fontId="32" fillId="11" borderId="93" xfId="0" applyFont="1" applyFill="1" applyBorder="1" applyAlignment="1">
      <alignment horizontal="center" vertical="center" wrapText="1"/>
    </xf>
    <xf numFmtId="0" fontId="32" fillId="11" borderId="94" xfId="0" applyFont="1" applyFill="1" applyBorder="1" applyAlignment="1">
      <alignment horizontal="center" vertical="center" wrapText="1"/>
    </xf>
    <xf numFmtId="17" fontId="32" fillId="11" borderId="94" xfId="0" applyNumberFormat="1" applyFont="1" applyFill="1" applyBorder="1" applyAlignment="1">
      <alignment horizontal="center" vertical="center" wrapText="1"/>
    </xf>
    <xf numFmtId="0" fontId="32" fillId="11" borderId="95" xfId="0" applyFont="1" applyFill="1" applyBorder="1" applyAlignment="1">
      <alignment horizontal="center" vertical="center" wrapText="1"/>
    </xf>
    <xf numFmtId="0" fontId="28" fillId="11" borderId="66" xfId="0" applyFont="1" applyFill="1" applyBorder="1" applyAlignment="1">
      <alignment horizontal="center" vertical="center" wrapText="1"/>
    </xf>
    <xf numFmtId="0" fontId="28" fillId="11" borderId="41" xfId="0" applyFont="1" applyFill="1" applyBorder="1" applyAlignment="1">
      <alignment horizontal="center" vertical="center" wrapText="1"/>
    </xf>
    <xf numFmtId="0" fontId="31" fillId="8" borderId="66" xfId="0" applyNumberFormat="1" applyFont="1" applyFill="1" applyBorder="1" applyAlignment="1" applyProtection="1">
      <alignment horizontal="center" vertical="center" wrapText="1"/>
    </xf>
    <xf numFmtId="0" fontId="31" fillId="8" borderId="41" xfId="0" applyNumberFormat="1" applyFont="1" applyFill="1" applyBorder="1" applyAlignment="1" applyProtection="1">
      <alignment horizontal="center" vertical="center" wrapText="1"/>
    </xf>
    <xf numFmtId="0" fontId="31" fillId="8" borderId="67" xfId="0" applyNumberFormat="1" applyFont="1" applyFill="1" applyBorder="1" applyAlignment="1" applyProtection="1">
      <alignment horizontal="center" vertical="center" wrapText="1"/>
    </xf>
    <xf numFmtId="0" fontId="31" fillId="8" borderId="112" xfId="0" applyNumberFormat="1" applyFont="1" applyFill="1" applyBorder="1" applyAlignment="1" applyProtection="1">
      <alignment horizontal="center" vertical="center" wrapText="1"/>
    </xf>
    <xf numFmtId="0" fontId="31" fillId="8" borderId="113" xfId="0" applyNumberFormat="1" applyFont="1" applyFill="1" applyBorder="1" applyAlignment="1" applyProtection="1">
      <alignment horizontal="center" vertical="center" wrapText="1"/>
    </xf>
    <xf numFmtId="0" fontId="31" fillId="8" borderId="114" xfId="0" applyNumberFormat="1" applyFont="1" applyFill="1" applyBorder="1" applyAlignment="1" applyProtection="1">
      <alignment horizontal="center" vertical="center" wrapText="1"/>
    </xf>
    <xf numFmtId="0" fontId="28" fillId="11" borderId="90" xfId="0" applyFont="1" applyFill="1" applyBorder="1" applyAlignment="1">
      <alignment horizontal="center" vertical="center" wrapText="1"/>
    </xf>
    <xf numFmtId="0" fontId="28" fillId="11" borderId="91" xfId="0" applyFont="1" applyFill="1" applyBorder="1" applyAlignment="1">
      <alignment horizontal="center" vertical="center" wrapText="1"/>
    </xf>
    <xf numFmtId="0" fontId="28" fillId="11" borderId="55" xfId="0" applyFont="1" applyFill="1" applyBorder="1" applyAlignment="1">
      <alignment horizontal="center" vertical="center" wrapText="1"/>
    </xf>
    <xf numFmtId="0" fontId="28" fillId="11" borderId="56" xfId="0" applyFont="1" applyFill="1" applyBorder="1" applyAlignment="1">
      <alignment horizontal="center" vertical="center" wrapText="1"/>
    </xf>
    <xf numFmtId="0" fontId="28" fillId="11" borderId="89" xfId="0" applyFont="1" applyFill="1" applyBorder="1" applyAlignment="1">
      <alignment horizontal="center" vertical="center" wrapText="1"/>
    </xf>
    <xf numFmtId="15" fontId="33" fillId="8" borderId="66" xfId="0" applyNumberFormat="1" applyFont="1" applyFill="1" applyBorder="1" applyAlignment="1" applyProtection="1">
      <alignment horizontal="center" vertical="center" wrapText="1"/>
    </xf>
    <xf numFmtId="15" fontId="33" fillId="8" borderId="41" xfId="0" applyNumberFormat="1" applyFont="1" applyFill="1" applyBorder="1" applyAlignment="1" applyProtection="1">
      <alignment horizontal="center" vertical="center" wrapText="1"/>
    </xf>
    <xf numFmtId="15" fontId="33" fillId="8" borderId="67" xfId="0" applyNumberFormat="1" applyFont="1" applyFill="1" applyBorder="1" applyAlignment="1" applyProtection="1">
      <alignment horizontal="center" vertical="center" wrapText="1"/>
    </xf>
    <xf numFmtId="15" fontId="33" fillId="8" borderId="90" xfId="0" applyNumberFormat="1" applyFont="1" applyFill="1" applyBorder="1" applyAlignment="1" applyProtection="1">
      <alignment horizontal="center" vertical="center" wrapText="1"/>
    </xf>
    <xf numFmtId="15" fontId="33" fillId="8" borderId="91" xfId="0" applyNumberFormat="1" applyFont="1" applyFill="1" applyBorder="1" applyAlignment="1" applyProtection="1">
      <alignment horizontal="center" vertical="center" wrapText="1"/>
    </xf>
    <xf numFmtId="15" fontId="33" fillId="8" borderId="92" xfId="0" applyNumberFormat="1" applyFont="1" applyFill="1" applyBorder="1" applyAlignment="1" applyProtection="1">
      <alignment horizontal="center" vertical="center" wrapText="1"/>
    </xf>
    <xf numFmtId="0" fontId="28" fillId="11" borderId="64" xfId="0" applyFont="1" applyFill="1" applyBorder="1" applyAlignment="1">
      <alignment horizontal="center" vertical="center" wrapText="1"/>
    </xf>
    <xf numFmtId="0" fontId="28" fillId="11" borderId="65" xfId="0" applyFont="1" applyFill="1" applyBorder="1" applyAlignment="1">
      <alignment horizontal="center" vertical="center" wrapText="1"/>
    </xf>
    <xf numFmtId="0" fontId="30" fillId="8" borderId="66" xfId="0" applyNumberFormat="1" applyFont="1" applyFill="1" applyBorder="1" applyAlignment="1" applyProtection="1">
      <alignment horizontal="left" vertical="center" wrapText="1"/>
    </xf>
    <xf numFmtId="0" fontId="30" fillId="8" borderId="41" xfId="0" applyNumberFormat="1" applyFont="1" applyFill="1" applyBorder="1" applyAlignment="1" applyProtection="1">
      <alignment horizontal="left" vertical="center" wrapText="1"/>
    </xf>
    <xf numFmtId="0" fontId="30" fillId="8" borderId="67" xfId="0" applyNumberFormat="1" applyFont="1" applyFill="1" applyBorder="1" applyAlignment="1" applyProtection="1">
      <alignment horizontal="left" vertical="center" wrapText="1"/>
    </xf>
    <xf numFmtId="0" fontId="30" fillId="8" borderId="90" xfId="0" applyNumberFormat="1" applyFont="1" applyFill="1" applyBorder="1" applyAlignment="1" applyProtection="1">
      <alignment horizontal="left" vertical="center" wrapText="1"/>
    </xf>
    <xf numFmtId="0" fontId="30" fillId="8" borderId="91" xfId="0" applyNumberFormat="1" applyFont="1" applyFill="1" applyBorder="1" applyAlignment="1" applyProtection="1">
      <alignment horizontal="left" vertical="center" wrapText="1"/>
    </xf>
    <xf numFmtId="0" fontId="30" fillId="8" borderId="92" xfId="0" applyNumberFormat="1" applyFont="1" applyFill="1" applyBorder="1" applyAlignment="1" applyProtection="1">
      <alignment horizontal="left" vertical="center" wrapText="1"/>
    </xf>
    <xf numFmtId="0" fontId="29" fillId="16" borderId="82" xfId="0" applyFont="1" applyFill="1" applyBorder="1" applyAlignment="1" applyProtection="1">
      <alignment horizontal="center" vertical="center" wrapText="1"/>
    </xf>
    <xf numFmtId="0" fontId="29" fillId="16" borderId="81" xfId="0" applyFont="1" applyFill="1" applyBorder="1" applyAlignment="1" applyProtection="1">
      <alignment horizontal="center" vertical="center" wrapText="1"/>
    </xf>
    <xf numFmtId="0" fontId="29" fillId="16" borderId="80" xfId="0" applyFont="1" applyFill="1" applyBorder="1" applyAlignment="1" applyProtection="1">
      <alignment horizontal="center" vertical="center" wrapText="1"/>
    </xf>
    <xf numFmtId="0" fontId="27" fillId="9" borderId="60" xfId="0" applyFont="1" applyFill="1" applyBorder="1" applyAlignment="1" applyProtection="1">
      <alignment horizontal="center" vertical="center" wrapText="1"/>
    </xf>
    <xf numFmtId="0" fontId="27" fillId="9" borderId="57" xfId="0" applyFont="1" applyFill="1" applyBorder="1" applyAlignment="1" applyProtection="1">
      <alignment horizontal="center" vertical="center" wrapText="1"/>
    </xf>
    <xf numFmtId="0" fontId="27" fillId="9" borderId="61" xfId="0" applyFont="1" applyFill="1" applyBorder="1" applyAlignment="1" applyProtection="1">
      <alignment horizontal="center" vertical="center" wrapText="1"/>
    </xf>
    <xf numFmtId="0" fontId="27" fillId="9" borderId="85" xfId="0" applyFont="1" applyFill="1" applyBorder="1" applyAlignment="1" applyProtection="1">
      <alignment horizontal="center" vertical="center" wrapText="1"/>
    </xf>
    <xf numFmtId="0" fontId="27" fillId="9" borderId="86" xfId="0" applyFont="1" applyFill="1" applyBorder="1" applyAlignment="1" applyProtection="1">
      <alignment horizontal="center" vertical="center" wrapText="1"/>
    </xf>
    <xf numFmtId="0" fontId="27" fillId="9" borderId="87" xfId="0" applyFont="1" applyFill="1" applyBorder="1" applyAlignment="1" applyProtection="1">
      <alignment horizontal="center" vertical="center" wrapText="1"/>
    </xf>
    <xf numFmtId="0" fontId="34" fillId="13" borderId="47" xfId="0" applyFont="1" applyFill="1" applyBorder="1" applyAlignment="1">
      <alignment horizontal="left" vertical="center" wrapText="1"/>
    </xf>
    <xf numFmtId="0" fontId="34" fillId="13" borderId="44" xfId="0" applyFont="1" applyFill="1" applyBorder="1" applyAlignment="1">
      <alignment horizontal="left" vertical="center" wrapText="1"/>
    </xf>
    <xf numFmtId="0" fontId="34" fillId="13" borderId="45" xfId="0" applyFont="1" applyFill="1" applyBorder="1" applyAlignment="1">
      <alignment horizontal="left" vertical="center" wrapText="1"/>
    </xf>
    <xf numFmtId="0" fontId="34" fillId="13" borderId="48" xfId="0" applyFont="1" applyFill="1" applyBorder="1" applyAlignment="1">
      <alignment horizontal="left" vertical="center" wrapText="1"/>
    </xf>
    <xf numFmtId="0" fontId="34" fillId="13" borderId="46" xfId="0" applyFont="1" applyFill="1" applyBorder="1" applyAlignment="1">
      <alignment horizontal="left" vertical="center" wrapText="1"/>
    </xf>
    <xf numFmtId="0" fontId="34" fillId="13" borderId="49" xfId="0" applyFont="1" applyFill="1" applyBorder="1" applyAlignment="1">
      <alignment horizontal="left" vertical="center" wrapText="1"/>
    </xf>
    <xf numFmtId="166" fontId="34" fillId="13" borderId="53" xfId="0" applyNumberFormat="1" applyFont="1" applyFill="1" applyBorder="1" applyAlignment="1">
      <alignment horizontal="center" vertical="center" wrapText="1"/>
    </xf>
    <xf numFmtId="166" fontId="34" fillId="13" borderId="54" xfId="0" applyNumberFormat="1" applyFont="1" applyFill="1" applyBorder="1" applyAlignment="1">
      <alignment horizontal="center" vertical="center" wrapText="1"/>
    </xf>
    <xf numFmtId="15" fontId="34" fillId="13" borderId="53" xfId="0" applyNumberFormat="1" applyFont="1" applyFill="1" applyBorder="1" applyAlignment="1">
      <alignment horizontal="center" vertical="center" wrapText="1"/>
    </xf>
    <xf numFmtId="15" fontId="34" fillId="13" borderId="54" xfId="0" applyNumberFormat="1" applyFont="1" applyFill="1" applyBorder="1" applyAlignment="1">
      <alignment horizontal="center" vertical="center" wrapText="1"/>
    </xf>
    <xf numFmtId="0" fontId="34" fillId="13" borderId="68" xfId="0" applyFont="1" applyFill="1" applyBorder="1" applyAlignment="1">
      <alignment horizontal="center" vertical="center" wrapText="1"/>
    </xf>
    <xf numFmtId="0" fontId="34" fillId="13" borderId="69" xfId="0" applyFont="1" applyFill="1" applyBorder="1" applyAlignment="1">
      <alignment horizontal="center" vertical="center" wrapText="1"/>
    </xf>
    <xf numFmtId="0" fontId="34" fillId="13" borderId="76" xfId="0" applyFont="1" applyFill="1" applyBorder="1" applyAlignment="1">
      <alignment horizontal="left" vertical="center" wrapText="1"/>
    </xf>
    <xf numFmtId="0" fontId="34" fillId="13" borderId="50" xfId="0" applyFont="1" applyFill="1" applyBorder="1" applyAlignment="1">
      <alignment horizontal="left" vertical="center" wrapText="1"/>
    </xf>
    <xf numFmtId="0" fontId="34" fillId="13" borderId="51" xfId="0" applyFont="1" applyFill="1" applyBorder="1" applyAlignment="1">
      <alignment horizontal="left" vertical="center" wrapText="1"/>
    </xf>
    <xf numFmtId="0" fontId="34" fillId="13" borderId="52" xfId="0" applyFont="1" applyFill="1" applyBorder="1" applyAlignment="1">
      <alignment horizontal="left" vertical="center" wrapText="1"/>
    </xf>
    <xf numFmtId="0" fontId="34" fillId="12" borderId="47" xfId="0" applyFont="1" applyFill="1" applyBorder="1" applyAlignment="1">
      <alignment horizontal="left" vertical="center" wrapText="1"/>
    </xf>
    <xf numFmtId="0" fontId="34" fillId="12" borderId="44" xfId="0" applyFont="1" applyFill="1" applyBorder="1" applyAlignment="1">
      <alignment horizontal="left" vertical="center" wrapText="1"/>
    </xf>
    <xf numFmtId="0" fontId="34" fillId="12" borderId="45" xfId="0" applyFont="1" applyFill="1" applyBorder="1" applyAlignment="1">
      <alignment horizontal="left" vertical="center" wrapText="1"/>
    </xf>
    <xf numFmtId="0" fontId="34" fillId="12" borderId="48" xfId="0" applyFont="1" applyFill="1" applyBorder="1" applyAlignment="1">
      <alignment horizontal="left" vertical="center" wrapText="1"/>
    </xf>
    <xf numFmtId="0" fontId="34" fillId="12" borderId="46" xfId="0" applyFont="1" applyFill="1" applyBorder="1" applyAlignment="1">
      <alignment horizontal="left" vertical="center" wrapText="1"/>
    </xf>
    <xf numFmtId="0" fontId="34" fillId="12" borderId="49" xfId="0" applyFont="1" applyFill="1" applyBorder="1" applyAlignment="1">
      <alignment horizontal="left" vertical="center" wrapText="1"/>
    </xf>
    <xf numFmtId="166" fontId="34" fillId="12" borderId="48" xfId="0" applyNumberFormat="1" applyFont="1" applyFill="1" applyBorder="1" applyAlignment="1">
      <alignment horizontal="center" vertical="center" wrapText="1"/>
    </xf>
    <xf numFmtId="15" fontId="34" fillId="12" borderId="48" xfId="0" applyNumberFormat="1" applyFont="1" applyFill="1" applyBorder="1" applyAlignment="1">
      <alignment horizontal="center" vertical="center" wrapText="1"/>
    </xf>
    <xf numFmtId="0" fontId="34" fillId="12" borderId="49" xfId="0" applyFont="1" applyFill="1" applyBorder="1" applyAlignment="1">
      <alignment horizontal="center" vertical="center" wrapText="1"/>
    </xf>
    <xf numFmtId="0" fontId="34" fillId="12" borderId="76" xfId="0" applyFont="1" applyFill="1" applyBorder="1" applyAlignment="1">
      <alignment horizontal="left" vertical="center" wrapText="1"/>
    </xf>
    <xf numFmtId="0" fontId="34" fillId="17" borderId="47" xfId="0" applyFont="1" applyFill="1" applyBorder="1" applyAlignment="1">
      <alignment horizontal="left" vertical="center" wrapText="1"/>
    </xf>
    <xf numFmtId="0" fontId="34" fillId="17" borderId="47" xfId="0" applyFont="1" applyFill="1" applyBorder="1" applyAlignment="1">
      <alignment horizontal="center" vertical="center" wrapText="1"/>
    </xf>
    <xf numFmtId="0" fontId="34" fillId="12" borderId="47" xfId="0" applyFont="1" applyFill="1" applyBorder="1" applyAlignment="1">
      <alignment horizontal="center" vertical="center" wrapText="1"/>
    </xf>
    <xf numFmtId="0" fontId="34" fillId="12" borderId="50" xfId="0" applyFont="1" applyFill="1" applyBorder="1" applyAlignment="1">
      <alignment horizontal="center" vertical="center" wrapText="1"/>
    </xf>
    <xf numFmtId="0" fontId="34" fillId="12" borderId="50" xfId="0" applyFont="1" applyFill="1" applyBorder="1" applyAlignment="1">
      <alignment horizontal="left" vertical="center" wrapText="1"/>
    </xf>
    <xf numFmtId="0" fontId="34" fillId="12" borderId="51" xfId="0" applyFont="1" applyFill="1" applyBorder="1" applyAlignment="1">
      <alignment horizontal="left" vertical="center" wrapText="1"/>
    </xf>
    <xf numFmtId="0" fontId="34" fillId="12" borderId="52" xfId="0" applyFont="1" applyFill="1" applyBorder="1" applyAlignment="1">
      <alignment horizontal="left" vertical="center" wrapText="1"/>
    </xf>
    <xf numFmtId="166" fontId="34" fillId="12" borderId="51" xfId="0" applyNumberFormat="1" applyFont="1" applyFill="1" applyBorder="1" applyAlignment="1">
      <alignment horizontal="center" vertical="center" wrapText="1"/>
    </xf>
    <xf numFmtId="15" fontId="34" fillId="12" borderId="51" xfId="0" applyNumberFormat="1" applyFont="1" applyFill="1" applyBorder="1" applyAlignment="1">
      <alignment horizontal="center" vertical="center" wrapText="1"/>
    </xf>
    <xf numFmtId="0" fontId="34" fillId="12" borderId="52" xfId="0" applyFont="1" applyFill="1" applyBorder="1" applyAlignment="1">
      <alignment horizontal="center" vertical="center" wrapText="1"/>
    </xf>
    <xf numFmtId="0" fontId="34" fillId="4" borderId="75" xfId="0" applyNumberFormat="1" applyFont="1" applyFill="1" applyBorder="1" applyAlignment="1" applyProtection="1">
      <alignment horizontal="center" vertical="center" wrapText="1"/>
    </xf>
    <xf numFmtId="0" fontId="34" fillId="4" borderId="49" xfId="0" applyNumberFormat="1" applyFont="1" applyFill="1" applyBorder="1" applyAlignment="1" applyProtection="1">
      <alignment horizontal="center" vertical="center" wrapText="1"/>
    </xf>
    <xf numFmtId="0" fontId="34" fillId="14" borderId="49" xfId="0" applyNumberFormat="1" applyFont="1" applyFill="1" applyBorder="1" applyAlignment="1" applyProtection="1">
      <alignment horizontal="center" vertical="center" wrapText="1"/>
    </xf>
    <xf numFmtId="0" fontId="34" fillId="14" borderId="75" xfId="0" applyNumberFormat="1" applyFont="1" applyFill="1" applyBorder="1" applyAlignment="1" applyProtection="1">
      <alignment horizontal="center" vertical="center" wrapText="1"/>
    </xf>
    <xf numFmtId="0" fontId="34" fillId="18" borderId="75" xfId="0" applyNumberFormat="1" applyFont="1" applyFill="1" applyBorder="1" applyAlignment="1" applyProtection="1">
      <alignment horizontal="center" vertical="center" wrapText="1"/>
    </xf>
    <xf numFmtId="0" fontId="5" fillId="10" borderId="82" xfId="0" applyFont="1" applyFill="1" applyBorder="1" applyAlignment="1">
      <alignment horizontal="center"/>
    </xf>
    <xf numFmtId="0" fontId="5" fillId="10" borderId="81" xfId="0" applyFont="1" applyFill="1" applyBorder="1" applyAlignment="1">
      <alignment horizontal="center"/>
    </xf>
    <xf numFmtId="0" fontId="5" fillId="10" borderId="80" xfId="0" applyFont="1" applyFill="1" applyBorder="1" applyAlignment="1">
      <alignment horizontal="center"/>
    </xf>
    <xf numFmtId="0" fontId="34" fillId="14" borderId="52" xfId="0" applyNumberFormat="1" applyFont="1" applyFill="1" applyBorder="1" applyAlignment="1" applyProtection="1">
      <alignment horizontal="center" vertical="center" wrapText="1"/>
    </xf>
    <xf numFmtId="0" fontId="34" fillId="14" borderId="74" xfId="0" applyNumberFormat="1" applyFont="1" applyFill="1" applyBorder="1" applyAlignment="1" applyProtection="1">
      <alignment horizontal="center" vertical="center" wrapText="1"/>
    </xf>
    <xf numFmtId="0" fontId="40" fillId="23" borderId="72" xfId="0" applyFont="1" applyFill="1" applyBorder="1" applyAlignment="1" applyProtection="1">
      <alignment horizontal="center" vertical="center"/>
    </xf>
    <xf numFmtId="0" fontId="4" fillId="0" borderId="0" xfId="2" applyFont="1" applyAlignment="1">
      <alignment horizontal="center"/>
    </xf>
  </cellXfs>
  <cellStyles count="4">
    <cellStyle name="Normal 2" xfId="2"/>
    <cellStyle name="Гиперссылка" xfId="1" builtinId="8"/>
    <cellStyle name="Обычный" xfId="0" builtinId="0"/>
    <cellStyle name="Процентный" xfId="3" builtinId="5"/>
  </cellStyles>
  <dxfs count="304">
    <dxf>
      <numFmt numFmtId="30" formatCode="@"/>
    </dxf>
    <dxf>
      <numFmt numFmtId="30" formatCode="@"/>
    </dxf>
    <dxf>
      <numFmt numFmtId="30" formatCode="@"/>
    </dxf>
    <dxf>
      <border diagonalUp="0" diagonalDown="0" outline="0">
        <left style="hair">
          <color auto="1"/>
        </left>
        <right style="hair">
          <color indexed="64"/>
        </right>
        <top style="hair">
          <color auto="1"/>
        </top>
        <bottom style="hair">
          <color indexed="64"/>
        </bottom>
      </border>
    </dxf>
    <dxf>
      <border diagonalUp="0" diagonalDown="0" outline="0">
        <left style="thin">
          <color indexed="64"/>
        </left>
        <right style="thin">
          <color indexed="64"/>
        </right>
        <top/>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numFmt numFmtId="30" formatCode="@"/>
      <border diagonalUp="0" diagonalDown="0" outline="0">
        <left style="hair">
          <color theme="8"/>
        </left>
        <right style="hair">
          <color theme="8"/>
        </right>
        <top style="hair">
          <color theme="8"/>
        </top>
        <bottom style="hair">
          <color theme="8"/>
        </bottom>
      </border>
    </dxf>
    <dxf>
      <border outline="0">
        <right style="hair">
          <color theme="8"/>
        </right>
      </border>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dxf>
    <dxf>
      <fill>
        <patternFill>
          <bgColor theme="0"/>
        </patternFill>
      </fill>
    </dxf>
    <dxf>
      <fill>
        <patternFill>
          <bgColor theme="0"/>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patternType="solid">
          <fgColor theme="1" tint="0.499984740745262"/>
          <bgColor theme="4" tint="0.79998168889431442"/>
        </patternFill>
      </fill>
    </dxf>
    <dxf>
      <font>
        <color theme="4" tint="0.79998168889431442"/>
      </font>
      <fill>
        <patternFill patternType="solid">
          <fgColor theme="1" tint="0.499984740745262"/>
          <bgColor theme="4" tint="0.79998168889431442"/>
        </patternFill>
      </fill>
    </dxf>
    <dxf>
      <font>
        <color theme="4" tint="0.79998168889431442"/>
      </font>
      <fill>
        <patternFill patternType="solid">
          <fgColor theme="1" tint="0.499984740745262"/>
          <bgColor theme="4" tint="0.79998168889431442"/>
        </patternFill>
      </fill>
    </dxf>
    <dxf>
      <font>
        <color rgb="FF8DB4E2"/>
      </font>
      <fill>
        <patternFill>
          <bgColor rgb="FF8DB4E2"/>
        </patternFill>
      </fill>
    </dxf>
    <dxf>
      <font>
        <color rgb="FF8DB4E2"/>
      </font>
      <fill>
        <patternFill>
          <bgColor rgb="FF8DB4E2"/>
        </patternFill>
      </fill>
    </dxf>
    <dxf>
      <font>
        <color theme="4" tint="0.79998168889431442"/>
      </font>
      <fill>
        <patternFill patternType="solid">
          <fgColor theme="1" tint="0.499984740745262"/>
          <bgColor theme="4" tint="0.79998168889431442"/>
        </patternFill>
      </fill>
    </dxf>
    <dxf>
      <font>
        <color theme="4" tint="0.79998168889431442"/>
      </font>
      <fill>
        <patternFill patternType="solid">
          <fgColor theme="1" tint="0.499984740745262"/>
          <bgColor theme="4" tint="0.79998168889431442"/>
        </patternFill>
      </fill>
      <border>
        <left/>
        <right/>
        <top/>
        <bottom/>
      </border>
    </dxf>
    <dxf>
      <font>
        <color theme="4" tint="0.79998168889431442"/>
      </font>
      <fill>
        <patternFill patternType="solid">
          <fgColor theme="1" tint="0.499984740745262"/>
          <bgColor theme="4" tint="0.79998168889431442"/>
        </patternFill>
      </fill>
    </dxf>
    <dxf>
      <font>
        <color theme="4" tint="0.79998168889431442"/>
      </font>
      <fill>
        <patternFill patternType="solid">
          <bgColor theme="4" tint="0.79998168889431442"/>
        </patternFill>
      </fill>
    </dxf>
    <dxf>
      <font>
        <color theme="4" tint="0.79998168889431442"/>
      </font>
      <fill>
        <patternFill patternType="solid">
          <bgColor theme="4" tint="0.79998168889431442"/>
        </patternFill>
      </fill>
    </dxf>
    <dxf>
      <fill>
        <patternFill patternType="lightGray"/>
      </fill>
    </dxf>
    <dxf>
      <font>
        <color theme="4" tint="0.79998168889431442"/>
      </font>
      <fill>
        <patternFill patternType="solid">
          <bgColor theme="4" tint="0.79998168889431442"/>
        </patternFill>
      </fill>
    </dxf>
    <dxf>
      <fill>
        <patternFill patternType="lightGray"/>
      </fill>
    </dxf>
    <dxf>
      <font>
        <color theme="4" tint="0.79998168889431442"/>
      </font>
      <fill>
        <patternFill patternType="solid">
          <bgColor theme="4" tint="0.79998168889431442"/>
        </patternFill>
      </fill>
    </dxf>
    <dxf>
      <fill>
        <patternFill patternType="lightGray"/>
      </fill>
    </dxf>
    <dxf>
      <font>
        <color theme="4" tint="0.79998168889431442"/>
      </font>
      <fill>
        <patternFill patternType="solid">
          <bgColor theme="4" tint="0.79998168889431442"/>
        </patternFill>
      </fill>
    </dxf>
    <dxf>
      <font>
        <color theme="4" tint="0.79998168889431442"/>
      </font>
      <fill>
        <patternFill patternType="solid">
          <bgColor theme="4" tint="0.79998168889431442"/>
        </patternFill>
      </fill>
    </dxf>
    <dxf>
      <fill>
        <patternFill patternType="lightGray"/>
      </fill>
    </dxf>
    <dxf>
      <fill>
        <patternFill patternType="lightGray"/>
      </fill>
    </dxf>
    <dxf>
      <fill>
        <patternFill>
          <bgColor theme="7" tint="0.79998168889431442"/>
        </patternFill>
      </fill>
    </dxf>
    <dxf>
      <fill>
        <patternFill>
          <bgColor theme="4" tint="0.79998168889431442"/>
        </patternFill>
      </fill>
    </dxf>
    <dxf>
      <font>
        <color theme="4" tint="0.79998168889431442"/>
      </font>
      <fill>
        <patternFill patternType="solid">
          <bgColor theme="4" tint="0.79998168889431442"/>
        </patternFill>
      </fill>
    </dxf>
    <dxf>
      <font>
        <color theme="0" tint="-0.14996795556505021"/>
      </font>
      <fill>
        <patternFill>
          <bgColor theme="0" tint="-0.14996795556505021"/>
        </patternFill>
      </fill>
    </dxf>
    <dxf>
      <font>
        <color theme="4" tint="0.79998168889431442"/>
      </font>
      <fill>
        <patternFill patternType="solid">
          <bgColor theme="4" tint="0.79998168889431442"/>
        </patternFill>
      </fill>
    </dxf>
    <dxf>
      <font>
        <color theme="0" tint="-0.14996795556505021"/>
      </font>
      <fill>
        <patternFill>
          <bgColor theme="0" tint="-0.14996795556505021"/>
        </patternFill>
      </fill>
    </dxf>
    <dxf>
      <fill>
        <patternFill patternType="darkGray">
          <bgColor theme="1" tint="0.499984740745262"/>
        </patternFill>
      </fill>
    </dxf>
    <dxf>
      <fill>
        <patternFill patternType="lightGray"/>
      </fill>
    </dxf>
    <dxf>
      <font>
        <color theme="4" tint="0.79998168889431442"/>
      </font>
      <fill>
        <patternFill patternType="solid">
          <bgColor rgb="FFDAEEF3"/>
        </patternFill>
      </fill>
    </dxf>
    <dxf>
      <fill>
        <patternFill patternType="lightGray"/>
      </fill>
    </dxf>
    <dxf>
      <font>
        <color theme="4" tint="0.79998168889431442"/>
      </font>
      <fill>
        <patternFill patternType="solid">
          <bgColor rgb="FFDAEEF3"/>
        </patternFill>
      </fill>
    </dxf>
    <dxf>
      <fill>
        <patternFill patternType="lightGray"/>
      </fill>
    </dxf>
    <dxf>
      <fill>
        <patternFill patternType="darkGray">
          <bgColor theme="1" tint="0.499984740745262"/>
        </patternFill>
      </fill>
    </dxf>
    <dxf>
      <fill>
        <patternFill patternType="lightGray"/>
      </fill>
    </dxf>
    <dxf>
      <fill>
        <patternFill patternType="darkGray">
          <bgColor theme="1" tint="0.499984740745262"/>
        </patternFill>
      </fill>
    </dxf>
    <dxf>
      <fill>
        <patternFill patternType="lightGray"/>
      </fill>
    </dxf>
    <dxf>
      <fill>
        <patternFill patternType="darkGray">
          <bgColor theme="1" tint="0.499984740745262"/>
        </patternFill>
      </fill>
    </dxf>
    <dxf>
      <fill>
        <patternFill patternType="lightGray"/>
      </fill>
    </dxf>
    <dxf>
      <fill>
        <patternFill patternType="darkGray">
          <bgColor theme="1" tint="0.49998474074526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ont>
        <color theme="0" tint="-0.14996795556505021"/>
      </font>
      <fill>
        <patternFill>
          <bgColor theme="0" tint="-0.14996795556505021"/>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ont>
        <color theme="0" tint="-0.14996795556505021"/>
      </font>
      <fill>
        <patternFill>
          <bgColor theme="0" tint="-0.14996795556505021"/>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ont>
        <color theme="4" tint="0.79998168889431442"/>
      </font>
      <fill>
        <patternFill patternType="solid">
          <bgColor rgb="FFDAEEF3"/>
        </patternFill>
      </fill>
    </dxf>
    <dxf>
      <fill>
        <patternFill patternType="lightGray"/>
      </fill>
    </dxf>
    <dxf>
      <font>
        <color theme="4" tint="0.79998168889431442"/>
      </font>
      <fill>
        <patternFill patternType="solid">
          <bgColor rgb="FFDAEEF3"/>
        </patternFill>
      </fill>
    </dxf>
    <dxf>
      <fill>
        <patternFill patternType="lightGray"/>
      </fill>
    </dxf>
    <dxf>
      <font>
        <color theme="4" tint="0.79998168889431442"/>
      </font>
      <fill>
        <patternFill patternType="solid">
          <bgColor rgb="FFDAEEF3"/>
        </patternFill>
      </fill>
    </dxf>
    <dxf>
      <fill>
        <patternFill patternType="lightGray"/>
      </fill>
    </dxf>
    <dxf>
      <font>
        <color theme="4" tint="0.79998168889431442"/>
      </font>
      <fill>
        <patternFill patternType="solid">
          <bgColor rgb="FFDAEEF3"/>
        </patternFill>
      </fill>
    </dxf>
    <dxf>
      <fill>
        <patternFill patternType="lightGray"/>
      </fill>
    </dxf>
    <dxf>
      <fill>
        <patternFill patternType="darkGray">
          <bgColor theme="1" tint="0.499984740745262"/>
        </patternFill>
      </fill>
    </dxf>
    <dxf>
      <fill>
        <patternFill patternType="darkGray">
          <bgColor theme="1" tint="0.499984740745262"/>
        </patternFill>
      </fill>
    </dxf>
    <dxf>
      <font>
        <color theme="0" tint="-0.14996795556505021"/>
      </font>
      <fill>
        <patternFill>
          <bgColor theme="0" tint="-0.14996795556505021"/>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ont>
        <color theme="0" tint="-0.14996795556505021"/>
      </font>
      <fill>
        <patternFill>
          <bgColor theme="0" tint="-0.14996795556505021"/>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ont>
        <color theme="0" tint="-0.14996795556505021"/>
      </font>
      <fill>
        <patternFill>
          <bgColor theme="0" tint="-0.14996795556505021"/>
        </patternFill>
      </fill>
    </dxf>
    <dxf>
      <fill>
        <patternFill patternType="darkGray">
          <bgColor theme="1" tint="0.499984740745262"/>
        </patternFill>
      </fill>
    </dxf>
    <dxf>
      <fill>
        <patternFill patternType="darkGray">
          <bgColor theme="1" tint="0.499984740745262"/>
        </patternFill>
      </fill>
    </dxf>
    <dxf>
      <font>
        <color theme="0" tint="-0.14996795556505021"/>
      </font>
      <fill>
        <patternFill>
          <bgColor theme="0" tint="-0.14996795556505021"/>
        </patternFill>
      </fill>
    </dxf>
    <dxf>
      <font>
        <color theme="4" tint="0.79998168889431442"/>
      </font>
      <fill>
        <patternFill patternType="solid">
          <bgColor rgb="FFDAEEF3"/>
        </patternFill>
      </fill>
    </dxf>
    <dxf>
      <fill>
        <patternFill patternType="lightGray"/>
      </fill>
    </dxf>
    <dxf>
      <font>
        <color theme="4" tint="0.79998168889431442"/>
      </font>
      <fill>
        <patternFill patternType="solid">
          <bgColor rgb="FFDAEEF3"/>
        </patternFill>
      </fill>
    </dxf>
    <dxf>
      <fill>
        <patternFill patternType="lightGray"/>
      </fill>
    </dxf>
    <dxf>
      <fill>
        <patternFill patternType="darkGray">
          <bgColor theme="1" tint="0.499984740745262"/>
        </patternFill>
      </fill>
    </dxf>
    <dxf>
      <font>
        <color theme="0" tint="-0.14996795556505021"/>
      </font>
      <fill>
        <patternFill>
          <bgColor theme="0" tint="-0.14996795556505021"/>
        </patternFill>
      </fill>
    </dxf>
    <dxf>
      <font>
        <color theme="4" tint="0.79998168889431442"/>
      </font>
      <fill>
        <patternFill patternType="solid">
          <bgColor theme="4" tint="0.79998168889431442"/>
        </patternFill>
      </fill>
    </dxf>
    <dxf>
      <font>
        <color theme="4" tint="0.79998168889431442"/>
      </font>
      <fill>
        <patternFill patternType="solid">
          <bgColor theme="4" tint="0.79998168889431442"/>
        </patternFill>
      </fill>
    </dxf>
    <dxf>
      <font>
        <color theme="4" tint="0.79998168889431442"/>
      </font>
      <fill>
        <patternFill patternType="solid">
          <bgColor theme="4" tint="0.79998168889431442"/>
        </patternFill>
      </fill>
    </dxf>
    <dxf>
      <font>
        <color theme="4" tint="0.79998168889431442"/>
      </font>
      <fill>
        <patternFill patternType="solid">
          <bgColor theme="4"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4" tint="0.79998168889431442"/>
      </font>
      <fill>
        <patternFill patternType="solid">
          <bgColor theme="4" tint="0.79998168889431442"/>
        </patternFill>
      </fill>
    </dxf>
    <dxf>
      <font>
        <color theme="4" tint="0.79998168889431442"/>
      </font>
      <fill>
        <patternFill patternType="solid">
          <bgColor theme="4"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ont>
        <color theme="1" tint="0.499984740745262"/>
      </font>
      <fill>
        <patternFill patternType="darkGray">
          <fgColor theme="1" tint="0.499984740745262"/>
          <bgColor theme="1" tint="0.499984740745262"/>
        </patternFill>
      </fill>
    </dxf>
    <dxf>
      <font>
        <color theme="4" tint="0.79998168889431442"/>
      </font>
      <fill>
        <patternFill patternType="solid">
          <fgColor theme="1" tint="0.499984740745262"/>
          <bgColor rgb="FFDAEEF3"/>
        </patternFill>
      </fill>
    </dxf>
    <dxf>
      <font>
        <color theme="4" tint="0.79998168889431442"/>
      </font>
      <fill>
        <patternFill patternType="solid">
          <fgColor theme="1" tint="0.499984740745262"/>
          <bgColor rgb="FFDAEEF3"/>
        </patternFill>
      </fill>
    </dxf>
    <dxf>
      <font>
        <color theme="4" tint="0.79998168889431442"/>
      </font>
      <fill>
        <patternFill patternType="solid">
          <fgColor theme="1" tint="0.499984740745262"/>
          <bgColor rgb="FFDAEEF3"/>
        </patternFill>
      </fill>
    </dxf>
    <dxf>
      <font>
        <color theme="4" tint="0.79998168889431442"/>
      </font>
      <fill>
        <patternFill patternType="solid">
          <fgColor theme="1" tint="0.499984740745262"/>
          <bgColor rgb="FFDAEEF3"/>
        </patternFill>
      </fill>
    </dxf>
    <dxf>
      <font>
        <color theme="4" tint="0.79998168889431442"/>
      </font>
      <fill>
        <patternFill patternType="solid">
          <fgColor theme="1" tint="0.499984740745262"/>
          <bgColor rgb="FFDAEEF3"/>
        </patternFill>
      </fill>
    </dxf>
    <dxf>
      <font>
        <color theme="4" tint="0.79998168889431442"/>
      </font>
      <fill>
        <patternFill patternType="solid">
          <fgColor theme="1" tint="0.499984740745262"/>
          <bgColor rgb="FFDAEEF3"/>
        </patternFill>
      </fill>
    </dxf>
    <dxf>
      <font>
        <color theme="4" tint="0.79998168889431442"/>
      </font>
      <fill>
        <patternFill patternType="solid">
          <fgColor theme="1" tint="0.499984740745262"/>
          <bgColor rgb="FFDAEEF3"/>
        </patternFill>
      </fill>
    </dxf>
    <dxf>
      <font>
        <color theme="4" tint="0.79998168889431442"/>
      </font>
      <fill>
        <patternFill patternType="solid">
          <fgColor theme="1" tint="0.499984740745262"/>
          <bgColor rgb="FFDAEEF3"/>
        </patternFill>
      </fill>
    </dxf>
    <dxf>
      <font>
        <color theme="4" tint="0.79998168889431442"/>
      </font>
      <fill>
        <patternFill patternType="solid">
          <fgColor theme="1" tint="0.499984740745262"/>
          <bgColor rgb="FFDAEEF3"/>
        </patternFill>
      </fill>
    </dxf>
    <dxf>
      <font>
        <color theme="1" tint="0.499984740745262"/>
      </font>
      <fill>
        <patternFill patternType="darkGray">
          <fgColor theme="1" tint="0.499984740745262"/>
          <bgColor theme="1" tint="0.499984740745262"/>
        </patternFill>
      </fill>
    </dxf>
    <dxf>
      <font>
        <color theme="1" tint="0.499984740745262"/>
      </font>
      <fill>
        <patternFill patternType="darkGray">
          <fgColor theme="1" tint="0.499984740745262"/>
          <bgColor theme="1" tint="0.499984740745262"/>
        </patternFill>
      </fill>
    </dxf>
    <dxf>
      <font>
        <color theme="1" tint="0.499984740745262"/>
      </font>
      <fill>
        <patternFill patternType="darkGray">
          <fgColor theme="1" tint="0.499984740745262"/>
          <bgColor theme="1" tint="0.499984740745262"/>
        </patternFill>
      </fill>
    </dxf>
    <dxf>
      <font>
        <color theme="1" tint="0.499984740745262"/>
      </font>
      <fill>
        <patternFill patternType="darkGray">
          <fgColor theme="1" tint="0.499984740745262"/>
          <bgColor theme="1" tint="0.499984740745262"/>
        </patternFill>
      </fill>
    </dxf>
    <dxf>
      <font>
        <color theme="1" tint="0.499984740745262"/>
      </font>
      <fill>
        <patternFill patternType="darkGray">
          <fgColor theme="1" tint="0.499984740745262"/>
          <bgColor theme="1" tint="0.499984740745262"/>
        </patternFill>
      </fill>
    </dxf>
    <dxf>
      <font>
        <color theme="1" tint="0.499984740745262"/>
      </font>
      <fill>
        <patternFill patternType="darkGray">
          <fgColor theme="1" tint="0.499984740745262"/>
          <bgColor theme="1" tint="0.499984740745262"/>
        </patternFill>
      </fill>
    </dxf>
    <dxf>
      <font>
        <color theme="1" tint="0.499984740745262"/>
      </font>
      <fill>
        <patternFill patternType="darkGray">
          <fgColor theme="1" tint="0.499984740745262"/>
          <bgColor theme="1" tint="0.499984740745262"/>
        </patternFill>
      </fill>
    </dxf>
    <dxf>
      <font>
        <color theme="1" tint="0.499984740745262"/>
      </font>
      <fill>
        <patternFill patternType="darkGray">
          <fgColor theme="1" tint="0.499984740745262"/>
          <bgColor theme="1" tint="0.499984740745262"/>
        </patternFill>
      </fill>
    </dxf>
    <dxf>
      <font>
        <color theme="1" tint="0.499984740745262"/>
      </font>
      <fill>
        <patternFill patternType="darkGray">
          <fgColor theme="1" tint="0.499984740745262"/>
          <bgColor theme="1" tint="0.499984740745262"/>
        </patternFill>
      </fill>
    </dxf>
    <dxf>
      <font>
        <color theme="1" tint="0.499984740745262"/>
      </font>
      <fill>
        <patternFill patternType="darkGray">
          <fgColor theme="1" tint="0.499984740745262"/>
          <bgColor theme="1" tint="0.499984740745262"/>
        </patternFill>
      </fill>
    </dxf>
    <dxf>
      <font>
        <color theme="1" tint="0.499984740745262"/>
      </font>
      <fill>
        <patternFill patternType="darkGray">
          <fgColor theme="1" tint="0.499984740745262"/>
          <bgColor theme="1" tint="0.499984740745262"/>
        </patternFill>
      </fill>
    </dxf>
    <dxf>
      <font>
        <color theme="1" tint="0.499984740745262"/>
      </font>
      <fill>
        <patternFill patternType="darkGray">
          <fgColor theme="1" tint="0.499984740745262"/>
          <bgColor theme="1" tint="0.499984740745262"/>
        </patternFill>
      </fill>
    </dxf>
    <dxf>
      <font>
        <color theme="1" tint="0.499984740745262"/>
      </font>
      <fill>
        <patternFill patternType="darkGray">
          <fgColor theme="1" tint="0.499984740745262"/>
          <bgColor theme="1" tint="0.499984740745262"/>
        </patternFill>
      </fill>
    </dxf>
    <dxf>
      <font>
        <color theme="1" tint="0.499984740745262"/>
      </font>
      <fill>
        <patternFill patternType="darkGray">
          <fgColor theme="1" tint="0.499984740745262"/>
          <bgColor theme="1" tint="0.499984740745262"/>
        </patternFill>
      </fill>
    </dxf>
    <dxf>
      <font>
        <color theme="1" tint="0.499984740745262"/>
      </font>
      <fill>
        <patternFill patternType="darkGray">
          <fgColor theme="1" tint="0.499984740745262"/>
          <bgColor theme="1" tint="0.499984740745262"/>
        </patternFill>
      </fill>
    </dxf>
    <dxf>
      <font>
        <color theme="1" tint="0.499984740745262"/>
      </font>
      <fill>
        <patternFill patternType="darkGray">
          <fgColor theme="1" tint="0.499984740745262"/>
          <bgColor theme="1" tint="0.499984740745262"/>
        </patternFill>
      </fill>
    </dxf>
    <dxf>
      <font>
        <color theme="1" tint="0.499984740745262"/>
      </font>
      <fill>
        <patternFill patternType="darkGray">
          <fgColor theme="1" tint="0.499984740745262"/>
          <bgColor theme="1" tint="0.499984740745262"/>
        </patternFill>
      </fill>
    </dxf>
    <dxf>
      <font>
        <color theme="1" tint="0.499984740745262"/>
      </font>
      <fill>
        <patternFill patternType="darkGray">
          <fgColor theme="1" tint="0.499984740745262"/>
          <bgColor theme="1" tint="0.499984740745262"/>
        </patternFill>
      </fill>
    </dxf>
    <dxf>
      <font>
        <color theme="1" tint="0.499984740745262"/>
      </font>
      <fill>
        <patternFill patternType="darkGray">
          <fgColor theme="1" tint="0.499984740745262"/>
          <bgColor theme="1" tint="0.499984740745262"/>
        </patternFill>
      </fill>
    </dxf>
    <dxf>
      <font>
        <color theme="1" tint="0.499984740745262"/>
      </font>
      <fill>
        <patternFill patternType="darkGray">
          <fgColor theme="1" tint="0.499984740745262"/>
          <bgColor theme="1" tint="0.499984740745262"/>
        </patternFill>
      </fill>
    </dxf>
    <dxf>
      <font>
        <color theme="1" tint="0.499984740745262"/>
      </font>
      <fill>
        <patternFill patternType="darkGray">
          <fgColor theme="1" tint="0.499984740745262"/>
          <bgColor theme="1" tint="0.499984740745262"/>
        </patternFill>
      </fill>
    </dxf>
    <dxf>
      <font>
        <color theme="1" tint="0.499984740745262"/>
      </font>
      <fill>
        <patternFill patternType="darkGray">
          <fgColor theme="1" tint="0.499984740745262"/>
          <bgColor theme="1" tint="0.499984740745262"/>
        </patternFill>
      </fill>
    </dxf>
    <dxf>
      <font>
        <color rgb="FFDAEEF3"/>
      </font>
      <fill>
        <patternFill>
          <bgColor rgb="FFDAEEF3"/>
        </patternFill>
      </fill>
    </dxf>
    <dxf>
      <font>
        <color rgb="FF8DB4E2"/>
      </font>
      <fill>
        <patternFill>
          <bgColor rgb="FF8DB4E2"/>
        </patternFill>
      </fill>
    </dxf>
    <dxf>
      <font>
        <color rgb="FF8DB4E2"/>
      </font>
      <fill>
        <patternFill>
          <bgColor rgb="FF8DB4E2"/>
        </patternFill>
      </fill>
    </dxf>
    <dxf>
      <font>
        <color theme="4" tint="0.79998168889431442"/>
      </font>
      <fill>
        <patternFill patternType="solid">
          <fgColor theme="1" tint="0.499984740745262"/>
          <bgColor rgb="FFDAEEF3"/>
        </patternFill>
      </fill>
    </dxf>
    <dxf>
      <font>
        <color theme="4" tint="0.79998168889431442"/>
      </font>
      <fill>
        <patternFill patternType="solid">
          <fgColor theme="1" tint="0.499984740745262"/>
          <bgColor rgb="FFDAEEF3"/>
        </patternFill>
      </fill>
      <border>
        <left/>
        <right/>
        <top/>
        <bottom/>
      </border>
    </dxf>
    <dxf>
      <font>
        <color theme="4" tint="0.79998168889431442"/>
      </font>
      <fill>
        <patternFill patternType="solid">
          <fgColor theme="1" tint="0.499984740745262"/>
          <bgColor rgb="FFDAEEF3"/>
        </patternFill>
      </fill>
    </dxf>
    <dxf>
      <fill>
        <patternFill patternType="darkGray">
          <bgColor theme="1" tint="0.499984740745262"/>
        </patternFill>
      </fill>
    </dxf>
    <dxf>
      <fill>
        <patternFill patternType="lightGray"/>
      </fill>
    </dxf>
    <dxf>
      <font>
        <color theme="4" tint="0.79998168889431442"/>
      </font>
      <fill>
        <patternFill patternType="solid">
          <bgColor rgb="FFDAEEF3"/>
        </patternFill>
      </fill>
    </dxf>
    <dxf>
      <fill>
        <patternFill patternType="lightGray"/>
      </fill>
    </dxf>
    <dxf>
      <font>
        <color theme="4" tint="0.79998168889431442"/>
      </font>
      <fill>
        <patternFill patternType="solid">
          <bgColor rgb="FFDAEEF3"/>
        </patternFill>
      </fill>
    </dxf>
    <dxf>
      <fill>
        <patternFill patternType="lightGray"/>
      </fill>
    </dxf>
    <dxf>
      <font>
        <color theme="4" tint="0.79998168889431442"/>
      </font>
      <fill>
        <patternFill patternType="solid">
          <bgColor rgb="FFDAEEF3"/>
        </patternFill>
      </fill>
    </dxf>
    <dxf>
      <fill>
        <patternFill patternType="lightGray"/>
      </fill>
    </dxf>
    <dxf>
      <font>
        <color theme="4" tint="0.79998168889431442"/>
      </font>
      <fill>
        <patternFill patternType="solid">
          <bgColor rgb="FFDAEEF3"/>
        </patternFill>
      </fill>
    </dxf>
    <dxf>
      <fill>
        <patternFill patternType="lightGray"/>
      </fill>
    </dxf>
    <dxf>
      <font>
        <color theme="4" tint="0.79998168889431442"/>
      </font>
      <fill>
        <patternFill patternType="solid">
          <bgColor rgb="FFDAEEF3"/>
        </patternFill>
      </fill>
    </dxf>
    <dxf>
      <fill>
        <patternFill patternType="lightGray"/>
      </fill>
    </dxf>
    <dxf>
      <font>
        <color theme="4" tint="0.79998168889431442"/>
      </font>
      <fill>
        <patternFill patternType="solid">
          <bgColor rgb="FFDAEEF3"/>
        </patternFill>
      </fill>
    </dxf>
    <dxf>
      <fill>
        <patternFill patternType="lightGray"/>
      </fill>
    </dxf>
    <dxf>
      <font>
        <color theme="4" tint="0.79998168889431442"/>
      </font>
      <fill>
        <patternFill patternType="solid">
          <bgColor rgb="FFDAEEF3"/>
        </patternFill>
      </fill>
    </dxf>
    <dxf>
      <fill>
        <patternFill patternType="lightGray"/>
      </fill>
    </dxf>
    <dxf>
      <font>
        <color theme="4" tint="0.79998168889431442"/>
      </font>
      <fill>
        <patternFill patternType="solid">
          <bgColor rgb="FFDAEEF3"/>
        </patternFill>
      </fill>
    </dxf>
    <dxf>
      <fill>
        <patternFill patternType="lightGray"/>
      </fill>
    </dxf>
    <dxf>
      <font>
        <color theme="4" tint="0.79998168889431442"/>
      </font>
      <fill>
        <patternFill patternType="solid">
          <bgColor rgb="FFDAEEF3"/>
        </patternFill>
      </fill>
    </dxf>
    <dxf>
      <fill>
        <patternFill patternType="lightGray"/>
      </fill>
    </dxf>
    <dxf>
      <font>
        <color theme="4" tint="0.79998168889431442"/>
      </font>
      <fill>
        <patternFill patternType="solid">
          <bgColor rgb="FFDAEEF3"/>
        </patternFill>
      </fill>
    </dxf>
    <dxf>
      <fill>
        <patternFill patternType="lightGray"/>
      </fill>
    </dxf>
    <dxf>
      <font>
        <color theme="4" tint="0.79998168889431442"/>
      </font>
      <fill>
        <patternFill patternType="solid">
          <bgColor rgb="FFDAEEF3"/>
        </patternFill>
      </fill>
    </dxf>
    <dxf>
      <fill>
        <patternFill patternType="lightGray"/>
      </fill>
    </dxf>
    <dxf>
      <fill>
        <patternFill patternType="darkGray">
          <bgColor theme="1" tint="0.499984740745262"/>
        </patternFill>
      </fill>
    </dxf>
    <dxf>
      <fill>
        <patternFill patternType="lightGray"/>
      </fill>
    </dxf>
    <dxf>
      <fill>
        <patternFill patternType="darkGray">
          <bgColor theme="1" tint="0.499984740745262"/>
        </patternFill>
      </fill>
    </dxf>
    <dxf>
      <fill>
        <patternFill patternType="lightGray"/>
      </fill>
    </dxf>
    <dxf>
      <fill>
        <patternFill patternType="darkGray">
          <bgColor theme="1" tint="0.499984740745262"/>
        </patternFill>
      </fill>
    </dxf>
    <dxf>
      <fill>
        <patternFill patternType="lightGray"/>
      </fill>
    </dxf>
    <dxf>
      <fill>
        <patternFill patternType="darkGray">
          <bgColor theme="1" tint="0.499984740745262"/>
        </patternFill>
      </fill>
    </dxf>
    <dxf>
      <fill>
        <patternFill patternType="lightGray"/>
      </fill>
    </dxf>
    <dxf>
      <fill>
        <patternFill patternType="darkGray">
          <bgColor theme="1" tint="0.499984740745262"/>
        </patternFill>
      </fill>
    </dxf>
    <dxf>
      <fill>
        <patternFill patternType="lightGray"/>
      </fill>
    </dxf>
    <dxf>
      <fill>
        <patternFill patternType="darkGray">
          <bgColor theme="1" tint="0.499984740745262"/>
        </patternFill>
      </fill>
    </dxf>
    <dxf>
      <fill>
        <patternFill patternType="lightGray"/>
      </fill>
    </dxf>
    <dxf>
      <fill>
        <patternFill patternType="darkGray">
          <bgColor theme="1" tint="0.499984740745262"/>
        </patternFill>
      </fill>
    </dxf>
    <dxf>
      <fill>
        <patternFill patternType="lightGray"/>
      </fill>
    </dxf>
    <dxf>
      <fill>
        <patternFill patternType="darkGray">
          <bgColor theme="1" tint="0.499984740745262"/>
        </patternFill>
      </fill>
    </dxf>
    <dxf>
      <fill>
        <patternFill patternType="lightGray"/>
      </fill>
    </dxf>
    <dxf>
      <fill>
        <patternFill patternType="darkGray">
          <bgColor theme="1" tint="0.499984740745262"/>
        </patternFill>
      </fill>
    </dxf>
    <dxf>
      <fill>
        <patternFill patternType="lightGray"/>
      </fill>
    </dxf>
    <dxf>
      <fill>
        <patternFill patternType="darkGray">
          <bgColor theme="1" tint="0.499984740745262"/>
        </patternFill>
      </fill>
    </dxf>
    <dxf>
      <fill>
        <patternFill patternType="lightGray"/>
      </fill>
    </dxf>
    <dxf>
      <fill>
        <patternFill patternType="darkGray">
          <bgColor theme="1" tint="0.499984740745262"/>
        </patternFill>
      </fill>
    </dxf>
    <dxf>
      <fill>
        <patternFill patternType="lightGray"/>
      </fill>
    </dxf>
    <dxf>
      <fill>
        <patternFill patternType="darkGray">
          <bgColor theme="1" tint="0.499984740745262"/>
        </patternFill>
      </fill>
    </dxf>
    <dxf>
      <fill>
        <patternFill patternType="lightGray"/>
      </fill>
    </dxf>
    <dxf>
      <font>
        <color theme="4" tint="0.79998168889431442"/>
      </font>
      <fill>
        <patternFill patternType="solid">
          <bgColor rgb="FFDAEEF3"/>
        </patternFill>
      </fill>
    </dxf>
    <dxf>
      <font>
        <color theme="4" tint="0.79998168889431442"/>
      </font>
      <fill>
        <patternFill patternType="solid">
          <bgColor rgb="FFDAEEF3"/>
        </patternFill>
      </fill>
    </dxf>
    <dxf>
      <font>
        <color theme="4" tint="0.79998168889431442"/>
      </font>
      <fill>
        <patternFill patternType="solid">
          <bgColor rgb="FFDAEEF3"/>
        </patternFill>
      </fill>
    </dxf>
    <dxf>
      <fill>
        <patternFill patternType="lightGray"/>
      </fill>
    </dxf>
    <dxf>
      <fill>
        <patternFill patternType="lightGray"/>
      </fill>
    </dxf>
    <dxf>
      <fill>
        <patternFill>
          <bgColor rgb="FFFFC000"/>
        </patternFill>
      </fill>
    </dxf>
    <dxf>
      <fill>
        <patternFill>
          <bgColor theme="7" tint="0.79998168889431442"/>
        </patternFill>
      </fill>
    </dxf>
    <dxf>
      <fill>
        <patternFill>
          <bgColor theme="4" tint="0.79998168889431442"/>
        </patternFill>
      </fill>
    </dxf>
    <dxf>
      <font>
        <color theme="1" tint="0.499984740745262"/>
      </font>
      <fill>
        <patternFill patternType="darkGray">
          <fgColor theme="1" tint="0.499984740745262"/>
          <bgColor theme="1" tint="0.499984740745262"/>
        </patternFill>
      </fill>
    </dxf>
    <dxf>
      <font>
        <color theme="1" tint="0.499984740745262"/>
      </font>
      <fill>
        <patternFill patternType="darkGray">
          <fgColor theme="1" tint="0.499984740745262"/>
          <bgColor theme="1" tint="0.499984740745262"/>
        </patternFill>
      </fill>
    </dxf>
    <dxf>
      <font>
        <color rgb="FF8DB4E2"/>
      </font>
      <fill>
        <patternFill>
          <bgColor rgb="FF8DB4E2"/>
        </patternFill>
      </fill>
    </dxf>
    <dxf>
      <font>
        <color rgb="FF8DB4E2"/>
      </font>
      <fill>
        <patternFill>
          <bgColor rgb="FF8DB4E2"/>
        </patternFill>
      </fill>
    </dxf>
    <dxf>
      <font>
        <color theme="4" tint="0.79998168889431442"/>
      </font>
      <fill>
        <patternFill patternType="solid">
          <fgColor theme="1" tint="0.499984740745262"/>
          <bgColor rgb="FFDAEEF3"/>
        </patternFill>
      </fill>
    </dxf>
    <dxf>
      <font>
        <color theme="4" tint="0.79998168889431442"/>
      </font>
      <fill>
        <patternFill patternType="solid">
          <fgColor theme="1" tint="0.499984740745262"/>
          <bgColor rgb="FFDAEEF3"/>
        </patternFill>
      </fill>
      <border>
        <left/>
        <right/>
        <top/>
        <bottom/>
      </border>
    </dxf>
    <dxf>
      <font>
        <color theme="4" tint="0.79998168889431442"/>
      </font>
      <fill>
        <patternFill patternType="solid">
          <fgColor theme="0"/>
          <bgColor rgb="FFDAEEF3"/>
        </patternFill>
      </fill>
    </dxf>
    <dxf>
      <fill>
        <patternFill patternType="darkGray">
          <bgColor theme="1" tint="0.499984740745262"/>
        </patternFill>
      </fill>
    </dxf>
    <dxf>
      <fill>
        <patternFill patternType="lightGray"/>
      </fill>
    </dxf>
    <dxf>
      <fill>
        <patternFill patternType="darkGray">
          <bgColor theme="1" tint="0.499984740745262"/>
        </patternFill>
      </fill>
    </dxf>
    <dxf>
      <fill>
        <patternFill patternType="lightGray"/>
      </fill>
    </dxf>
    <dxf>
      <font>
        <color theme="4" tint="0.79998168889431442"/>
      </font>
      <fill>
        <patternFill patternType="solid">
          <bgColor rgb="FFDAEEF3"/>
        </patternFill>
      </fill>
    </dxf>
    <dxf>
      <font>
        <color theme="4" tint="0.79998168889431442"/>
      </font>
      <fill>
        <patternFill patternType="solid">
          <bgColor rgb="FFDAEEF3"/>
        </patternFill>
      </fill>
    </dxf>
    <dxf>
      <fill>
        <patternFill patternType="lightGray"/>
      </fill>
    </dxf>
    <dxf>
      <fill>
        <patternFill patternType="lightGray"/>
      </fill>
    </dxf>
    <dxf>
      <fill>
        <patternFill>
          <bgColor rgb="FFFFC000"/>
        </patternFill>
      </fill>
    </dxf>
    <dxf>
      <fill>
        <patternFill>
          <bgColor theme="7" tint="0.79998168889431442"/>
        </patternFill>
      </fill>
    </dxf>
    <dxf>
      <fill>
        <patternFill>
          <bgColor theme="4" tint="0.79998168889431442"/>
        </patternFill>
      </fill>
    </dxf>
    <dxf>
      <font>
        <color rgb="FF8DB4E2"/>
      </font>
      <fill>
        <patternFill>
          <bgColor rgb="FF8DB4E2"/>
        </patternFill>
      </fill>
    </dxf>
    <dxf>
      <font>
        <color rgb="FFDAEEF3"/>
      </font>
      <fill>
        <patternFill>
          <bgColor rgb="FFDAEEF3"/>
        </patternFill>
      </fill>
    </dxf>
    <dxf>
      <font>
        <color rgb="FF8DB4E2"/>
      </font>
      <fill>
        <patternFill>
          <bgColor rgb="FF8DB4E2"/>
        </patternFill>
      </fill>
    </dxf>
    <dxf>
      <font>
        <color theme="4" tint="0.79998168889431442"/>
      </font>
      <fill>
        <patternFill patternType="solid">
          <fgColor theme="0"/>
          <bgColor rgb="FFDAEEF3"/>
        </patternFill>
      </fill>
    </dxf>
    <dxf>
      <font>
        <color theme="4" tint="0.79998168889431442"/>
      </font>
      <fill>
        <patternFill patternType="solid">
          <fgColor theme="1" tint="0.499984740745262"/>
          <bgColor rgb="FFDAEEF3"/>
        </patternFill>
      </fill>
      <border>
        <left/>
        <right/>
        <top/>
        <bottom/>
      </border>
    </dxf>
    <dxf>
      <font>
        <color rgb="FFDAEEF3"/>
      </font>
      <fill>
        <patternFill patternType="solid">
          <fgColor theme="0"/>
          <bgColor rgb="FFDAEEF3"/>
        </patternFill>
      </fill>
    </dxf>
    <dxf>
      <font>
        <color theme="4" tint="0.79998168889431442"/>
      </font>
      <fill>
        <patternFill patternType="solid">
          <bgColor rgb="FFDAEEF3"/>
        </patternFill>
      </fill>
    </dxf>
    <dxf>
      <font>
        <color theme="4" tint="0.79998168889431442"/>
      </font>
      <fill>
        <patternFill patternType="solid">
          <bgColor rgb="FFDAEEF3"/>
        </patternFill>
      </fill>
    </dxf>
    <dxf>
      <font>
        <color theme="4" tint="0.79998168889431442"/>
      </font>
      <fill>
        <patternFill patternType="solid">
          <bgColor rgb="FFDAEEF3"/>
        </patternFill>
      </fill>
    </dxf>
    <dxf>
      <font>
        <color theme="4" tint="0.79998168889431442"/>
      </font>
      <fill>
        <patternFill patternType="solid">
          <bgColor rgb="FFDAEEF3"/>
        </patternFill>
      </fill>
    </dxf>
    <dxf>
      <fill>
        <patternFill patternType="lightGray"/>
      </fill>
    </dxf>
    <dxf>
      <fill>
        <patternFill patternType="lightGray"/>
      </fill>
    </dxf>
    <dxf>
      <fill>
        <patternFill>
          <bgColor rgb="FFFF0000"/>
        </patternFill>
      </fill>
    </dxf>
    <dxf>
      <fill>
        <patternFill>
          <bgColor theme="7" tint="0.79998168889431442"/>
        </patternFill>
      </fill>
    </dxf>
    <dxf>
      <font>
        <color auto="1"/>
      </font>
      <fill>
        <patternFill>
          <bgColor theme="4" tint="0.79998168889431442"/>
        </patternFill>
      </fill>
    </dxf>
    <dxf>
      <font>
        <b val="0"/>
        <i val="0"/>
        <strike val="0"/>
        <condense val="0"/>
        <extend val="0"/>
        <outline val="0"/>
        <shadow val="0"/>
        <u val="none"/>
        <vertAlign val="baseline"/>
        <sz val="12"/>
        <color theme="0"/>
        <name val="Calibri"/>
        <scheme val="minor"/>
      </font>
      <fill>
        <patternFill patternType="solid">
          <fgColor indexed="64"/>
          <bgColor theme="0"/>
        </patternFill>
      </fill>
      <border diagonalUp="0" diagonalDown="0" outline="0">
        <left style="hair">
          <color theme="8"/>
        </left>
        <right/>
        <top style="hair">
          <color theme="8"/>
        </top>
        <bottom style="hair">
          <color theme="8"/>
        </bottom>
      </border>
      <protection locked="0" hidden="0"/>
    </dxf>
    <dxf>
      <font>
        <b val="0"/>
        <i val="0"/>
        <strike val="0"/>
        <condense val="0"/>
        <extend val="0"/>
        <outline val="0"/>
        <shadow val="0"/>
        <u val="none"/>
        <vertAlign val="baseline"/>
        <sz val="12"/>
        <color theme="0"/>
        <name val="Calibri"/>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0" hidden="0"/>
    </dxf>
    <dxf>
      <font>
        <b val="0"/>
        <i val="0"/>
        <strike val="0"/>
        <condense val="0"/>
        <extend val="0"/>
        <outline val="0"/>
        <shadow val="0"/>
        <u val="none"/>
        <vertAlign val="baseline"/>
        <sz val="12"/>
        <color theme="0"/>
        <name val="Calibri"/>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0" hidden="0"/>
    </dxf>
    <dxf>
      <font>
        <b val="0"/>
        <i val="0"/>
        <strike val="0"/>
        <condense val="0"/>
        <extend val="0"/>
        <outline val="0"/>
        <shadow val="0"/>
        <u val="none"/>
        <vertAlign val="baseline"/>
        <sz val="12"/>
        <color auto="1"/>
        <name val="Calibri"/>
        <scheme val="minor"/>
      </font>
      <numFmt numFmtId="30" formatCode="@"/>
      <fill>
        <patternFill patternType="solid">
          <fgColor indexed="64"/>
          <bgColor theme="0"/>
        </patternFill>
      </fill>
      <alignment horizontal="left" vertical="center" textRotation="0" wrapText="1" indent="0" justifyLastLine="0" shrinkToFit="0" readingOrder="0"/>
      <border diagonalUp="0" diagonalDown="0" outline="0">
        <left style="hair">
          <color theme="8"/>
        </left>
        <right style="hair">
          <color theme="8"/>
        </right>
        <top style="hair">
          <color theme="8"/>
        </top>
        <bottom style="hair">
          <color theme="8"/>
        </bottom>
      </border>
      <protection locked="0" hidden="0"/>
    </dxf>
    <dxf>
      <font>
        <b val="0"/>
        <i val="0"/>
        <strike val="0"/>
        <condense val="0"/>
        <extend val="0"/>
        <outline val="0"/>
        <shadow val="0"/>
        <u val="none"/>
        <vertAlign val="baseline"/>
        <sz val="12"/>
        <color auto="1"/>
        <name val="Calibri"/>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1" hidden="0"/>
    </dxf>
    <dxf>
      <font>
        <b val="0"/>
        <i val="0"/>
        <strike val="0"/>
        <condense val="0"/>
        <extend val="0"/>
        <outline val="0"/>
        <shadow val="0"/>
        <u val="none"/>
        <vertAlign val="baseline"/>
        <sz val="12"/>
        <color theme="0"/>
        <name val="Calibri"/>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1" hidden="0"/>
    </dxf>
    <dxf>
      <font>
        <b val="0"/>
        <i val="0"/>
        <strike val="0"/>
        <condense val="0"/>
        <extend val="0"/>
        <outline val="0"/>
        <shadow val="0"/>
        <u val="none"/>
        <vertAlign val="baseline"/>
        <sz val="12"/>
        <color theme="0"/>
        <name val="Calibri"/>
        <scheme val="minor"/>
      </font>
      <numFmt numFmtId="30" formatCode="@"/>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1" hidden="0"/>
    </dxf>
    <dxf>
      <font>
        <b val="0"/>
        <i val="0"/>
        <strike val="0"/>
        <condense val="0"/>
        <extend val="0"/>
        <outline val="0"/>
        <shadow val="0"/>
        <u val="none"/>
        <vertAlign val="baseline"/>
        <sz val="12"/>
        <color auto="1"/>
        <name val="Calibri"/>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1" hidden="0"/>
    </dxf>
    <dxf>
      <font>
        <b val="0"/>
        <i val="0"/>
        <strike val="0"/>
        <condense val="0"/>
        <extend val="0"/>
        <outline val="0"/>
        <shadow val="0"/>
        <u val="none"/>
        <vertAlign val="baseline"/>
        <sz val="12"/>
        <color auto="1"/>
        <name val="Calibri"/>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1" hidden="0"/>
    </dxf>
    <dxf>
      <font>
        <b val="0"/>
        <i val="0"/>
        <strike val="0"/>
        <condense val="0"/>
        <extend val="0"/>
        <outline val="0"/>
        <shadow val="0"/>
        <u val="none"/>
        <vertAlign val="baseline"/>
        <sz val="12"/>
        <color auto="1"/>
        <name val="Calibri"/>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1" hidden="0"/>
    </dxf>
    <dxf>
      <font>
        <b val="0"/>
        <i val="0"/>
        <strike val="0"/>
        <condense val="0"/>
        <extend val="0"/>
        <outline val="0"/>
        <shadow val="0"/>
        <u val="none"/>
        <vertAlign val="baseline"/>
        <sz val="12"/>
        <color auto="1"/>
        <name val="Calibri"/>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1" hidden="0"/>
    </dxf>
    <dxf>
      <font>
        <b val="0"/>
        <i val="0"/>
        <strike val="0"/>
        <condense val="0"/>
        <extend val="0"/>
        <outline val="0"/>
        <shadow val="0"/>
        <u val="none"/>
        <vertAlign val="baseline"/>
        <sz val="12"/>
        <color auto="1"/>
        <name val="Calibri"/>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1" hidden="0"/>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left" vertical="center" textRotation="0" wrapText="1" indent="0" justifyLastLine="0" shrinkToFit="0" readingOrder="0"/>
      <border diagonalUp="0" diagonalDown="0" outline="0">
        <left style="hair">
          <color theme="8"/>
        </left>
        <right style="hair">
          <color theme="8"/>
        </right>
        <top style="hair">
          <color theme="8"/>
        </top>
        <bottom style="hair">
          <color theme="8"/>
        </bottom>
      </border>
      <protection locked="0" hidden="0"/>
    </dxf>
    <dxf>
      <font>
        <b val="0"/>
        <i val="0"/>
        <strike val="0"/>
        <condense val="0"/>
        <extend val="0"/>
        <outline val="0"/>
        <shadow val="0"/>
        <u val="none"/>
        <vertAlign val="baseline"/>
        <sz val="12"/>
        <color auto="1"/>
        <name val="Calibri"/>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1" hidden="0"/>
    </dxf>
    <dxf>
      <font>
        <b val="0"/>
        <i val="0"/>
        <strike val="0"/>
        <condense val="0"/>
        <extend val="0"/>
        <outline val="0"/>
        <shadow val="0"/>
        <u val="none"/>
        <vertAlign val="baseline"/>
        <sz val="12"/>
        <color auto="1"/>
        <name val="Calibri"/>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1" hidden="0"/>
    </dxf>
    <dxf>
      <font>
        <b val="0"/>
        <i val="0"/>
        <strike val="0"/>
        <condense val="0"/>
        <extend val="0"/>
        <outline val="0"/>
        <shadow val="0"/>
        <u val="none"/>
        <vertAlign val="baseline"/>
        <sz val="12"/>
        <color auto="1"/>
        <name val="Calibri"/>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1" hidden="0"/>
    </dxf>
    <dxf>
      <font>
        <b val="0"/>
        <i val="0"/>
        <strike val="0"/>
        <condense val="0"/>
        <extend val="0"/>
        <outline val="0"/>
        <shadow val="0"/>
        <u val="none"/>
        <vertAlign val="baseline"/>
        <sz val="12"/>
        <color auto="1"/>
        <name val="Calibri"/>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1" hidden="0"/>
    </dxf>
    <dxf>
      <font>
        <b val="0"/>
        <i val="0"/>
        <strike val="0"/>
        <condense val="0"/>
        <extend val="0"/>
        <outline val="0"/>
        <shadow val="0"/>
        <u val="none"/>
        <vertAlign val="baseline"/>
        <sz val="12"/>
        <color auto="1"/>
        <name val="Calibri"/>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1" hidden="0"/>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left" vertical="center" textRotation="0" wrapText="1" indent="0" justifyLastLine="0" shrinkToFit="0" readingOrder="0"/>
      <border diagonalUp="0" diagonalDown="0" outline="0">
        <left/>
        <right style="hair">
          <color theme="8"/>
        </right>
        <top style="hair">
          <color theme="8"/>
        </top>
        <bottom style="hair">
          <color theme="8"/>
        </bottom>
      </border>
      <protection locked="0" hidden="0"/>
    </dxf>
    <dxf>
      <font>
        <b val="0"/>
        <i val="0"/>
        <strike val="0"/>
        <condense val="0"/>
        <extend val="0"/>
        <outline val="0"/>
        <shadow val="0"/>
        <u val="none"/>
        <vertAlign val="baseline"/>
        <sz val="12"/>
        <color theme="0"/>
        <name val="Calibri"/>
        <scheme val="minor"/>
      </font>
      <fill>
        <patternFill patternType="solid">
          <fgColor indexed="64"/>
          <bgColor theme="0"/>
        </patternFill>
      </fill>
      <protection locked="0" hidden="0"/>
    </dxf>
    <dxf>
      <border diagonalUp="0" diagonalDown="0" outline="0">
        <left style="hair">
          <color theme="8"/>
        </left>
        <right style="hair">
          <color theme="8"/>
        </right>
        <top/>
        <bottom/>
      </border>
    </dxf>
    <dxf>
      <font>
        <color theme="4" tint="0.79998168889431442"/>
      </font>
      <fill>
        <patternFill patternType="solid">
          <bgColor rgb="FFDAEEF3"/>
        </patternFill>
      </fill>
    </dxf>
    <dxf>
      <fill>
        <patternFill patternType="darkGray">
          <bgColor theme="1" tint="0.499984740745262"/>
        </patternFill>
      </fill>
    </dxf>
    <dxf>
      <font>
        <color theme="4" tint="0.79998168889431442"/>
      </font>
      <fill>
        <patternFill patternType="solid">
          <bgColor rgb="FFDAEEF3"/>
        </patternFill>
      </fill>
    </dxf>
    <dxf>
      <font>
        <color theme="4" tint="0.79998168889431442"/>
      </font>
      <fill>
        <patternFill patternType="solid">
          <bgColor rgb="FFDAEEF3"/>
        </patternFill>
      </fill>
    </dxf>
    <dxf>
      <font>
        <color theme="4" tint="0.79998168889431442"/>
      </font>
      <fill>
        <patternFill patternType="solid">
          <bgColor rgb="FFDAEEF3"/>
        </patternFill>
      </fill>
    </dxf>
    <dxf>
      <font>
        <color theme="4" tint="0.79998168889431442"/>
      </font>
      <fill>
        <patternFill patternType="solid">
          <bgColor rgb="FFDAEEF3"/>
        </patternFill>
      </fill>
    </dxf>
    <dxf>
      <font>
        <color theme="4" tint="0.79998168889431442"/>
      </font>
      <fill>
        <patternFill patternType="solid">
          <bgColor rgb="FFDAEEF3"/>
        </patternFill>
      </fill>
    </dxf>
    <dxf>
      <font>
        <color theme="4" tint="0.79998168889431442"/>
      </font>
      <fill>
        <patternFill patternType="solid">
          <bgColor rgb="FFDAEEF3"/>
        </patternFill>
      </fill>
    </dxf>
    <dxf>
      <font>
        <color theme="4" tint="0.79998168889431442"/>
      </font>
      <fill>
        <patternFill patternType="solid">
          <bgColor rgb="FFDAEEF3"/>
        </patternFill>
      </fill>
    </dxf>
    <dxf>
      <fill>
        <patternFill>
          <bgColor rgb="FFFF0000"/>
        </patternFill>
      </fill>
    </dxf>
    <dxf>
      <fill>
        <patternFill>
          <bgColor rgb="FFFF0000"/>
        </patternFill>
      </fill>
    </dxf>
    <dxf>
      <font>
        <color rgb="FFFF0000"/>
      </font>
    </dxf>
    <dxf>
      <font>
        <color theme="4" tint="0.79998168889431442"/>
      </font>
      <fill>
        <patternFill patternType="solid">
          <fgColor theme="0"/>
          <bgColor rgb="FFDAEEF3"/>
        </patternFill>
      </fill>
      <border>
        <left/>
        <right/>
        <top/>
        <bottom/>
      </border>
    </dxf>
    <dxf>
      <font>
        <color theme="4" tint="0.79998168889431442"/>
      </font>
      <fill>
        <patternFill patternType="solid">
          <fgColor theme="1" tint="0.499984740745262"/>
          <bgColor rgb="FFDAEEF3"/>
        </patternFill>
      </fill>
      <border>
        <left/>
        <right/>
        <top/>
        <bottom/>
      </border>
    </dxf>
    <dxf>
      <font>
        <color theme="4" tint="0.79998168889431442"/>
      </font>
      <fill>
        <patternFill patternType="solid">
          <fgColor theme="1" tint="0.499984740745262"/>
          <bgColor rgb="FFDAEEF3"/>
        </patternFill>
      </fill>
    </dxf>
    <dxf>
      <font>
        <color theme="4" tint="0.79998168889431442"/>
      </font>
      <fill>
        <patternFill patternType="solid">
          <bgColor rgb="FFDAEEF3"/>
        </patternFill>
      </fill>
    </dxf>
    <dxf>
      <font>
        <color theme="4" tint="0.79998168889431442"/>
      </font>
      <fill>
        <patternFill patternType="solid">
          <fgColor theme="0"/>
          <bgColor rgb="FFDAEEF3"/>
        </patternFill>
      </fill>
      <border>
        <left/>
        <right/>
        <top/>
        <bottom/>
      </border>
    </dxf>
    <dxf>
      <font>
        <color theme="4" tint="0.79998168889431442"/>
      </font>
      <fill>
        <patternFill patternType="solid">
          <fgColor theme="4" tint="0.79992065187536243"/>
          <bgColor rgb="FFDAEEF3"/>
        </patternFill>
      </fill>
      <border>
        <left/>
        <right/>
        <top/>
        <bottom/>
      </border>
    </dxf>
    <dxf>
      <font>
        <color theme="4" tint="0.79998168889431442"/>
      </font>
      <fill>
        <patternFill patternType="solid">
          <fgColor theme="1" tint="0.499984740745262"/>
          <bgColor rgb="FFDBEEF3"/>
        </patternFill>
      </fill>
      <border>
        <left/>
        <right/>
        <top/>
        <bottom/>
      </border>
    </dxf>
    <dxf>
      <fill>
        <patternFill>
          <bgColor rgb="FFFF0000"/>
        </patternFill>
      </fill>
    </dxf>
  </dxfs>
  <tableStyles count="0" defaultTableStyle="TableStyleMedium9" defaultPivotStyle="PivotStyleMedium7"/>
  <colors>
    <mruColors>
      <color rgb="FFDAEEF3"/>
      <color rgb="FF5B9BD5"/>
      <color rgb="FFDDEBF7"/>
      <color rgb="FF8DB4E2"/>
      <color rgb="FFFFFFFF"/>
      <color rgb="FFDAEEF7"/>
      <color rgb="FFDBEEF3"/>
      <color rgb="FFDA17F3"/>
      <color rgb="FF9BC2E6"/>
      <color rgb="FFA9D08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6</xdr:col>
          <xdr:colOff>238125</xdr:colOff>
          <xdr:row>2</xdr:row>
          <xdr:rowOff>123825</xdr:rowOff>
        </xdr:to>
        <xdr:sp macro="" textlink="">
          <xdr:nvSpPr>
            <xdr:cNvPr id="11265" name="Apttus_App" hidden="1">
              <a:extLst>
                <a:ext uri="{63B3BB69-23CF-44E3-9099-C40C66FF867C}">
                  <a14:compatExt spid="_x0000_s1126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561975</xdr:colOff>
          <xdr:row>2</xdr:row>
          <xdr:rowOff>123825</xdr:rowOff>
        </xdr:to>
        <xdr:sp macro="" textlink="">
          <xdr:nvSpPr>
            <xdr:cNvPr id="11312" name="Apttus_AppData" hidden="1">
              <a:extLst>
                <a:ext uri="{63B3BB69-23CF-44E3-9099-C40C66FF867C}">
                  <a14:compatExt spid="_x0000_s1131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314325</xdr:colOff>
          <xdr:row>2</xdr:row>
          <xdr:rowOff>123825</xdr:rowOff>
        </xdr:to>
        <xdr:sp macro="" textlink="">
          <xdr:nvSpPr>
            <xdr:cNvPr id="11313" name="Apttus_AppDataTracker" hidden="1">
              <a:extLst>
                <a:ext uri="{63B3BB69-23CF-44E3-9099-C40C66FF867C}">
                  <a14:compatExt spid="_x0000_s1131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Users\tndowa\AppData\Local\Microsoft\Windows\Temporary%20Internet%20Files\Content.Outlook\VKZKTHXU\KGZ-C-UNDP_PF_10July17_Jul'18_Dec'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Users\DKokiashvili\AppData\Local\Microsoft\Windows\Temporary%20Internet%20Files\Content.Outlook\692Z2SR3\KGZ-C-UNDP_PF_10July17_Jul'18_Dec'20_1%20December%202017_according%20to%20the%20NSP%20(0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Users\DKokiashvili\AppData\Local\Microsoft\Windows\Temporary%20Internet%20Files\Content.Outlook\692Z2SR3\KGZ-C-UNDP_PF_01Dec%2017%20(00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m.bolotbaeva\Desktop\Docs%20on%20extension_1%20semester%202018\docs%20for%202,5%20years\KGZ-C-UNDP_PF_10July17_Jul'18_Dec'20_1%20December%202017_according%20to%20the%20NSP.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DKokiashvili\AppData\Local\Microsoft\Windows\Temporary%20Internet%20Files\Content.Outlook\692Z2SR3\KGZ-C-UNDP_PF_10July17_Jul'18_Dec'20_1%20December%202017_according%20to%20the%20NSP%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 Section A"/>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 Section A"/>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 Section A"/>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 Section A"/>
      <sheetName val="Impact Indicators - Section B"/>
      <sheetName val="Outcome Indicators - Section C"/>
      <sheetName val="Coverage Indicators - Section D"/>
      <sheetName val=" Disaggregation - Section E"/>
      <sheetName val="WPTM - Section F"/>
      <sheetName val="Print View"/>
      <sheetName val="Reference Records"/>
      <sheetName val="Reference records(soft deleted)"/>
      <sheetName val="Disaggregation Records"/>
      <sheetName val="Disaggregation Data"/>
      <sheetName val="Account Role"/>
      <sheetName val="apttusmeta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 Section A"/>
      <sheetName val="Impact Indicators - Section B"/>
      <sheetName val="Outcome Indicators - Section C"/>
      <sheetName val="Coverage Indicators - Section D"/>
      <sheetName val=" Disaggregation - Section E"/>
      <sheetName val="WPTM - Section F"/>
      <sheetName val="Print View"/>
      <sheetName val="Reference Records"/>
      <sheetName val="Reference records(soft deleted)"/>
      <sheetName val="Disaggregation Records"/>
      <sheetName val="Disaggregation Data"/>
      <sheetName val="Account Role"/>
      <sheetName val="apttusmetadata"/>
    </sheetNames>
    <sheetDataSet>
      <sheetData sheetId="0"/>
      <sheetData sheetId="1"/>
      <sheetData sheetId="2"/>
      <sheetData sheetId="3"/>
      <sheetData sheetId="4"/>
      <sheetData sheetId="5"/>
      <sheetData sheetId="6"/>
      <sheetData sheetId="7"/>
      <sheetData sheetId="8"/>
      <sheetData sheetId="9"/>
      <sheetData sheetId="10">
        <row r="3">
          <cell r="J3" t="str">
            <v>[Impact Indicator Name][Category][Disaggregation]</v>
          </cell>
          <cell r="K3" t="str">
            <v>[Baseline Value]</v>
          </cell>
          <cell r="L3" t="str">
            <v>[Baseline Year]</v>
          </cell>
          <cell r="M3" t="str">
            <v>[Baseline Source]</v>
          </cell>
        </row>
        <row r="4">
          <cell r="J4" t="str">
            <v/>
          </cell>
        </row>
        <row r="5">
          <cell r="J5" t="str">
            <v/>
          </cell>
        </row>
        <row r="6">
          <cell r="J6" t="str">
            <v/>
          </cell>
        </row>
        <row r="7">
          <cell r="J7" t="str">
            <v/>
          </cell>
        </row>
        <row r="8">
          <cell r="J8" t="str">
            <v/>
          </cell>
        </row>
        <row r="9">
          <cell r="J9" t="str">
            <v/>
          </cell>
        </row>
        <row r="10">
          <cell r="J10" t="str">
            <v/>
          </cell>
        </row>
        <row r="11">
          <cell r="J11" t="str">
            <v/>
          </cell>
        </row>
        <row r="12">
          <cell r="J12" t="str">
            <v/>
          </cell>
        </row>
        <row r="13">
          <cell r="J13" t="str">
            <v/>
          </cell>
        </row>
        <row r="14">
          <cell r="J14" t="str">
            <v/>
          </cell>
        </row>
        <row r="15">
          <cell r="J15" t="str">
            <v/>
          </cell>
        </row>
        <row r="16">
          <cell r="J16" t="str">
            <v/>
          </cell>
        </row>
        <row r="17">
          <cell r="J17" t="str">
            <v/>
          </cell>
        </row>
        <row r="18">
          <cell r="J18" t="str">
            <v/>
          </cell>
        </row>
        <row r="19">
          <cell r="J19" t="str">
            <v/>
          </cell>
        </row>
        <row r="20">
          <cell r="J20" t="str">
            <v/>
          </cell>
        </row>
        <row r="21">
          <cell r="J21" t="str">
            <v/>
          </cell>
        </row>
        <row r="22">
          <cell r="J22" t="str">
            <v/>
          </cell>
        </row>
        <row r="23">
          <cell r="J23" t="str">
            <v/>
          </cell>
        </row>
        <row r="24">
          <cell r="J24" t="str">
            <v/>
          </cell>
        </row>
        <row r="25">
          <cell r="J25" t="str">
            <v/>
          </cell>
        </row>
        <row r="26">
          <cell r="J26" t="str">
            <v/>
          </cell>
        </row>
        <row r="27">
          <cell r="J27" t="str">
            <v/>
          </cell>
        </row>
        <row r="28">
          <cell r="J28" t="str">
            <v/>
          </cell>
        </row>
        <row r="29">
          <cell r="J29" t="str">
            <v/>
          </cell>
        </row>
        <row r="30">
          <cell r="J30" t="str">
            <v/>
          </cell>
        </row>
        <row r="31">
          <cell r="J31" t="str">
            <v/>
          </cell>
        </row>
        <row r="32">
          <cell r="J32" t="str">
            <v/>
          </cell>
        </row>
        <row r="33">
          <cell r="J33" t="str">
            <v/>
          </cell>
        </row>
        <row r="34">
          <cell r="J34" t="str">
            <v/>
          </cell>
        </row>
        <row r="35">
          <cell r="J35" t="str">
            <v/>
          </cell>
        </row>
        <row r="36">
          <cell r="J36" t="str">
            <v/>
          </cell>
        </row>
        <row r="37">
          <cell r="J37" t="str">
            <v/>
          </cell>
        </row>
        <row r="38">
          <cell r="J38" t="str">
            <v/>
          </cell>
        </row>
        <row r="39">
          <cell r="J39" t="str">
            <v/>
          </cell>
        </row>
        <row r="40">
          <cell r="J40" t="str">
            <v/>
          </cell>
        </row>
        <row r="41">
          <cell r="J41" t="str">
            <v/>
          </cell>
        </row>
        <row r="42">
          <cell r="J42" t="str">
            <v/>
          </cell>
        </row>
        <row r="43">
          <cell r="J43" t="str">
            <v/>
          </cell>
        </row>
        <row r="44">
          <cell r="J44" t="str">
            <v/>
          </cell>
        </row>
        <row r="45">
          <cell r="J45" t="str">
            <v/>
          </cell>
        </row>
        <row r="46">
          <cell r="J46" t="str">
            <v/>
          </cell>
        </row>
        <row r="47">
          <cell r="J47" t="str">
            <v/>
          </cell>
        </row>
        <row r="48">
          <cell r="J48" t="str">
            <v/>
          </cell>
        </row>
        <row r="49">
          <cell r="J49" t="str">
            <v/>
          </cell>
        </row>
        <row r="50">
          <cell r="J50" t="str">
            <v/>
          </cell>
        </row>
        <row r="51">
          <cell r="J51" t="str">
            <v/>
          </cell>
        </row>
        <row r="52">
          <cell r="J52" t="str">
            <v/>
          </cell>
        </row>
        <row r="53">
          <cell r="J53" t="str">
            <v/>
          </cell>
        </row>
        <row r="54">
          <cell r="J54" t="str">
            <v/>
          </cell>
        </row>
        <row r="55">
          <cell r="J55" t="str">
            <v/>
          </cell>
        </row>
        <row r="56">
          <cell r="J56" t="str">
            <v/>
          </cell>
        </row>
        <row r="57">
          <cell r="J57" t="str">
            <v/>
          </cell>
        </row>
        <row r="58">
          <cell r="J58" t="str">
            <v/>
          </cell>
        </row>
        <row r="59">
          <cell r="J59" t="str">
            <v/>
          </cell>
        </row>
        <row r="60">
          <cell r="J60" t="str">
            <v/>
          </cell>
        </row>
        <row r="61">
          <cell r="J61" t="str">
            <v/>
          </cell>
        </row>
        <row r="62">
          <cell r="J62" t="str">
            <v/>
          </cell>
        </row>
        <row r="63">
          <cell r="J63" t="str">
            <v/>
          </cell>
        </row>
        <row r="64">
          <cell r="J64" t="str">
            <v/>
          </cell>
        </row>
        <row r="65">
          <cell r="J65" t="str">
            <v/>
          </cell>
        </row>
        <row r="66">
          <cell r="J66" t="str">
            <v/>
          </cell>
        </row>
        <row r="67">
          <cell r="J67" t="str">
            <v/>
          </cell>
        </row>
        <row r="68">
          <cell r="J68" t="str">
            <v/>
          </cell>
        </row>
        <row r="69">
          <cell r="J69" t="str">
            <v/>
          </cell>
        </row>
        <row r="70">
          <cell r="J70" t="str">
            <v/>
          </cell>
        </row>
        <row r="71">
          <cell r="J71" t="str">
            <v/>
          </cell>
        </row>
        <row r="72">
          <cell r="J72" t="str">
            <v/>
          </cell>
        </row>
        <row r="73">
          <cell r="J73" t="str">
            <v/>
          </cell>
        </row>
        <row r="74">
          <cell r="J74" t="str">
            <v/>
          </cell>
        </row>
        <row r="75">
          <cell r="J75" t="str">
            <v/>
          </cell>
        </row>
        <row r="76">
          <cell r="J76" t="str">
            <v/>
          </cell>
        </row>
        <row r="77">
          <cell r="J77" t="str">
            <v/>
          </cell>
        </row>
        <row r="78">
          <cell r="J78" t="str">
            <v/>
          </cell>
        </row>
        <row r="79">
          <cell r="J79" t="str">
            <v/>
          </cell>
        </row>
        <row r="80">
          <cell r="J80" t="str">
            <v/>
          </cell>
        </row>
        <row r="81">
          <cell r="J81" t="str">
            <v/>
          </cell>
        </row>
        <row r="82">
          <cell r="J82" t="str">
            <v/>
          </cell>
        </row>
        <row r="83">
          <cell r="J83" t="str">
            <v/>
          </cell>
        </row>
        <row r="84">
          <cell r="J84" t="str">
            <v/>
          </cell>
        </row>
        <row r="85">
          <cell r="J85" t="str">
            <v/>
          </cell>
        </row>
        <row r="86">
          <cell r="J86" t="str">
            <v/>
          </cell>
        </row>
        <row r="87">
          <cell r="J87" t="str">
            <v/>
          </cell>
        </row>
        <row r="88">
          <cell r="J88" t="str">
            <v/>
          </cell>
        </row>
        <row r="89">
          <cell r="J89" t="str">
            <v/>
          </cell>
        </row>
        <row r="90">
          <cell r="J90" t="str">
            <v/>
          </cell>
        </row>
        <row r="91">
          <cell r="J91" t="str">
            <v/>
          </cell>
        </row>
        <row r="92">
          <cell r="J92" t="str">
            <v/>
          </cell>
        </row>
        <row r="93">
          <cell r="J93" t="str">
            <v/>
          </cell>
        </row>
        <row r="94">
          <cell r="J94" t="str">
            <v/>
          </cell>
        </row>
        <row r="95">
          <cell r="J95" t="str">
            <v/>
          </cell>
        </row>
        <row r="96">
          <cell r="J96" t="str">
            <v/>
          </cell>
        </row>
        <row r="97">
          <cell r="J97" t="str">
            <v/>
          </cell>
        </row>
        <row r="98">
          <cell r="J98" t="str">
            <v/>
          </cell>
        </row>
        <row r="99">
          <cell r="J99" t="str">
            <v/>
          </cell>
        </row>
        <row r="100">
          <cell r="J100" t="str">
            <v/>
          </cell>
        </row>
        <row r="101">
          <cell r="J101" t="str">
            <v/>
          </cell>
        </row>
        <row r="102">
          <cell r="J102" t="str">
            <v/>
          </cell>
        </row>
        <row r="103">
          <cell r="J103" t="str">
            <v/>
          </cell>
        </row>
        <row r="104">
          <cell r="J104" t="str">
            <v/>
          </cell>
        </row>
        <row r="105">
          <cell r="J105" t="str">
            <v/>
          </cell>
        </row>
        <row r="106">
          <cell r="J106" t="str">
            <v/>
          </cell>
        </row>
        <row r="107">
          <cell r="J107" t="str">
            <v/>
          </cell>
        </row>
        <row r="108">
          <cell r="J108" t="str">
            <v/>
          </cell>
        </row>
        <row r="109">
          <cell r="J109" t="str">
            <v/>
          </cell>
        </row>
        <row r="110">
          <cell r="J110" t="str">
            <v/>
          </cell>
        </row>
        <row r="111">
          <cell r="J111" t="str">
            <v/>
          </cell>
        </row>
        <row r="112">
          <cell r="J112" t="str">
            <v/>
          </cell>
        </row>
        <row r="113">
          <cell r="J113" t="str">
            <v/>
          </cell>
        </row>
        <row r="114">
          <cell r="J114" t="str">
            <v/>
          </cell>
        </row>
        <row r="115">
          <cell r="J115" t="str">
            <v/>
          </cell>
        </row>
        <row r="116">
          <cell r="J116" t="str">
            <v/>
          </cell>
        </row>
        <row r="117">
          <cell r="J117" t="str">
            <v/>
          </cell>
        </row>
        <row r="118">
          <cell r="J118" t="str">
            <v/>
          </cell>
        </row>
        <row r="119">
          <cell r="J119" t="str">
            <v/>
          </cell>
        </row>
        <row r="120">
          <cell r="J120" t="str">
            <v/>
          </cell>
        </row>
        <row r="121">
          <cell r="J121" t="str">
            <v/>
          </cell>
        </row>
        <row r="122">
          <cell r="J122" t="str">
            <v/>
          </cell>
        </row>
        <row r="123">
          <cell r="J123" t="str">
            <v/>
          </cell>
        </row>
        <row r="124">
          <cell r="J124" t="str">
            <v/>
          </cell>
        </row>
        <row r="125">
          <cell r="J125" t="str">
            <v/>
          </cell>
        </row>
        <row r="126">
          <cell r="J126" t="str">
            <v/>
          </cell>
        </row>
        <row r="127">
          <cell r="J127" t="str">
            <v/>
          </cell>
        </row>
        <row r="128">
          <cell r="J128" t="str">
            <v/>
          </cell>
        </row>
        <row r="129">
          <cell r="J129" t="str">
            <v/>
          </cell>
        </row>
        <row r="130">
          <cell r="J130" t="str">
            <v/>
          </cell>
        </row>
        <row r="131">
          <cell r="J131" t="str">
            <v/>
          </cell>
        </row>
        <row r="132">
          <cell r="J132" t="str">
            <v/>
          </cell>
        </row>
        <row r="133">
          <cell r="J133" t="str">
            <v/>
          </cell>
        </row>
        <row r="134">
          <cell r="J134" t="str">
            <v/>
          </cell>
        </row>
        <row r="135">
          <cell r="J135" t="str">
            <v/>
          </cell>
        </row>
        <row r="136">
          <cell r="J136" t="str">
            <v/>
          </cell>
        </row>
        <row r="137">
          <cell r="J137" t="str">
            <v/>
          </cell>
        </row>
        <row r="138">
          <cell r="J138" t="str">
            <v/>
          </cell>
        </row>
        <row r="139">
          <cell r="J139" t="str">
            <v/>
          </cell>
        </row>
        <row r="140">
          <cell r="J140" t="str">
            <v/>
          </cell>
        </row>
        <row r="141">
          <cell r="J141" t="str">
            <v/>
          </cell>
        </row>
        <row r="142">
          <cell r="J142" t="str">
            <v/>
          </cell>
        </row>
        <row r="143">
          <cell r="J143" t="str">
            <v/>
          </cell>
        </row>
        <row r="144">
          <cell r="J144" t="str">
            <v/>
          </cell>
        </row>
        <row r="145">
          <cell r="J145" t="str">
            <v/>
          </cell>
        </row>
        <row r="146">
          <cell r="J146" t="str">
            <v/>
          </cell>
        </row>
        <row r="147">
          <cell r="J147" t="str">
            <v/>
          </cell>
        </row>
        <row r="148">
          <cell r="J148" t="str">
            <v/>
          </cell>
        </row>
        <row r="149">
          <cell r="J149" t="str">
            <v/>
          </cell>
        </row>
        <row r="150">
          <cell r="J150" t="str">
            <v/>
          </cell>
        </row>
        <row r="151">
          <cell r="J151" t="str">
            <v/>
          </cell>
        </row>
        <row r="152">
          <cell r="J152" t="str">
            <v/>
          </cell>
        </row>
        <row r="153">
          <cell r="J153" t="str">
            <v/>
          </cell>
        </row>
        <row r="159">
          <cell r="J159" t="str">
            <v>[Outcome Indicator Name][Category][Disaggregation]</v>
          </cell>
          <cell r="K159" t="str">
            <v>[Baseline Value]</v>
          </cell>
          <cell r="L159" t="str">
            <v>[Baseline Year]</v>
          </cell>
          <cell r="M159" t="str">
            <v>[Baseline Source]</v>
          </cell>
          <cell r="N159" t="str">
            <v>[Comments]</v>
          </cell>
        </row>
        <row r="160">
          <cell r="J160" t="str">
            <v/>
          </cell>
        </row>
        <row r="161">
          <cell r="J161" t="str">
            <v/>
          </cell>
        </row>
        <row r="162">
          <cell r="J162" t="str">
            <v/>
          </cell>
        </row>
        <row r="163">
          <cell r="J163" t="str">
            <v/>
          </cell>
        </row>
        <row r="164">
          <cell r="J164" t="str">
            <v/>
          </cell>
        </row>
        <row r="165">
          <cell r="J165" t="str">
            <v/>
          </cell>
        </row>
        <row r="166">
          <cell r="J166" t="str">
            <v/>
          </cell>
        </row>
        <row r="167">
          <cell r="J167" t="str">
            <v/>
          </cell>
        </row>
        <row r="168">
          <cell r="J168" t="str">
            <v/>
          </cell>
        </row>
        <row r="169">
          <cell r="J169" t="str">
            <v/>
          </cell>
        </row>
        <row r="170">
          <cell r="J170" t="str">
            <v/>
          </cell>
        </row>
        <row r="171">
          <cell r="J171" t="str">
            <v/>
          </cell>
        </row>
        <row r="172">
          <cell r="J172" t="str">
            <v/>
          </cell>
        </row>
        <row r="173">
          <cell r="J173" t="str">
            <v/>
          </cell>
        </row>
        <row r="174">
          <cell r="J174" t="str">
            <v/>
          </cell>
        </row>
        <row r="175">
          <cell r="J175" t="str">
            <v/>
          </cell>
        </row>
        <row r="176">
          <cell r="J176" t="str">
            <v/>
          </cell>
        </row>
        <row r="177">
          <cell r="J177" t="str">
            <v/>
          </cell>
        </row>
        <row r="178">
          <cell r="J178" t="str">
            <v/>
          </cell>
        </row>
        <row r="179">
          <cell r="J179" t="str">
            <v/>
          </cell>
        </row>
        <row r="180">
          <cell r="J180" t="str">
            <v/>
          </cell>
        </row>
        <row r="181">
          <cell r="J181" t="str">
            <v/>
          </cell>
        </row>
        <row r="182">
          <cell r="J182" t="str">
            <v/>
          </cell>
        </row>
        <row r="183">
          <cell r="J183" t="str">
            <v/>
          </cell>
        </row>
        <row r="184">
          <cell r="J184" t="str">
            <v/>
          </cell>
        </row>
        <row r="185">
          <cell r="J185" t="str">
            <v/>
          </cell>
        </row>
        <row r="186">
          <cell r="J186" t="str">
            <v/>
          </cell>
        </row>
        <row r="187">
          <cell r="J187" t="str">
            <v/>
          </cell>
        </row>
        <row r="188">
          <cell r="J188" t="str">
            <v/>
          </cell>
        </row>
        <row r="189">
          <cell r="J189" t="str">
            <v/>
          </cell>
        </row>
        <row r="190">
          <cell r="J190" t="str">
            <v/>
          </cell>
        </row>
        <row r="191">
          <cell r="J191" t="str">
            <v/>
          </cell>
        </row>
        <row r="192">
          <cell r="J192" t="str">
            <v/>
          </cell>
        </row>
        <row r="193">
          <cell r="J193" t="str">
            <v/>
          </cell>
        </row>
        <row r="194">
          <cell r="J194" t="str">
            <v/>
          </cell>
        </row>
        <row r="195">
          <cell r="J195" t="str">
            <v/>
          </cell>
        </row>
        <row r="196">
          <cell r="J196" t="str">
            <v/>
          </cell>
        </row>
        <row r="197">
          <cell r="J197" t="str">
            <v/>
          </cell>
        </row>
        <row r="198">
          <cell r="J198" t="str">
            <v/>
          </cell>
        </row>
        <row r="199">
          <cell r="J199" t="str">
            <v/>
          </cell>
        </row>
        <row r="200">
          <cell r="J200" t="str">
            <v/>
          </cell>
        </row>
        <row r="201">
          <cell r="J201" t="str">
            <v/>
          </cell>
        </row>
        <row r="202">
          <cell r="J202" t="str">
            <v/>
          </cell>
        </row>
        <row r="203">
          <cell r="J203" t="str">
            <v/>
          </cell>
        </row>
        <row r="204">
          <cell r="J204" t="str">
            <v/>
          </cell>
        </row>
        <row r="205">
          <cell r="J205" t="str">
            <v/>
          </cell>
        </row>
        <row r="206">
          <cell r="J206" t="str">
            <v/>
          </cell>
        </row>
        <row r="207">
          <cell r="J207" t="str">
            <v/>
          </cell>
        </row>
        <row r="208">
          <cell r="J208" t="str">
            <v/>
          </cell>
        </row>
        <row r="209">
          <cell r="J209" t="str">
            <v/>
          </cell>
        </row>
        <row r="210">
          <cell r="J210" t="str">
            <v/>
          </cell>
        </row>
        <row r="211">
          <cell r="J211" t="str">
            <v/>
          </cell>
        </row>
        <row r="212">
          <cell r="J212" t="str">
            <v/>
          </cell>
        </row>
        <row r="213">
          <cell r="J213" t="str">
            <v/>
          </cell>
        </row>
        <row r="214">
          <cell r="J214" t="str">
            <v/>
          </cell>
        </row>
        <row r="215">
          <cell r="J215" t="str">
            <v/>
          </cell>
        </row>
        <row r="216">
          <cell r="J216" t="str">
            <v/>
          </cell>
        </row>
        <row r="217">
          <cell r="J217" t="str">
            <v/>
          </cell>
        </row>
        <row r="218">
          <cell r="J218" t="str">
            <v/>
          </cell>
        </row>
        <row r="219">
          <cell r="J219" t="str">
            <v/>
          </cell>
        </row>
        <row r="220">
          <cell r="J220" t="str">
            <v/>
          </cell>
        </row>
        <row r="221">
          <cell r="J221" t="str">
            <v/>
          </cell>
        </row>
        <row r="222">
          <cell r="J222" t="str">
            <v/>
          </cell>
        </row>
        <row r="223">
          <cell r="J223" t="str">
            <v/>
          </cell>
        </row>
        <row r="224">
          <cell r="J224" t="str">
            <v/>
          </cell>
        </row>
        <row r="225">
          <cell r="J225" t="str">
            <v/>
          </cell>
        </row>
        <row r="226">
          <cell r="J226" t="str">
            <v/>
          </cell>
        </row>
        <row r="227">
          <cell r="J227" t="str">
            <v/>
          </cell>
        </row>
        <row r="228">
          <cell r="J228" t="str">
            <v/>
          </cell>
        </row>
        <row r="229">
          <cell r="J229" t="str">
            <v/>
          </cell>
        </row>
        <row r="230">
          <cell r="J230" t="str">
            <v/>
          </cell>
        </row>
        <row r="231">
          <cell r="J231" t="str">
            <v/>
          </cell>
        </row>
        <row r="232">
          <cell r="J232" t="str">
            <v/>
          </cell>
        </row>
        <row r="233">
          <cell r="J233" t="str">
            <v/>
          </cell>
        </row>
        <row r="234">
          <cell r="J234" t="str">
            <v/>
          </cell>
        </row>
        <row r="235">
          <cell r="J235" t="str">
            <v/>
          </cell>
        </row>
        <row r="236">
          <cell r="J236" t="str">
            <v/>
          </cell>
        </row>
        <row r="237">
          <cell r="J237" t="str">
            <v/>
          </cell>
        </row>
        <row r="238">
          <cell r="J238" t="str">
            <v/>
          </cell>
        </row>
        <row r="239">
          <cell r="J239" t="str">
            <v/>
          </cell>
        </row>
        <row r="240">
          <cell r="J240" t="str">
            <v/>
          </cell>
        </row>
        <row r="241">
          <cell r="J241" t="str">
            <v/>
          </cell>
        </row>
        <row r="242">
          <cell r="J242" t="str">
            <v/>
          </cell>
        </row>
        <row r="243">
          <cell r="J243" t="str">
            <v/>
          </cell>
        </row>
        <row r="244">
          <cell r="J244" t="str">
            <v/>
          </cell>
        </row>
        <row r="245">
          <cell r="J245" t="str">
            <v/>
          </cell>
        </row>
        <row r="246">
          <cell r="J246" t="str">
            <v/>
          </cell>
        </row>
        <row r="247">
          <cell r="J247" t="str">
            <v/>
          </cell>
        </row>
        <row r="248">
          <cell r="J248" t="str">
            <v/>
          </cell>
        </row>
        <row r="249">
          <cell r="J249" t="str">
            <v/>
          </cell>
        </row>
        <row r="250">
          <cell r="J250" t="str">
            <v/>
          </cell>
        </row>
        <row r="251">
          <cell r="J251" t="str">
            <v/>
          </cell>
        </row>
        <row r="252">
          <cell r="J252" t="str">
            <v/>
          </cell>
        </row>
        <row r="253">
          <cell r="J253" t="str">
            <v/>
          </cell>
        </row>
        <row r="254">
          <cell r="J254" t="str">
            <v/>
          </cell>
        </row>
        <row r="255">
          <cell r="J255" t="str">
            <v/>
          </cell>
        </row>
        <row r="256">
          <cell r="J256" t="str">
            <v/>
          </cell>
        </row>
        <row r="257">
          <cell r="J257" t="str">
            <v/>
          </cell>
        </row>
        <row r="258">
          <cell r="J258" t="str">
            <v/>
          </cell>
        </row>
        <row r="259">
          <cell r="J259" t="str">
            <v/>
          </cell>
        </row>
        <row r="260">
          <cell r="J260" t="str">
            <v/>
          </cell>
        </row>
        <row r="261">
          <cell r="J261" t="str">
            <v/>
          </cell>
        </row>
        <row r="262">
          <cell r="J262" t="str">
            <v/>
          </cell>
        </row>
        <row r="263">
          <cell r="J263" t="str">
            <v/>
          </cell>
        </row>
        <row r="264">
          <cell r="J264" t="str">
            <v/>
          </cell>
        </row>
        <row r="265">
          <cell r="J265" t="str">
            <v/>
          </cell>
        </row>
        <row r="266">
          <cell r="J266" t="str">
            <v/>
          </cell>
        </row>
        <row r="267">
          <cell r="J267" t="str">
            <v/>
          </cell>
        </row>
        <row r="268">
          <cell r="J268" t="str">
            <v/>
          </cell>
        </row>
        <row r="269">
          <cell r="J269" t="str">
            <v/>
          </cell>
        </row>
        <row r="270">
          <cell r="J270" t="str">
            <v/>
          </cell>
        </row>
        <row r="271">
          <cell r="J271" t="str">
            <v/>
          </cell>
        </row>
        <row r="272">
          <cell r="J272" t="str">
            <v/>
          </cell>
        </row>
        <row r="273">
          <cell r="J273" t="str">
            <v/>
          </cell>
        </row>
        <row r="274">
          <cell r="J274" t="str">
            <v/>
          </cell>
        </row>
        <row r="275">
          <cell r="J275" t="str">
            <v/>
          </cell>
        </row>
        <row r="276">
          <cell r="J276" t="str">
            <v/>
          </cell>
        </row>
        <row r="277">
          <cell r="J277" t="str">
            <v/>
          </cell>
        </row>
        <row r="278">
          <cell r="J278" t="str">
            <v/>
          </cell>
        </row>
        <row r="279">
          <cell r="J279" t="str">
            <v/>
          </cell>
        </row>
        <row r="280">
          <cell r="J280" t="str">
            <v/>
          </cell>
        </row>
        <row r="281">
          <cell r="J281" t="str">
            <v/>
          </cell>
        </row>
        <row r="282">
          <cell r="J282" t="str">
            <v/>
          </cell>
        </row>
        <row r="283">
          <cell r="J283" t="str">
            <v/>
          </cell>
        </row>
        <row r="284">
          <cell r="J284" t="str">
            <v/>
          </cell>
        </row>
        <row r="285">
          <cell r="J285" t="str">
            <v/>
          </cell>
        </row>
        <row r="286">
          <cell r="J286" t="str">
            <v/>
          </cell>
        </row>
        <row r="287">
          <cell r="J287" t="str">
            <v/>
          </cell>
        </row>
        <row r="288">
          <cell r="J288" t="str">
            <v/>
          </cell>
        </row>
        <row r="289">
          <cell r="J289" t="str">
            <v/>
          </cell>
        </row>
        <row r="290">
          <cell r="J290" t="str">
            <v/>
          </cell>
        </row>
        <row r="291">
          <cell r="J291" t="str">
            <v/>
          </cell>
        </row>
        <row r="292">
          <cell r="J292" t="str">
            <v/>
          </cell>
        </row>
        <row r="293">
          <cell r="J293" t="str">
            <v/>
          </cell>
        </row>
        <row r="294">
          <cell r="J294" t="str">
            <v/>
          </cell>
        </row>
        <row r="295">
          <cell r="J295" t="str">
            <v/>
          </cell>
        </row>
        <row r="296">
          <cell r="J296" t="str">
            <v/>
          </cell>
        </row>
        <row r="297">
          <cell r="J297" t="str">
            <v/>
          </cell>
        </row>
        <row r="298">
          <cell r="J298" t="str">
            <v/>
          </cell>
        </row>
        <row r="299">
          <cell r="J299" t="str">
            <v/>
          </cell>
        </row>
        <row r="300">
          <cell r="J300" t="str">
            <v/>
          </cell>
        </row>
        <row r="301">
          <cell r="J301" t="str">
            <v/>
          </cell>
        </row>
        <row r="302">
          <cell r="J302" t="str">
            <v/>
          </cell>
        </row>
        <row r="303">
          <cell r="J303" t="str">
            <v/>
          </cell>
        </row>
        <row r="304">
          <cell r="J304" t="str">
            <v/>
          </cell>
        </row>
        <row r="305">
          <cell r="J305" t="str">
            <v/>
          </cell>
        </row>
        <row r="306">
          <cell r="J306" t="str">
            <v/>
          </cell>
        </row>
        <row r="307">
          <cell r="J307" t="str">
            <v/>
          </cell>
        </row>
        <row r="308">
          <cell r="J308" t="str">
            <v/>
          </cell>
        </row>
        <row r="309">
          <cell r="J309" t="str">
            <v/>
          </cell>
        </row>
      </sheetData>
      <sheetData sheetId="11"/>
      <sheetData sheetId="12"/>
    </sheetDataSet>
  </externalBook>
</externalLink>
</file>

<file path=xl/tables/table1.xml><?xml version="1.0" encoding="utf-8"?>
<table xmlns="http://schemas.openxmlformats.org/spreadsheetml/2006/main" id="4" name="WPTM_Intervention" displayName="WPTM_Intervention" ref="E119:W170" totalsRowShown="0" headerRowDxfId="283" dataDxfId="282">
  <tableColumns count="19">
    <tableColumn id="7" name="Modules" dataDxfId="281">
      <calculatedColumnFormula>IFERROR(IF(AND(K120="",T120=""),"",(VLOOKUP(Q120,'Reference records(soft deleted)'!$B$84:$D$127,3,FALSE))),"")</calculatedColumnFormula>
    </tableColumn>
    <tableColumn id="8" name="Column4" dataDxfId="280"/>
    <tableColumn id="9" name="Column5" dataDxfId="279"/>
    <tableColumn id="10" name="Column6" dataDxfId="278"/>
    <tableColumn id="11" name="Column7" dataDxfId="277"/>
    <tableColumn id="12" name="Column8" dataDxfId="276"/>
    <tableColumn id="3" name="Standard Intervention" dataDxfId="275">
      <calculatedColumnFormula>IFERROR(VLOOKUP(R120,'Reference records(soft deleted)'!$B$235:$D$426,3,FALSE),"")</calculatedColumnFormula>
    </tableColumn>
    <tableColumn id="14" name="Column2" dataDxfId="274"/>
    <tableColumn id="15" name="Column10" dataDxfId="273"/>
    <tableColumn id="16" name="Column11" dataDxfId="272"/>
    <tableColumn id="17" name="Column12" dataDxfId="271"/>
    <tableColumn id="18" name="Column13" dataDxfId="270"/>
    <tableColumn id="19" name="Module Reference (Name)" dataDxfId="269"/>
    <tableColumn id="20" name="Standard Intervention2" dataDxfId="268"/>
    <tableColumn id="21" name="Column9" dataDxfId="267"/>
    <tableColumn id="22" name="Custom Intervention (only if &quot;Other&quot; intervention is chosen)" dataDxfId="266"/>
    <tableColumn id="23" name="Module Name" dataDxfId="265">
      <calculatedColumnFormula>IFERROR(IF(VLOOKUP(E120,'Reference Records'!$C$131:$D$166,2,FALSE)=0,"",VLOOKUP(E120,'Reference Records'!$C$131:$D$166,2,FALSE)),"")</calculatedColumnFormula>
    </tableColumn>
    <tableColumn id="1" name="Column1" dataDxfId="264"/>
    <tableColumn id="2" name="Concatenation of Names" dataDxfId="263">
      <calculatedColumnFormula>K120&amp;T120</calculatedColumnFormula>
    </tableColumn>
  </tableColumns>
  <tableStyleInfo name="TableStyleMedium9" showFirstColumn="0" showLastColumn="0" showRowStripes="0" showColumnStripes="0"/>
</table>
</file>

<file path=xl/tables/table2.xml><?xml version="1.0" encoding="utf-8"?>
<table xmlns="http://schemas.openxmlformats.org/spreadsheetml/2006/main" id="1" name="Module" displayName="Module" ref="B130:J131" totalsRowShown="0" headerRowCellStyle="Normal 2" dataCellStyle="Normal 2">
  <autoFilter ref="B130:J131"/>
  <tableColumns count="9">
    <tableColumn id="1" name="Name-Not in use" dataDxfId="13" dataCellStyle="Normal 2">
      <calculatedColumnFormula array="1">IFERROR(INDEX($C$131:$C$166, MATCH(0, COUNTIF($B$130:B130, $C$131:$C$166&amp;"") + IF($C$131:$C$166="",1,0), 0)), "")</calculatedColumnFormula>
    </tableColumn>
    <tableColumn id="2" name="Module Name" dataDxfId="12"/>
    <tableColumn id="3" name="Module-Coverage-Intervention Reference (Name)" dataDxfId="11" dataCellStyle="Normal 2"/>
    <tableColumn id="4" name="Component (Name)" dataDxfId="10" dataCellStyle="Normal 2"/>
    <tableColumn id="5" name="Name used on Overview Page for display" dataDxfId="9" dataCellStyle="Normal 2">
      <calculatedColumnFormula>C131</calculatedColumnFormula>
    </tableColumn>
    <tableColumn id="6" name="Record ID" dataDxfId="8" dataCellStyle="Normal 2"/>
    <tableColumn id="7" name="Reference Record Id" dataDxfId="7" dataCellStyle="Normal 2"/>
    <tableColumn id="8" name="unique id" dataDxfId="6" dataCellStyle="Normal 2">
      <calculatedColumnFormula array="1">IFERROR(INDEX($D$131:$D$166, MATCH(0, COUNTIF($I$130:I130, $D$131:$D$166&amp;"") + IF($D$131:$D$166="",1,0), 0)), "")</calculatedColumnFormula>
    </tableColumn>
    <tableColumn id="9" name="unique name list" dataDxfId="5" dataCellStyle="Normal 2">
      <calculatedColumnFormula array="1">IFERROR(IF(INDEX($C$131:$C$166,MATCH(LEFT(I131,255),LEFT($D$131:$D$166,255),0))=0,"",INDEX($C$131:$C$166,MATCH(LEFT(I131,255),LEFT($D$131:$D$166,255),0))),"")</calculatedColumnFormula>
    </tableColumn>
  </tableColumns>
  <tableStyleInfo name="TableStyleLight9" showFirstColumn="0" showLastColumn="0" showRowStripes="1" showColumnStripes="0"/>
</table>
</file>

<file path=xl/tables/table3.xml><?xml version="1.0" encoding="utf-8"?>
<table xmlns="http://schemas.openxmlformats.org/spreadsheetml/2006/main" id="2" name="Intervention" displayName="Intervention" ref="A168:I334" totalsRowShown="0" headerRowCellStyle="Normal 2" dataCellStyle="Normal 2">
  <autoFilter ref="A168:I334"/>
  <tableColumns count="9">
    <tableColumn id="1" name="Module" dataCellStyle="Normal 2"/>
    <tableColumn id="2" name="Name ID" dataCellStyle="Normal 2"/>
    <tableColumn id="3" name="Intervention"/>
    <tableColumn id="4" name="Disaggregation Categories" dataCellStyle="Normal 2"/>
    <tableColumn id="5" name="Record ID" dataCellStyle="Normal 2"/>
    <tableColumn id="6" name="Column1" dataCellStyle="Normal 2"/>
    <tableColumn id="7" name="Column2" dataCellStyle="Normal 2"/>
    <tableColumn id="8" name="Column3" dataCellStyle="Normal 2"/>
    <tableColumn id="9" name="Column4" dataCellStyle="Normal 2"/>
  </tableColumns>
  <tableStyleInfo name="TableStyleLight9" showFirstColumn="0" showLastColumn="0" showRowStripes="1" showColumnStripes="0"/>
</table>
</file>

<file path=xl/tables/table4.xml><?xml version="1.0" encoding="utf-8"?>
<table xmlns="http://schemas.openxmlformats.org/spreadsheetml/2006/main" id="3" name="Coverage" displayName="Coverage" ref="A59:G127" totalsRowShown="0" headerRowDxfId="4" tableBorderDxfId="3" headerRowCellStyle="Normal 2" dataCellStyle="Normal 2">
  <autoFilter ref="A59:G127"/>
  <tableColumns count="7">
    <tableColumn id="1" name="Module" dataCellStyle="Normal 2"/>
    <tableColumn id="2" name="Name ID" dataDxfId="2" dataCellStyle="Normal 2"/>
    <tableColumn id="3" name="Name" dataDxfId="1" dataCellStyle="Normal 2"/>
    <tableColumn id="4" name="Disaggregation Categories" dataDxfId="0" dataCellStyle="Normal 2"/>
    <tableColumn id="5" name="Column1" dataCellStyle="Normal 2"/>
    <tableColumn id="6" name="Column2" dataCellStyle="Normal 2"/>
    <tableColumn id="7" name="Record ID" dataCellStyle="Normal 2"/>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2.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printerSettings" Target="../printerSettings/printerSettings8.bin"/><Relationship Id="rId4"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X198"/>
  <sheetViews>
    <sheetView showGridLines="0" view="pageBreakPreview" topLeftCell="A46" zoomScaleNormal="80" zoomScaleSheetLayoutView="100" workbookViewId="0">
      <selection activeCell="E53" sqref="E53"/>
    </sheetView>
  </sheetViews>
  <sheetFormatPr defaultColWidth="11" defaultRowHeight="15.75" x14ac:dyDescent="0.25"/>
  <cols>
    <col min="1" max="1" width="32" style="6" customWidth="1"/>
    <col min="2" max="2" width="52.25" style="6" hidden="1" customWidth="1"/>
    <col min="3" max="3" width="54.625" style="6" hidden="1" customWidth="1"/>
    <col min="4" max="4" width="5" style="6" hidden="1" customWidth="1"/>
    <col min="5" max="5" width="43.75" style="6" customWidth="1"/>
    <col min="6" max="6" width="29.75" style="6" hidden="1" customWidth="1"/>
    <col min="7" max="7" width="31.25" style="6" hidden="1" customWidth="1"/>
    <col min="8" max="8" width="26.25" style="6" hidden="1" customWidth="1"/>
    <col min="9" max="10" width="0.25" style="6" customWidth="1"/>
    <col min="11" max="11" width="31" style="6" customWidth="1"/>
    <col min="12" max="12" width="28.75" style="6" hidden="1" customWidth="1"/>
    <col min="13" max="13" width="33.25" style="6" hidden="1" customWidth="1"/>
    <col min="14" max="14" width="21.625" style="6" hidden="1" customWidth="1"/>
    <col min="15" max="15" width="20.625" style="6" hidden="1" customWidth="1"/>
    <col min="16" max="16" width="16.75" style="6" hidden="1" customWidth="1"/>
    <col min="17" max="17" width="17.5" style="6" hidden="1" customWidth="1"/>
    <col min="18" max="18" width="12.75" style="6" hidden="1" customWidth="1"/>
    <col min="19" max="19" width="0.25" style="6" customWidth="1"/>
    <col min="20" max="20" width="35.25" style="6" customWidth="1"/>
    <col min="21" max="21" width="8.75" style="6" hidden="1" customWidth="1"/>
    <col min="22" max="22" width="0.125" style="69" customWidth="1"/>
    <col min="23" max="23" width="8.75" style="69" hidden="1" customWidth="1"/>
    <col min="24" max="24" width="18.25" style="69" hidden="1" customWidth="1"/>
    <col min="25" max="25" width="18.75" style="69" hidden="1" customWidth="1"/>
    <col min="26" max="26" width="19.5" style="69" hidden="1" customWidth="1"/>
    <col min="27" max="27" width="20.75" style="6" hidden="1" customWidth="1"/>
    <col min="28" max="28" width="19" style="6" hidden="1" customWidth="1"/>
    <col min="29" max="29" width="11.75" style="6" hidden="1" customWidth="1"/>
    <col min="30" max="30" width="18.75" style="6" customWidth="1"/>
    <col min="31" max="31" width="26.625" style="6" customWidth="1"/>
    <col min="32" max="32" width="20.25" style="6" customWidth="1"/>
    <col min="33" max="33" width="24.75" style="6" customWidth="1"/>
    <col min="34" max="38" width="11" style="6" customWidth="1"/>
    <col min="39" max="39" width="16.75" style="6" customWidth="1"/>
    <col min="40" max="40" width="11" style="6" customWidth="1"/>
    <col min="41" max="41" width="11" style="9" customWidth="1"/>
    <col min="42" max="42" width="16.25" style="9" customWidth="1"/>
    <col min="43" max="43" width="11" style="9" customWidth="1"/>
    <col min="44" max="50" width="11" style="9"/>
    <col min="51" max="16384" width="11" style="6"/>
  </cols>
  <sheetData>
    <row r="1" spans="1:50" x14ac:dyDescent="0.25">
      <c r="A1" s="540" t="s">
        <v>43</v>
      </c>
      <c r="B1" s="541"/>
      <c r="C1" s="541"/>
      <c r="D1" s="541"/>
      <c r="E1" s="541"/>
      <c r="F1" s="541"/>
      <c r="G1" s="541"/>
      <c r="H1" s="541"/>
      <c r="I1" s="541"/>
      <c r="J1" s="541"/>
      <c r="K1" s="541"/>
      <c r="L1" s="541"/>
      <c r="M1" s="541"/>
      <c r="N1" s="541"/>
      <c r="O1" s="541"/>
      <c r="P1" s="541"/>
      <c r="Q1" s="541"/>
      <c r="R1" s="541"/>
      <c r="S1" s="541"/>
      <c r="T1" s="542"/>
    </row>
    <row r="2" spans="1:50" s="26" customFormat="1" ht="27" customHeight="1" thickBot="1" x14ac:dyDescent="0.3">
      <c r="A2" s="543"/>
      <c r="B2" s="544"/>
      <c r="C2" s="544"/>
      <c r="D2" s="544"/>
      <c r="E2" s="544"/>
      <c r="F2" s="544"/>
      <c r="G2" s="544"/>
      <c r="H2" s="544"/>
      <c r="I2" s="544"/>
      <c r="J2" s="544"/>
      <c r="K2" s="544"/>
      <c r="L2" s="544"/>
      <c r="M2" s="544"/>
      <c r="N2" s="544"/>
      <c r="O2" s="544"/>
      <c r="P2" s="544"/>
      <c r="Q2" s="544"/>
      <c r="R2" s="544"/>
      <c r="S2" s="544"/>
      <c r="T2" s="545"/>
      <c r="V2" s="27"/>
      <c r="W2" s="27"/>
      <c r="X2" s="27"/>
      <c r="Y2" s="27"/>
      <c r="Z2" s="27"/>
      <c r="AO2" s="28"/>
      <c r="AP2" s="28"/>
      <c r="AQ2" s="28"/>
      <c r="AR2" s="28"/>
      <c r="AS2" s="28"/>
      <c r="AT2" s="28"/>
      <c r="AU2" s="28"/>
      <c r="AV2" s="28"/>
      <c r="AW2" s="28"/>
      <c r="AX2" s="28"/>
    </row>
    <row r="3" spans="1:50" x14ac:dyDescent="0.25">
      <c r="A3" s="240" t="s">
        <v>312</v>
      </c>
      <c r="B3" s="241"/>
      <c r="C3" s="241"/>
      <c r="D3" s="241"/>
    </row>
    <row r="4" spans="1:50" ht="19.5" customHeight="1" thickBot="1" x14ac:dyDescent="0.3">
      <c r="F4" s="69"/>
      <c r="G4" s="69"/>
      <c r="H4" s="69"/>
      <c r="I4" s="69"/>
      <c r="J4" s="69"/>
      <c r="K4" s="69"/>
      <c r="L4" s="71"/>
      <c r="M4" s="71"/>
      <c r="N4" s="71"/>
      <c r="O4" s="71"/>
      <c r="P4" s="71"/>
      <c r="Q4" s="71"/>
      <c r="R4" s="71"/>
      <c r="S4" s="71"/>
      <c r="T4" s="71"/>
      <c r="V4" s="538"/>
      <c r="W4" s="538"/>
    </row>
    <row r="5" spans="1:50" ht="29.1" customHeight="1" thickBot="1" x14ac:dyDescent="0.3">
      <c r="A5" s="72" t="s">
        <v>185</v>
      </c>
      <c r="B5" s="73"/>
      <c r="C5" s="73"/>
      <c r="D5" s="348"/>
      <c r="E5" s="244" t="str">
        <f>IFERROR(IF($AN$5="Funding Request",IF('Reference Records'!$B$343&lt;&gt;"",'Reference Records'!$B$343,'Reference Records'!$B$344),IF(OR($AN$5="Grant Making", $AN$5="Grant Revision"),'Reference Records'!B348,"")),"")</f>
        <v>Kyrgyzstan</v>
      </c>
      <c r="F5" s="74"/>
      <c r="G5" s="74"/>
      <c r="H5" s="74"/>
      <c r="I5" s="74"/>
      <c r="J5" s="74"/>
      <c r="K5" s="74"/>
      <c r="L5" s="71"/>
      <c r="M5" s="71"/>
      <c r="N5" s="71"/>
      <c r="O5" s="71"/>
      <c r="P5" s="71"/>
      <c r="Q5" s="71"/>
      <c r="R5" s="71"/>
      <c r="S5" s="71"/>
      <c r="T5" s="71"/>
      <c r="V5" s="538"/>
      <c r="W5" s="538"/>
      <c r="AL5" s="9"/>
      <c r="AM5" s="198" t="s">
        <v>266</v>
      </c>
      <c r="AN5" s="358" t="s">
        <v>378</v>
      </c>
      <c r="AO5" s="198"/>
      <c r="AP5" s="198"/>
    </row>
    <row r="6" spans="1:50" ht="28.35" customHeight="1" thickBot="1" x14ac:dyDescent="0.3">
      <c r="A6" s="72" t="s">
        <v>256</v>
      </c>
      <c r="B6" s="73"/>
      <c r="C6" s="73"/>
      <c r="D6" s="348"/>
      <c r="E6" s="243" t="str">
        <f>IF($AN$5="Funding Request",'Reference Records'!$B$342,IF(OR($AN$5="Grant Making", $AN$5="Grant Revision"),'Reference Records'!$B$347,""))</f>
        <v>KGZ-C-UNDP</v>
      </c>
      <c r="F6" s="74"/>
      <c r="G6" s="74"/>
      <c r="H6" s="74"/>
      <c r="I6" s="74"/>
      <c r="J6" s="74"/>
      <c r="K6" s="74"/>
      <c r="L6" s="71"/>
      <c r="M6" s="71"/>
      <c r="N6" s="71"/>
      <c r="O6" s="71"/>
      <c r="P6" s="71"/>
      <c r="Q6" s="71"/>
      <c r="R6" s="71"/>
      <c r="S6" s="71"/>
      <c r="T6" s="71"/>
      <c r="V6" s="75"/>
      <c r="W6" s="75"/>
    </row>
    <row r="7" spans="1:50" ht="31.5" customHeight="1" thickBot="1" x14ac:dyDescent="0.3">
      <c r="A7" s="76" t="s">
        <v>186</v>
      </c>
      <c r="B7" s="73"/>
      <c r="C7" s="73"/>
      <c r="D7" s="348"/>
      <c r="E7" s="77">
        <v>43282</v>
      </c>
      <c r="F7" s="78"/>
      <c r="G7" s="78"/>
      <c r="H7" s="78"/>
      <c r="I7" s="78"/>
      <c r="J7" s="78"/>
      <c r="K7" s="78"/>
      <c r="L7" s="71"/>
      <c r="M7" s="71"/>
      <c r="N7" s="71"/>
      <c r="O7" s="71"/>
      <c r="P7" s="71"/>
      <c r="Q7" s="71"/>
      <c r="R7" s="71"/>
      <c r="S7" s="71"/>
      <c r="T7" s="71"/>
      <c r="V7" s="75" t="s">
        <v>46</v>
      </c>
      <c r="W7" s="75"/>
    </row>
    <row r="8" spans="1:50" ht="31.5" customHeight="1" thickBot="1" x14ac:dyDescent="0.3">
      <c r="A8" s="76" t="s">
        <v>187</v>
      </c>
      <c r="B8" s="205"/>
      <c r="C8" s="205"/>
      <c r="D8" s="349" t="s">
        <v>270</v>
      </c>
      <c r="E8" s="77">
        <v>44196</v>
      </c>
      <c r="F8" s="78"/>
      <c r="G8" s="78"/>
      <c r="H8" s="78"/>
      <c r="I8" s="78"/>
      <c r="J8" s="78"/>
      <c r="K8" s="140">
        <f>YEAR(E8)</f>
        <v>2020</v>
      </c>
      <c r="L8" s="71"/>
      <c r="M8" s="71"/>
      <c r="N8" s="71"/>
      <c r="O8" s="71"/>
      <c r="P8" s="71"/>
      <c r="Q8" s="71"/>
      <c r="R8" s="71"/>
      <c r="S8" s="71"/>
      <c r="T8" s="71"/>
      <c r="V8" s="75"/>
      <c r="W8" s="75"/>
      <c r="AL8" s="198"/>
      <c r="AM8" s="198"/>
      <c r="AN8" s="198"/>
      <c r="AO8" s="198"/>
    </row>
    <row r="9" spans="1:50" ht="32.25" customHeight="1" thickBot="1" x14ac:dyDescent="0.3">
      <c r="A9" s="76" t="s">
        <v>168</v>
      </c>
      <c r="B9" s="4" t="s">
        <v>168</v>
      </c>
      <c r="C9" s="360">
        <v>12</v>
      </c>
      <c r="D9" s="350" t="s">
        <v>168</v>
      </c>
      <c r="E9" s="357">
        <v>6</v>
      </c>
      <c r="F9" s="74"/>
      <c r="G9" s="74"/>
      <c r="H9" s="74"/>
      <c r="I9" s="74"/>
      <c r="J9" s="74"/>
      <c r="K9" s="74"/>
      <c r="L9" s="71"/>
      <c r="M9" s="71"/>
      <c r="N9" s="71"/>
      <c r="O9" s="71"/>
      <c r="P9" s="71"/>
      <c r="Q9" s="71"/>
      <c r="R9" s="71"/>
      <c r="S9" s="71"/>
      <c r="T9" s="71"/>
      <c r="W9" s="75"/>
      <c r="AL9" s="198"/>
      <c r="AM9" s="198" t="s">
        <v>272</v>
      </c>
      <c r="AN9" s="198">
        <f>'Reference Records'!$B$364</f>
        <v>0</v>
      </c>
      <c r="AO9" s="198"/>
    </row>
    <row r="10" spans="1:50" ht="32.25" customHeight="1" thickBot="1" x14ac:dyDescent="0.3">
      <c r="A10" s="247" t="s">
        <v>289</v>
      </c>
      <c r="B10" s="69"/>
      <c r="C10" s="69"/>
      <c r="D10" s="351" t="s">
        <v>309</v>
      </c>
      <c r="E10" s="344">
        <v>43101</v>
      </c>
      <c r="F10" s="74"/>
      <c r="G10" s="74"/>
      <c r="H10" s="74"/>
      <c r="I10" s="74"/>
      <c r="J10" s="74"/>
      <c r="K10" s="548" t="str">
        <f>IF(E8&gt;E11,"Please note, the Implementation Period End Date is longer than the Allocation Utilisation Period End Date"," ")</f>
        <v xml:space="preserve"> </v>
      </c>
      <c r="L10" s="71"/>
      <c r="M10" s="71"/>
      <c r="N10" s="71"/>
      <c r="O10" s="71"/>
      <c r="P10" s="71"/>
      <c r="Q10" s="71"/>
      <c r="R10" s="71"/>
      <c r="S10" s="71"/>
      <c r="T10" s="71"/>
      <c r="AM10" s="198" t="s">
        <v>275</v>
      </c>
      <c r="AN10" s="198" t="s">
        <v>379</v>
      </c>
    </row>
    <row r="11" spans="1:50" ht="27" customHeight="1" thickBot="1" x14ac:dyDescent="0.3">
      <c r="A11" s="247" t="s">
        <v>290</v>
      </c>
      <c r="B11" s="219"/>
      <c r="C11" s="219"/>
      <c r="D11" s="213" t="s">
        <v>310</v>
      </c>
      <c r="E11" s="345">
        <v>44196</v>
      </c>
      <c r="F11" s="79"/>
      <c r="G11" s="79"/>
      <c r="H11" s="79"/>
      <c r="I11" s="79"/>
      <c r="J11" s="79"/>
      <c r="K11" s="548"/>
      <c r="L11" s="71"/>
      <c r="M11" s="71"/>
      <c r="N11" s="71"/>
      <c r="O11" s="71"/>
      <c r="P11" s="71"/>
      <c r="Q11" s="71"/>
      <c r="R11" s="71"/>
      <c r="S11" s="71"/>
      <c r="T11" s="80"/>
      <c r="W11" s="75"/>
    </row>
    <row r="12" spans="1:50" s="48" customFormat="1" ht="27.75" customHeight="1" thickBot="1" x14ac:dyDescent="0.3">
      <c r="A12" s="79"/>
      <c r="B12" s="79"/>
      <c r="C12" s="79"/>
      <c r="D12" s="79"/>
      <c r="E12" s="79"/>
      <c r="F12" s="79"/>
      <c r="G12" s="79"/>
      <c r="H12" s="79"/>
      <c r="I12" s="79"/>
      <c r="J12" s="79"/>
      <c r="K12" s="79"/>
      <c r="L12" s="80"/>
      <c r="M12" s="80"/>
      <c r="N12" s="80"/>
      <c r="O12" s="80"/>
      <c r="P12" s="80"/>
      <c r="Q12" s="80"/>
      <c r="R12" s="80"/>
      <c r="S12" s="80"/>
      <c r="T12" s="46"/>
      <c r="V12" s="69"/>
      <c r="W12" s="75"/>
      <c r="X12" s="69"/>
      <c r="Y12" s="69"/>
      <c r="Z12" s="69"/>
      <c r="AO12" s="3"/>
      <c r="AP12" s="3"/>
      <c r="AQ12" s="3"/>
      <c r="AR12" s="3"/>
      <c r="AS12" s="3"/>
      <c r="AT12" s="3"/>
      <c r="AU12" s="3"/>
      <c r="AV12" s="3"/>
      <c r="AW12" s="3"/>
      <c r="AX12" s="3"/>
    </row>
    <row r="13" spans="1:50" s="48" customFormat="1" ht="35.25" customHeight="1" thickBot="1" x14ac:dyDescent="0.3">
      <c r="A13" s="537" t="s">
        <v>37</v>
      </c>
      <c r="B13" s="81"/>
      <c r="C13" s="82"/>
      <c r="D13" s="82"/>
      <c r="E13" s="29" t="s">
        <v>40</v>
      </c>
      <c r="F13" s="30"/>
      <c r="G13" s="30"/>
      <c r="H13" s="30"/>
      <c r="I13" s="30"/>
      <c r="J13" s="30"/>
      <c r="K13" s="159" t="s">
        <v>195</v>
      </c>
      <c r="L13" s="32"/>
      <c r="M13" s="30"/>
      <c r="N13" s="30"/>
      <c r="O13" s="30"/>
      <c r="P13" s="30"/>
      <c r="Q13" s="30"/>
      <c r="R13" s="30"/>
      <c r="S13" s="30"/>
      <c r="T13" s="29" t="s">
        <v>13</v>
      </c>
      <c r="V13" s="69"/>
      <c r="W13" s="75"/>
      <c r="X13" s="69"/>
      <c r="Y13" s="69"/>
      <c r="Z13" s="69"/>
      <c r="AO13" s="3"/>
      <c r="AP13" s="3"/>
      <c r="AQ13" s="3"/>
      <c r="AR13" s="3"/>
      <c r="AS13" s="3"/>
      <c r="AT13" s="3"/>
      <c r="AU13" s="3"/>
      <c r="AV13" s="3"/>
      <c r="AW13" s="3"/>
      <c r="AX13" s="3"/>
    </row>
    <row r="14" spans="1:50" s="48" customFormat="1" ht="40.5" customHeight="1" thickBot="1" x14ac:dyDescent="0.3">
      <c r="A14" s="537"/>
      <c r="B14" s="83"/>
      <c r="C14" s="84"/>
      <c r="D14" s="84"/>
      <c r="E14" s="29" t="s">
        <v>5</v>
      </c>
      <c r="F14" s="30"/>
      <c r="G14" s="30"/>
      <c r="H14" s="30"/>
      <c r="I14" s="30"/>
      <c r="J14" s="30"/>
      <c r="K14" s="159" t="s">
        <v>16</v>
      </c>
      <c r="L14" s="32"/>
      <c r="M14" s="30"/>
      <c r="N14" s="30"/>
      <c r="O14" s="30"/>
      <c r="P14" s="30"/>
      <c r="Q14" s="30"/>
      <c r="R14" s="30"/>
      <c r="S14" s="30"/>
      <c r="T14" s="29" t="s">
        <v>38</v>
      </c>
      <c r="V14" s="69"/>
      <c r="W14" s="75"/>
      <c r="X14" s="69"/>
      <c r="Y14" s="69"/>
      <c r="Z14" s="69"/>
      <c r="AO14" s="3"/>
      <c r="AP14" s="3"/>
      <c r="AQ14" s="3"/>
      <c r="AR14" s="3"/>
      <c r="AS14" s="3"/>
      <c r="AT14" s="3"/>
      <c r="AU14" s="3"/>
      <c r="AV14" s="3"/>
      <c r="AW14" s="3"/>
      <c r="AX14" s="3"/>
    </row>
    <row r="15" spans="1:50" s="48" customFormat="1" ht="28.5" customHeight="1" x14ac:dyDescent="0.25">
      <c r="A15" s="79"/>
      <c r="B15" s="79"/>
      <c r="C15" s="79"/>
      <c r="D15" s="79"/>
      <c r="E15" s="79"/>
      <c r="F15" s="79"/>
      <c r="G15" s="79"/>
      <c r="H15" s="79"/>
      <c r="I15" s="79"/>
      <c r="J15" s="79"/>
      <c r="K15" s="79"/>
      <c r="L15" s="80"/>
      <c r="M15" s="80"/>
      <c r="N15" s="80"/>
      <c r="O15" s="80"/>
      <c r="P15" s="80"/>
      <c r="Q15" s="80"/>
      <c r="R15" s="80"/>
      <c r="S15" s="80"/>
      <c r="T15" s="46"/>
      <c r="V15" s="69"/>
      <c r="W15" s="75"/>
      <c r="X15" s="69"/>
      <c r="Y15" s="69"/>
      <c r="Z15" s="69"/>
      <c r="AO15" s="3"/>
      <c r="AP15" s="3"/>
      <c r="AQ15" s="3"/>
      <c r="AR15" s="3"/>
      <c r="AS15" s="3"/>
      <c r="AT15" s="3"/>
      <c r="AU15" s="3"/>
      <c r="AV15" s="3"/>
      <c r="AW15" s="3"/>
      <c r="AX15" s="3"/>
    </row>
    <row r="16" spans="1:50" ht="37.5" customHeight="1" thickBot="1" x14ac:dyDescent="0.3">
      <c r="A16" s="71"/>
      <c r="B16" s="71"/>
      <c r="C16" s="71"/>
      <c r="D16" s="71"/>
      <c r="E16" s="52"/>
      <c r="T16" s="52"/>
      <c r="W16" s="75"/>
      <c r="X16" s="75"/>
    </row>
    <row r="17" spans="1:26" ht="0.75" customHeight="1" x14ac:dyDescent="0.25">
      <c r="A17" s="85"/>
      <c r="B17" s="86"/>
      <c r="C17" s="86"/>
      <c r="D17" s="87"/>
      <c r="E17" s="71"/>
      <c r="F17" s="71"/>
      <c r="G17" s="71"/>
      <c r="H17" s="71"/>
      <c r="I17" s="71"/>
      <c r="J17" s="71"/>
      <c r="K17" s="71"/>
      <c r="L17" s="71"/>
      <c r="M17" s="71"/>
      <c r="N17" s="71"/>
      <c r="O17" s="71"/>
      <c r="P17" s="71"/>
      <c r="Q17" s="71"/>
      <c r="R17" s="71"/>
      <c r="S17" s="71"/>
      <c r="T17" s="52"/>
      <c r="W17" s="75"/>
      <c r="X17" s="75"/>
    </row>
    <row r="18" spans="1:26" ht="36.75" customHeight="1" x14ac:dyDescent="0.25">
      <c r="A18" s="381" t="s">
        <v>167</v>
      </c>
      <c r="B18" s="381"/>
      <c r="C18" s="381" t="s">
        <v>119</v>
      </c>
      <c r="D18" s="88"/>
      <c r="E18" s="71"/>
      <c r="F18" s="71"/>
      <c r="G18" s="71"/>
      <c r="H18" s="71"/>
      <c r="I18" s="71"/>
      <c r="J18" s="71"/>
      <c r="K18" s="71"/>
      <c r="L18" s="71"/>
      <c r="M18" s="71"/>
      <c r="N18" s="71"/>
      <c r="O18" s="71"/>
      <c r="P18" s="71"/>
      <c r="Q18" s="71"/>
      <c r="R18" s="71"/>
      <c r="S18" s="71"/>
      <c r="T18" s="52"/>
      <c r="W18" s="75"/>
      <c r="X18" s="75"/>
    </row>
    <row r="19" spans="1:26" ht="47.1" hidden="1" customHeight="1" x14ac:dyDescent="0.25">
      <c r="A19" s="398" t="s">
        <v>166</v>
      </c>
      <c r="B19" s="398"/>
      <c r="C19" s="398" t="s">
        <v>118</v>
      </c>
      <c r="D19" s="88"/>
      <c r="E19" s="71"/>
      <c r="F19" s="71"/>
      <c r="G19" s="71"/>
      <c r="H19" s="71"/>
      <c r="I19" s="71"/>
      <c r="J19" s="71"/>
      <c r="K19" s="71"/>
      <c r="L19" s="71"/>
      <c r="M19" s="71"/>
      <c r="N19" s="71"/>
      <c r="O19" s="71"/>
      <c r="P19" s="71"/>
      <c r="Q19" s="71"/>
      <c r="R19" s="71"/>
      <c r="S19" s="71"/>
      <c r="T19" s="52"/>
      <c r="W19" s="75"/>
      <c r="X19" s="75"/>
    </row>
    <row r="20" spans="1:26" ht="47.1" customHeight="1" x14ac:dyDescent="0.25">
      <c r="A20" s="398" t="s">
        <v>2418</v>
      </c>
      <c r="B20" s="398"/>
      <c r="C20" s="398" t="s">
        <v>2418</v>
      </c>
      <c r="D20" s="88"/>
      <c r="E20" s="71"/>
      <c r="F20" s="71"/>
      <c r="G20" s="71"/>
      <c r="H20" s="71"/>
      <c r="I20" s="71"/>
      <c r="J20" s="71"/>
      <c r="K20" s="71"/>
      <c r="L20" s="71"/>
      <c r="M20" s="71"/>
      <c r="N20" s="71"/>
      <c r="O20" s="71"/>
      <c r="P20" s="71"/>
      <c r="Q20" s="71"/>
      <c r="R20" s="71"/>
      <c r="S20" s="71"/>
      <c r="T20" s="52"/>
      <c r="W20" s="355"/>
      <c r="X20" s="355"/>
    </row>
    <row r="21" spans="1:26" ht="47.1" customHeight="1" x14ac:dyDescent="0.25">
      <c r="A21" s="398" t="s">
        <v>2419</v>
      </c>
      <c r="B21" s="398"/>
      <c r="C21" s="398" t="s">
        <v>2419</v>
      </c>
      <c r="D21" s="88"/>
      <c r="E21" s="71"/>
      <c r="F21" s="71"/>
      <c r="G21" s="71"/>
      <c r="H21" s="71"/>
      <c r="I21" s="71"/>
      <c r="J21" s="71"/>
      <c r="K21" s="71"/>
      <c r="L21" s="71"/>
      <c r="M21" s="71"/>
      <c r="N21" s="71"/>
      <c r="O21" s="71"/>
      <c r="P21" s="71"/>
      <c r="Q21" s="71"/>
      <c r="R21" s="71"/>
      <c r="S21" s="71"/>
      <c r="T21" s="52"/>
      <c r="W21" s="355"/>
      <c r="X21" s="355"/>
    </row>
    <row r="22" spans="1:26" s="71" customFormat="1" ht="2.85" customHeight="1" thickBot="1" x14ac:dyDescent="0.3">
      <c r="A22" s="89"/>
      <c r="B22" s="90"/>
      <c r="C22" s="90"/>
      <c r="D22" s="91"/>
      <c r="V22" s="70"/>
      <c r="W22" s="70"/>
      <c r="X22" s="70"/>
      <c r="Y22" s="70"/>
      <c r="Z22" s="70"/>
    </row>
    <row r="23" spans="1:26" ht="26.85" customHeight="1" thickBot="1" x14ac:dyDescent="0.3">
      <c r="T23" s="52"/>
      <c r="W23" s="75"/>
      <c r="X23" s="75"/>
    </row>
    <row r="24" spans="1:26" ht="0.75" customHeight="1" x14ac:dyDescent="0.25">
      <c r="A24" s="49"/>
      <c r="B24" s="49"/>
      <c r="C24" s="49"/>
      <c r="D24" s="49"/>
      <c r="E24" s="49"/>
      <c r="F24" s="49"/>
      <c r="G24" s="49"/>
      <c r="H24" s="49"/>
      <c r="I24" s="49"/>
      <c r="J24" s="50"/>
      <c r="K24" s="52"/>
      <c r="L24" s="52"/>
      <c r="M24" s="52"/>
      <c r="N24" s="52"/>
      <c r="O24" s="52"/>
      <c r="P24" s="52"/>
      <c r="Q24" s="52"/>
      <c r="R24" s="52"/>
      <c r="T24" s="52"/>
      <c r="W24" s="75"/>
      <c r="X24" s="75"/>
    </row>
    <row r="25" spans="1:26" ht="60.75" customHeight="1" x14ac:dyDescent="0.25">
      <c r="A25" s="381" t="s">
        <v>265</v>
      </c>
      <c r="B25" s="381"/>
      <c r="C25" s="381"/>
      <c r="D25" s="381"/>
      <c r="E25" s="382" t="s">
        <v>188</v>
      </c>
      <c r="F25" s="396"/>
      <c r="G25" s="396"/>
      <c r="H25" s="396"/>
      <c r="I25" s="385" t="s">
        <v>62</v>
      </c>
      <c r="J25" s="149"/>
      <c r="K25" s="148"/>
      <c r="L25" s="142"/>
      <c r="M25" s="143"/>
      <c r="N25" s="143"/>
      <c r="O25" s="144"/>
      <c r="P25" s="144"/>
      <c r="Q25" s="143"/>
      <c r="R25" s="141"/>
      <c r="S25" s="52"/>
      <c r="T25" s="52"/>
      <c r="W25" s="75"/>
      <c r="X25" s="75"/>
    </row>
    <row r="26" spans="1:26" ht="47.1" hidden="1" customHeight="1" x14ac:dyDescent="0.25">
      <c r="A26" s="397" t="str">
        <f>IF(E26&lt;&gt;"[Account (Name)]",1,"")</f>
        <v/>
      </c>
      <c r="B26" s="398"/>
      <c r="C26" s="398"/>
      <c r="D26" s="398"/>
      <c r="E26" s="399" t="s">
        <v>161</v>
      </c>
      <c r="F26" s="400"/>
      <c r="G26" s="400"/>
      <c r="H26" s="400"/>
      <c r="I26" s="401" t="s">
        <v>61</v>
      </c>
      <c r="J26" s="151"/>
      <c r="K26" s="150"/>
      <c r="L26" s="145"/>
      <c r="M26" s="145"/>
      <c r="N26" s="145"/>
      <c r="O26" s="146"/>
      <c r="P26" s="146"/>
      <c r="Q26" s="146"/>
      <c r="R26" s="147"/>
      <c r="S26" s="52"/>
      <c r="T26" s="52"/>
      <c r="W26" s="75"/>
      <c r="X26" s="75"/>
    </row>
    <row r="27" spans="1:26" ht="47.1" customHeight="1" x14ac:dyDescent="0.25">
      <c r="A27" s="397"/>
      <c r="B27" s="398"/>
      <c r="C27" s="398"/>
      <c r="D27" s="398"/>
      <c r="E27" s="399" t="s">
        <v>551</v>
      </c>
      <c r="F27" s="400"/>
      <c r="G27" s="400"/>
      <c r="H27" s="400"/>
      <c r="I27" s="401" t="s">
        <v>552</v>
      </c>
      <c r="J27" s="151"/>
      <c r="K27" s="150"/>
      <c r="L27" s="145"/>
      <c r="M27" s="145"/>
      <c r="N27" s="145"/>
      <c r="O27" s="146"/>
      <c r="P27" s="146"/>
      <c r="Q27" s="146"/>
      <c r="R27" s="147"/>
      <c r="S27" s="52"/>
      <c r="T27" s="52"/>
      <c r="W27" s="355"/>
      <c r="X27" s="355"/>
    </row>
    <row r="28" spans="1:26" ht="3" customHeight="1" thickBot="1" x14ac:dyDescent="0.3">
      <c r="A28" s="191"/>
      <c r="B28" s="52"/>
      <c r="C28" s="52"/>
      <c r="D28" s="52"/>
      <c r="E28" s="52"/>
      <c r="F28" s="52"/>
      <c r="G28" s="52"/>
      <c r="H28" s="52"/>
      <c r="I28" s="52"/>
      <c r="J28" s="51"/>
      <c r="K28" s="52"/>
      <c r="L28" s="52"/>
      <c r="M28" s="52"/>
      <c r="N28" s="52"/>
      <c r="O28" s="52"/>
      <c r="P28" s="52"/>
      <c r="Q28" s="52"/>
      <c r="R28" s="52"/>
      <c r="S28" s="52"/>
      <c r="W28" s="75"/>
      <c r="X28" s="75"/>
    </row>
    <row r="29" spans="1:26" ht="3" customHeight="1" x14ac:dyDescent="0.25">
      <c r="A29" s="49"/>
      <c r="B29" s="49"/>
      <c r="C29" s="49"/>
      <c r="D29" s="49"/>
      <c r="E29" s="49"/>
      <c r="F29" s="49"/>
      <c r="G29" s="49"/>
      <c r="H29" s="49"/>
      <c r="I29" s="49"/>
      <c r="J29" s="49"/>
      <c r="K29" s="49"/>
      <c r="L29" s="49"/>
      <c r="M29" s="49"/>
      <c r="N29" s="49"/>
      <c r="O29" s="49"/>
      <c r="P29" s="49"/>
      <c r="Q29" s="49"/>
      <c r="R29" s="110"/>
      <c r="S29" s="50"/>
      <c r="W29" s="75"/>
    </row>
    <row r="30" spans="1:26" ht="80.25" customHeight="1" x14ac:dyDescent="0.25">
      <c r="A30" s="180" t="s">
        <v>265</v>
      </c>
      <c r="B30" s="181"/>
      <c r="C30" s="181"/>
      <c r="D30" s="181"/>
      <c r="E30" s="152" t="s">
        <v>244</v>
      </c>
      <c r="F30" s="181"/>
      <c r="G30" s="181"/>
      <c r="H30" s="181"/>
      <c r="I30" s="181"/>
      <c r="J30" s="181"/>
      <c r="K30" s="179" t="s">
        <v>245</v>
      </c>
      <c r="L30" s="200" t="s">
        <v>60</v>
      </c>
      <c r="M30" s="201" t="s">
        <v>148</v>
      </c>
      <c r="N30" s="201" t="s">
        <v>243</v>
      </c>
      <c r="O30" s="201" t="s">
        <v>242</v>
      </c>
      <c r="P30" s="200" t="s">
        <v>62</v>
      </c>
      <c r="Q30" s="200" t="s">
        <v>64</v>
      </c>
      <c r="R30" s="52"/>
      <c r="S30" s="51"/>
      <c r="W30" s="75"/>
    </row>
    <row r="31" spans="1:26" ht="47.1" hidden="1" customHeight="1" x14ac:dyDescent="0.25">
      <c r="A31" s="199" t="s">
        <v>78</v>
      </c>
      <c r="B31" s="182"/>
      <c r="C31" s="182"/>
      <c r="D31" s="182"/>
      <c r="E31" s="222" t="str">
        <f>IFERROR(IF(Q31="Funding Request Place Holder","",Q31),"")</f>
        <v>[Account (Name)]</v>
      </c>
      <c r="F31" s="183"/>
      <c r="G31" s="183"/>
      <c r="H31" s="183"/>
      <c r="I31" s="183"/>
      <c r="J31" s="183"/>
      <c r="K31" s="222" t="s">
        <v>241</v>
      </c>
      <c r="L31" s="202" t="b">
        <f>IFERROR(IF(AND($AN$5="Funding Request",OR(E31&lt;&gt;"",K31&lt;&gt;"")),TRUE,FALSE),FALSE)</f>
        <v>0</v>
      </c>
      <c r="M31" s="202" t="str">
        <f>E31&amp;K31</f>
        <v>[Account (Name)][Alternative Account]</v>
      </c>
      <c r="N31" s="203" t="str">
        <f>IFERROR(IF(E31&lt;&gt;"",IF('Reference Records'!$C$343&lt;&gt;"",VLOOKUP(E31,'Account Role'!$B$3:$D$10,3,FALSE),VLOOKUP(E31,'Account Role'!$B$18:$D$26,3,FALSE)),O31),"")</f>
        <v>[Account]</v>
      </c>
      <c r="O31" s="202" t="s">
        <v>107</v>
      </c>
      <c r="P31" s="203" t="s">
        <v>61</v>
      </c>
      <c r="Q31" s="204" t="s">
        <v>161</v>
      </c>
      <c r="R31" s="52"/>
      <c r="S31" s="51"/>
      <c r="W31" s="75"/>
    </row>
    <row r="32" spans="1:26" ht="8.25" hidden="1" customHeight="1" thickBot="1" x14ac:dyDescent="0.3">
      <c r="A32" s="67"/>
      <c r="B32" s="67"/>
      <c r="C32" s="67"/>
      <c r="D32" s="67"/>
      <c r="E32" s="193"/>
      <c r="F32" s="193"/>
      <c r="G32" s="193"/>
      <c r="H32" s="193"/>
      <c r="I32" s="193"/>
      <c r="J32" s="193"/>
      <c r="K32" s="193"/>
      <c r="L32" s="193"/>
      <c r="M32" s="193"/>
      <c r="N32" s="193"/>
      <c r="O32" s="193"/>
      <c r="P32" s="193"/>
      <c r="Q32" s="193"/>
      <c r="R32" s="194"/>
      <c r="S32" s="61"/>
      <c r="T32" s="52"/>
      <c r="W32" s="75"/>
    </row>
    <row r="33" spans="1:50" ht="30" customHeight="1" x14ac:dyDescent="0.25">
      <c r="A33" s="191"/>
      <c r="B33" s="52"/>
      <c r="C33" s="52"/>
      <c r="D33" s="52"/>
      <c r="E33" s="190"/>
      <c r="F33" s="190"/>
      <c r="G33" s="190"/>
      <c r="H33" s="190"/>
      <c r="I33" s="190"/>
      <c r="J33" s="190"/>
      <c r="K33" s="190"/>
      <c r="L33" s="190"/>
      <c r="M33" s="190"/>
      <c r="N33" s="190"/>
      <c r="O33" s="190"/>
      <c r="P33" s="192"/>
      <c r="Q33" s="63"/>
      <c r="R33" s="92"/>
      <c r="S33" s="52"/>
      <c r="W33" s="75"/>
    </row>
    <row r="34" spans="1:50" s="104" customFormat="1" ht="29.25" customHeight="1" x14ac:dyDescent="0.25">
      <c r="A34" s="539"/>
      <c r="B34" s="539"/>
      <c r="C34" s="539"/>
      <c r="D34" s="539"/>
      <c r="E34" s="539"/>
      <c r="F34" s="539"/>
      <c r="G34" s="539"/>
      <c r="H34" s="539"/>
      <c r="I34" s="539"/>
      <c r="J34" s="539"/>
      <c r="K34" s="539"/>
      <c r="L34" s="539"/>
      <c r="M34" s="95"/>
      <c r="N34" s="95"/>
      <c r="O34" s="95"/>
      <c r="P34" s="95"/>
      <c r="Q34" s="95"/>
      <c r="R34" s="95"/>
      <c r="W34" s="188"/>
      <c r="AO34" s="189"/>
      <c r="AP34" s="189"/>
      <c r="AQ34" s="189"/>
      <c r="AR34" s="189"/>
      <c r="AS34" s="189"/>
      <c r="AT34" s="189"/>
      <c r="AU34" s="189"/>
      <c r="AV34" s="189"/>
      <c r="AW34" s="189"/>
      <c r="AX34" s="189"/>
    </row>
    <row r="35" spans="1:50" ht="30.75" customHeight="1" thickBot="1" x14ac:dyDescent="0.3">
      <c r="R35" s="92"/>
      <c r="S35" s="52"/>
      <c r="T35" s="52"/>
      <c r="W35" s="75"/>
    </row>
    <row r="36" spans="1:50" ht="29.25" customHeight="1" thickBot="1" x14ac:dyDescent="0.3">
      <c r="A36" s="546" t="s">
        <v>278</v>
      </c>
      <c r="B36" s="547"/>
      <c r="C36" s="547"/>
      <c r="D36" s="547"/>
      <c r="E36" s="547"/>
      <c r="F36" s="547"/>
      <c r="G36" s="547"/>
      <c r="H36" s="547"/>
      <c r="I36" s="547"/>
      <c r="J36" s="547"/>
      <c r="K36" s="547"/>
      <c r="L36" s="547"/>
      <c r="M36" s="547"/>
      <c r="N36" s="547"/>
      <c r="O36" s="547"/>
      <c r="P36" s="547"/>
      <c r="Q36" s="547"/>
      <c r="R36" s="547"/>
      <c r="S36" s="547"/>
      <c r="T36" s="547"/>
      <c r="U36" s="49"/>
      <c r="V36" s="195"/>
      <c r="W36" s="75"/>
    </row>
    <row r="37" spans="1:50" ht="32.1" customHeight="1" x14ac:dyDescent="0.25">
      <c r="A37" s="158" t="s">
        <v>287</v>
      </c>
      <c r="B37" s="187">
        <v>0</v>
      </c>
      <c r="C37" s="158"/>
      <c r="D37" s="158"/>
      <c r="E37" s="158" t="s">
        <v>288</v>
      </c>
      <c r="F37" s="158"/>
      <c r="G37" s="158"/>
      <c r="H37" s="158"/>
      <c r="I37" s="158"/>
      <c r="J37" s="158"/>
      <c r="K37" s="158" t="s">
        <v>189</v>
      </c>
      <c r="L37" s="498" t="s">
        <v>291</v>
      </c>
      <c r="M37" s="498" t="s">
        <v>296</v>
      </c>
      <c r="N37" s="498" t="s">
        <v>60</v>
      </c>
      <c r="O37" s="498" t="s">
        <v>274</v>
      </c>
      <c r="P37" s="498" t="s">
        <v>0</v>
      </c>
      <c r="Q37" s="498" t="s">
        <v>275</v>
      </c>
      <c r="R37" s="498"/>
      <c r="S37" s="499"/>
      <c r="T37" s="158" t="s">
        <v>190</v>
      </c>
      <c r="U37" s="455" t="s">
        <v>62</v>
      </c>
      <c r="V37" s="196"/>
      <c r="W37" s="75"/>
    </row>
    <row r="38" spans="1:50" ht="47.1" hidden="1" customHeight="1" x14ac:dyDescent="0.25">
      <c r="A38" s="500" t="str">
        <f ca="1">IF(P38="",IF(B38=2,$E$7,IF(B38=1,"",E37+1)),IF(P38&lt;TODAY(),O38,IF(B38=2,$E$7,IF(B38=1,"",E37+1))))</f>
        <v/>
      </c>
      <c r="B38" s="501">
        <f>B37+1</f>
        <v>1</v>
      </c>
      <c r="C38" s="499"/>
      <c r="D38" s="499"/>
      <c r="E38" s="502" t="str">
        <f ca="1">IF(P38="",IFERROR(EOMONTH($A38,$E$9-1),""),IF(P38&lt;TODAY(),P38,IFERROR(EOMONTH($A38,$E$9-1),"")))</f>
        <v/>
      </c>
      <c r="F38" s="502"/>
      <c r="G38" s="502"/>
      <c r="H38" s="502"/>
      <c r="I38" s="502"/>
      <c r="J38" s="502"/>
      <c r="K38" s="503" t="str">
        <f>IF($AN$5="Grant Revision",IF(M38=TRUE,"Yes","No"),"")</f>
        <v/>
      </c>
      <c r="L38" s="455" t="b">
        <f>IF(K38="Yes",TRUE,FALSE)</f>
        <v>0</v>
      </c>
      <c r="M38" s="455" t="s">
        <v>297</v>
      </c>
      <c r="N38" s="455" t="b">
        <f ca="1">IFERROR(IF(E38&lt;=$E$8,TRUE,FALSE),"")</f>
        <v>0</v>
      </c>
      <c r="O38" s="504" t="s">
        <v>273</v>
      </c>
      <c r="P38" s="504" t="s">
        <v>47</v>
      </c>
      <c r="Q38" s="505" t="s">
        <v>61</v>
      </c>
      <c r="R38" s="498"/>
      <c r="S38" s="455"/>
      <c r="T38" s="500" t="str">
        <f>TEXT(IF(K38="","",IF(K38="No",E38+45,IF(K38="Yes",E38+60,""))),"dd-mmm-yy")</f>
        <v/>
      </c>
      <c r="U38" s="455" t="s">
        <v>61</v>
      </c>
      <c r="V38" s="196"/>
      <c r="W38" s="75"/>
    </row>
    <row r="39" spans="1:50" ht="47.1" customHeight="1" x14ac:dyDescent="0.25">
      <c r="A39" s="500">
        <f t="shared" ref="A39:A44" ca="1" si="0">IF(P39="",IF(B39=2,$E$7,IF(B39=1,"",E38+1)),IF(P39&lt;TODAY(),O39,IF(B39=2,$E$7,IF(B39=1,"",E38+1))))</f>
        <v>43282</v>
      </c>
      <c r="B39" s="501">
        <f t="shared" ref="B39:B44" si="1">B38+1</f>
        <v>2</v>
      </c>
      <c r="C39" s="499"/>
      <c r="D39" s="499"/>
      <c r="E39" s="502">
        <f t="shared" ref="E39:E44" ca="1" si="2">IF(P39="",IFERROR(EOMONTH($A39,$E$9-1),""),IF(P39&lt;TODAY(),P39,IFERROR(EOMONTH($A39,$E$9-1),"")))</f>
        <v>43465</v>
      </c>
      <c r="F39" s="502"/>
      <c r="G39" s="502"/>
      <c r="H39" s="502"/>
      <c r="I39" s="502"/>
      <c r="J39" s="502"/>
      <c r="K39" s="503" t="s">
        <v>4913</v>
      </c>
      <c r="L39" s="455" t="b">
        <f t="shared" ref="L39:L44" si="3">IF(K39="Yes",TRUE,FALSE)</f>
        <v>1</v>
      </c>
      <c r="M39" s="455" t="b">
        <v>0</v>
      </c>
      <c r="N39" s="455" t="b">
        <f t="shared" ref="N39:N44" ca="1" si="4">IFERROR(IF(E39&lt;=$E$8,TRUE,FALSE),"")</f>
        <v>1</v>
      </c>
      <c r="O39" s="504"/>
      <c r="P39" s="504"/>
      <c r="Q39" s="505" t="s">
        <v>379</v>
      </c>
      <c r="R39" s="498"/>
      <c r="S39" s="455"/>
      <c r="T39" s="500" t="str">
        <f t="shared" ref="T39:T44" ca="1" si="5">TEXT(IF(K39="","",IF(K39="No",E39+45,IF(K39="Yes",E39+60,""))),"dd-mmm-yy")</f>
        <v>01-Mar-19</v>
      </c>
      <c r="U39" s="455" t="s">
        <v>407</v>
      </c>
      <c r="V39" s="196"/>
      <c r="W39" s="355"/>
    </row>
    <row r="40" spans="1:50" ht="47.1" customHeight="1" x14ac:dyDescent="0.25">
      <c r="A40" s="500">
        <f t="shared" ca="1" si="0"/>
        <v>43466</v>
      </c>
      <c r="B40" s="501">
        <f t="shared" si="1"/>
        <v>3</v>
      </c>
      <c r="C40" s="499"/>
      <c r="D40" s="499"/>
      <c r="E40" s="502">
        <f t="shared" ca="1" si="2"/>
        <v>43646</v>
      </c>
      <c r="F40" s="502"/>
      <c r="G40" s="502"/>
      <c r="H40" s="502"/>
      <c r="I40" s="502"/>
      <c r="J40" s="502"/>
      <c r="K40" s="503" t="s">
        <v>4914</v>
      </c>
      <c r="L40" s="455" t="b">
        <f t="shared" si="3"/>
        <v>0</v>
      </c>
      <c r="M40" s="455" t="b">
        <v>0</v>
      </c>
      <c r="N40" s="455" t="b">
        <f t="shared" ca="1" si="4"/>
        <v>1</v>
      </c>
      <c r="O40" s="504"/>
      <c r="P40" s="504"/>
      <c r="Q40" s="505" t="s">
        <v>379</v>
      </c>
      <c r="R40" s="498"/>
      <c r="S40" s="455"/>
      <c r="T40" s="500" t="str">
        <f t="shared" ca="1" si="5"/>
        <v>14-Aug-19</v>
      </c>
      <c r="U40" s="455" t="s">
        <v>409</v>
      </c>
      <c r="V40" s="196"/>
      <c r="W40" s="355"/>
    </row>
    <row r="41" spans="1:50" ht="47.1" customHeight="1" x14ac:dyDescent="0.25">
      <c r="A41" s="500">
        <f t="shared" ca="1" si="0"/>
        <v>43647</v>
      </c>
      <c r="B41" s="501">
        <f t="shared" si="1"/>
        <v>4</v>
      </c>
      <c r="C41" s="499"/>
      <c r="D41" s="499"/>
      <c r="E41" s="502">
        <f t="shared" ca="1" si="2"/>
        <v>43830</v>
      </c>
      <c r="F41" s="502"/>
      <c r="G41" s="502"/>
      <c r="H41" s="502"/>
      <c r="I41" s="502"/>
      <c r="J41" s="502"/>
      <c r="K41" s="503" t="s">
        <v>4913</v>
      </c>
      <c r="L41" s="455" t="b">
        <f t="shared" si="3"/>
        <v>1</v>
      </c>
      <c r="M41" s="455" t="b">
        <v>0</v>
      </c>
      <c r="N41" s="455" t="b">
        <f t="shared" ca="1" si="4"/>
        <v>1</v>
      </c>
      <c r="O41" s="504"/>
      <c r="P41" s="504"/>
      <c r="Q41" s="505" t="s">
        <v>379</v>
      </c>
      <c r="R41" s="498"/>
      <c r="S41" s="455"/>
      <c r="T41" s="500" t="str">
        <f t="shared" ca="1" si="5"/>
        <v>29-Feb-20</v>
      </c>
      <c r="U41" s="455" t="s">
        <v>411</v>
      </c>
      <c r="V41" s="196"/>
      <c r="W41" s="355"/>
    </row>
    <row r="42" spans="1:50" ht="47.1" customHeight="1" x14ac:dyDescent="0.25">
      <c r="A42" s="500">
        <f t="shared" ca="1" si="0"/>
        <v>43831</v>
      </c>
      <c r="B42" s="501">
        <f t="shared" si="1"/>
        <v>5</v>
      </c>
      <c r="C42" s="499"/>
      <c r="D42" s="499"/>
      <c r="E42" s="502">
        <f t="shared" ca="1" si="2"/>
        <v>44012</v>
      </c>
      <c r="F42" s="502"/>
      <c r="G42" s="502"/>
      <c r="H42" s="502"/>
      <c r="I42" s="502"/>
      <c r="J42" s="502"/>
      <c r="K42" s="503" t="s">
        <v>4914</v>
      </c>
      <c r="L42" s="455" t="b">
        <f t="shared" si="3"/>
        <v>0</v>
      </c>
      <c r="M42" s="455" t="b">
        <v>0</v>
      </c>
      <c r="N42" s="455" t="b">
        <f t="shared" ca="1" si="4"/>
        <v>1</v>
      </c>
      <c r="O42" s="504"/>
      <c r="P42" s="504"/>
      <c r="Q42" s="505" t="s">
        <v>379</v>
      </c>
      <c r="R42" s="498"/>
      <c r="S42" s="455"/>
      <c r="T42" s="500" t="str">
        <f t="shared" ca="1" si="5"/>
        <v>14-Aug-20</v>
      </c>
      <c r="U42" s="455" t="s">
        <v>413</v>
      </c>
      <c r="V42" s="196"/>
      <c r="W42" s="355"/>
    </row>
    <row r="43" spans="1:50" ht="47.1" customHeight="1" x14ac:dyDescent="0.25">
      <c r="A43" s="500">
        <f t="shared" ca="1" si="0"/>
        <v>44013</v>
      </c>
      <c r="B43" s="501">
        <f t="shared" si="1"/>
        <v>6</v>
      </c>
      <c r="C43" s="499"/>
      <c r="D43" s="499"/>
      <c r="E43" s="502">
        <f t="shared" ca="1" si="2"/>
        <v>44196</v>
      </c>
      <c r="F43" s="502"/>
      <c r="G43" s="502"/>
      <c r="H43" s="502"/>
      <c r="I43" s="502"/>
      <c r="J43" s="502"/>
      <c r="K43" s="503" t="s">
        <v>4914</v>
      </c>
      <c r="L43" s="455" t="b">
        <f t="shared" si="3"/>
        <v>0</v>
      </c>
      <c r="M43" s="455" t="b">
        <v>0</v>
      </c>
      <c r="N43" s="455" t="b">
        <f t="shared" ca="1" si="4"/>
        <v>1</v>
      </c>
      <c r="O43" s="504"/>
      <c r="P43" s="504"/>
      <c r="Q43" s="505" t="s">
        <v>379</v>
      </c>
      <c r="R43" s="498"/>
      <c r="S43" s="455"/>
      <c r="T43" s="500" t="str">
        <f t="shared" ca="1" si="5"/>
        <v>14-Feb-21</v>
      </c>
      <c r="U43" s="455" t="s">
        <v>415</v>
      </c>
      <c r="V43" s="196"/>
      <c r="W43" s="355"/>
    </row>
    <row r="44" spans="1:50" ht="47.1" customHeight="1" x14ac:dyDescent="0.25">
      <c r="A44" s="500">
        <f t="shared" ca="1" si="0"/>
        <v>44197</v>
      </c>
      <c r="B44" s="501">
        <f t="shared" si="1"/>
        <v>7</v>
      </c>
      <c r="C44" s="499"/>
      <c r="D44" s="499"/>
      <c r="E44" s="502">
        <f t="shared" ca="1" si="2"/>
        <v>44377</v>
      </c>
      <c r="F44" s="502"/>
      <c r="G44" s="502"/>
      <c r="H44" s="502"/>
      <c r="I44" s="502"/>
      <c r="J44" s="502"/>
      <c r="K44" s="503" t="str">
        <f t="shared" ref="K44" si="6">IF($AN$5="Grant Revision",IF(M44=TRUE,"Yes","No"),"")</f>
        <v/>
      </c>
      <c r="L44" s="455" t="b">
        <f t="shared" si="3"/>
        <v>0</v>
      </c>
      <c r="M44" s="455" t="b">
        <v>0</v>
      </c>
      <c r="N44" s="455" t="b">
        <f t="shared" ca="1" si="4"/>
        <v>0</v>
      </c>
      <c r="O44" s="504"/>
      <c r="P44" s="504"/>
      <c r="Q44" s="505" t="s">
        <v>379</v>
      </c>
      <c r="R44" s="498"/>
      <c r="S44" s="455"/>
      <c r="T44" s="500" t="str">
        <f t="shared" si="5"/>
        <v/>
      </c>
      <c r="U44" s="455" t="s">
        <v>417</v>
      </c>
      <c r="V44" s="196"/>
      <c r="W44" s="355"/>
    </row>
    <row r="45" spans="1:50" ht="2.1" customHeight="1" thickBot="1" x14ac:dyDescent="0.3">
      <c r="A45" s="66"/>
      <c r="B45" s="67"/>
      <c r="C45" s="67"/>
      <c r="D45" s="67"/>
      <c r="E45" s="67"/>
      <c r="F45" s="67"/>
      <c r="G45" s="67"/>
      <c r="H45" s="67"/>
      <c r="I45" s="67"/>
      <c r="J45" s="67"/>
      <c r="K45" s="67"/>
      <c r="L45" s="67"/>
      <c r="M45" s="67"/>
      <c r="N45" s="67"/>
      <c r="O45" s="67"/>
      <c r="P45" s="67"/>
      <c r="Q45" s="67"/>
      <c r="R45" s="67"/>
      <c r="S45" s="67"/>
      <c r="T45" s="67"/>
      <c r="U45" s="67"/>
      <c r="V45" s="197"/>
      <c r="W45" s="75"/>
    </row>
    <row r="46" spans="1:50" ht="30" customHeight="1" x14ac:dyDescent="0.25">
      <c r="T46" s="52"/>
      <c r="W46" s="75"/>
    </row>
    <row r="47" spans="1:50" ht="30" customHeight="1" x14ac:dyDescent="0.25">
      <c r="L47" s="212"/>
      <c r="T47" s="52"/>
      <c r="W47" s="75"/>
    </row>
    <row r="48" spans="1:50" ht="25.5" customHeight="1" thickBot="1" x14ac:dyDescent="0.3">
      <c r="A48" s="94"/>
      <c r="B48" s="79"/>
      <c r="C48" s="79"/>
      <c r="D48" s="79"/>
      <c r="E48" s="79"/>
      <c r="F48" s="79"/>
      <c r="G48" s="79"/>
      <c r="H48" s="79"/>
      <c r="I48" s="79"/>
      <c r="J48" s="79"/>
      <c r="K48" s="79"/>
      <c r="L48" s="80"/>
      <c r="M48" s="80"/>
      <c r="N48" s="80"/>
      <c r="O48" s="80"/>
      <c r="P48" s="80"/>
      <c r="Q48" s="80"/>
      <c r="R48" s="80"/>
      <c r="S48" s="80"/>
      <c r="T48" s="46"/>
      <c r="U48" s="46"/>
      <c r="V48" s="74"/>
      <c r="W48" s="75"/>
    </row>
    <row r="49" spans="1:25" ht="25.5" customHeight="1" thickBot="1" x14ac:dyDescent="0.3">
      <c r="A49" s="546" t="s">
        <v>13</v>
      </c>
      <c r="B49" s="547"/>
      <c r="C49" s="547"/>
      <c r="D49" s="547"/>
      <c r="E49" s="547"/>
      <c r="F49" s="130"/>
      <c r="G49" s="130"/>
      <c r="H49" s="130"/>
      <c r="I49" s="130"/>
      <c r="J49" s="131"/>
      <c r="K49" s="153"/>
      <c r="L49" s="92"/>
      <c r="M49" s="92"/>
      <c r="N49" s="92"/>
      <c r="O49" s="92"/>
      <c r="P49" s="92"/>
      <c r="Q49" s="92"/>
      <c r="R49" s="92"/>
      <c r="S49" s="92"/>
      <c r="T49" s="92"/>
      <c r="U49" s="92"/>
      <c r="V49" s="95"/>
      <c r="W49" s="75"/>
    </row>
    <row r="50" spans="1:25" ht="32.25" customHeight="1" x14ac:dyDescent="0.25">
      <c r="A50" s="402" t="s">
        <v>12</v>
      </c>
      <c r="B50" s="402"/>
      <c r="C50" s="402"/>
      <c r="D50" s="402"/>
      <c r="E50" s="403" t="s">
        <v>191</v>
      </c>
      <c r="F50" s="404" t="s">
        <v>275</v>
      </c>
      <c r="G50" s="404" t="s">
        <v>60</v>
      </c>
      <c r="H50" s="404" t="s">
        <v>62</v>
      </c>
      <c r="I50" s="155"/>
      <c r="J50" s="96"/>
      <c r="K50" s="155"/>
      <c r="L50" s="93"/>
      <c r="M50" s="93"/>
      <c r="N50" s="93"/>
      <c r="O50" s="93"/>
      <c r="P50" s="93"/>
      <c r="Q50" s="93"/>
      <c r="R50" s="93"/>
      <c r="S50" s="93"/>
      <c r="T50" s="93"/>
      <c r="U50" s="93"/>
      <c r="V50" s="97"/>
      <c r="W50" s="75"/>
      <c r="Y50" s="557"/>
    </row>
    <row r="51" spans="1:25" ht="47.1" hidden="1" customHeight="1" x14ac:dyDescent="0.25">
      <c r="A51" s="398" t="s">
        <v>79</v>
      </c>
      <c r="B51" s="398"/>
      <c r="C51" s="398"/>
      <c r="D51" s="398"/>
      <c r="E51" s="405" t="s">
        <v>68</v>
      </c>
      <c r="F51" s="406" t="s">
        <v>61</v>
      </c>
      <c r="G51" s="406" t="b">
        <f>IFERROR(IF(E51&lt;&gt;"",TRUE,FALSE),FALSE)</f>
        <v>1</v>
      </c>
      <c r="H51" s="406" t="s">
        <v>61</v>
      </c>
      <c r="I51" s="156"/>
      <c r="J51" s="157"/>
      <c r="K51" s="156"/>
      <c r="L51" s="92"/>
      <c r="M51" s="92"/>
      <c r="N51" s="92"/>
      <c r="O51" s="92"/>
      <c r="P51" s="92"/>
      <c r="Q51" s="92"/>
      <c r="R51" s="92"/>
      <c r="S51" s="92"/>
      <c r="T51" s="92"/>
      <c r="U51" s="92"/>
      <c r="V51" s="95"/>
      <c r="Y51" s="557"/>
    </row>
    <row r="52" spans="1:25" ht="53.25" customHeight="1" x14ac:dyDescent="0.25">
      <c r="A52" s="398">
        <v>1</v>
      </c>
      <c r="B52" s="398"/>
      <c r="C52" s="398"/>
      <c r="D52" s="398"/>
      <c r="E52" s="405" t="s">
        <v>4915</v>
      </c>
      <c r="F52" s="406" t="s">
        <v>379</v>
      </c>
      <c r="G52" s="406" t="b">
        <f t="shared" ref="G52:G63" si="7">IFERROR(IF(E52&lt;&gt;"",TRUE,FALSE),FALSE)</f>
        <v>1</v>
      </c>
      <c r="H52" s="406" t="s">
        <v>553</v>
      </c>
      <c r="I52" s="156"/>
      <c r="J52" s="157"/>
      <c r="K52" s="156"/>
      <c r="L52" s="92"/>
      <c r="M52" s="92"/>
      <c r="N52" s="92"/>
      <c r="O52" s="92"/>
      <c r="P52" s="92"/>
      <c r="Q52" s="92"/>
      <c r="R52" s="92"/>
      <c r="S52" s="92"/>
      <c r="T52" s="92"/>
      <c r="U52" s="92"/>
      <c r="V52" s="95"/>
      <c r="Y52" s="354"/>
    </row>
    <row r="53" spans="1:25" ht="47.1" customHeight="1" x14ac:dyDescent="0.25">
      <c r="A53" s="398">
        <v>2</v>
      </c>
      <c r="B53" s="398"/>
      <c r="C53" s="398"/>
      <c r="D53" s="398"/>
      <c r="E53" s="405" t="s">
        <v>5024</v>
      </c>
      <c r="F53" s="406" t="s">
        <v>379</v>
      </c>
      <c r="G53" s="406" t="b">
        <f t="shared" si="7"/>
        <v>1</v>
      </c>
      <c r="H53" s="406" t="s">
        <v>554</v>
      </c>
      <c r="I53" s="156"/>
      <c r="J53" s="157"/>
      <c r="K53" s="156"/>
      <c r="L53" s="92"/>
      <c r="M53" s="92"/>
      <c r="N53" s="92"/>
      <c r="O53" s="92"/>
      <c r="P53" s="92"/>
      <c r="Q53" s="92"/>
      <c r="R53" s="92"/>
      <c r="S53" s="92"/>
      <c r="T53" s="92"/>
      <c r="U53" s="92"/>
      <c r="V53" s="95"/>
      <c r="Y53" s="354"/>
    </row>
    <row r="54" spans="1:25" ht="47.1" customHeight="1" x14ac:dyDescent="0.25">
      <c r="A54" s="398">
        <v>3</v>
      </c>
      <c r="B54" s="398"/>
      <c r="C54" s="398"/>
      <c r="D54" s="398"/>
      <c r="E54" s="405"/>
      <c r="F54" s="406" t="s">
        <v>379</v>
      </c>
      <c r="G54" s="406" t="b">
        <f t="shared" si="7"/>
        <v>0</v>
      </c>
      <c r="H54" s="406" t="s">
        <v>555</v>
      </c>
      <c r="I54" s="156"/>
      <c r="J54" s="157"/>
      <c r="K54" s="156"/>
      <c r="L54" s="92"/>
      <c r="M54" s="92"/>
      <c r="N54" s="92"/>
      <c r="O54" s="92"/>
      <c r="P54" s="92"/>
      <c r="Q54" s="92"/>
      <c r="R54" s="92"/>
      <c r="S54" s="92"/>
      <c r="T54" s="92"/>
      <c r="U54" s="92"/>
      <c r="V54" s="95"/>
      <c r="Y54" s="354"/>
    </row>
    <row r="55" spans="1:25" ht="47.1" customHeight="1" x14ac:dyDescent="0.25">
      <c r="A55" s="398">
        <v>4</v>
      </c>
      <c r="B55" s="398"/>
      <c r="C55" s="398"/>
      <c r="D55" s="398"/>
      <c r="E55" s="405"/>
      <c r="F55" s="406" t="s">
        <v>379</v>
      </c>
      <c r="G55" s="406" t="b">
        <f t="shared" si="7"/>
        <v>0</v>
      </c>
      <c r="H55" s="406" t="s">
        <v>556</v>
      </c>
      <c r="I55" s="156"/>
      <c r="J55" s="157"/>
      <c r="K55" s="156"/>
      <c r="L55" s="92"/>
      <c r="M55" s="92"/>
      <c r="N55" s="92"/>
      <c r="O55" s="92"/>
      <c r="P55" s="92"/>
      <c r="Q55" s="92"/>
      <c r="R55" s="92"/>
      <c r="S55" s="92"/>
      <c r="T55" s="92"/>
      <c r="U55" s="92"/>
      <c r="V55" s="95"/>
      <c r="Y55" s="354"/>
    </row>
    <row r="56" spans="1:25" ht="47.1" customHeight="1" x14ac:dyDescent="0.25">
      <c r="A56" s="398">
        <v>5</v>
      </c>
      <c r="B56" s="398"/>
      <c r="C56" s="398"/>
      <c r="D56" s="398"/>
      <c r="E56" s="405"/>
      <c r="F56" s="406" t="s">
        <v>379</v>
      </c>
      <c r="G56" s="406" t="b">
        <f t="shared" si="7"/>
        <v>0</v>
      </c>
      <c r="H56" s="406" t="s">
        <v>557</v>
      </c>
      <c r="I56" s="156"/>
      <c r="J56" s="157"/>
      <c r="K56" s="156"/>
      <c r="L56" s="92"/>
      <c r="M56" s="92"/>
      <c r="N56" s="92"/>
      <c r="O56" s="92"/>
      <c r="P56" s="92"/>
      <c r="Q56" s="92"/>
      <c r="R56" s="92"/>
      <c r="S56" s="92"/>
      <c r="T56" s="92"/>
      <c r="U56" s="92"/>
      <c r="V56" s="95"/>
      <c r="Y56" s="354"/>
    </row>
    <row r="57" spans="1:25" ht="47.1" customHeight="1" x14ac:dyDescent="0.25">
      <c r="A57" s="398">
        <v>6</v>
      </c>
      <c r="B57" s="398"/>
      <c r="C57" s="398"/>
      <c r="D57" s="398"/>
      <c r="E57" s="405"/>
      <c r="F57" s="406" t="s">
        <v>379</v>
      </c>
      <c r="G57" s="406" t="b">
        <f t="shared" si="7"/>
        <v>0</v>
      </c>
      <c r="H57" s="406" t="s">
        <v>558</v>
      </c>
      <c r="I57" s="156"/>
      <c r="J57" s="157"/>
      <c r="K57" s="156"/>
      <c r="L57" s="92"/>
      <c r="M57" s="92"/>
      <c r="N57" s="92"/>
      <c r="O57" s="92"/>
      <c r="P57" s="92"/>
      <c r="Q57" s="92"/>
      <c r="R57" s="92"/>
      <c r="S57" s="92"/>
      <c r="T57" s="92"/>
      <c r="U57" s="92"/>
      <c r="V57" s="95"/>
      <c r="Y57" s="354"/>
    </row>
    <row r="58" spans="1:25" ht="47.1" customHeight="1" x14ac:dyDescent="0.25">
      <c r="A58" s="398">
        <v>7</v>
      </c>
      <c r="B58" s="398"/>
      <c r="C58" s="398"/>
      <c r="D58" s="398"/>
      <c r="E58" s="405"/>
      <c r="F58" s="406" t="s">
        <v>379</v>
      </c>
      <c r="G58" s="406" t="b">
        <f t="shared" si="7"/>
        <v>0</v>
      </c>
      <c r="H58" s="406" t="s">
        <v>559</v>
      </c>
      <c r="I58" s="156"/>
      <c r="J58" s="157"/>
      <c r="K58" s="156"/>
      <c r="L58" s="92"/>
      <c r="M58" s="92"/>
      <c r="N58" s="92"/>
      <c r="O58" s="92"/>
      <c r="P58" s="92"/>
      <c r="Q58" s="92"/>
      <c r="R58" s="92"/>
      <c r="S58" s="92"/>
      <c r="T58" s="92"/>
      <c r="U58" s="92"/>
      <c r="V58" s="95"/>
      <c r="Y58" s="354"/>
    </row>
    <row r="59" spans="1:25" ht="47.1" customHeight="1" x14ac:dyDescent="0.25">
      <c r="A59" s="398">
        <v>8</v>
      </c>
      <c r="B59" s="398"/>
      <c r="C59" s="398"/>
      <c r="D59" s="398"/>
      <c r="E59" s="405"/>
      <c r="F59" s="406" t="s">
        <v>379</v>
      </c>
      <c r="G59" s="406" t="b">
        <f t="shared" si="7"/>
        <v>0</v>
      </c>
      <c r="H59" s="406" t="s">
        <v>560</v>
      </c>
      <c r="I59" s="156"/>
      <c r="J59" s="157"/>
      <c r="K59" s="156"/>
      <c r="L59" s="92"/>
      <c r="M59" s="92"/>
      <c r="N59" s="92"/>
      <c r="O59" s="92"/>
      <c r="P59" s="92"/>
      <c r="Q59" s="92"/>
      <c r="R59" s="92"/>
      <c r="S59" s="92"/>
      <c r="T59" s="92"/>
      <c r="U59" s="92"/>
      <c r="V59" s="95"/>
      <c r="Y59" s="354"/>
    </row>
    <row r="60" spans="1:25" ht="47.1" customHeight="1" x14ac:dyDescent="0.25">
      <c r="A60" s="398">
        <v>9</v>
      </c>
      <c r="B60" s="398"/>
      <c r="C60" s="398"/>
      <c r="D60" s="398"/>
      <c r="E60" s="405"/>
      <c r="F60" s="406" t="s">
        <v>379</v>
      </c>
      <c r="G60" s="406" t="b">
        <f t="shared" si="7"/>
        <v>0</v>
      </c>
      <c r="H60" s="406" t="s">
        <v>561</v>
      </c>
      <c r="I60" s="156"/>
      <c r="J60" s="157"/>
      <c r="K60" s="156"/>
      <c r="L60" s="92"/>
      <c r="M60" s="92"/>
      <c r="N60" s="92"/>
      <c r="O60" s="92"/>
      <c r="P60" s="92"/>
      <c r="Q60" s="92"/>
      <c r="R60" s="92"/>
      <c r="S60" s="92"/>
      <c r="T60" s="92"/>
      <c r="U60" s="92"/>
      <c r="V60" s="95"/>
      <c r="Y60" s="354"/>
    </row>
    <row r="61" spans="1:25" ht="47.1" customHeight="1" x14ac:dyDescent="0.25">
      <c r="A61" s="398">
        <v>10</v>
      </c>
      <c r="B61" s="398"/>
      <c r="C61" s="398"/>
      <c r="D61" s="398"/>
      <c r="E61" s="405"/>
      <c r="F61" s="406" t="s">
        <v>379</v>
      </c>
      <c r="G61" s="406" t="b">
        <f t="shared" si="7"/>
        <v>0</v>
      </c>
      <c r="H61" s="406" t="s">
        <v>562</v>
      </c>
      <c r="I61" s="156"/>
      <c r="J61" s="157"/>
      <c r="K61" s="156"/>
      <c r="L61" s="92"/>
      <c r="M61" s="92"/>
      <c r="N61" s="92"/>
      <c r="O61" s="92"/>
      <c r="P61" s="92"/>
      <c r="Q61" s="92"/>
      <c r="R61" s="92"/>
      <c r="S61" s="92"/>
      <c r="T61" s="92"/>
      <c r="U61" s="92"/>
      <c r="V61" s="95"/>
      <c r="Y61" s="354"/>
    </row>
    <row r="62" spans="1:25" ht="47.1" customHeight="1" x14ac:dyDescent="0.25">
      <c r="A62" s="398">
        <v>11</v>
      </c>
      <c r="B62" s="398"/>
      <c r="C62" s="398"/>
      <c r="D62" s="398"/>
      <c r="E62" s="405"/>
      <c r="F62" s="406" t="s">
        <v>379</v>
      </c>
      <c r="G62" s="406" t="b">
        <f t="shared" si="7"/>
        <v>0</v>
      </c>
      <c r="H62" s="406" t="s">
        <v>563</v>
      </c>
      <c r="I62" s="156"/>
      <c r="J62" s="157"/>
      <c r="K62" s="156"/>
      <c r="L62" s="92"/>
      <c r="M62" s="92"/>
      <c r="N62" s="92"/>
      <c r="O62" s="92"/>
      <c r="P62" s="92"/>
      <c r="Q62" s="92"/>
      <c r="R62" s="92"/>
      <c r="S62" s="92"/>
      <c r="T62" s="92"/>
      <c r="U62" s="92"/>
      <c r="V62" s="95"/>
      <c r="Y62" s="354"/>
    </row>
    <row r="63" spans="1:25" ht="47.1" customHeight="1" x14ac:dyDescent="0.25">
      <c r="A63" s="398">
        <v>12</v>
      </c>
      <c r="B63" s="398"/>
      <c r="C63" s="398"/>
      <c r="D63" s="398"/>
      <c r="E63" s="405"/>
      <c r="F63" s="406" t="s">
        <v>379</v>
      </c>
      <c r="G63" s="406" t="b">
        <f t="shared" si="7"/>
        <v>0</v>
      </c>
      <c r="H63" s="406" t="s">
        <v>564</v>
      </c>
      <c r="I63" s="156"/>
      <c r="J63" s="157"/>
      <c r="K63" s="156"/>
      <c r="L63" s="92"/>
      <c r="M63" s="92"/>
      <c r="N63" s="92"/>
      <c r="O63" s="92"/>
      <c r="P63" s="92"/>
      <c r="Q63" s="92"/>
      <c r="R63" s="92"/>
      <c r="S63" s="92"/>
      <c r="T63" s="92"/>
      <c r="U63" s="92"/>
      <c r="V63" s="95"/>
      <c r="Y63" s="354"/>
    </row>
    <row r="64" spans="1:25" ht="2.85" customHeight="1" thickBot="1" x14ac:dyDescent="0.3">
      <c r="A64" s="98"/>
      <c r="B64" s="99"/>
      <c r="C64" s="99"/>
      <c r="D64" s="99"/>
      <c r="E64" s="99"/>
      <c r="F64" s="99"/>
      <c r="G64" s="99"/>
      <c r="H64" s="99"/>
      <c r="I64" s="99"/>
      <c r="J64" s="100"/>
      <c r="K64" s="102"/>
      <c r="L64" s="92"/>
      <c r="M64" s="92"/>
      <c r="N64" s="92"/>
      <c r="O64" s="92"/>
      <c r="P64" s="92"/>
      <c r="Q64" s="92"/>
      <c r="R64" s="92"/>
      <c r="S64" s="92"/>
      <c r="T64" s="92"/>
      <c r="U64" s="92"/>
      <c r="V64" s="95"/>
      <c r="Y64" s="101"/>
    </row>
    <row r="65" spans="1:50" ht="29.25" customHeight="1" x14ac:dyDescent="0.25">
      <c r="A65" s="102"/>
      <c r="B65" s="102"/>
      <c r="C65" s="102"/>
      <c r="D65" s="102"/>
      <c r="E65" s="102"/>
      <c r="F65" s="102"/>
      <c r="G65" s="102"/>
      <c r="H65" s="102"/>
      <c r="I65" s="102"/>
      <c r="J65" s="102"/>
      <c r="K65" s="102"/>
      <c r="L65" s="92"/>
      <c r="M65" s="92"/>
      <c r="N65" s="92"/>
      <c r="O65" s="92"/>
      <c r="P65" s="92"/>
      <c r="Q65" s="92"/>
      <c r="R65" s="92"/>
      <c r="S65" s="92"/>
      <c r="T65" s="92"/>
      <c r="U65" s="92"/>
      <c r="V65" s="95"/>
      <c r="Y65" s="101"/>
    </row>
    <row r="66" spans="1:50" s="48" customFormat="1" ht="30.75" customHeight="1" thickBot="1" x14ac:dyDescent="0.3">
      <c r="A66" s="103"/>
      <c r="B66" s="103"/>
      <c r="C66" s="103"/>
      <c r="D66" s="103"/>
      <c r="E66" s="103"/>
      <c r="F66" s="103"/>
      <c r="G66" s="103"/>
      <c r="H66" s="103"/>
      <c r="I66" s="103"/>
      <c r="J66" s="103"/>
      <c r="K66" s="103"/>
      <c r="L66" s="103"/>
      <c r="M66" s="103"/>
      <c r="N66" s="103"/>
      <c r="O66" s="103"/>
      <c r="P66" s="103"/>
      <c r="Q66" s="103"/>
      <c r="R66" s="103"/>
      <c r="S66" s="103"/>
      <c r="T66" s="103"/>
      <c r="U66" s="103"/>
      <c r="V66" s="69"/>
      <c r="W66" s="69"/>
      <c r="X66" s="69"/>
      <c r="Y66" s="69"/>
      <c r="Z66" s="69"/>
      <c r="AO66" s="3"/>
      <c r="AP66" s="3"/>
      <c r="AQ66" s="3"/>
      <c r="AR66" s="3"/>
      <c r="AS66" s="3"/>
      <c r="AT66" s="3"/>
      <c r="AU66" s="3"/>
      <c r="AV66" s="3"/>
      <c r="AW66" s="3"/>
      <c r="AX66" s="3"/>
    </row>
    <row r="67" spans="1:50" ht="30.75" customHeight="1" thickBot="1" x14ac:dyDescent="0.3">
      <c r="A67" s="549" t="s">
        <v>5</v>
      </c>
      <c r="B67" s="547"/>
      <c r="C67" s="547"/>
      <c r="D67" s="547"/>
      <c r="E67" s="552"/>
      <c r="F67" s="130"/>
      <c r="G67" s="130"/>
      <c r="H67" s="130"/>
      <c r="I67" s="130"/>
      <c r="J67" s="131"/>
      <c r="K67" s="153"/>
      <c r="L67" s="92"/>
      <c r="M67" s="92"/>
      <c r="N67" s="92"/>
      <c r="O67" s="92"/>
      <c r="P67" s="92"/>
      <c r="Q67" s="92"/>
      <c r="R67" s="92"/>
      <c r="S67" s="92"/>
      <c r="T67" s="92"/>
      <c r="U67" s="92"/>
      <c r="V67" s="95"/>
      <c r="W67" s="75"/>
    </row>
    <row r="68" spans="1:50" ht="30.75" customHeight="1" x14ac:dyDescent="0.25">
      <c r="A68" s="402" t="s">
        <v>14</v>
      </c>
      <c r="B68" s="402"/>
      <c r="C68" s="402"/>
      <c r="D68" s="402"/>
      <c r="E68" s="403" t="s">
        <v>158</v>
      </c>
      <c r="F68" s="404" t="s">
        <v>275</v>
      </c>
      <c r="G68" s="404" t="s">
        <v>60</v>
      </c>
      <c r="H68" s="404" t="s">
        <v>62</v>
      </c>
      <c r="I68" s="155"/>
      <c r="J68" s="96"/>
      <c r="K68" s="155"/>
      <c r="L68" s="93"/>
      <c r="M68" s="93"/>
      <c r="N68" s="93"/>
      <c r="O68" s="93"/>
      <c r="P68" s="93"/>
      <c r="Q68" s="93"/>
      <c r="R68" s="93"/>
      <c r="S68" s="93"/>
      <c r="T68" s="93"/>
      <c r="U68" s="93"/>
      <c r="V68" s="97"/>
      <c r="W68" s="75"/>
      <c r="Y68" s="557"/>
    </row>
    <row r="69" spans="1:50" ht="47.1" hidden="1" customHeight="1" x14ac:dyDescent="0.25">
      <c r="A69" s="398" t="s">
        <v>80</v>
      </c>
      <c r="B69" s="398"/>
      <c r="C69" s="398"/>
      <c r="D69" s="398"/>
      <c r="E69" s="405" t="s">
        <v>69</v>
      </c>
      <c r="F69" s="406" t="s">
        <v>61</v>
      </c>
      <c r="G69" s="406" t="b">
        <f>IFERROR(IF(E69&lt;&gt;"",TRUE,FALSE),FALSE)</f>
        <v>1</v>
      </c>
      <c r="H69" s="406" t="s">
        <v>61</v>
      </c>
      <c r="I69" s="156"/>
      <c r="J69" s="157"/>
      <c r="K69" s="156"/>
      <c r="L69" s="47"/>
      <c r="M69" s="47"/>
      <c r="N69" s="47"/>
      <c r="O69" s="47"/>
      <c r="P69" s="47"/>
      <c r="Q69" s="47"/>
      <c r="R69" s="47"/>
      <c r="S69" s="47"/>
      <c r="T69" s="47"/>
      <c r="U69" s="47"/>
      <c r="V69" s="104"/>
      <c r="Y69" s="557"/>
    </row>
    <row r="70" spans="1:50" ht="47.1" customHeight="1" x14ac:dyDescent="0.25">
      <c r="A70" s="398">
        <v>1</v>
      </c>
      <c r="B70" s="398"/>
      <c r="C70" s="398"/>
      <c r="D70" s="398"/>
      <c r="E70" s="405" t="s">
        <v>4916</v>
      </c>
      <c r="F70" s="406" t="s">
        <v>379</v>
      </c>
      <c r="G70" s="406" t="b">
        <f t="shared" ref="G70:G81" si="8">IFERROR(IF(E70&lt;&gt;"",TRUE,FALSE),FALSE)</f>
        <v>1</v>
      </c>
      <c r="H70" s="406" t="s">
        <v>565</v>
      </c>
      <c r="I70" s="156"/>
      <c r="J70" s="157"/>
      <c r="K70" s="156"/>
      <c r="L70" s="47"/>
      <c r="M70" s="47"/>
      <c r="N70" s="47"/>
      <c r="O70" s="47"/>
      <c r="P70" s="47"/>
      <c r="Q70" s="47"/>
      <c r="R70" s="47"/>
      <c r="S70" s="47"/>
      <c r="T70" s="47"/>
      <c r="U70" s="47"/>
      <c r="V70" s="104"/>
      <c r="Y70" s="557"/>
    </row>
    <row r="71" spans="1:50" ht="47.1" customHeight="1" x14ac:dyDescent="0.25">
      <c r="A71" s="398">
        <v>2</v>
      </c>
      <c r="B71" s="398"/>
      <c r="C71" s="398"/>
      <c r="D71" s="398"/>
      <c r="E71" s="405" t="s">
        <v>4917</v>
      </c>
      <c r="F71" s="406" t="s">
        <v>379</v>
      </c>
      <c r="G71" s="406" t="b">
        <f t="shared" si="8"/>
        <v>1</v>
      </c>
      <c r="H71" s="406" t="s">
        <v>566</v>
      </c>
      <c r="I71" s="156"/>
      <c r="J71" s="157"/>
      <c r="K71" s="156"/>
      <c r="L71" s="47"/>
      <c r="M71" s="47"/>
      <c r="N71" s="47"/>
      <c r="O71" s="47"/>
      <c r="P71" s="47"/>
      <c r="Q71" s="47"/>
      <c r="R71" s="47"/>
      <c r="S71" s="47"/>
      <c r="T71" s="47"/>
      <c r="U71" s="47"/>
      <c r="V71" s="104"/>
      <c r="Y71" s="557"/>
    </row>
    <row r="72" spans="1:50" ht="47.1" customHeight="1" x14ac:dyDescent="0.25">
      <c r="A72" s="398">
        <v>3</v>
      </c>
      <c r="B72" s="398"/>
      <c r="C72" s="398"/>
      <c r="D72" s="398"/>
      <c r="E72" s="405" t="s">
        <v>4918</v>
      </c>
      <c r="F72" s="406" t="s">
        <v>379</v>
      </c>
      <c r="G72" s="406" t="b">
        <f t="shared" si="8"/>
        <v>1</v>
      </c>
      <c r="H72" s="406" t="s">
        <v>567</v>
      </c>
      <c r="I72" s="156"/>
      <c r="J72" s="157"/>
      <c r="K72" s="156"/>
      <c r="L72" s="47"/>
      <c r="M72" s="47"/>
      <c r="N72" s="47"/>
      <c r="O72" s="47"/>
      <c r="P72" s="47"/>
      <c r="Q72" s="47"/>
      <c r="R72" s="47"/>
      <c r="S72" s="47"/>
      <c r="T72" s="47"/>
      <c r="U72" s="47"/>
      <c r="V72" s="104"/>
      <c r="Y72" s="557"/>
    </row>
    <row r="73" spans="1:50" ht="47.1" customHeight="1" x14ac:dyDescent="0.25">
      <c r="A73" s="398">
        <v>4</v>
      </c>
      <c r="B73" s="398"/>
      <c r="C73" s="398"/>
      <c r="D73" s="398"/>
      <c r="E73" s="405" t="s">
        <v>4919</v>
      </c>
      <c r="F73" s="406" t="s">
        <v>379</v>
      </c>
      <c r="G73" s="406" t="b">
        <f t="shared" si="8"/>
        <v>1</v>
      </c>
      <c r="H73" s="406" t="s">
        <v>568</v>
      </c>
      <c r="I73" s="156"/>
      <c r="J73" s="157"/>
      <c r="K73" s="156"/>
      <c r="L73" s="47"/>
      <c r="M73" s="47"/>
      <c r="N73" s="47"/>
      <c r="O73" s="47"/>
      <c r="P73" s="47"/>
      <c r="Q73" s="47"/>
      <c r="R73" s="47"/>
      <c r="S73" s="47"/>
      <c r="T73" s="47"/>
      <c r="U73" s="47"/>
      <c r="V73" s="104"/>
      <c r="Y73" s="557"/>
    </row>
    <row r="74" spans="1:50" ht="47.1" customHeight="1" x14ac:dyDescent="0.25">
      <c r="A74" s="398">
        <v>5</v>
      </c>
      <c r="B74" s="398"/>
      <c r="C74" s="398"/>
      <c r="D74" s="398"/>
      <c r="E74" s="405" t="s">
        <v>4920</v>
      </c>
      <c r="F74" s="406" t="s">
        <v>379</v>
      </c>
      <c r="G74" s="406" t="b">
        <f t="shared" si="8"/>
        <v>1</v>
      </c>
      <c r="H74" s="406" t="s">
        <v>569</v>
      </c>
      <c r="I74" s="156"/>
      <c r="J74" s="157"/>
      <c r="K74" s="156"/>
      <c r="L74" s="47"/>
      <c r="M74" s="47"/>
      <c r="N74" s="47"/>
      <c r="O74" s="47"/>
      <c r="P74" s="47"/>
      <c r="Q74" s="47"/>
      <c r="R74" s="47"/>
      <c r="S74" s="47"/>
      <c r="T74" s="47"/>
      <c r="U74" s="47"/>
      <c r="V74" s="104"/>
      <c r="Y74" s="557"/>
    </row>
    <row r="75" spans="1:50" ht="47.1" customHeight="1" x14ac:dyDescent="0.25">
      <c r="A75" s="398">
        <v>6</v>
      </c>
      <c r="B75" s="398"/>
      <c r="C75" s="398"/>
      <c r="D75" s="398"/>
      <c r="E75" s="405" t="s">
        <v>4921</v>
      </c>
      <c r="F75" s="406" t="s">
        <v>379</v>
      </c>
      <c r="G75" s="406" t="b">
        <f t="shared" si="8"/>
        <v>1</v>
      </c>
      <c r="H75" s="406" t="s">
        <v>570</v>
      </c>
      <c r="I75" s="156"/>
      <c r="J75" s="157"/>
      <c r="K75" s="156"/>
      <c r="L75" s="47"/>
      <c r="M75" s="47"/>
      <c r="N75" s="47"/>
      <c r="O75" s="47"/>
      <c r="P75" s="47"/>
      <c r="Q75" s="47"/>
      <c r="R75" s="47"/>
      <c r="S75" s="47"/>
      <c r="T75" s="47"/>
      <c r="U75" s="47"/>
      <c r="V75" s="104"/>
      <c r="Y75" s="557"/>
    </row>
    <row r="76" spans="1:50" ht="47.1" customHeight="1" x14ac:dyDescent="0.25">
      <c r="A76" s="398">
        <v>7</v>
      </c>
      <c r="B76" s="398"/>
      <c r="C76" s="398"/>
      <c r="D76" s="398"/>
      <c r="E76" s="405" t="s">
        <v>4922</v>
      </c>
      <c r="F76" s="406" t="s">
        <v>379</v>
      </c>
      <c r="G76" s="406" t="b">
        <f t="shared" si="8"/>
        <v>1</v>
      </c>
      <c r="H76" s="406" t="s">
        <v>571</v>
      </c>
      <c r="I76" s="156"/>
      <c r="J76" s="157"/>
      <c r="K76" s="156"/>
      <c r="L76" s="47"/>
      <c r="M76" s="47"/>
      <c r="N76" s="47"/>
      <c r="O76" s="47"/>
      <c r="P76" s="47"/>
      <c r="Q76" s="47"/>
      <c r="R76" s="47"/>
      <c r="S76" s="47"/>
      <c r="T76" s="47"/>
      <c r="U76" s="47"/>
      <c r="V76" s="104"/>
      <c r="Y76" s="557"/>
    </row>
    <row r="77" spans="1:50" ht="47.1" customHeight="1" x14ac:dyDescent="0.25">
      <c r="A77" s="398">
        <v>8</v>
      </c>
      <c r="B77" s="398"/>
      <c r="C77" s="398"/>
      <c r="D77" s="398"/>
      <c r="E77" s="405" t="s">
        <v>5007</v>
      </c>
      <c r="F77" s="406" t="s">
        <v>379</v>
      </c>
      <c r="G77" s="406" t="b">
        <f t="shared" si="8"/>
        <v>1</v>
      </c>
      <c r="H77" s="406" t="s">
        <v>572</v>
      </c>
      <c r="I77" s="156"/>
      <c r="J77" s="157"/>
      <c r="K77" s="156"/>
      <c r="L77" s="47"/>
      <c r="M77" s="47"/>
      <c r="N77" s="47"/>
      <c r="O77" s="47"/>
      <c r="P77" s="47"/>
      <c r="Q77" s="47"/>
      <c r="R77" s="47"/>
      <c r="S77" s="47"/>
      <c r="T77" s="47"/>
      <c r="U77" s="47"/>
      <c r="V77" s="104"/>
      <c r="Y77" s="557"/>
    </row>
    <row r="78" spans="1:50" ht="47.1" customHeight="1" x14ac:dyDescent="0.25">
      <c r="A78" s="398">
        <v>9</v>
      </c>
      <c r="B78" s="398"/>
      <c r="C78" s="398"/>
      <c r="D78" s="398"/>
      <c r="E78" s="405"/>
      <c r="F78" s="406" t="s">
        <v>379</v>
      </c>
      <c r="G78" s="406" t="b">
        <f t="shared" si="8"/>
        <v>0</v>
      </c>
      <c r="H78" s="406" t="s">
        <v>573</v>
      </c>
      <c r="I78" s="156"/>
      <c r="J78" s="157"/>
      <c r="K78" s="156"/>
      <c r="L78" s="47"/>
      <c r="M78" s="47"/>
      <c r="N78" s="47"/>
      <c r="O78" s="47"/>
      <c r="P78" s="47"/>
      <c r="Q78" s="47"/>
      <c r="R78" s="47"/>
      <c r="S78" s="47"/>
      <c r="T78" s="47"/>
      <c r="U78" s="47"/>
      <c r="V78" s="104"/>
      <c r="Y78" s="557"/>
    </row>
    <row r="79" spans="1:50" ht="47.1" customHeight="1" x14ac:dyDescent="0.25">
      <c r="A79" s="398">
        <v>10</v>
      </c>
      <c r="B79" s="398"/>
      <c r="C79" s="398"/>
      <c r="D79" s="398"/>
      <c r="E79" s="405"/>
      <c r="F79" s="406" t="s">
        <v>379</v>
      </c>
      <c r="G79" s="406" t="b">
        <f t="shared" si="8"/>
        <v>0</v>
      </c>
      <c r="H79" s="406" t="s">
        <v>574</v>
      </c>
      <c r="I79" s="156"/>
      <c r="J79" s="157"/>
      <c r="K79" s="156"/>
      <c r="L79" s="47"/>
      <c r="M79" s="47"/>
      <c r="N79" s="47"/>
      <c r="O79" s="47"/>
      <c r="P79" s="47"/>
      <c r="Q79" s="47"/>
      <c r="R79" s="47"/>
      <c r="S79" s="47"/>
      <c r="T79" s="47"/>
      <c r="U79" s="47"/>
      <c r="V79" s="104"/>
      <c r="Y79" s="557"/>
    </row>
    <row r="80" spans="1:50" ht="47.1" customHeight="1" x14ac:dyDescent="0.25">
      <c r="A80" s="398">
        <v>11</v>
      </c>
      <c r="B80" s="398"/>
      <c r="C80" s="398"/>
      <c r="D80" s="398"/>
      <c r="E80" s="405"/>
      <c r="F80" s="406" t="s">
        <v>379</v>
      </c>
      <c r="G80" s="406" t="b">
        <f t="shared" si="8"/>
        <v>0</v>
      </c>
      <c r="H80" s="406" t="s">
        <v>575</v>
      </c>
      <c r="I80" s="156"/>
      <c r="J80" s="157"/>
      <c r="K80" s="156"/>
      <c r="L80" s="47"/>
      <c r="M80" s="47"/>
      <c r="N80" s="47"/>
      <c r="O80" s="47"/>
      <c r="P80" s="47"/>
      <c r="Q80" s="47"/>
      <c r="R80" s="47"/>
      <c r="S80" s="47"/>
      <c r="T80" s="47"/>
      <c r="U80" s="47"/>
      <c r="V80" s="104"/>
      <c r="Y80" s="557"/>
    </row>
    <row r="81" spans="1:45" ht="47.1" customHeight="1" x14ac:dyDescent="0.25">
      <c r="A81" s="398">
        <v>12</v>
      </c>
      <c r="B81" s="398"/>
      <c r="C81" s="398"/>
      <c r="D81" s="398"/>
      <c r="E81" s="405"/>
      <c r="F81" s="406" t="s">
        <v>379</v>
      </c>
      <c r="G81" s="406" t="b">
        <f t="shared" si="8"/>
        <v>0</v>
      </c>
      <c r="H81" s="406" t="s">
        <v>576</v>
      </c>
      <c r="I81" s="156"/>
      <c r="J81" s="157"/>
      <c r="K81" s="156"/>
      <c r="L81" s="47"/>
      <c r="M81" s="47"/>
      <c r="N81" s="47"/>
      <c r="O81" s="47"/>
      <c r="P81" s="47"/>
      <c r="Q81" s="47"/>
      <c r="R81" s="47"/>
      <c r="S81" s="47"/>
      <c r="T81" s="47"/>
      <c r="U81" s="47"/>
      <c r="V81" s="104"/>
      <c r="Y81" s="557"/>
    </row>
    <row r="82" spans="1:45" ht="2.85" customHeight="1" thickBot="1" x14ac:dyDescent="0.3">
      <c r="A82" s="66"/>
      <c r="B82" s="67"/>
      <c r="C82" s="67"/>
      <c r="D82" s="67"/>
      <c r="E82" s="67"/>
      <c r="F82" s="67"/>
      <c r="G82" s="67"/>
      <c r="H82" s="67"/>
      <c r="I82" s="67"/>
      <c r="J82" s="61"/>
      <c r="K82" s="52"/>
      <c r="L82" s="47"/>
      <c r="M82" s="47"/>
      <c r="N82" s="47"/>
      <c r="O82" s="47"/>
      <c r="P82" s="47"/>
      <c r="Q82" s="47"/>
      <c r="R82" s="47"/>
      <c r="S82" s="47"/>
      <c r="T82" s="47"/>
      <c r="U82" s="47"/>
      <c r="V82" s="104"/>
      <c r="Y82" s="557"/>
    </row>
    <row r="83" spans="1:45" ht="35.25" customHeight="1" x14ac:dyDescent="0.25">
      <c r="L83" s="47"/>
      <c r="M83" s="47"/>
      <c r="N83" s="47"/>
      <c r="O83" s="47"/>
      <c r="P83" s="47"/>
      <c r="Q83" s="47"/>
      <c r="R83" s="47"/>
      <c r="S83" s="47"/>
      <c r="T83" s="47"/>
      <c r="U83" s="47"/>
      <c r="V83" s="104"/>
      <c r="Y83" s="557"/>
    </row>
    <row r="84" spans="1:45" ht="35.25" customHeight="1" x14ac:dyDescent="0.25">
      <c r="L84" s="47"/>
      <c r="M84" s="47"/>
      <c r="N84" s="47"/>
      <c r="O84" s="47"/>
      <c r="P84" s="47"/>
      <c r="Q84" s="47"/>
      <c r="R84" s="47"/>
      <c r="S84" s="47"/>
      <c r="T84" s="47"/>
      <c r="U84" s="47"/>
      <c r="V84" s="104"/>
    </row>
    <row r="85" spans="1:45" ht="35.25" customHeight="1" x14ac:dyDescent="0.25">
      <c r="L85" s="47"/>
      <c r="M85" s="47"/>
      <c r="N85" s="47"/>
      <c r="O85" s="47"/>
      <c r="P85" s="47"/>
      <c r="Q85" s="47"/>
      <c r="R85" s="47"/>
      <c r="S85" s="47"/>
      <c r="T85" s="47"/>
      <c r="U85" s="47"/>
      <c r="V85" s="104"/>
    </row>
    <row r="86" spans="1:45" ht="35.25" customHeight="1" x14ac:dyDescent="0.25">
      <c r="L86" s="47"/>
      <c r="M86" s="47"/>
      <c r="N86" s="47"/>
      <c r="O86" s="47"/>
      <c r="P86" s="47"/>
      <c r="Q86" s="47"/>
      <c r="R86" s="47"/>
      <c r="S86" s="47"/>
      <c r="T86" s="47"/>
      <c r="U86" s="47"/>
      <c r="V86" s="104"/>
    </row>
    <row r="87" spans="1:45" ht="35.25" customHeight="1" x14ac:dyDescent="0.25">
      <c r="L87" s="47"/>
      <c r="M87" s="47"/>
      <c r="N87" s="47"/>
      <c r="O87" s="47"/>
      <c r="P87" s="47"/>
      <c r="Q87" s="47"/>
      <c r="R87" s="47"/>
      <c r="S87" s="47"/>
      <c r="T87" s="47"/>
      <c r="U87" s="47"/>
      <c r="V87" s="104"/>
    </row>
    <row r="88" spans="1:45" ht="17.25" customHeight="1" x14ac:dyDescent="0.25">
      <c r="L88" s="47"/>
      <c r="M88" s="47"/>
      <c r="N88" s="47"/>
      <c r="O88" s="47"/>
      <c r="P88" s="47"/>
      <c r="Q88" s="47"/>
      <c r="R88" s="47"/>
      <c r="S88" s="47"/>
      <c r="T88" s="47"/>
      <c r="U88" s="47"/>
      <c r="V88" s="104"/>
    </row>
    <row r="89" spans="1:45" ht="21.75" customHeight="1" x14ac:dyDescent="0.25">
      <c r="L89" s="47"/>
      <c r="M89" s="47"/>
      <c r="N89" s="47"/>
      <c r="O89" s="47"/>
      <c r="P89" s="47"/>
      <c r="Q89" s="47"/>
      <c r="R89" s="47"/>
      <c r="S89" s="47"/>
      <c r="T89" s="47"/>
      <c r="U89" s="47"/>
      <c r="V89" s="104"/>
    </row>
    <row r="90" spans="1:45" ht="29.25" customHeight="1" thickBot="1" x14ac:dyDescent="0.3">
      <c r="L90" s="47"/>
      <c r="M90" s="47"/>
      <c r="N90" s="47"/>
      <c r="O90" s="47"/>
      <c r="P90" s="47"/>
      <c r="Q90" s="47"/>
      <c r="R90" s="47"/>
      <c r="S90" s="47"/>
      <c r="T90" s="47"/>
      <c r="U90" s="47"/>
      <c r="V90" s="104"/>
    </row>
    <row r="91" spans="1:45" ht="29.25" customHeight="1" thickBot="1" x14ac:dyDescent="0.3">
      <c r="A91" s="549" t="s">
        <v>16</v>
      </c>
      <c r="B91" s="547"/>
      <c r="C91" s="547"/>
      <c r="D91" s="547"/>
      <c r="E91" s="552"/>
      <c r="F91" s="220"/>
      <c r="G91" s="220"/>
      <c r="H91" s="220"/>
      <c r="I91" s="220"/>
      <c r="J91" s="221"/>
      <c r="K91" s="153"/>
      <c r="L91" s="92"/>
      <c r="M91" s="92"/>
      <c r="N91" s="92"/>
      <c r="O91" s="92"/>
      <c r="P91" s="92"/>
      <c r="Q91" s="92"/>
      <c r="R91" s="92"/>
      <c r="S91" s="92"/>
      <c r="T91" s="92"/>
      <c r="U91" s="92"/>
      <c r="V91" s="95"/>
    </row>
    <row r="92" spans="1:45" ht="26.25" customHeight="1" x14ac:dyDescent="0.25">
      <c r="A92" s="402" t="s">
        <v>17</v>
      </c>
      <c r="B92" s="402"/>
      <c r="C92" s="402"/>
      <c r="D92" s="402"/>
      <c r="E92" s="402" t="s">
        <v>76</v>
      </c>
      <c r="F92" s="408" t="s">
        <v>193</v>
      </c>
      <c r="G92" s="408" t="s">
        <v>60</v>
      </c>
      <c r="H92" s="408" t="s">
        <v>62</v>
      </c>
      <c r="I92" s="385" t="s">
        <v>104</v>
      </c>
      <c r="J92" s="385" t="s">
        <v>275</v>
      </c>
      <c r="K92" s="153"/>
      <c r="L92" s="93"/>
      <c r="M92" s="93"/>
      <c r="N92" s="93"/>
      <c r="O92" s="93"/>
      <c r="P92" s="93"/>
      <c r="Q92" s="93"/>
      <c r="R92" s="93"/>
      <c r="S92" s="93"/>
      <c r="T92" s="93"/>
      <c r="U92" s="93"/>
      <c r="V92" s="97"/>
    </row>
    <row r="93" spans="1:45" ht="47.1" hidden="1" customHeight="1" x14ac:dyDescent="0.25">
      <c r="A93" s="398" t="s">
        <v>81</v>
      </c>
      <c r="B93" s="398"/>
      <c r="C93" s="398"/>
      <c r="D93" s="398"/>
      <c r="E93" s="409" t="str">
        <f>IFERROR(IF(F93="[Module Reference (Name)]","--Select--",VLOOKUP(F93,'Reference records(soft deleted)'!$B$84:$D$127,3,FALSE)),"")</f>
        <v>--Select--</v>
      </c>
      <c r="F93" s="410" t="s">
        <v>192</v>
      </c>
      <c r="G93" s="410" t="b">
        <f>IFERROR(IF(E93&lt;&gt;"",TRUE,FALSE),FALSE)</f>
        <v>1</v>
      </c>
      <c r="H93" s="411" t="s">
        <v>61</v>
      </c>
      <c r="I93" s="411" t="str">
        <f>IFERROR(VLOOKUP(E93,'Reference Records'!$C$131:$H$131,6,FALSE),"")</f>
        <v>Record ID2</v>
      </c>
      <c r="J93" s="410" t="s">
        <v>61</v>
      </c>
      <c r="K93" s="154"/>
      <c r="L93" s="47"/>
      <c r="M93" s="47"/>
      <c r="N93" s="47"/>
      <c r="O93" s="47"/>
      <c r="P93" s="47"/>
      <c r="Q93" s="47"/>
      <c r="R93" s="47"/>
      <c r="S93" s="47"/>
      <c r="T93" s="47"/>
      <c r="U93" s="47"/>
      <c r="V93" s="104"/>
      <c r="Y93" s="101"/>
      <c r="AS93" s="6"/>
    </row>
    <row r="94" spans="1:45" ht="47.1" customHeight="1" x14ac:dyDescent="0.25">
      <c r="A94" s="398">
        <v>1</v>
      </c>
      <c r="B94" s="398"/>
      <c r="C94" s="398"/>
      <c r="D94" s="398"/>
      <c r="E94" s="409" t="s">
        <v>2899</v>
      </c>
      <c r="F94" s="410"/>
      <c r="G94" s="410" t="b">
        <f t="shared" ref="G94:G108" si="9">IFERROR(IF(E94&lt;&gt;"",TRUE,FALSE),FALSE)</f>
        <v>1</v>
      </c>
      <c r="H94" s="411" t="s">
        <v>577</v>
      </c>
      <c r="I94" s="411" t="str">
        <f>IFERROR(VLOOKUP(E94,'Reference Records'!$C$131:$H$131,6,FALSE),"")</f>
        <v/>
      </c>
      <c r="J94" s="410" t="s">
        <v>379</v>
      </c>
      <c r="K94" s="154"/>
      <c r="L94" s="47"/>
      <c r="M94" s="47"/>
      <c r="N94" s="47"/>
      <c r="O94" s="47"/>
      <c r="P94" s="47"/>
      <c r="Q94" s="47"/>
      <c r="R94" s="47"/>
      <c r="S94" s="47"/>
      <c r="T94" s="47"/>
      <c r="U94" s="47"/>
      <c r="V94" s="104"/>
      <c r="Y94" s="354"/>
      <c r="AS94" s="6"/>
    </row>
    <row r="95" spans="1:45" ht="47.1" customHeight="1" x14ac:dyDescent="0.25">
      <c r="A95" s="398">
        <v>2</v>
      </c>
      <c r="B95" s="398"/>
      <c r="C95" s="398"/>
      <c r="D95" s="398"/>
      <c r="E95" s="409" t="s">
        <v>2946</v>
      </c>
      <c r="F95" s="410"/>
      <c r="G95" s="410" t="b">
        <f t="shared" si="9"/>
        <v>1</v>
      </c>
      <c r="H95" s="411" t="s">
        <v>578</v>
      </c>
      <c r="I95" s="411" t="str">
        <f>IFERROR(VLOOKUP(E95,'Reference Records'!$C$131:$H$131,6,FALSE),"")</f>
        <v/>
      </c>
      <c r="J95" s="410" t="s">
        <v>379</v>
      </c>
      <c r="K95" s="154"/>
      <c r="L95" s="47"/>
      <c r="M95" s="47"/>
      <c r="N95" s="47"/>
      <c r="O95" s="47"/>
      <c r="P95" s="47"/>
      <c r="Q95" s="47"/>
      <c r="R95" s="47"/>
      <c r="S95" s="47"/>
      <c r="T95" s="47"/>
      <c r="U95" s="47"/>
      <c r="V95" s="104"/>
      <c r="Y95" s="354"/>
      <c r="AS95" s="6"/>
    </row>
    <row r="96" spans="1:45" ht="47.1" customHeight="1" x14ac:dyDescent="0.25">
      <c r="A96" s="398">
        <v>3</v>
      </c>
      <c r="B96" s="398"/>
      <c r="C96" s="398"/>
      <c r="D96" s="398"/>
      <c r="E96" s="409" t="s">
        <v>2889</v>
      </c>
      <c r="F96" s="410"/>
      <c r="G96" s="410" t="b">
        <f t="shared" si="9"/>
        <v>1</v>
      </c>
      <c r="H96" s="411" t="s">
        <v>579</v>
      </c>
      <c r="I96" s="411" t="str">
        <f>IFERROR(VLOOKUP(E96,'Reference Records'!$C$131:$H$131,6,FALSE),"")</f>
        <v/>
      </c>
      <c r="J96" s="410" t="s">
        <v>379</v>
      </c>
      <c r="K96" s="154"/>
      <c r="L96" s="47"/>
      <c r="M96" s="47"/>
      <c r="N96" s="47"/>
      <c r="O96" s="47"/>
      <c r="P96" s="47"/>
      <c r="Q96" s="47"/>
      <c r="R96" s="47"/>
      <c r="S96" s="47"/>
      <c r="T96" s="47"/>
      <c r="U96" s="47"/>
      <c r="V96" s="104"/>
      <c r="Y96" s="354"/>
      <c r="AS96" s="6"/>
    </row>
    <row r="97" spans="1:45" ht="47.1" customHeight="1" x14ac:dyDescent="0.25">
      <c r="A97" s="398">
        <v>4</v>
      </c>
      <c r="B97" s="398"/>
      <c r="C97" s="398"/>
      <c r="D97" s="398"/>
      <c r="E97" s="409" t="s">
        <v>2931</v>
      </c>
      <c r="F97" s="410"/>
      <c r="G97" s="410" t="b">
        <f t="shared" si="9"/>
        <v>1</v>
      </c>
      <c r="H97" s="411" t="s">
        <v>580</v>
      </c>
      <c r="I97" s="411" t="str">
        <f>IFERROR(VLOOKUP(E97,'Reference Records'!$C$131:$H$131,6,FALSE),"")</f>
        <v/>
      </c>
      <c r="J97" s="410" t="s">
        <v>379</v>
      </c>
      <c r="K97" s="154"/>
      <c r="L97" s="47"/>
      <c r="M97" s="47"/>
      <c r="N97" s="47"/>
      <c r="O97" s="47"/>
      <c r="P97" s="47"/>
      <c r="Q97" s="47"/>
      <c r="R97" s="47"/>
      <c r="S97" s="47"/>
      <c r="T97" s="47"/>
      <c r="U97" s="47"/>
      <c r="V97" s="104"/>
      <c r="Y97" s="354"/>
      <c r="AS97" s="6"/>
    </row>
    <row r="98" spans="1:45" ht="47.1" customHeight="1" x14ac:dyDescent="0.25">
      <c r="A98" s="398">
        <v>5</v>
      </c>
      <c r="B98" s="398"/>
      <c r="C98" s="398"/>
      <c r="D98" s="398"/>
      <c r="E98" s="409" t="s">
        <v>2894</v>
      </c>
      <c r="F98" s="410"/>
      <c r="G98" s="410" t="b">
        <f t="shared" si="9"/>
        <v>1</v>
      </c>
      <c r="H98" s="411" t="s">
        <v>581</v>
      </c>
      <c r="I98" s="411" t="str">
        <f>IFERROR(VLOOKUP(E98,'Reference Records'!$C$131:$H$131,6,FALSE),"")</f>
        <v/>
      </c>
      <c r="J98" s="410" t="s">
        <v>379</v>
      </c>
      <c r="K98" s="154"/>
      <c r="L98" s="47"/>
      <c r="M98" s="47"/>
      <c r="N98" s="47"/>
      <c r="O98" s="47"/>
      <c r="P98" s="47"/>
      <c r="Q98" s="47"/>
      <c r="R98" s="47"/>
      <c r="S98" s="47"/>
      <c r="T98" s="47"/>
      <c r="U98" s="47"/>
      <c r="V98" s="104"/>
      <c r="Y98" s="354"/>
      <c r="AS98" s="6"/>
    </row>
    <row r="99" spans="1:45" ht="47.1" customHeight="1" x14ac:dyDescent="0.25">
      <c r="A99" s="398">
        <v>6</v>
      </c>
      <c r="B99" s="398"/>
      <c r="C99" s="398"/>
      <c r="D99" s="398"/>
      <c r="E99" s="409" t="s">
        <v>3024</v>
      </c>
      <c r="F99" s="410"/>
      <c r="G99" s="410" t="b">
        <f t="shared" si="9"/>
        <v>1</v>
      </c>
      <c r="H99" s="411" t="s">
        <v>582</v>
      </c>
      <c r="I99" s="411" t="str">
        <f>IFERROR(VLOOKUP(E99,'Reference Records'!$C$131:$H$131,6,FALSE),"")</f>
        <v/>
      </c>
      <c r="J99" s="410" t="s">
        <v>379</v>
      </c>
      <c r="K99" s="154"/>
      <c r="L99" s="47"/>
      <c r="M99" s="47"/>
      <c r="N99" s="47"/>
      <c r="O99" s="47"/>
      <c r="P99" s="47"/>
      <c r="Q99" s="47"/>
      <c r="R99" s="47"/>
      <c r="S99" s="47"/>
      <c r="T99" s="47"/>
      <c r="U99" s="47"/>
      <c r="V99" s="104"/>
      <c r="Y99" s="354"/>
      <c r="AS99" s="6"/>
    </row>
    <row r="100" spans="1:45" ht="47.1" customHeight="1" x14ac:dyDescent="0.25">
      <c r="A100" s="398">
        <v>7</v>
      </c>
      <c r="B100" s="398"/>
      <c r="C100" s="398"/>
      <c r="D100" s="398"/>
      <c r="E100" s="409" t="s">
        <v>3017</v>
      </c>
      <c r="F100" s="410"/>
      <c r="G100" s="410" t="b">
        <f t="shared" si="9"/>
        <v>1</v>
      </c>
      <c r="H100" s="411" t="s">
        <v>583</v>
      </c>
      <c r="I100" s="411" t="str">
        <f>IFERROR(VLOOKUP(E100,'Reference Records'!$C$131:$H$131,6,FALSE),"")</f>
        <v/>
      </c>
      <c r="J100" s="410" t="s">
        <v>379</v>
      </c>
      <c r="K100" s="154"/>
      <c r="L100" s="47"/>
      <c r="M100" s="47"/>
      <c r="N100" s="47"/>
      <c r="O100" s="47"/>
      <c r="P100" s="47"/>
      <c r="Q100" s="47"/>
      <c r="R100" s="47"/>
      <c r="S100" s="47"/>
      <c r="T100" s="47"/>
      <c r="U100" s="47"/>
      <c r="V100" s="104"/>
      <c r="Y100" s="354"/>
      <c r="AS100" s="6"/>
    </row>
    <row r="101" spans="1:45" ht="47.1" customHeight="1" x14ac:dyDescent="0.25">
      <c r="A101" s="398">
        <v>8</v>
      </c>
      <c r="B101" s="398"/>
      <c r="C101" s="398"/>
      <c r="D101" s="398"/>
      <c r="E101" s="409" t="s">
        <v>3012</v>
      </c>
      <c r="F101" s="410"/>
      <c r="G101" s="410" t="b">
        <f t="shared" si="9"/>
        <v>1</v>
      </c>
      <c r="H101" s="411" t="s">
        <v>584</v>
      </c>
      <c r="I101" s="411" t="str">
        <f>IFERROR(VLOOKUP(E101,'Reference Records'!$C$131:$H$131,6,FALSE),"")</f>
        <v/>
      </c>
      <c r="J101" s="410" t="s">
        <v>379</v>
      </c>
      <c r="K101" s="154"/>
      <c r="L101" s="47"/>
      <c r="M101" s="47"/>
      <c r="N101" s="47"/>
      <c r="O101" s="47"/>
      <c r="P101" s="47"/>
      <c r="Q101" s="47"/>
      <c r="R101" s="47"/>
      <c r="S101" s="47"/>
      <c r="T101" s="47"/>
      <c r="U101" s="47"/>
      <c r="V101" s="104"/>
      <c r="Y101" s="354"/>
      <c r="AS101" s="6"/>
    </row>
    <row r="102" spans="1:45" ht="47.1" customHeight="1" x14ac:dyDescent="0.25">
      <c r="A102" s="398">
        <v>9</v>
      </c>
      <c r="B102" s="398"/>
      <c r="C102" s="398"/>
      <c r="D102" s="398"/>
      <c r="E102" s="409" t="s">
        <v>2919</v>
      </c>
      <c r="F102" s="410"/>
      <c r="G102" s="410" t="b">
        <f t="shared" si="9"/>
        <v>1</v>
      </c>
      <c r="H102" s="411" t="s">
        <v>585</v>
      </c>
      <c r="I102" s="411" t="str">
        <f>IFERROR(VLOOKUP(E102,'Reference Records'!$C$131:$H$131,6,FALSE),"")</f>
        <v/>
      </c>
      <c r="J102" s="410" t="s">
        <v>379</v>
      </c>
      <c r="K102" s="154"/>
      <c r="L102" s="47"/>
      <c r="M102" s="47"/>
      <c r="N102" s="47"/>
      <c r="O102" s="47"/>
      <c r="P102" s="47"/>
      <c r="Q102" s="47"/>
      <c r="R102" s="47"/>
      <c r="S102" s="47"/>
      <c r="T102" s="47"/>
      <c r="U102" s="47"/>
      <c r="V102" s="104"/>
      <c r="Y102" s="354"/>
      <c r="AS102" s="6"/>
    </row>
    <row r="103" spans="1:45" ht="47.1" customHeight="1" x14ac:dyDescent="0.25">
      <c r="A103" s="398">
        <v>10</v>
      </c>
      <c r="B103" s="398"/>
      <c r="C103" s="398"/>
      <c r="D103" s="398"/>
      <c r="E103" s="409"/>
      <c r="F103" s="410"/>
      <c r="G103" s="410" t="b">
        <f t="shared" si="9"/>
        <v>0</v>
      </c>
      <c r="H103" s="411" t="s">
        <v>586</v>
      </c>
      <c r="I103" s="411" t="str">
        <f>IFERROR(VLOOKUP(E103,'Reference Records'!$C$131:$H$131,6,FALSE),"")</f>
        <v/>
      </c>
      <c r="J103" s="410" t="s">
        <v>379</v>
      </c>
      <c r="K103" s="154"/>
      <c r="L103" s="47"/>
      <c r="M103" s="47"/>
      <c r="N103" s="47"/>
      <c r="O103" s="47"/>
      <c r="P103" s="47"/>
      <c r="Q103" s="47"/>
      <c r="R103" s="47"/>
      <c r="S103" s="47"/>
      <c r="T103" s="47"/>
      <c r="U103" s="47"/>
      <c r="V103" s="104"/>
      <c r="Y103" s="354"/>
      <c r="AS103" s="6"/>
    </row>
    <row r="104" spans="1:45" ht="47.1" customHeight="1" x14ac:dyDescent="0.25">
      <c r="A104" s="398">
        <v>11</v>
      </c>
      <c r="B104" s="398"/>
      <c r="C104" s="398"/>
      <c r="D104" s="398"/>
      <c r="E104" s="409"/>
      <c r="F104" s="410"/>
      <c r="G104" s="410" t="b">
        <f t="shared" si="9"/>
        <v>0</v>
      </c>
      <c r="H104" s="411" t="s">
        <v>587</v>
      </c>
      <c r="I104" s="411" t="str">
        <f>IFERROR(VLOOKUP(E104,'Reference Records'!$C$131:$H$131,6,FALSE),"")</f>
        <v/>
      </c>
      <c r="J104" s="410" t="s">
        <v>379</v>
      </c>
      <c r="K104" s="154"/>
      <c r="L104" s="47"/>
      <c r="M104" s="47"/>
      <c r="N104" s="47"/>
      <c r="O104" s="47"/>
      <c r="P104" s="47"/>
      <c r="Q104" s="47"/>
      <c r="R104" s="47"/>
      <c r="S104" s="47"/>
      <c r="T104" s="47"/>
      <c r="U104" s="47"/>
      <c r="V104" s="104"/>
      <c r="Y104" s="354"/>
      <c r="AS104" s="6"/>
    </row>
    <row r="105" spans="1:45" ht="47.1" customHeight="1" x14ac:dyDescent="0.25">
      <c r="A105" s="398">
        <v>12</v>
      </c>
      <c r="B105" s="398"/>
      <c r="C105" s="398"/>
      <c r="D105" s="398"/>
      <c r="E105" s="409"/>
      <c r="F105" s="410"/>
      <c r="G105" s="410" t="b">
        <f t="shared" si="9"/>
        <v>0</v>
      </c>
      <c r="H105" s="411" t="s">
        <v>588</v>
      </c>
      <c r="I105" s="411" t="str">
        <f>IFERROR(VLOOKUP(E105,'Reference Records'!$C$131:$H$131,6,FALSE),"")</f>
        <v/>
      </c>
      <c r="J105" s="410" t="s">
        <v>379</v>
      </c>
      <c r="K105" s="154"/>
      <c r="L105" s="47"/>
      <c r="M105" s="47"/>
      <c r="N105" s="47"/>
      <c r="O105" s="47"/>
      <c r="P105" s="47"/>
      <c r="Q105" s="47"/>
      <c r="R105" s="47"/>
      <c r="S105" s="47"/>
      <c r="T105" s="47"/>
      <c r="U105" s="47"/>
      <c r="V105" s="104"/>
      <c r="Y105" s="354"/>
      <c r="AS105" s="6"/>
    </row>
    <row r="106" spans="1:45" ht="47.1" customHeight="1" x14ac:dyDescent="0.25">
      <c r="A106" s="398">
        <v>13</v>
      </c>
      <c r="B106" s="398"/>
      <c r="C106" s="398"/>
      <c r="D106" s="398"/>
      <c r="E106" s="409" t="str">
        <f>IFERROR(IF(F106="[Module Reference (Name)]","--Select--",VLOOKUP(F106,'Reference records(soft deleted)'!$B$84:$D$127,3,FALSE)),"")</f>
        <v/>
      </c>
      <c r="F106" s="410"/>
      <c r="G106" s="410" t="b">
        <f t="shared" si="9"/>
        <v>0</v>
      </c>
      <c r="H106" s="411" t="s">
        <v>589</v>
      </c>
      <c r="I106" s="411" t="str">
        <f>IFERROR(VLOOKUP(E106,'Reference Records'!$C$131:$H$131,6,FALSE),"")</f>
        <v/>
      </c>
      <c r="J106" s="410" t="s">
        <v>379</v>
      </c>
      <c r="K106" s="154"/>
      <c r="L106" s="47"/>
      <c r="M106" s="47"/>
      <c r="N106" s="47"/>
      <c r="O106" s="47"/>
      <c r="P106" s="47"/>
      <c r="Q106" s="47"/>
      <c r="R106" s="47"/>
      <c r="S106" s="47"/>
      <c r="T106" s="47"/>
      <c r="U106" s="47"/>
      <c r="V106" s="104"/>
      <c r="Y106" s="354"/>
      <c r="AS106" s="6"/>
    </row>
    <row r="107" spans="1:45" ht="47.1" customHeight="1" x14ac:dyDescent="0.25">
      <c r="A107" s="398">
        <v>14</v>
      </c>
      <c r="B107" s="398"/>
      <c r="C107" s="398"/>
      <c r="D107" s="398"/>
      <c r="E107" s="409" t="str">
        <f>IFERROR(IF(F107="[Module Reference (Name)]","--Select--",VLOOKUP(F107,'Reference records(soft deleted)'!$B$84:$D$127,3,FALSE)),"")</f>
        <v/>
      </c>
      <c r="F107" s="410"/>
      <c r="G107" s="410" t="b">
        <f t="shared" si="9"/>
        <v>0</v>
      </c>
      <c r="H107" s="411" t="s">
        <v>590</v>
      </c>
      <c r="I107" s="411" t="str">
        <f>IFERROR(VLOOKUP(E107,'Reference Records'!$C$131:$H$131,6,FALSE),"")</f>
        <v/>
      </c>
      <c r="J107" s="410" t="s">
        <v>379</v>
      </c>
      <c r="K107" s="154"/>
      <c r="L107" s="47"/>
      <c r="M107" s="47"/>
      <c r="N107" s="47"/>
      <c r="O107" s="47"/>
      <c r="P107" s="47"/>
      <c r="Q107" s="47"/>
      <c r="R107" s="47"/>
      <c r="S107" s="47"/>
      <c r="T107" s="47"/>
      <c r="U107" s="47"/>
      <c r="V107" s="104"/>
      <c r="Y107" s="354"/>
      <c r="AS107" s="6"/>
    </row>
    <row r="108" spans="1:45" ht="47.1" customHeight="1" x14ac:dyDescent="0.25">
      <c r="A108" s="398">
        <v>15</v>
      </c>
      <c r="B108" s="398"/>
      <c r="C108" s="398"/>
      <c r="D108" s="398"/>
      <c r="E108" s="409" t="str">
        <f>IFERROR(IF(F108="[Module Reference (Name)]","--Select--",VLOOKUP(F108,'Reference records(soft deleted)'!$B$84:$D$127,3,FALSE)),"")</f>
        <v/>
      </c>
      <c r="F108" s="410"/>
      <c r="G108" s="410" t="b">
        <f t="shared" si="9"/>
        <v>0</v>
      </c>
      <c r="H108" s="411" t="s">
        <v>591</v>
      </c>
      <c r="I108" s="411" t="str">
        <f>IFERROR(VLOOKUP(E108,'Reference Records'!$C$131:$H$131,6,FALSE),"")</f>
        <v/>
      </c>
      <c r="J108" s="410" t="s">
        <v>379</v>
      </c>
      <c r="K108" s="154"/>
      <c r="L108" s="47"/>
      <c r="M108" s="47"/>
      <c r="N108" s="47"/>
      <c r="O108" s="47"/>
      <c r="P108" s="47"/>
      <c r="Q108" s="47"/>
      <c r="R108" s="47"/>
      <c r="S108" s="47"/>
      <c r="T108" s="47"/>
      <c r="U108" s="47"/>
      <c r="V108" s="104"/>
      <c r="Y108" s="354"/>
      <c r="AS108" s="6"/>
    </row>
    <row r="109" spans="1:45" ht="2.85" customHeight="1" thickBot="1" x14ac:dyDescent="0.3">
      <c r="A109" s="66"/>
      <c r="B109" s="67"/>
      <c r="C109" s="67"/>
      <c r="D109" s="67"/>
      <c r="E109" s="67"/>
      <c r="F109" s="67"/>
      <c r="G109" s="67"/>
      <c r="H109" s="67"/>
      <c r="I109" s="67"/>
      <c r="J109" s="61"/>
      <c r="K109" s="52"/>
      <c r="L109" s="47"/>
      <c r="M109" s="47"/>
      <c r="N109" s="47"/>
      <c r="O109" s="47"/>
      <c r="P109" s="47"/>
      <c r="Q109" s="47"/>
      <c r="R109" s="47"/>
      <c r="S109" s="47"/>
      <c r="T109" s="47"/>
      <c r="U109" s="47"/>
      <c r="V109" s="104"/>
    </row>
    <row r="110" spans="1:45" ht="35.25" customHeight="1" x14ac:dyDescent="0.25">
      <c r="L110" s="47"/>
      <c r="M110" s="47"/>
      <c r="N110" s="47"/>
      <c r="O110" s="47"/>
      <c r="P110" s="47"/>
      <c r="Q110" s="47"/>
      <c r="R110" s="47"/>
      <c r="S110" s="47"/>
      <c r="T110" s="47"/>
      <c r="U110" s="47"/>
      <c r="V110" s="104"/>
    </row>
    <row r="111" spans="1:45" ht="35.25" customHeight="1" x14ac:dyDescent="0.25">
      <c r="L111" s="47"/>
      <c r="M111" s="47"/>
      <c r="N111" s="47"/>
      <c r="O111" s="47"/>
      <c r="P111" s="47"/>
      <c r="Q111" s="47"/>
      <c r="R111" s="47"/>
      <c r="S111" s="47"/>
      <c r="T111" s="47"/>
      <c r="U111" s="47"/>
      <c r="V111" s="104"/>
    </row>
    <row r="112" spans="1:45" ht="35.25" customHeight="1" x14ac:dyDescent="0.25">
      <c r="L112" s="47"/>
      <c r="M112" s="47"/>
      <c r="N112" s="47"/>
      <c r="O112" s="47"/>
      <c r="P112" s="47"/>
      <c r="Q112" s="47"/>
      <c r="R112" s="47"/>
      <c r="S112" s="47"/>
      <c r="T112" s="47"/>
      <c r="U112" s="47"/>
      <c r="V112" s="104"/>
    </row>
    <row r="113" spans="1:31" ht="35.25" customHeight="1" x14ac:dyDescent="0.25">
      <c r="L113" s="47"/>
      <c r="M113" s="47"/>
      <c r="N113" s="47"/>
      <c r="O113" s="47"/>
      <c r="P113" s="47"/>
      <c r="Q113" s="47"/>
      <c r="R113" s="47"/>
      <c r="S113" s="47"/>
      <c r="T113" s="47"/>
      <c r="U113" s="47"/>
      <c r="V113" s="104"/>
    </row>
    <row r="114" spans="1:31" ht="35.25" customHeight="1" x14ac:dyDescent="0.25">
      <c r="L114" s="47"/>
      <c r="M114" s="47"/>
      <c r="N114" s="47"/>
      <c r="O114" s="47"/>
      <c r="P114" s="47"/>
      <c r="Q114" s="47"/>
      <c r="R114" s="47"/>
      <c r="S114" s="47"/>
      <c r="U114" s="47"/>
      <c r="V114" s="104"/>
    </row>
    <row r="115" spans="1:31" ht="35.25" customHeight="1" x14ac:dyDescent="0.25">
      <c r="L115" s="47"/>
      <c r="M115" s="47"/>
      <c r="N115" s="47"/>
      <c r="O115" s="47"/>
      <c r="P115" s="47"/>
      <c r="Q115" s="47"/>
      <c r="R115" s="47"/>
      <c r="S115" s="47"/>
      <c r="T115" s="47"/>
      <c r="U115" s="47"/>
      <c r="V115" s="104"/>
    </row>
    <row r="116" spans="1:31" ht="27.75" customHeight="1" thickBot="1" x14ac:dyDescent="0.3">
      <c r="A116" s="105"/>
      <c r="B116" s="46"/>
      <c r="C116" s="46"/>
      <c r="D116" s="46"/>
      <c r="E116" s="47"/>
      <c r="F116" s="47"/>
      <c r="G116" s="47"/>
      <c r="H116" s="47"/>
      <c r="I116" s="47"/>
      <c r="J116" s="47"/>
      <c r="K116" s="47"/>
      <c r="L116" s="47"/>
      <c r="M116" s="47"/>
      <c r="N116" s="47"/>
      <c r="O116" s="47"/>
      <c r="P116" s="47"/>
      <c r="Q116" s="47"/>
      <c r="R116" s="47"/>
      <c r="S116" s="47"/>
      <c r="T116" s="47"/>
      <c r="U116" s="47"/>
      <c r="V116" s="104"/>
    </row>
    <row r="117" spans="1:31" ht="16.5" customHeight="1" thickBot="1" x14ac:dyDescent="0.3">
      <c r="A117" s="553" t="s">
        <v>39</v>
      </c>
      <c r="B117" s="554"/>
      <c r="C117" s="554"/>
      <c r="D117" s="554"/>
      <c r="E117" s="555"/>
      <c r="F117" s="555"/>
      <c r="G117" s="555"/>
      <c r="H117" s="555"/>
      <c r="I117" s="555"/>
      <c r="J117" s="555"/>
      <c r="K117" s="556"/>
      <c r="L117" s="556"/>
      <c r="M117" s="556"/>
      <c r="N117" s="556"/>
      <c r="O117" s="556"/>
      <c r="P117" s="556"/>
      <c r="Q117" s="556"/>
      <c r="R117" s="556"/>
      <c r="S117" s="556"/>
      <c r="T117" s="556"/>
      <c r="U117" s="106"/>
      <c r="V117" s="107"/>
      <c r="W117" s="107"/>
      <c r="X117" s="107"/>
      <c r="Y117" s="107"/>
      <c r="Z117" s="107"/>
      <c r="AA117" s="108"/>
      <c r="AB117" s="108"/>
      <c r="AC117" s="109"/>
    </row>
    <row r="118" spans="1:31" ht="30" customHeight="1" thickBot="1" x14ac:dyDescent="0.3">
      <c r="A118" s="549" t="s">
        <v>38</v>
      </c>
      <c r="B118" s="550"/>
      <c r="C118" s="550"/>
      <c r="D118" s="550"/>
      <c r="E118" s="551"/>
      <c r="F118" s="551"/>
      <c r="G118" s="551"/>
      <c r="H118" s="551"/>
      <c r="I118" s="551"/>
      <c r="J118" s="551"/>
      <c r="K118" s="552"/>
      <c r="L118" s="552"/>
      <c r="M118" s="552"/>
      <c r="N118" s="552"/>
      <c r="O118" s="552"/>
      <c r="P118" s="552"/>
      <c r="Q118" s="552"/>
      <c r="R118" s="552"/>
      <c r="S118" s="552"/>
      <c r="T118" s="552"/>
      <c r="U118" s="110"/>
      <c r="V118" s="111"/>
      <c r="W118" s="112"/>
      <c r="X118" s="112"/>
      <c r="Y118" s="112"/>
      <c r="Z118" s="112"/>
      <c r="AA118" s="49"/>
      <c r="AB118" s="49"/>
      <c r="AC118" s="50"/>
    </row>
    <row r="119" spans="1:31" ht="46.5" customHeight="1" x14ac:dyDescent="0.25">
      <c r="A119" s="402" t="s">
        <v>25</v>
      </c>
      <c r="B119" s="402"/>
      <c r="C119" s="402"/>
      <c r="D119" s="402"/>
      <c r="E119" s="412" t="s">
        <v>16</v>
      </c>
      <c r="F119" s="402" t="s">
        <v>139</v>
      </c>
      <c r="G119" s="402" t="s">
        <v>154</v>
      </c>
      <c r="H119" s="402" t="s">
        <v>155</v>
      </c>
      <c r="I119" s="402" t="s">
        <v>156</v>
      </c>
      <c r="J119" s="402" t="s">
        <v>173</v>
      </c>
      <c r="K119" s="413" t="s">
        <v>106</v>
      </c>
      <c r="L119" s="402" t="s">
        <v>137</v>
      </c>
      <c r="M119" s="414" t="s">
        <v>174</v>
      </c>
      <c r="N119" s="414" t="s">
        <v>175</v>
      </c>
      <c r="O119" s="414" t="s">
        <v>176</v>
      </c>
      <c r="P119" s="414" t="s">
        <v>177</v>
      </c>
      <c r="Q119" s="414" t="s">
        <v>193</v>
      </c>
      <c r="R119" s="414" t="s">
        <v>264</v>
      </c>
      <c r="S119" s="415" t="s">
        <v>263</v>
      </c>
      <c r="T119" s="416" t="s">
        <v>279</v>
      </c>
      <c r="U119" s="417" t="s">
        <v>76</v>
      </c>
      <c r="V119" s="418" t="s">
        <v>136</v>
      </c>
      <c r="W119" s="419" t="s">
        <v>148</v>
      </c>
      <c r="X119" s="417" t="s">
        <v>92</v>
      </c>
      <c r="Y119" s="417" t="s">
        <v>60</v>
      </c>
      <c r="Z119" s="417" t="s">
        <v>96</v>
      </c>
      <c r="AA119" s="417" t="s">
        <v>98</v>
      </c>
      <c r="AB119" s="417" t="s">
        <v>62</v>
      </c>
      <c r="AC119" s="51"/>
      <c r="AD119" s="4"/>
      <c r="AE119" s="69"/>
    </row>
    <row r="120" spans="1:31" ht="47.1" hidden="1" customHeight="1" x14ac:dyDescent="0.25">
      <c r="A120" s="398" t="s">
        <v>295</v>
      </c>
      <c r="B120" s="420"/>
      <c r="C120" s="420"/>
      <c r="D120" s="420"/>
      <c r="E120" s="421" t="str">
        <f>IFERROR(IF(AND(K120="",T120=""),"",(VLOOKUP(Q120,'Reference records(soft deleted)'!$B$84:$D$127,3,FALSE))),"")</f>
        <v/>
      </c>
      <c r="F120" s="422"/>
      <c r="G120" s="422"/>
      <c r="H120" s="422"/>
      <c r="I120" s="422"/>
      <c r="J120" s="422"/>
      <c r="K120" s="421" t="str">
        <f>IFERROR(VLOOKUP(R120,'Reference records(soft deleted)'!$B$235:$D$426,3,FALSE),"")</f>
        <v/>
      </c>
      <c r="L120" s="422"/>
      <c r="M120" s="422"/>
      <c r="N120" s="422"/>
      <c r="O120" s="422"/>
      <c r="P120" s="422"/>
      <c r="Q120" s="423" t="s">
        <v>192</v>
      </c>
      <c r="R120" s="424" t="s">
        <v>194</v>
      </c>
      <c r="S120" s="422"/>
      <c r="T120" s="425" t="s">
        <v>261</v>
      </c>
      <c r="U120" s="426" t="str">
        <f>IFERROR(IF(VLOOKUP(E120,'Reference Records'!$C$131:$D$166,2,FALSE)=0,"",VLOOKUP(E120,'Reference Records'!$C$131:$D$166,2,FALSE)),"")</f>
        <v/>
      </c>
      <c r="V120" s="426"/>
      <c r="W120" s="426" t="str">
        <f>K120&amp;T120</f>
        <v>[Custom Intervention]</v>
      </c>
      <c r="X120" s="427" t="str">
        <f>IFERROR(VLOOKUP(E120,$E$93:$H$110,4,FALSE),"")</f>
        <v>a1P36000002L79SEAS</v>
      </c>
      <c r="Y120" s="427" t="b">
        <f>IFERROR(IF(OR(K120&lt;&gt;"",T120&lt;&gt;""),TRUE,FALSE),FALSE)</f>
        <v>1</v>
      </c>
      <c r="Z120" s="427" t="b">
        <f>IFERROR(TRUE,FALSE)</f>
        <v>1</v>
      </c>
      <c r="AA120" s="427" t="str">
        <f>IFERROR(VLOOKUP(K120,'Reference Records'!$C$169:$E$334,3,FALSE),"")</f>
        <v/>
      </c>
      <c r="AB120" s="427" t="s">
        <v>61</v>
      </c>
      <c r="AC120" s="51"/>
    </row>
    <row r="121" spans="1:31" ht="47.1" customHeight="1" x14ac:dyDescent="0.25">
      <c r="A121" s="398">
        <v>1</v>
      </c>
      <c r="B121" s="420"/>
      <c r="C121" s="420"/>
      <c r="D121" s="420"/>
      <c r="E121" s="428" t="str">
        <f>IFERROR(IF(AND(K121="",T121=""),"",(VLOOKUP(Q121,'Reference records(soft deleted)'!$B$84:$D$127,3,FALSE))),"")</f>
        <v/>
      </c>
      <c r="F121" s="429"/>
      <c r="G121" s="429"/>
      <c r="H121" s="429"/>
      <c r="I121" s="429"/>
      <c r="J121" s="429"/>
      <c r="K121" s="421" t="str">
        <f>IFERROR(VLOOKUP(R121,'Reference records(soft deleted)'!$B$235:$D$426,3,FALSE),"")</f>
        <v/>
      </c>
      <c r="L121" s="429"/>
      <c r="M121" s="429"/>
      <c r="N121" s="429"/>
      <c r="O121" s="429"/>
      <c r="P121" s="429"/>
      <c r="Q121" s="430"/>
      <c r="R121" s="431"/>
      <c r="S121" s="429"/>
      <c r="T121" s="432"/>
      <c r="U121" s="426" t="str">
        <f>IFERROR(IF(VLOOKUP(E121,'Reference Records'!$C$131:$D$166,2,FALSE)=0,"",VLOOKUP(E121,'Reference Records'!$C$131:$D$166,2,FALSE)),"")</f>
        <v/>
      </c>
      <c r="V121" s="433"/>
      <c r="W121" s="426" t="str">
        <f t="shared" ref="W121:W170" si="10">K121&amp;T121</f>
        <v/>
      </c>
      <c r="X121" s="427" t="str">
        <f t="shared" ref="X121:X170" si="11">IFERROR(VLOOKUP(E121,$E$93:$H$110,4,FALSE),"")</f>
        <v>a1P36000002L79SEAS</v>
      </c>
      <c r="Y121" s="427" t="b">
        <f t="shared" ref="Y121:Y170" si="12">IFERROR(IF(OR(K121&lt;&gt;"",T121&lt;&gt;""),TRUE,FALSE),FALSE)</f>
        <v>0</v>
      </c>
      <c r="Z121" s="427" t="b">
        <f t="shared" ref="Z121:Z170" si="13">IFERROR(TRUE,FALSE)</f>
        <v>1</v>
      </c>
      <c r="AA121" s="427" t="str">
        <f>IFERROR(VLOOKUP(K121,'Reference Records'!$C$169:$E$334,3,FALSE),"")</f>
        <v/>
      </c>
      <c r="AB121" s="427" t="s">
        <v>592</v>
      </c>
      <c r="AC121" s="51"/>
    </row>
    <row r="122" spans="1:31" ht="47.1" customHeight="1" x14ac:dyDescent="0.25">
      <c r="A122" s="398">
        <v>2</v>
      </c>
      <c r="B122" s="420"/>
      <c r="C122" s="420"/>
      <c r="D122" s="420"/>
      <c r="E122" s="428" t="str">
        <f>IFERROR(IF(AND(K122="",T122=""),"",(VLOOKUP(Q122,'Reference records(soft deleted)'!$B$84:$D$127,3,FALSE))),"")</f>
        <v/>
      </c>
      <c r="F122" s="429"/>
      <c r="G122" s="429"/>
      <c r="H122" s="429"/>
      <c r="I122" s="429"/>
      <c r="J122" s="429"/>
      <c r="K122" s="421" t="str">
        <f>IFERROR(VLOOKUP(R122,'Reference records(soft deleted)'!$B$235:$D$426,3,FALSE),"")</f>
        <v/>
      </c>
      <c r="L122" s="429"/>
      <c r="M122" s="429"/>
      <c r="N122" s="429"/>
      <c r="O122" s="429"/>
      <c r="P122" s="429"/>
      <c r="Q122" s="430"/>
      <c r="R122" s="431"/>
      <c r="S122" s="429"/>
      <c r="T122" s="432"/>
      <c r="U122" s="426" t="str">
        <f>IFERROR(IF(VLOOKUP(E122,'Reference Records'!$C$131:$D$166,2,FALSE)=0,"",VLOOKUP(E122,'Reference Records'!$C$131:$D$166,2,FALSE)),"")</f>
        <v/>
      </c>
      <c r="V122" s="433"/>
      <c r="W122" s="426" t="str">
        <f t="shared" si="10"/>
        <v/>
      </c>
      <c r="X122" s="427" t="str">
        <f t="shared" si="11"/>
        <v>a1P36000002L79SEAS</v>
      </c>
      <c r="Y122" s="427" t="b">
        <f t="shared" si="12"/>
        <v>0</v>
      </c>
      <c r="Z122" s="427" t="b">
        <f t="shared" si="13"/>
        <v>1</v>
      </c>
      <c r="AA122" s="427" t="str">
        <f>IFERROR(VLOOKUP(K122,'Reference Records'!$C$169:$E$334,3,FALSE),"")</f>
        <v/>
      </c>
      <c r="AB122" s="427" t="s">
        <v>593</v>
      </c>
      <c r="AC122" s="51"/>
    </row>
    <row r="123" spans="1:31" ht="47.1" customHeight="1" x14ac:dyDescent="0.25">
      <c r="A123" s="398">
        <v>3</v>
      </c>
      <c r="B123" s="420"/>
      <c r="C123" s="420"/>
      <c r="D123" s="420"/>
      <c r="E123" s="428" t="str">
        <f>IFERROR(IF(AND(K123="",T123=""),"",(VLOOKUP(Q123,'Reference records(soft deleted)'!$B$84:$D$127,3,FALSE))),"")</f>
        <v/>
      </c>
      <c r="F123" s="429"/>
      <c r="G123" s="429"/>
      <c r="H123" s="429"/>
      <c r="I123" s="429"/>
      <c r="J123" s="429"/>
      <c r="K123" s="421" t="str">
        <f>IFERROR(VLOOKUP(R123,'Reference records(soft deleted)'!$B$235:$D$426,3,FALSE),"")</f>
        <v/>
      </c>
      <c r="L123" s="429"/>
      <c r="M123" s="429"/>
      <c r="N123" s="429"/>
      <c r="O123" s="429"/>
      <c r="P123" s="429"/>
      <c r="Q123" s="430"/>
      <c r="R123" s="431"/>
      <c r="S123" s="429"/>
      <c r="T123" s="432"/>
      <c r="U123" s="426" t="str">
        <f>IFERROR(IF(VLOOKUP(E123,'Reference Records'!$C$131:$D$166,2,FALSE)=0,"",VLOOKUP(E123,'Reference Records'!$C$131:$D$166,2,FALSE)),"")</f>
        <v/>
      </c>
      <c r="V123" s="433"/>
      <c r="W123" s="426" t="str">
        <f t="shared" si="10"/>
        <v/>
      </c>
      <c r="X123" s="427" t="str">
        <f t="shared" si="11"/>
        <v>a1P36000002L79SEAS</v>
      </c>
      <c r="Y123" s="427" t="b">
        <f t="shared" si="12"/>
        <v>0</v>
      </c>
      <c r="Z123" s="427" t="b">
        <f t="shared" si="13"/>
        <v>1</v>
      </c>
      <c r="AA123" s="427" t="str">
        <f>IFERROR(VLOOKUP(K123,'Reference Records'!$C$169:$E$334,3,FALSE),"")</f>
        <v/>
      </c>
      <c r="AB123" s="427" t="s">
        <v>594</v>
      </c>
      <c r="AC123" s="51"/>
    </row>
    <row r="124" spans="1:31" ht="47.1" customHeight="1" x14ac:dyDescent="0.25">
      <c r="A124" s="398">
        <v>4</v>
      </c>
      <c r="B124" s="420"/>
      <c r="C124" s="420"/>
      <c r="D124" s="420"/>
      <c r="E124" s="428" t="str">
        <f>IFERROR(IF(AND(K124="",T124=""),"",(VLOOKUP(Q124,'Reference records(soft deleted)'!$B$84:$D$127,3,FALSE))),"")</f>
        <v/>
      </c>
      <c r="F124" s="429"/>
      <c r="G124" s="429"/>
      <c r="H124" s="429"/>
      <c r="I124" s="429"/>
      <c r="J124" s="429"/>
      <c r="K124" s="421" t="str">
        <f>IFERROR(VLOOKUP(R124,'Reference records(soft deleted)'!$B$235:$D$426,3,FALSE),"")</f>
        <v/>
      </c>
      <c r="L124" s="429"/>
      <c r="M124" s="429"/>
      <c r="N124" s="429"/>
      <c r="O124" s="429"/>
      <c r="P124" s="429"/>
      <c r="Q124" s="430"/>
      <c r="R124" s="431"/>
      <c r="S124" s="429"/>
      <c r="T124" s="432"/>
      <c r="U124" s="426" t="str">
        <f>IFERROR(IF(VLOOKUP(E124,'Reference Records'!$C$131:$D$166,2,FALSE)=0,"",VLOOKUP(E124,'Reference Records'!$C$131:$D$166,2,FALSE)),"")</f>
        <v/>
      </c>
      <c r="V124" s="433"/>
      <c r="W124" s="426" t="str">
        <f t="shared" si="10"/>
        <v/>
      </c>
      <c r="X124" s="427" t="str">
        <f t="shared" si="11"/>
        <v>a1P36000002L79SEAS</v>
      </c>
      <c r="Y124" s="427" t="b">
        <f t="shared" si="12"/>
        <v>0</v>
      </c>
      <c r="Z124" s="427" t="b">
        <f t="shared" si="13"/>
        <v>1</v>
      </c>
      <c r="AA124" s="427" t="str">
        <f>IFERROR(VLOOKUP(K124,'Reference Records'!$C$169:$E$334,3,FALSE),"")</f>
        <v/>
      </c>
      <c r="AB124" s="427" t="s">
        <v>595</v>
      </c>
      <c r="AC124" s="51"/>
    </row>
    <row r="125" spans="1:31" ht="47.1" customHeight="1" x14ac:dyDescent="0.25">
      <c r="A125" s="398">
        <v>5</v>
      </c>
      <c r="B125" s="420"/>
      <c r="C125" s="420"/>
      <c r="D125" s="420"/>
      <c r="E125" s="428" t="str">
        <f>IFERROR(IF(AND(K125="",T125=""),"",(VLOOKUP(Q125,'Reference records(soft deleted)'!$B$84:$D$127,3,FALSE))),"")</f>
        <v/>
      </c>
      <c r="F125" s="429"/>
      <c r="G125" s="429"/>
      <c r="H125" s="429"/>
      <c r="I125" s="429"/>
      <c r="J125" s="429"/>
      <c r="K125" s="421" t="str">
        <f>IFERROR(VLOOKUP(R125,'Reference records(soft deleted)'!$B$235:$D$426,3,FALSE),"")</f>
        <v/>
      </c>
      <c r="L125" s="429"/>
      <c r="M125" s="429"/>
      <c r="N125" s="429"/>
      <c r="O125" s="429"/>
      <c r="P125" s="429"/>
      <c r="Q125" s="430"/>
      <c r="R125" s="431"/>
      <c r="S125" s="429"/>
      <c r="T125" s="432"/>
      <c r="U125" s="426" t="str">
        <f>IFERROR(IF(VLOOKUP(E125,'Reference Records'!$C$131:$D$166,2,FALSE)=0,"",VLOOKUP(E125,'Reference Records'!$C$131:$D$166,2,FALSE)),"")</f>
        <v/>
      </c>
      <c r="V125" s="433"/>
      <c r="W125" s="426" t="str">
        <f t="shared" si="10"/>
        <v/>
      </c>
      <c r="X125" s="427" t="str">
        <f t="shared" si="11"/>
        <v>a1P36000002L79SEAS</v>
      </c>
      <c r="Y125" s="427" t="b">
        <f t="shared" si="12"/>
        <v>0</v>
      </c>
      <c r="Z125" s="427" t="b">
        <f t="shared" si="13"/>
        <v>1</v>
      </c>
      <c r="AA125" s="427" t="str">
        <f>IFERROR(VLOOKUP(K125,'Reference Records'!$C$169:$E$334,3,FALSE),"")</f>
        <v/>
      </c>
      <c r="AB125" s="427" t="s">
        <v>596</v>
      </c>
      <c r="AC125" s="51"/>
    </row>
    <row r="126" spans="1:31" ht="47.1" customHeight="1" x14ac:dyDescent="0.25">
      <c r="A126" s="398">
        <v>6</v>
      </c>
      <c r="B126" s="420"/>
      <c r="C126" s="420"/>
      <c r="D126" s="420"/>
      <c r="E126" s="428" t="str">
        <f>IFERROR(IF(AND(K126="",T126=""),"",(VLOOKUP(Q126,'Reference records(soft deleted)'!$B$84:$D$127,3,FALSE))),"")</f>
        <v/>
      </c>
      <c r="F126" s="429"/>
      <c r="G126" s="429"/>
      <c r="H126" s="429"/>
      <c r="I126" s="429"/>
      <c r="J126" s="429"/>
      <c r="K126" s="421" t="str">
        <f>IFERROR(VLOOKUP(R126,'Reference records(soft deleted)'!$B$235:$D$426,3,FALSE),"")</f>
        <v/>
      </c>
      <c r="L126" s="429"/>
      <c r="M126" s="429"/>
      <c r="N126" s="429"/>
      <c r="O126" s="429"/>
      <c r="P126" s="429"/>
      <c r="Q126" s="430"/>
      <c r="R126" s="431"/>
      <c r="S126" s="429"/>
      <c r="T126" s="432"/>
      <c r="U126" s="426" t="str">
        <f>IFERROR(IF(VLOOKUP(E126,'Reference Records'!$C$131:$D$166,2,FALSE)=0,"",VLOOKUP(E126,'Reference Records'!$C$131:$D$166,2,FALSE)),"")</f>
        <v/>
      </c>
      <c r="V126" s="433"/>
      <c r="W126" s="426" t="str">
        <f t="shared" si="10"/>
        <v/>
      </c>
      <c r="X126" s="427" t="str">
        <f t="shared" si="11"/>
        <v>a1P36000002L79SEAS</v>
      </c>
      <c r="Y126" s="427" t="b">
        <f t="shared" si="12"/>
        <v>0</v>
      </c>
      <c r="Z126" s="427" t="b">
        <f t="shared" si="13"/>
        <v>1</v>
      </c>
      <c r="AA126" s="427" t="str">
        <f>IFERROR(VLOOKUP(K126,'Reference Records'!$C$169:$E$334,3,FALSE),"")</f>
        <v/>
      </c>
      <c r="AB126" s="427" t="s">
        <v>597</v>
      </c>
      <c r="AC126" s="51"/>
    </row>
    <row r="127" spans="1:31" ht="47.1" customHeight="1" x14ac:dyDescent="0.25">
      <c r="A127" s="398">
        <v>7</v>
      </c>
      <c r="B127" s="420"/>
      <c r="C127" s="420"/>
      <c r="D127" s="420"/>
      <c r="E127" s="428" t="str">
        <f>IFERROR(IF(AND(K127="",T127=""),"",(VLOOKUP(Q127,'Reference records(soft deleted)'!$B$84:$D$127,3,FALSE))),"")</f>
        <v/>
      </c>
      <c r="F127" s="429"/>
      <c r="G127" s="429"/>
      <c r="H127" s="429"/>
      <c r="I127" s="429"/>
      <c r="J127" s="429"/>
      <c r="K127" s="421" t="str">
        <f>IFERROR(VLOOKUP(R127,'Reference records(soft deleted)'!$B$235:$D$426,3,FALSE),"")</f>
        <v/>
      </c>
      <c r="L127" s="429"/>
      <c r="M127" s="429"/>
      <c r="N127" s="429"/>
      <c r="O127" s="429"/>
      <c r="P127" s="429"/>
      <c r="Q127" s="430"/>
      <c r="R127" s="431"/>
      <c r="S127" s="429"/>
      <c r="T127" s="432"/>
      <c r="U127" s="426" t="str">
        <f>IFERROR(IF(VLOOKUP(E127,'Reference Records'!$C$131:$D$166,2,FALSE)=0,"",VLOOKUP(E127,'Reference Records'!$C$131:$D$166,2,FALSE)),"")</f>
        <v/>
      </c>
      <c r="V127" s="433"/>
      <c r="W127" s="426" t="str">
        <f t="shared" si="10"/>
        <v/>
      </c>
      <c r="X127" s="427" t="str">
        <f t="shared" si="11"/>
        <v>a1P36000002L79SEAS</v>
      </c>
      <c r="Y127" s="427" t="b">
        <f t="shared" si="12"/>
        <v>0</v>
      </c>
      <c r="Z127" s="427" t="b">
        <f t="shared" si="13"/>
        <v>1</v>
      </c>
      <c r="AA127" s="427" t="str">
        <f>IFERROR(VLOOKUP(K127,'Reference Records'!$C$169:$E$334,3,FALSE),"")</f>
        <v/>
      </c>
      <c r="AB127" s="427" t="s">
        <v>598</v>
      </c>
      <c r="AC127" s="51"/>
    </row>
    <row r="128" spans="1:31" ht="47.1" customHeight="1" x14ac:dyDescent="0.25">
      <c r="A128" s="398">
        <v>8</v>
      </c>
      <c r="B128" s="420"/>
      <c r="C128" s="420"/>
      <c r="D128" s="420"/>
      <c r="E128" s="428" t="str">
        <f>IFERROR(IF(AND(K128="",T128=""),"",(VLOOKUP(Q128,'Reference records(soft deleted)'!$B$84:$D$127,3,FALSE))),"")</f>
        <v/>
      </c>
      <c r="F128" s="429"/>
      <c r="G128" s="429"/>
      <c r="H128" s="429"/>
      <c r="I128" s="429"/>
      <c r="J128" s="429"/>
      <c r="K128" s="421" t="str">
        <f>IFERROR(VLOOKUP(R128,'Reference records(soft deleted)'!$B$235:$D$426,3,FALSE),"")</f>
        <v/>
      </c>
      <c r="L128" s="429"/>
      <c r="M128" s="429"/>
      <c r="N128" s="429"/>
      <c r="O128" s="429"/>
      <c r="P128" s="429"/>
      <c r="Q128" s="430"/>
      <c r="R128" s="431"/>
      <c r="S128" s="429"/>
      <c r="T128" s="432"/>
      <c r="U128" s="426" t="str">
        <f>IFERROR(IF(VLOOKUP(E128,'Reference Records'!$C$131:$D$166,2,FALSE)=0,"",VLOOKUP(E128,'Reference Records'!$C$131:$D$166,2,FALSE)),"")</f>
        <v/>
      </c>
      <c r="V128" s="433"/>
      <c r="W128" s="426" t="str">
        <f t="shared" si="10"/>
        <v/>
      </c>
      <c r="X128" s="427" t="str">
        <f t="shared" si="11"/>
        <v>a1P36000002L79SEAS</v>
      </c>
      <c r="Y128" s="427" t="b">
        <f t="shared" si="12"/>
        <v>0</v>
      </c>
      <c r="Z128" s="427" t="b">
        <f t="shared" si="13"/>
        <v>1</v>
      </c>
      <c r="AA128" s="427" t="str">
        <f>IFERROR(VLOOKUP(K128,'Reference Records'!$C$169:$E$334,3,FALSE),"")</f>
        <v/>
      </c>
      <c r="AB128" s="427" t="s">
        <v>599</v>
      </c>
      <c r="AC128" s="51"/>
    </row>
    <row r="129" spans="1:29" ht="47.1" customHeight="1" x14ac:dyDescent="0.25">
      <c r="A129" s="398">
        <v>9</v>
      </c>
      <c r="B129" s="420"/>
      <c r="C129" s="420"/>
      <c r="D129" s="420"/>
      <c r="E129" s="428" t="str">
        <f>IFERROR(IF(AND(K129="",T129=""),"",(VLOOKUP(Q129,'Reference records(soft deleted)'!$B$84:$D$127,3,FALSE))),"")</f>
        <v/>
      </c>
      <c r="F129" s="429"/>
      <c r="G129" s="429"/>
      <c r="H129" s="429"/>
      <c r="I129" s="429"/>
      <c r="J129" s="429"/>
      <c r="K129" s="421" t="str">
        <f>IFERROR(VLOOKUP(R129,'Reference records(soft deleted)'!$B$235:$D$426,3,FALSE),"")</f>
        <v/>
      </c>
      <c r="L129" s="429"/>
      <c r="M129" s="429"/>
      <c r="N129" s="429"/>
      <c r="O129" s="429"/>
      <c r="P129" s="429"/>
      <c r="Q129" s="430"/>
      <c r="R129" s="431"/>
      <c r="S129" s="429"/>
      <c r="T129" s="432"/>
      <c r="U129" s="426" t="str">
        <f>IFERROR(IF(VLOOKUP(E129,'Reference Records'!$C$131:$D$166,2,FALSE)=0,"",VLOOKUP(E129,'Reference Records'!$C$131:$D$166,2,FALSE)),"")</f>
        <v/>
      </c>
      <c r="V129" s="433"/>
      <c r="W129" s="426" t="str">
        <f t="shared" si="10"/>
        <v/>
      </c>
      <c r="X129" s="427" t="str">
        <f t="shared" si="11"/>
        <v>a1P36000002L79SEAS</v>
      </c>
      <c r="Y129" s="427" t="b">
        <f t="shared" si="12"/>
        <v>0</v>
      </c>
      <c r="Z129" s="427" t="b">
        <f t="shared" si="13"/>
        <v>1</v>
      </c>
      <c r="AA129" s="427" t="str">
        <f>IFERROR(VLOOKUP(K129,'Reference Records'!$C$169:$E$334,3,FALSE),"")</f>
        <v/>
      </c>
      <c r="AB129" s="427" t="s">
        <v>600</v>
      </c>
      <c r="AC129" s="51"/>
    </row>
    <row r="130" spans="1:29" ht="47.1" customHeight="1" x14ac:dyDescent="0.25">
      <c r="A130" s="398">
        <v>10</v>
      </c>
      <c r="B130" s="420"/>
      <c r="C130" s="420"/>
      <c r="D130" s="420"/>
      <c r="E130" s="428" t="str">
        <f>IFERROR(IF(AND(K130="",T130=""),"",(VLOOKUP(Q130,'Reference records(soft deleted)'!$B$84:$D$127,3,FALSE))),"")</f>
        <v/>
      </c>
      <c r="F130" s="429"/>
      <c r="G130" s="429"/>
      <c r="H130" s="429"/>
      <c r="I130" s="429"/>
      <c r="J130" s="429"/>
      <c r="K130" s="421" t="str">
        <f>IFERROR(VLOOKUP(R130,'Reference records(soft deleted)'!$B$235:$D$426,3,FALSE),"")</f>
        <v/>
      </c>
      <c r="L130" s="429"/>
      <c r="M130" s="429"/>
      <c r="N130" s="429"/>
      <c r="O130" s="429"/>
      <c r="P130" s="429"/>
      <c r="Q130" s="430"/>
      <c r="R130" s="431"/>
      <c r="S130" s="429"/>
      <c r="T130" s="432"/>
      <c r="U130" s="426" t="str">
        <f>IFERROR(IF(VLOOKUP(E130,'Reference Records'!$C$131:$D$166,2,FALSE)=0,"",VLOOKUP(E130,'Reference Records'!$C$131:$D$166,2,FALSE)),"")</f>
        <v/>
      </c>
      <c r="V130" s="433"/>
      <c r="W130" s="426" t="str">
        <f t="shared" si="10"/>
        <v/>
      </c>
      <c r="X130" s="427" t="str">
        <f t="shared" si="11"/>
        <v>a1P36000002L79SEAS</v>
      </c>
      <c r="Y130" s="427" t="b">
        <f t="shared" si="12"/>
        <v>0</v>
      </c>
      <c r="Z130" s="427" t="b">
        <f t="shared" si="13"/>
        <v>1</v>
      </c>
      <c r="AA130" s="427" t="str">
        <f>IFERROR(VLOOKUP(K130,'Reference Records'!$C$169:$E$334,3,FALSE),"")</f>
        <v/>
      </c>
      <c r="AB130" s="427" t="s">
        <v>601</v>
      </c>
      <c r="AC130" s="51"/>
    </row>
    <row r="131" spans="1:29" ht="47.1" customHeight="1" x14ac:dyDescent="0.25">
      <c r="A131" s="398">
        <v>11</v>
      </c>
      <c r="B131" s="420"/>
      <c r="C131" s="420"/>
      <c r="D131" s="420"/>
      <c r="E131" s="428" t="str">
        <f>IFERROR(IF(AND(K131="",T131=""),"",(VLOOKUP(Q131,'Reference records(soft deleted)'!$B$84:$D$127,3,FALSE))),"")</f>
        <v/>
      </c>
      <c r="F131" s="429"/>
      <c r="G131" s="429"/>
      <c r="H131" s="429"/>
      <c r="I131" s="429"/>
      <c r="J131" s="429"/>
      <c r="K131" s="421" t="str">
        <f>IFERROR(VLOOKUP(R131,'Reference records(soft deleted)'!$B$235:$D$426,3,FALSE),"")</f>
        <v/>
      </c>
      <c r="L131" s="429"/>
      <c r="M131" s="429"/>
      <c r="N131" s="429"/>
      <c r="O131" s="429"/>
      <c r="P131" s="429"/>
      <c r="Q131" s="430"/>
      <c r="R131" s="431"/>
      <c r="S131" s="429"/>
      <c r="T131" s="432"/>
      <c r="U131" s="426" t="str">
        <f>IFERROR(IF(VLOOKUP(E131,'Reference Records'!$C$131:$D$166,2,FALSE)=0,"",VLOOKUP(E131,'Reference Records'!$C$131:$D$166,2,FALSE)),"")</f>
        <v/>
      </c>
      <c r="V131" s="433"/>
      <c r="W131" s="426" t="str">
        <f t="shared" si="10"/>
        <v/>
      </c>
      <c r="X131" s="427" t="str">
        <f t="shared" si="11"/>
        <v>a1P36000002L79SEAS</v>
      </c>
      <c r="Y131" s="427" t="b">
        <f t="shared" si="12"/>
        <v>0</v>
      </c>
      <c r="Z131" s="427" t="b">
        <f t="shared" si="13"/>
        <v>1</v>
      </c>
      <c r="AA131" s="427" t="str">
        <f>IFERROR(VLOOKUP(K131,'Reference Records'!$C$169:$E$334,3,FALSE),"")</f>
        <v/>
      </c>
      <c r="AB131" s="427" t="s">
        <v>602</v>
      </c>
      <c r="AC131" s="51"/>
    </row>
    <row r="132" spans="1:29" ht="47.1" customHeight="1" x14ac:dyDescent="0.25">
      <c r="A132" s="398">
        <v>12</v>
      </c>
      <c r="B132" s="420"/>
      <c r="C132" s="420"/>
      <c r="D132" s="420"/>
      <c r="E132" s="428" t="str">
        <f>IFERROR(IF(AND(K132="",T132=""),"",(VLOOKUP(Q132,'Reference records(soft deleted)'!$B$84:$D$127,3,FALSE))),"")</f>
        <v/>
      </c>
      <c r="F132" s="429"/>
      <c r="G132" s="429"/>
      <c r="H132" s="429"/>
      <c r="I132" s="429"/>
      <c r="J132" s="429"/>
      <c r="K132" s="421" t="str">
        <f>IFERROR(VLOOKUP(R132,'Reference records(soft deleted)'!$B$235:$D$426,3,FALSE),"")</f>
        <v/>
      </c>
      <c r="L132" s="429"/>
      <c r="M132" s="429"/>
      <c r="N132" s="429"/>
      <c r="O132" s="429"/>
      <c r="P132" s="429"/>
      <c r="Q132" s="430"/>
      <c r="R132" s="431"/>
      <c r="S132" s="429"/>
      <c r="T132" s="432"/>
      <c r="U132" s="426" t="str">
        <f>IFERROR(IF(VLOOKUP(E132,'Reference Records'!$C$131:$D$166,2,FALSE)=0,"",VLOOKUP(E132,'Reference Records'!$C$131:$D$166,2,FALSE)),"")</f>
        <v/>
      </c>
      <c r="V132" s="433"/>
      <c r="W132" s="426" t="str">
        <f t="shared" si="10"/>
        <v/>
      </c>
      <c r="X132" s="427" t="str">
        <f t="shared" si="11"/>
        <v>a1P36000002L79SEAS</v>
      </c>
      <c r="Y132" s="427" t="b">
        <f t="shared" si="12"/>
        <v>0</v>
      </c>
      <c r="Z132" s="427" t="b">
        <f t="shared" si="13"/>
        <v>1</v>
      </c>
      <c r="AA132" s="427" t="str">
        <f>IFERROR(VLOOKUP(K132,'Reference Records'!$C$169:$E$334,3,FALSE),"")</f>
        <v/>
      </c>
      <c r="AB132" s="427" t="s">
        <v>603</v>
      </c>
      <c r="AC132" s="51"/>
    </row>
    <row r="133" spans="1:29" ht="47.1" customHeight="1" x14ac:dyDescent="0.25">
      <c r="A133" s="398">
        <v>13</v>
      </c>
      <c r="B133" s="420"/>
      <c r="C133" s="420"/>
      <c r="D133" s="420"/>
      <c r="E133" s="428" t="str">
        <f>IFERROR(IF(AND(K133="",T133=""),"",(VLOOKUP(Q133,'Reference records(soft deleted)'!$B$84:$D$127,3,FALSE))),"")</f>
        <v/>
      </c>
      <c r="F133" s="429"/>
      <c r="G133" s="429"/>
      <c r="H133" s="429"/>
      <c r="I133" s="429"/>
      <c r="J133" s="429"/>
      <c r="K133" s="421" t="str">
        <f>IFERROR(VLOOKUP(R133,'Reference records(soft deleted)'!$B$235:$D$426,3,FALSE),"")</f>
        <v/>
      </c>
      <c r="L133" s="429"/>
      <c r="M133" s="429"/>
      <c r="N133" s="429"/>
      <c r="O133" s="429"/>
      <c r="P133" s="429"/>
      <c r="Q133" s="430"/>
      <c r="R133" s="431"/>
      <c r="S133" s="429"/>
      <c r="T133" s="432"/>
      <c r="U133" s="426" t="str">
        <f>IFERROR(IF(VLOOKUP(E133,'Reference Records'!$C$131:$D$166,2,FALSE)=0,"",VLOOKUP(E133,'Reference Records'!$C$131:$D$166,2,FALSE)),"")</f>
        <v/>
      </c>
      <c r="V133" s="433"/>
      <c r="W133" s="426" t="str">
        <f t="shared" si="10"/>
        <v/>
      </c>
      <c r="X133" s="427" t="str">
        <f t="shared" si="11"/>
        <v>a1P36000002L79SEAS</v>
      </c>
      <c r="Y133" s="427" t="b">
        <f t="shared" si="12"/>
        <v>0</v>
      </c>
      <c r="Z133" s="427" t="b">
        <f t="shared" si="13"/>
        <v>1</v>
      </c>
      <c r="AA133" s="427" t="str">
        <f>IFERROR(VLOOKUP(K133,'Reference Records'!$C$169:$E$334,3,FALSE),"")</f>
        <v/>
      </c>
      <c r="AB133" s="427" t="s">
        <v>604</v>
      </c>
      <c r="AC133" s="51"/>
    </row>
    <row r="134" spans="1:29" ht="47.1" customHeight="1" x14ac:dyDescent="0.25">
      <c r="A134" s="398">
        <v>14</v>
      </c>
      <c r="B134" s="420"/>
      <c r="C134" s="420"/>
      <c r="D134" s="420"/>
      <c r="E134" s="428" t="str">
        <f>IFERROR(IF(AND(K134="",T134=""),"",(VLOOKUP(Q134,'Reference records(soft deleted)'!$B$84:$D$127,3,FALSE))),"")</f>
        <v/>
      </c>
      <c r="F134" s="429"/>
      <c r="G134" s="429"/>
      <c r="H134" s="429"/>
      <c r="I134" s="429"/>
      <c r="J134" s="429"/>
      <c r="K134" s="421" t="str">
        <f>IFERROR(VLOOKUP(R134,'Reference records(soft deleted)'!$B$235:$D$426,3,FALSE),"")</f>
        <v/>
      </c>
      <c r="L134" s="429"/>
      <c r="M134" s="429"/>
      <c r="N134" s="429"/>
      <c r="O134" s="429"/>
      <c r="P134" s="429"/>
      <c r="Q134" s="430"/>
      <c r="R134" s="431"/>
      <c r="S134" s="429"/>
      <c r="T134" s="432"/>
      <c r="U134" s="426" t="str">
        <f>IFERROR(IF(VLOOKUP(E134,'Reference Records'!$C$131:$D$166,2,FALSE)=0,"",VLOOKUP(E134,'Reference Records'!$C$131:$D$166,2,FALSE)),"")</f>
        <v/>
      </c>
      <c r="V134" s="433"/>
      <c r="W134" s="426" t="str">
        <f t="shared" si="10"/>
        <v/>
      </c>
      <c r="X134" s="427" t="str">
        <f t="shared" si="11"/>
        <v>a1P36000002L79SEAS</v>
      </c>
      <c r="Y134" s="427" t="b">
        <f t="shared" si="12"/>
        <v>0</v>
      </c>
      <c r="Z134" s="427" t="b">
        <f t="shared" si="13"/>
        <v>1</v>
      </c>
      <c r="AA134" s="427" t="str">
        <f>IFERROR(VLOOKUP(K134,'Reference Records'!$C$169:$E$334,3,FALSE),"")</f>
        <v/>
      </c>
      <c r="AB134" s="427" t="s">
        <v>605</v>
      </c>
      <c r="AC134" s="51"/>
    </row>
    <row r="135" spans="1:29" ht="47.1" customHeight="1" x14ac:dyDescent="0.25">
      <c r="A135" s="398">
        <v>15</v>
      </c>
      <c r="B135" s="420"/>
      <c r="C135" s="420"/>
      <c r="D135" s="420"/>
      <c r="E135" s="428" t="str">
        <f>IFERROR(IF(AND(K135="",T135=""),"",(VLOOKUP(Q135,'Reference records(soft deleted)'!$B$84:$D$127,3,FALSE))),"")</f>
        <v/>
      </c>
      <c r="F135" s="429"/>
      <c r="G135" s="429"/>
      <c r="H135" s="429"/>
      <c r="I135" s="429"/>
      <c r="J135" s="429"/>
      <c r="K135" s="421" t="str">
        <f>IFERROR(VLOOKUP(R135,'Reference records(soft deleted)'!$B$235:$D$426,3,FALSE),"")</f>
        <v/>
      </c>
      <c r="L135" s="429"/>
      <c r="M135" s="429"/>
      <c r="N135" s="429"/>
      <c r="O135" s="429"/>
      <c r="P135" s="429"/>
      <c r="Q135" s="430"/>
      <c r="R135" s="431"/>
      <c r="S135" s="429"/>
      <c r="T135" s="432"/>
      <c r="U135" s="426" t="str">
        <f>IFERROR(IF(VLOOKUP(E135,'Reference Records'!$C$131:$D$166,2,FALSE)=0,"",VLOOKUP(E135,'Reference Records'!$C$131:$D$166,2,FALSE)),"")</f>
        <v/>
      </c>
      <c r="V135" s="433"/>
      <c r="W135" s="426" t="str">
        <f t="shared" si="10"/>
        <v/>
      </c>
      <c r="X135" s="427" t="str">
        <f t="shared" si="11"/>
        <v>a1P36000002L79SEAS</v>
      </c>
      <c r="Y135" s="427" t="b">
        <f t="shared" si="12"/>
        <v>0</v>
      </c>
      <c r="Z135" s="427" t="b">
        <f t="shared" si="13"/>
        <v>1</v>
      </c>
      <c r="AA135" s="427" t="str">
        <f>IFERROR(VLOOKUP(K135,'Reference Records'!$C$169:$E$334,3,FALSE),"")</f>
        <v/>
      </c>
      <c r="AB135" s="427" t="s">
        <v>606</v>
      </c>
      <c r="AC135" s="51"/>
    </row>
    <row r="136" spans="1:29" ht="47.1" customHeight="1" x14ac:dyDescent="0.25">
      <c r="A136" s="398">
        <v>16</v>
      </c>
      <c r="B136" s="420"/>
      <c r="C136" s="420"/>
      <c r="D136" s="420"/>
      <c r="E136" s="428" t="str">
        <f>IFERROR(IF(AND(K136="",T136=""),"",(VLOOKUP(Q136,'Reference records(soft deleted)'!$B$84:$D$127,3,FALSE))),"")</f>
        <v/>
      </c>
      <c r="F136" s="429"/>
      <c r="G136" s="429"/>
      <c r="H136" s="429"/>
      <c r="I136" s="429"/>
      <c r="J136" s="429"/>
      <c r="K136" s="421" t="str">
        <f>IFERROR(VLOOKUP(R136,'Reference records(soft deleted)'!$B$235:$D$426,3,FALSE),"")</f>
        <v/>
      </c>
      <c r="L136" s="429"/>
      <c r="M136" s="429"/>
      <c r="N136" s="429"/>
      <c r="O136" s="429"/>
      <c r="P136" s="429"/>
      <c r="Q136" s="430"/>
      <c r="R136" s="431"/>
      <c r="S136" s="429"/>
      <c r="T136" s="432"/>
      <c r="U136" s="426" t="str">
        <f>IFERROR(IF(VLOOKUP(E136,'Reference Records'!$C$131:$D$166,2,FALSE)=0,"",VLOOKUP(E136,'Reference Records'!$C$131:$D$166,2,FALSE)),"")</f>
        <v/>
      </c>
      <c r="V136" s="433"/>
      <c r="W136" s="426" t="str">
        <f t="shared" si="10"/>
        <v/>
      </c>
      <c r="X136" s="427" t="str">
        <f t="shared" si="11"/>
        <v>a1P36000002L79SEAS</v>
      </c>
      <c r="Y136" s="427" t="b">
        <f t="shared" si="12"/>
        <v>0</v>
      </c>
      <c r="Z136" s="427" t="b">
        <f t="shared" si="13"/>
        <v>1</v>
      </c>
      <c r="AA136" s="427" t="str">
        <f>IFERROR(VLOOKUP(K136,'Reference Records'!$C$169:$E$334,3,FALSE),"")</f>
        <v/>
      </c>
      <c r="AB136" s="427" t="s">
        <v>607</v>
      </c>
      <c r="AC136" s="51"/>
    </row>
    <row r="137" spans="1:29" ht="47.1" customHeight="1" x14ac:dyDescent="0.25">
      <c r="A137" s="398">
        <v>17</v>
      </c>
      <c r="B137" s="420"/>
      <c r="C137" s="420"/>
      <c r="D137" s="420"/>
      <c r="E137" s="428" t="str">
        <f>IFERROR(IF(AND(K137="",T137=""),"",(VLOOKUP(Q137,'Reference records(soft deleted)'!$B$84:$D$127,3,FALSE))),"")</f>
        <v/>
      </c>
      <c r="F137" s="429"/>
      <c r="G137" s="429"/>
      <c r="H137" s="429"/>
      <c r="I137" s="429"/>
      <c r="J137" s="429"/>
      <c r="K137" s="421" t="str">
        <f>IFERROR(VLOOKUP(R137,'Reference records(soft deleted)'!$B$235:$D$426,3,FALSE),"")</f>
        <v/>
      </c>
      <c r="L137" s="429"/>
      <c r="M137" s="429"/>
      <c r="N137" s="429"/>
      <c r="O137" s="429"/>
      <c r="P137" s="429"/>
      <c r="Q137" s="430"/>
      <c r="R137" s="431"/>
      <c r="S137" s="429"/>
      <c r="T137" s="432"/>
      <c r="U137" s="426" t="str">
        <f>IFERROR(IF(VLOOKUP(E137,'Reference Records'!$C$131:$D$166,2,FALSE)=0,"",VLOOKUP(E137,'Reference Records'!$C$131:$D$166,2,FALSE)),"")</f>
        <v/>
      </c>
      <c r="V137" s="433"/>
      <c r="W137" s="426" t="str">
        <f t="shared" si="10"/>
        <v/>
      </c>
      <c r="X137" s="427" t="str">
        <f t="shared" si="11"/>
        <v>a1P36000002L79SEAS</v>
      </c>
      <c r="Y137" s="427" t="b">
        <f t="shared" si="12"/>
        <v>0</v>
      </c>
      <c r="Z137" s="427" t="b">
        <f t="shared" si="13"/>
        <v>1</v>
      </c>
      <c r="AA137" s="427" t="str">
        <f>IFERROR(VLOOKUP(K137,'Reference Records'!$C$169:$E$334,3,FALSE),"")</f>
        <v/>
      </c>
      <c r="AB137" s="427" t="s">
        <v>608</v>
      </c>
      <c r="AC137" s="51"/>
    </row>
    <row r="138" spans="1:29" ht="47.1" customHeight="1" x14ac:dyDescent="0.25">
      <c r="A138" s="398">
        <v>18</v>
      </c>
      <c r="B138" s="420"/>
      <c r="C138" s="420"/>
      <c r="D138" s="420"/>
      <c r="E138" s="428" t="str">
        <f>IFERROR(IF(AND(K138="",T138=""),"",(VLOOKUP(Q138,'Reference records(soft deleted)'!$B$84:$D$127,3,FALSE))),"")</f>
        <v/>
      </c>
      <c r="F138" s="429"/>
      <c r="G138" s="429"/>
      <c r="H138" s="429"/>
      <c r="I138" s="429"/>
      <c r="J138" s="429"/>
      <c r="K138" s="421" t="str">
        <f>IFERROR(VLOOKUP(R138,'Reference records(soft deleted)'!$B$235:$D$426,3,FALSE),"")</f>
        <v/>
      </c>
      <c r="L138" s="429"/>
      <c r="M138" s="429"/>
      <c r="N138" s="429"/>
      <c r="O138" s="429"/>
      <c r="P138" s="429"/>
      <c r="Q138" s="430"/>
      <c r="R138" s="431"/>
      <c r="S138" s="429"/>
      <c r="T138" s="432"/>
      <c r="U138" s="426" t="str">
        <f>IFERROR(IF(VLOOKUP(E138,'Reference Records'!$C$131:$D$166,2,FALSE)=0,"",VLOOKUP(E138,'Reference Records'!$C$131:$D$166,2,FALSE)),"")</f>
        <v/>
      </c>
      <c r="V138" s="433"/>
      <c r="W138" s="426" t="str">
        <f t="shared" si="10"/>
        <v/>
      </c>
      <c r="X138" s="427" t="str">
        <f t="shared" si="11"/>
        <v>a1P36000002L79SEAS</v>
      </c>
      <c r="Y138" s="427" t="b">
        <f t="shared" si="12"/>
        <v>0</v>
      </c>
      <c r="Z138" s="427" t="b">
        <f t="shared" si="13"/>
        <v>1</v>
      </c>
      <c r="AA138" s="427" t="str">
        <f>IFERROR(VLOOKUP(K138,'Reference Records'!$C$169:$E$334,3,FALSE),"")</f>
        <v/>
      </c>
      <c r="AB138" s="427" t="s">
        <v>609</v>
      </c>
      <c r="AC138" s="51"/>
    </row>
    <row r="139" spans="1:29" ht="47.1" customHeight="1" x14ac:dyDescent="0.25">
      <c r="A139" s="398">
        <v>19</v>
      </c>
      <c r="B139" s="420"/>
      <c r="C139" s="420"/>
      <c r="D139" s="420"/>
      <c r="E139" s="428" t="str">
        <f>IFERROR(IF(AND(K139="",T139=""),"",(VLOOKUP(Q139,'Reference records(soft deleted)'!$B$84:$D$127,3,FALSE))),"")</f>
        <v/>
      </c>
      <c r="F139" s="429"/>
      <c r="G139" s="429"/>
      <c r="H139" s="429"/>
      <c r="I139" s="429"/>
      <c r="J139" s="429"/>
      <c r="K139" s="421" t="str">
        <f>IFERROR(VLOOKUP(R139,'Reference records(soft deleted)'!$B$235:$D$426,3,FALSE),"")</f>
        <v/>
      </c>
      <c r="L139" s="429"/>
      <c r="M139" s="429"/>
      <c r="N139" s="429"/>
      <c r="O139" s="429"/>
      <c r="P139" s="429"/>
      <c r="Q139" s="430"/>
      <c r="R139" s="431"/>
      <c r="S139" s="429"/>
      <c r="T139" s="432"/>
      <c r="U139" s="426" t="str">
        <f>IFERROR(IF(VLOOKUP(E139,'Reference Records'!$C$131:$D$166,2,FALSE)=0,"",VLOOKUP(E139,'Reference Records'!$C$131:$D$166,2,FALSE)),"")</f>
        <v/>
      </c>
      <c r="V139" s="433"/>
      <c r="W139" s="426" t="str">
        <f t="shared" si="10"/>
        <v/>
      </c>
      <c r="X139" s="427" t="str">
        <f t="shared" si="11"/>
        <v>a1P36000002L79SEAS</v>
      </c>
      <c r="Y139" s="427" t="b">
        <f t="shared" si="12"/>
        <v>0</v>
      </c>
      <c r="Z139" s="427" t="b">
        <f t="shared" si="13"/>
        <v>1</v>
      </c>
      <c r="AA139" s="427" t="str">
        <f>IFERROR(VLOOKUP(K139,'Reference Records'!$C$169:$E$334,3,FALSE),"")</f>
        <v/>
      </c>
      <c r="AB139" s="427" t="s">
        <v>610</v>
      </c>
      <c r="AC139" s="51"/>
    </row>
    <row r="140" spans="1:29" ht="47.1" customHeight="1" x14ac:dyDescent="0.25">
      <c r="A140" s="398">
        <v>20</v>
      </c>
      <c r="B140" s="420"/>
      <c r="C140" s="420"/>
      <c r="D140" s="420"/>
      <c r="E140" s="428" t="str">
        <f>IFERROR(IF(AND(K140="",T140=""),"",(VLOOKUP(Q140,'Reference records(soft deleted)'!$B$84:$D$127,3,FALSE))),"")</f>
        <v/>
      </c>
      <c r="F140" s="429"/>
      <c r="G140" s="429"/>
      <c r="H140" s="429"/>
      <c r="I140" s="429"/>
      <c r="J140" s="429"/>
      <c r="K140" s="421" t="str">
        <f>IFERROR(VLOOKUP(R140,'Reference records(soft deleted)'!$B$235:$D$426,3,FALSE),"")</f>
        <v/>
      </c>
      <c r="L140" s="429"/>
      <c r="M140" s="429"/>
      <c r="N140" s="429"/>
      <c r="O140" s="429"/>
      <c r="P140" s="429"/>
      <c r="Q140" s="430"/>
      <c r="R140" s="431"/>
      <c r="S140" s="429"/>
      <c r="T140" s="432"/>
      <c r="U140" s="426" t="str">
        <f>IFERROR(IF(VLOOKUP(E140,'Reference Records'!$C$131:$D$166,2,FALSE)=0,"",VLOOKUP(E140,'Reference Records'!$C$131:$D$166,2,FALSE)),"")</f>
        <v/>
      </c>
      <c r="V140" s="433"/>
      <c r="W140" s="426" t="str">
        <f t="shared" si="10"/>
        <v/>
      </c>
      <c r="X140" s="427" t="str">
        <f t="shared" si="11"/>
        <v>a1P36000002L79SEAS</v>
      </c>
      <c r="Y140" s="427" t="b">
        <f t="shared" si="12"/>
        <v>0</v>
      </c>
      <c r="Z140" s="427" t="b">
        <f t="shared" si="13"/>
        <v>1</v>
      </c>
      <c r="AA140" s="427" t="str">
        <f>IFERROR(VLOOKUP(K140,'Reference Records'!$C$169:$E$334,3,FALSE),"")</f>
        <v/>
      </c>
      <c r="AB140" s="427" t="s">
        <v>611</v>
      </c>
      <c r="AC140" s="51"/>
    </row>
    <row r="141" spans="1:29" ht="47.1" customHeight="1" x14ac:dyDescent="0.25">
      <c r="A141" s="398">
        <v>21</v>
      </c>
      <c r="B141" s="420"/>
      <c r="C141" s="420"/>
      <c r="D141" s="420"/>
      <c r="E141" s="428" t="str">
        <f>IFERROR(IF(AND(K141="",T141=""),"",(VLOOKUP(Q141,'Reference records(soft deleted)'!$B$84:$D$127,3,FALSE))),"")</f>
        <v/>
      </c>
      <c r="F141" s="429"/>
      <c r="G141" s="429"/>
      <c r="H141" s="429"/>
      <c r="I141" s="429"/>
      <c r="J141" s="429"/>
      <c r="K141" s="421" t="str">
        <f>IFERROR(VLOOKUP(R141,'Reference records(soft deleted)'!$B$235:$D$426,3,FALSE),"")</f>
        <v/>
      </c>
      <c r="L141" s="429"/>
      <c r="M141" s="429"/>
      <c r="N141" s="429"/>
      <c r="O141" s="429"/>
      <c r="P141" s="429"/>
      <c r="Q141" s="430"/>
      <c r="R141" s="431"/>
      <c r="S141" s="429"/>
      <c r="T141" s="432"/>
      <c r="U141" s="426" t="str">
        <f>IFERROR(IF(VLOOKUP(E141,'Reference Records'!$C$131:$D$166,2,FALSE)=0,"",VLOOKUP(E141,'Reference Records'!$C$131:$D$166,2,FALSE)),"")</f>
        <v/>
      </c>
      <c r="V141" s="433"/>
      <c r="W141" s="426" t="str">
        <f t="shared" si="10"/>
        <v/>
      </c>
      <c r="X141" s="427" t="str">
        <f t="shared" si="11"/>
        <v>a1P36000002L79SEAS</v>
      </c>
      <c r="Y141" s="427" t="b">
        <f t="shared" si="12"/>
        <v>0</v>
      </c>
      <c r="Z141" s="427" t="b">
        <f t="shared" si="13"/>
        <v>1</v>
      </c>
      <c r="AA141" s="427" t="str">
        <f>IFERROR(VLOOKUP(K141,'Reference Records'!$C$169:$E$334,3,FALSE),"")</f>
        <v/>
      </c>
      <c r="AB141" s="427" t="s">
        <v>612</v>
      </c>
      <c r="AC141" s="51"/>
    </row>
    <row r="142" spans="1:29" ht="47.1" customHeight="1" x14ac:dyDescent="0.25">
      <c r="A142" s="398">
        <v>22</v>
      </c>
      <c r="B142" s="420"/>
      <c r="C142" s="420"/>
      <c r="D142" s="420"/>
      <c r="E142" s="428" t="str">
        <f>IFERROR(IF(AND(K142="",T142=""),"",(VLOOKUP(Q142,'Reference records(soft deleted)'!$B$84:$D$127,3,FALSE))),"")</f>
        <v/>
      </c>
      <c r="F142" s="429"/>
      <c r="G142" s="429"/>
      <c r="H142" s="429"/>
      <c r="I142" s="429"/>
      <c r="J142" s="429"/>
      <c r="K142" s="421" t="str">
        <f>IFERROR(VLOOKUP(R142,'Reference records(soft deleted)'!$B$235:$D$426,3,FALSE),"")</f>
        <v/>
      </c>
      <c r="L142" s="429"/>
      <c r="M142" s="429"/>
      <c r="N142" s="429"/>
      <c r="O142" s="429"/>
      <c r="P142" s="429"/>
      <c r="Q142" s="430"/>
      <c r="R142" s="431"/>
      <c r="S142" s="429"/>
      <c r="T142" s="432"/>
      <c r="U142" s="426" t="str">
        <f>IFERROR(IF(VLOOKUP(E142,'Reference Records'!$C$131:$D$166,2,FALSE)=0,"",VLOOKUP(E142,'Reference Records'!$C$131:$D$166,2,FALSE)),"")</f>
        <v/>
      </c>
      <c r="V142" s="433"/>
      <c r="W142" s="426" t="str">
        <f t="shared" si="10"/>
        <v/>
      </c>
      <c r="X142" s="427" t="str">
        <f t="shared" si="11"/>
        <v>a1P36000002L79SEAS</v>
      </c>
      <c r="Y142" s="427" t="b">
        <f t="shared" si="12"/>
        <v>0</v>
      </c>
      <c r="Z142" s="427" t="b">
        <f t="shared" si="13"/>
        <v>1</v>
      </c>
      <c r="AA142" s="427" t="str">
        <f>IFERROR(VLOOKUP(K142,'Reference Records'!$C$169:$E$334,3,FALSE),"")</f>
        <v/>
      </c>
      <c r="AB142" s="427" t="s">
        <v>613</v>
      </c>
      <c r="AC142" s="51"/>
    </row>
    <row r="143" spans="1:29" ht="47.1" customHeight="1" x14ac:dyDescent="0.25">
      <c r="A143" s="398">
        <v>23</v>
      </c>
      <c r="B143" s="420"/>
      <c r="C143" s="420"/>
      <c r="D143" s="420"/>
      <c r="E143" s="428" t="str">
        <f>IFERROR(IF(AND(K143="",T143=""),"",(VLOOKUP(Q143,'Reference records(soft deleted)'!$B$84:$D$127,3,FALSE))),"")</f>
        <v/>
      </c>
      <c r="F143" s="429"/>
      <c r="G143" s="429"/>
      <c r="H143" s="429"/>
      <c r="I143" s="429"/>
      <c r="J143" s="429"/>
      <c r="K143" s="421" t="str">
        <f>IFERROR(VLOOKUP(R143,'Reference records(soft deleted)'!$B$235:$D$426,3,FALSE),"")</f>
        <v/>
      </c>
      <c r="L143" s="429"/>
      <c r="M143" s="429"/>
      <c r="N143" s="429"/>
      <c r="O143" s="429"/>
      <c r="P143" s="429"/>
      <c r="Q143" s="430"/>
      <c r="R143" s="431"/>
      <c r="S143" s="429"/>
      <c r="T143" s="432"/>
      <c r="U143" s="426" t="str">
        <f>IFERROR(IF(VLOOKUP(E143,'Reference Records'!$C$131:$D$166,2,FALSE)=0,"",VLOOKUP(E143,'Reference Records'!$C$131:$D$166,2,FALSE)),"")</f>
        <v/>
      </c>
      <c r="V143" s="433"/>
      <c r="W143" s="426" t="str">
        <f t="shared" si="10"/>
        <v/>
      </c>
      <c r="X143" s="427" t="str">
        <f t="shared" si="11"/>
        <v>a1P36000002L79SEAS</v>
      </c>
      <c r="Y143" s="427" t="b">
        <f t="shared" si="12"/>
        <v>0</v>
      </c>
      <c r="Z143" s="427" t="b">
        <f t="shared" si="13"/>
        <v>1</v>
      </c>
      <c r="AA143" s="427" t="str">
        <f>IFERROR(VLOOKUP(K143,'Reference Records'!$C$169:$E$334,3,FALSE),"")</f>
        <v/>
      </c>
      <c r="AB143" s="427" t="s">
        <v>614</v>
      </c>
      <c r="AC143" s="51"/>
    </row>
    <row r="144" spans="1:29" ht="47.1" customHeight="1" x14ac:dyDescent="0.25">
      <c r="A144" s="398">
        <v>24</v>
      </c>
      <c r="B144" s="420"/>
      <c r="C144" s="420"/>
      <c r="D144" s="420"/>
      <c r="E144" s="428" t="str">
        <f>IFERROR(IF(AND(K144="",T144=""),"",(VLOOKUP(Q144,'Reference records(soft deleted)'!$B$84:$D$127,3,FALSE))),"")</f>
        <v/>
      </c>
      <c r="F144" s="429"/>
      <c r="G144" s="429"/>
      <c r="H144" s="429"/>
      <c r="I144" s="429"/>
      <c r="J144" s="429"/>
      <c r="K144" s="421" t="str">
        <f>IFERROR(VLOOKUP(R144,'Reference records(soft deleted)'!$B$235:$D$426,3,FALSE),"")</f>
        <v/>
      </c>
      <c r="L144" s="429"/>
      <c r="M144" s="429"/>
      <c r="N144" s="429"/>
      <c r="O144" s="429"/>
      <c r="P144" s="429"/>
      <c r="Q144" s="430"/>
      <c r="R144" s="431"/>
      <c r="S144" s="429"/>
      <c r="T144" s="432"/>
      <c r="U144" s="426" t="str">
        <f>IFERROR(IF(VLOOKUP(E144,'Reference Records'!$C$131:$D$166,2,FALSE)=0,"",VLOOKUP(E144,'Reference Records'!$C$131:$D$166,2,FALSE)),"")</f>
        <v/>
      </c>
      <c r="V144" s="433"/>
      <c r="W144" s="426" t="str">
        <f t="shared" si="10"/>
        <v/>
      </c>
      <c r="X144" s="427" t="str">
        <f t="shared" si="11"/>
        <v>a1P36000002L79SEAS</v>
      </c>
      <c r="Y144" s="427" t="b">
        <f t="shared" si="12"/>
        <v>0</v>
      </c>
      <c r="Z144" s="427" t="b">
        <f t="shared" si="13"/>
        <v>1</v>
      </c>
      <c r="AA144" s="427" t="str">
        <f>IFERROR(VLOOKUP(K144,'Reference Records'!$C$169:$E$334,3,FALSE),"")</f>
        <v/>
      </c>
      <c r="AB144" s="427" t="s">
        <v>615</v>
      </c>
      <c r="AC144" s="51"/>
    </row>
    <row r="145" spans="1:29" ht="47.1" customHeight="1" x14ac:dyDescent="0.25">
      <c r="A145" s="398">
        <v>25</v>
      </c>
      <c r="B145" s="420"/>
      <c r="C145" s="420"/>
      <c r="D145" s="420"/>
      <c r="E145" s="428" t="str">
        <f>IFERROR(IF(AND(K145="",T145=""),"",(VLOOKUP(Q145,'Reference records(soft deleted)'!$B$84:$D$127,3,FALSE))),"")</f>
        <v/>
      </c>
      <c r="F145" s="429"/>
      <c r="G145" s="429"/>
      <c r="H145" s="429"/>
      <c r="I145" s="429"/>
      <c r="J145" s="429"/>
      <c r="K145" s="421" t="str">
        <f>IFERROR(VLOOKUP(R145,'Reference records(soft deleted)'!$B$235:$D$426,3,FALSE),"")</f>
        <v/>
      </c>
      <c r="L145" s="429"/>
      <c r="M145" s="429"/>
      <c r="N145" s="429"/>
      <c r="O145" s="429"/>
      <c r="P145" s="429"/>
      <c r="Q145" s="430"/>
      <c r="R145" s="431"/>
      <c r="S145" s="429"/>
      <c r="T145" s="432"/>
      <c r="U145" s="426" t="str">
        <f>IFERROR(IF(VLOOKUP(E145,'Reference Records'!$C$131:$D$166,2,FALSE)=0,"",VLOOKUP(E145,'Reference Records'!$C$131:$D$166,2,FALSE)),"")</f>
        <v/>
      </c>
      <c r="V145" s="433"/>
      <c r="W145" s="426" t="str">
        <f t="shared" si="10"/>
        <v/>
      </c>
      <c r="X145" s="427" t="str">
        <f t="shared" si="11"/>
        <v>a1P36000002L79SEAS</v>
      </c>
      <c r="Y145" s="427" t="b">
        <f t="shared" si="12"/>
        <v>0</v>
      </c>
      <c r="Z145" s="427" t="b">
        <f t="shared" si="13"/>
        <v>1</v>
      </c>
      <c r="AA145" s="427" t="str">
        <f>IFERROR(VLOOKUP(K145,'Reference Records'!$C$169:$E$334,3,FALSE),"")</f>
        <v/>
      </c>
      <c r="AB145" s="427" t="s">
        <v>616</v>
      </c>
      <c r="AC145" s="51"/>
    </row>
    <row r="146" spans="1:29" ht="47.1" customHeight="1" x14ac:dyDescent="0.25">
      <c r="A146" s="398">
        <v>26</v>
      </c>
      <c r="B146" s="420"/>
      <c r="C146" s="420"/>
      <c r="D146" s="420"/>
      <c r="E146" s="428" t="str">
        <f>IFERROR(IF(AND(K146="",T146=""),"",(VLOOKUP(Q146,'Reference records(soft deleted)'!$B$84:$D$127,3,FALSE))),"")</f>
        <v/>
      </c>
      <c r="F146" s="429"/>
      <c r="G146" s="429"/>
      <c r="H146" s="429"/>
      <c r="I146" s="429"/>
      <c r="J146" s="429"/>
      <c r="K146" s="421" t="str">
        <f>IFERROR(VLOOKUP(R146,'Reference records(soft deleted)'!$B$235:$D$426,3,FALSE),"")</f>
        <v/>
      </c>
      <c r="L146" s="429"/>
      <c r="M146" s="429"/>
      <c r="N146" s="429"/>
      <c r="O146" s="429"/>
      <c r="P146" s="429"/>
      <c r="Q146" s="430"/>
      <c r="R146" s="431"/>
      <c r="S146" s="429"/>
      <c r="T146" s="432"/>
      <c r="U146" s="426" t="str">
        <f>IFERROR(IF(VLOOKUP(E146,'Reference Records'!$C$131:$D$166,2,FALSE)=0,"",VLOOKUP(E146,'Reference Records'!$C$131:$D$166,2,FALSE)),"")</f>
        <v/>
      </c>
      <c r="V146" s="433"/>
      <c r="W146" s="426" t="str">
        <f t="shared" si="10"/>
        <v/>
      </c>
      <c r="X146" s="427" t="str">
        <f t="shared" si="11"/>
        <v>a1P36000002L79SEAS</v>
      </c>
      <c r="Y146" s="427" t="b">
        <f t="shared" si="12"/>
        <v>0</v>
      </c>
      <c r="Z146" s="427" t="b">
        <f t="shared" si="13"/>
        <v>1</v>
      </c>
      <c r="AA146" s="427" t="str">
        <f>IFERROR(VLOOKUP(K146,'Reference Records'!$C$169:$E$334,3,FALSE),"")</f>
        <v/>
      </c>
      <c r="AB146" s="427" t="s">
        <v>617</v>
      </c>
      <c r="AC146" s="51"/>
    </row>
    <row r="147" spans="1:29" ht="47.1" customHeight="1" x14ac:dyDescent="0.25">
      <c r="A147" s="398">
        <v>27</v>
      </c>
      <c r="B147" s="420"/>
      <c r="C147" s="420"/>
      <c r="D147" s="420"/>
      <c r="E147" s="428" t="str">
        <f>IFERROR(IF(AND(K147="",T147=""),"",(VLOOKUP(Q147,'Reference records(soft deleted)'!$B$84:$D$127,3,FALSE))),"")</f>
        <v/>
      </c>
      <c r="F147" s="429"/>
      <c r="G147" s="429"/>
      <c r="H147" s="429"/>
      <c r="I147" s="429"/>
      <c r="J147" s="429"/>
      <c r="K147" s="421" t="str">
        <f>IFERROR(VLOOKUP(R147,'Reference records(soft deleted)'!$B$235:$D$426,3,FALSE),"")</f>
        <v/>
      </c>
      <c r="L147" s="429"/>
      <c r="M147" s="429"/>
      <c r="N147" s="429"/>
      <c r="O147" s="429"/>
      <c r="P147" s="429"/>
      <c r="Q147" s="430"/>
      <c r="R147" s="431"/>
      <c r="S147" s="429"/>
      <c r="T147" s="432"/>
      <c r="U147" s="426" t="str">
        <f>IFERROR(IF(VLOOKUP(E147,'Reference Records'!$C$131:$D$166,2,FALSE)=0,"",VLOOKUP(E147,'Reference Records'!$C$131:$D$166,2,FALSE)),"")</f>
        <v/>
      </c>
      <c r="V147" s="433"/>
      <c r="W147" s="426" t="str">
        <f t="shared" si="10"/>
        <v/>
      </c>
      <c r="X147" s="427" t="str">
        <f t="shared" si="11"/>
        <v>a1P36000002L79SEAS</v>
      </c>
      <c r="Y147" s="427" t="b">
        <f t="shared" si="12"/>
        <v>0</v>
      </c>
      <c r="Z147" s="427" t="b">
        <f t="shared" si="13"/>
        <v>1</v>
      </c>
      <c r="AA147" s="427" t="str">
        <f>IFERROR(VLOOKUP(K147,'Reference Records'!$C$169:$E$334,3,FALSE),"")</f>
        <v/>
      </c>
      <c r="AB147" s="427" t="s">
        <v>618</v>
      </c>
      <c r="AC147" s="51"/>
    </row>
    <row r="148" spans="1:29" ht="47.1" customHeight="1" x14ac:dyDescent="0.25">
      <c r="A148" s="398">
        <v>28</v>
      </c>
      <c r="B148" s="420"/>
      <c r="C148" s="420"/>
      <c r="D148" s="420"/>
      <c r="E148" s="428" t="str">
        <f>IFERROR(IF(AND(K148="",T148=""),"",(VLOOKUP(Q148,'Reference records(soft deleted)'!$B$84:$D$127,3,FALSE))),"")</f>
        <v/>
      </c>
      <c r="F148" s="429"/>
      <c r="G148" s="429"/>
      <c r="H148" s="429"/>
      <c r="I148" s="429"/>
      <c r="J148" s="429"/>
      <c r="K148" s="421" t="str">
        <f>IFERROR(VLOOKUP(R148,'Reference records(soft deleted)'!$B$235:$D$426,3,FALSE),"")</f>
        <v/>
      </c>
      <c r="L148" s="429"/>
      <c r="M148" s="429"/>
      <c r="N148" s="429"/>
      <c r="O148" s="429"/>
      <c r="P148" s="429"/>
      <c r="Q148" s="430"/>
      <c r="R148" s="431"/>
      <c r="S148" s="429"/>
      <c r="T148" s="432"/>
      <c r="U148" s="426" t="str">
        <f>IFERROR(IF(VLOOKUP(E148,'Reference Records'!$C$131:$D$166,2,FALSE)=0,"",VLOOKUP(E148,'Reference Records'!$C$131:$D$166,2,FALSE)),"")</f>
        <v/>
      </c>
      <c r="V148" s="433"/>
      <c r="W148" s="426" t="str">
        <f t="shared" si="10"/>
        <v/>
      </c>
      <c r="X148" s="427" t="str">
        <f t="shared" si="11"/>
        <v>a1P36000002L79SEAS</v>
      </c>
      <c r="Y148" s="427" t="b">
        <f t="shared" si="12"/>
        <v>0</v>
      </c>
      <c r="Z148" s="427" t="b">
        <f t="shared" si="13"/>
        <v>1</v>
      </c>
      <c r="AA148" s="427" t="str">
        <f>IFERROR(VLOOKUP(K148,'Reference Records'!$C$169:$E$334,3,FALSE),"")</f>
        <v/>
      </c>
      <c r="AB148" s="427" t="s">
        <v>619</v>
      </c>
      <c r="AC148" s="51"/>
    </row>
    <row r="149" spans="1:29" ht="47.1" customHeight="1" x14ac:dyDescent="0.25">
      <c r="A149" s="398">
        <v>29</v>
      </c>
      <c r="B149" s="420"/>
      <c r="C149" s="420"/>
      <c r="D149" s="420"/>
      <c r="E149" s="428" t="str">
        <f>IFERROR(IF(AND(K149="",T149=""),"",(VLOOKUP(Q149,'Reference records(soft deleted)'!$B$84:$D$127,3,FALSE))),"")</f>
        <v/>
      </c>
      <c r="F149" s="429"/>
      <c r="G149" s="429"/>
      <c r="H149" s="429"/>
      <c r="I149" s="429"/>
      <c r="J149" s="429"/>
      <c r="K149" s="421" t="str">
        <f>IFERROR(VLOOKUP(R149,'Reference records(soft deleted)'!$B$235:$D$426,3,FALSE),"")</f>
        <v/>
      </c>
      <c r="L149" s="429"/>
      <c r="M149" s="429"/>
      <c r="N149" s="429"/>
      <c r="O149" s="429"/>
      <c r="P149" s="429"/>
      <c r="Q149" s="430"/>
      <c r="R149" s="431"/>
      <c r="S149" s="429"/>
      <c r="T149" s="432"/>
      <c r="U149" s="426" t="str">
        <f>IFERROR(IF(VLOOKUP(E149,'Reference Records'!$C$131:$D$166,2,FALSE)=0,"",VLOOKUP(E149,'Reference Records'!$C$131:$D$166,2,FALSE)),"")</f>
        <v/>
      </c>
      <c r="V149" s="433"/>
      <c r="W149" s="426" t="str">
        <f t="shared" si="10"/>
        <v/>
      </c>
      <c r="X149" s="427" t="str">
        <f t="shared" si="11"/>
        <v>a1P36000002L79SEAS</v>
      </c>
      <c r="Y149" s="427" t="b">
        <f t="shared" si="12"/>
        <v>0</v>
      </c>
      <c r="Z149" s="427" t="b">
        <f t="shared" si="13"/>
        <v>1</v>
      </c>
      <c r="AA149" s="427" t="str">
        <f>IFERROR(VLOOKUP(K149,'Reference Records'!$C$169:$E$334,3,FALSE),"")</f>
        <v/>
      </c>
      <c r="AB149" s="427" t="s">
        <v>620</v>
      </c>
      <c r="AC149" s="51"/>
    </row>
    <row r="150" spans="1:29" ht="47.1" customHeight="1" x14ac:dyDescent="0.25">
      <c r="A150" s="398">
        <v>30</v>
      </c>
      <c r="B150" s="420"/>
      <c r="C150" s="420"/>
      <c r="D150" s="420"/>
      <c r="E150" s="428" t="str">
        <f>IFERROR(IF(AND(K150="",T150=""),"",(VLOOKUP(Q150,'Reference records(soft deleted)'!$B$84:$D$127,3,FALSE))),"")</f>
        <v/>
      </c>
      <c r="F150" s="429"/>
      <c r="G150" s="429"/>
      <c r="H150" s="429"/>
      <c r="I150" s="429"/>
      <c r="J150" s="429"/>
      <c r="K150" s="421" t="str">
        <f>IFERROR(VLOOKUP(R150,'Reference records(soft deleted)'!$B$235:$D$426,3,FALSE),"")</f>
        <v/>
      </c>
      <c r="L150" s="429"/>
      <c r="M150" s="429"/>
      <c r="N150" s="429"/>
      <c r="O150" s="429"/>
      <c r="P150" s="429"/>
      <c r="Q150" s="430"/>
      <c r="R150" s="431"/>
      <c r="S150" s="429"/>
      <c r="T150" s="432"/>
      <c r="U150" s="426" t="str">
        <f>IFERROR(IF(VLOOKUP(E150,'Reference Records'!$C$131:$D$166,2,FALSE)=0,"",VLOOKUP(E150,'Reference Records'!$C$131:$D$166,2,FALSE)),"")</f>
        <v/>
      </c>
      <c r="V150" s="433"/>
      <c r="W150" s="426" t="str">
        <f t="shared" si="10"/>
        <v/>
      </c>
      <c r="X150" s="427" t="str">
        <f t="shared" si="11"/>
        <v>a1P36000002L79SEAS</v>
      </c>
      <c r="Y150" s="427" t="b">
        <f t="shared" si="12"/>
        <v>0</v>
      </c>
      <c r="Z150" s="427" t="b">
        <f t="shared" si="13"/>
        <v>1</v>
      </c>
      <c r="AA150" s="427" t="str">
        <f>IFERROR(VLOOKUP(K150,'Reference Records'!$C$169:$E$334,3,FALSE),"")</f>
        <v/>
      </c>
      <c r="AB150" s="427" t="s">
        <v>621</v>
      </c>
      <c r="AC150" s="51"/>
    </row>
    <row r="151" spans="1:29" ht="47.1" customHeight="1" x14ac:dyDescent="0.25">
      <c r="A151" s="398">
        <v>31</v>
      </c>
      <c r="B151" s="420"/>
      <c r="C151" s="420"/>
      <c r="D151" s="420"/>
      <c r="E151" s="428" t="str">
        <f>IFERROR(IF(AND(K151="",T151=""),"",(VLOOKUP(Q151,'Reference records(soft deleted)'!$B$84:$D$127,3,FALSE))),"")</f>
        <v/>
      </c>
      <c r="F151" s="429"/>
      <c r="G151" s="429"/>
      <c r="H151" s="429"/>
      <c r="I151" s="429"/>
      <c r="J151" s="429"/>
      <c r="K151" s="421" t="str">
        <f>IFERROR(VLOOKUP(R151,'Reference records(soft deleted)'!$B$235:$D$426,3,FALSE),"")</f>
        <v/>
      </c>
      <c r="L151" s="429"/>
      <c r="M151" s="429"/>
      <c r="N151" s="429"/>
      <c r="O151" s="429"/>
      <c r="P151" s="429"/>
      <c r="Q151" s="430"/>
      <c r="R151" s="431"/>
      <c r="S151" s="429"/>
      <c r="T151" s="432"/>
      <c r="U151" s="426" t="str">
        <f>IFERROR(IF(VLOOKUP(E151,'Reference Records'!$C$131:$D$166,2,FALSE)=0,"",VLOOKUP(E151,'Reference Records'!$C$131:$D$166,2,FALSE)),"")</f>
        <v/>
      </c>
      <c r="V151" s="433"/>
      <c r="W151" s="426" t="str">
        <f t="shared" si="10"/>
        <v/>
      </c>
      <c r="X151" s="427" t="str">
        <f t="shared" si="11"/>
        <v>a1P36000002L79SEAS</v>
      </c>
      <c r="Y151" s="427" t="b">
        <f t="shared" si="12"/>
        <v>0</v>
      </c>
      <c r="Z151" s="427" t="b">
        <f t="shared" si="13"/>
        <v>1</v>
      </c>
      <c r="AA151" s="427" t="str">
        <f>IFERROR(VLOOKUP(K151,'Reference Records'!$C$169:$E$334,3,FALSE),"")</f>
        <v/>
      </c>
      <c r="AB151" s="427" t="s">
        <v>622</v>
      </c>
      <c r="AC151" s="51"/>
    </row>
    <row r="152" spans="1:29" ht="47.1" customHeight="1" x14ac:dyDescent="0.25">
      <c r="A152" s="398">
        <v>32</v>
      </c>
      <c r="B152" s="420"/>
      <c r="C152" s="420"/>
      <c r="D152" s="420"/>
      <c r="E152" s="428" t="str">
        <f>IFERROR(IF(AND(K152="",T152=""),"",(VLOOKUP(Q152,'Reference records(soft deleted)'!$B$84:$D$127,3,FALSE))),"")</f>
        <v/>
      </c>
      <c r="F152" s="429"/>
      <c r="G152" s="429"/>
      <c r="H152" s="429"/>
      <c r="I152" s="429"/>
      <c r="J152" s="429"/>
      <c r="K152" s="421" t="str">
        <f>IFERROR(VLOOKUP(R152,'Reference records(soft deleted)'!$B$235:$D$426,3,FALSE),"")</f>
        <v/>
      </c>
      <c r="L152" s="429"/>
      <c r="M152" s="429"/>
      <c r="N152" s="429"/>
      <c r="O152" s="429"/>
      <c r="P152" s="429"/>
      <c r="Q152" s="430"/>
      <c r="R152" s="431"/>
      <c r="S152" s="429"/>
      <c r="T152" s="432"/>
      <c r="U152" s="426" t="str">
        <f>IFERROR(IF(VLOOKUP(E152,'Reference Records'!$C$131:$D$166,2,FALSE)=0,"",VLOOKUP(E152,'Reference Records'!$C$131:$D$166,2,FALSE)),"")</f>
        <v/>
      </c>
      <c r="V152" s="433"/>
      <c r="W152" s="426" t="str">
        <f t="shared" si="10"/>
        <v/>
      </c>
      <c r="X152" s="427" t="str">
        <f t="shared" si="11"/>
        <v>a1P36000002L79SEAS</v>
      </c>
      <c r="Y152" s="427" t="b">
        <f t="shared" si="12"/>
        <v>0</v>
      </c>
      <c r="Z152" s="427" t="b">
        <f t="shared" si="13"/>
        <v>1</v>
      </c>
      <c r="AA152" s="427" t="str">
        <f>IFERROR(VLOOKUP(K152,'Reference Records'!$C$169:$E$334,3,FALSE),"")</f>
        <v/>
      </c>
      <c r="AB152" s="427" t="s">
        <v>623</v>
      </c>
      <c r="AC152" s="51"/>
    </row>
    <row r="153" spans="1:29" ht="47.1" customHeight="1" x14ac:dyDescent="0.25">
      <c r="A153" s="398">
        <v>33</v>
      </c>
      <c r="B153" s="420"/>
      <c r="C153" s="420"/>
      <c r="D153" s="420"/>
      <c r="E153" s="428" t="str">
        <f>IFERROR(IF(AND(K153="",T153=""),"",(VLOOKUP(Q153,'Reference records(soft deleted)'!$B$84:$D$127,3,FALSE))),"")</f>
        <v/>
      </c>
      <c r="F153" s="429"/>
      <c r="G153" s="429"/>
      <c r="H153" s="429"/>
      <c r="I153" s="429"/>
      <c r="J153" s="429"/>
      <c r="K153" s="421" t="str">
        <f>IFERROR(VLOOKUP(R153,'Reference records(soft deleted)'!$B$235:$D$426,3,FALSE),"")</f>
        <v/>
      </c>
      <c r="L153" s="429"/>
      <c r="M153" s="429"/>
      <c r="N153" s="429"/>
      <c r="O153" s="429"/>
      <c r="P153" s="429"/>
      <c r="Q153" s="430"/>
      <c r="R153" s="431"/>
      <c r="S153" s="429"/>
      <c r="T153" s="432"/>
      <c r="U153" s="426" t="str">
        <f>IFERROR(IF(VLOOKUP(E153,'Reference Records'!$C$131:$D$166,2,FALSE)=0,"",VLOOKUP(E153,'Reference Records'!$C$131:$D$166,2,FALSE)),"")</f>
        <v/>
      </c>
      <c r="V153" s="433"/>
      <c r="W153" s="426" t="str">
        <f t="shared" si="10"/>
        <v/>
      </c>
      <c r="X153" s="427" t="str">
        <f t="shared" si="11"/>
        <v>a1P36000002L79SEAS</v>
      </c>
      <c r="Y153" s="427" t="b">
        <f t="shared" si="12"/>
        <v>0</v>
      </c>
      <c r="Z153" s="427" t="b">
        <f t="shared" si="13"/>
        <v>1</v>
      </c>
      <c r="AA153" s="427" t="str">
        <f>IFERROR(VLOOKUP(K153,'Reference Records'!$C$169:$E$334,3,FALSE),"")</f>
        <v/>
      </c>
      <c r="AB153" s="427" t="s">
        <v>624</v>
      </c>
      <c r="AC153" s="51"/>
    </row>
    <row r="154" spans="1:29" ht="47.1" customHeight="1" x14ac:dyDescent="0.25">
      <c r="A154" s="398">
        <v>34</v>
      </c>
      <c r="B154" s="420"/>
      <c r="C154" s="420"/>
      <c r="D154" s="420"/>
      <c r="E154" s="428" t="str">
        <f>IFERROR(IF(AND(K154="",T154=""),"",(VLOOKUP(Q154,'Reference records(soft deleted)'!$B$84:$D$127,3,FALSE))),"")</f>
        <v/>
      </c>
      <c r="F154" s="429"/>
      <c r="G154" s="429"/>
      <c r="H154" s="429"/>
      <c r="I154" s="429"/>
      <c r="J154" s="429"/>
      <c r="K154" s="421" t="str">
        <f>IFERROR(VLOOKUP(R154,'Reference records(soft deleted)'!$B$235:$D$426,3,FALSE),"")</f>
        <v/>
      </c>
      <c r="L154" s="429"/>
      <c r="M154" s="429"/>
      <c r="N154" s="429"/>
      <c r="O154" s="429"/>
      <c r="P154" s="429"/>
      <c r="Q154" s="430"/>
      <c r="R154" s="431"/>
      <c r="S154" s="429"/>
      <c r="T154" s="432"/>
      <c r="U154" s="426" t="str">
        <f>IFERROR(IF(VLOOKUP(E154,'Reference Records'!$C$131:$D$166,2,FALSE)=0,"",VLOOKUP(E154,'Reference Records'!$C$131:$D$166,2,FALSE)),"")</f>
        <v/>
      </c>
      <c r="V154" s="433"/>
      <c r="W154" s="426" t="str">
        <f t="shared" si="10"/>
        <v/>
      </c>
      <c r="X154" s="427" t="str">
        <f t="shared" si="11"/>
        <v>a1P36000002L79SEAS</v>
      </c>
      <c r="Y154" s="427" t="b">
        <f t="shared" si="12"/>
        <v>0</v>
      </c>
      <c r="Z154" s="427" t="b">
        <f t="shared" si="13"/>
        <v>1</v>
      </c>
      <c r="AA154" s="427" t="str">
        <f>IFERROR(VLOOKUP(K154,'Reference Records'!$C$169:$E$334,3,FALSE),"")</f>
        <v/>
      </c>
      <c r="AB154" s="427" t="s">
        <v>625</v>
      </c>
      <c r="AC154" s="51"/>
    </row>
    <row r="155" spans="1:29" ht="47.1" customHeight="1" x14ac:dyDescent="0.25">
      <c r="A155" s="398">
        <v>35</v>
      </c>
      <c r="B155" s="420"/>
      <c r="C155" s="420"/>
      <c r="D155" s="420"/>
      <c r="E155" s="428" t="str">
        <f>IFERROR(IF(AND(K155="",T155=""),"",(VLOOKUP(Q155,'Reference records(soft deleted)'!$B$84:$D$127,3,FALSE))),"")</f>
        <v/>
      </c>
      <c r="F155" s="429"/>
      <c r="G155" s="429"/>
      <c r="H155" s="429"/>
      <c r="I155" s="429"/>
      <c r="J155" s="429"/>
      <c r="K155" s="421" t="str">
        <f>IFERROR(VLOOKUP(R155,'Reference records(soft deleted)'!$B$235:$D$426,3,FALSE),"")</f>
        <v/>
      </c>
      <c r="L155" s="429"/>
      <c r="M155" s="429"/>
      <c r="N155" s="429"/>
      <c r="O155" s="429"/>
      <c r="P155" s="429"/>
      <c r="Q155" s="430"/>
      <c r="R155" s="431"/>
      <c r="S155" s="429"/>
      <c r="T155" s="432"/>
      <c r="U155" s="426" t="str">
        <f>IFERROR(IF(VLOOKUP(E155,'Reference Records'!$C$131:$D$166,2,FALSE)=0,"",VLOOKUP(E155,'Reference Records'!$C$131:$D$166,2,FALSE)),"")</f>
        <v/>
      </c>
      <c r="V155" s="433"/>
      <c r="W155" s="426" t="str">
        <f t="shared" si="10"/>
        <v/>
      </c>
      <c r="X155" s="427" t="str">
        <f t="shared" si="11"/>
        <v>a1P36000002L79SEAS</v>
      </c>
      <c r="Y155" s="427" t="b">
        <f t="shared" si="12"/>
        <v>0</v>
      </c>
      <c r="Z155" s="427" t="b">
        <f t="shared" si="13"/>
        <v>1</v>
      </c>
      <c r="AA155" s="427" t="str">
        <f>IFERROR(VLOOKUP(K155,'Reference Records'!$C$169:$E$334,3,FALSE),"")</f>
        <v/>
      </c>
      <c r="AB155" s="427" t="s">
        <v>626</v>
      </c>
      <c r="AC155" s="51"/>
    </row>
    <row r="156" spans="1:29" ht="47.1" customHeight="1" x14ac:dyDescent="0.25">
      <c r="A156" s="398">
        <v>36</v>
      </c>
      <c r="B156" s="420"/>
      <c r="C156" s="420"/>
      <c r="D156" s="420"/>
      <c r="E156" s="428" t="str">
        <f>IFERROR(IF(AND(K156="",T156=""),"",(VLOOKUP(Q156,'Reference records(soft deleted)'!$B$84:$D$127,3,FALSE))),"")</f>
        <v/>
      </c>
      <c r="F156" s="429"/>
      <c r="G156" s="429"/>
      <c r="H156" s="429"/>
      <c r="I156" s="429"/>
      <c r="J156" s="429"/>
      <c r="K156" s="421" t="str">
        <f>IFERROR(VLOOKUP(R156,'Reference records(soft deleted)'!$B$235:$D$426,3,FALSE),"")</f>
        <v/>
      </c>
      <c r="L156" s="429"/>
      <c r="M156" s="429"/>
      <c r="N156" s="429"/>
      <c r="O156" s="429"/>
      <c r="P156" s="429"/>
      <c r="Q156" s="430"/>
      <c r="R156" s="431"/>
      <c r="S156" s="429"/>
      <c r="T156" s="432"/>
      <c r="U156" s="426" t="str">
        <f>IFERROR(IF(VLOOKUP(E156,'Reference Records'!$C$131:$D$166,2,FALSE)=0,"",VLOOKUP(E156,'Reference Records'!$C$131:$D$166,2,FALSE)),"")</f>
        <v/>
      </c>
      <c r="V156" s="433"/>
      <c r="W156" s="426" t="str">
        <f t="shared" si="10"/>
        <v/>
      </c>
      <c r="X156" s="427" t="str">
        <f t="shared" si="11"/>
        <v>a1P36000002L79SEAS</v>
      </c>
      <c r="Y156" s="427" t="b">
        <f t="shared" si="12"/>
        <v>0</v>
      </c>
      <c r="Z156" s="427" t="b">
        <f t="shared" si="13"/>
        <v>1</v>
      </c>
      <c r="AA156" s="427" t="str">
        <f>IFERROR(VLOOKUP(K156,'Reference Records'!$C$169:$E$334,3,FALSE),"")</f>
        <v/>
      </c>
      <c r="AB156" s="427" t="s">
        <v>627</v>
      </c>
      <c r="AC156" s="51"/>
    </row>
    <row r="157" spans="1:29" ht="47.1" customHeight="1" x14ac:dyDescent="0.25">
      <c r="A157" s="398">
        <v>37</v>
      </c>
      <c r="B157" s="420"/>
      <c r="C157" s="420"/>
      <c r="D157" s="420"/>
      <c r="E157" s="428" t="str">
        <f>IFERROR(IF(AND(K157="",T157=""),"",(VLOOKUP(Q157,'Reference records(soft deleted)'!$B$84:$D$127,3,FALSE))),"")</f>
        <v/>
      </c>
      <c r="F157" s="429"/>
      <c r="G157" s="429"/>
      <c r="H157" s="429"/>
      <c r="I157" s="429"/>
      <c r="J157" s="429"/>
      <c r="K157" s="421" t="str">
        <f>IFERROR(VLOOKUP(R157,'Reference records(soft deleted)'!$B$235:$D$426,3,FALSE),"")</f>
        <v/>
      </c>
      <c r="L157" s="429"/>
      <c r="M157" s="429"/>
      <c r="N157" s="429"/>
      <c r="O157" s="429"/>
      <c r="P157" s="429"/>
      <c r="Q157" s="430"/>
      <c r="R157" s="431"/>
      <c r="S157" s="429"/>
      <c r="T157" s="432"/>
      <c r="U157" s="426" t="str">
        <f>IFERROR(IF(VLOOKUP(E157,'Reference Records'!$C$131:$D$166,2,FALSE)=0,"",VLOOKUP(E157,'Reference Records'!$C$131:$D$166,2,FALSE)),"")</f>
        <v/>
      </c>
      <c r="V157" s="433"/>
      <c r="W157" s="426" t="str">
        <f t="shared" si="10"/>
        <v/>
      </c>
      <c r="X157" s="427" t="str">
        <f t="shared" si="11"/>
        <v>a1P36000002L79SEAS</v>
      </c>
      <c r="Y157" s="427" t="b">
        <f t="shared" si="12"/>
        <v>0</v>
      </c>
      <c r="Z157" s="427" t="b">
        <f t="shared" si="13"/>
        <v>1</v>
      </c>
      <c r="AA157" s="427" t="str">
        <f>IFERROR(VLOOKUP(K157,'Reference Records'!$C$169:$E$334,3,FALSE),"")</f>
        <v/>
      </c>
      <c r="AB157" s="427" t="s">
        <v>628</v>
      </c>
      <c r="AC157" s="51"/>
    </row>
    <row r="158" spans="1:29" ht="47.1" customHeight="1" x14ac:dyDescent="0.25">
      <c r="A158" s="398">
        <v>38</v>
      </c>
      <c r="B158" s="420"/>
      <c r="C158" s="420"/>
      <c r="D158" s="420"/>
      <c r="E158" s="428" t="str">
        <f>IFERROR(IF(AND(K158="",T158=""),"",(VLOOKUP(Q158,'Reference records(soft deleted)'!$B$84:$D$127,3,FALSE))),"")</f>
        <v/>
      </c>
      <c r="F158" s="429"/>
      <c r="G158" s="429"/>
      <c r="H158" s="429"/>
      <c r="I158" s="429"/>
      <c r="J158" s="429"/>
      <c r="K158" s="421" t="str">
        <f>IFERROR(VLOOKUP(R158,'Reference records(soft deleted)'!$B$235:$D$426,3,FALSE),"")</f>
        <v/>
      </c>
      <c r="L158" s="429"/>
      <c r="M158" s="429"/>
      <c r="N158" s="429"/>
      <c r="O158" s="429"/>
      <c r="P158" s="429"/>
      <c r="Q158" s="430"/>
      <c r="R158" s="431"/>
      <c r="S158" s="429"/>
      <c r="T158" s="432"/>
      <c r="U158" s="426" t="str">
        <f>IFERROR(IF(VLOOKUP(E158,'Reference Records'!$C$131:$D$166,2,FALSE)=0,"",VLOOKUP(E158,'Reference Records'!$C$131:$D$166,2,FALSE)),"")</f>
        <v/>
      </c>
      <c r="V158" s="433"/>
      <c r="W158" s="426" t="str">
        <f t="shared" si="10"/>
        <v/>
      </c>
      <c r="X158" s="427" t="str">
        <f t="shared" si="11"/>
        <v>a1P36000002L79SEAS</v>
      </c>
      <c r="Y158" s="427" t="b">
        <f t="shared" si="12"/>
        <v>0</v>
      </c>
      <c r="Z158" s="427" t="b">
        <f t="shared" si="13"/>
        <v>1</v>
      </c>
      <c r="AA158" s="427" t="str">
        <f>IFERROR(VLOOKUP(K158,'Reference Records'!$C$169:$E$334,3,FALSE),"")</f>
        <v/>
      </c>
      <c r="AB158" s="427" t="s">
        <v>629</v>
      </c>
      <c r="AC158" s="51"/>
    </row>
    <row r="159" spans="1:29" ht="47.1" customHeight="1" x14ac:dyDescent="0.25">
      <c r="A159" s="398">
        <v>39</v>
      </c>
      <c r="B159" s="420"/>
      <c r="C159" s="420"/>
      <c r="D159" s="420"/>
      <c r="E159" s="428" t="str">
        <f>IFERROR(IF(AND(K159="",T159=""),"",(VLOOKUP(Q159,'Reference records(soft deleted)'!$B$84:$D$127,3,FALSE))),"")</f>
        <v/>
      </c>
      <c r="F159" s="429"/>
      <c r="G159" s="429"/>
      <c r="H159" s="429"/>
      <c r="I159" s="429"/>
      <c r="J159" s="429"/>
      <c r="K159" s="421" t="str">
        <f>IFERROR(VLOOKUP(R159,'Reference records(soft deleted)'!$B$235:$D$426,3,FALSE),"")</f>
        <v/>
      </c>
      <c r="L159" s="429"/>
      <c r="M159" s="429"/>
      <c r="N159" s="429"/>
      <c r="O159" s="429"/>
      <c r="P159" s="429"/>
      <c r="Q159" s="430"/>
      <c r="R159" s="431"/>
      <c r="S159" s="429"/>
      <c r="T159" s="432"/>
      <c r="U159" s="426" t="str">
        <f>IFERROR(IF(VLOOKUP(E159,'Reference Records'!$C$131:$D$166,2,FALSE)=0,"",VLOOKUP(E159,'Reference Records'!$C$131:$D$166,2,FALSE)),"")</f>
        <v/>
      </c>
      <c r="V159" s="433"/>
      <c r="W159" s="426" t="str">
        <f t="shared" si="10"/>
        <v/>
      </c>
      <c r="X159" s="427" t="str">
        <f t="shared" si="11"/>
        <v>a1P36000002L79SEAS</v>
      </c>
      <c r="Y159" s="427" t="b">
        <f t="shared" si="12"/>
        <v>0</v>
      </c>
      <c r="Z159" s="427" t="b">
        <f t="shared" si="13"/>
        <v>1</v>
      </c>
      <c r="AA159" s="427" t="str">
        <f>IFERROR(VLOOKUP(K159,'Reference Records'!$C$169:$E$334,3,FALSE),"")</f>
        <v/>
      </c>
      <c r="AB159" s="427" t="s">
        <v>630</v>
      </c>
      <c r="AC159" s="51"/>
    </row>
    <row r="160" spans="1:29" ht="47.1" customHeight="1" x14ac:dyDescent="0.25">
      <c r="A160" s="398">
        <v>40</v>
      </c>
      <c r="B160" s="420"/>
      <c r="C160" s="420"/>
      <c r="D160" s="420"/>
      <c r="E160" s="428" t="str">
        <f>IFERROR(IF(AND(K160="",T160=""),"",(VLOOKUP(Q160,'Reference records(soft deleted)'!$B$84:$D$127,3,FALSE))),"")</f>
        <v/>
      </c>
      <c r="F160" s="429"/>
      <c r="G160" s="429"/>
      <c r="H160" s="429"/>
      <c r="I160" s="429"/>
      <c r="J160" s="429"/>
      <c r="K160" s="421" t="str">
        <f>IFERROR(VLOOKUP(R160,'Reference records(soft deleted)'!$B$235:$D$426,3,FALSE),"")</f>
        <v/>
      </c>
      <c r="L160" s="429"/>
      <c r="M160" s="429"/>
      <c r="N160" s="429"/>
      <c r="O160" s="429"/>
      <c r="P160" s="429"/>
      <c r="Q160" s="430"/>
      <c r="R160" s="431"/>
      <c r="S160" s="429"/>
      <c r="T160" s="432"/>
      <c r="U160" s="426" t="str">
        <f>IFERROR(IF(VLOOKUP(E160,'Reference Records'!$C$131:$D$166,2,FALSE)=0,"",VLOOKUP(E160,'Reference Records'!$C$131:$D$166,2,FALSE)),"")</f>
        <v/>
      </c>
      <c r="V160" s="433"/>
      <c r="W160" s="426" t="str">
        <f t="shared" si="10"/>
        <v/>
      </c>
      <c r="X160" s="427" t="str">
        <f t="shared" si="11"/>
        <v>a1P36000002L79SEAS</v>
      </c>
      <c r="Y160" s="427" t="b">
        <f t="shared" si="12"/>
        <v>0</v>
      </c>
      <c r="Z160" s="427" t="b">
        <f t="shared" si="13"/>
        <v>1</v>
      </c>
      <c r="AA160" s="427" t="str">
        <f>IFERROR(VLOOKUP(K160,'Reference Records'!$C$169:$E$334,3,FALSE),"")</f>
        <v/>
      </c>
      <c r="AB160" s="427" t="s">
        <v>631</v>
      </c>
      <c r="AC160" s="51"/>
    </row>
    <row r="161" spans="1:29" ht="47.1" customHeight="1" x14ac:dyDescent="0.25">
      <c r="A161" s="398">
        <v>41</v>
      </c>
      <c r="B161" s="420"/>
      <c r="C161" s="420"/>
      <c r="D161" s="420"/>
      <c r="E161" s="428" t="str">
        <f>IFERROR(IF(AND(K161="",T161=""),"",(VLOOKUP(Q161,'Reference records(soft deleted)'!$B$84:$D$127,3,FALSE))),"")</f>
        <v/>
      </c>
      <c r="F161" s="429"/>
      <c r="G161" s="429"/>
      <c r="H161" s="429"/>
      <c r="I161" s="429"/>
      <c r="J161" s="429"/>
      <c r="K161" s="421" t="str">
        <f>IFERROR(VLOOKUP(R161,'Reference records(soft deleted)'!$B$235:$D$426,3,FALSE),"")</f>
        <v/>
      </c>
      <c r="L161" s="429"/>
      <c r="M161" s="429"/>
      <c r="N161" s="429"/>
      <c r="O161" s="429"/>
      <c r="P161" s="429"/>
      <c r="Q161" s="430"/>
      <c r="R161" s="431"/>
      <c r="S161" s="429"/>
      <c r="T161" s="432"/>
      <c r="U161" s="426" t="str">
        <f>IFERROR(IF(VLOOKUP(E161,'Reference Records'!$C$131:$D$166,2,FALSE)=0,"",VLOOKUP(E161,'Reference Records'!$C$131:$D$166,2,FALSE)),"")</f>
        <v/>
      </c>
      <c r="V161" s="433"/>
      <c r="W161" s="426" t="str">
        <f t="shared" si="10"/>
        <v/>
      </c>
      <c r="X161" s="427" t="str">
        <f t="shared" si="11"/>
        <v>a1P36000002L79SEAS</v>
      </c>
      <c r="Y161" s="427" t="b">
        <f t="shared" si="12"/>
        <v>0</v>
      </c>
      <c r="Z161" s="427" t="b">
        <f t="shared" si="13"/>
        <v>1</v>
      </c>
      <c r="AA161" s="427" t="str">
        <f>IFERROR(VLOOKUP(K161,'Reference Records'!$C$169:$E$334,3,FALSE),"")</f>
        <v/>
      </c>
      <c r="AB161" s="427" t="s">
        <v>632</v>
      </c>
      <c r="AC161" s="51"/>
    </row>
    <row r="162" spans="1:29" ht="47.1" customHeight="1" x14ac:dyDescent="0.25">
      <c r="A162" s="398">
        <v>42</v>
      </c>
      <c r="B162" s="420"/>
      <c r="C162" s="420"/>
      <c r="D162" s="420"/>
      <c r="E162" s="428" t="str">
        <f>IFERROR(IF(AND(K162="",T162=""),"",(VLOOKUP(Q162,'Reference records(soft deleted)'!$B$84:$D$127,3,FALSE))),"")</f>
        <v/>
      </c>
      <c r="F162" s="429"/>
      <c r="G162" s="429"/>
      <c r="H162" s="429"/>
      <c r="I162" s="429"/>
      <c r="J162" s="429"/>
      <c r="K162" s="421" t="str">
        <f>IFERROR(VLOOKUP(R162,'Reference records(soft deleted)'!$B$235:$D$426,3,FALSE),"")</f>
        <v/>
      </c>
      <c r="L162" s="429"/>
      <c r="M162" s="429"/>
      <c r="N162" s="429"/>
      <c r="O162" s="429"/>
      <c r="P162" s="429"/>
      <c r="Q162" s="430"/>
      <c r="R162" s="431"/>
      <c r="S162" s="429"/>
      <c r="T162" s="432"/>
      <c r="U162" s="426" t="str">
        <f>IFERROR(IF(VLOOKUP(E162,'Reference Records'!$C$131:$D$166,2,FALSE)=0,"",VLOOKUP(E162,'Reference Records'!$C$131:$D$166,2,FALSE)),"")</f>
        <v/>
      </c>
      <c r="V162" s="433"/>
      <c r="W162" s="426" t="str">
        <f t="shared" si="10"/>
        <v/>
      </c>
      <c r="X162" s="427" t="str">
        <f t="shared" si="11"/>
        <v>a1P36000002L79SEAS</v>
      </c>
      <c r="Y162" s="427" t="b">
        <f t="shared" si="12"/>
        <v>0</v>
      </c>
      <c r="Z162" s="427" t="b">
        <f t="shared" si="13"/>
        <v>1</v>
      </c>
      <c r="AA162" s="427" t="str">
        <f>IFERROR(VLOOKUP(K162,'Reference Records'!$C$169:$E$334,3,FALSE),"")</f>
        <v/>
      </c>
      <c r="AB162" s="427" t="s">
        <v>633</v>
      </c>
      <c r="AC162" s="51"/>
    </row>
    <row r="163" spans="1:29" ht="47.1" customHeight="1" x14ac:dyDescent="0.25">
      <c r="A163" s="398">
        <v>43</v>
      </c>
      <c r="B163" s="420"/>
      <c r="C163" s="420"/>
      <c r="D163" s="420"/>
      <c r="E163" s="428" t="str">
        <f>IFERROR(IF(AND(K163="",T163=""),"",(VLOOKUP(Q163,'Reference records(soft deleted)'!$B$84:$D$127,3,FALSE))),"")</f>
        <v/>
      </c>
      <c r="F163" s="429"/>
      <c r="G163" s="429"/>
      <c r="H163" s="429"/>
      <c r="I163" s="429"/>
      <c r="J163" s="429"/>
      <c r="K163" s="421" t="str">
        <f>IFERROR(VLOOKUP(R163,'Reference records(soft deleted)'!$B$235:$D$426,3,FALSE),"")</f>
        <v/>
      </c>
      <c r="L163" s="429"/>
      <c r="M163" s="429"/>
      <c r="N163" s="429"/>
      <c r="O163" s="429"/>
      <c r="P163" s="429"/>
      <c r="Q163" s="430"/>
      <c r="R163" s="431"/>
      <c r="S163" s="429"/>
      <c r="T163" s="432"/>
      <c r="U163" s="426" t="str">
        <f>IFERROR(IF(VLOOKUP(E163,'Reference Records'!$C$131:$D$166,2,FALSE)=0,"",VLOOKUP(E163,'Reference Records'!$C$131:$D$166,2,FALSE)),"")</f>
        <v/>
      </c>
      <c r="V163" s="433"/>
      <c r="W163" s="426" t="str">
        <f t="shared" si="10"/>
        <v/>
      </c>
      <c r="X163" s="427" t="str">
        <f t="shared" si="11"/>
        <v>a1P36000002L79SEAS</v>
      </c>
      <c r="Y163" s="427" t="b">
        <f t="shared" si="12"/>
        <v>0</v>
      </c>
      <c r="Z163" s="427" t="b">
        <f t="shared" si="13"/>
        <v>1</v>
      </c>
      <c r="AA163" s="427" t="str">
        <f>IFERROR(VLOOKUP(K163,'Reference Records'!$C$169:$E$334,3,FALSE),"")</f>
        <v/>
      </c>
      <c r="AB163" s="427" t="s">
        <v>634</v>
      </c>
      <c r="AC163" s="51"/>
    </row>
    <row r="164" spans="1:29" ht="47.1" customHeight="1" x14ac:dyDescent="0.25">
      <c r="A164" s="398">
        <v>44</v>
      </c>
      <c r="B164" s="420"/>
      <c r="C164" s="420"/>
      <c r="D164" s="420"/>
      <c r="E164" s="428" t="str">
        <f>IFERROR(IF(AND(K164="",T164=""),"",(VLOOKUP(Q164,'Reference records(soft deleted)'!$B$84:$D$127,3,FALSE))),"")</f>
        <v/>
      </c>
      <c r="F164" s="429"/>
      <c r="G164" s="429"/>
      <c r="H164" s="429"/>
      <c r="I164" s="429"/>
      <c r="J164" s="429"/>
      <c r="K164" s="421" t="str">
        <f>IFERROR(VLOOKUP(R164,'Reference records(soft deleted)'!$B$235:$D$426,3,FALSE),"")</f>
        <v/>
      </c>
      <c r="L164" s="429"/>
      <c r="M164" s="429"/>
      <c r="N164" s="429"/>
      <c r="O164" s="429"/>
      <c r="P164" s="429"/>
      <c r="Q164" s="430"/>
      <c r="R164" s="431"/>
      <c r="S164" s="429"/>
      <c r="T164" s="432"/>
      <c r="U164" s="426" t="str">
        <f>IFERROR(IF(VLOOKUP(E164,'Reference Records'!$C$131:$D$166,2,FALSE)=0,"",VLOOKUP(E164,'Reference Records'!$C$131:$D$166,2,FALSE)),"")</f>
        <v/>
      </c>
      <c r="V164" s="433"/>
      <c r="W164" s="426" t="str">
        <f t="shared" si="10"/>
        <v/>
      </c>
      <c r="X164" s="427" t="str">
        <f t="shared" si="11"/>
        <v>a1P36000002L79SEAS</v>
      </c>
      <c r="Y164" s="427" t="b">
        <f t="shared" si="12"/>
        <v>0</v>
      </c>
      <c r="Z164" s="427" t="b">
        <f t="shared" si="13"/>
        <v>1</v>
      </c>
      <c r="AA164" s="427" t="str">
        <f>IFERROR(VLOOKUP(K164,'Reference Records'!$C$169:$E$334,3,FALSE),"")</f>
        <v/>
      </c>
      <c r="AB164" s="427" t="s">
        <v>635</v>
      </c>
      <c r="AC164" s="51"/>
    </row>
    <row r="165" spans="1:29" ht="47.1" customHeight="1" x14ac:dyDescent="0.25">
      <c r="A165" s="398">
        <v>45</v>
      </c>
      <c r="B165" s="420"/>
      <c r="C165" s="420"/>
      <c r="D165" s="420"/>
      <c r="E165" s="428" t="str">
        <f>IFERROR(IF(AND(K165="",T165=""),"",(VLOOKUP(Q165,'Reference records(soft deleted)'!$B$84:$D$127,3,FALSE))),"")</f>
        <v/>
      </c>
      <c r="F165" s="429"/>
      <c r="G165" s="429"/>
      <c r="H165" s="429"/>
      <c r="I165" s="429"/>
      <c r="J165" s="429"/>
      <c r="K165" s="421" t="str">
        <f>IFERROR(VLOOKUP(R165,'Reference records(soft deleted)'!$B$235:$D$426,3,FALSE),"")</f>
        <v/>
      </c>
      <c r="L165" s="429"/>
      <c r="M165" s="429"/>
      <c r="N165" s="429"/>
      <c r="O165" s="429"/>
      <c r="P165" s="429"/>
      <c r="Q165" s="430"/>
      <c r="R165" s="431"/>
      <c r="S165" s="429"/>
      <c r="T165" s="432"/>
      <c r="U165" s="426" t="str">
        <f>IFERROR(IF(VLOOKUP(E165,'Reference Records'!$C$131:$D$166,2,FALSE)=0,"",VLOOKUP(E165,'Reference Records'!$C$131:$D$166,2,FALSE)),"")</f>
        <v/>
      </c>
      <c r="V165" s="433"/>
      <c r="W165" s="426" t="str">
        <f t="shared" si="10"/>
        <v/>
      </c>
      <c r="X165" s="427" t="str">
        <f t="shared" si="11"/>
        <v>a1P36000002L79SEAS</v>
      </c>
      <c r="Y165" s="427" t="b">
        <f t="shared" si="12"/>
        <v>0</v>
      </c>
      <c r="Z165" s="427" t="b">
        <f t="shared" si="13"/>
        <v>1</v>
      </c>
      <c r="AA165" s="427" t="str">
        <f>IFERROR(VLOOKUP(K165,'Reference Records'!$C$169:$E$334,3,FALSE),"")</f>
        <v/>
      </c>
      <c r="AB165" s="427" t="s">
        <v>636</v>
      </c>
      <c r="AC165" s="51"/>
    </row>
    <row r="166" spans="1:29" ht="47.1" customHeight="1" x14ac:dyDescent="0.25">
      <c r="A166" s="398">
        <v>46</v>
      </c>
      <c r="B166" s="420"/>
      <c r="C166" s="420"/>
      <c r="D166" s="420"/>
      <c r="E166" s="428" t="str">
        <f>IFERROR(IF(AND(K166="",T166=""),"",(VLOOKUP(Q166,'Reference records(soft deleted)'!$B$84:$D$127,3,FALSE))),"")</f>
        <v/>
      </c>
      <c r="F166" s="429"/>
      <c r="G166" s="429"/>
      <c r="H166" s="429"/>
      <c r="I166" s="429"/>
      <c r="J166" s="429"/>
      <c r="K166" s="421" t="str">
        <f>IFERROR(VLOOKUP(R166,'Reference records(soft deleted)'!$B$235:$D$426,3,FALSE),"")</f>
        <v/>
      </c>
      <c r="L166" s="429"/>
      <c r="M166" s="429"/>
      <c r="N166" s="429"/>
      <c r="O166" s="429"/>
      <c r="P166" s="429"/>
      <c r="Q166" s="430"/>
      <c r="R166" s="431"/>
      <c r="S166" s="429"/>
      <c r="T166" s="432"/>
      <c r="U166" s="426" t="str">
        <f>IFERROR(IF(VLOOKUP(E166,'Reference Records'!$C$131:$D$166,2,FALSE)=0,"",VLOOKUP(E166,'Reference Records'!$C$131:$D$166,2,FALSE)),"")</f>
        <v/>
      </c>
      <c r="V166" s="433"/>
      <c r="W166" s="426" t="str">
        <f t="shared" si="10"/>
        <v/>
      </c>
      <c r="X166" s="427" t="str">
        <f t="shared" si="11"/>
        <v>a1P36000002L79SEAS</v>
      </c>
      <c r="Y166" s="427" t="b">
        <f t="shared" si="12"/>
        <v>0</v>
      </c>
      <c r="Z166" s="427" t="b">
        <f t="shared" si="13"/>
        <v>1</v>
      </c>
      <c r="AA166" s="427" t="str">
        <f>IFERROR(VLOOKUP(K166,'Reference Records'!$C$169:$E$334,3,FALSE),"")</f>
        <v/>
      </c>
      <c r="AB166" s="427" t="s">
        <v>637</v>
      </c>
      <c r="AC166" s="51"/>
    </row>
    <row r="167" spans="1:29" ht="47.1" customHeight="1" x14ac:dyDescent="0.25">
      <c r="A167" s="398">
        <v>47</v>
      </c>
      <c r="B167" s="420"/>
      <c r="C167" s="420"/>
      <c r="D167" s="420"/>
      <c r="E167" s="428" t="str">
        <f>IFERROR(IF(AND(K167="",T167=""),"",(VLOOKUP(Q167,'Reference records(soft deleted)'!$B$84:$D$127,3,FALSE))),"")</f>
        <v/>
      </c>
      <c r="F167" s="429"/>
      <c r="G167" s="429"/>
      <c r="H167" s="429"/>
      <c r="I167" s="429"/>
      <c r="J167" s="429"/>
      <c r="K167" s="421" t="str">
        <f>IFERROR(VLOOKUP(R167,'Reference records(soft deleted)'!$B$235:$D$426,3,FALSE),"")</f>
        <v/>
      </c>
      <c r="L167" s="429"/>
      <c r="M167" s="429"/>
      <c r="N167" s="429"/>
      <c r="O167" s="429"/>
      <c r="P167" s="429"/>
      <c r="Q167" s="430"/>
      <c r="R167" s="431"/>
      <c r="S167" s="429"/>
      <c r="T167" s="432"/>
      <c r="U167" s="426" t="str">
        <f>IFERROR(IF(VLOOKUP(E167,'Reference Records'!$C$131:$D$166,2,FALSE)=0,"",VLOOKUP(E167,'Reference Records'!$C$131:$D$166,2,FALSE)),"")</f>
        <v/>
      </c>
      <c r="V167" s="433"/>
      <c r="W167" s="426" t="str">
        <f t="shared" si="10"/>
        <v/>
      </c>
      <c r="X167" s="427" t="str">
        <f t="shared" si="11"/>
        <v>a1P36000002L79SEAS</v>
      </c>
      <c r="Y167" s="427" t="b">
        <f t="shared" si="12"/>
        <v>0</v>
      </c>
      <c r="Z167" s="427" t="b">
        <f t="shared" si="13"/>
        <v>1</v>
      </c>
      <c r="AA167" s="427" t="str">
        <f>IFERROR(VLOOKUP(K167,'Reference Records'!$C$169:$E$334,3,FALSE),"")</f>
        <v/>
      </c>
      <c r="AB167" s="427" t="s">
        <v>638</v>
      </c>
      <c r="AC167" s="51"/>
    </row>
    <row r="168" spans="1:29" ht="47.1" customHeight="1" x14ac:dyDescent="0.25">
      <c r="A168" s="398">
        <v>48</v>
      </c>
      <c r="B168" s="420"/>
      <c r="C168" s="420"/>
      <c r="D168" s="420"/>
      <c r="E168" s="428" t="str">
        <f>IFERROR(IF(AND(K168="",T168=""),"",(VLOOKUP(Q168,'Reference records(soft deleted)'!$B$84:$D$127,3,FALSE))),"")</f>
        <v/>
      </c>
      <c r="F168" s="429"/>
      <c r="G168" s="429"/>
      <c r="H168" s="429"/>
      <c r="I168" s="429"/>
      <c r="J168" s="429"/>
      <c r="K168" s="421" t="str">
        <f>IFERROR(VLOOKUP(R168,'Reference records(soft deleted)'!$B$235:$D$426,3,FALSE),"")</f>
        <v/>
      </c>
      <c r="L168" s="429"/>
      <c r="M168" s="429"/>
      <c r="N168" s="429"/>
      <c r="O168" s="429"/>
      <c r="P168" s="429"/>
      <c r="Q168" s="430"/>
      <c r="R168" s="431"/>
      <c r="S168" s="429"/>
      <c r="T168" s="432"/>
      <c r="U168" s="426" t="str">
        <f>IFERROR(IF(VLOOKUP(E168,'Reference Records'!$C$131:$D$166,2,FALSE)=0,"",VLOOKUP(E168,'Reference Records'!$C$131:$D$166,2,FALSE)),"")</f>
        <v/>
      </c>
      <c r="V168" s="433"/>
      <c r="W168" s="426" t="str">
        <f t="shared" si="10"/>
        <v/>
      </c>
      <c r="X168" s="427" t="str">
        <f t="shared" si="11"/>
        <v>a1P36000002L79SEAS</v>
      </c>
      <c r="Y168" s="427" t="b">
        <f t="shared" si="12"/>
        <v>0</v>
      </c>
      <c r="Z168" s="427" t="b">
        <f t="shared" si="13"/>
        <v>1</v>
      </c>
      <c r="AA168" s="427" t="str">
        <f>IFERROR(VLOOKUP(K168,'Reference Records'!$C$169:$E$334,3,FALSE),"")</f>
        <v/>
      </c>
      <c r="AB168" s="427" t="s">
        <v>639</v>
      </c>
      <c r="AC168" s="51"/>
    </row>
    <row r="169" spans="1:29" ht="47.1" customHeight="1" x14ac:dyDescent="0.25">
      <c r="A169" s="398">
        <v>49</v>
      </c>
      <c r="B169" s="420"/>
      <c r="C169" s="420"/>
      <c r="D169" s="420"/>
      <c r="E169" s="428" t="str">
        <f>IFERROR(IF(AND(K169="",T169=""),"",(VLOOKUP(Q169,'Reference records(soft deleted)'!$B$84:$D$127,3,FALSE))),"")</f>
        <v/>
      </c>
      <c r="F169" s="429"/>
      <c r="G169" s="429"/>
      <c r="H169" s="429"/>
      <c r="I169" s="429"/>
      <c r="J169" s="429"/>
      <c r="K169" s="421" t="str">
        <f>IFERROR(VLOOKUP(R169,'Reference records(soft deleted)'!$B$235:$D$426,3,FALSE),"")</f>
        <v/>
      </c>
      <c r="L169" s="429"/>
      <c r="M169" s="429"/>
      <c r="N169" s="429"/>
      <c r="O169" s="429"/>
      <c r="P169" s="429"/>
      <c r="Q169" s="430"/>
      <c r="R169" s="431"/>
      <c r="S169" s="429"/>
      <c r="T169" s="432"/>
      <c r="U169" s="426" t="str">
        <f>IFERROR(IF(VLOOKUP(E169,'Reference Records'!$C$131:$D$166,2,FALSE)=0,"",VLOOKUP(E169,'Reference Records'!$C$131:$D$166,2,FALSE)),"")</f>
        <v/>
      </c>
      <c r="V169" s="433"/>
      <c r="W169" s="426" t="str">
        <f t="shared" si="10"/>
        <v/>
      </c>
      <c r="X169" s="427" t="str">
        <f t="shared" si="11"/>
        <v>a1P36000002L79SEAS</v>
      </c>
      <c r="Y169" s="427" t="b">
        <f t="shared" si="12"/>
        <v>0</v>
      </c>
      <c r="Z169" s="427" t="b">
        <f t="shared" si="13"/>
        <v>1</v>
      </c>
      <c r="AA169" s="427" t="str">
        <f>IFERROR(VLOOKUP(K169,'Reference Records'!$C$169:$E$334,3,FALSE),"")</f>
        <v/>
      </c>
      <c r="AB169" s="427" t="s">
        <v>640</v>
      </c>
      <c r="AC169" s="51"/>
    </row>
    <row r="170" spans="1:29" ht="47.1" customHeight="1" x14ac:dyDescent="0.25">
      <c r="A170" s="398">
        <v>50</v>
      </c>
      <c r="B170" s="420"/>
      <c r="C170" s="420"/>
      <c r="D170" s="420"/>
      <c r="E170" s="434" t="str">
        <f>IFERROR(IF(AND(K170="",T170=""),"",(VLOOKUP(Q170,'Reference records(soft deleted)'!$B$84:$D$127,3,FALSE))),"")</f>
        <v/>
      </c>
      <c r="F170" s="435"/>
      <c r="G170" s="435"/>
      <c r="H170" s="435"/>
      <c r="I170" s="435"/>
      <c r="J170" s="435"/>
      <c r="K170" s="421" t="str">
        <f>IFERROR(VLOOKUP(R170,'Reference records(soft deleted)'!$B$235:$D$426,3,FALSE),"")</f>
        <v/>
      </c>
      <c r="L170" s="435"/>
      <c r="M170" s="435"/>
      <c r="N170" s="435"/>
      <c r="O170" s="435"/>
      <c r="P170" s="435"/>
      <c r="Q170" s="436"/>
      <c r="R170" s="437"/>
      <c r="S170" s="435"/>
      <c r="T170" s="438"/>
      <c r="U170" s="426" t="str">
        <f>IFERROR(IF(VLOOKUP(E170,'Reference Records'!$C$131:$D$166,2,FALSE)=0,"",VLOOKUP(E170,'Reference Records'!$C$131:$D$166,2,FALSE)),"")</f>
        <v/>
      </c>
      <c r="V170" s="439"/>
      <c r="W170" s="426" t="str">
        <f t="shared" si="10"/>
        <v/>
      </c>
      <c r="X170" s="427" t="str">
        <f t="shared" si="11"/>
        <v>a1P36000002L79SEAS</v>
      </c>
      <c r="Y170" s="427" t="b">
        <f t="shared" si="12"/>
        <v>0</v>
      </c>
      <c r="Z170" s="427" t="b">
        <f t="shared" si="13"/>
        <v>1</v>
      </c>
      <c r="AA170" s="427" t="str">
        <f>IFERROR(VLOOKUP(K170,'Reference Records'!$C$169:$E$334,3,FALSE),"")</f>
        <v/>
      </c>
      <c r="AB170" s="427" t="s">
        <v>641</v>
      </c>
      <c r="AC170" s="51"/>
    </row>
    <row r="171" spans="1:29" ht="15.75" hidden="1" customHeight="1" thickBot="1" x14ac:dyDescent="0.3">
      <c r="A171" s="113"/>
      <c r="B171" s="114"/>
      <c r="C171" s="114"/>
      <c r="D171" s="114"/>
      <c r="E171" s="284"/>
      <c r="F171" s="114"/>
      <c r="G171" s="114"/>
      <c r="H171" s="114"/>
      <c r="I171" s="114"/>
      <c r="J171" s="114"/>
      <c r="K171" s="284"/>
      <c r="L171" s="114"/>
      <c r="M171" s="114"/>
      <c r="N171" s="114"/>
      <c r="O171" s="114"/>
      <c r="P171" s="114"/>
      <c r="Q171" s="114"/>
      <c r="R171" s="114"/>
      <c r="S171" s="114"/>
      <c r="T171" s="284"/>
      <c r="U171" s="67"/>
      <c r="V171" s="115"/>
      <c r="W171" s="115"/>
      <c r="X171" s="115"/>
      <c r="Y171" s="115"/>
      <c r="Z171" s="115"/>
      <c r="AA171" s="67"/>
      <c r="AB171" s="67"/>
      <c r="AC171" s="61"/>
    </row>
    <row r="172" spans="1:29" x14ac:dyDescent="0.25">
      <c r="E172" s="135"/>
      <c r="K172" s="135"/>
      <c r="T172" s="135"/>
    </row>
    <row r="173" spans="1:29" x14ac:dyDescent="0.25">
      <c r="E173" s="135"/>
      <c r="K173" s="135"/>
      <c r="T173" s="135"/>
    </row>
    <row r="174" spans="1:29" x14ac:dyDescent="0.25">
      <c r="E174" s="135"/>
      <c r="K174" s="135"/>
      <c r="T174" s="135"/>
    </row>
    <row r="179" spans="1:31" x14ac:dyDescent="0.25">
      <c r="A179" s="68" t="s">
        <v>132</v>
      </c>
      <c r="B179" s="68"/>
      <c r="C179" s="68"/>
      <c r="D179" s="68"/>
    </row>
    <row r="183" spans="1:31" x14ac:dyDescent="0.25">
      <c r="AE183" s="198" t="s">
        <v>267</v>
      </c>
    </row>
    <row r="194" spans="44:45" x14ac:dyDescent="0.25">
      <c r="AS194" s="198"/>
    </row>
    <row r="195" spans="44:45" x14ac:dyDescent="0.25">
      <c r="AR195" s="198">
        <f>IF(C9="","",C9)</f>
        <v>12</v>
      </c>
      <c r="AS195" s="198">
        <v>3</v>
      </c>
    </row>
    <row r="196" spans="44:45" x14ac:dyDescent="0.25">
      <c r="AS196" s="198">
        <v>6</v>
      </c>
    </row>
    <row r="197" spans="44:45" x14ac:dyDescent="0.25">
      <c r="AS197" s="198">
        <v>12</v>
      </c>
    </row>
    <row r="198" spans="44:45" x14ac:dyDescent="0.25">
      <c r="AS198" s="198"/>
    </row>
  </sheetData>
  <sheetProtection algorithmName="SHA-512" hashValue="1D/BbVZI+PPR8hzOLkofbPlqCSDoqZpA7G+pgiJkGCYA7w9FtbH+hmopTPEuYNKyoJwwvQvxJe3vvNuvysta/w==" saltValue="YvG3WK8QX+9/+3s+n9JbIA==" spinCount="100000" sheet="1" objects="1" scenarios="1" formatCells="0" formatRows="0" sort="0" autoFilter="0"/>
  <mergeCells count="13">
    <mergeCell ref="A118:T118"/>
    <mergeCell ref="A117:T117"/>
    <mergeCell ref="Y50:Y51"/>
    <mergeCell ref="A49:E49"/>
    <mergeCell ref="A91:E91"/>
    <mergeCell ref="A67:E67"/>
    <mergeCell ref="Y68:Y83"/>
    <mergeCell ref="A13:A14"/>
    <mergeCell ref="V4:W5"/>
    <mergeCell ref="A34:L34"/>
    <mergeCell ref="A1:T2"/>
    <mergeCell ref="A36:T36"/>
    <mergeCell ref="K10:K11"/>
  </mergeCells>
  <conditionalFormatting sqref="E93:E109">
    <cfRule type="expression" dxfId="303" priority="24">
      <formula>AND(COUNTIF($E$93:$E$109,$E93)&gt;1,E93&lt;&gt;"")</formula>
    </cfRule>
  </conditionalFormatting>
  <conditionalFormatting sqref="A30:K30 B31:K31">
    <cfRule type="expression" dxfId="302" priority="23">
      <formula>OR($AN$5="Grant Making", $AN$5="Grant Revision")</formula>
    </cfRule>
  </conditionalFormatting>
  <conditionalFormatting sqref="A25:E27">
    <cfRule type="expression" dxfId="301" priority="22">
      <formula>$AN$5="Funding Request"</formula>
    </cfRule>
  </conditionalFormatting>
  <conditionalFormatting sqref="A9:E9">
    <cfRule type="expression" dxfId="300" priority="19">
      <formula>$AN$5="Funding Request"</formula>
    </cfRule>
  </conditionalFormatting>
  <conditionalFormatting sqref="A38:T44">
    <cfRule type="expression" dxfId="299" priority="10">
      <formula>$U38:$U45="[Record ID]"</formula>
    </cfRule>
    <cfRule type="expression" dxfId="298" priority="18">
      <formula>$A38&gt;$E$8</formula>
    </cfRule>
  </conditionalFormatting>
  <conditionalFormatting sqref="K37:T44">
    <cfRule type="expression" dxfId="297" priority="15">
      <formula>$AN$5="Funding Request"</formula>
    </cfRule>
  </conditionalFormatting>
  <conditionalFormatting sqref="A31">
    <cfRule type="expression" dxfId="296" priority="14">
      <formula>OR($AN$5="Grant Making", $AN$5="Grant Revision")</formula>
    </cfRule>
  </conditionalFormatting>
  <conditionalFormatting sqref="K8">
    <cfRule type="expression" dxfId="295" priority="13">
      <formula>OR($AN$9="Additional Funding", $AN$9="Other Revison")</formula>
    </cfRule>
  </conditionalFormatting>
  <conditionalFormatting sqref="K31 E31">
    <cfRule type="expression" dxfId="294" priority="30">
      <formula>AND($E31&lt;&gt;"",$K31&lt;&gt;"")</formula>
    </cfRule>
  </conditionalFormatting>
  <conditionalFormatting sqref="E11 E8">
    <cfRule type="expression" dxfId="293" priority="12">
      <formula>$E$8&gt;$E$11</formula>
    </cfRule>
  </conditionalFormatting>
  <conditionalFormatting sqref="A31:K31">
    <cfRule type="expression" dxfId="292" priority="11">
      <formula>$P31:$P32="[Record ID]"</formula>
    </cfRule>
  </conditionalFormatting>
  <conditionalFormatting sqref="A51:E56 A69:E69 A77:E80 A70:D76">
    <cfRule type="expression" dxfId="291" priority="9">
      <formula>$H51:$H64="[Record ID]"</formula>
    </cfRule>
  </conditionalFormatting>
  <conditionalFormatting sqref="A93:E104">
    <cfRule type="expression" dxfId="290" priority="4">
      <formula>$H93:$H109="[Record ID]"</formula>
    </cfRule>
  </conditionalFormatting>
  <conditionalFormatting sqref="A120:T170">
    <cfRule type="expression" dxfId="289" priority="3">
      <formula>$AB120:$AB171="[Record ID]"</formula>
    </cfRule>
  </conditionalFormatting>
  <conditionalFormatting sqref="A57:E63">
    <cfRule type="expression" dxfId="288" priority="40">
      <formula>$H57:$H82="[Record ID]"</formula>
    </cfRule>
  </conditionalFormatting>
  <conditionalFormatting sqref="A81:E81">
    <cfRule type="expression" dxfId="287" priority="42">
      <formula>$H81:$H109="[Record ID]"</formula>
    </cfRule>
  </conditionalFormatting>
  <conditionalFormatting sqref="A105:E108">
    <cfRule type="expression" dxfId="286" priority="44">
      <formula>$H105:$H171="[Record ID]"</formula>
    </cfRule>
  </conditionalFormatting>
  <conditionalFormatting sqref="E73:E76">
    <cfRule type="expression" dxfId="285" priority="2">
      <formula>$H73:$H86="[Record ID]"</formula>
    </cfRule>
  </conditionalFormatting>
  <conditionalFormatting sqref="E70:E72">
    <cfRule type="expression" dxfId="284" priority="1">
      <formula>$H70:$H83="[Record ID]"</formula>
    </cfRule>
  </conditionalFormatting>
  <dataValidations count="18">
    <dataValidation type="list" allowBlank="1" showInputMessage="1" showErrorMessage="1" sqref="E120:E170">
      <formula1>Modules</formula1>
    </dataValidation>
    <dataValidation type="custom" allowBlank="1" showInputMessage="1" showErrorMessage="1" errorTitle="Implementation Period Start Date" error="The Implementation Period Start should be the first day of the month" sqref="E7">
      <formula1>DAY(E7)=1</formula1>
    </dataValidation>
    <dataValidation type="list" allowBlank="1" showInputMessage="1" showErrorMessage="1" sqref="K120:K170">
      <formula1>OFFSET(ModuleStart,MATCH(U120,ModuleColumn,0)-1,2,COUNTIF(ModuleColumn,U120),1)</formula1>
    </dataValidation>
    <dataValidation type="list" allowBlank="1" showInputMessage="1" showErrorMessage="1" sqref="E31">
      <formula1>FundingRequestPR</formula1>
    </dataValidation>
    <dataValidation type="list" allowBlank="1" showInputMessage="1" showErrorMessage="1" sqref="E9">
      <formula1>IF(OR($AN$5="Grant Making", $AN$5="Grant Revision"),$AS$196:$AS$197,$AR$195)</formula1>
    </dataValidation>
    <dataValidation type="date" allowBlank="1" showInputMessage="1" showErrorMessage="1" sqref="E8">
      <formula1>1</formula1>
      <formula2>767376</formula2>
    </dataValidation>
    <dataValidation type="custom" allowBlank="1" showInputMessage="1" showErrorMessage="1" sqref="K31:K32">
      <formula1>E31=""</formula1>
    </dataValidation>
    <dataValidation type="list" allowBlank="1" showInputMessage="1" showErrorMessage="1" sqref="K38:K44">
      <formula1>"Yes,No"</formula1>
    </dataValidation>
    <dataValidation type="list" allowBlank="1" showInputMessage="1" showErrorMessage="1" sqref="E93:E108">
      <formula1>Module_List</formula1>
    </dataValidation>
    <dataValidation type="decimal" allowBlank="1" showInputMessage="1" showErrorMessage="1" errorTitle="X-Author for Excel" error="Please enter a valid numeric value. Valid range for Programmatic Report Period Frequency is -1E+18 to 1E+18." promptTitle="X-Author for Excel" sqref="C9">
      <formula1>-1000000000000000000</formula1>
      <formula2>1000000000000000000</formula2>
    </dataValidation>
    <dataValidation type="custom" allowBlank="1" showInputMessage="1" showErrorMessage="1" errorTitle="X-Author for Excel" error="Id and Lookup fields are not editable." promptTitle="X-Author for Excel" sqref="AN10 I26:I27 H51:H63 F51:F63 H69:H81 F69:F81 H93:J108 X120:X170 AA120:AB170 U38:U44 Q38:Q44">
      <formula1>""</formula1>
    </dataValidation>
    <dataValidation type="date" allowBlank="1" showInputMessage="1" showErrorMessage="1" errorTitle="X-Author for Excel" error="Please enter a valid date." promptTitle="X-Author for Excel" sqref="E10:E11 O38:P44">
      <formula1>1</formula1>
      <formula2>767376</formula2>
    </dataValidation>
    <dataValidation type="decimal" allowBlank="1" showInputMessage="1" showErrorMessage="1" errorTitle="X-Author for Excel" error="Please enter a valid numeric value. Valid range for Account Role Number is -1E+18 to 1E+18." promptTitle="X-Author for Excel" sqref="A26:A27">
      <formula1>-1000000000000000000</formula1>
      <formula2>1000000000000000000</formula2>
    </dataValidation>
    <dataValidation type="decimal" allowBlank="1" showInputMessage="1" showErrorMessage="1" errorTitle="X-Author for Excel" error="Please enter a valid numeric value. Valid range for Goal Number is -1E+18 to 1E+18." promptTitle="X-Author for Excel" sqref="A51:A63">
      <formula1>-1000000000000000000</formula1>
      <formula2>1000000000000000000</formula2>
    </dataValidation>
    <dataValidation type="list" allowBlank="1" showInputMessage="1" showErrorMessage="1" errorTitle="X-Author for Excel" error="Please select either TRUE or FALSE from the dropdown." promptTitle="X-Author for Excel" sqref="G51:G63 G69:G81 G93:G108 Y120:Z170 M38:N44">
      <formula1>"TRUE,FALSE"</formula1>
    </dataValidation>
    <dataValidation type="decimal" allowBlank="1" showInputMessage="1" showErrorMessage="1" errorTitle="X-Author for Excel" error="Please enter a valid numeric value. Valid range for Objective Number is -1E+18 to 1E+18." promptTitle="X-Author for Excel" sqref="A69:A81">
      <formula1>-1000000000000000000</formula1>
      <formula2>1000000000000000000</formula2>
    </dataValidation>
    <dataValidation type="decimal" allowBlank="1" showInputMessage="1" showErrorMessage="1" errorTitle="X-Author for Excel" error="Please enter a valid numeric value. Valid range for Module Number is -1E+18 to 1E+18." promptTitle="X-Author for Excel" sqref="A93:A108">
      <formula1>-1000000000000000000</formula1>
      <formula2>1000000000000000000</formula2>
    </dataValidation>
    <dataValidation type="decimal" allowBlank="1" showInputMessage="1" showErrorMessage="1" errorTitle="X-Author for Excel" error="Please enter a valid numeric value. Valid range for Intervention Number is -1E+18 to 1E+18." promptTitle="X-Author for Excel" sqref="A120:A170">
      <formula1>-1000000000000000000</formula1>
      <formula2>1000000000000000000</formula2>
    </dataValidation>
  </dataValidations>
  <hyperlinks>
    <hyperlink ref="E14" location="_4f36af19_06bf_4c59_990d_586822b3d259" display="Objectives"/>
    <hyperlink ref="T13" location="_0215c642_4079_4a66_b33f_02948e5b161c" display="Goals"/>
    <hyperlink ref="T14" location="_4ede0df7_bdae_485c_a6aa_cd381b32466f" display="Interventions"/>
    <hyperlink ref="E13" location="_8273a11c_a030_45ba_bf8f_2b577e1aa93b" display="Principal Recipients"/>
    <hyperlink ref="A179" location="'Overview - Section A'!A13" display="'Overview - Section A'!A13"/>
    <hyperlink ref="K13" location="_6a3dda26_b269_4afa_8b05_c602a881a167" display="Reporting Periods"/>
    <hyperlink ref="K14" location="_eabb6097_6646_49fe_9d42_cce1d696601b" display="Modules"/>
  </hyperlinks>
  <pageMargins left="0.7" right="0.7" top="0.75" bottom="0.75" header="0.3" footer="0.3"/>
  <pageSetup paperSize="8" fitToHeight="0" orientation="landscape" r:id="rId1"/>
  <rowBreaks count="4" manualBreakCount="4">
    <brk id="17" max="28" man="1"/>
    <brk id="32" max="28" man="1"/>
    <brk id="49" max="28" man="1"/>
    <brk id="171" max="28" man="1"/>
  </rowBreaks>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14:formula1>
            <xm:f>'Account Role'!$C$2:$C$15</xm:f>
          </x14:formula1>
          <xm:sqref>J26:J27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G182"/>
  <sheetViews>
    <sheetView workbookViewId="0">
      <selection activeCell="D3" sqref="D3:F4"/>
    </sheetView>
  </sheetViews>
  <sheetFormatPr defaultColWidth="8.75" defaultRowHeight="12.75" x14ac:dyDescent="0.2"/>
  <cols>
    <col min="1" max="1" width="18.75" style="1" customWidth="1"/>
    <col min="2" max="2" width="43.125" style="1" customWidth="1"/>
    <col min="3" max="3" width="8.75" style="1"/>
    <col min="4" max="4" width="40.25" style="1" customWidth="1"/>
    <col min="5" max="5" width="14.125" style="1" customWidth="1"/>
    <col min="6" max="6" width="14.25" style="1" customWidth="1"/>
    <col min="7" max="16384" width="8.75" style="1"/>
  </cols>
  <sheetData>
    <row r="1" spans="1:7" x14ac:dyDescent="0.2">
      <c r="A1" s="2" t="s">
        <v>99</v>
      </c>
    </row>
    <row r="2" spans="1:7" x14ac:dyDescent="0.2">
      <c r="A2" s="506" t="s">
        <v>101</v>
      </c>
      <c r="B2" s="506" t="s">
        <v>57</v>
      </c>
      <c r="C2" s="506">
        <v>0</v>
      </c>
      <c r="D2" s="506" t="s">
        <v>109</v>
      </c>
      <c r="E2" s="506" t="s">
        <v>42</v>
      </c>
      <c r="F2" s="506" t="s">
        <v>31</v>
      </c>
      <c r="G2" s="506" t="s">
        <v>62</v>
      </c>
    </row>
    <row r="3" spans="1:7" hidden="1" x14ac:dyDescent="0.2">
      <c r="A3" s="506" t="s">
        <v>100</v>
      </c>
      <c r="B3" s="507" t="s">
        <v>87</v>
      </c>
      <c r="C3" s="506">
        <f>IF(B3=B2,C2+1,0)</f>
        <v>0</v>
      </c>
      <c r="D3" s="506" t="str">
        <f>B3&amp;"-"&amp;C3</f>
        <v>[Name]-0</v>
      </c>
      <c r="E3" s="507" t="s">
        <v>103</v>
      </c>
      <c r="F3" s="507" t="s">
        <v>102</v>
      </c>
      <c r="G3" s="506" t="s">
        <v>61</v>
      </c>
    </row>
    <row r="4" spans="1:7" s="11" customFormat="1" x14ac:dyDescent="0.2">
      <c r="A4" s="506" t="s">
        <v>2420</v>
      </c>
      <c r="B4" s="507" t="s">
        <v>2421</v>
      </c>
      <c r="C4" s="506">
        <f t="shared" ref="C4:C55" si="0">IF(B4=B3,C3+1,0)</f>
        <v>0</v>
      </c>
      <c r="D4" s="506" t="str">
        <f t="shared" ref="D4:D55" si="1">B4&amp;"-"&amp;C4</f>
        <v>HIV I-9a(M): Percentage of men who have sex with men who are living with HIV-0</v>
      </c>
      <c r="E4" s="507" t="s">
        <v>2422</v>
      </c>
      <c r="F4" s="507" t="s">
        <v>2423</v>
      </c>
      <c r="G4" s="506" t="s">
        <v>2424</v>
      </c>
    </row>
    <row r="5" spans="1:7" s="11" customFormat="1" x14ac:dyDescent="0.2">
      <c r="A5" s="506" t="s">
        <v>2420</v>
      </c>
      <c r="B5" s="507" t="s">
        <v>2421</v>
      </c>
      <c r="C5" s="506">
        <f t="shared" si="0"/>
        <v>1</v>
      </c>
      <c r="D5" s="506" t="str">
        <f t="shared" si="1"/>
        <v>HIV I-9a(M): Percentage of men who have sex with men who are living with HIV-1</v>
      </c>
      <c r="E5" s="507" t="s">
        <v>2422</v>
      </c>
      <c r="F5" s="507" t="s">
        <v>2425</v>
      </c>
      <c r="G5" s="506" t="s">
        <v>2426</v>
      </c>
    </row>
    <row r="6" spans="1:7" s="11" customFormat="1" x14ac:dyDescent="0.2">
      <c r="A6" s="506" t="s">
        <v>2427</v>
      </c>
      <c r="B6" s="507" t="s">
        <v>2428</v>
      </c>
      <c r="C6" s="506">
        <f t="shared" si="0"/>
        <v>0</v>
      </c>
      <c r="D6" s="506" t="str">
        <f t="shared" si="1"/>
        <v>HIV I-9b(M): Percentage of transgender people who are living with HIV-0</v>
      </c>
      <c r="E6" s="507" t="s">
        <v>2422</v>
      </c>
      <c r="F6" s="507" t="s">
        <v>2423</v>
      </c>
      <c r="G6" s="506" t="s">
        <v>2429</v>
      </c>
    </row>
    <row r="7" spans="1:7" s="11" customFormat="1" x14ac:dyDescent="0.2">
      <c r="A7" s="506" t="s">
        <v>2427</v>
      </c>
      <c r="B7" s="507" t="s">
        <v>2428</v>
      </c>
      <c r="C7" s="506">
        <f t="shared" si="0"/>
        <v>1</v>
      </c>
      <c r="D7" s="506" t="str">
        <f t="shared" si="1"/>
        <v>HIV I-9b(M): Percentage of transgender people who are living with HIV-1</v>
      </c>
      <c r="E7" s="507" t="s">
        <v>2422</v>
      </c>
      <c r="F7" s="507" t="s">
        <v>2425</v>
      </c>
      <c r="G7" s="506" t="s">
        <v>2430</v>
      </c>
    </row>
    <row r="8" spans="1:7" s="11" customFormat="1" x14ac:dyDescent="0.2">
      <c r="A8" s="506" t="s">
        <v>2431</v>
      </c>
      <c r="B8" s="507" t="s">
        <v>2432</v>
      </c>
      <c r="C8" s="506">
        <f t="shared" si="0"/>
        <v>0</v>
      </c>
      <c r="D8" s="506" t="str">
        <f t="shared" si="1"/>
        <v>HIV I-10(M): Percentage of sex workers who are living with HIV-0</v>
      </c>
      <c r="E8" s="507" t="s">
        <v>2422</v>
      </c>
      <c r="F8" s="507" t="s">
        <v>2423</v>
      </c>
      <c r="G8" s="506" t="s">
        <v>2433</v>
      </c>
    </row>
    <row r="9" spans="1:7" s="11" customFormat="1" x14ac:dyDescent="0.2">
      <c r="A9" s="506" t="s">
        <v>2431</v>
      </c>
      <c r="B9" s="507" t="s">
        <v>2432</v>
      </c>
      <c r="C9" s="506">
        <f t="shared" si="0"/>
        <v>1</v>
      </c>
      <c r="D9" s="506" t="str">
        <f t="shared" si="1"/>
        <v>HIV I-10(M): Percentage of sex workers who are living with HIV-1</v>
      </c>
      <c r="E9" s="507" t="s">
        <v>2422</v>
      </c>
      <c r="F9" s="507" t="s">
        <v>2425</v>
      </c>
      <c r="G9" s="506" t="s">
        <v>2434</v>
      </c>
    </row>
    <row r="10" spans="1:7" s="11" customFormat="1" x14ac:dyDescent="0.2">
      <c r="A10" s="506" t="s">
        <v>2435</v>
      </c>
      <c r="B10" s="507" t="s">
        <v>2436</v>
      </c>
      <c r="C10" s="506">
        <f t="shared" si="0"/>
        <v>0</v>
      </c>
      <c r="D10" s="506" t="str">
        <f t="shared" si="1"/>
        <v>HIV I-11(M): Percentage of people who inject drugs who are living with HIV-0</v>
      </c>
      <c r="E10" s="507" t="s">
        <v>2422</v>
      </c>
      <c r="F10" s="507" t="s">
        <v>2423</v>
      </c>
      <c r="G10" s="506" t="s">
        <v>2437</v>
      </c>
    </row>
    <row r="11" spans="1:7" s="11" customFormat="1" x14ac:dyDescent="0.2">
      <c r="A11" s="506" t="s">
        <v>2435</v>
      </c>
      <c r="B11" s="507" t="s">
        <v>2436</v>
      </c>
      <c r="C11" s="506">
        <f t="shared" si="0"/>
        <v>1</v>
      </c>
      <c r="D11" s="506" t="str">
        <f t="shared" si="1"/>
        <v>HIV I-11(M): Percentage of people who inject drugs who are living with HIV-1</v>
      </c>
      <c r="E11" s="507" t="s">
        <v>2422</v>
      </c>
      <c r="F11" s="507" t="s">
        <v>2425</v>
      </c>
      <c r="G11" s="506" t="s">
        <v>2438</v>
      </c>
    </row>
    <row r="12" spans="1:7" s="11" customFormat="1" x14ac:dyDescent="0.2">
      <c r="A12" s="506" t="s">
        <v>2439</v>
      </c>
      <c r="B12" s="507" t="s">
        <v>2440</v>
      </c>
      <c r="C12" s="506">
        <f t="shared" si="0"/>
        <v>0</v>
      </c>
      <c r="D12" s="506" t="str">
        <f t="shared" si="1"/>
        <v>Malaria I-4: Malaria test positivity rate-0</v>
      </c>
      <c r="E12" s="507" t="s">
        <v>2441</v>
      </c>
      <c r="F12" s="507" t="s">
        <v>2442</v>
      </c>
      <c r="G12" s="506" t="s">
        <v>2443</v>
      </c>
    </row>
    <row r="13" spans="1:7" s="11" customFormat="1" x14ac:dyDescent="0.2">
      <c r="A13" s="506" t="s">
        <v>2439</v>
      </c>
      <c r="B13" s="507" t="s">
        <v>2440</v>
      </c>
      <c r="C13" s="506">
        <f t="shared" si="0"/>
        <v>1</v>
      </c>
      <c r="D13" s="506" t="str">
        <f t="shared" si="1"/>
        <v>Malaria I-4: Malaria test positivity rate-1</v>
      </c>
      <c r="E13" s="507" t="s">
        <v>2444</v>
      </c>
      <c r="F13" s="507" t="s">
        <v>2445</v>
      </c>
      <c r="G13" s="506" t="s">
        <v>2446</v>
      </c>
    </row>
    <row r="14" spans="1:7" s="11" customFormat="1" x14ac:dyDescent="0.2">
      <c r="A14" s="506" t="s">
        <v>2439</v>
      </c>
      <c r="B14" s="507" t="s">
        <v>2440</v>
      </c>
      <c r="C14" s="506">
        <f t="shared" si="0"/>
        <v>2</v>
      </c>
      <c r="D14" s="506" t="str">
        <f t="shared" si="1"/>
        <v>Malaria I-4: Malaria test positivity rate-2</v>
      </c>
      <c r="E14" s="507" t="s">
        <v>2444</v>
      </c>
      <c r="F14" s="507" t="s">
        <v>2447</v>
      </c>
      <c r="G14" s="506" t="s">
        <v>2448</v>
      </c>
    </row>
    <row r="15" spans="1:7" s="11" customFormat="1" x14ac:dyDescent="0.2">
      <c r="A15" s="506" t="s">
        <v>2449</v>
      </c>
      <c r="B15" s="507" t="s">
        <v>2450</v>
      </c>
      <c r="C15" s="506">
        <f t="shared" si="0"/>
        <v>0</v>
      </c>
      <c r="D15" s="506" t="str">
        <f t="shared" si="1"/>
        <v>Malaria I-5: Malaria parasite prevalence: Proportion of children aged 6-59 months with malaria infection-0</v>
      </c>
      <c r="E15" s="507" t="s">
        <v>2451</v>
      </c>
      <c r="F15" s="507" t="s">
        <v>2452</v>
      </c>
      <c r="G15" s="506" t="s">
        <v>2453</v>
      </c>
    </row>
    <row r="16" spans="1:7" s="11" customFormat="1" x14ac:dyDescent="0.2">
      <c r="A16" s="506" t="s">
        <v>2449</v>
      </c>
      <c r="B16" s="507" t="s">
        <v>2450</v>
      </c>
      <c r="C16" s="506">
        <f t="shared" si="0"/>
        <v>1</v>
      </c>
      <c r="D16" s="506" t="str">
        <f t="shared" si="1"/>
        <v>Malaria I-5: Malaria parasite prevalence: Proportion of children aged 6-59 months with malaria infection-1</v>
      </c>
      <c r="E16" s="507" t="s">
        <v>2451</v>
      </c>
      <c r="F16" s="507" t="s">
        <v>2454</v>
      </c>
      <c r="G16" s="506" t="s">
        <v>2455</v>
      </c>
    </row>
    <row r="17" spans="1:7" s="11" customFormat="1" x14ac:dyDescent="0.2">
      <c r="A17" s="506" t="s">
        <v>2456</v>
      </c>
      <c r="B17" s="507" t="s">
        <v>2457</v>
      </c>
      <c r="C17" s="506">
        <f t="shared" si="0"/>
        <v>0</v>
      </c>
      <c r="D17" s="506" t="str">
        <f t="shared" si="1"/>
        <v>HIV I-4: Number of AIDS-related deaths per 100,000 population-0</v>
      </c>
      <c r="E17" s="507" t="s">
        <v>2422</v>
      </c>
      <c r="F17" s="507" t="s">
        <v>2458</v>
      </c>
      <c r="G17" s="506" t="s">
        <v>2459</v>
      </c>
    </row>
    <row r="18" spans="1:7" s="11" customFormat="1" x14ac:dyDescent="0.2">
      <c r="A18" s="506" t="s">
        <v>2456</v>
      </c>
      <c r="B18" s="507" t="s">
        <v>2457</v>
      </c>
      <c r="C18" s="506">
        <f t="shared" si="0"/>
        <v>1</v>
      </c>
      <c r="D18" s="506" t="str">
        <f t="shared" si="1"/>
        <v>HIV I-4: Number of AIDS-related deaths per 100,000 population-1</v>
      </c>
      <c r="E18" s="507" t="s">
        <v>2422</v>
      </c>
      <c r="F18" s="507" t="s">
        <v>2460</v>
      </c>
      <c r="G18" s="506" t="s">
        <v>2461</v>
      </c>
    </row>
    <row r="19" spans="1:7" s="11" customFormat="1" x14ac:dyDescent="0.2">
      <c r="A19" s="506" t="s">
        <v>2456</v>
      </c>
      <c r="B19" s="507" t="s">
        <v>2457</v>
      </c>
      <c r="C19" s="506">
        <f t="shared" si="0"/>
        <v>2</v>
      </c>
      <c r="D19" s="506" t="str">
        <f t="shared" si="1"/>
        <v>HIV I-4: Number of AIDS-related deaths per 100,000 population-2</v>
      </c>
      <c r="E19" s="507" t="s">
        <v>2462</v>
      </c>
      <c r="F19" s="507" t="s">
        <v>2463</v>
      </c>
      <c r="G19" s="506" t="s">
        <v>2464</v>
      </c>
    </row>
    <row r="20" spans="1:7" s="11" customFormat="1" x14ac:dyDescent="0.2">
      <c r="A20" s="506" t="s">
        <v>2456</v>
      </c>
      <c r="B20" s="507" t="s">
        <v>2457</v>
      </c>
      <c r="C20" s="506">
        <f t="shared" si="0"/>
        <v>3</v>
      </c>
      <c r="D20" s="506" t="str">
        <f t="shared" si="1"/>
        <v>HIV I-4: Number of AIDS-related deaths per 100,000 population-3</v>
      </c>
      <c r="E20" s="507" t="s">
        <v>2462</v>
      </c>
      <c r="F20" s="507" t="s">
        <v>2465</v>
      </c>
      <c r="G20" s="506" t="s">
        <v>2466</v>
      </c>
    </row>
    <row r="21" spans="1:7" s="11" customFormat="1" x14ac:dyDescent="0.2">
      <c r="A21" s="506" t="s">
        <v>2456</v>
      </c>
      <c r="B21" s="507" t="s">
        <v>2457</v>
      </c>
      <c r="C21" s="506">
        <f t="shared" si="0"/>
        <v>4</v>
      </c>
      <c r="D21" s="506" t="str">
        <f t="shared" si="1"/>
        <v>HIV I-4: Number of AIDS-related deaths per 100,000 population-4</v>
      </c>
      <c r="E21" s="507" t="s">
        <v>2462</v>
      </c>
      <c r="F21" s="507" t="s">
        <v>2467</v>
      </c>
      <c r="G21" s="506" t="s">
        <v>2468</v>
      </c>
    </row>
    <row r="22" spans="1:7" s="11" customFormat="1" x14ac:dyDescent="0.2">
      <c r="A22" s="506" t="s">
        <v>2456</v>
      </c>
      <c r="B22" s="507" t="s">
        <v>2457</v>
      </c>
      <c r="C22" s="506">
        <f t="shared" si="0"/>
        <v>5</v>
      </c>
      <c r="D22" s="506" t="str">
        <f t="shared" si="1"/>
        <v>HIV I-4: Number of AIDS-related deaths per 100,000 population-5</v>
      </c>
      <c r="E22" s="507" t="s">
        <v>2462</v>
      </c>
      <c r="F22" s="507" t="s">
        <v>2469</v>
      </c>
      <c r="G22" s="506" t="s">
        <v>2470</v>
      </c>
    </row>
    <row r="23" spans="1:7" s="11" customFormat="1" x14ac:dyDescent="0.2">
      <c r="A23" s="506" t="s">
        <v>2456</v>
      </c>
      <c r="B23" s="507" t="s">
        <v>2457</v>
      </c>
      <c r="C23" s="506">
        <f t="shared" si="0"/>
        <v>6</v>
      </c>
      <c r="D23" s="506" t="str">
        <f t="shared" si="1"/>
        <v>HIV I-4: Number of AIDS-related deaths per 100,000 population-6</v>
      </c>
      <c r="E23" s="507" t="s">
        <v>2451</v>
      </c>
      <c r="F23" s="507" t="s">
        <v>2452</v>
      </c>
      <c r="G23" s="506" t="s">
        <v>2471</v>
      </c>
    </row>
    <row r="24" spans="1:7" s="11" customFormat="1" x14ac:dyDescent="0.2">
      <c r="A24" s="506" t="s">
        <v>2456</v>
      </c>
      <c r="B24" s="507" t="s">
        <v>2457</v>
      </c>
      <c r="C24" s="506">
        <f t="shared" si="0"/>
        <v>7</v>
      </c>
      <c r="D24" s="506" t="str">
        <f t="shared" si="1"/>
        <v>HIV I-4: Number of AIDS-related deaths per 100,000 population-7</v>
      </c>
      <c r="E24" s="507" t="s">
        <v>2451</v>
      </c>
      <c r="F24" s="507" t="s">
        <v>2454</v>
      </c>
      <c r="G24" s="506" t="s">
        <v>2472</v>
      </c>
    </row>
    <row r="25" spans="1:7" s="11" customFormat="1" x14ac:dyDescent="0.2">
      <c r="A25" s="506" t="s">
        <v>2473</v>
      </c>
      <c r="B25" s="507" t="s">
        <v>2474</v>
      </c>
      <c r="C25" s="506">
        <f t="shared" si="0"/>
        <v>0</v>
      </c>
      <c r="D25" s="506" t="str">
        <f t="shared" si="1"/>
        <v>Malaria I-1(M): Reported malaria cases (presumed and confirmed)-0</v>
      </c>
      <c r="E25" s="507" t="s">
        <v>2422</v>
      </c>
      <c r="F25" s="507" t="s">
        <v>2475</v>
      </c>
      <c r="G25" s="506" t="s">
        <v>2476</v>
      </c>
    </row>
    <row r="26" spans="1:7" s="11" customFormat="1" x14ac:dyDescent="0.2">
      <c r="A26" s="506" t="s">
        <v>2473</v>
      </c>
      <c r="B26" s="507" t="s">
        <v>2474</v>
      </c>
      <c r="C26" s="506">
        <f t="shared" si="0"/>
        <v>1</v>
      </c>
      <c r="D26" s="506" t="str">
        <f t="shared" si="1"/>
        <v>Malaria I-1(M): Reported malaria cases (presumed and confirmed)-1</v>
      </c>
      <c r="E26" s="507" t="s">
        <v>2422</v>
      </c>
      <c r="F26" s="507" t="s">
        <v>2477</v>
      </c>
      <c r="G26" s="506" t="s">
        <v>2478</v>
      </c>
    </row>
    <row r="27" spans="1:7" s="11" customFormat="1" x14ac:dyDescent="0.2">
      <c r="A27" s="506" t="s">
        <v>2473</v>
      </c>
      <c r="B27" s="507" t="s">
        <v>2474</v>
      </c>
      <c r="C27" s="506">
        <f t="shared" si="0"/>
        <v>2</v>
      </c>
      <c r="D27" s="506" t="str">
        <f t="shared" si="1"/>
        <v>Malaria I-1(M): Reported malaria cases (presumed and confirmed)-2</v>
      </c>
      <c r="E27" s="507" t="s">
        <v>2479</v>
      </c>
      <c r="F27" s="507" t="s">
        <v>2480</v>
      </c>
      <c r="G27" s="506" t="s">
        <v>2481</v>
      </c>
    </row>
    <row r="28" spans="1:7" s="11" customFormat="1" x14ac:dyDescent="0.2">
      <c r="A28" s="506" t="s">
        <v>2473</v>
      </c>
      <c r="B28" s="507" t="s">
        <v>2474</v>
      </c>
      <c r="C28" s="506">
        <f t="shared" si="0"/>
        <v>3</v>
      </c>
      <c r="D28" s="506" t="str">
        <f t="shared" si="1"/>
        <v>Malaria I-1(M): Reported malaria cases (presumed and confirmed)-3</v>
      </c>
      <c r="E28" s="507" t="s">
        <v>2479</v>
      </c>
      <c r="F28" s="507" t="s">
        <v>2482</v>
      </c>
      <c r="G28" s="506" t="s">
        <v>2483</v>
      </c>
    </row>
    <row r="29" spans="1:7" s="11" customFormat="1" x14ac:dyDescent="0.2">
      <c r="A29" s="506" t="s">
        <v>2473</v>
      </c>
      <c r="B29" s="507" t="s">
        <v>2474</v>
      </c>
      <c r="C29" s="506">
        <f t="shared" si="0"/>
        <v>4</v>
      </c>
      <c r="D29" s="506" t="str">
        <f t="shared" si="1"/>
        <v>Malaria I-1(M): Reported malaria cases (presumed and confirmed)-4</v>
      </c>
      <c r="E29" s="507" t="s">
        <v>2441</v>
      </c>
      <c r="F29" s="507" t="s">
        <v>2484</v>
      </c>
      <c r="G29" s="506" t="s">
        <v>2485</v>
      </c>
    </row>
    <row r="30" spans="1:7" s="11" customFormat="1" x14ac:dyDescent="0.2">
      <c r="A30" s="506" t="s">
        <v>2473</v>
      </c>
      <c r="B30" s="507" t="s">
        <v>2474</v>
      </c>
      <c r="C30" s="506">
        <f t="shared" si="0"/>
        <v>5</v>
      </c>
      <c r="D30" s="506" t="str">
        <f t="shared" si="1"/>
        <v>Malaria I-1(M): Reported malaria cases (presumed and confirmed)-5</v>
      </c>
      <c r="E30" s="507" t="s">
        <v>2441</v>
      </c>
      <c r="F30" s="507" t="s">
        <v>2442</v>
      </c>
      <c r="G30" s="506" t="s">
        <v>2486</v>
      </c>
    </row>
    <row r="31" spans="1:7" s="11" customFormat="1" x14ac:dyDescent="0.2">
      <c r="A31" s="506" t="s">
        <v>2473</v>
      </c>
      <c r="B31" s="507" t="s">
        <v>2474</v>
      </c>
      <c r="C31" s="506">
        <f t="shared" si="0"/>
        <v>6</v>
      </c>
      <c r="D31" s="506" t="str">
        <f t="shared" si="1"/>
        <v>Malaria I-1(M): Reported malaria cases (presumed and confirmed)-6</v>
      </c>
      <c r="E31" s="507" t="s">
        <v>2441</v>
      </c>
      <c r="F31" s="507" t="s">
        <v>2487</v>
      </c>
      <c r="G31" s="506" t="s">
        <v>2488</v>
      </c>
    </row>
    <row r="32" spans="1:7" s="11" customFormat="1" x14ac:dyDescent="0.2">
      <c r="A32" s="506" t="s">
        <v>2489</v>
      </c>
      <c r="B32" s="507" t="s">
        <v>2490</v>
      </c>
      <c r="C32" s="506">
        <f t="shared" si="0"/>
        <v>0</v>
      </c>
      <c r="D32" s="506" t="str">
        <f t="shared" si="1"/>
        <v>Malaria I-3.1(M): Inpatient malaria deaths per year: rate per 100,000 persons per year-0</v>
      </c>
      <c r="E32" s="507" t="s">
        <v>2422</v>
      </c>
      <c r="F32" s="507" t="s">
        <v>2475</v>
      </c>
      <c r="G32" s="506" t="s">
        <v>2491</v>
      </c>
    </row>
    <row r="33" spans="1:7" s="11" customFormat="1" x14ac:dyDescent="0.2">
      <c r="A33" s="506" t="s">
        <v>2489</v>
      </c>
      <c r="B33" s="507" t="s">
        <v>2490</v>
      </c>
      <c r="C33" s="506">
        <f t="shared" si="0"/>
        <v>1</v>
      </c>
      <c r="D33" s="506" t="str">
        <f t="shared" si="1"/>
        <v>Malaria I-3.1(M): Inpatient malaria deaths per year: rate per 100,000 persons per year-1</v>
      </c>
      <c r="E33" s="507" t="s">
        <v>2422</v>
      </c>
      <c r="F33" s="507" t="s">
        <v>2477</v>
      </c>
      <c r="G33" s="506" t="s">
        <v>2492</v>
      </c>
    </row>
    <row r="34" spans="1:7" s="11" customFormat="1" x14ac:dyDescent="0.2">
      <c r="A34" s="506" t="s">
        <v>2493</v>
      </c>
      <c r="B34" s="507" t="s">
        <v>2494</v>
      </c>
      <c r="C34" s="506">
        <f t="shared" si="0"/>
        <v>0</v>
      </c>
      <c r="D34" s="506" t="str">
        <f t="shared" si="1"/>
        <v>Malaria I-6: All-cause under-5 mortality rate per 1000 live births-0</v>
      </c>
      <c r="E34" s="507" t="s">
        <v>2451</v>
      </c>
      <c r="F34" s="507" t="s">
        <v>2452</v>
      </c>
      <c r="G34" s="506" t="s">
        <v>2495</v>
      </c>
    </row>
    <row r="35" spans="1:7" s="11" customFormat="1" x14ac:dyDescent="0.2">
      <c r="A35" s="506" t="s">
        <v>2493</v>
      </c>
      <c r="B35" s="507" t="s">
        <v>2494</v>
      </c>
      <c r="C35" s="506">
        <f t="shared" si="0"/>
        <v>1</v>
      </c>
      <c r="D35" s="506" t="str">
        <f t="shared" si="1"/>
        <v>Malaria I-6: All-cause under-5 mortality rate per 1000 live births-1</v>
      </c>
      <c r="E35" s="507" t="s">
        <v>2451</v>
      </c>
      <c r="F35" s="507" t="s">
        <v>2454</v>
      </c>
      <c r="G35" s="506" t="s">
        <v>2496</v>
      </c>
    </row>
    <row r="36" spans="1:7" s="11" customFormat="1" x14ac:dyDescent="0.2">
      <c r="A36" s="506" t="s">
        <v>2497</v>
      </c>
      <c r="B36" s="507" t="s">
        <v>2498</v>
      </c>
      <c r="C36" s="506">
        <f t="shared" si="0"/>
        <v>0</v>
      </c>
      <c r="D36" s="506" t="str">
        <f t="shared" si="1"/>
        <v>HIV I-14: Number of new HIV infections per 1000 uninfected population-0</v>
      </c>
      <c r="E36" s="507" t="s">
        <v>2422</v>
      </c>
      <c r="F36" s="507" t="s">
        <v>2458</v>
      </c>
      <c r="G36" s="506" t="s">
        <v>2499</v>
      </c>
    </row>
    <row r="37" spans="1:7" s="11" customFormat="1" x14ac:dyDescent="0.2">
      <c r="A37" s="506" t="s">
        <v>2497</v>
      </c>
      <c r="B37" s="507" t="s">
        <v>2498</v>
      </c>
      <c r="C37" s="506">
        <f t="shared" si="0"/>
        <v>1</v>
      </c>
      <c r="D37" s="506" t="str">
        <f t="shared" si="1"/>
        <v>HIV I-14: Number of new HIV infections per 1000 uninfected population-1</v>
      </c>
      <c r="E37" s="507" t="s">
        <v>2422</v>
      </c>
      <c r="F37" s="507" t="s">
        <v>2460</v>
      </c>
      <c r="G37" s="506" t="s">
        <v>2500</v>
      </c>
    </row>
    <row r="38" spans="1:7" s="11" customFormat="1" x14ac:dyDescent="0.2">
      <c r="A38" s="506" t="s">
        <v>2497</v>
      </c>
      <c r="B38" s="507" t="s">
        <v>2498</v>
      </c>
      <c r="C38" s="506">
        <f t="shared" si="0"/>
        <v>2</v>
      </c>
      <c r="D38" s="506" t="str">
        <f t="shared" si="1"/>
        <v>HIV I-14: Number of new HIV infections per 1000 uninfected population-2</v>
      </c>
      <c r="E38" s="507" t="s">
        <v>2462</v>
      </c>
      <c r="F38" s="507" t="s">
        <v>2463</v>
      </c>
      <c r="G38" s="506" t="s">
        <v>2501</v>
      </c>
    </row>
    <row r="39" spans="1:7" s="11" customFormat="1" x14ac:dyDescent="0.2">
      <c r="A39" s="506" t="s">
        <v>2497</v>
      </c>
      <c r="B39" s="507" t="s">
        <v>2498</v>
      </c>
      <c r="C39" s="506">
        <f t="shared" si="0"/>
        <v>3</v>
      </c>
      <c r="D39" s="506" t="str">
        <f t="shared" si="1"/>
        <v>HIV I-14: Number of new HIV infections per 1000 uninfected population-3</v>
      </c>
      <c r="E39" s="507" t="s">
        <v>2462</v>
      </c>
      <c r="F39" s="507" t="s">
        <v>2465</v>
      </c>
      <c r="G39" s="506" t="s">
        <v>2502</v>
      </c>
    </row>
    <row r="40" spans="1:7" s="11" customFormat="1" x14ac:dyDescent="0.2">
      <c r="A40" s="506" t="s">
        <v>2497</v>
      </c>
      <c r="B40" s="507" t="s">
        <v>2498</v>
      </c>
      <c r="C40" s="506">
        <f t="shared" si="0"/>
        <v>4</v>
      </c>
      <c r="D40" s="506" t="str">
        <f t="shared" si="1"/>
        <v>HIV I-14: Number of new HIV infections per 1000 uninfected population-4</v>
      </c>
      <c r="E40" s="507" t="s">
        <v>2462</v>
      </c>
      <c r="F40" s="507" t="s">
        <v>2467</v>
      </c>
      <c r="G40" s="506" t="s">
        <v>2503</v>
      </c>
    </row>
    <row r="41" spans="1:7" s="11" customFormat="1" x14ac:dyDescent="0.2">
      <c r="A41" s="506" t="s">
        <v>2497</v>
      </c>
      <c r="B41" s="507" t="s">
        <v>2498</v>
      </c>
      <c r="C41" s="506">
        <f t="shared" si="0"/>
        <v>5</v>
      </c>
      <c r="D41" s="506" t="str">
        <f t="shared" si="1"/>
        <v>HIV I-14: Number of new HIV infections per 1000 uninfected population-5</v>
      </c>
      <c r="E41" s="507" t="s">
        <v>2462</v>
      </c>
      <c r="F41" s="507" t="s">
        <v>2469</v>
      </c>
      <c r="G41" s="506" t="s">
        <v>2504</v>
      </c>
    </row>
    <row r="42" spans="1:7" s="11" customFormat="1" x14ac:dyDescent="0.2">
      <c r="A42" s="506" t="s">
        <v>2497</v>
      </c>
      <c r="B42" s="507" t="s">
        <v>2498</v>
      </c>
      <c r="C42" s="506">
        <f t="shared" si="0"/>
        <v>6</v>
      </c>
      <c r="D42" s="506" t="str">
        <f t="shared" si="1"/>
        <v>HIV I-14: Number of new HIV infections per 1000 uninfected population-6</v>
      </c>
      <c r="E42" s="507" t="s">
        <v>2451</v>
      </c>
      <c r="F42" s="507" t="s">
        <v>2452</v>
      </c>
      <c r="G42" s="506" t="s">
        <v>2505</v>
      </c>
    </row>
    <row r="43" spans="1:7" s="11" customFormat="1" x14ac:dyDescent="0.2">
      <c r="A43" s="506" t="s">
        <v>2497</v>
      </c>
      <c r="B43" s="507" t="s">
        <v>2498</v>
      </c>
      <c r="C43" s="506">
        <f t="shared" si="0"/>
        <v>7</v>
      </c>
      <c r="D43" s="506" t="str">
        <f t="shared" si="1"/>
        <v>HIV I-14: Number of new HIV infections per 1000 uninfected population-7</v>
      </c>
      <c r="E43" s="507" t="s">
        <v>2451</v>
      </c>
      <c r="F43" s="507" t="s">
        <v>2454</v>
      </c>
      <c r="G43" s="506" t="s">
        <v>2506</v>
      </c>
    </row>
    <row r="44" spans="1:7" s="11" customFormat="1" x14ac:dyDescent="0.2">
      <c r="A44" s="506" t="s">
        <v>2507</v>
      </c>
      <c r="B44" s="507" t="s">
        <v>2508</v>
      </c>
      <c r="C44" s="506">
        <f t="shared" si="0"/>
        <v>0</v>
      </c>
      <c r="D44" s="506" t="str">
        <f t="shared" si="1"/>
        <v>Malaria I-10(M): Annual parasite incidence: Confirmed malaria cases (microscopy or RDT): rate per 1000 persons per year (Elimination settings)-0</v>
      </c>
      <c r="E44" s="507" t="s">
        <v>2509</v>
      </c>
      <c r="F44" s="507" t="s">
        <v>2510</v>
      </c>
      <c r="G44" s="506" t="s">
        <v>2511</v>
      </c>
    </row>
    <row r="45" spans="1:7" s="11" customFormat="1" x14ac:dyDescent="0.2">
      <c r="A45" s="506" t="s">
        <v>2507</v>
      </c>
      <c r="B45" s="507" t="s">
        <v>2508</v>
      </c>
      <c r="C45" s="506">
        <f t="shared" si="0"/>
        <v>1</v>
      </c>
      <c r="D45" s="506" t="str">
        <f t="shared" si="1"/>
        <v>Malaria I-10(M): Annual parasite incidence: Confirmed malaria cases (microscopy or RDT): rate per 1000 persons per year (Elimination settings)-1</v>
      </c>
      <c r="E45" s="507" t="s">
        <v>2509</v>
      </c>
      <c r="F45" s="507" t="s">
        <v>2512</v>
      </c>
      <c r="G45" s="506" t="s">
        <v>2513</v>
      </c>
    </row>
    <row r="46" spans="1:7" s="11" customFormat="1" x14ac:dyDescent="0.2">
      <c r="A46" s="506" t="s">
        <v>2507</v>
      </c>
      <c r="B46" s="507" t="s">
        <v>2508</v>
      </c>
      <c r="C46" s="506">
        <f t="shared" si="0"/>
        <v>2</v>
      </c>
      <c r="D46" s="506" t="str">
        <f t="shared" si="1"/>
        <v>Malaria I-10(M): Annual parasite incidence: Confirmed malaria cases (microscopy or RDT): rate per 1000 persons per year (Elimination settings)-2</v>
      </c>
      <c r="E46" s="507" t="s">
        <v>2509</v>
      </c>
      <c r="F46" s="507" t="s">
        <v>2514</v>
      </c>
      <c r="G46" s="506" t="s">
        <v>2515</v>
      </c>
    </row>
    <row r="47" spans="1:7" s="11" customFormat="1" x14ac:dyDescent="0.2">
      <c r="A47" s="506" t="s">
        <v>2507</v>
      </c>
      <c r="B47" s="507" t="s">
        <v>2508</v>
      </c>
      <c r="C47" s="506">
        <f t="shared" si="0"/>
        <v>3</v>
      </c>
      <c r="D47" s="506" t="str">
        <f t="shared" si="1"/>
        <v>Malaria I-10(M): Annual parasite incidence: Confirmed malaria cases (microscopy or RDT): rate per 1000 persons per year (Elimination settings)-3</v>
      </c>
      <c r="E47" s="507" t="s">
        <v>2509</v>
      </c>
      <c r="F47" s="507" t="s">
        <v>2516</v>
      </c>
      <c r="G47" s="506" t="s">
        <v>2517</v>
      </c>
    </row>
    <row r="48" spans="1:7" s="11" customFormat="1" x14ac:dyDescent="0.2">
      <c r="A48" s="506" t="s">
        <v>2518</v>
      </c>
      <c r="B48" s="507" t="s">
        <v>2519</v>
      </c>
      <c r="C48" s="506">
        <f t="shared" si="0"/>
        <v>0</v>
      </c>
      <c r="D48" s="506" t="str">
        <f t="shared" si="1"/>
        <v>HIV I-13: Number and % of people living with HIV-0</v>
      </c>
      <c r="E48" s="507" t="s">
        <v>2422</v>
      </c>
      <c r="F48" s="507" t="s">
        <v>2458</v>
      </c>
      <c r="G48" s="506" t="s">
        <v>2520</v>
      </c>
    </row>
    <row r="49" spans="1:7" s="11" customFormat="1" x14ac:dyDescent="0.2">
      <c r="A49" s="506" t="s">
        <v>2518</v>
      </c>
      <c r="B49" s="507" t="s">
        <v>2519</v>
      </c>
      <c r="C49" s="506">
        <f t="shared" si="0"/>
        <v>1</v>
      </c>
      <c r="D49" s="506" t="str">
        <f t="shared" si="1"/>
        <v>HIV I-13: Number and % of people living with HIV-1</v>
      </c>
      <c r="E49" s="507" t="s">
        <v>2422</v>
      </c>
      <c r="F49" s="507" t="s">
        <v>2460</v>
      </c>
      <c r="G49" s="506" t="s">
        <v>2521</v>
      </c>
    </row>
    <row r="50" spans="1:7" s="11" customFormat="1" x14ac:dyDescent="0.2">
      <c r="A50" s="506" t="s">
        <v>2518</v>
      </c>
      <c r="B50" s="507" t="s">
        <v>2519</v>
      </c>
      <c r="C50" s="506">
        <f t="shared" si="0"/>
        <v>2</v>
      </c>
      <c r="D50" s="506" t="str">
        <f t="shared" si="1"/>
        <v>HIV I-13: Number and % of people living with HIV-2</v>
      </c>
      <c r="E50" s="507" t="s">
        <v>2462</v>
      </c>
      <c r="F50" s="507" t="s">
        <v>2463</v>
      </c>
      <c r="G50" s="506" t="s">
        <v>2522</v>
      </c>
    </row>
    <row r="51" spans="1:7" s="11" customFormat="1" x14ac:dyDescent="0.2">
      <c r="A51" s="506" t="s">
        <v>2518</v>
      </c>
      <c r="B51" s="507" t="s">
        <v>2519</v>
      </c>
      <c r="C51" s="506">
        <f t="shared" si="0"/>
        <v>3</v>
      </c>
      <c r="D51" s="506" t="str">
        <f t="shared" si="1"/>
        <v>HIV I-13: Number and % of people living with HIV-3</v>
      </c>
      <c r="E51" s="507" t="s">
        <v>2462</v>
      </c>
      <c r="F51" s="507" t="s">
        <v>2465</v>
      </c>
      <c r="G51" s="506" t="s">
        <v>2523</v>
      </c>
    </row>
    <row r="52" spans="1:7" s="11" customFormat="1" x14ac:dyDescent="0.2">
      <c r="A52" s="506" t="s">
        <v>2518</v>
      </c>
      <c r="B52" s="507" t="s">
        <v>2519</v>
      </c>
      <c r="C52" s="506">
        <f t="shared" si="0"/>
        <v>4</v>
      </c>
      <c r="D52" s="506" t="str">
        <f t="shared" si="1"/>
        <v>HIV I-13: Number and % of people living with HIV-4</v>
      </c>
      <c r="E52" s="507" t="s">
        <v>2462</v>
      </c>
      <c r="F52" s="507" t="s">
        <v>2467</v>
      </c>
      <c r="G52" s="506" t="s">
        <v>2524</v>
      </c>
    </row>
    <row r="53" spans="1:7" s="11" customFormat="1" x14ac:dyDescent="0.2">
      <c r="A53" s="506" t="s">
        <v>2518</v>
      </c>
      <c r="B53" s="507" t="s">
        <v>2519</v>
      </c>
      <c r="C53" s="506">
        <f t="shared" si="0"/>
        <v>5</v>
      </c>
      <c r="D53" s="506" t="str">
        <f t="shared" si="1"/>
        <v>HIV I-13: Number and % of people living with HIV-5</v>
      </c>
      <c r="E53" s="507" t="s">
        <v>2462</v>
      </c>
      <c r="F53" s="507" t="s">
        <v>2469</v>
      </c>
      <c r="G53" s="506" t="s">
        <v>2525</v>
      </c>
    </row>
    <row r="54" spans="1:7" s="11" customFormat="1" x14ac:dyDescent="0.2">
      <c r="A54" s="506" t="s">
        <v>2518</v>
      </c>
      <c r="B54" s="507" t="s">
        <v>2519</v>
      </c>
      <c r="C54" s="506">
        <f t="shared" si="0"/>
        <v>6</v>
      </c>
      <c r="D54" s="506" t="str">
        <f t="shared" si="1"/>
        <v>HIV I-13: Number and % of people living with HIV-6</v>
      </c>
      <c r="E54" s="507" t="s">
        <v>2451</v>
      </c>
      <c r="F54" s="507" t="s">
        <v>2452</v>
      </c>
      <c r="G54" s="506" t="s">
        <v>2526</v>
      </c>
    </row>
    <row r="55" spans="1:7" s="11" customFormat="1" x14ac:dyDescent="0.2">
      <c r="A55" s="506" t="s">
        <v>2518</v>
      </c>
      <c r="B55" s="507" t="s">
        <v>2519</v>
      </c>
      <c r="C55" s="506">
        <f t="shared" si="0"/>
        <v>7</v>
      </c>
      <c r="D55" s="506" t="str">
        <f t="shared" si="1"/>
        <v>HIV I-13: Number and % of people living with HIV-7</v>
      </c>
      <c r="E55" s="507" t="s">
        <v>2451</v>
      </c>
      <c r="F55" s="507" t="s">
        <v>2454</v>
      </c>
      <c r="G55" s="506" t="s">
        <v>2527</v>
      </c>
    </row>
    <row r="57" spans="1:7" x14ac:dyDescent="0.2">
      <c r="A57" s="2" t="s">
        <v>111</v>
      </c>
    </row>
    <row r="58" spans="1:7" x14ac:dyDescent="0.2">
      <c r="A58" s="506" t="s">
        <v>101</v>
      </c>
      <c r="B58" s="506" t="s">
        <v>57</v>
      </c>
      <c r="C58" s="506">
        <v>0</v>
      </c>
      <c r="D58" s="506" t="s">
        <v>109</v>
      </c>
      <c r="E58" s="506" t="s">
        <v>42</v>
      </c>
      <c r="F58" s="506" t="s">
        <v>31</v>
      </c>
      <c r="G58" s="506" t="s">
        <v>62</v>
      </c>
    </row>
    <row r="59" spans="1:7" hidden="1" x14ac:dyDescent="0.2">
      <c r="A59" s="506" t="s">
        <v>100</v>
      </c>
      <c r="B59" s="507" t="s">
        <v>87</v>
      </c>
      <c r="C59" s="506">
        <f>IF(B59=B58,C58+1,0)</f>
        <v>0</v>
      </c>
      <c r="D59" s="506" t="str">
        <f>B59&amp;"-"&amp;C59</f>
        <v>[Name]-0</v>
      </c>
      <c r="E59" s="507" t="s">
        <v>103</v>
      </c>
      <c r="F59" s="507" t="s">
        <v>102</v>
      </c>
      <c r="G59" s="506" t="s">
        <v>61</v>
      </c>
    </row>
    <row r="60" spans="1:7" s="11" customFormat="1" x14ac:dyDescent="0.2">
      <c r="A60" s="506" t="s">
        <v>2528</v>
      </c>
      <c r="B60" s="507" t="s">
        <v>2529</v>
      </c>
      <c r="C60" s="506">
        <f t="shared" ref="C60:C91" si="2">IF(B60=B59,C59+1,0)</f>
        <v>0</v>
      </c>
      <c r="D60" s="506" t="str">
        <f t="shared" ref="D60:D91" si="3">B60&amp;"-"&amp;C60</f>
        <v>HIV O-1(M): Percentage of adults and children with HIV, known to be on treatment 12 months after initiation of antiretroviral therapy-0</v>
      </c>
      <c r="E60" s="507" t="s">
        <v>2422</v>
      </c>
      <c r="F60" s="507" t="s">
        <v>2458</v>
      </c>
      <c r="G60" s="506" t="s">
        <v>2530</v>
      </c>
    </row>
    <row r="61" spans="1:7" s="11" customFormat="1" x14ac:dyDescent="0.2">
      <c r="A61" s="506" t="s">
        <v>2528</v>
      </c>
      <c r="B61" s="507" t="s">
        <v>2529</v>
      </c>
      <c r="C61" s="506">
        <f t="shared" si="2"/>
        <v>1</v>
      </c>
      <c r="D61" s="506" t="str">
        <f t="shared" si="3"/>
        <v>HIV O-1(M): Percentage of adults and children with HIV, known to be on treatment 12 months after initiation of antiretroviral therapy-1</v>
      </c>
      <c r="E61" s="507" t="s">
        <v>2422</v>
      </c>
      <c r="F61" s="507" t="s">
        <v>2460</v>
      </c>
      <c r="G61" s="506" t="s">
        <v>2531</v>
      </c>
    </row>
    <row r="62" spans="1:7" s="11" customFormat="1" x14ac:dyDescent="0.2">
      <c r="A62" s="506" t="s">
        <v>2528</v>
      </c>
      <c r="B62" s="507" t="s">
        <v>2529</v>
      </c>
      <c r="C62" s="506">
        <f t="shared" si="2"/>
        <v>2</v>
      </c>
      <c r="D62" s="506" t="str">
        <f t="shared" si="3"/>
        <v>HIV O-1(M): Percentage of adults and children with HIV, known to be on treatment 12 months after initiation of antiretroviral therapy-2</v>
      </c>
      <c r="E62" s="507" t="s">
        <v>2532</v>
      </c>
      <c r="F62" s="507" t="s">
        <v>2533</v>
      </c>
      <c r="G62" s="506" t="s">
        <v>2534</v>
      </c>
    </row>
    <row r="63" spans="1:7" s="11" customFormat="1" x14ac:dyDescent="0.2">
      <c r="A63" s="506" t="s">
        <v>2528</v>
      </c>
      <c r="B63" s="507" t="s">
        <v>2529</v>
      </c>
      <c r="C63" s="506">
        <f t="shared" si="2"/>
        <v>3</v>
      </c>
      <c r="D63" s="506" t="str">
        <f t="shared" si="3"/>
        <v>HIV O-1(M): Percentage of adults and children with HIV, known to be on treatment 12 months after initiation of antiretroviral therapy-3</v>
      </c>
      <c r="E63" s="507" t="s">
        <v>2532</v>
      </c>
      <c r="F63" s="507" t="s">
        <v>2535</v>
      </c>
      <c r="G63" s="506" t="s">
        <v>2536</v>
      </c>
    </row>
    <row r="64" spans="1:7" s="11" customFormat="1" x14ac:dyDescent="0.2">
      <c r="A64" s="506" t="s">
        <v>2528</v>
      </c>
      <c r="B64" s="507" t="s">
        <v>2529</v>
      </c>
      <c r="C64" s="506">
        <f t="shared" si="2"/>
        <v>4</v>
      </c>
      <c r="D64" s="506" t="str">
        <f t="shared" si="3"/>
        <v>HIV O-1(M): Percentage of adults and children with HIV, known to be on treatment 12 months after initiation of antiretroviral therapy-4</v>
      </c>
      <c r="E64" s="507" t="s">
        <v>2532</v>
      </c>
      <c r="F64" s="507" t="s">
        <v>2537</v>
      </c>
      <c r="G64" s="506" t="s">
        <v>2538</v>
      </c>
    </row>
    <row r="65" spans="1:7" s="11" customFormat="1" x14ac:dyDescent="0.2">
      <c r="A65" s="506" t="s">
        <v>2528</v>
      </c>
      <c r="B65" s="507" t="s">
        <v>2529</v>
      </c>
      <c r="C65" s="506">
        <f t="shared" si="2"/>
        <v>5</v>
      </c>
      <c r="D65" s="506" t="str">
        <f t="shared" si="3"/>
        <v>HIV O-1(M): Percentage of adults and children with HIV, known to be on treatment 12 months after initiation of antiretroviral therapy-5</v>
      </c>
      <c r="E65" s="507" t="s">
        <v>2451</v>
      </c>
      <c r="F65" s="507" t="s">
        <v>2452</v>
      </c>
      <c r="G65" s="506" t="s">
        <v>2539</v>
      </c>
    </row>
    <row r="66" spans="1:7" s="11" customFormat="1" x14ac:dyDescent="0.2">
      <c r="A66" s="506" t="s">
        <v>2528</v>
      </c>
      <c r="B66" s="507" t="s">
        <v>2529</v>
      </c>
      <c r="C66" s="506">
        <f t="shared" si="2"/>
        <v>6</v>
      </c>
      <c r="D66" s="506" t="str">
        <f t="shared" si="3"/>
        <v>HIV O-1(M): Percentage of adults and children with HIV, known to be on treatment 12 months after initiation of antiretroviral therapy-6</v>
      </c>
      <c r="E66" s="507" t="s">
        <v>2451</v>
      </c>
      <c r="F66" s="507" t="s">
        <v>2454</v>
      </c>
      <c r="G66" s="506" t="s">
        <v>2540</v>
      </c>
    </row>
    <row r="67" spans="1:7" s="11" customFormat="1" x14ac:dyDescent="0.2">
      <c r="A67" s="506" t="s">
        <v>2541</v>
      </c>
      <c r="B67" s="507" t="s">
        <v>2542</v>
      </c>
      <c r="C67" s="506">
        <f t="shared" si="2"/>
        <v>0</v>
      </c>
      <c r="D67" s="506" t="str">
        <f t="shared" si="3"/>
        <v>HIV O-4a(M): Percentage of men reporting the use of a condom the last time they had anal sex with a male partner-0</v>
      </c>
      <c r="E67" s="507" t="s">
        <v>2422</v>
      </c>
      <c r="F67" s="507" t="s">
        <v>2423</v>
      </c>
      <c r="G67" s="506" t="s">
        <v>2543</v>
      </c>
    </row>
    <row r="68" spans="1:7" s="11" customFormat="1" x14ac:dyDescent="0.2">
      <c r="A68" s="506" t="s">
        <v>2541</v>
      </c>
      <c r="B68" s="507" t="s">
        <v>2542</v>
      </c>
      <c r="C68" s="506">
        <f t="shared" si="2"/>
        <v>1</v>
      </c>
      <c r="D68" s="506" t="str">
        <f t="shared" si="3"/>
        <v>HIV O-4a(M): Percentage of men reporting the use of a condom the last time they had anal sex with a male partner-1</v>
      </c>
      <c r="E68" s="507" t="s">
        <v>2422</v>
      </c>
      <c r="F68" s="507" t="s">
        <v>2425</v>
      </c>
      <c r="G68" s="506" t="s">
        <v>2544</v>
      </c>
    </row>
    <row r="69" spans="1:7" s="11" customFormat="1" x14ac:dyDescent="0.2">
      <c r="A69" s="506" t="s">
        <v>2545</v>
      </c>
      <c r="B69" s="507" t="s">
        <v>2546</v>
      </c>
      <c r="C69" s="506">
        <f t="shared" si="2"/>
        <v>0</v>
      </c>
      <c r="D69" s="506" t="str">
        <f t="shared" si="3"/>
        <v>HIV O-5(M): Percentage of sex workers reporting the use of a condom with their most recent client-0</v>
      </c>
      <c r="E69" s="507" t="s">
        <v>2422</v>
      </c>
      <c r="F69" s="507" t="s">
        <v>2423</v>
      </c>
      <c r="G69" s="506" t="s">
        <v>2547</v>
      </c>
    </row>
    <row r="70" spans="1:7" s="11" customFormat="1" x14ac:dyDescent="0.2">
      <c r="A70" s="506" t="s">
        <v>2545</v>
      </c>
      <c r="B70" s="507" t="s">
        <v>2546</v>
      </c>
      <c r="C70" s="506">
        <f t="shared" si="2"/>
        <v>1</v>
      </c>
      <c r="D70" s="506" t="str">
        <f t="shared" si="3"/>
        <v>HIV O-5(M): Percentage of sex workers reporting the use of a condom with their most recent client-1</v>
      </c>
      <c r="E70" s="507" t="s">
        <v>2422</v>
      </c>
      <c r="F70" s="507" t="s">
        <v>2425</v>
      </c>
      <c r="G70" s="506" t="s">
        <v>2548</v>
      </c>
    </row>
    <row r="71" spans="1:7" s="11" customFormat="1" x14ac:dyDescent="0.2">
      <c r="A71" s="506" t="s">
        <v>2545</v>
      </c>
      <c r="B71" s="507" t="s">
        <v>2546</v>
      </c>
      <c r="C71" s="506">
        <f t="shared" si="2"/>
        <v>2</v>
      </c>
      <c r="D71" s="506" t="str">
        <f t="shared" si="3"/>
        <v>HIV O-5(M): Percentage of sex workers reporting the use of a condom with their most recent client-2</v>
      </c>
      <c r="E71" s="507" t="s">
        <v>2451</v>
      </c>
      <c r="F71" s="507" t="s">
        <v>2452</v>
      </c>
      <c r="G71" s="506" t="s">
        <v>2549</v>
      </c>
    </row>
    <row r="72" spans="1:7" s="11" customFormat="1" x14ac:dyDescent="0.2">
      <c r="A72" s="506" t="s">
        <v>2545</v>
      </c>
      <c r="B72" s="507" t="s">
        <v>2546</v>
      </c>
      <c r="C72" s="506">
        <f t="shared" si="2"/>
        <v>3</v>
      </c>
      <c r="D72" s="506" t="str">
        <f t="shared" si="3"/>
        <v>HIV O-5(M): Percentage of sex workers reporting the use of a condom with their most recent client-3</v>
      </c>
      <c r="E72" s="507" t="s">
        <v>2451</v>
      </c>
      <c r="F72" s="507" t="s">
        <v>2454</v>
      </c>
      <c r="G72" s="506" t="s">
        <v>2550</v>
      </c>
    </row>
    <row r="73" spans="1:7" s="11" customFormat="1" x14ac:dyDescent="0.2">
      <c r="A73" s="506" t="s">
        <v>2551</v>
      </c>
      <c r="B73" s="507" t="s">
        <v>2552</v>
      </c>
      <c r="C73" s="506">
        <f t="shared" si="2"/>
        <v>0</v>
      </c>
      <c r="D73" s="506" t="str">
        <f t="shared" si="3"/>
        <v>HIV O-6(M): Percentage of people who inject drugs reporting the use of sterile injecting equipment the last time they injected-0</v>
      </c>
      <c r="E73" s="507" t="s">
        <v>2422</v>
      </c>
      <c r="F73" s="507" t="s">
        <v>2425</v>
      </c>
      <c r="G73" s="506" t="s">
        <v>2553</v>
      </c>
    </row>
    <row r="74" spans="1:7" s="11" customFormat="1" x14ac:dyDescent="0.2">
      <c r="A74" s="506" t="s">
        <v>2551</v>
      </c>
      <c r="B74" s="507" t="s">
        <v>2552</v>
      </c>
      <c r="C74" s="506">
        <f t="shared" si="2"/>
        <v>1</v>
      </c>
      <c r="D74" s="506" t="str">
        <f t="shared" si="3"/>
        <v>HIV O-6(M): Percentage of people who inject drugs reporting the use of sterile injecting equipment the last time they injected-1</v>
      </c>
      <c r="E74" s="507" t="s">
        <v>2422</v>
      </c>
      <c r="F74" s="507" t="s">
        <v>2423</v>
      </c>
      <c r="G74" s="506" t="s">
        <v>2554</v>
      </c>
    </row>
    <row r="75" spans="1:7" s="11" customFormat="1" x14ac:dyDescent="0.2">
      <c r="A75" s="506" t="s">
        <v>2551</v>
      </c>
      <c r="B75" s="507" t="s">
        <v>2552</v>
      </c>
      <c r="C75" s="506">
        <f t="shared" si="2"/>
        <v>2</v>
      </c>
      <c r="D75" s="506" t="str">
        <f t="shared" si="3"/>
        <v>HIV O-6(M): Percentage of people who inject drugs reporting the use of sterile injecting equipment the last time they injected-2</v>
      </c>
      <c r="E75" s="507" t="s">
        <v>2451</v>
      </c>
      <c r="F75" s="507" t="s">
        <v>2452</v>
      </c>
      <c r="G75" s="506" t="s">
        <v>2555</v>
      </c>
    </row>
    <row r="76" spans="1:7" s="11" customFormat="1" x14ac:dyDescent="0.2">
      <c r="A76" s="506" t="s">
        <v>2551</v>
      </c>
      <c r="B76" s="507" t="s">
        <v>2552</v>
      </c>
      <c r="C76" s="506">
        <f t="shared" si="2"/>
        <v>3</v>
      </c>
      <c r="D76" s="506" t="str">
        <f t="shared" si="3"/>
        <v>HIV O-6(M): Percentage of people who inject drugs reporting the use of sterile injecting equipment the last time they injected-3</v>
      </c>
      <c r="E76" s="507" t="s">
        <v>2451</v>
      </c>
      <c r="F76" s="507" t="s">
        <v>2454</v>
      </c>
      <c r="G76" s="506" t="s">
        <v>2556</v>
      </c>
    </row>
    <row r="77" spans="1:7" s="11" customFormat="1" x14ac:dyDescent="0.2">
      <c r="A77" s="506" t="s">
        <v>2557</v>
      </c>
      <c r="B77" s="507" t="s">
        <v>2558</v>
      </c>
      <c r="C77" s="506">
        <f t="shared" si="2"/>
        <v>0</v>
      </c>
      <c r="D77" s="506" t="str">
        <f t="shared" si="3"/>
        <v>TB O-4(M): Treatment success rate of RR TB and/or MDR-TB: Percentage of cases with RR and/or MDR-TB successfully treated-0</v>
      </c>
      <c r="E77" s="507" t="s">
        <v>2559</v>
      </c>
      <c r="F77" s="507" t="s">
        <v>2560</v>
      </c>
      <c r="G77" s="506" t="s">
        <v>2561</v>
      </c>
    </row>
    <row r="78" spans="1:7" s="11" customFormat="1" x14ac:dyDescent="0.2">
      <c r="A78" s="506" t="s">
        <v>2562</v>
      </c>
      <c r="B78" s="507" t="s">
        <v>2563</v>
      </c>
      <c r="C78" s="506">
        <f t="shared" si="2"/>
        <v>0</v>
      </c>
      <c r="D78" s="506" t="str">
        <f t="shared" si="3"/>
        <v>Malaria O-1a: Proportion of population that slept under an insecticide-treated net the previous night-0</v>
      </c>
      <c r="E78" s="507" t="s">
        <v>2451</v>
      </c>
      <c r="F78" s="507" t="s">
        <v>2452</v>
      </c>
      <c r="G78" s="506" t="s">
        <v>2564</v>
      </c>
    </row>
    <row r="79" spans="1:7" s="11" customFormat="1" x14ac:dyDescent="0.2">
      <c r="A79" s="506" t="s">
        <v>2562</v>
      </c>
      <c r="B79" s="507" t="s">
        <v>2563</v>
      </c>
      <c r="C79" s="506">
        <f t="shared" si="2"/>
        <v>1</v>
      </c>
      <c r="D79" s="506" t="str">
        <f t="shared" si="3"/>
        <v>Malaria O-1a: Proportion of population that slept under an insecticide-treated net the previous night-1</v>
      </c>
      <c r="E79" s="507" t="s">
        <v>2451</v>
      </c>
      <c r="F79" s="507" t="s">
        <v>2454</v>
      </c>
      <c r="G79" s="506" t="s">
        <v>2565</v>
      </c>
    </row>
    <row r="80" spans="1:7" s="11" customFormat="1" x14ac:dyDescent="0.2">
      <c r="A80" s="506" t="s">
        <v>2566</v>
      </c>
      <c r="B80" s="507" t="s">
        <v>2567</v>
      </c>
      <c r="C80" s="506">
        <f t="shared" si="2"/>
        <v>0</v>
      </c>
      <c r="D80" s="506" t="str">
        <f t="shared" si="3"/>
        <v>Malaria O-3: Proportion of population using an insecticide-treated net among those with access to an insecticide-treated net-0</v>
      </c>
      <c r="E80" s="507" t="s">
        <v>2451</v>
      </c>
      <c r="F80" s="507" t="s">
        <v>2452</v>
      </c>
      <c r="G80" s="506" t="s">
        <v>2568</v>
      </c>
    </row>
    <row r="81" spans="1:7" s="11" customFormat="1" x14ac:dyDescent="0.2">
      <c r="A81" s="506" t="s">
        <v>2566</v>
      </c>
      <c r="B81" s="507" t="s">
        <v>2567</v>
      </c>
      <c r="C81" s="506">
        <f t="shared" si="2"/>
        <v>1</v>
      </c>
      <c r="D81" s="506" t="str">
        <f t="shared" si="3"/>
        <v>Malaria O-3: Proportion of population using an insecticide-treated net among those with access to an insecticide-treated net-1</v>
      </c>
      <c r="E81" s="507" t="s">
        <v>2451</v>
      </c>
      <c r="F81" s="507" t="s">
        <v>2454</v>
      </c>
      <c r="G81" s="506" t="s">
        <v>2569</v>
      </c>
    </row>
    <row r="82" spans="1:7" s="11" customFormat="1" x14ac:dyDescent="0.2">
      <c r="A82" s="506" t="s">
        <v>2570</v>
      </c>
      <c r="B82" s="507" t="s">
        <v>2571</v>
      </c>
      <c r="C82" s="506">
        <f t="shared" si="2"/>
        <v>0</v>
      </c>
      <c r="D82" s="506" t="str">
        <f t="shared" si="3"/>
        <v>HIV O-4.1b(M): Percentage of transgender people reporting the use of a condom the last time they had sex with a partner-0</v>
      </c>
      <c r="E82" s="507" t="s">
        <v>2422</v>
      </c>
      <c r="F82" s="507" t="s">
        <v>2423</v>
      </c>
      <c r="G82" s="506" t="s">
        <v>2572</v>
      </c>
    </row>
    <row r="83" spans="1:7" s="11" customFormat="1" x14ac:dyDescent="0.2">
      <c r="A83" s="506" t="s">
        <v>2570</v>
      </c>
      <c r="B83" s="507" t="s">
        <v>2571</v>
      </c>
      <c r="C83" s="506">
        <f t="shared" si="2"/>
        <v>1</v>
      </c>
      <c r="D83" s="506" t="str">
        <f t="shared" si="3"/>
        <v>HIV O-4.1b(M): Percentage of transgender people reporting the use of a condom the last time they had sex with a partner-1</v>
      </c>
      <c r="E83" s="507" t="s">
        <v>2422</v>
      </c>
      <c r="F83" s="507" t="s">
        <v>2425</v>
      </c>
      <c r="G83" s="506" t="s">
        <v>2573</v>
      </c>
    </row>
    <row r="84" spans="1:7" s="11" customFormat="1" x14ac:dyDescent="0.2">
      <c r="A84" s="506" t="s">
        <v>2574</v>
      </c>
      <c r="B84" s="507" t="s">
        <v>2575</v>
      </c>
      <c r="C84" s="506">
        <f t="shared" si="2"/>
        <v>0</v>
      </c>
      <c r="D84" s="506" t="str">
        <f t="shared" si="3"/>
        <v>HIV O-9: Percentage of people who inject drugs reporting condom use at the last sexual intercourse-0</v>
      </c>
      <c r="E84" s="507" t="s">
        <v>2422</v>
      </c>
      <c r="F84" s="507" t="s">
        <v>2423</v>
      </c>
      <c r="G84" s="506" t="s">
        <v>2576</v>
      </c>
    </row>
    <row r="85" spans="1:7" s="11" customFormat="1" x14ac:dyDescent="0.2">
      <c r="A85" s="506" t="s">
        <v>2574</v>
      </c>
      <c r="B85" s="507" t="s">
        <v>2575</v>
      </c>
      <c r="C85" s="506">
        <f t="shared" si="2"/>
        <v>1</v>
      </c>
      <c r="D85" s="506" t="str">
        <f t="shared" si="3"/>
        <v>HIV O-9: Percentage of people who inject drugs reporting condom use at the last sexual intercourse-1</v>
      </c>
      <c r="E85" s="507" t="s">
        <v>2422</v>
      </c>
      <c r="F85" s="507" t="s">
        <v>2425</v>
      </c>
      <c r="G85" s="506" t="s">
        <v>2577</v>
      </c>
    </row>
    <row r="86" spans="1:7" s="11" customFormat="1" x14ac:dyDescent="0.2">
      <c r="A86" s="506" t="s">
        <v>2574</v>
      </c>
      <c r="B86" s="507" t="s">
        <v>2575</v>
      </c>
      <c r="C86" s="506">
        <f t="shared" si="2"/>
        <v>2</v>
      </c>
      <c r="D86" s="506" t="str">
        <f t="shared" si="3"/>
        <v>HIV O-9: Percentage of people who inject drugs reporting condom use at the last sexual intercourse-2</v>
      </c>
      <c r="E86" s="507" t="s">
        <v>2451</v>
      </c>
      <c r="F86" s="507" t="s">
        <v>2452</v>
      </c>
      <c r="G86" s="506" t="s">
        <v>2578</v>
      </c>
    </row>
    <row r="87" spans="1:7" s="11" customFormat="1" x14ac:dyDescent="0.2">
      <c r="A87" s="506" t="s">
        <v>2574</v>
      </c>
      <c r="B87" s="507" t="s">
        <v>2575</v>
      </c>
      <c r="C87" s="506">
        <f t="shared" si="2"/>
        <v>3</v>
      </c>
      <c r="D87" s="506" t="str">
        <f t="shared" si="3"/>
        <v>HIV O-9: Percentage of people who inject drugs reporting condom use at the last sexual intercourse-3</v>
      </c>
      <c r="E87" s="507" t="s">
        <v>2451</v>
      </c>
      <c r="F87" s="507" t="s">
        <v>2454</v>
      </c>
      <c r="G87" s="506" t="s">
        <v>2579</v>
      </c>
    </row>
    <row r="88" spans="1:7" s="11" customFormat="1" x14ac:dyDescent="0.2">
      <c r="A88" s="506" t="s">
        <v>2580</v>
      </c>
      <c r="B88" s="507" t="s">
        <v>2581</v>
      </c>
      <c r="C88" s="506">
        <f t="shared" si="2"/>
        <v>0</v>
      </c>
      <c r="D88" s="506" t="str">
        <f t="shared" si="3"/>
        <v>HIV O-11: Percentage of (estimated) people living with HIV who have been tested HIV-positive-0</v>
      </c>
      <c r="E88" s="507" t="s">
        <v>2451</v>
      </c>
      <c r="F88" s="507" t="s">
        <v>2452</v>
      </c>
      <c r="G88" s="506" t="s">
        <v>2582</v>
      </c>
    </row>
    <row r="89" spans="1:7" s="11" customFormat="1" x14ac:dyDescent="0.2">
      <c r="A89" s="506" t="s">
        <v>2580</v>
      </c>
      <c r="B89" s="507" t="s">
        <v>2581</v>
      </c>
      <c r="C89" s="506">
        <f t="shared" si="2"/>
        <v>1</v>
      </c>
      <c r="D89" s="506" t="str">
        <f t="shared" si="3"/>
        <v>HIV O-11: Percentage of (estimated) people living with HIV who have been tested HIV-positive-1</v>
      </c>
      <c r="E89" s="507" t="s">
        <v>2451</v>
      </c>
      <c r="F89" s="507" t="s">
        <v>2454</v>
      </c>
      <c r="G89" s="506" t="s">
        <v>2583</v>
      </c>
    </row>
    <row r="90" spans="1:7" s="11" customFormat="1" x14ac:dyDescent="0.2">
      <c r="A90" s="506" t="s">
        <v>2584</v>
      </c>
      <c r="B90" s="507" t="s">
        <v>2585</v>
      </c>
      <c r="C90" s="506">
        <f t="shared" si="2"/>
        <v>0</v>
      </c>
      <c r="D90" s="506" t="str">
        <f t="shared" si="3"/>
        <v>Malaria O-9(M): Annual blood examination rate: per 100 population per year (Elimination settings)-0</v>
      </c>
      <c r="E90" s="507" t="s">
        <v>2586</v>
      </c>
      <c r="F90" s="507" t="s">
        <v>2587</v>
      </c>
      <c r="G90" s="506" t="s">
        <v>2588</v>
      </c>
    </row>
    <row r="91" spans="1:7" s="11" customFormat="1" x14ac:dyDescent="0.2">
      <c r="A91" s="506" t="s">
        <v>2584</v>
      </c>
      <c r="B91" s="507" t="s">
        <v>2585</v>
      </c>
      <c r="C91" s="506">
        <f t="shared" si="2"/>
        <v>1</v>
      </c>
      <c r="D91" s="506" t="str">
        <f t="shared" si="3"/>
        <v>Malaria O-9(M): Annual blood examination rate: per 100 population per year (Elimination settings)-1</v>
      </c>
      <c r="E91" s="507" t="s">
        <v>2586</v>
      </c>
      <c r="F91" s="507" t="s">
        <v>2589</v>
      </c>
      <c r="G91" s="506" t="s">
        <v>2590</v>
      </c>
    </row>
    <row r="93" spans="1:7" x14ac:dyDescent="0.2">
      <c r="A93" s="2" t="s">
        <v>112</v>
      </c>
    </row>
    <row r="94" spans="1:7" x14ac:dyDescent="0.2">
      <c r="A94" s="508" t="s">
        <v>114</v>
      </c>
      <c r="B94" s="506" t="s">
        <v>57</v>
      </c>
      <c r="C94" s="506">
        <v>0</v>
      </c>
      <c r="D94" s="506" t="s">
        <v>109</v>
      </c>
      <c r="E94" s="506" t="s">
        <v>42</v>
      </c>
      <c r="F94" s="506" t="s">
        <v>31</v>
      </c>
      <c r="G94" s="506" t="s">
        <v>62</v>
      </c>
    </row>
    <row r="95" spans="1:7" hidden="1" x14ac:dyDescent="0.2">
      <c r="A95" s="506" t="s">
        <v>113</v>
      </c>
      <c r="B95" s="507" t="s">
        <v>87</v>
      </c>
      <c r="C95" s="506">
        <f>IF(B95=B94,C94+1,0)</f>
        <v>0</v>
      </c>
      <c r="D95" s="506" t="str">
        <f>B95&amp;"-"&amp;C95</f>
        <v>[Name]-0</v>
      </c>
      <c r="E95" s="507" t="s">
        <v>103</v>
      </c>
      <c r="F95" s="507" t="s">
        <v>102</v>
      </c>
      <c r="G95" s="506" t="s">
        <v>61</v>
      </c>
    </row>
    <row r="96" spans="1:7" s="11" customFormat="1" x14ac:dyDescent="0.2">
      <c r="A96" s="506" t="s">
        <v>2591</v>
      </c>
      <c r="B96" s="507" t="s">
        <v>2592</v>
      </c>
      <c r="C96" s="506">
        <f t="shared" ref="C96:C159" si="4">IF(B96=B95,C95+1,0)</f>
        <v>0</v>
      </c>
      <c r="D96" s="506" t="str">
        <f t="shared" ref="D96:D159" si="5">B96&amp;"-"&amp;C96</f>
        <v>MDR TB-2(M): Number of TB cases with RR-TB and/or MDR-TB notified-0</v>
      </c>
      <c r="E96" s="507" t="s">
        <v>2422</v>
      </c>
      <c r="F96" s="507" t="s">
        <v>2458</v>
      </c>
      <c r="G96" s="506" t="s">
        <v>2593</v>
      </c>
    </row>
    <row r="97" spans="1:7" s="11" customFormat="1" x14ac:dyDescent="0.2">
      <c r="A97" s="506" t="s">
        <v>2591</v>
      </c>
      <c r="B97" s="507" t="s">
        <v>2592</v>
      </c>
      <c r="C97" s="506">
        <f t="shared" si="4"/>
        <v>1</v>
      </c>
      <c r="D97" s="506" t="str">
        <f t="shared" si="5"/>
        <v>MDR TB-2(M): Number of TB cases with RR-TB and/or MDR-TB notified-1</v>
      </c>
      <c r="E97" s="507" t="s">
        <v>2422</v>
      </c>
      <c r="F97" s="507" t="s">
        <v>2460</v>
      </c>
      <c r="G97" s="506" t="s">
        <v>2594</v>
      </c>
    </row>
    <row r="98" spans="1:7" s="11" customFormat="1" x14ac:dyDescent="0.2">
      <c r="A98" s="506" t="s">
        <v>2591</v>
      </c>
      <c r="B98" s="507" t="s">
        <v>2592</v>
      </c>
      <c r="C98" s="506">
        <f t="shared" si="4"/>
        <v>2</v>
      </c>
      <c r="D98" s="506" t="str">
        <f t="shared" si="5"/>
        <v>MDR TB-2(M): Number of TB cases with RR-TB and/or MDR-TB notified-2</v>
      </c>
      <c r="E98" s="507" t="s">
        <v>2451</v>
      </c>
      <c r="F98" s="507" t="s">
        <v>2452</v>
      </c>
      <c r="G98" s="506" t="s">
        <v>2595</v>
      </c>
    </row>
    <row r="99" spans="1:7" s="11" customFormat="1" x14ac:dyDescent="0.2">
      <c r="A99" s="506" t="s">
        <v>2591</v>
      </c>
      <c r="B99" s="507" t="s">
        <v>2592</v>
      </c>
      <c r="C99" s="506">
        <f t="shared" si="4"/>
        <v>3</v>
      </c>
      <c r="D99" s="506" t="str">
        <f t="shared" si="5"/>
        <v>MDR TB-2(M): Number of TB cases with RR-TB and/or MDR-TB notified-3</v>
      </c>
      <c r="E99" s="507" t="s">
        <v>2451</v>
      </c>
      <c r="F99" s="507" t="s">
        <v>2454</v>
      </c>
      <c r="G99" s="506" t="s">
        <v>2596</v>
      </c>
    </row>
    <row r="100" spans="1:7" s="11" customFormat="1" x14ac:dyDescent="0.2">
      <c r="A100" s="506" t="s">
        <v>2597</v>
      </c>
      <c r="B100" s="507" t="s">
        <v>2598</v>
      </c>
      <c r="C100" s="506">
        <f t="shared" si="4"/>
        <v>0</v>
      </c>
      <c r="D100" s="506" t="str">
        <f t="shared" si="5"/>
        <v>MDR TB-3(M): Number of cases with RR-TB and/or MDR-TB that began second-line treatment-0</v>
      </c>
      <c r="E100" s="507" t="s">
        <v>2422</v>
      </c>
      <c r="F100" s="507" t="s">
        <v>2458</v>
      </c>
      <c r="G100" s="506" t="s">
        <v>2599</v>
      </c>
    </row>
    <row r="101" spans="1:7" s="11" customFormat="1" x14ac:dyDescent="0.2">
      <c r="A101" s="506" t="s">
        <v>2597</v>
      </c>
      <c r="B101" s="507" t="s">
        <v>2598</v>
      </c>
      <c r="C101" s="506">
        <f t="shared" si="4"/>
        <v>1</v>
      </c>
      <c r="D101" s="506" t="str">
        <f t="shared" si="5"/>
        <v>MDR TB-3(M): Number of cases with RR-TB and/or MDR-TB that began second-line treatment-1</v>
      </c>
      <c r="E101" s="507" t="s">
        <v>2422</v>
      </c>
      <c r="F101" s="507" t="s">
        <v>2460</v>
      </c>
      <c r="G101" s="506" t="s">
        <v>2600</v>
      </c>
    </row>
    <row r="102" spans="1:7" s="11" customFormat="1" x14ac:dyDescent="0.2">
      <c r="A102" s="506" t="s">
        <v>2597</v>
      </c>
      <c r="B102" s="507" t="s">
        <v>2598</v>
      </c>
      <c r="C102" s="506">
        <f t="shared" si="4"/>
        <v>2</v>
      </c>
      <c r="D102" s="506" t="str">
        <f t="shared" si="5"/>
        <v>MDR TB-3(M): Number of cases with RR-TB and/or MDR-TB that began second-line treatment-2</v>
      </c>
      <c r="E102" s="507" t="s">
        <v>2451</v>
      </c>
      <c r="F102" s="507" t="s">
        <v>2452</v>
      </c>
      <c r="G102" s="506" t="s">
        <v>2601</v>
      </c>
    </row>
    <row r="103" spans="1:7" s="11" customFormat="1" x14ac:dyDescent="0.2">
      <c r="A103" s="506" t="s">
        <v>2597</v>
      </c>
      <c r="B103" s="507" t="s">
        <v>2598</v>
      </c>
      <c r="C103" s="506">
        <f t="shared" si="4"/>
        <v>3</v>
      </c>
      <c r="D103" s="506" t="str">
        <f t="shared" si="5"/>
        <v>MDR TB-3(M): Number of cases with RR-TB and/or MDR-TB that began second-line treatment-3</v>
      </c>
      <c r="E103" s="507" t="s">
        <v>2451</v>
      </c>
      <c r="F103" s="507" t="s">
        <v>2454</v>
      </c>
      <c r="G103" s="506" t="s">
        <v>2602</v>
      </c>
    </row>
    <row r="104" spans="1:7" s="11" customFormat="1" x14ac:dyDescent="0.2">
      <c r="A104" s="506" t="s">
        <v>2597</v>
      </c>
      <c r="B104" s="507" t="s">
        <v>2598</v>
      </c>
      <c r="C104" s="506">
        <f t="shared" si="4"/>
        <v>4</v>
      </c>
      <c r="D104" s="506" t="str">
        <f t="shared" si="5"/>
        <v>MDR TB-3(M): Number of cases with RR-TB and/or MDR-TB that began second-line treatment-4</v>
      </c>
      <c r="E104" s="507" t="s">
        <v>2603</v>
      </c>
      <c r="F104" s="507" t="s">
        <v>2604</v>
      </c>
      <c r="G104" s="506" t="s">
        <v>2605</v>
      </c>
    </row>
    <row r="105" spans="1:7" s="11" customFormat="1" x14ac:dyDescent="0.2">
      <c r="A105" s="506" t="s">
        <v>2597</v>
      </c>
      <c r="B105" s="507" t="s">
        <v>2598</v>
      </c>
      <c r="C105" s="506">
        <f t="shared" si="4"/>
        <v>5</v>
      </c>
      <c r="D105" s="506" t="str">
        <f t="shared" si="5"/>
        <v>MDR TB-3(M): Number of cases with RR-TB and/or MDR-TB that began second-line treatment-5</v>
      </c>
      <c r="E105" s="507" t="s">
        <v>2603</v>
      </c>
      <c r="F105" s="507" t="s">
        <v>2606</v>
      </c>
      <c r="G105" s="506" t="s">
        <v>2607</v>
      </c>
    </row>
    <row r="106" spans="1:7" s="11" customFormat="1" x14ac:dyDescent="0.2">
      <c r="A106" s="506" t="s">
        <v>2608</v>
      </c>
      <c r="B106" s="507" t="s">
        <v>2609</v>
      </c>
      <c r="C106" s="506">
        <f t="shared" si="4"/>
        <v>0</v>
      </c>
      <c r="D106" s="506" t="str">
        <f t="shared" si="5"/>
        <v>VC-3(M): Number of long-lasting insecticidal nets distributed to targeted risk groups through continuous distribution-0</v>
      </c>
      <c r="E106" s="507" t="s">
        <v>2610</v>
      </c>
      <c r="F106" s="507" t="s">
        <v>2611</v>
      </c>
      <c r="G106" s="506" t="s">
        <v>2612</v>
      </c>
    </row>
    <row r="107" spans="1:7" s="11" customFormat="1" x14ac:dyDescent="0.2">
      <c r="A107" s="506" t="s">
        <v>2608</v>
      </c>
      <c r="B107" s="507" t="s">
        <v>2609</v>
      </c>
      <c r="C107" s="506">
        <f t="shared" si="4"/>
        <v>1</v>
      </c>
      <c r="D107" s="506" t="str">
        <f t="shared" si="5"/>
        <v>VC-3(M): Number of long-lasting insecticidal nets distributed to targeted risk groups through continuous distribution-1</v>
      </c>
      <c r="E107" s="507" t="s">
        <v>2610</v>
      </c>
      <c r="F107" s="507" t="s">
        <v>2613</v>
      </c>
      <c r="G107" s="506" t="s">
        <v>2614</v>
      </c>
    </row>
    <row r="108" spans="1:7" s="11" customFormat="1" x14ac:dyDescent="0.2">
      <c r="A108" s="506" t="s">
        <v>2608</v>
      </c>
      <c r="B108" s="507" t="s">
        <v>2609</v>
      </c>
      <c r="C108" s="506">
        <f t="shared" si="4"/>
        <v>2</v>
      </c>
      <c r="D108" s="506" t="str">
        <f t="shared" si="5"/>
        <v>VC-3(M): Number of long-lasting insecticidal nets distributed to targeted risk groups through continuous distribution-2</v>
      </c>
      <c r="E108" s="507" t="s">
        <v>2610</v>
      </c>
      <c r="F108" s="507" t="s">
        <v>2615</v>
      </c>
      <c r="G108" s="506" t="s">
        <v>2616</v>
      </c>
    </row>
    <row r="109" spans="1:7" s="11" customFormat="1" x14ac:dyDescent="0.2">
      <c r="A109" s="506" t="s">
        <v>2608</v>
      </c>
      <c r="B109" s="507" t="s">
        <v>2609</v>
      </c>
      <c r="C109" s="506">
        <f t="shared" si="4"/>
        <v>3</v>
      </c>
      <c r="D109" s="506" t="str">
        <f t="shared" si="5"/>
        <v>VC-3(M): Number of long-lasting insecticidal nets distributed to targeted risk groups through continuous distribution-3</v>
      </c>
      <c r="E109" s="507" t="s">
        <v>2610</v>
      </c>
      <c r="F109" s="507" t="s">
        <v>2617</v>
      </c>
      <c r="G109" s="506" t="s">
        <v>2618</v>
      </c>
    </row>
    <row r="110" spans="1:7" s="11" customFormat="1" x14ac:dyDescent="0.2">
      <c r="A110" s="506" t="s">
        <v>2608</v>
      </c>
      <c r="B110" s="507" t="s">
        <v>2609</v>
      </c>
      <c r="C110" s="506">
        <f t="shared" si="4"/>
        <v>4</v>
      </c>
      <c r="D110" s="506" t="str">
        <f t="shared" si="5"/>
        <v>VC-3(M): Number of long-lasting insecticidal nets distributed to targeted risk groups through continuous distribution-4</v>
      </c>
      <c r="E110" s="507" t="s">
        <v>2610</v>
      </c>
      <c r="F110" s="507" t="s">
        <v>2619</v>
      </c>
      <c r="G110" s="506" t="s">
        <v>2620</v>
      </c>
    </row>
    <row r="111" spans="1:7" s="11" customFormat="1" x14ac:dyDescent="0.2">
      <c r="A111" s="506" t="s">
        <v>2621</v>
      </c>
      <c r="B111" s="507" t="s">
        <v>2622</v>
      </c>
      <c r="C111" s="506">
        <f t="shared" si="4"/>
        <v>0</v>
      </c>
      <c r="D111" s="506" t="str">
        <f t="shared" si="5"/>
        <v>CM-1a(M): Proportion of suspected malaria cases that receive a parasitological test at public sector health facilities-0</v>
      </c>
      <c r="E111" s="507" t="s">
        <v>2422</v>
      </c>
      <c r="F111" s="507" t="s">
        <v>2475</v>
      </c>
      <c r="G111" s="506" t="s">
        <v>2623</v>
      </c>
    </row>
    <row r="112" spans="1:7" s="11" customFormat="1" x14ac:dyDescent="0.2">
      <c r="A112" s="506" t="s">
        <v>2621</v>
      </c>
      <c r="B112" s="507" t="s">
        <v>2622</v>
      </c>
      <c r="C112" s="506">
        <f t="shared" si="4"/>
        <v>1</v>
      </c>
      <c r="D112" s="506" t="str">
        <f t="shared" si="5"/>
        <v>CM-1a(M): Proportion of suspected malaria cases that receive a parasitological test at public sector health facilities-1</v>
      </c>
      <c r="E112" s="507" t="s">
        <v>2422</v>
      </c>
      <c r="F112" s="507" t="s">
        <v>2477</v>
      </c>
      <c r="G112" s="506" t="s">
        <v>2624</v>
      </c>
    </row>
    <row r="113" spans="1:7" s="11" customFormat="1" x14ac:dyDescent="0.2">
      <c r="A113" s="506" t="s">
        <v>2621</v>
      </c>
      <c r="B113" s="507" t="s">
        <v>2622</v>
      </c>
      <c r="C113" s="506">
        <f t="shared" si="4"/>
        <v>2</v>
      </c>
      <c r="D113" s="506" t="str">
        <f t="shared" si="5"/>
        <v>CM-1a(M): Proportion of suspected malaria cases that receive a parasitological test at public sector health facilities-2</v>
      </c>
      <c r="E113" s="507" t="s">
        <v>2444</v>
      </c>
      <c r="F113" s="507" t="s">
        <v>2445</v>
      </c>
      <c r="G113" s="506" t="s">
        <v>2625</v>
      </c>
    </row>
    <row r="114" spans="1:7" s="11" customFormat="1" x14ac:dyDescent="0.2">
      <c r="A114" s="506" t="s">
        <v>2621</v>
      </c>
      <c r="B114" s="507" t="s">
        <v>2622</v>
      </c>
      <c r="C114" s="506">
        <f t="shared" si="4"/>
        <v>3</v>
      </c>
      <c r="D114" s="506" t="str">
        <f t="shared" si="5"/>
        <v>CM-1a(M): Proportion of suspected malaria cases that receive a parasitological test at public sector health facilities-3</v>
      </c>
      <c r="E114" s="507" t="s">
        <v>2444</v>
      </c>
      <c r="F114" s="507" t="s">
        <v>2447</v>
      </c>
      <c r="G114" s="506" t="s">
        <v>2626</v>
      </c>
    </row>
    <row r="115" spans="1:7" s="11" customFormat="1" x14ac:dyDescent="0.2">
      <c r="A115" s="506" t="s">
        <v>2627</v>
      </c>
      <c r="B115" s="507" t="s">
        <v>2628</v>
      </c>
      <c r="C115" s="506">
        <f t="shared" si="4"/>
        <v>0</v>
      </c>
      <c r="D115" s="506" t="str">
        <f t="shared" si="5"/>
        <v>CM-1b(M): Proportion of suspected malaria cases that receive a parasitological test in the community-0</v>
      </c>
      <c r="E115" s="507" t="s">
        <v>2422</v>
      </c>
      <c r="F115" s="507" t="s">
        <v>2475</v>
      </c>
      <c r="G115" s="506" t="s">
        <v>2629</v>
      </c>
    </row>
    <row r="116" spans="1:7" s="11" customFormat="1" x14ac:dyDescent="0.2">
      <c r="A116" s="506" t="s">
        <v>2627</v>
      </c>
      <c r="B116" s="507" t="s">
        <v>2628</v>
      </c>
      <c r="C116" s="506">
        <f t="shared" si="4"/>
        <v>1</v>
      </c>
      <c r="D116" s="506" t="str">
        <f t="shared" si="5"/>
        <v>CM-1b(M): Proportion of suspected malaria cases that receive a parasitological test in the community-1</v>
      </c>
      <c r="E116" s="507" t="s">
        <v>2422</v>
      </c>
      <c r="F116" s="507" t="s">
        <v>2477</v>
      </c>
      <c r="G116" s="506" t="s">
        <v>2630</v>
      </c>
    </row>
    <row r="117" spans="1:7" s="11" customFormat="1" x14ac:dyDescent="0.2">
      <c r="A117" s="506" t="s">
        <v>2627</v>
      </c>
      <c r="B117" s="507" t="s">
        <v>2628</v>
      </c>
      <c r="C117" s="506">
        <f t="shared" si="4"/>
        <v>2</v>
      </c>
      <c r="D117" s="506" t="str">
        <f t="shared" si="5"/>
        <v>CM-1b(M): Proportion of suspected malaria cases that receive a parasitological test in the community-2</v>
      </c>
      <c r="E117" s="507" t="s">
        <v>2444</v>
      </c>
      <c r="F117" s="507" t="s">
        <v>2445</v>
      </c>
      <c r="G117" s="506" t="s">
        <v>2631</v>
      </c>
    </row>
    <row r="118" spans="1:7" s="11" customFormat="1" x14ac:dyDescent="0.2">
      <c r="A118" s="506" t="s">
        <v>2627</v>
      </c>
      <c r="B118" s="507" t="s">
        <v>2628</v>
      </c>
      <c r="C118" s="506">
        <f t="shared" si="4"/>
        <v>3</v>
      </c>
      <c r="D118" s="506" t="str">
        <f t="shared" si="5"/>
        <v>CM-1b(M): Proportion of suspected malaria cases that receive a parasitological test in the community-3</v>
      </c>
      <c r="E118" s="507" t="s">
        <v>2444</v>
      </c>
      <c r="F118" s="507" t="s">
        <v>2447</v>
      </c>
      <c r="G118" s="506" t="s">
        <v>2632</v>
      </c>
    </row>
    <row r="119" spans="1:7" s="11" customFormat="1" x14ac:dyDescent="0.2">
      <c r="A119" s="506" t="s">
        <v>2633</v>
      </c>
      <c r="B119" s="507" t="s">
        <v>2634</v>
      </c>
      <c r="C119" s="506">
        <f t="shared" si="4"/>
        <v>0</v>
      </c>
      <c r="D119" s="506" t="str">
        <f t="shared" si="5"/>
        <v>CM-1c(M): Proportion of suspected malaria cases that receive a parasitological test at private sector sites-0</v>
      </c>
      <c r="E119" s="507" t="s">
        <v>2422</v>
      </c>
      <c r="F119" s="507" t="s">
        <v>2475</v>
      </c>
      <c r="G119" s="506" t="s">
        <v>2635</v>
      </c>
    </row>
    <row r="120" spans="1:7" s="11" customFormat="1" x14ac:dyDescent="0.2">
      <c r="A120" s="506" t="s">
        <v>2633</v>
      </c>
      <c r="B120" s="507" t="s">
        <v>2634</v>
      </c>
      <c r="C120" s="506">
        <f t="shared" si="4"/>
        <v>1</v>
      </c>
      <c r="D120" s="506" t="str">
        <f t="shared" si="5"/>
        <v>CM-1c(M): Proportion of suspected malaria cases that receive a parasitological test at private sector sites-1</v>
      </c>
      <c r="E120" s="507" t="s">
        <v>2422</v>
      </c>
      <c r="F120" s="507" t="s">
        <v>2477</v>
      </c>
      <c r="G120" s="506" t="s">
        <v>2636</v>
      </c>
    </row>
    <row r="121" spans="1:7" s="11" customFormat="1" x14ac:dyDescent="0.2">
      <c r="A121" s="506" t="s">
        <v>2633</v>
      </c>
      <c r="B121" s="507" t="s">
        <v>2634</v>
      </c>
      <c r="C121" s="506">
        <f t="shared" si="4"/>
        <v>2</v>
      </c>
      <c r="D121" s="506" t="str">
        <f t="shared" si="5"/>
        <v>CM-1c(M): Proportion of suspected malaria cases that receive a parasitological test at private sector sites-2</v>
      </c>
      <c r="E121" s="507" t="s">
        <v>2444</v>
      </c>
      <c r="F121" s="507" t="s">
        <v>2445</v>
      </c>
      <c r="G121" s="506" t="s">
        <v>2637</v>
      </c>
    </row>
    <row r="122" spans="1:7" s="11" customFormat="1" x14ac:dyDescent="0.2">
      <c r="A122" s="506" t="s">
        <v>2633</v>
      </c>
      <c r="B122" s="507" t="s">
        <v>2634</v>
      </c>
      <c r="C122" s="506">
        <f t="shared" si="4"/>
        <v>3</v>
      </c>
      <c r="D122" s="506" t="str">
        <f t="shared" si="5"/>
        <v>CM-1c(M): Proportion of suspected malaria cases that receive a parasitological test at private sector sites-3</v>
      </c>
      <c r="E122" s="507" t="s">
        <v>2444</v>
      </c>
      <c r="F122" s="507" t="s">
        <v>2447</v>
      </c>
      <c r="G122" s="506" t="s">
        <v>2638</v>
      </c>
    </row>
    <row r="123" spans="1:7" s="11" customFormat="1" x14ac:dyDescent="0.2">
      <c r="A123" s="506" t="s">
        <v>2639</v>
      </c>
      <c r="B123" s="507" t="s">
        <v>2640</v>
      </c>
      <c r="C123" s="506">
        <f t="shared" si="4"/>
        <v>0</v>
      </c>
      <c r="D123" s="506" t="str">
        <f t="shared" si="5"/>
        <v>CM-2a(M): Proportion of confirmed malaria cases that received first-line antimalarial treatment at public sector health facilities-0</v>
      </c>
      <c r="E123" s="507" t="s">
        <v>2422</v>
      </c>
      <c r="F123" s="507" t="s">
        <v>2475</v>
      </c>
      <c r="G123" s="506" t="s">
        <v>2641</v>
      </c>
    </row>
    <row r="124" spans="1:7" s="11" customFormat="1" x14ac:dyDescent="0.2">
      <c r="A124" s="506" t="s">
        <v>2639</v>
      </c>
      <c r="B124" s="507" t="s">
        <v>2640</v>
      </c>
      <c r="C124" s="506">
        <f t="shared" si="4"/>
        <v>1</v>
      </c>
      <c r="D124" s="506" t="str">
        <f t="shared" si="5"/>
        <v>CM-2a(M): Proportion of confirmed malaria cases that received first-line antimalarial treatment at public sector health facilities-1</v>
      </c>
      <c r="E124" s="507" t="s">
        <v>2422</v>
      </c>
      <c r="F124" s="507" t="s">
        <v>2477</v>
      </c>
      <c r="G124" s="506" t="s">
        <v>2642</v>
      </c>
    </row>
    <row r="125" spans="1:7" s="11" customFormat="1" x14ac:dyDescent="0.2">
      <c r="A125" s="506" t="s">
        <v>2643</v>
      </c>
      <c r="B125" s="507" t="s">
        <v>2644</v>
      </c>
      <c r="C125" s="506">
        <f t="shared" si="4"/>
        <v>0</v>
      </c>
      <c r="D125" s="506" t="str">
        <f t="shared" si="5"/>
        <v>CM-2b(M): Proportion of confirmed malaria cases that received first-line antimalarial treatment in the community-0</v>
      </c>
      <c r="E125" s="507" t="s">
        <v>2422</v>
      </c>
      <c r="F125" s="507" t="s">
        <v>2477</v>
      </c>
      <c r="G125" s="506" t="s">
        <v>2645</v>
      </c>
    </row>
    <row r="126" spans="1:7" s="11" customFormat="1" x14ac:dyDescent="0.2">
      <c r="A126" s="506" t="s">
        <v>2643</v>
      </c>
      <c r="B126" s="507" t="s">
        <v>2644</v>
      </c>
      <c r="C126" s="506">
        <f t="shared" si="4"/>
        <v>1</v>
      </c>
      <c r="D126" s="506" t="str">
        <f t="shared" si="5"/>
        <v>CM-2b(M): Proportion of confirmed malaria cases that received first-line antimalarial treatment in the community-1</v>
      </c>
      <c r="E126" s="507" t="s">
        <v>2422</v>
      </c>
      <c r="F126" s="507" t="s">
        <v>2475</v>
      </c>
      <c r="G126" s="506" t="s">
        <v>2646</v>
      </c>
    </row>
    <row r="127" spans="1:7" s="11" customFormat="1" x14ac:dyDescent="0.2">
      <c r="A127" s="506" t="s">
        <v>2647</v>
      </c>
      <c r="B127" s="507" t="s">
        <v>2648</v>
      </c>
      <c r="C127" s="506">
        <f t="shared" si="4"/>
        <v>0</v>
      </c>
      <c r="D127" s="506" t="str">
        <f t="shared" si="5"/>
        <v>CM-2c(M): Proportion of confirmed malaria cases that received first-line antimalarial treatment at private sector sites-0</v>
      </c>
      <c r="E127" s="507" t="s">
        <v>2422</v>
      </c>
      <c r="F127" s="507" t="s">
        <v>2475</v>
      </c>
      <c r="G127" s="506" t="s">
        <v>2649</v>
      </c>
    </row>
    <row r="128" spans="1:7" s="11" customFormat="1" x14ac:dyDescent="0.2">
      <c r="A128" s="506" t="s">
        <v>2647</v>
      </c>
      <c r="B128" s="507" t="s">
        <v>2648</v>
      </c>
      <c r="C128" s="506">
        <f t="shared" si="4"/>
        <v>1</v>
      </c>
      <c r="D128" s="506" t="str">
        <f t="shared" si="5"/>
        <v>CM-2c(M): Proportion of confirmed malaria cases that received first-line antimalarial treatment at private sector sites-1</v>
      </c>
      <c r="E128" s="507" t="s">
        <v>2422</v>
      </c>
      <c r="F128" s="507" t="s">
        <v>2477</v>
      </c>
      <c r="G128" s="506" t="s">
        <v>2650</v>
      </c>
    </row>
    <row r="129" spans="1:7" s="11" customFormat="1" x14ac:dyDescent="0.2">
      <c r="A129" s="506" t="s">
        <v>2651</v>
      </c>
      <c r="B129" s="507" t="s">
        <v>2652</v>
      </c>
      <c r="C129" s="506">
        <f t="shared" si="4"/>
        <v>0</v>
      </c>
      <c r="D129" s="506" t="str">
        <f t="shared" si="5"/>
        <v>CM-3a: Proportion of malaria cases (presumed and confirmed) that received first line antimalarial treatment at public sector health facilities-0</v>
      </c>
      <c r="E129" s="507" t="s">
        <v>2422</v>
      </c>
      <c r="F129" s="507" t="s">
        <v>2475</v>
      </c>
      <c r="G129" s="506" t="s">
        <v>2653</v>
      </c>
    </row>
    <row r="130" spans="1:7" s="11" customFormat="1" x14ac:dyDescent="0.2">
      <c r="A130" s="506" t="s">
        <v>2651</v>
      </c>
      <c r="B130" s="507" t="s">
        <v>2652</v>
      </c>
      <c r="C130" s="506">
        <f t="shared" si="4"/>
        <v>1</v>
      </c>
      <c r="D130" s="506" t="str">
        <f t="shared" si="5"/>
        <v>CM-3a: Proportion of malaria cases (presumed and confirmed) that received first line antimalarial treatment at public sector health facilities-1</v>
      </c>
      <c r="E130" s="507" t="s">
        <v>2422</v>
      </c>
      <c r="F130" s="507" t="s">
        <v>2477</v>
      </c>
      <c r="G130" s="506" t="s">
        <v>2654</v>
      </c>
    </row>
    <row r="131" spans="1:7" s="11" customFormat="1" x14ac:dyDescent="0.2">
      <c r="A131" s="506" t="s">
        <v>2655</v>
      </c>
      <c r="B131" s="507" t="s">
        <v>2656</v>
      </c>
      <c r="C131" s="506">
        <f t="shared" si="4"/>
        <v>0</v>
      </c>
      <c r="D131" s="506" t="str">
        <f t="shared" si="5"/>
        <v>CM-3b: Proportion of malaria cases (presumed and confirmed) that received first line antimalarial treatment in the community-0</v>
      </c>
      <c r="E131" s="507" t="s">
        <v>2422</v>
      </c>
      <c r="F131" s="507" t="s">
        <v>2475</v>
      </c>
      <c r="G131" s="506" t="s">
        <v>2657</v>
      </c>
    </row>
    <row r="132" spans="1:7" s="11" customFormat="1" x14ac:dyDescent="0.2">
      <c r="A132" s="506" t="s">
        <v>2655</v>
      </c>
      <c r="B132" s="507" t="s">
        <v>2656</v>
      </c>
      <c r="C132" s="506">
        <f t="shared" si="4"/>
        <v>1</v>
      </c>
      <c r="D132" s="506" t="str">
        <f t="shared" si="5"/>
        <v>CM-3b: Proportion of malaria cases (presumed and confirmed) that received first line antimalarial treatment in the community-1</v>
      </c>
      <c r="E132" s="507" t="s">
        <v>2422</v>
      </c>
      <c r="F132" s="507" t="s">
        <v>2477</v>
      </c>
      <c r="G132" s="506" t="s">
        <v>2658</v>
      </c>
    </row>
    <row r="133" spans="1:7" s="11" customFormat="1" x14ac:dyDescent="0.2">
      <c r="A133" s="506" t="s">
        <v>2659</v>
      </c>
      <c r="B133" s="507" t="s">
        <v>2660</v>
      </c>
      <c r="C133" s="506">
        <f t="shared" si="4"/>
        <v>0</v>
      </c>
      <c r="D133" s="506" t="str">
        <f t="shared" si="5"/>
        <v>CM-3c: Proportion of malaria cases (presumed and confirmed) that received first line antimalarial treatment at private sector sites-0</v>
      </c>
      <c r="E133" s="507" t="s">
        <v>2422</v>
      </c>
      <c r="F133" s="507" t="s">
        <v>2475</v>
      </c>
      <c r="G133" s="506" t="s">
        <v>2661</v>
      </c>
    </row>
    <row r="134" spans="1:7" s="11" customFormat="1" x14ac:dyDescent="0.2">
      <c r="A134" s="506" t="s">
        <v>2659</v>
      </c>
      <c r="B134" s="507" t="s">
        <v>2660</v>
      </c>
      <c r="C134" s="506">
        <f t="shared" si="4"/>
        <v>1</v>
      </c>
      <c r="D134" s="506" t="str">
        <f t="shared" si="5"/>
        <v>CM-3c: Proportion of malaria cases (presumed and confirmed) that received first line antimalarial treatment at private sector sites-1</v>
      </c>
      <c r="E134" s="507" t="s">
        <v>2422</v>
      </c>
      <c r="F134" s="507" t="s">
        <v>2477</v>
      </c>
      <c r="G134" s="506" t="s">
        <v>2662</v>
      </c>
    </row>
    <row r="135" spans="1:7" s="11" customFormat="1" x14ac:dyDescent="0.2">
      <c r="A135" s="506" t="s">
        <v>2663</v>
      </c>
      <c r="B135" s="507" t="s">
        <v>2664</v>
      </c>
      <c r="C135" s="506">
        <f t="shared" si="4"/>
        <v>0</v>
      </c>
      <c r="D135" s="506" t="str">
        <f t="shared" si="5"/>
        <v>TCS-1(M): Percentage of people living with HIV currently receiving antiretroviral therapy-0</v>
      </c>
      <c r="E135" s="507" t="s">
        <v>2422</v>
      </c>
      <c r="F135" s="507" t="s">
        <v>2458</v>
      </c>
      <c r="G135" s="506" t="s">
        <v>2665</v>
      </c>
    </row>
    <row r="136" spans="1:7" s="11" customFormat="1" x14ac:dyDescent="0.2">
      <c r="A136" s="506" t="s">
        <v>2663</v>
      </c>
      <c r="B136" s="507" t="s">
        <v>2664</v>
      </c>
      <c r="C136" s="506">
        <f t="shared" si="4"/>
        <v>1</v>
      </c>
      <c r="D136" s="506" t="str">
        <f t="shared" si="5"/>
        <v>TCS-1(M): Percentage of people living with HIV currently receiving antiretroviral therapy-1</v>
      </c>
      <c r="E136" s="507" t="s">
        <v>2422</v>
      </c>
      <c r="F136" s="507" t="s">
        <v>2460</v>
      </c>
      <c r="G136" s="506" t="s">
        <v>2666</v>
      </c>
    </row>
    <row r="137" spans="1:7" s="11" customFormat="1" x14ac:dyDescent="0.2">
      <c r="A137" s="506" t="s">
        <v>2663</v>
      </c>
      <c r="B137" s="507" t="s">
        <v>2664</v>
      </c>
      <c r="C137" s="506">
        <f t="shared" si="4"/>
        <v>2</v>
      </c>
      <c r="D137" s="506" t="str">
        <f t="shared" si="5"/>
        <v>TCS-1(M): Percentage of people living with HIV currently receiving antiretroviral therapy-2</v>
      </c>
      <c r="E137" s="507" t="s">
        <v>2462</v>
      </c>
      <c r="F137" s="507" t="s">
        <v>2667</v>
      </c>
      <c r="G137" s="506" t="s">
        <v>2668</v>
      </c>
    </row>
    <row r="138" spans="1:7" s="11" customFormat="1" x14ac:dyDescent="0.2">
      <c r="A138" s="506" t="s">
        <v>2663</v>
      </c>
      <c r="B138" s="507" t="s">
        <v>2664</v>
      </c>
      <c r="C138" s="506">
        <f t="shared" si="4"/>
        <v>3</v>
      </c>
      <c r="D138" s="506" t="str">
        <f t="shared" si="5"/>
        <v>TCS-1(M): Percentage of people living with HIV currently receiving antiretroviral therapy-3</v>
      </c>
      <c r="E138" s="507" t="s">
        <v>2462</v>
      </c>
      <c r="F138" s="507" t="s">
        <v>2463</v>
      </c>
      <c r="G138" s="506" t="s">
        <v>2669</v>
      </c>
    </row>
    <row r="139" spans="1:7" s="11" customFormat="1" x14ac:dyDescent="0.2">
      <c r="A139" s="506" t="s">
        <v>2663</v>
      </c>
      <c r="B139" s="507" t="s">
        <v>2664</v>
      </c>
      <c r="C139" s="506">
        <f t="shared" si="4"/>
        <v>4</v>
      </c>
      <c r="D139" s="506" t="str">
        <f t="shared" si="5"/>
        <v>TCS-1(M): Percentage of people living with HIV currently receiving antiretroviral therapy-4</v>
      </c>
      <c r="E139" s="507" t="s">
        <v>2462</v>
      </c>
      <c r="F139" s="507" t="s">
        <v>2465</v>
      </c>
      <c r="G139" s="506" t="s">
        <v>2670</v>
      </c>
    </row>
    <row r="140" spans="1:7" s="11" customFormat="1" x14ac:dyDescent="0.2">
      <c r="A140" s="506" t="s">
        <v>2663</v>
      </c>
      <c r="B140" s="507" t="s">
        <v>2664</v>
      </c>
      <c r="C140" s="506">
        <f t="shared" si="4"/>
        <v>5</v>
      </c>
      <c r="D140" s="506" t="str">
        <f t="shared" si="5"/>
        <v>TCS-1(M): Percentage of people living with HIV currently receiving antiretroviral therapy-5</v>
      </c>
      <c r="E140" s="507" t="s">
        <v>2462</v>
      </c>
      <c r="F140" s="507" t="s">
        <v>2671</v>
      </c>
      <c r="G140" s="506" t="s">
        <v>2672</v>
      </c>
    </row>
    <row r="141" spans="1:7" s="11" customFormat="1" x14ac:dyDescent="0.2">
      <c r="A141" s="506" t="s">
        <v>2663</v>
      </c>
      <c r="B141" s="507" t="s">
        <v>2664</v>
      </c>
      <c r="C141" s="506">
        <f t="shared" si="4"/>
        <v>6</v>
      </c>
      <c r="D141" s="506" t="str">
        <f t="shared" si="5"/>
        <v>TCS-1(M): Percentage of people living with HIV currently receiving antiretroviral therapy-6</v>
      </c>
      <c r="E141" s="507" t="s">
        <v>2462</v>
      </c>
      <c r="F141" s="507" t="s">
        <v>2467</v>
      </c>
      <c r="G141" s="506" t="s">
        <v>2673</v>
      </c>
    </row>
    <row r="142" spans="1:7" s="11" customFormat="1" x14ac:dyDescent="0.2">
      <c r="A142" s="506" t="s">
        <v>2663</v>
      </c>
      <c r="B142" s="507" t="s">
        <v>2664</v>
      </c>
      <c r="C142" s="506">
        <f t="shared" si="4"/>
        <v>7</v>
      </c>
      <c r="D142" s="506" t="str">
        <f t="shared" si="5"/>
        <v>TCS-1(M): Percentage of people living with HIV currently receiving antiretroviral therapy-7</v>
      </c>
      <c r="E142" s="507" t="s">
        <v>2462</v>
      </c>
      <c r="F142" s="507" t="s">
        <v>2469</v>
      </c>
      <c r="G142" s="506" t="s">
        <v>2674</v>
      </c>
    </row>
    <row r="143" spans="1:7" s="11" customFormat="1" x14ac:dyDescent="0.2">
      <c r="A143" s="506" t="s">
        <v>2663</v>
      </c>
      <c r="B143" s="507" t="s">
        <v>2664</v>
      </c>
      <c r="C143" s="506">
        <f t="shared" si="4"/>
        <v>8</v>
      </c>
      <c r="D143" s="506" t="str">
        <f t="shared" si="5"/>
        <v>TCS-1(M): Percentage of people living with HIV currently receiving antiretroviral therapy-8</v>
      </c>
      <c r="E143" s="507" t="s">
        <v>2451</v>
      </c>
      <c r="F143" s="507" t="s">
        <v>2452</v>
      </c>
      <c r="G143" s="506" t="s">
        <v>2675</v>
      </c>
    </row>
    <row r="144" spans="1:7" s="11" customFormat="1" x14ac:dyDescent="0.2">
      <c r="A144" s="506" t="s">
        <v>2663</v>
      </c>
      <c r="B144" s="507" t="s">
        <v>2664</v>
      </c>
      <c r="C144" s="506">
        <f t="shared" si="4"/>
        <v>9</v>
      </c>
      <c r="D144" s="506" t="str">
        <f t="shared" si="5"/>
        <v>TCS-1(M): Percentage of people living with HIV currently receiving antiretroviral therapy-9</v>
      </c>
      <c r="E144" s="507" t="s">
        <v>2451</v>
      </c>
      <c r="F144" s="507" t="s">
        <v>2454</v>
      </c>
      <c r="G144" s="506" t="s">
        <v>2676</v>
      </c>
    </row>
    <row r="145" spans="1:7" s="11" customFormat="1" x14ac:dyDescent="0.2">
      <c r="A145" s="506" t="s">
        <v>2663</v>
      </c>
      <c r="B145" s="507" t="s">
        <v>2664</v>
      </c>
      <c r="C145" s="506">
        <f t="shared" si="4"/>
        <v>10</v>
      </c>
      <c r="D145" s="506" t="str">
        <f t="shared" si="5"/>
        <v>TCS-1(M): Percentage of people living with HIV currently receiving antiretroviral therapy-10</v>
      </c>
      <c r="E145" s="507" t="s">
        <v>2610</v>
      </c>
      <c r="F145" s="507" t="s">
        <v>2677</v>
      </c>
      <c r="G145" s="506" t="s">
        <v>2678</v>
      </c>
    </row>
    <row r="146" spans="1:7" s="11" customFormat="1" x14ac:dyDescent="0.2">
      <c r="A146" s="506" t="s">
        <v>2663</v>
      </c>
      <c r="B146" s="507" t="s">
        <v>2664</v>
      </c>
      <c r="C146" s="506">
        <f t="shared" si="4"/>
        <v>11</v>
      </c>
      <c r="D146" s="506" t="str">
        <f t="shared" si="5"/>
        <v>TCS-1(M): Percentage of people living with HIV currently receiving antiretroviral therapy-11</v>
      </c>
      <c r="E146" s="507" t="s">
        <v>2610</v>
      </c>
      <c r="F146" s="507" t="s">
        <v>2679</v>
      </c>
      <c r="G146" s="506" t="s">
        <v>2680</v>
      </c>
    </row>
    <row r="147" spans="1:7" s="11" customFormat="1" x14ac:dyDescent="0.2">
      <c r="A147" s="506" t="s">
        <v>2663</v>
      </c>
      <c r="B147" s="507" t="s">
        <v>2664</v>
      </c>
      <c r="C147" s="506">
        <f t="shared" si="4"/>
        <v>12</v>
      </c>
      <c r="D147" s="506" t="str">
        <f t="shared" si="5"/>
        <v>TCS-1(M): Percentage of people living with HIV currently receiving antiretroviral therapy-12</v>
      </c>
      <c r="E147" s="507" t="s">
        <v>2610</v>
      </c>
      <c r="F147" s="507" t="s">
        <v>2681</v>
      </c>
      <c r="G147" s="506" t="s">
        <v>2682</v>
      </c>
    </row>
    <row r="148" spans="1:7" s="11" customFormat="1" x14ac:dyDescent="0.2">
      <c r="A148" s="506" t="s">
        <v>2663</v>
      </c>
      <c r="B148" s="507" t="s">
        <v>2664</v>
      </c>
      <c r="C148" s="506">
        <f t="shared" si="4"/>
        <v>13</v>
      </c>
      <c r="D148" s="506" t="str">
        <f t="shared" si="5"/>
        <v>TCS-1(M): Percentage of people living with HIV currently receiving antiretroviral therapy-13</v>
      </c>
      <c r="E148" s="507" t="s">
        <v>2610</v>
      </c>
      <c r="F148" s="507" t="s">
        <v>2683</v>
      </c>
      <c r="G148" s="506" t="s">
        <v>2684</v>
      </c>
    </row>
    <row r="149" spans="1:7" s="11" customFormat="1" x14ac:dyDescent="0.2">
      <c r="A149" s="506" t="s">
        <v>2685</v>
      </c>
      <c r="B149" s="507" t="s">
        <v>2686</v>
      </c>
      <c r="C149" s="506">
        <f t="shared" si="4"/>
        <v>0</v>
      </c>
      <c r="D149" s="506" t="str">
        <f t="shared" si="5"/>
        <v>TCS-2: Percentage of people living with HIV that initiated ART with a CD4 count of &lt;200 cells/mm³-0</v>
      </c>
      <c r="E149" s="507" t="s">
        <v>2451</v>
      </c>
      <c r="F149" s="507" t="s">
        <v>2452</v>
      </c>
      <c r="G149" s="506" t="s">
        <v>2687</v>
      </c>
    </row>
    <row r="150" spans="1:7" s="11" customFormat="1" x14ac:dyDescent="0.2">
      <c r="A150" s="506" t="s">
        <v>2685</v>
      </c>
      <c r="B150" s="507" t="s">
        <v>2686</v>
      </c>
      <c r="C150" s="506">
        <f t="shared" si="4"/>
        <v>1</v>
      </c>
      <c r="D150" s="506" t="str">
        <f t="shared" si="5"/>
        <v>TCS-2: Percentage of people living with HIV that initiated ART with a CD4 count of &lt;200 cells/mm³-1</v>
      </c>
      <c r="E150" s="507" t="s">
        <v>2451</v>
      </c>
      <c r="F150" s="507" t="s">
        <v>2454</v>
      </c>
      <c r="G150" s="506" t="s">
        <v>2688</v>
      </c>
    </row>
    <row r="151" spans="1:7" s="11" customFormat="1" x14ac:dyDescent="0.2">
      <c r="A151" s="506" t="s">
        <v>2689</v>
      </c>
      <c r="B151" s="507" t="s">
        <v>2690</v>
      </c>
      <c r="C151" s="506">
        <f t="shared" si="4"/>
        <v>0</v>
      </c>
      <c r="D151" s="506" t="str">
        <f t="shared" si="5"/>
        <v>TCP-1(M): Number of notified cases of all forms of TB-(i.e. bacteriologically confirmed + clinically diagnosed), includes new and relapse cases-0</v>
      </c>
      <c r="E151" s="507" t="s">
        <v>2422</v>
      </c>
      <c r="F151" s="507" t="s">
        <v>2458</v>
      </c>
      <c r="G151" s="506" t="s">
        <v>2691</v>
      </c>
    </row>
    <row r="152" spans="1:7" s="11" customFormat="1" x14ac:dyDescent="0.2">
      <c r="A152" s="506" t="s">
        <v>2689</v>
      </c>
      <c r="B152" s="507" t="s">
        <v>2690</v>
      </c>
      <c r="C152" s="506">
        <f t="shared" si="4"/>
        <v>1</v>
      </c>
      <c r="D152" s="506" t="str">
        <f t="shared" si="5"/>
        <v>TCP-1(M): Number of notified cases of all forms of TB-(i.e. bacteriologically confirmed + clinically diagnosed), includes new and relapse cases-1</v>
      </c>
      <c r="E152" s="507" t="s">
        <v>2422</v>
      </c>
      <c r="F152" s="507" t="s">
        <v>2460</v>
      </c>
      <c r="G152" s="506" t="s">
        <v>2692</v>
      </c>
    </row>
    <row r="153" spans="1:7" s="11" customFormat="1" x14ac:dyDescent="0.2">
      <c r="A153" s="506" t="s">
        <v>2689</v>
      </c>
      <c r="B153" s="507" t="s">
        <v>2690</v>
      </c>
      <c r="C153" s="506">
        <f t="shared" si="4"/>
        <v>2</v>
      </c>
      <c r="D153" s="506" t="str">
        <f t="shared" si="5"/>
        <v>TCP-1(M): Number of notified cases of all forms of TB-(i.e. bacteriologically confirmed + clinically diagnosed), includes new and relapse cases-2</v>
      </c>
      <c r="E153" s="507" t="s">
        <v>2451</v>
      </c>
      <c r="F153" s="507" t="s">
        <v>2452</v>
      </c>
      <c r="G153" s="506" t="s">
        <v>2693</v>
      </c>
    </row>
    <row r="154" spans="1:7" s="11" customFormat="1" x14ac:dyDescent="0.2">
      <c r="A154" s="506" t="s">
        <v>2689</v>
      </c>
      <c r="B154" s="507" t="s">
        <v>2690</v>
      </c>
      <c r="C154" s="506">
        <f t="shared" si="4"/>
        <v>3</v>
      </c>
      <c r="D154" s="506" t="str">
        <f t="shared" si="5"/>
        <v>TCP-1(M): Number of notified cases of all forms of TB-(i.e. bacteriologically confirmed + clinically diagnosed), includes new and relapse cases-3</v>
      </c>
      <c r="E154" s="507" t="s">
        <v>2451</v>
      </c>
      <c r="F154" s="507" t="s">
        <v>2454</v>
      </c>
      <c r="G154" s="506" t="s">
        <v>2694</v>
      </c>
    </row>
    <row r="155" spans="1:7" s="11" customFormat="1" x14ac:dyDescent="0.2">
      <c r="A155" s="506" t="s">
        <v>2689</v>
      </c>
      <c r="B155" s="507" t="s">
        <v>2690</v>
      </c>
      <c r="C155" s="506">
        <f t="shared" si="4"/>
        <v>4</v>
      </c>
      <c r="D155" s="506" t="str">
        <f t="shared" si="5"/>
        <v>TCP-1(M): Number of notified cases of all forms of TB-(i.e. bacteriologically confirmed + clinically diagnosed), includes new and relapse cases-4</v>
      </c>
      <c r="E155" s="507" t="s">
        <v>2695</v>
      </c>
      <c r="F155" s="507" t="s">
        <v>2696</v>
      </c>
      <c r="G155" s="506" t="s">
        <v>2697</v>
      </c>
    </row>
    <row r="156" spans="1:7" s="11" customFormat="1" x14ac:dyDescent="0.2">
      <c r="A156" s="506" t="s">
        <v>2689</v>
      </c>
      <c r="B156" s="507" t="s">
        <v>2690</v>
      </c>
      <c r="C156" s="506">
        <f t="shared" si="4"/>
        <v>5</v>
      </c>
      <c r="D156" s="506" t="str">
        <f t="shared" si="5"/>
        <v>TCP-1(M): Number of notified cases of all forms of TB-(i.e. bacteriologically confirmed + clinically diagnosed), includes new and relapse cases-5</v>
      </c>
      <c r="E156" s="507" t="s">
        <v>2695</v>
      </c>
      <c r="F156" s="507" t="s">
        <v>2698</v>
      </c>
      <c r="G156" s="506" t="s">
        <v>2699</v>
      </c>
    </row>
    <row r="157" spans="1:7" s="11" customFormat="1" x14ac:dyDescent="0.2">
      <c r="A157" s="506" t="s">
        <v>2689</v>
      </c>
      <c r="B157" s="507" t="s">
        <v>2690</v>
      </c>
      <c r="C157" s="506">
        <f t="shared" si="4"/>
        <v>6</v>
      </c>
      <c r="D157" s="506" t="str">
        <f t="shared" si="5"/>
        <v>TCP-1(M): Number of notified cases of all forms of TB-(i.e. bacteriologically confirmed + clinically diagnosed), includes new and relapse cases-6</v>
      </c>
      <c r="E157" s="507" t="s">
        <v>2695</v>
      </c>
      <c r="F157" s="507" t="s">
        <v>2700</v>
      </c>
      <c r="G157" s="506" t="s">
        <v>2701</v>
      </c>
    </row>
    <row r="158" spans="1:7" s="11" customFormat="1" x14ac:dyDescent="0.2">
      <c r="A158" s="506" t="s">
        <v>2689</v>
      </c>
      <c r="B158" s="507" t="s">
        <v>2690</v>
      </c>
      <c r="C158" s="506">
        <f t="shared" si="4"/>
        <v>7</v>
      </c>
      <c r="D158" s="506" t="str">
        <f t="shared" si="5"/>
        <v>TCP-1(M): Number of notified cases of all forms of TB-(i.e. bacteriologically confirmed + clinically diagnosed), includes new and relapse cases-7</v>
      </c>
      <c r="E158" s="507" t="s">
        <v>2559</v>
      </c>
      <c r="F158" s="507" t="s">
        <v>2702</v>
      </c>
      <c r="G158" s="506" t="s">
        <v>2703</v>
      </c>
    </row>
    <row r="159" spans="1:7" s="11" customFormat="1" x14ac:dyDescent="0.2">
      <c r="A159" s="506" t="s">
        <v>2704</v>
      </c>
      <c r="B159" s="507" t="s">
        <v>2705</v>
      </c>
      <c r="C159" s="506">
        <f t="shared" si="4"/>
        <v>0</v>
      </c>
      <c r="D159" s="506" t="str">
        <f t="shared" si="5"/>
        <v>TCP-2(M): Treatment success rate- all forms:  Percentage of TB cases, all forms, bacteriologically confirmed plus clinically diagnosed, successfully treated (cured plus treatment completed) among all TB cases registered for treatment during a specified period, new and relapse cases-0</v>
      </c>
      <c r="E159" s="507" t="s">
        <v>2422</v>
      </c>
      <c r="F159" s="507" t="s">
        <v>2458</v>
      </c>
      <c r="G159" s="506" t="s">
        <v>2706</v>
      </c>
    </row>
    <row r="160" spans="1:7" s="11" customFormat="1" x14ac:dyDescent="0.2">
      <c r="A160" s="506" t="s">
        <v>2704</v>
      </c>
      <c r="B160" s="507" t="s">
        <v>2705</v>
      </c>
      <c r="C160" s="506">
        <f t="shared" ref="C160:C182" si="6">IF(B160=B159,C159+1,0)</f>
        <v>1</v>
      </c>
      <c r="D160" s="506" t="str">
        <f t="shared" ref="D160:D182" si="7">B160&amp;"-"&amp;C160</f>
        <v>TCP-2(M): Treatment success rate- all forms:  Percentage of TB cases, all forms, bacteriologically confirmed plus clinically diagnosed, successfully treated (cured plus treatment completed) among all TB cases registered for treatment during a specified period, new and relapse cases-1</v>
      </c>
      <c r="E160" s="507" t="s">
        <v>2422</v>
      </c>
      <c r="F160" s="507" t="s">
        <v>2460</v>
      </c>
      <c r="G160" s="506" t="s">
        <v>2707</v>
      </c>
    </row>
    <row r="161" spans="1:7" s="11" customFormat="1" x14ac:dyDescent="0.2">
      <c r="A161" s="506" t="s">
        <v>2704</v>
      </c>
      <c r="B161" s="507" t="s">
        <v>2705</v>
      </c>
      <c r="C161" s="506">
        <f t="shared" si="6"/>
        <v>2</v>
      </c>
      <c r="D161" s="506" t="str">
        <f t="shared" si="7"/>
        <v>TCP-2(M): Treatment success rate- all forms:  Percentage of TB cases, all forms, bacteriologically confirmed plus clinically diagnosed, successfully treated (cured plus treatment completed) among all TB cases registered for treatment during a specified period, new and relapse cases-2</v>
      </c>
      <c r="E161" s="507" t="s">
        <v>2451</v>
      </c>
      <c r="F161" s="507" t="s">
        <v>2452</v>
      </c>
      <c r="G161" s="506" t="s">
        <v>2708</v>
      </c>
    </row>
    <row r="162" spans="1:7" s="11" customFormat="1" x14ac:dyDescent="0.2">
      <c r="A162" s="506" t="s">
        <v>2704</v>
      </c>
      <c r="B162" s="507" t="s">
        <v>2705</v>
      </c>
      <c r="C162" s="506">
        <f t="shared" si="6"/>
        <v>3</v>
      </c>
      <c r="D162" s="506" t="str">
        <f t="shared" si="7"/>
        <v>TCP-2(M): Treatment success rate- all forms:  Percentage of TB cases, all forms, bacteriologically confirmed plus clinically diagnosed, successfully treated (cured plus treatment completed) among all TB cases registered for treatment during a specified period, new and relapse cases-3</v>
      </c>
      <c r="E162" s="507" t="s">
        <v>2451</v>
      </c>
      <c r="F162" s="507" t="s">
        <v>2454</v>
      </c>
      <c r="G162" s="506" t="s">
        <v>2709</v>
      </c>
    </row>
    <row r="163" spans="1:7" s="11" customFormat="1" x14ac:dyDescent="0.2">
      <c r="A163" s="506" t="s">
        <v>2704</v>
      </c>
      <c r="B163" s="507" t="s">
        <v>2705</v>
      </c>
      <c r="C163" s="506">
        <f t="shared" si="6"/>
        <v>4</v>
      </c>
      <c r="D163" s="506" t="str">
        <f t="shared" si="7"/>
        <v>TCP-2(M): Treatment success rate- all forms:  Percentage of TB cases, all forms, bacteriologically confirmed plus clinically diagnosed, successfully treated (cured plus treatment completed) among all TB cases registered for treatment during a specified period, new and relapse cases-4</v>
      </c>
      <c r="E163" s="507" t="s">
        <v>2695</v>
      </c>
      <c r="F163" s="507" t="s">
        <v>2696</v>
      </c>
      <c r="G163" s="506" t="s">
        <v>2710</v>
      </c>
    </row>
    <row r="164" spans="1:7" s="11" customFormat="1" x14ac:dyDescent="0.2">
      <c r="A164" s="506" t="s">
        <v>2704</v>
      </c>
      <c r="B164" s="507" t="s">
        <v>2705</v>
      </c>
      <c r="C164" s="506">
        <f t="shared" si="6"/>
        <v>5</v>
      </c>
      <c r="D164" s="506" t="str">
        <f t="shared" si="7"/>
        <v>TCP-2(M): Treatment success rate- all forms:  Percentage of TB cases, all forms, bacteriologically confirmed plus clinically diagnosed, successfully treated (cured plus treatment completed) among all TB cases registered for treatment during a specified period, new and relapse cases-5</v>
      </c>
      <c r="E164" s="507" t="s">
        <v>2695</v>
      </c>
      <c r="F164" s="507" t="s">
        <v>2698</v>
      </c>
      <c r="G164" s="506" t="s">
        <v>2711</v>
      </c>
    </row>
    <row r="165" spans="1:7" s="11" customFormat="1" x14ac:dyDescent="0.2">
      <c r="A165" s="506" t="s">
        <v>2704</v>
      </c>
      <c r="B165" s="507" t="s">
        <v>2705</v>
      </c>
      <c r="C165" s="506">
        <f t="shared" si="6"/>
        <v>6</v>
      </c>
      <c r="D165" s="506" t="str">
        <f t="shared" si="7"/>
        <v>TCP-2(M): Treatment success rate- all forms:  Percentage of TB cases, all forms, bacteriologically confirmed plus clinically diagnosed, successfully treated (cured plus treatment completed) among all TB cases registered for treatment during a specified period, new and relapse cases-6</v>
      </c>
      <c r="E165" s="507" t="s">
        <v>2695</v>
      </c>
      <c r="F165" s="507" t="s">
        <v>2700</v>
      </c>
      <c r="G165" s="506" t="s">
        <v>2712</v>
      </c>
    </row>
    <row r="166" spans="1:7" s="11" customFormat="1" x14ac:dyDescent="0.2">
      <c r="A166" s="506" t="s">
        <v>2713</v>
      </c>
      <c r="B166" s="507" t="s">
        <v>2714</v>
      </c>
      <c r="C166" s="506">
        <f t="shared" si="6"/>
        <v>0</v>
      </c>
      <c r="D166" s="506" t="str">
        <f t="shared" si="7"/>
        <v>YP-3: Number of adolescent girls and young women (AGYW) who were tested for HIV and received their results during the reporting period-0</v>
      </c>
      <c r="E166" s="507" t="s">
        <v>2422</v>
      </c>
      <c r="F166" s="507" t="s">
        <v>2715</v>
      </c>
      <c r="G166" s="506" t="s">
        <v>2716</v>
      </c>
    </row>
    <row r="167" spans="1:7" s="11" customFormat="1" x14ac:dyDescent="0.2">
      <c r="A167" s="506" t="s">
        <v>2713</v>
      </c>
      <c r="B167" s="507" t="s">
        <v>2714</v>
      </c>
      <c r="C167" s="506">
        <f t="shared" si="6"/>
        <v>1</v>
      </c>
      <c r="D167" s="506" t="str">
        <f t="shared" si="7"/>
        <v>YP-3: Number of adolescent girls and young women (AGYW) who were tested for HIV and received their results during the reporting period-1</v>
      </c>
      <c r="E167" s="507" t="s">
        <v>2422</v>
      </c>
      <c r="F167" s="507" t="s">
        <v>2717</v>
      </c>
      <c r="G167" s="506" t="s">
        <v>2718</v>
      </c>
    </row>
    <row r="168" spans="1:7" s="11" customFormat="1" x14ac:dyDescent="0.2">
      <c r="A168" s="506" t="s">
        <v>2713</v>
      </c>
      <c r="B168" s="507" t="s">
        <v>2714</v>
      </c>
      <c r="C168" s="506">
        <f t="shared" si="6"/>
        <v>2</v>
      </c>
      <c r="D168" s="506" t="str">
        <f t="shared" si="7"/>
        <v>YP-3: Number of adolescent girls and young women (AGYW) who were tested for HIV and received their results during the reporting period-2</v>
      </c>
      <c r="E168" s="507" t="s">
        <v>2422</v>
      </c>
      <c r="F168" s="507" t="s">
        <v>2719</v>
      </c>
      <c r="G168" s="506" t="s">
        <v>2720</v>
      </c>
    </row>
    <row r="169" spans="1:7" s="11" customFormat="1" x14ac:dyDescent="0.2">
      <c r="A169" s="506" t="s">
        <v>2713</v>
      </c>
      <c r="B169" s="507" t="s">
        <v>2714</v>
      </c>
      <c r="C169" s="506">
        <f t="shared" si="6"/>
        <v>3</v>
      </c>
      <c r="D169" s="506" t="str">
        <f t="shared" si="7"/>
        <v>YP-3: Number of adolescent girls and young women (AGYW) who were tested for HIV and received their results during the reporting period-3</v>
      </c>
      <c r="E169" s="507" t="s">
        <v>2695</v>
      </c>
      <c r="F169" s="507" t="s">
        <v>2696</v>
      </c>
      <c r="G169" s="506" t="s">
        <v>2721</v>
      </c>
    </row>
    <row r="170" spans="1:7" s="11" customFormat="1" x14ac:dyDescent="0.2">
      <c r="A170" s="506" t="s">
        <v>2713</v>
      </c>
      <c r="B170" s="507" t="s">
        <v>2714</v>
      </c>
      <c r="C170" s="506">
        <f t="shared" si="6"/>
        <v>4</v>
      </c>
      <c r="D170" s="506" t="str">
        <f t="shared" si="7"/>
        <v>YP-3: Number of adolescent girls and young women (AGYW) who were tested for HIV and received their results during the reporting period-4</v>
      </c>
      <c r="E170" s="507" t="s">
        <v>2695</v>
      </c>
      <c r="F170" s="507" t="s">
        <v>2698</v>
      </c>
      <c r="G170" s="506" t="s">
        <v>2722</v>
      </c>
    </row>
    <row r="171" spans="1:7" s="11" customFormat="1" x14ac:dyDescent="0.2">
      <c r="A171" s="506" t="s">
        <v>2723</v>
      </c>
      <c r="B171" s="507" t="s">
        <v>2724</v>
      </c>
      <c r="C171" s="506">
        <f t="shared" si="6"/>
        <v>0</v>
      </c>
      <c r="D171" s="506" t="str">
        <f t="shared" si="7"/>
        <v>HTS-1: Number of people who were tested for HIV and received their results during the reporting period-0</v>
      </c>
      <c r="E171" s="507" t="s">
        <v>2451</v>
      </c>
      <c r="F171" s="507" t="s">
        <v>2452</v>
      </c>
      <c r="G171" s="506" t="s">
        <v>2725</v>
      </c>
    </row>
    <row r="172" spans="1:7" s="11" customFormat="1" x14ac:dyDescent="0.2">
      <c r="A172" s="506" t="s">
        <v>2723</v>
      </c>
      <c r="B172" s="507" t="s">
        <v>2724</v>
      </c>
      <c r="C172" s="506">
        <f t="shared" si="6"/>
        <v>1</v>
      </c>
      <c r="D172" s="506" t="str">
        <f t="shared" si="7"/>
        <v>HTS-1: Number of people who were tested for HIV and received their results during the reporting period-1</v>
      </c>
      <c r="E172" s="507" t="s">
        <v>2451</v>
      </c>
      <c r="F172" s="507" t="s">
        <v>2454</v>
      </c>
      <c r="G172" s="506" t="s">
        <v>2726</v>
      </c>
    </row>
    <row r="173" spans="1:7" s="11" customFormat="1" x14ac:dyDescent="0.2">
      <c r="A173" s="506" t="s">
        <v>2723</v>
      </c>
      <c r="B173" s="507" t="s">
        <v>2724</v>
      </c>
      <c r="C173" s="506">
        <f t="shared" si="6"/>
        <v>2</v>
      </c>
      <c r="D173" s="506" t="str">
        <f t="shared" si="7"/>
        <v>HTS-1: Number of people who were tested for HIV and received their results during the reporting period-2</v>
      </c>
      <c r="E173" s="507" t="s">
        <v>2695</v>
      </c>
      <c r="F173" s="507" t="s">
        <v>2696</v>
      </c>
      <c r="G173" s="506" t="s">
        <v>2727</v>
      </c>
    </row>
    <row r="174" spans="1:7" s="11" customFormat="1" x14ac:dyDescent="0.2">
      <c r="A174" s="506" t="s">
        <v>2723</v>
      </c>
      <c r="B174" s="507" t="s">
        <v>2724</v>
      </c>
      <c r="C174" s="506">
        <f t="shared" si="6"/>
        <v>3</v>
      </c>
      <c r="D174" s="506" t="str">
        <f t="shared" si="7"/>
        <v>HTS-1: Number of people who were tested for HIV and received their results during the reporting period-3</v>
      </c>
      <c r="E174" s="507" t="s">
        <v>2695</v>
      </c>
      <c r="F174" s="507" t="s">
        <v>2698</v>
      </c>
      <c r="G174" s="506" t="s">
        <v>2728</v>
      </c>
    </row>
    <row r="175" spans="1:7" s="11" customFormat="1" x14ac:dyDescent="0.2">
      <c r="A175" s="506" t="s">
        <v>2729</v>
      </c>
      <c r="B175" s="507" t="s">
        <v>2730</v>
      </c>
      <c r="C175" s="506">
        <f t="shared" si="6"/>
        <v>0</v>
      </c>
      <c r="D175" s="506" t="str">
        <f t="shared" si="7"/>
        <v>TCP-6b: Number of TB cases (all forms) notified among key affected populations/ high risk groups (other than prisoners)-0</v>
      </c>
      <c r="E175" s="507" t="s">
        <v>2610</v>
      </c>
      <c r="F175" s="507" t="s">
        <v>2615</v>
      </c>
      <c r="G175" s="506" t="s">
        <v>2731</v>
      </c>
    </row>
    <row r="176" spans="1:7" s="11" customFormat="1" x14ac:dyDescent="0.2">
      <c r="A176" s="506" t="s">
        <v>2729</v>
      </c>
      <c r="B176" s="507" t="s">
        <v>2730</v>
      </c>
      <c r="C176" s="506">
        <f t="shared" si="6"/>
        <v>1</v>
      </c>
      <c r="D176" s="506" t="str">
        <f t="shared" si="7"/>
        <v>TCP-6b: Number of TB cases (all forms) notified among key affected populations/ high risk groups (other than prisoners)-1</v>
      </c>
      <c r="E176" s="507" t="s">
        <v>2610</v>
      </c>
      <c r="F176" s="507" t="s">
        <v>2617</v>
      </c>
      <c r="G176" s="506" t="s">
        <v>2732</v>
      </c>
    </row>
    <row r="177" spans="1:7" s="11" customFormat="1" x14ac:dyDescent="0.2">
      <c r="A177" s="506" t="s">
        <v>2733</v>
      </c>
      <c r="B177" s="507" t="s">
        <v>2734</v>
      </c>
      <c r="C177" s="506">
        <f t="shared" si="6"/>
        <v>0</v>
      </c>
      <c r="D177" s="506" t="str">
        <f t="shared" si="7"/>
        <v>SPI-2: Percentage of children aged 3–59 months who received the full number of courses of SMC (3 or 4) per  transmission season in the targeted areas-0</v>
      </c>
      <c r="E177" s="507" t="s">
        <v>2451</v>
      </c>
      <c r="F177" s="507" t="s">
        <v>2452</v>
      </c>
      <c r="G177" s="506" t="s">
        <v>2735</v>
      </c>
    </row>
    <row r="178" spans="1:7" s="11" customFormat="1" x14ac:dyDescent="0.2">
      <c r="A178" s="506" t="s">
        <v>2733</v>
      </c>
      <c r="B178" s="507" t="s">
        <v>2734</v>
      </c>
      <c r="C178" s="506">
        <f t="shared" si="6"/>
        <v>1</v>
      </c>
      <c r="D178" s="506" t="str">
        <f t="shared" si="7"/>
        <v>SPI-2: Percentage of children aged 3–59 months who received the full number of courses of SMC (3 or 4) per  transmission season in the targeted areas-1</v>
      </c>
      <c r="E178" s="507" t="s">
        <v>2451</v>
      </c>
      <c r="F178" s="507" t="s">
        <v>2454</v>
      </c>
      <c r="G178" s="506" t="s">
        <v>2736</v>
      </c>
    </row>
    <row r="179" spans="1:7" s="11" customFormat="1" x14ac:dyDescent="0.2">
      <c r="A179" s="506" t="s">
        <v>2737</v>
      </c>
      <c r="B179" s="507" t="s">
        <v>2738</v>
      </c>
      <c r="C179" s="506">
        <f t="shared" si="6"/>
        <v>0</v>
      </c>
      <c r="D179" s="506" t="str">
        <f t="shared" si="7"/>
        <v>TCS-3.1: Percentage of people living with HIV and on ART, who have a suppressed viral load at 12 months (&lt;1000 copies/ml)-0</v>
      </c>
      <c r="E179" s="507" t="s">
        <v>2462</v>
      </c>
      <c r="F179" s="507" t="s">
        <v>2463</v>
      </c>
      <c r="G179" s="506" t="s">
        <v>2739</v>
      </c>
    </row>
    <row r="180" spans="1:7" s="11" customFormat="1" x14ac:dyDescent="0.2">
      <c r="A180" s="506" t="s">
        <v>2737</v>
      </c>
      <c r="B180" s="507" t="s">
        <v>2738</v>
      </c>
      <c r="C180" s="506">
        <f t="shared" si="6"/>
        <v>1</v>
      </c>
      <c r="D180" s="506" t="str">
        <f t="shared" si="7"/>
        <v>TCS-3.1: Percentage of people living with HIV and on ART, who have a suppressed viral load at 12 months (&lt;1000 copies/ml)-1</v>
      </c>
      <c r="E180" s="507" t="s">
        <v>2462</v>
      </c>
      <c r="F180" s="507" t="s">
        <v>2469</v>
      </c>
      <c r="G180" s="506" t="s">
        <v>2740</v>
      </c>
    </row>
    <row r="181" spans="1:7" s="11" customFormat="1" x14ac:dyDescent="0.2">
      <c r="A181" s="506" t="s">
        <v>2737</v>
      </c>
      <c r="B181" s="507" t="s">
        <v>2738</v>
      </c>
      <c r="C181" s="506">
        <f t="shared" si="6"/>
        <v>2</v>
      </c>
      <c r="D181" s="506" t="str">
        <f t="shared" si="7"/>
        <v>TCS-3.1: Percentage of people living with HIV and on ART, who have a suppressed viral load at 12 months (&lt;1000 copies/ml)-2</v>
      </c>
      <c r="E181" s="507" t="s">
        <v>2462</v>
      </c>
      <c r="F181" s="507" t="s">
        <v>2465</v>
      </c>
      <c r="G181" s="506" t="s">
        <v>2741</v>
      </c>
    </row>
    <row r="182" spans="1:7" s="11" customFormat="1" x14ac:dyDescent="0.2">
      <c r="A182" s="506" t="s">
        <v>2737</v>
      </c>
      <c r="B182" s="507" t="s">
        <v>2738</v>
      </c>
      <c r="C182" s="506">
        <f t="shared" si="6"/>
        <v>3</v>
      </c>
      <c r="D182" s="506" t="str">
        <f t="shared" si="7"/>
        <v>TCS-3.1: Percentage of people living with HIV and on ART, who have a suppressed viral load at 12 months (&lt;1000 copies/ml)-3</v>
      </c>
      <c r="E182" s="507" t="s">
        <v>2462</v>
      </c>
      <c r="F182" s="507" t="s">
        <v>2467</v>
      </c>
      <c r="G182" s="506" t="s">
        <v>2742</v>
      </c>
    </row>
  </sheetData>
  <sheetProtection selectLockedCells="1" selectUnlockedCells="1"/>
  <dataValidations count="1">
    <dataValidation type="custom" allowBlank="1" showInputMessage="1" showErrorMessage="1" errorTitle="X-Author for Excel" error="Id and Lookup fields are not editable." promptTitle="X-Author for Excel" sqref="G3:G55 G59:G91 G95:G182">
      <formula1>""</formula1>
    </dataValidation>
  </dataValidations>
  <pageMargins left="0.75" right="0.75" top="1" bottom="1" header="0.5" footer="0.5"/>
  <pageSetup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D1:Q825"/>
  <sheetViews>
    <sheetView topLeftCell="A16" workbookViewId="0">
      <selection activeCell="I19" sqref="I19"/>
    </sheetView>
  </sheetViews>
  <sheetFormatPr defaultColWidth="8.75" defaultRowHeight="12.75" x14ac:dyDescent="0.2"/>
  <cols>
    <col min="1" max="3" width="8.75" style="11"/>
    <col min="4" max="4" width="20.75" style="11" bestFit="1" customWidth="1"/>
    <col min="5" max="5" width="22.125" style="11" bestFit="1" customWidth="1"/>
    <col min="6" max="6" width="18.625" style="11" bestFit="1" customWidth="1"/>
    <col min="7" max="7" width="8.75" style="11"/>
    <col min="8" max="8" width="8.625" style="11" bestFit="1" customWidth="1"/>
    <col min="9" max="9" width="13" style="11" bestFit="1" customWidth="1"/>
    <col min="10" max="10" width="38.75" style="11" bestFit="1" customWidth="1"/>
    <col min="11" max="11" width="12.75" style="11" bestFit="1" customWidth="1"/>
    <col min="12" max="12" width="12.125" style="11" bestFit="1" customWidth="1"/>
    <col min="13" max="13" width="14" style="11" bestFit="1" customWidth="1"/>
    <col min="14" max="14" width="9.625" style="11" bestFit="1" customWidth="1"/>
    <col min="15" max="15" width="9.25" style="11" bestFit="1" customWidth="1"/>
    <col min="16" max="16384" width="8.75" style="11"/>
  </cols>
  <sheetData>
    <row r="1" spans="4:15" x14ac:dyDescent="0.2">
      <c r="D1" s="8" t="s">
        <v>218</v>
      </c>
    </row>
    <row r="2" spans="4:15" x14ac:dyDescent="0.2">
      <c r="D2" s="506" t="s">
        <v>212</v>
      </c>
      <c r="E2" s="506" t="s">
        <v>214</v>
      </c>
      <c r="F2" s="506" t="s">
        <v>123</v>
      </c>
      <c r="G2" s="506"/>
      <c r="H2" s="506" t="s">
        <v>42</v>
      </c>
      <c r="I2" s="506" t="s">
        <v>31</v>
      </c>
      <c r="J2" s="506" t="s">
        <v>216</v>
      </c>
      <c r="K2" s="506" t="s">
        <v>32</v>
      </c>
      <c r="L2" s="506" t="s">
        <v>33</v>
      </c>
      <c r="M2" s="506" t="s">
        <v>18</v>
      </c>
      <c r="N2" s="506" t="s">
        <v>9</v>
      </c>
      <c r="O2" s="506" t="s">
        <v>62</v>
      </c>
    </row>
    <row r="3" spans="4:15" hidden="1" x14ac:dyDescent="0.2">
      <c r="D3" s="507" t="s">
        <v>211</v>
      </c>
      <c r="E3" s="506" t="s">
        <v>213</v>
      </c>
      <c r="F3" s="507" t="s">
        <v>215</v>
      </c>
      <c r="G3" s="506"/>
      <c r="H3" s="507" t="s">
        <v>103</v>
      </c>
      <c r="I3" s="507" t="s">
        <v>102</v>
      </c>
      <c r="J3" s="506" t="str">
        <f>F3&amp;H3&amp;I3</f>
        <v>[Impact Indicator Name][Category][Disaggregation]</v>
      </c>
      <c r="K3" s="507" t="s">
        <v>50</v>
      </c>
      <c r="L3" s="507" t="s">
        <v>51</v>
      </c>
      <c r="M3" s="507" t="s">
        <v>52</v>
      </c>
      <c r="N3" s="507" t="s">
        <v>91</v>
      </c>
      <c r="O3" s="506" t="s">
        <v>61</v>
      </c>
    </row>
    <row r="4" spans="4:15" x14ac:dyDescent="0.2">
      <c r="D4" s="507" t="s">
        <v>3716</v>
      </c>
      <c r="E4" s="506" t="s">
        <v>3717</v>
      </c>
      <c r="F4" s="507"/>
      <c r="G4" s="506"/>
      <c r="H4" s="507"/>
      <c r="I4" s="507"/>
      <c r="J4" s="506" t="str">
        <f t="shared" ref="J4:J67" si="0">F4&amp;H4&amp;I4</f>
        <v/>
      </c>
      <c r="K4" s="507"/>
      <c r="L4" s="507"/>
      <c r="M4" s="507"/>
      <c r="N4" s="507"/>
      <c r="O4" s="506" t="s">
        <v>1608</v>
      </c>
    </row>
    <row r="5" spans="4:15" x14ac:dyDescent="0.2">
      <c r="D5" s="507" t="s">
        <v>3718</v>
      </c>
      <c r="E5" s="506" t="s">
        <v>3717</v>
      </c>
      <c r="F5" s="507"/>
      <c r="G5" s="506"/>
      <c r="H5" s="507"/>
      <c r="I5" s="507"/>
      <c r="J5" s="506" t="str">
        <f t="shared" si="0"/>
        <v/>
      </c>
      <c r="K5" s="507"/>
      <c r="L5" s="507"/>
      <c r="M5" s="507"/>
      <c r="N5" s="507"/>
      <c r="O5" s="506" t="s">
        <v>1609</v>
      </c>
    </row>
    <row r="6" spans="4:15" x14ac:dyDescent="0.2">
      <c r="D6" s="507" t="s">
        <v>3719</v>
      </c>
      <c r="E6" s="506" t="s">
        <v>3717</v>
      </c>
      <c r="F6" s="507"/>
      <c r="G6" s="506"/>
      <c r="H6" s="507"/>
      <c r="I6" s="507"/>
      <c r="J6" s="506" t="str">
        <f t="shared" si="0"/>
        <v/>
      </c>
      <c r="K6" s="507"/>
      <c r="L6" s="507"/>
      <c r="M6" s="507"/>
      <c r="N6" s="507"/>
      <c r="O6" s="506" t="s">
        <v>1610</v>
      </c>
    </row>
    <row r="7" spans="4:15" x14ac:dyDescent="0.2">
      <c r="D7" s="507" t="s">
        <v>3720</v>
      </c>
      <c r="E7" s="506" t="s">
        <v>3717</v>
      </c>
      <c r="F7" s="507"/>
      <c r="G7" s="506"/>
      <c r="H7" s="507"/>
      <c r="I7" s="507"/>
      <c r="J7" s="506" t="str">
        <f t="shared" si="0"/>
        <v/>
      </c>
      <c r="K7" s="507"/>
      <c r="L7" s="507"/>
      <c r="M7" s="507"/>
      <c r="N7" s="507"/>
      <c r="O7" s="506" t="s">
        <v>1611</v>
      </c>
    </row>
    <row r="8" spans="4:15" x14ac:dyDescent="0.2">
      <c r="D8" s="507" t="s">
        <v>3721</v>
      </c>
      <c r="E8" s="506" t="s">
        <v>3717</v>
      </c>
      <c r="F8" s="507"/>
      <c r="G8" s="506"/>
      <c r="H8" s="507"/>
      <c r="I8" s="507"/>
      <c r="J8" s="506" t="str">
        <f t="shared" si="0"/>
        <v/>
      </c>
      <c r="K8" s="507"/>
      <c r="L8" s="507"/>
      <c r="M8" s="507"/>
      <c r="N8" s="507"/>
      <c r="O8" s="506" t="s">
        <v>1612</v>
      </c>
    </row>
    <row r="9" spans="4:15" x14ac:dyDescent="0.2">
      <c r="D9" s="507" t="s">
        <v>3722</v>
      </c>
      <c r="E9" s="506" t="s">
        <v>3717</v>
      </c>
      <c r="F9" s="507"/>
      <c r="G9" s="506"/>
      <c r="H9" s="507"/>
      <c r="I9" s="507"/>
      <c r="J9" s="506" t="str">
        <f t="shared" si="0"/>
        <v/>
      </c>
      <c r="K9" s="507"/>
      <c r="L9" s="507"/>
      <c r="M9" s="507"/>
      <c r="N9" s="507"/>
      <c r="O9" s="506" t="s">
        <v>1613</v>
      </c>
    </row>
    <row r="10" spans="4:15" x14ac:dyDescent="0.2">
      <c r="D10" s="507" t="s">
        <v>3723</v>
      </c>
      <c r="E10" s="506" t="s">
        <v>3717</v>
      </c>
      <c r="F10" s="507"/>
      <c r="G10" s="506"/>
      <c r="H10" s="507"/>
      <c r="I10" s="507"/>
      <c r="J10" s="506" t="str">
        <f t="shared" si="0"/>
        <v/>
      </c>
      <c r="K10" s="507"/>
      <c r="L10" s="507"/>
      <c r="M10" s="507"/>
      <c r="N10" s="507"/>
      <c r="O10" s="506" t="s">
        <v>1614</v>
      </c>
    </row>
    <row r="11" spans="4:15" x14ac:dyDescent="0.2">
      <c r="D11" s="507" t="s">
        <v>3724</v>
      </c>
      <c r="E11" s="506" t="s">
        <v>3717</v>
      </c>
      <c r="F11" s="507"/>
      <c r="G11" s="506"/>
      <c r="H11" s="507"/>
      <c r="I11" s="507"/>
      <c r="J11" s="506" t="str">
        <f t="shared" si="0"/>
        <v/>
      </c>
      <c r="K11" s="507"/>
      <c r="L11" s="507"/>
      <c r="M11" s="507"/>
      <c r="N11" s="507"/>
      <c r="O11" s="506" t="s">
        <v>1615</v>
      </c>
    </row>
    <row r="12" spans="4:15" x14ac:dyDescent="0.2">
      <c r="D12" s="507" t="s">
        <v>3725</v>
      </c>
      <c r="E12" s="506" t="s">
        <v>3717</v>
      </c>
      <c r="F12" s="507"/>
      <c r="G12" s="506"/>
      <c r="H12" s="507"/>
      <c r="I12" s="507"/>
      <c r="J12" s="506" t="str">
        <f t="shared" si="0"/>
        <v/>
      </c>
      <c r="K12" s="507"/>
      <c r="L12" s="507"/>
      <c r="M12" s="507"/>
      <c r="N12" s="507"/>
      <c r="O12" s="506" t="s">
        <v>1616</v>
      </c>
    </row>
    <row r="13" spans="4:15" x14ac:dyDescent="0.2">
      <c r="D13" s="507" t="s">
        <v>3726</v>
      </c>
      <c r="E13" s="506" t="s">
        <v>3717</v>
      </c>
      <c r="F13" s="507"/>
      <c r="G13" s="506"/>
      <c r="H13" s="507"/>
      <c r="I13" s="507"/>
      <c r="J13" s="506" t="str">
        <f t="shared" si="0"/>
        <v/>
      </c>
      <c r="K13" s="507"/>
      <c r="L13" s="507"/>
      <c r="M13" s="507"/>
      <c r="N13" s="507"/>
      <c r="O13" s="506" t="s">
        <v>1617</v>
      </c>
    </row>
    <row r="14" spans="4:15" x14ac:dyDescent="0.2">
      <c r="D14" s="507" t="s">
        <v>3727</v>
      </c>
      <c r="E14" s="506" t="s">
        <v>3728</v>
      </c>
      <c r="F14" s="507"/>
      <c r="G14" s="506"/>
      <c r="H14" s="507"/>
      <c r="I14" s="507"/>
      <c r="J14" s="506" t="str">
        <f t="shared" si="0"/>
        <v/>
      </c>
      <c r="K14" s="507"/>
      <c r="L14" s="507"/>
      <c r="M14" s="507"/>
      <c r="N14" s="507"/>
      <c r="O14" s="506" t="s">
        <v>1618</v>
      </c>
    </row>
    <row r="15" spans="4:15" x14ac:dyDescent="0.2">
      <c r="D15" s="507" t="s">
        <v>3729</v>
      </c>
      <c r="E15" s="506" t="s">
        <v>3728</v>
      </c>
      <c r="F15" s="507"/>
      <c r="G15" s="506"/>
      <c r="H15" s="507"/>
      <c r="I15" s="507"/>
      <c r="J15" s="506" t="str">
        <f t="shared" si="0"/>
        <v/>
      </c>
      <c r="K15" s="507"/>
      <c r="L15" s="507"/>
      <c r="M15" s="507"/>
      <c r="N15" s="507"/>
      <c r="O15" s="506" t="s">
        <v>1619</v>
      </c>
    </row>
    <row r="16" spans="4:15" x14ac:dyDescent="0.2">
      <c r="D16" s="507" t="s">
        <v>3730</v>
      </c>
      <c r="E16" s="506" t="s">
        <v>3728</v>
      </c>
      <c r="F16" s="507"/>
      <c r="G16" s="506"/>
      <c r="H16" s="507"/>
      <c r="I16" s="507"/>
      <c r="J16" s="506" t="str">
        <f t="shared" si="0"/>
        <v/>
      </c>
      <c r="K16" s="507"/>
      <c r="L16" s="507"/>
      <c r="M16" s="507"/>
      <c r="N16" s="507"/>
      <c r="O16" s="506" t="s">
        <v>1620</v>
      </c>
    </row>
    <row r="17" spans="4:15" x14ac:dyDescent="0.2">
      <c r="D17" s="507" t="s">
        <v>3731</v>
      </c>
      <c r="E17" s="506" t="s">
        <v>3728</v>
      </c>
      <c r="F17" s="507"/>
      <c r="G17" s="506"/>
      <c r="H17" s="507"/>
      <c r="I17" s="507"/>
      <c r="J17" s="506" t="str">
        <f t="shared" si="0"/>
        <v/>
      </c>
      <c r="K17" s="507"/>
      <c r="L17" s="507"/>
      <c r="M17" s="507"/>
      <c r="N17" s="507"/>
      <c r="O17" s="506" t="s">
        <v>1621</v>
      </c>
    </row>
    <row r="18" spans="4:15" x14ac:dyDescent="0.2">
      <c r="D18" s="507" t="s">
        <v>3732</v>
      </c>
      <c r="E18" s="506" t="s">
        <v>3728</v>
      </c>
      <c r="F18" s="507"/>
      <c r="G18" s="506"/>
      <c r="H18" s="507"/>
      <c r="I18" s="507"/>
      <c r="J18" s="506" t="str">
        <f t="shared" si="0"/>
        <v/>
      </c>
      <c r="K18" s="507"/>
      <c r="L18" s="507"/>
      <c r="M18" s="507"/>
      <c r="N18" s="507"/>
      <c r="O18" s="506" t="s">
        <v>1622</v>
      </c>
    </row>
    <row r="19" spans="4:15" x14ac:dyDescent="0.2">
      <c r="D19" s="507" t="s">
        <v>3733</v>
      </c>
      <c r="E19" s="506" t="s">
        <v>3728</v>
      </c>
      <c r="F19" s="507"/>
      <c r="G19" s="506"/>
      <c r="H19" s="507"/>
      <c r="I19" s="507"/>
      <c r="J19" s="506" t="str">
        <f t="shared" si="0"/>
        <v/>
      </c>
      <c r="K19" s="507"/>
      <c r="L19" s="507"/>
      <c r="M19" s="507"/>
      <c r="N19" s="507"/>
      <c r="O19" s="506" t="s">
        <v>1623</v>
      </c>
    </row>
    <row r="20" spans="4:15" x14ac:dyDescent="0.2">
      <c r="D20" s="507" t="s">
        <v>3734</v>
      </c>
      <c r="E20" s="506" t="s">
        <v>3728</v>
      </c>
      <c r="F20" s="507"/>
      <c r="G20" s="506"/>
      <c r="H20" s="507"/>
      <c r="I20" s="507"/>
      <c r="J20" s="506" t="str">
        <f t="shared" si="0"/>
        <v/>
      </c>
      <c r="K20" s="507"/>
      <c r="L20" s="507"/>
      <c r="M20" s="507"/>
      <c r="N20" s="507"/>
      <c r="O20" s="506" t="s">
        <v>1624</v>
      </c>
    </row>
    <row r="21" spans="4:15" x14ac:dyDescent="0.2">
      <c r="D21" s="507" t="s">
        <v>3735</v>
      </c>
      <c r="E21" s="506" t="s">
        <v>3728</v>
      </c>
      <c r="F21" s="507"/>
      <c r="G21" s="506"/>
      <c r="H21" s="507"/>
      <c r="I21" s="507"/>
      <c r="J21" s="506" t="str">
        <f t="shared" si="0"/>
        <v/>
      </c>
      <c r="K21" s="507"/>
      <c r="L21" s="507"/>
      <c r="M21" s="507"/>
      <c r="N21" s="507"/>
      <c r="O21" s="506" t="s">
        <v>1625</v>
      </c>
    </row>
    <row r="22" spans="4:15" x14ac:dyDescent="0.2">
      <c r="D22" s="507" t="s">
        <v>3736</v>
      </c>
      <c r="E22" s="506" t="s">
        <v>3728</v>
      </c>
      <c r="F22" s="507"/>
      <c r="G22" s="506"/>
      <c r="H22" s="507"/>
      <c r="I22" s="507"/>
      <c r="J22" s="506" t="str">
        <f t="shared" si="0"/>
        <v/>
      </c>
      <c r="K22" s="507"/>
      <c r="L22" s="507"/>
      <c r="M22" s="507"/>
      <c r="N22" s="507"/>
      <c r="O22" s="506" t="s">
        <v>1626</v>
      </c>
    </row>
    <row r="23" spans="4:15" x14ac:dyDescent="0.2">
      <c r="D23" s="507" t="s">
        <v>3737</v>
      </c>
      <c r="E23" s="506" t="s">
        <v>3728</v>
      </c>
      <c r="F23" s="507"/>
      <c r="G23" s="506"/>
      <c r="H23" s="507"/>
      <c r="I23" s="507"/>
      <c r="J23" s="506" t="str">
        <f t="shared" si="0"/>
        <v/>
      </c>
      <c r="K23" s="507"/>
      <c r="L23" s="507"/>
      <c r="M23" s="507"/>
      <c r="N23" s="507"/>
      <c r="O23" s="506" t="s">
        <v>1627</v>
      </c>
    </row>
    <row r="24" spans="4:15" x14ac:dyDescent="0.2">
      <c r="D24" s="507" t="s">
        <v>3738</v>
      </c>
      <c r="E24" s="506" t="s">
        <v>3739</v>
      </c>
      <c r="F24" s="507"/>
      <c r="G24" s="506"/>
      <c r="H24" s="507"/>
      <c r="I24" s="507"/>
      <c r="J24" s="506" t="str">
        <f t="shared" si="0"/>
        <v/>
      </c>
      <c r="K24" s="507"/>
      <c r="L24" s="507"/>
      <c r="M24" s="507"/>
      <c r="N24" s="507"/>
      <c r="O24" s="506" t="s">
        <v>1628</v>
      </c>
    </row>
    <row r="25" spans="4:15" x14ac:dyDescent="0.2">
      <c r="D25" s="507" t="s">
        <v>3740</v>
      </c>
      <c r="E25" s="506" t="s">
        <v>3739</v>
      </c>
      <c r="F25" s="507"/>
      <c r="G25" s="506"/>
      <c r="H25" s="507"/>
      <c r="I25" s="507"/>
      <c r="J25" s="506" t="str">
        <f t="shared" si="0"/>
        <v/>
      </c>
      <c r="K25" s="507"/>
      <c r="L25" s="507"/>
      <c r="M25" s="507"/>
      <c r="N25" s="507"/>
      <c r="O25" s="506" t="s">
        <v>1629</v>
      </c>
    </row>
    <row r="26" spans="4:15" x14ac:dyDescent="0.2">
      <c r="D26" s="507" t="s">
        <v>3741</v>
      </c>
      <c r="E26" s="506" t="s">
        <v>3739</v>
      </c>
      <c r="F26" s="507"/>
      <c r="G26" s="506"/>
      <c r="H26" s="507"/>
      <c r="I26" s="507"/>
      <c r="J26" s="506" t="str">
        <f t="shared" si="0"/>
        <v/>
      </c>
      <c r="K26" s="507"/>
      <c r="L26" s="507"/>
      <c r="M26" s="507"/>
      <c r="N26" s="507"/>
      <c r="O26" s="506" t="s">
        <v>1630</v>
      </c>
    </row>
    <row r="27" spans="4:15" x14ac:dyDescent="0.2">
      <c r="D27" s="507" t="s">
        <v>3742</v>
      </c>
      <c r="E27" s="506" t="s">
        <v>3739</v>
      </c>
      <c r="F27" s="507"/>
      <c r="G27" s="506"/>
      <c r="H27" s="507"/>
      <c r="I27" s="507"/>
      <c r="J27" s="506" t="str">
        <f t="shared" si="0"/>
        <v/>
      </c>
      <c r="K27" s="507"/>
      <c r="L27" s="507"/>
      <c r="M27" s="507"/>
      <c r="N27" s="507"/>
      <c r="O27" s="506" t="s">
        <v>1631</v>
      </c>
    </row>
    <row r="28" spans="4:15" x14ac:dyDescent="0.2">
      <c r="D28" s="507" t="s">
        <v>3743</v>
      </c>
      <c r="E28" s="506" t="s">
        <v>3739</v>
      </c>
      <c r="F28" s="507"/>
      <c r="G28" s="506"/>
      <c r="H28" s="507"/>
      <c r="I28" s="507"/>
      <c r="J28" s="506" t="str">
        <f t="shared" si="0"/>
        <v/>
      </c>
      <c r="K28" s="507"/>
      <c r="L28" s="507"/>
      <c r="M28" s="507"/>
      <c r="N28" s="507"/>
      <c r="O28" s="506" t="s">
        <v>1632</v>
      </c>
    </row>
    <row r="29" spans="4:15" x14ac:dyDescent="0.2">
      <c r="D29" s="507" t="s">
        <v>3744</v>
      </c>
      <c r="E29" s="506" t="s">
        <v>3739</v>
      </c>
      <c r="F29" s="507"/>
      <c r="G29" s="506"/>
      <c r="H29" s="507"/>
      <c r="I29" s="507"/>
      <c r="J29" s="506" t="str">
        <f t="shared" si="0"/>
        <v/>
      </c>
      <c r="K29" s="507"/>
      <c r="L29" s="507"/>
      <c r="M29" s="507"/>
      <c r="N29" s="507"/>
      <c r="O29" s="506" t="s">
        <v>1633</v>
      </c>
    </row>
    <row r="30" spans="4:15" x14ac:dyDescent="0.2">
      <c r="D30" s="507" t="s">
        <v>3745</v>
      </c>
      <c r="E30" s="506" t="s">
        <v>3739</v>
      </c>
      <c r="F30" s="507"/>
      <c r="G30" s="506"/>
      <c r="H30" s="507"/>
      <c r="I30" s="507"/>
      <c r="J30" s="506" t="str">
        <f t="shared" si="0"/>
        <v/>
      </c>
      <c r="K30" s="507"/>
      <c r="L30" s="507"/>
      <c r="M30" s="507"/>
      <c r="N30" s="507"/>
      <c r="O30" s="506" t="s">
        <v>1634</v>
      </c>
    </row>
    <row r="31" spans="4:15" x14ac:dyDescent="0.2">
      <c r="D31" s="507" t="s">
        <v>3746</v>
      </c>
      <c r="E31" s="506" t="s">
        <v>3739</v>
      </c>
      <c r="F31" s="507"/>
      <c r="G31" s="506"/>
      <c r="H31" s="507"/>
      <c r="I31" s="507"/>
      <c r="J31" s="506" t="str">
        <f t="shared" si="0"/>
        <v/>
      </c>
      <c r="K31" s="507"/>
      <c r="L31" s="507"/>
      <c r="M31" s="507"/>
      <c r="N31" s="507"/>
      <c r="O31" s="506" t="s">
        <v>1635</v>
      </c>
    </row>
    <row r="32" spans="4:15" x14ac:dyDescent="0.2">
      <c r="D32" s="507" t="s">
        <v>3747</v>
      </c>
      <c r="E32" s="506" t="s">
        <v>3739</v>
      </c>
      <c r="F32" s="507"/>
      <c r="G32" s="506"/>
      <c r="H32" s="507"/>
      <c r="I32" s="507"/>
      <c r="J32" s="506" t="str">
        <f t="shared" si="0"/>
        <v/>
      </c>
      <c r="K32" s="507"/>
      <c r="L32" s="507"/>
      <c r="M32" s="507"/>
      <c r="N32" s="507"/>
      <c r="O32" s="506" t="s">
        <v>1636</v>
      </c>
    </row>
    <row r="33" spans="4:15" x14ac:dyDescent="0.2">
      <c r="D33" s="507" t="s">
        <v>3748</v>
      </c>
      <c r="E33" s="506" t="s">
        <v>3739</v>
      </c>
      <c r="F33" s="507"/>
      <c r="G33" s="506"/>
      <c r="H33" s="507"/>
      <c r="I33" s="507"/>
      <c r="J33" s="506" t="str">
        <f t="shared" si="0"/>
        <v/>
      </c>
      <c r="K33" s="507"/>
      <c r="L33" s="507"/>
      <c r="M33" s="507"/>
      <c r="N33" s="507"/>
      <c r="O33" s="506" t="s">
        <v>1637</v>
      </c>
    </row>
    <row r="34" spans="4:15" x14ac:dyDescent="0.2">
      <c r="D34" s="507" t="s">
        <v>3749</v>
      </c>
      <c r="E34" s="506" t="s">
        <v>3750</v>
      </c>
      <c r="F34" s="507"/>
      <c r="G34" s="506"/>
      <c r="H34" s="507"/>
      <c r="I34" s="507"/>
      <c r="J34" s="506" t="str">
        <f t="shared" si="0"/>
        <v/>
      </c>
      <c r="K34" s="507"/>
      <c r="L34" s="507"/>
      <c r="M34" s="507"/>
      <c r="N34" s="507"/>
      <c r="O34" s="506" t="s">
        <v>1638</v>
      </c>
    </row>
    <row r="35" spans="4:15" x14ac:dyDescent="0.2">
      <c r="D35" s="507" t="s">
        <v>3751</v>
      </c>
      <c r="E35" s="506" t="s">
        <v>3750</v>
      </c>
      <c r="F35" s="507"/>
      <c r="G35" s="506"/>
      <c r="H35" s="507"/>
      <c r="I35" s="507"/>
      <c r="J35" s="506" t="str">
        <f t="shared" si="0"/>
        <v/>
      </c>
      <c r="K35" s="507"/>
      <c r="L35" s="507"/>
      <c r="M35" s="507"/>
      <c r="N35" s="507"/>
      <c r="O35" s="506" t="s">
        <v>1639</v>
      </c>
    </row>
    <row r="36" spans="4:15" x14ac:dyDescent="0.2">
      <c r="D36" s="507" t="s">
        <v>3752</v>
      </c>
      <c r="E36" s="506" t="s">
        <v>3750</v>
      </c>
      <c r="F36" s="507"/>
      <c r="G36" s="506"/>
      <c r="H36" s="507"/>
      <c r="I36" s="507"/>
      <c r="J36" s="506" t="str">
        <f t="shared" si="0"/>
        <v/>
      </c>
      <c r="K36" s="507"/>
      <c r="L36" s="507"/>
      <c r="M36" s="507"/>
      <c r="N36" s="507"/>
      <c r="O36" s="506" t="s">
        <v>1640</v>
      </c>
    </row>
    <row r="37" spans="4:15" x14ac:dyDescent="0.2">
      <c r="D37" s="507" t="s">
        <v>3753</v>
      </c>
      <c r="E37" s="506" t="s">
        <v>3750</v>
      </c>
      <c r="F37" s="507"/>
      <c r="G37" s="506"/>
      <c r="H37" s="507"/>
      <c r="I37" s="507"/>
      <c r="J37" s="506" t="str">
        <f t="shared" si="0"/>
        <v/>
      </c>
      <c r="K37" s="507"/>
      <c r="L37" s="507"/>
      <c r="M37" s="507"/>
      <c r="N37" s="507"/>
      <c r="O37" s="506" t="s">
        <v>1641</v>
      </c>
    </row>
    <row r="38" spans="4:15" x14ac:dyDescent="0.2">
      <c r="D38" s="507" t="s">
        <v>3754</v>
      </c>
      <c r="E38" s="506" t="s">
        <v>3750</v>
      </c>
      <c r="F38" s="507"/>
      <c r="G38" s="506"/>
      <c r="H38" s="507"/>
      <c r="I38" s="507"/>
      <c r="J38" s="506" t="str">
        <f t="shared" si="0"/>
        <v/>
      </c>
      <c r="K38" s="507"/>
      <c r="L38" s="507"/>
      <c r="M38" s="507"/>
      <c r="N38" s="507"/>
      <c r="O38" s="506" t="s">
        <v>1642</v>
      </c>
    </row>
    <row r="39" spans="4:15" x14ac:dyDescent="0.2">
      <c r="D39" s="507" t="s">
        <v>3755</v>
      </c>
      <c r="E39" s="506" t="s">
        <v>3750</v>
      </c>
      <c r="F39" s="507"/>
      <c r="G39" s="506"/>
      <c r="H39" s="507"/>
      <c r="I39" s="507"/>
      <c r="J39" s="506" t="str">
        <f t="shared" si="0"/>
        <v/>
      </c>
      <c r="K39" s="507"/>
      <c r="L39" s="507"/>
      <c r="M39" s="507"/>
      <c r="N39" s="507"/>
      <c r="O39" s="506" t="s">
        <v>1643</v>
      </c>
    </row>
    <row r="40" spans="4:15" x14ac:dyDescent="0.2">
      <c r="D40" s="507" t="s">
        <v>3756</v>
      </c>
      <c r="E40" s="506" t="s">
        <v>3750</v>
      </c>
      <c r="F40" s="507"/>
      <c r="G40" s="506"/>
      <c r="H40" s="507"/>
      <c r="I40" s="507"/>
      <c r="J40" s="506" t="str">
        <f t="shared" si="0"/>
        <v/>
      </c>
      <c r="K40" s="507"/>
      <c r="L40" s="507"/>
      <c r="M40" s="507"/>
      <c r="N40" s="507"/>
      <c r="O40" s="506" t="s">
        <v>1644</v>
      </c>
    </row>
    <row r="41" spans="4:15" x14ac:dyDescent="0.2">
      <c r="D41" s="507" t="s">
        <v>3757</v>
      </c>
      <c r="E41" s="506" t="s">
        <v>3750</v>
      </c>
      <c r="F41" s="507"/>
      <c r="G41" s="506"/>
      <c r="H41" s="507"/>
      <c r="I41" s="507"/>
      <c r="J41" s="506" t="str">
        <f t="shared" si="0"/>
        <v/>
      </c>
      <c r="K41" s="507"/>
      <c r="L41" s="507"/>
      <c r="M41" s="507"/>
      <c r="N41" s="507"/>
      <c r="O41" s="506" t="s">
        <v>1645</v>
      </c>
    </row>
    <row r="42" spans="4:15" x14ac:dyDescent="0.2">
      <c r="D42" s="507" t="s">
        <v>3758</v>
      </c>
      <c r="E42" s="506" t="s">
        <v>3750</v>
      </c>
      <c r="F42" s="507"/>
      <c r="G42" s="506"/>
      <c r="H42" s="507"/>
      <c r="I42" s="507"/>
      <c r="J42" s="506" t="str">
        <f t="shared" si="0"/>
        <v/>
      </c>
      <c r="K42" s="507"/>
      <c r="L42" s="507"/>
      <c r="M42" s="507"/>
      <c r="N42" s="507"/>
      <c r="O42" s="506" t="s">
        <v>1646</v>
      </c>
    </row>
    <row r="43" spans="4:15" x14ac:dyDescent="0.2">
      <c r="D43" s="507" t="s">
        <v>3759</v>
      </c>
      <c r="E43" s="506" t="s">
        <v>3750</v>
      </c>
      <c r="F43" s="507"/>
      <c r="G43" s="506"/>
      <c r="H43" s="507"/>
      <c r="I43" s="507"/>
      <c r="J43" s="506" t="str">
        <f t="shared" si="0"/>
        <v/>
      </c>
      <c r="K43" s="507"/>
      <c r="L43" s="507"/>
      <c r="M43" s="507"/>
      <c r="N43" s="507"/>
      <c r="O43" s="506" t="s">
        <v>1647</v>
      </c>
    </row>
    <row r="44" spans="4:15" x14ac:dyDescent="0.2">
      <c r="D44" s="507" t="s">
        <v>3760</v>
      </c>
      <c r="E44" s="506" t="s">
        <v>3761</v>
      </c>
      <c r="F44" s="507"/>
      <c r="G44" s="506"/>
      <c r="H44" s="507"/>
      <c r="I44" s="507"/>
      <c r="J44" s="506" t="str">
        <f t="shared" si="0"/>
        <v/>
      </c>
      <c r="K44" s="507"/>
      <c r="L44" s="507"/>
      <c r="M44" s="507"/>
      <c r="N44" s="507"/>
      <c r="O44" s="506" t="s">
        <v>1648</v>
      </c>
    </row>
    <row r="45" spans="4:15" x14ac:dyDescent="0.2">
      <c r="D45" s="507" t="s">
        <v>3762</v>
      </c>
      <c r="E45" s="506" t="s">
        <v>3761</v>
      </c>
      <c r="F45" s="507"/>
      <c r="G45" s="506"/>
      <c r="H45" s="507"/>
      <c r="I45" s="507"/>
      <c r="J45" s="506" t="str">
        <f t="shared" si="0"/>
        <v/>
      </c>
      <c r="K45" s="507"/>
      <c r="L45" s="507"/>
      <c r="M45" s="507"/>
      <c r="N45" s="507"/>
      <c r="O45" s="506" t="s">
        <v>1649</v>
      </c>
    </row>
    <row r="46" spans="4:15" x14ac:dyDescent="0.2">
      <c r="D46" s="507" t="s">
        <v>3763</v>
      </c>
      <c r="E46" s="506" t="s">
        <v>3761</v>
      </c>
      <c r="F46" s="507"/>
      <c r="G46" s="506"/>
      <c r="H46" s="507"/>
      <c r="I46" s="507"/>
      <c r="J46" s="506" t="str">
        <f t="shared" si="0"/>
        <v/>
      </c>
      <c r="K46" s="507"/>
      <c r="L46" s="507"/>
      <c r="M46" s="507"/>
      <c r="N46" s="507"/>
      <c r="O46" s="506" t="s">
        <v>1650</v>
      </c>
    </row>
    <row r="47" spans="4:15" x14ac:dyDescent="0.2">
      <c r="D47" s="507" t="s">
        <v>3764</v>
      </c>
      <c r="E47" s="506" t="s">
        <v>3761</v>
      </c>
      <c r="F47" s="507"/>
      <c r="G47" s="506"/>
      <c r="H47" s="507"/>
      <c r="I47" s="507"/>
      <c r="J47" s="506" t="str">
        <f t="shared" si="0"/>
        <v/>
      </c>
      <c r="K47" s="507"/>
      <c r="L47" s="507"/>
      <c r="M47" s="507"/>
      <c r="N47" s="507"/>
      <c r="O47" s="506" t="s">
        <v>1651</v>
      </c>
    </row>
    <row r="48" spans="4:15" x14ac:dyDescent="0.2">
      <c r="D48" s="507" t="s">
        <v>3765</v>
      </c>
      <c r="E48" s="506" t="s">
        <v>3761</v>
      </c>
      <c r="F48" s="507"/>
      <c r="G48" s="506"/>
      <c r="H48" s="507"/>
      <c r="I48" s="507"/>
      <c r="J48" s="506" t="str">
        <f t="shared" si="0"/>
        <v/>
      </c>
      <c r="K48" s="507"/>
      <c r="L48" s="507"/>
      <c r="M48" s="507"/>
      <c r="N48" s="507"/>
      <c r="O48" s="506" t="s">
        <v>1652</v>
      </c>
    </row>
    <row r="49" spans="4:15" x14ac:dyDescent="0.2">
      <c r="D49" s="507" t="s">
        <v>3766</v>
      </c>
      <c r="E49" s="506" t="s">
        <v>3761</v>
      </c>
      <c r="F49" s="507"/>
      <c r="G49" s="506"/>
      <c r="H49" s="507"/>
      <c r="I49" s="507"/>
      <c r="J49" s="506" t="str">
        <f t="shared" si="0"/>
        <v/>
      </c>
      <c r="K49" s="507"/>
      <c r="L49" s="507"/>
      <c r="M49" s="507"/>
      <c r="N49" s="507"/>
      <c r="O49" s="506" t="s">
        <v>1653</v>
      </c>
    </row>
    <row r="50" spans="4:15" x14ac:dyDescent="0.2">
      <c r="D50" s="507" t="s">
        <v>3767</v>
      </c>
      <c r="E50" s="506" t="s">
        <v>3761</v>
      </c>
      <c r="F50" s="507"/>
      <c r="G50" s="506"/>
      <c r="H50" s="507"/>
      <c r="I50" s="507"/>
      <c r="J50" s="506" t="str">
        <f t="shared" si="0"/>
        <v/>
      </c>
      <c r="K50" s="507"/>
      <c r="L50" s="507"/>
      <c r="M50" s="507"/>
      <c r="N50" s="507"/>
      <c r="O50" s="506" t="s">
        <v>1654</v>
      </c>
    </row>
    <row r="51" spans="4:15" x14ac:dyDescent="0.2">
      <c r="D51" s="507" t="s">
        <v>3768</v>
      </c>
      <c r="E51" s="506" t="s">
        <v>3761</v>
      </c>
      <c r="F51" s="507"/>
      <c r="G51" s="506"/>
      <c r="H51" s="507"/>
      <c r="I51" s="507"/>
      <c r="J51" s="506" t="str">
        <f t="shared" si="0"/>
        <v/>
      </c>
      <c r="K51" s="507"/>
      <c r="L51" s="507"/>
      <c r="M51" s="507"/>
      <c r="N51" s="507"/>
      <c r="O51" s="506" t="s">
        <v>1655</v>
      </c>
    </row>
    <row r="52" spans="4:15" x14ac:dyDescent="0.2">
      <c r="D52" s="507" t="s">
        <v>3769</v>
      </c>
      <c r="E52" s="506" t="s">
        <v>3761</v>
      </c>
      <c r="F52" s="507"/>
      <c r="G52" s="506"/>
      <c r="H52" s="507"/>
      <c r="I52" s="507"/>
      <c r="J52" s="506" t="str">
        <f t="shared" si="0"/>
        <v/>
      </c>
      <c r="K52" s="507"/>
      <c r="L52" s="507"/>
      <c r="M52" s="507"/>
      <c r="N52" s="507"/>
      <c r="O52" s="506" t="s">
        <v>1656</v>
      </c>
    </row>
    <row r="53" spans="4:15" x14ac:dyDescent="0.2">
      <c r="D53" s="507" t="s">
        <v>3770</v>
      </c>
      <c r="E53" s="506" t="s">
        <v>3761</v>
      </c>
      <c r="F53" s="507"/>
      <c r="G53" s="506"/>
      <c r="H53" s="507"/>
      <c r="I53" s="507"/>
      <c r="J53" s="506" t="str">
        <f t="shared" si="0"/>
        <v/>
      </c>
      <c r="K53" s="507"/>
      <c r="L53" s="507"/>
      <c r="M53" s="507"/>
      <c r="N53" s="507"/>
      <c r="O53" s="506" t="s">
        <v>1657</v>
      </c>
    </row>
    <row r="54" spans="4:15" x14ac:dyDescent="0.2">
      <c r="D54" s="507" t="s">
        <v>3771</v>
      </c>
      <c r="E54" s="506" t="s">
        <v>3772</v>
      </c>
      <c r="F54" s="507"/>
      <c r="G54" s="506"/>
      <c r="H54" s="507"/>
      <c r="I54" s="507"/>
      <c r="J54" s="506" t="str">
        <f t="shared" si="0"/>
        <v/>
      </c>
      <c r="K54" s="507"/>
      <c r="L54" s="507"/>
      <c r="M54" s="507"/>
      <c r="N54" s="507"/>
      <c r="O54" s="506" t="s">
        <v>1658</v>
      </c>
    </row>
    <row r="55" spans="4:15" x14ac:dyDescent="0.2">
      <c r="D55" s="507" t="s">
        <v>3773</v>
      </c>
      <c r="E55" s="506" t="s">
        <v>3772</v>
      </c>
      <c r="F55" s="507"/>
      <c r="G55" s="506"/>
      <c r="H55" s="507"/>
      <c r="I55" s="507"/>
      <c r="J55" s="506" t="str">
        <f t="shared" si="0"/>
        <v/>
      </c>
      <c r="K55" s="507"/>
      <c r="L55" s="507"/>
      <c r="M55" s="507"/>
      <c r="N55" s="507"/>
      <c r="O55" s="506" t="s">
        <v>1659</v>
      </c>
    </row>
    <row r="56" spans="4:15" x14ac:dyDescent="0.2">
      <c r="D56" s="507" t="s">
        <v>3774</v>
      </c>
      <c r="E56" s="506" t="s">
        <v>3772</v>
      </c>
      <c r="F56" s="507"/>
      <c r="G56" s="506"/>
      <c r="H56" s="507"/>
      <c r="I56" s="507"/>
      <c r="J56" s="506" t="str">
        <f t="shared" si="0"/>
        <v/>
      </c>
      <c r="K56" s="507"/>
      <c r="L56" s="507"/>
      <c r="M56" s="507"/>
      <c r="N56" s="507"/>
      <c r="O56" s="506" t="s">
        <v>1660</v>
      </c>
    </row>
    <row r="57" spans="4:15" x14ac:dyDescent="0.2">
      <c r="D57" s="507" t="s">
        <v>3775</v>
      </c>
      <c r="E57" s="506" t="s">
        <v>3772</v>
      </c>
      <c r="F57" s="507"/>
      <c r="G57" s="506"/>
      <c r="H57" s="507"/>
      <c r="I57" s="507"/>
      <c r="J57" s="506" t="str">
        <f t="shared" si="0"/>
        <v/>
      </c>
      <c r="K57" s="507"/>
      <c r="L57" s="507"/>
      <c r="M57" s="507"/>
      <c r="N57" s="507"/>
      <c r="O57" s="506" t="s">
        <v>1661</v>
      </c>
    </row>
    <row r="58" spans="4:15" x14ac:dyDescent="0.2">
      <c r="D58" s="507" t="s">
        <v>3776</v>
      </c>
      <c r="E58" s="506" t="s">
        <v>3772</v>
      </c>
      <c r="F58" s="507"/>
      <c r="G58" s="506"/>
      <c r="H58" s="507"/>
      <c r="I58" s="507"/>
      <c r="J58" s="506" t="str">
        <f t="shared" si="0"/>
        <v/>
      </c>
      <c r="K58" s="507"/>
      <c r="L58" s="507"/>
      <c r="M58" s="507"/>
      <c r="N58" s="507"/>
      <c r="O58" s="506" t="s">
        <v>1662</v>
      </c>
    </row>
    <row r="59" spans="4:15" x14ac:dyDescent="0.2">
      <c r="D59" s="507" t="s">
        <v>3777</v>
      </c>
      <c r="E59" s="506" t="s">
        <v>3772</v>
      </c>
      <c r="F59" s="507"/>
      <c r="G59" s="506"/>
      <c r="H59" s="507"/>
      <c r="I59" s="507"/>
      <c r="J59" s="506" t="str">
        <f t="shared" si="0"/>
        <v/>
      </c>
      <c r="K59" s="507"/>
      <c r="L59" s="507"/>
      <c r="M59" s="507"/>
      <c r="N59" s="507"/>
      <c r="O59" s="506" t="s">
        <v>1663</v>
      </c>
    </row>
    <row r="60" spans="4:15" x14ac:dyDescent="0.2">
      <c r="D60" s="507" t="s">
        <v>3778</v>
      </c>
      <c r="E60" s="506" t="s">
        <v>3772</v>
      </c>
      <c r="F60" s="507"/>
      <c r="G60" s="506"/>
      <c r="H60" s="507"/>
      <c r="I60" s="507"/>
      <c r="J60" s="506" t="str">
        <f t="shared" si="0"/>
        <v/>
      </c>
      <c r="K60" s="507"/>
      <c r="L60" s="507"/>
      <c r="M60" s="507"/>
      <c r="N60" s="507"/>
      <c r="O60" s="506" t="s">
        <v>1664</v>
      </c>
    </row>
    <row r="61" spans="4:15" x14ac:dyDescent="0.2">
      <c r="D61" s="507" t="s">
        <v>3779</v>
      </c>
      <c r="E61" s="506" t="s">
        <v>3772</v>
      </c>
      <c r="F61" s="507"/>
      <c r="G61" s="506"/>
      <c r="H61" s="507"/>
      <c r="I61" s="507"/>
      <c r="J61" s="506" t="str">
        <f t="shared" si="0"/>
        <v/>
      </c>
      <c r="K61" s="507"/>
      <c r="L61" s="507"/>
      <c r="M61" s="507"/>
      <c r="N61" s="507"/>
      <c r="O61" s="506" t="s">
        <v>1665</v>
      </c>
    </row>
    <row r="62" spans="4:15" x14ac:dyDescent="0.2">
      <c r="D62" s="507" t="s">
        <v>3780</v>
      </c>
      <c r="E62" s="506" t="s">
        <v>3772</v>
      </c>
      <c r="F62" s="507"/>
      <c r="G62" s="506"/>
      <c r="H62" s="507"/>
      <c r="I62" s="507"/>
      <c r="J62" s="506" t="str">
        <f t="shared" si="0"/>
        <v/>
      </c>
      <c r="K62" s="507"/>
      <c r="L62" s="507"/>
      <c r="M62" s="507"/>
      <c r="N62" s="507"/>
      <c r="O62" s="506" t="s">
        <v>1666</v>
      </c>
    </row>
    <row r="63" spans="4:15" x14ac:dyDescent="0.2">
      <c r="D63" s="507" t="s">
        <v>3781</v>
      </c>
      <c r="E63" s="506" t="s">
        <v>3772</v>
      </c>
      <c r="F63" s="507"/>
      <c r="G63" s="506"/>
      <c r="H63" s="507"/>
      <c r="I63" s="507"/>
      <c r="J63" s="506" t="str">
        <f t="shared" si="0"/>
        <v/>
      </c>
      <c r="K63" s="507"/>
      <c r="L63" s="507"/>
      <c r="M63" s="507"/>
      <c r="N63" s="507"/>
      <c r="O63" s="506" t="s">
        <v>1667</v>
      </c>
    </row>
    <row r="64" spans="4:15" x14ac:dyDescent="0.2">
      <c r="D64" s="507" t="s">
        <v>3782</v>
      </c>
      <c r="E64" s="506" t="s">
        <v>3783</v>
      </c>
      <c r="F64" s="507"/>
      <c r="G64" s="506"/>
      <c r="H64" s="507"/>
      <c r="I64" s="507"/>
      <c r="J64" s="506" t="str">
        <f t="shared" si="0"/>
        <v/>
      </c>
      <c r="K64" s="507"/>
      <c r="L64" s="507"/>
      <c r="M64" s="507"/>
      <c r="N64" s="507"/>
      <c r="O64" s="506" t="s">
        <v>1668</v>
      </c>
    </row>
    <row r="65" spans="4:15" x14ac:dyDescent="0.2">
      <c r="D65" s="507" t="s">
        <v>3784</v>
      </c>
      <c r="E65" s="506" t="s">
        <v>3783</v>
      </c>
      <c r="F65" s="507"/>
      <c r="G65" s="506"/>
      <c r="H65" s="507"/>
      <c r="I65" s="507"/>
      <c r="J65" s="506" t="str">
        <f t="shared" si="0"/>
        <v/>
      </c>
      <c r="K65" s="507"/>
      <c r="L65" s="507"/>
      <c r="M65" s="507"/>
      <c r="N65" s="507"/>
      <c r="O65" s="506" t="s">
        <v>1669</v>
      </c>
    </row>
    <row r="66" spans="4:15" x14ac:dyDescent="0.2">
      <c r="D66" s="507" t="s">
        <v>3785</v>
      </c>
      <c r="E66" s="506" t="s">
        <v>3783</v>
      </c>
      <c r="F66" s="507"/>
      <c r="G66" s="506"/>
      <c r="H66" s="507"/>
      <c r="I66" s="507"/>
      <c r="J66" s="506" t="str">
        <f t="shared" si="0"/>
        <v/>
      </c>
      <c r="K66" s="507"/>
      <c r="L66" s="507"/>
      <c r="M66" s="507"/>
      <c r="N66" s="507"/>
      <c r="O66" s="506" t="s">
        <v>1670</v>
      </c>
    </row>
    <row r="67" spans="4:15" x14ac:dyDescent="0.2">
      <c r="D67" s="507" t="s">
        <v>3786</v>
      </c>
      <c r="E67" s="506" t="s">
        <v>3783</v>
      </c>
      <c r="F67" s="507"/>
      <c r="G67" s="506"/>
      <c r="H67" s="507"/>
      <c r="I67" s="507"/>
      <c r="J67" s="506" t="str">
        <f t="shared" si="0"/>
        <v/>
      </c>
      <c r="K67" s="507"/>
      <c r="L67" s="507"/>
      <c r="M67" s="507"/>
      <c r="N67" s="507"/>
      <c r="O67" s="506" t="s">
        <v>1671</v>
      </c>
    </row>
    <row r="68" spans="4:15" x14ac:dyDescent="0.2">
      <c r="D68" s="507" t="s">
        <v>3787</v>
      </c>
      <c r="E68" s="506" t="s">
        <v>3783</v>
      </c>
      <c r="F68" s="507"/>
      <c r="G68" s="506"/>
      <c r="H68" s="507"/>
      <c r="I68" s="507"/>
      <c r="J68" s="506" t="str">
        <f t="shared" ref="J68:J131" si="1">F68&amp;H68&amp;I68</f>
        <v/>
      </c>
      <c r="K68" s="507"/>
      <c r="L68" s="507"/>
      <c r="M68" s="507"/>
      <c r="N68" s="507"/>
      <c r="O68" s="506" t="s">
        <v>1672</v>
      </c>
    </row>
    <row r="69" spans="4:15" x14ac:dyDescent="0.2">
      <c r="D69" s="507" t="s">
        <v>3788</v>
      </c>
      <c r="E69" s="506" t="s">
        <v>3783</v>
      </c>
      <c r="F69" s="507"/>
      <c r="G69" s="506"/>
      <c r="H69" s="507"/>
      <c r="I69" s="507"/>
      <c r="J69" s="506" t="str">
        <f t="shared" si="1"/>
        <v/>
      </c>
      <c r="K69" s="507"/>
      <c r="L69" s="507"/>
      <c r="M69" s="507"/>
      <c r="N69" s="507"/>
      <c r="O69" s="506" t="s">
        <v>1673</v>
      </c>
    </row>
    <row r="70" spans="4:15" x14ac:dyDescent="0.2">
      <c r="D70" s="507" t="s">
        <v>3789</v>
      </c>
      <c r="E70" s="506" t="s">
        <v>3783</v>
      </c>
      <c r="F70" s="507"/>
      <c r="G70" s="506"/>
      <c r="H70" s="507"/>
      <c r="I70" s="507"/>
      <c r="J70" s="506" t="str">
        <f t="shared" si="1"/>
        <v/>
      </c>
      <c r="K70" s="507"/>
      <c r="L70" s="507"/>
      <c r="M70" s="507"/>
      <c r="N70" s="507"/>
      <c r="O70" s="506" t="s">
        <v>1674</v>
      </c>
    </row>
    <row r="71" spans="4:15" x14ac:dyDescent="0.2">
      <c r="D71" s="507" t="s">
        <v>3790</v>
      </c>
      <c r="E71" s="506" t="s">
        <v>3783</v>
      </c>
      <c r="F71" s="507"/>
      <c r="G71" s="506"/>
      <c r="H71" s="507"/>
      <c r="I71" s="507"/>
      <c r="J71" s="506" t="str">
        <f t="shared" si="1"/>
        <v/>
      </c>
      <c r="K71" s="507"/>
      <c r="L71" s="507"/>
      <c r="M71" s="507"/>
      <c r="N71" s="507"/>
      <c r="O71" s="506" t="s">
        <v>1675</v>
      </c>
    </row>
    <row r="72" spans="4:15" x14ac:dyDescent="0.2">
      <c r="D72" s="507" t="s">
        <v>3791</v>
      </c>
      <c r="E72" s="506" t="s">
        <v>3783</v>
      </c>
      <c r="F72" s="507"/>
      <c r="G72" s="506"/>
      <c r="H72" s="507"/>
      <c r="I72" s="507"/>
      <c r="J72" s="506" t="str">
        <f t="shared" si="1"/>
        <v/>
      </c>
      <c r="K72" s="507"/>
      <c r="L72" s="507"/>
      <c r="M72" s="507"/>
      <c r="N72" s="507"/>
      <c r="O72" s="506" t="s">
        <v>1676</v>
      </c>
    </row>
    <row r="73" spans="4:15" x14ac:dyDescent="0.2">
      <c r="D73" s="507" t="s">
        <v>3792</v>
      </c>
      <c r="E73" s="506" t="s">
        <v>3783</v>
      </c>
      <c r="F73" s="507"/>
      <c r="G73" s="506"/>
      <c r="H73" s="507"/>
      <c r="I73" s="507"/>
      <c r="J73" s="506" t="str">
        <f t="shared" si="1"/>
        <v/>
      </c>
      <c r="K73" s="507"/>
      <c r="L73" s="507"/>
      <c r="M73" s="507"/>
      <c r="N73" s="507"/>
      <c r="O73" s="506" t="s">
        <v>1677</v>
      </c>
    </row>
    <row r="74" spans="4:15" x14ac:dyDescent="0.2">
      <c r="D74" s="507" t="s">
        <v>3793</v>
      </c>
      <c r="E74" s="506" t="s">
        <v>3794</v>
      </c>
      <c r="F74" s="507"/>
      <c r="G74" s="506"/>
      <c r="H74" s="507"/>
      <c r="I74" s="507"/>
      <c r="J74" s="506" t="str">
        <f t="shared" si="1"/>
        <v/>
      </c>
      <c r="K74" s="507"/>
      <c r="L74" s="507"/>
      <c r="M74" s="507"/>
      <c r="N74" s="507"/>
      <c r="O74" s="506" t="s">
        <v>1678</v>
      </c>
    </row>
    <row r="75" spans="4:15" x14ac:dyDescent="0.2">
      <c r="D75" s="507" t="s">
        <v>3795</v>
      </c>
      <c r="E75" s="506" t="s">
        <v>3794</v>
      </c>
      <c r="F75" s="507"/>
      <c r="G75" s="506"/>
      <c r="H75" s="507"/>
      <c r="I75" s="507"/>
      <c r="J75" s="506" t="str">
        <f t="shared" si="1"/>
        <v/>
      </c>
      <c r="K75" s="507"/>
      <c r="L75" s="507"/>
      <c r="M75" s="507"/>
      <c r="N75" s="507"/>
      <c r="O75" s="506" t="s">
        <v>1679</v>
      </c>
    </row>
    <row r="76" spans="4:15" x14ac:dyDescent="0.2">
      <c r="D76" s="507" t="s">
        <v>3796</v>
      </c>
      <c r="E76" s="506" t="s">
        <v>3794</v>
      </c>
      <c r="F76" s="507"/>
      <c r="G76" s="506"/>
      <c r="H76" s="507"/>
      <c r="I76" s="507"/>
      <c r="J76" s="506" t="str">
        <f t="shared" si="1"/>
        <v/>
      </c>
      <c r="K76" s="507"/>
      <c r="L76" s="507"/>
      <c r="M76" s="507"/>
      <c r="N76" s="507"/>
      <c r="O76" s="506" t="s">
        <v>1680</v>
      </c>
    </row>
    <row r="77" spans="4:15" x14ac:dyDescent="0.2">
      <c r="D77" s="507" t="s">
        <v>3797</v>
      </c>
      <c r="E77" s="506" t="s">
        <v>3794</v>
      </c>
      <c r="F77" s="507"/>
      <c r="G77" s="506"/>
      <c r="H77" s="507"/>
      <c r="I77" s="507"/>
      <c r="J77" s="506" t="str">
        <f t="shared" si="1"/>
        <v/>
      </c>
      <c r="K77" s="507"/>
      <c r="L77" s="507"/>
      <c r="M77" s="507"/>
      <c r="N77" s="507"/>
      <c r="O77" s="506" t="s">
        <v>1681</v>
      </c>
    </row>
    <row r="78" spans="4:15" x14ac:dyDescent="0.2">
      <c r="D78" s="507" t="s">
        <v>3798</v>
      </c>
      <c r="E78" s="506" t="s">
        <v>3794</v>
      </c>
      <c r="F78" s="507"/>
      <c r="G78" s="506"/>
      <c r="H78" s="507"/>
      <c r="I78" s="507"/>
      <c r="J78" s="506" t="str">
        <f t="shared" si="1"/>
        <v/>
      </c>
      <c r="K78" s="507"/>
      <c r="L78" s="507"/>
      <c r="M78" s="507"/>
      <c r="N78" s="507"/>
      <c r="O78" s="506" t="s">
        <v>1682</v>
      </c>
    </row>
    <row r="79" spans="4:15" x14ac:dyDescent="0.2">
      <c r="D79" s="507" t="s">
        <v>3799</v>
      </c>
      <c r="E79" s="506" t="s">
        <v>3794</v>
      </c>
      <c r="F79" s="507"/>
      <c r="G79" s="506"/>
      <c r="H79" s="507"/>
      <c r="I79" s="507"/>
      <c r="J79" s="506" t="str">
        <f t="shared" si="1"/>
        <v/>
      </c>
      <c r="K79" s="507"/>
      <c r="L79" s="507"/>
      <c r="M79" s="507"/>
      <c r="N79" s="507"/>
      <c r="O79" s="506" t="s">
        <v>1683</v>
      </c>
    </row>
    <row r="80" spans="4:15" x14ac:dyDescent="0.2">
      <c r="D80" s="507" t="s">
        <v>3800</v>
      </c>
      <c r="E80" s="506" t="s">
        <v>3794</v>
      </c>
      <c r="F80" s="507"/>
      <c r="G80" s="506"/>
      <c r="H80" s="507"/>
      <c r="I80" s="507"/>
      <c r="J80" s="506" t="str">
        <f t="shared" si="1"/>
        <v/>
      </c>
      <c r="K80" s="507"/>
      <c r="L80" s="507"/>
      <c r="M80" s="507"/>
      <c r="N80" s="507"/>
      <c r="O80" s="506" t="s">
        <v>1684</v>
      </c>
    </row>
    <row r="81" spans="4:15" x14ac:dyDescent="0.2">
      <c r="D81" s="507" t="s">
        <v>3801</v>
      </c>
      <c r="E81" s="506" t="s">
        <v>3794</v>
      </c>
      <c r="F81" s="507"/>
      <c r="G81" s="506"/>
      <c r="H81" s="507"/>
      <c r="I81" s="507"/>
      <c r="J81" s="506" t="str">
        <f t="shared" si="1"/>
        <v/>
      </c>
      <c r="K81" s="507"/>
      <c r="L81" s="507"/>
      <c r="M81" s="507"/>
      <c r="N81" s="507"/>
      <c r="O81" s="506" t="s">
        <v>1685</v>
      </c>
    </row>
    <row r="82" spans="4:15" x14ac:dyDescent="0.2">
      <c r="D82" s="507" t="s">
        <v>3802</v>
      </c>
      <c r="E82" s="506" t="s">
        <v>3794</v>
      </c>
      <c r="F82" s="507"/>
      <c r="G82" s="506"/>
      <c r="H82" s="507"/>
      <c r="I82" s="507"/>
      <c r="J82" s="506" t="str">
        <f t="shared" si="1"/>
        <v/>
      </c>
      <c r="K82" s="507"/>
      <c r="L82" s="507"/>
      <c r="M82" s="507"/>
      <c r="N82" s="507"/>
      <c r="O82" s="506" t="s">
        <v>1686</v>
      </c>
    </row>
    <row r="83" spans="4:15" x14ac:dyDescent="0.2">
      <c r="D83" s="507" t="s">
        <v>3803</v>
      </c>
      <c r="E83" s="506" t="s">
        <v>3794</v>
      </c>
      <c r="F83" s="507"/>
      <c r="G83" s="506"/>
      <c r="H83" s="507"/>
      <c r="I83" s="507"/>
      <c r="J83" s="506" t="str">
        <f t="shared" si="1"/>
        <v/>
      </c>
      <c r="K83" s="507"/>
      <c r="L83" s="507"/>
      <c r="M83" s="507"/>
      <c r="N83" s="507"/>
      <c r="O83" s="506" t="s">
        <v>1687</v>
      </c>
    </row>
    <row r="84" spans="4:15" x14ac:dyDescent="0.2">
      <c r="D84" s="507" t="s">
        <v>3804</v>
      </c>
      <c r="E84" s="506" t="s">
        <v>3805</v>
      </c>
      <c r="F84" s="507"/>
      <c r="G84" s="506"/>
      <c r="H84" s="507"/>
      <c r="I84" s="507"/>
      <c r="J84" s="506" t="str">
        <f t="shared" si="1"/>
        <v/>
      </c>
      <c r="K84" s="507"/>
      <c r="L84" s="507"/>
      <c r="M84" s="507"/>
      <c r="N84" s="507"/>
      <c r="O84" s="506" t="s">
        <v>1688</v>
      </c>
    </row>
    <row r="85" spans="4:15" x14ac:dyDescent="0.2">
      <c r="D85" s="507" t="s">
        <v>3806</v>
      </c>
      <c r="E85" s="506" t="s">
        <v>3805</v>
      </c>
      <c r="F85" s="507"/>
      <c r="G85" s="506"/>
      <c r="H85" s="507"/>
      <c r="I85" s="507"/>
      <c r="J85" s="506" t="str">
        <f t="shared" si="1"/>
        <v/>
      </c>
      <c r="K85" s="507"/>
      <c r="L85" s="507"/>
      <c r="M85" s="507"/>
      <c r="N85" s="507"/>
      <c r="O85" s="506" t="s">
        <v>1689</v>
      </c>
    </row>
    <row r="86" spans="4:15" x14ac:dyDescent="0.2">
      <c r="D86" s="507" t="s">
        <v>3807</v>
      </c>
      <c r="E86" s="506" t="s">
        <v>3805</v>
      </c>
      <c r="F86" s="507"/>
      <c r="G86" s="506"/>
      <c r="H86" s="507"/>
      <c r="I86" s="507"/>
      <c r="J86" s="506" t="str">
        <f t="shared" si="1"/>
        <v/>
      </c>
      <c r="K86" s="507"/>
      <c r="L86" s="507"/>
      <c r="M86" s="507"/>
      <c r="N86" s="507"/>
      <c r="O86" s="506" t="s">
        <v>1690</v>
      </c>
    </row>
    <row r="87" spans="4:15" x14ac:dyDescent="0.2">
      <c r="D87" s="507" t="s">
        <v>3808</v>
      </c>
      <c r="E87" s="506" t="s">
        <v>3805</v>
      </c>
      <c r="F87" s="507"/>
      <c r="G87" s="506"/>
      <c r="H87" s="507"/>
      <c r="I87" s="507"/>
      <c r="J87" s="506" t="str">
        <f t="shared" si="1"/>
        <v/>
      </c>
      <c r="K87" s="507"/>
      <c r="L87" s="507"/>
      <c r="M87" s="507"/>
      <c r="N87" s="507"/>
      <c r="O87" s="506" t="s">
        <v>1691</v>
      </c>
    </row>
    <row r="88" spans="4:15" x14ac:dyDescent="0.2">
      <c r="D88" s="507" t="s">
        <v>3809</v>
      </c>
      <c r="E88" s="506" t="s">
        <v>3805</v>
      </c>
      <c r="F88" s="507"/>
      <c r="G88" s="506"/>
      <c r="H88" s="507"/>
      <c r="I88" s="507"/>
      <c r="J88" s="506" t="str">
        <f t="shared" si="1"/>
        <v/>
      </c>
      <c r="K88" s="507"/>
      <c r="L88" s="507"/>
      <c r="M88" s="507"/>
      <c r="N88" s="507"/>
      <c r="O88" s="506" t="s">
        <v>1692</v>
      </c>
    </row>
    <row r="89" spans="4:15" x14ac:dyDescent="0.2">
      <c r="D89" s="507" t="s">
        <v>3810</v>
      </c>
      <c r="E89" s="506" t="s">
        <v>3805</v>
      </c>
      <c r="F89" s="507"/>
      <c r="G89" s="506"/>
      <c r="H89" s="507"/>
      <c r="I89" s="507"/>
      <c r="J89" s="506" t="str">
        <f t="shared" si="1"/>
        <v/>
      </c>
      <c r="K89" s="507"/>
      <c r="L89" s="507"/>
      <c r="M89" s="507"/>
      <c r="N89" s="507"/>
      <c r="O89" s="506" t="s">
        <v>1693</v>
      </c>
    </row>
    <row r="90" spans="4:15" x14ac:dyDescent="0.2">
      <c r="D90" s="507" t="s">
        <v>3811</v>
      </c>
      <c r="E90" s="506" t="s">
        <v>3805</v>
      </c>
      <c r="F90" s="507"/>
      <c r="G90" s="506"/>
      <c r="H90" s="507"/>
      <c r="I90" s="507"/>
      <c r="J90" s="506" t="str">
        <f t="shared" si="1"/>
        <v/>
      </c>
      <c r="K90" s="507"/>
      <c r="L90" s="507"/>
      <c r="M90" s="507"/>
      <c r="N90" s="507"/>
      <c r="O90" s="506" t="s">
        <v>1694</v>
      </c>
    </row>
    <row r="91" spans="4:15" x14ac:dyDescent="0.2">
      <c r="D91" s="507" t="s">
        <v>3812</v>
      </c>
      <c r="E91" s="506" t="s">
        <v>3805</v>
      </c>
      <c r="F91" s="507"/>
      <c r="G91" s="506"/>
      <c r="H91" s="507"/>
      <c r="I91" s="507"/>
      <c r="J91" s="506" t="str">
        <f t="shared" si="1"/>
        <v/>
      </c>
      <c r="K91" s="507"/>
      <c r="L91" s="507"/>
      <c r="M91" s="507"/>
      <c r="N91" s="507"/>
      <c r="O91" s="506" t="s">
        <v>1695</v>
      </c>
    </row>
    <row r="92" spans="4:15" x14ac:dyDescent="0.2">
      <c r="D92" s="507" t="s">
        <v>3813</v>
      </c>
      <c r="E92" s="506" t="s">
        <v>3805</v>
      </c>
      <c r="F92" s="507"/>
      <c r="G92" s="506"/>
      <c r="H92" s="507"/>
      <c r="I92" s="507"/>
      <c r="J92" s="506" t="str">
        <f t="shared" si="1"/>
        <v/>
      </c>
      <c r="K92" s="507"/>
      <c r="L92" s="507"/>
      <c r="M92" s="507"/>
      <c r="N92" s="507"/>
      <c r="O92" s="506" t="s">
        <v>1696</v>
      </c>
    </row>
    <row r="93" spans="4:15" x14ac:dyDescent="0.2">
      <c r="D93" s="507" t="s">
        <v>3814</v>
      </c>
      <c r="E93" s="506" t="s">
        <v>3805</v>
      </c>
      <c r="F93" s="507"/>
      <c r="G93" s="506"/>
      <c r="H93" s="507"/>
      <c r="I93" s="507"/>
      <c r="J93" s="506" t="str">
        <f t="shared" si="1"/>
        <v/>
      </c>
      <c r="K93" s="507"/>
      <c r="L93" s="507"/>
      <c r="M93" s="507"/>
      <c r="N93" s="507"/>
      <c r="O93" s="506" t="s">
        <v>1697</v>
      </c>
    </row>
    <row r="94" spans="4:15" x14ac:dyDescent="0.2">
      <c r="D94" s="507" t="s">
        <v>3815</v>
      </c>
      <c r="E94" s="506" t="s">
        <v>3816</v>
      </c>
      <c r="F94" s="507"/>
      <c r="G94" s="506"/>
      <c r="H94" s="507"/>
      <c r="I94" s="507"/>
      <c r="J94" s="506" t="str">
        <f t="shared" si="1"/>
        <v/>
      </c>
      <c r="K94" s="507"/>
      <c r="L94" s="507"/>
      <c r="M94" s="507"/>
      <c r="N94" s="507"/>
      <c r="O94" s="506" t="s">
        <v>1698</v>
      </c>
    </row>
    <row r="95" spans="4:15" x14ac:dyDescent="0.2">
      <c r="D95" s="507" t="s">
        <v>3817</v>
      </c>
      <c r="E95" s="506" t="s">
        <v>3816</v>
      </c>
      <c r="F95" s="507"/>
      <c r="G95" s="506"/>
      <c r="H95" s="507"/>
      <c r="I95" s="507"/>
      <c r="J95" s="506" t="str">
        <f t="shared" si="1"/>
        <v/>
      </c>
      <c r="K95" s="507"/>
      <c r="L95" s="507"/>
      <c r="M95" s="507"/>
      <c r="N95" s="507"/>
      <c r="O95" s="506" t="s">
        <v>1699</v>
      </c>
    </row>
    <row r="96" spans="4:15" x14ac:dyDescent="0.2">
      <c r="D96" s="507" t="s">
        <v>3818</v>
      </c>
      <c r="E96" s="506" t="s">
        <v>3816</v>
      </c>
      <c r="F96" s="507"/>
      <c r="G96" s="506"/>
      <c r="H96" s="507"/>
      <c r="I96" s="507"/>
      <c r="J96" s="506" t="str">
        <f t="shared" si="1"/>
        <v/>
      </c>
      <c r="K96" s="507"/>
      <c r="L96" s="507"/>
      <c r="M96" s="507"/>
      <c r="N96" s="507"/>
      <c r="O96" s="506" t="s">
        <v>1700</v>
      </c>
    </row>
    <row r="97" spans="4:15" x14ac:dyDescent="0.2">
      <c r="D97" s="507" t="s">
        <v>3819</v>
      </c>
      <c r="E97" s="506" t="s">
        <v>3816</v>
      </c>
      <c r="F97" s="507"/>
      <c r="G97" s="506"/>
      <c r="H97" s="507"/>
      <c r="I97" s="507"/>
      <c r="J97" s="506" t="str">
        <f t="shared" si="1"/>
        <v/>
      </c>
      <c r="K97" s="507"/>
      <c r="L97" s="507"/>
      <c r="M97" s="507"/>
      <c r="N97" s="507"/>
      <c r="O97" s="506" t="s">
        <v>1701</v>
      </c>
    </row>
    <row r="98" spans="4:15" x14ac:dyDescent="0.2">
      <c r="D98" s="507" t="s">
        <v>3820</v>
      </c>
      <c r="E98" s="506" t="s">
        <v>3816</v>
      </c>
      <c r="F98" s="507"/>
      <c r="G98" s="506"/>
      <c r="H98" s="507"/>
      <c r="I98" s="507"/>
      <c r="J98" s="506" t="str">
        <f t="shared" si="1"/>
        <v/>
      </c>
      <c r="K98" s="507"/>
      <c r="L98" s="507"/>
      <c r="M98" s="507"/>
      <c r="N98" s="507"/>
      <c r="O98" s="506" t="s">
        <v>1702</v>
      </c>
    </row>
    <row r="99" spans="4:15" x14ac:dyDescent="0.2">
      <c r="D99" s="507" t="s">
        <v>3821</v>
      </c>
      <c r="E99" s="506" t="s">
        <v>3816</v>
      </c>
      <c r="F99" s="507"/>
      <c r="G99" s="506"/>
      <c r="H99" s="507"/>
      <c r="I99" s="507"/>
      <c r="J99" s="506" t="str">
        <f t="shared" si="1"/>
        <v/>
      </c>
      <c r="K99" s="507"/>
      <c r="L99" s="507"/>
      <c r="M99" s="507"/>
      <c r="N99" s="507"/>
      <c r="O99" s="506" t="s">
        <v>1703</v>
      </c>
    </row>
    <row r="100" spans="4:15" x14ac:dyDescent="0.2">
      <c r="D100" s="507" t="s">
        <v>3822</v>
      </c>
      <c r="E100" s="506" t="s">
        <v>3816</v>
      </c>
      <c r="F100" s="507"/>
      <c r="G100" s="506"/>
      <c r="H100" s="507"/>
      <c r="I100" s="507"/>
      <c r="J100" s="506" t="str">
        <f t="shared" si="1"/>
        <v/>
      </c>
      <c r="K100" s="507"/>
      <c r="L100" s="507"/>
      <c r="M100" s="507"/>
      <c r="N100" s="507"/>
      <c r="O100" s="506" t="s">
        <v>1704</v>
      </c>
    </row>
    <row r="101" spans="4:15" x14ac:dyDescent="0.2">
      <c r="D101" s="507" t="s">
        <v>3823</v>
      </c>
      <c r="E101" s="506" t="s">
        <v>3816</v>
      </c>
      <c r="F101" s="507"/>
      <c r="G101" s="506"/>
      <c r="H101" s="507"/>
      <c r="I101" s="507"/>
      <c r="J101" s="506" t="str">
        <f t="shared" si="1"/>
        <v/>
      </c>
      <c r="K101" s="507"/>
      <c r="L101" s="507"/>
      <c r="M101" s="507"/>
      <c r="N101" s="507"/>
      <c r="O101" s="506" t="s">
        <v>1705</v>
      </c>
    </row>
    <row r="102" spans="4:15" x14ac:dyDescent="0.2">
      <c r="D102" s="507" t="s">
        <v>3824</v>
      </c>
      <c r="E102" s="506" t="s">
        <v>3816</v>
      </c>
      <c r="F102" s="507"/>
      <c r="G102" s="506"/>
      <c r="H102" s="507"/>
      <c r="I102" s="507"/>
      <c r="J102" s="506" t="str">
        <f t="shared" si="1"/>
        <v/>
      </c>
      <c r="K102" s="507"/>
      <c r="L102" s="507"/>
      <c r="M102" s="507"/>
      <c r="N102" s="507"/>
      <c r="O102" s="506" t="s">
        <v>1706</v>
      </c>
    </row>
    <row r="103" spans="4:15" x14ac:dyDescent="0.2">
      <c r="D103" s="507" t="s">
        <v>3825</v>
      </c>
      <c r="E103" s="506" t="s">
        <v>3816</v>
      </c>
      <c r="F103" s="507"/>
      <c r="G103" s="506"/>
      <c r="H103" s="507"/>
      <c r="I103" s="507"/>
      <c r="J103" s="506" t="str">
        <f t="shared" si="1"/>
        <v/>
      </c>
      <c r="K103" s="507"/>
      <c r="L103" s="507"/>
      <c r="M103" s="507"/>
      <c r="N103" s="507"/>
      <c r="O103" s="506" t="s">
        <v>1707</v>
      </c>
    </row>
    <row r="104" spans="4:15" x14ac:dyDescent="0.2">
      <c r="D104" s="507" t="s">
        <v>3826</v>
      </c>
      <c r="E104" s="506" t="s">
        <v>3827</v>
      </c>
      <c r="F104" s="507"/>
      <c r="G104" s="506"/>
      <c r="H104" s="507"/>
      <c r="I104" s="507"/>
      <c r="J104" s="506" t="str">
        <f t="shared" si="1"/>
        <v/>
      </c>
      <c r="K104" s="507"/>
      <c r="L104" s="507"/>
      <c r="M104" s="507"/>
      <c r="N104" s="507"/>
      <c r="O104" s="506" t="s">
        <v>1708</v>
      </c>
    </row>
    <row r="105" spans="4:15" x14ac:dyDescent="0.2">
      <c r="D105" s="507" t="s">
        <v>3828</v>
      </c>
      <c r="E105" s="506" t="s">
        <v>3827</v>
      </c>
      <c r="F105" s="507"/>
      <c r="G105" s="506"/>
      <c r="H105" s="507"/>
      <c r="I105" s="507"/>
      <c r="J105" s="506" t="str">
        <f t="shared" si="1"/>
        <v/>
      </c>
      <c r="K105" s="507"/>
      <c r="L105" s="507"/>
      <c r="M105" s="507"/>
      <c r="N105" s="507"/>
      <c r="O105" s="506" t="s">
        <v>1709</v>
      </c>
    </row>
    <row r="106" spans="4:15" x14ac:dyDescent="0.2">
      <c r="D106" s="507" t="s">
        <v>3829</v>
      </c>
      <c r="E106" s="506" t="s">
        <v>3827</v>
      </c>
      <c r="F106" s="507"/>
      <c r="G106" s="506"/>
      <c r="H106" s="507"/>
      <c r="I106" s="507"/>
      <c r="J106" s="506" t="str">
        <f t="shared" si="1"/>
        <v/>
      </c>
      <c r="K106" s="507"/>
      <c r="L106" s="507"/>
      <c r="M106" s="507"/>
      <c r="N106" s="507"/>
      <c r="O106" s="506" t="s">
        <v>1710</v>
      </c>
    </row>
    <row r="107" spans="4:15" x14ac:dyDescent="0.2">
      <c r="D107" s="507" t="s">
        <v>3830</v>
      </c>
      <c r="E107" s="506" t="s">
        <v>3827</v>
      </c>
      <c r="F107" s="507"/>
      <c r="G107" s="506"/>
      <c r="H107" s="507"/>
      <c r="I107" s="507"/>
      <c r="J107" s="506" t="str">
        <f t="shared" si="1"/>
        <v/>
      </c>
      <c r="K107" s="507"/>
      <c r="L107" s="507"/>
      <c r="M107" s="507"/>
      <c r="N107" s="507"/>
      <c r="O107" s="506" t="s">
        <v>1711</v>
      </c>
    </row>
    <row r="108" spans="4:15" x14ac:dyDescent="0.2">
      <c r="D108" s="507" t="s">
        <v>3831</v>
      </c>
      <c r="E108" s="506" t="s">
        <v>3827</v>
      </c>
      <c r="F108" s="507"/>
      <c r="G108" s="506"/>
      <c r="H108" s="507"/>
      <c r="I108" s="507"/>
      <c r="J108" s="506" t="str">
        <f t="shared" si="1"/>
        <v/>
      </c>
      <c r="K108" s="507"/>
      <c r="L108" s="507"/>
      <c r="M108" s="507"/>
      <c r="N108" s="507"/>
      <c r="O108" s="506" t="s">
        <v>1712</v>
      </c>
    </row>
    <row r="109" spans="4:15" x14ac:dyDescent="0.2">
      <c r="D109" s="507" t="s">
        <v>3832</v>
      </c>
      <c r="E109" s="506" t="s">
        <v>3827</v>
      </c>
      <c r="F109" s="507"/>
      <c r="G109" s="506"/>
      <c r="H109" s="507"/>
      <c r="I109" s="507"/>
      <c r="J109" s="506" t="str">
        <f t="shared" si="1"/>
        <v/>
      </c>
      <c r="K109" s="507"/>
      <c r="L109" s="507"/>
      <c r="M109" s="507"/>
      <c r="N109" s="507"/>
      <c r="O109" s="506" t="s">
        <v>1713</v>
      </c>
    </row>
    <row r="110" spans="4:15" x14ac:dyDescent="0.2">
      <c r="D110" s="507" t="s">
        <v>3833</v>
      </c>
      <c r="E110" s="506" t="s">
        <v>3827</v>
      </c>
      <c r="F110" s="507"/>
      <c r="G110" s="506"/>
      <c r="H110" s="507"/>
      <c r="I110" s="507"/>
      <c r="J110" s="506" t="str">
        <f t="shared" si="1"/>
        <v/>
      </c>
      <c r="K110" s="507"/>
      <c r="L110" s="507"/>
      <c r="M110" s="507"/>
      <c r="N110" s="507"/>
      <c r="O110" s="506" t="s">
        <v>1714</v>
      </c>
    </row>
    <row r="111" spans="4:15" x14ac:dyDescent="0.2">
      <c r="D111" s="507" t="s">
        <v>3834</v>
      </c>
      <c r="E111" s="506" t="s">
        <v>3827</v>
      </c>
      <c r="F111" s="507"/>
      <c r="G111" s="506"/>
      <c r="H111" s="507"/>
      <c r="I111" s="507"/>
      <c r="J111" s="506" t="str">
        <f t="shared" si="1"/>
        <v/>
      </c>
      <c r="K111" s="507"/>
      <c r="L111" s="507"/>
      <c r="M111" s="507"/>
      <c r="N111" s="507"/>
      <c r="O111" s="506" t="s">
        <v>1715</v>
      </c>
    </row>
    <row r="112" spans="4:15" x14ac:dyDescent="0.2">
      <c r="D112" s="507" t="s">
        <v>3835</v>
      </c>
      <c r="E112" s="506" t="s">
        <v>3827</v>
      </c>
      <c r="F112" s="507"/>
      <c r="G112" s="506"/>
      <c r="H112" s="507"/>
      <c r="I112" s="507"/>
      <c r="J112" s="506" t="str">
        <f t="shared" si="1"/>
        <v/>
      </c>
      <c r="K112" s="507"/>
      <c r="L112" s="507"/>
      <c r="M112" s="507"/>
      <c r="N112" s="507"/>
      <c r="O112" s="506" t="s">
        <v>1716</v>
      </c>
    </row>
    <row r="113" spans="4:15" x14ac:dyDescent="0.2">
      <c r="D113" s="507" t="s">
        <v>3836</v>
      </c>
      <c r="E113" s="506" t="s">
        <v>3827</v>
      </c>
      <c r="F113" s="507"/>
      <c r="G113" s="506"/>
      <c r="H113" s="507"/>
      <c r="I113" s="507"/>
      <c r="J113" s="506" t="str">
        <f t="shared" si="1"/>
        <v/>
      </c>
      <c r="K113" s="507"/>
      <c r="L113" s="507"/>
      <c r="M113" s="507"/>
      <c r="N113" s="507"/>
      <c r="O113" s="506" t="s">
        <v>1717</v>
      </c>
    </row>
    <row r="114" spans="4:15" x14ac:dyDescent="0.2">
      <c r="D114" s="507" t="s">
        <v>3837</v>
      </c>
      <c r="E114" s="506" t="s">
        <v>3838</v>
      </c>
      <c r="F114" s="507"/>
      <c r="G114" s="506"/>
      <c r="H114" s="507"/>
      <c r="I114" s="507"/>
      <c r="J114" s="506" t="str">
        <f t="shared" si="1"/>
        <v/>
      </c>
      <c r="K114" s="507"/>
      <c r="L114" s="507"/>
      <c r="M114" s="507"/>
      <c r="N114" s="507"/>
      <c r="O114" s="506" t="s">
        <v>1718</v>
      </c>
    </row>
    <row r="115" spans="4:15" x14ac:dyDescent="0.2">
      <c r="D115" s="507" t="s">
        <v>3839</v>
      </c>
      <c r="E115" s="506" t="s">
        <v>3838</v>
      </c>
      <c r="F115" s="507"/>
      <c r="G115" s="506"/>
      <c r="H115" s="507"/>
      <c r="I115" s="507"/>
      <c r="J115" s="506" t="str">
        <f t="shared" si="1"/>
        <v/>
      </c>
      <c r="K115" s="507"/>
      <c r="L115" s="507"/>
      <c r="M115" s="507"/>
      <c r="N115" s="507"/>
      <c r="O115" s="506" t="s">
        <v>1719</v>
      </c>
    </row>
    <row r="116" spans="4:15" x14ac:dyDescent="0.2">
      <c r="D116" s="507" t="s">
        <v>3840</v>
      </c>
      <c r="E116" s="506" t="s">
        <v>3838</v>
      </c>
      <c r="F116" s="507"/>
      <c r="G116" s="506"/>
      <c r="H116" s="507"/>
      <c r="I116" s="507"/>
      <c r="J116" s="506" t="str">
        <f t="shared" si="1"/>
        <v/>
      </c>
      <c r="K116" s="507"/>
      <c r="L116" s="507"/>
      <c r="M116" s="507"/>
      <c r="N116" s="507"/>
      <c r="O116" s="506" t="s">
        <v>1720</v>
      </c>
    </row>
    <row r="117" spans="4:15" x14ac:dyDescent="0.2">
      <c r="D117" s="507" t="s">
        <v>3841</v>
      </c>
      <c r="E117" s="506" t="s">
        <v>3838</v>
      </c>
      <c r="F117" s="507"/>
      <c r="G117" s="506"/>
      <c r="H117" s="507"/>
      <c r="I117" s="507"/>
      <c r="J117" s="506" t="str">
        <f t="shared" si="1"/>
        <v/>
      </c>
      <c r="K117" s="507"/>
      <c r="L117" s="507"/>
      <c r="M117" s="507"/>
      <c r="N117" s="507"/>
      <c r="O117" s="506" t="s">
        <v>1721</v>
      </c>
    </row>
    <row r="118" spans="4:15" x14ac:dyDescent="0.2">
      <c r="D118" s="507" t="s">
        <v>3842</v>
      </c>
      <c r="E118" s="506" t="s">
        <v>3838</v>
      </c>
      <c r="F118" s="507"/>
      <c r="G118" s="506"/>
      <c r="H118" s="507"/>
      <c r="I118" s="507"/>
      <c r="J118" s="506" t="str">
        <f t="shared" si="1"/>
        <v/>
      </c>
      <c r="K118" s="507"/>
      <c r="L118" s="507"/>
      <c r="M118" s="507"/>
      <c r="N118" s="507"/>
      <c r="O118" s="506" t="s">
        <v>1722</v>
      </c>
    </row>
    <row r="119" spans="4:15" x14ac:dyDescent="0.2">
      <c r="D119" s="507" t="s">
        <v>3843</v>
      </c>
      <c r="E119" s="506" t="s">
        <v>3838</v>
      </c>
      <c r="F119" s="507"/>
      <c r="G119" s="506"/>
      <c r="H119" s="507"/>
      <c r="I119" s="507"/>
      <c r="J119" s="506" t="str">
        <f t="shared" si="1"/>
        <v/>
      </c>
      <c r="K119" s="507"/>
      <c r="L119" s="507"/>
      <c r="M119" s="507"/>
      <c r="N119" s="507"/>
      <c r="O119" s="506" t="s">
        <v>1723</v>
      </c>
    </row>
    <row r="120" spans="4:15" x14ac:dyDescent="0.2">
      <c r="D120" s="507" t="s">
        <v>3844</v>
      </c>
      <c r="E120" s="506" t="s">
        <v>3838</v>
      </c>
      <c r="F120" s="507"/>
      <c r="G120" s="506"/>
      <c r="H120" s="507"/>
      <c r="I120" s="507"/>
      <c r="J120" s="506" t="str">
        <f t="shared" si="1"/>
        <v/>
      </c>
      <c r="K120" s="507"/>
      <c r="L120" s="507"/>
      <c r="M120" s="507"/>
      <c r="N120" s="507"/>
      <c r="O120" s="506" t="s">
        <v>1724</v>
      </c>
    </row>
    <row r="121" spans="4:15" x14ac:dyDescent="0.2">
      <c r="D121" s="507" t="s">
        <v>3845</v>
      </c>
      <c r="E121" s="506" t="s">
        <v>3838</v>
      </c>
      <c r="F121" s="507"/>
      <c r="G121" s="506"/>
      <c r="H121" s="507"/>
      <c r="I121" s="507"/>
      <c r="J121" s="506" t="str">
        <f t="shared" si="1"/>
        <v/>
      </c>
      <c r="K121" s="507"/>
      <c r="L121" s="507"/>
      <c r="M121" s="507"/>
      <c r="N121" s="507"/>
      <c r="O121" s="506" t="s">
        <v>1725</v>
      </c>
    </row>
    <row r="122" spans="4:15" x14ac:dyDescent="0.2">
      <c r="D122" s="507" t="s">
        <v>3846</v>
      </c>
      <c r="E122" s="506" t="s">
        <v>3838</v>
      </c>
      <c r="F122" s="507"/>
      <c r="G122" s="506"/>
      <c r="H122" s="507"/>
      <c r="I122" s="507"/>
      <c r="J122" s="506" t="str">
        <f t="shared" si="1"/>
        <v/>
      </c>
      <c r="K122" s="507"/>
      <c r="L122" s="507"/>
      <c r="M122" s="507"/>
      <c r="N122" s="507"/>
      <c r="O122" s="506" t="s">
        <v>1726</v>
      </c>
    </row>
    <row r="123" spans="4:15" x14ac:dyDescent="0.2">
      <c r="D123" s="507" t="s">
        <v>3847</v>
      </c>
      <c r="E123" s="506" t="s">
        <v>3838</v>
      </c>
      <c r="F123" s="507"/>
      <c r="G123" s="506"/>
      <c r="H123" s="507"/>
      <c r="I123" s="507"/>
      <c r="J123" s="506" t="str">
        <f t="shared" si="1"/>
        <v/>
      </c>
      <c r="K123" s="507"/>
      <c r="L123" s="507"/>
      <c r="M123" s="507"/>
      <c r="N123" s="507"/>
      <c r="O123" s="506" t="s">
        <v>1727</v>
      </c>
    </row>
    <row r="124" spans="4:15" x14ac:dyDescent="0.2">
      <c r="D124" s="507" t="s">
        <v>3848</v>
      </c>
      <c r="E124" s="506" t="s">
        <v>3849</v>
      </c>
      <c r="F124" s="507"/>
      <c r="G124" s="506"/>
      <c r="H124" s="507"/>
      <c r="I124" s="507"/>
      <c r="J124" s="506" t="str">
        <f t="shared" si="1"/>
        <v/>
      </c>
      <c r="K124" s="507"/>
      <c r="L124" s="507"/>
      <c r="M124" s="507"/>
      <c r="N124" s="507"/>
      <c r="O124" s="506" t="s">
        <v>1728</v>
      </c>
    </row>
    <row r="125" spans="4:15" x14ac:dyDescent="0.2">
      <c r="D125" s="507" t="s">
        <v>3850</v>
      </c>
      <c r="E125" s="506" t="s">
        <v>3849</v>
      </c>
      <c r="F125" s="507"/>
      <c r="G125" s="506"/>
      <c r="H125" s="507"/>
      <c r="I125" s="507"/>
      <c r="J125" s="506" t="str">
        <f t="shared" si="1"/>
        <v/>
      </c>
      <c r="K125" s="507"/>
      <c r="L125" s="507"/>
      <c r="M125" s="507"/>
      <c r="N125" s="507"/>
      <c r="O125" s="506" t="s">
        <v>1729</v>
      </c>
    </row>
    <row r="126" spans="4:15" x14ac:dyDescent="0.2">
      <c r="D126" s="507" t="s">
        <v>3851</v>
      </c>
      <c r="E126" s="506" t="s">
        <v>3849</v>
      </c>
      <c r="F126" s="507"/>
      <c r="G126" s="506"/>
      <c r="H126" s="507"/>
      <c r="I126" s="507"/>
      <c r="J126" s="506" t="str">
        <f t="shared" si="1"/>
        <v/>
      </c>
      <c r="K126" s="507"/>
      <c r="L126" s="507"/>
      <c r="M126" s="507"/>
      <c r="N126" s="507"/>
      <c r="O126" s="506" t="s">
        <v>1730</v>
      </c>
    </row>
    <row r="127" spans="4:15" x14ac:dyDescent="0.2">
      <c r="D127" s="507" t="s">
        <v>3852</v>
      </c>
      <c r="E127" s="506" t="s">
        <v>3849</v>
      </c>
      <c r="F127" s="507"/>
      <c r="G127" s="506"/>
      <c r="H127" s="507"/>
      <c r="I127" s="507"/>
      <c r="J127" s="506" t="str">
        <f t="shared" si="1"/>
        <v/>
      </c>
      <c r="K127" s="507"/>
      <c r="L127" s="507"/>
      <c r="M127" s="507"/>
      <c r="N127" s="507"/>
      <c r="O127" s="506" t="s">
        <v>1731</v>
      </c>
    </row>
    <row r="128" spans="4:15" x14ac:dyDescent="0.2">
      <c r="D128" s="507" t="s">
        <v>3853</v>
      </c>
      <c r="E128" s="506" t="s">
        <v>3849</v>
      </c>
      <c r="F128" s="507"/>
      <c r="G128" s="506"/>
      <c r="H128" s="507"/>
      <c r="I128" s="507"/>
      <c r="J128" s="506" t="str">
        <f t="shared" si="1"/>
        <v/>
      </c>
      <c r="K128" s="507"/>
      <c r="L128" s="507"/>
      <c r="M128" s="507"/>
      <c r="N128" s="507"/>
      <c r="O128" s="506" t="s">
        <v>1732</v>
      </c>
    </row>
    <row r="129" spans="4:15" x14ac:dyDescent="0.2">
      <c r="D129" s="507" t="s">
        <v>3854</v>
      </c>
      <c r="E129" s="506" t="s">
        <v>3849</v>
      </c>
      <c r="F129" s="507"/>
      <c r="G129" s="506"/>
      <c r="H129" s="507"/>
      <c r="I129" s="507"/>
      <c r="J129" s="506" t="str">
        <f t="shared" si="1"/>
        <v/>
      </c>
      <c r="K129" s="507"/>
      <c r="L129" s="507"/>
      <c r="M129" s="507"/>
      <c r="N129" s="507"/>
      <c r="O129" s="506" t="s">
        <v>1733</v>
      </c>
    </row>
    <row r="130" spans="4:15" x14ac:dyDescent="0.2">
      <c r="D130" s="507" t="s">
        <v>3855</v>
      </c>
      <c r="E130" s="506" t="s">
        <v>3849</v>
      </c>
      <c r="F130" s="507"/>
      <c r="G130" s="506"/>
      <c r="H130" s="507"/>
      <c r="I130" s="507"/>
      <c r="J130" s="506" t="str">
        <f t="shared" si="1"/>
        <v/>
      </c>
      <c r="K130" s="507"/>
      <c r="L130" s="507"/>
      <c r="M130" s="507"/>
      <c r="N130" s="507"/>
      <c r="O130" s="506" t="s">
        <v>1734</v>
      </c>
    </row>
    <row r="131" spans="4:15" x14ac:dyDescent="0.2">
      <c r="D131" s="507" t="s">
        <v>3856</v>
      </c>
      <c r="E131" s="506" t="s">
        <v>3849</v>
      </c>
      <c r="F131" s="507"/>
      <c r="G131" s="506"/>
      <c r="H131" s="507"/>
      <c r="I131" s="507"/>
      <c r="J131" s="506" t="str">
        <f t="shared" si="1"/>
        <v/>
      </c>
      <c r="K131" s="507"/>
      <c r="L131" s="507"/>
      <c r="M131" s="507"/>
      <c r="N131" s="507"/>
      <c r="O131" s="506" t="s">
        <v>1735</v>
      </c>
    </row>
    <row r="132" spans="4:15" x14ac:dyDescent="0.2">
      <c r="D132" s="507" t="s">
        <v>3857</v>
      </c>
      <c r="E132" s="506" t="s">
        <v>3849</v>
      </c>
      <c r="F132" s="507"/>
      <c r="G132" s="506"/>
      <c r="H132" s="507"/>
      <c r="I132" s="507"/>
      <c r="J132" s="506" t="str">
        <f t="shared" ref="J132:J195" si="2">F132&amp;H132&amp;I132</f>
        <v/>
      </c>
      <c r="K132" s="507"/>
      <c r="L132" s="507"/>
      <c r="M132" s="507"/>
      <c r="N132" s="507"/>
      <c r="O132" s="506" t="s">
        <v>1736</v>
      </c>
    </row>
    <row r="133" spans="4:15" x14ac:dyDescent="0.2">
      <c r="D133" s="507" t="s">
        <v>3858</v>
      </c>
      <c r="E133" s="506" t="s">
        <v>3849</v>
      </c>
      <c r="F133" s="507"/>
      <c r="G133" s="506"/>
      <c r="H133" s="507"/>
      <c r="I133" s="507"/>
      <c r="J133" s="506" t="str">
        <f t="shared" si="2"/>
        <v/>
      </c>
      <c r="K133" s="507"/>
      <c r="L133" s="507"/>
      <c r="M133" s="507"/>
      <c r="N133" s="507"/>
      <c r="O133" s="506" t="s">
        <v>1737</v>
      </c>
    </row>
    <row r="134" spans="4:15" x14ac:dyDescent="0.2">
      <c r="D134" s="507" t="s">
        <v>3859</v>
      </c>
      <c r="E134" s="506" t="s">
        <v>3860</v>
      </c>
      <c r="F134" s="507"/>
      <c r="G134" s="506"/>
      <c r="H134" s="507"/>
      <c r="I134" s="507"/>
      <c r="J134" s="506" t="str">
        <f t="shared" si="2"/>
        <v/>
      </c>
      <c r="K134" s="507"/>
      <c r="L134" s="507"/>
      <c r="M134" s="507"/>
      <c r="N134" s="507"/>
      <c r="O134" s="506" t="s">
        <v>1738</v>
      </c>
    </row>
    <row r="135" spans="4:15" x14ac:dyDescent="0.2">
      <c r="D135" s="507" t="s">
        <v>3861</v>
      </c>
      <c r="E135" s="506" t="s">
        <v>3860</v>
      </c>
      <c r="F135" s="507"/>
      <c r="G135" s="506"/>
      <c r="H135" s="507"/>
      <c r="I135" s="507"/>
      <c r="J135" s="506" t="str">
        <f t="shared" si="2"/>
        <v/>
      </c>
      <c r="K135" s="507"/>
      <c r="L135" s="507"/>
      <c r="M135" s="507"/>
      <c r="N135" s="507"/>
      <c r="O135" s="506" t="s">
        <v>1739</v>
      </c>
    </row>
    <row r="136" spans="4:15" x14ac:dyDescent="0.2">
      <c r="D136" s="507" t="s">
        <v>3862</v>
      </c>
      <c r="E136" s="506" t="s">
        <v>3860</v>
      </c>
      <c r="F136" s="507"/>
      <c r="G136" s="506"/>
      <c r="H136" s="507"/>
      <c r="I136" s="507"/>
      <c r="J136" s="506" t="str">
        <f t="shared" si="2"/>
        <v/>
      </c>
      <c r="K136" s="507"/>
      <c r="L136" s="507"/>
      <c r="M136" s="507"/>
      <c r="N136" s="507"/>
      <c r="O136" s="506" t="s">
        <v>1740</v>
      </c>
    </row>
    <row r="137" spans="4:15" x14ac:dyDescent="0.2">
      <c r="D137" s="507" t="s">
        <v>3863</v>
      </c>
      <c r="E137" s="506" t="s">
        <v>3860</v>
      </c>
      <c r="F137" s="507"/>
      <c r="G137" s="506"/>
      <c r="H137" s="507"/>
      <c r="I137" s="507"/>
      <c r="J137" s="506" t="str">
        <f t="shared" si="2"/>
        <v/>
      </c>
      <c r="K137" s="507"/>
      <c r="L137" s="507"/>
      <c r="M137" s="507"/>
      <c r="N137" s="507"/>
      <c r="O137" s="506" t="s">
        <v>1741</v>
      </c>
    </row>
    <row r="138" spans="4:15" x14ac:dyDescent="0.2">
      <c r="D138" s="507" t="s">
        <v>3864</v>
      </c>
      <c r="E138" s="506" t="s">
        <v>3860</v>
      </c>
      <c r="F138" s="507"/>
      <c r="G138" s="506"/>
      <c r="H138" s="507"/>
      <c r="I138" s="507"/>
      <c r="J138" s="506" t="str">
        <f t="shared" si="2"/>
        <v/>
      </c>
      <c r="K138" s="507"/>
      <c r="L138" s="507"/>
      <c r="M138" s="507"/>
      <c r="N138" s="507"/>
      <c r="O138" s="506" t="s">
        <v>1742</v>
      </c>
    </row>
    <row r="139" spans="4:15" x14ac:dyDescent="0.2">
      <c r="D139" s="507" t="s">
        <v>3865</v>
      </c>
      <c r="E139" s="506" t="s">
        <v>3860</v>
      </c>
      <c r="F139" s="507"/>
      <c r="G139" s="506"/>
      <c r="H139" s="507"/>
      <c r="I139" s="507"/>
      <c r="J139" s="506" t="str">
        <f t="shared" si="2"/>
        <v/>
      </c>
      <c r="K139" s="507"/>
      <c r="L139" s="507"/>
      <c r="M139" s="507"/>
      <c r="N139" s="507"/>
      <c r="O139" s="506" t="s">
        <v>1743</v>
      </c>
    </row>
    <row r="140" spans="4:15" x14ac:dyDescent="0.2">
      <c r="D140" s="507" t="s">
        <v>3866</v>
      </c>
      <c r="E140" s="506" t="s">
        <v>3860</v>
      </c>
      <c r="F140" s="507"/>
      <c r="G140" s="506"/>
      <c r="H140" s="507"/>
      <c r="I140" s="507"/>
      <c r="J140" s="506" t="str">
        <f t="shared" si="2"/>
        <v/>
      </c>
      <c r="K140" s="507"/>
      <c r="L140" s="507"/>
      <c r="M140" s="507"/>
      <c r="N140" s="507"/>
      <c r="O140" s="506" t="s">
        <v>1744</v>
      </c>
    </row>
    <row r="141" spans="4:15" x14ac:dyDescent="0.2">
      <c r="D141" s="507" t="s">
        <v>3867</v>
      </c>
      <c r="E141" s="506" t="s">
        <v>3860</v>
      </c>
      <c r="F141" s="507"/>
      <c r="G141" s="506"/>
      <c r="H141" s="507"/>
      <c r="I141" s="507"/>
      <c r="J141" s="506" t="str">
        <f t="shared" si="2"/>
        <v/>
      </c>
      <c r="K141" s="507"/>
      <c r="L141" s="507"/>
      <c r="M141" s="507"/>
      <c r="N141" s="507"/>
      <c r="O141" s="506" t="s">
        <v>1745</v>
      </c>
    </row>
    <row r="142" spans="4:15" x14ac:dyDescent="0.2">
      <c r="D142" s="507" t="s">
        <v>3868</v>
      </c>
      <c r="E142" s="506" t="s">
        <v>3860</v>
      </c>
      <c r="F142" s="507"/>
      <c r="G142" s="506"/>
      <c r="H142" s="507"/>
      <c r="I142" s="507"/>
      <c r="J142" s="506" t="str">
        <f t="shared" si="2"/>
        <v/>
      </c>
      <c r="K142" s="507"/>
      <c r="L142" s="507"/>
      <c r="M142" s="507"/>
      <c r="N142" s="507"/>
      <c r="O142" s="506" t="s">
        <v>1746</v>
      </c>
    </row>
    <row r="143" spans="4:15" x14ac:dyDescent="0.2">
      <c r="D143" s="507" t="s">
        <v>3869</v>
      </c>
      <c r="E143" s="506" t="s">
        <v>3860</v>
      </c>
      <c r="F143" s="507"/>
      <c r="G143" s="506"/>
      <c r="H143" s="507"/>
      <c r="I143" s="507"/>
      <c r="J143" s="506" t="str">
        <f t="shared" si="2"/>
        <v/>
      </c>
      <c r="K143" s="507"/>
      <c r="L143" s="507"/>
      <c r="M143" s="507"/>
      <c r="N143" s="507"/>
      <c r="O143" s="506" t="s">
        <v>1747</v>
      </c>
    </row>
    <row r="144" spans="4:15" x14ac:dyDescent="0.2">
      <c r="D144" s="507" t="s">
        <v>3870</v>
      </c>
      <c r="E144" s="506" t="s">
        <v>3871</v>
      </c>
      <c r="F144" s="507"/>
      <c r="G144" s="506"/>
      <c r="H144" s="507"/>
      <c r="I144" s="507"/>
      <c r="J144" s="506" t="str">
        <f t="shared" si="2"/>
        <v/>
      </c>
      <c r="K144" s="507"/>
      <c r="L144" s="507"/>
      <c r="M144" s="507"/>
      <c r="N144" s="507"/>
      <c r="O144" s="506" t="s">
        <v>1748</v>
      </c>
    </row>
    <row r="145" spans="4:15" x14ac:dyDescent="0.2">
      <c r="D145" s="507" t="s">
        <v>3872</v>
      </c>
      <c r="E145" s="506" t="s">
        <v>3871</v>
      </c>
      <c r="F145" s="507"/>
      <c r="G145" s="506"/>
      <c r="H145" s="507"/>
      <c r="I145" s="507"/>
      <c r="J145" s="506" t="str">
        <f t="shared" si="2"/>
        <v/>
      </c>
      <c r="K145" s="507"/>
      <c r="L145" s="507"/>
      <c r="M145" s="507"/>
      <c r="N145" s="507"/>
      <c r="O145" s="506" t="s">
        <v>1749</v>
      </c>
    </row>
    <row r="146" spans="4:15" x14ac:dyDescent="0.2">
      <c r="D146" s="507" t="s">
        <v>3873</v>
      </c>
      <c r="E146" s="506" t="s">
        <v>3871</v>
      </c>
      <c r="F146" s="507"/>
      <c r="G146" s="506"/>
      <c r="H146" s="507"/>
      <c r="I146" s="507"/>
      <c r="J146" s="506" t="str">
        <f t="shared" si="2"/>
        <v/>
      </c>
      <c r="K146" s="507"/>
      <c r="L146" s="507"/>
      <c r="M146" s="507"/>
      <c r="N146" s="507"/>
      <c r="O146" s="506" t="s">
        <v>1750</v>
      </c>
    </row>
    <row r="147" spans="4:15" x14ac:dyDescent="0.2">
      <c r="D147" s="507" t="s">
        <v>3874</v>
      </c>
      <c r="E147" s="506" t="s">
        <v>3871</v>
      </c>
      <c r="F147" s="507"/>
      <c r="G147" s="506"/>
      <c r="H147" s="507"/>
      <c r="I147" s="507"/>
      <c r="J147" s="506" t="str">
        <f t="shared" si="2"/>
        <v/>
      </c>
      <c r="K147" s="507"/>
      <c r="L147" s="507"/>
      <c r="M147" s="507"/>
      <c r="N147" s="507"/>
      <c r="O147" s="506" t="s">
        <v>1751</v>
      </c>
    </row>
    <row r="148" spans="4:15" x14ac:dyDescent="0.2">
      <c r="D148" s="507" t="s">
        <v>3875</v>
      </c>
      <c r="E148" s="506" t="s">
        <v>3871</v>
      </c>
      <c r="F148" s="507"/>
      <c r="G148" s="506"/>
      <c r="H148" s="507"/>
      <c r="I148" s="507"/>
      <c r="J148" s="506" t="str">
        <f t="shared" si="2"/>
        <v/>
      </c>
      <c r="K148" s="507"/>
      <c r="L148" s="507"/>
      <c r="M148" s="507"/>
      <c r="N148" s="507"/>
      <c r="O148" s="506" t="s">
        <v>1752</v>
      </c>
    </row>
    <row r="149" spans="4:15" x14ac:dyDescent="0.2">
      <c r="D149" s="507" t="s">
        <v>3876</v>
      </c>
      <c r="E149" s="506" t="s">
        <v>3871</v>
      </c>
      <c r="F149" s="507"/>
      <c r="G149" s="506"/>
      <c r="H149" s="507"/>
      <c r="I149" s="507"/>
      <c r="J149" s="506" t="str">
        <f t="shared" si="2"/>
        <v/>
      </c>
      <c r="K149" s="507"/>
      <c r="L149" s="507"/>
      <c r="M149" s="507"/>
      <c r="N149" s="507"/>
      <c r="O149" s="506" t="s">
        <v>1753</v>
      </c>
    </row>
    <row r="150" spans="4:15" x14ac:dyDescent="0.2">
      <c r="D150" s="507" t="s">
        <v>3877</v>
      </c>
      <c r="E150" s="506" t="s">
        <v>3871</v>
      </c>
      <c r="F150" s="507"/>
      <c r="G150" s="506"/>
      <c r="H150" s="507"/>
      <c r="I150" s="507"/>
      <c r="J150" s="506" t="str">
        <f t="shared" si="2"/>
        <v/>
      </c>
      <c r="K150" s="507"/>
      <c r="L150" s="507"/>
      <c r="M150" s="507"/>
      <c r="N150" s="507"/>
      <c r="O150" s="506" t="s">
        <v>1754</v>
      </c>
    </row>
    <row r="151" spans="4:15" x14ac:dyDescent="0.2">
      <c r="D151" s="507" t="s">
        <v>3878</v>
      </c>
      <c r="E151" s="506" t="s">
        <v>3871</v>
      </c>
      <c r="F151" s="507"/>
      <c r="G151" s="506"/>
      <c r="H151" s="507"/>
      <c r="I151" s="507"/>
      <c r="J151" s="506" t="str">
        <f t="shared" si="2"/>
        <v/>
      </c>
      <c r="K151" s="507"/>
      <c r="L151" s="507"/>
      <c r="M151" s="507"/>
      <c r="N151" s="507"/>
      <c r="O151" s="506" t="s">
        <v>1755</v>
      </c>
    </row>
    <row r="152" spans="4:15" x14ac:dyDescent="0.2">
      <c r="D152" s="507" t="s">
        <v>3879</v>
      </c>
      <c r="E152" s="506" t="s">
        <v>3871</v>
      </c>
      <c r="F152" s="507"/>
      <c r="G152" s="506"/>
      <c r="H152" s="507"/>
      <c r="I152" s="507"/>
      <c r="J152" s="506" t="str">
        <f t="shared" si="2"/>
        <v/>
      </c>
      <c r="K152" s="507"/>
      <c r="L152" s="507"/>
      <c r="M152" s="507"/>
      <c r="N152" s="507"/>
      <c r="O152" s="506" t="s">
        <v>1756</v>
      </c>
    </row>
    <row r="153" spans="4:15" x14ac:dyDescent="0.2">
      <c r="D153" s="507" t="s">
        <v>3880</v>
      </c>
      <c r="E153" s="506" t="s">
        <v>3871</v>
      </c>
      <c r="F153" s="507"/>
      <c r="G153" s="506"/>
      <c r="H153" s="507"/>
      <c r="I153" s="507"/>
      <c r="J153" s="506" t="str">
        <f t="shared" si="2"/>
        <v/>
      </c>
      <c r="K153" s="507"/>
      <c r="L153" s="507"/>
      <c r="M153" s="507"/>
      <c r="N153" s="507"/>
      <c r="O153" s="506" t="s">
        <v>1757</v>
      </c>
    </row>
    <row r="154" spans="4:15" x14ac:dyDescent="0.2">
      <c r="D154" s="507" t="s">
        <v>3881</v>
      </c>
      <c r="E154" s="506" t="s">
        <v>3882</v>
      </c>
      <c r="F154" s="507"/>
      <c r="G154" s="506"/>
      <c r="H154" s="507"/>
      <c r="I154" s="507"/>
      <c r="J154" s="506" t="str">
        <f t="shared" si="2"/>
        <v/>
      </c>
      <c r="K154" s="507"/>
      <c r="L154" s="507"/>
      <c r="M154" s="507"/>
      <c r="N154" s="507"/>
      <c r="O154" s="506" t="s">
        <v>1758</v>
      </c>
    </row>
    <row r="155" spans="4:15" x14ac:dyDescent="0.2">
      <c r="D155" s="507" t="s">
        <v>3883</v>
      </c>
      <c r="E155" s="506" t="s">
        <v>3882</v>
      </c>
      <c r="F155" s="507"/>
      <c r="G155" s="506"/>
      <c r="H155" s="507"/>
      <c r="I155" s="507"/>
      <c r="J155" s="506" t="str">
        <f t="shared" si="2"/>
        <v/>
      </c>
      <c r="K155" s="507"/>
      <c r="L155" s="507"/>
      <c r="M155" s="507"/>
      <c r="N155" s="507"/>
      <c r="O155" s="506" t="s">
        <v>1759</v>
      </c>
    </row>
    <row r="156" spans="4:15" x14ac:dyDescent="0.2">
      <c r="D156" s="507" t="s">
        <v>3884</v>
      </c>
      <c r="E156" s="506" t="s">
        <v>3882</v>
      </c>
      <c r="F156" s="507"/>
      <c r="G156" s="506"/>
      <c r="H156" s="507"/>
      <c r="I156" s="507"/>
      <c r="J156" s="506" t="str">
        <f t="shared" si="2"/>
        <v/>
      </c>
      <c r="K156" s="507"/>
      <c r="L156" s="507"/>
      <c r="M156" s="507"/>
      <c r="N156" s="507"/>
      <c r="O156" s="506" t="s">
        <v>1760</v>
      </c>
    </row>
    <row r="157" spans="4:15" x14ac:dyDescent="0.2">
      <c r="D157" s="507" t="s">
        <v>3885</v>
      </c>
      <c r="E157" s="506" t="s">
        <v>3882</v>
      </c>
      <c r="F157" s="507"/>
      <c r="G157" s="506"/>
      <c r="H157" s="507"/>
      <c r="I157" s="507"/>
      <c r="J157" s="506" t="str">
        <f t="shared" si="2"/>
        <v/>
      </c>
      <c r="K157" s="507"/>
      <c r="L157" s="507"/>
      <c r="M157" s="507"/>
      <c r="N157" s="507"/>
      <c r="O157" s="506" t="s">
        <v>1761</v>
      </c>
    </row>
    <row r="158" spans="4:15" x14ac:dyDescent="0.2">
      <c r="D158" s="507" t="s">
        <v>3886</v>
      </c>
      <c r="E158" s="506" t="s">
        <v>3882</v>
      </c>
      <c r="F158" s="507"/>
      <c r="G158" s="506"/>
      <c r="H158" s="507"/>
      <c r="I158" s="507"/>
      <c r="J158" s="506" t="str">
        <f t="shared" si="2"/>
        <v/>
      </c>
      <c r="K158" s="507"/>
      <c r="L158" s="507"/>
      <c r="M158" s="507"/>
      <c r="N158" s="507"/>
      <c r="O158" s="506" t="s">
        <v>1762</v>
      </c>
    </row>
    <row r="159" spans="4:15" x14ac:dyDescent="0.2">
      <c r="D159" s="507" t="s">
        <v>3887</v>
      </c>
      <c r="E159" s="506" t="s">
        <v>3882</v>
      </c>
      <c r="F159" s="507"/>
      <c r="G159" s="506"/>
      <c r="H159" s="507"/>
      <c r="I159" s="507"/>
      <c r="J159" s="506" t="str">
        <f t="shared" si="2"/>
        <v/>
      </c>
      <c r="K159" s="507"/>
      <c r="L159" s="507"/>
      <c r="M159" s="507"/>
      <c r="N159" s="507"/>
      <c r="O159" s="506" t="s">
        <v>1763</v>
      </c>
    </row>
    <row r="160" spans="4:15" x14ac:dyDescent="0.2">
      <c r="D160" s="507" t="s">
        <v>3888</v>
      </c>
      <c r="E160" s="506" t="s">
        <v>3882</v>
      </c>
      <c r="F160" s="507"/>
      <c r="G160" s="506"/>
      <c r="H160" s="507"/>
      <c r="I160" s="507"/>
      <c r="J160" s="506" t="str">
        <f t="shared" si="2"/>
        <v/>
      </c>
      <c r="K160" s="507"/>
      <c r="L160" s="507"/>
      <c r="M160" s="507"/>
      <c r="N160" s="507"/>
      <c r="O160" s="506" t="s">
        <v>1764</v>
      </c>
    </row>
    <row r="161" spans="4:15" x14ac:dyDescent="0.2">
      <c r="D161" s="507" t="s">
        <v>3889</v>
      </c>
      <c r="E161" s="506" t="s">
        <v>3882</v>
      </c>
      <c r="F161" s="507"/>
      <c r="G161" s="506"/>
      <c r="H161" s="507"/>
      <c r="I161" s="507"/>
      <c r="J161" s="506" t="str">
        <f t="shared" si="2"/>
        <v/>
      </c>
      <c r="K161" s="507"/>
      <c r="L161" s="507"/>
      <c r="M161" s="507"/>
      <c r="N161" s="507"/>
      <c r="O161" s="506" t="s">
        <v>1765</v>
      </c>
    </row>
    <row r="162" spans="4:15" x14ac:dyDescent="0.2">
      <c r="D162" s="507" t="s">
        <v>3890</v>
      </c>
      <c r="E162" s="506" t="s">
        <v>3882</v>
      </c>
      <c r="F162" s="507"/>
      <c r="G162" s="506"/>
      <c r="H162" s="507"/>
      <c r="I162" s="507"/>
      <c r="J162" s="506" t="str">
        <f t="shared" si="2"/>
        <v/>
      </c>
      <c r="K162" s="507"/>
      <c r="L162" s="507"/>
      <c r="M162" s="507"/>
      <c r="N162" s="507"/>
      <c r="O162" s="506" t="s">
        <v>1766</v>
      </c>
    </row>
    <row r="163" spans="4:15" x14ac:dyDescent="0.2">
      <c r="D163" s="507" t="s">
        <v>3891</v>
      </c>
      <c r="E163" s="506" t="s">
        <v>3882</v>
      </c>
      <c r="F163" s="507"/>
      <c r="G163" s="506"/>
      <c r="H163" s="507"/>
      <c r="I163" s="507"/>
      <c r="J163" s="506" t="str">
        <f t="shared" si="2"/>
        <v/>
      </c>
      <c r="K163" s="507"/>
      <c r="L163" s="507"/>
      <c r="M163" s="507"/>
      <c r="N163" s="507"/>
      <c r="O163" s="506" t="s">
        <v>1767</v>
      </c>
    </row>
    <row r="164" spans="4:15" x14ac:dyDescent="0.2">
      <c r="D164" s="507" t="s">
        <v>3892</v>
      </c>
      <c r="E164" s="506" t="s">
        <v>3893</v>
      </c>
      <c r="F164" s="507"/>
      <c r="G164" s="506"/>
      <c r="H164" s="507"/>
      <c r="I164" s="507"/>
      <c r="J164" s="506" t="str">
        <f t="shared" si="2"/>
        <v/>
      </c>
      <c r="K164" s="507"/>
      <c r="L164" s="507"/>
      <c r="M164" s="507"/>
      <c r="N164" s="507"/>
      <c r="O164" s="506" t="s">
        <v>1768</v>
      </c>
    </row>
    <row r="165" spans="4:15" x14ac:dyDescent="0.2">
      <c r="D165" s="507" t="s">
        <v>3894</v>
      </c>
      <c r="E165" s="506" t="s">
        <v>3893</v>
      </c>
      <c r="F165" s="507"/>
      <c r="G165" s="506"/>
      <c r="H165" s="507"/>
      <c r="I165" s="507"/>
      <c r="J165" s="506" t="str">
        <f t="shared" si="2"/>
        <v/>
      </c>
      <c r="K165" s="507"/>
      <c r="L165" s="507"/>
      <c r="M165" s="507"/>
      <c r="N165" s="507"/>
      <c r="O165" s="506" t="s">
        <v>1769</v>
      </c>
    </row>
    <row r="166" spans="4:15" x14ac:dyDescent="0.2">
      <c r="D166" s="507" t="s">
        <v>3895</v>
      </c>
      <c r="E166" s="506" t="s">
        <v>3893</v>
      </c>
      <c r="F166" s="507"/>
      <c r="G166" s="506"/>
      <c r="H166" s="507"/>
      <c r="I166" s="507"/>
      <c r="J166" s="506" t="str">
        <f t="shared" si="2"/>
        <v/>
      </c>
      <c r="K166" s="507"/>
      <c r="L166" s="507"/>
      <c r="M166" s="507"/>
      <c r="N166" s="507"/>
      <c r="O166" s="506" t="s">
        <v>1770</v>
      </c>
    </row>
    <row r="167" spans="4:15" x14ac:dyDescent="0.2">
      <c r="D167" s="507" t="s">
        <v>3896</v>
      </c>
      <c r="E167" s="506" t="s">
        <v>3893</v>
      </c>
      <c r="F167" s="507"/>
      <c r="G167" s="506"/>
      <c r="H167" s="507"/>
      <c r="I167" s="507"/>
      <c r="J167" s="506" t="str">
        <f t="shared" si="2"/>
        <v/>
      </c>
      <c r="K167" s="507"/>
      <c r="L167" s="507"/>
      <c r="M167" s="507"/>
      <c r="N167" s="507"/>
      <c r="O167" s="506" t="s">
        <v>1771</v>
      </c>
    </row>
    <row r="168" spans="4:15" x14ac:dyDescent="0.2">
      <c r="D168" s="507" t="s">
        <v>3897</v>
      </c>
      <c r="E168" s="506" t="s">
        <v>3893</v>
      </c>
      <c r="F168" s="507"/>
      <c r="G168" s="506"/>
      <c r="H168" s="507"/>
      <c r="I168" s="507"/>
      <c r="J168" s="506" t="str">
        <f t="shared" si="2"/>
        <v/>
      </c>
      <c r="K168" s="507"/>
      <c r="L168" s="507"/>
      <c r="M168" s="507"/>
      <c r="N168" s="507"/>
      <c r="O168" s="506" t="s">
        <v>1772</v>
      </c>
    </row>
    <row r="169" spans="4:15" x14ac:dyDescent="0.2">
      <c r="D169" s="507" t="s">
        <v>3898</v>
      </c>
      <c r="E169" s="506" t="s">
        <v>3893</v>
      </c>
      <c r="F169" s="507"/>
      <c r="G169" s="506"/>
      <c r="H169" s="507"/>
      <c r="I169" s="507"/>
      <c r="J169" s="506" t="str">
        <f t="shared" si="2"/>
        <v/>
      </c>
      <c r="K169" s="507"/>
      <c r="L169" s="507"/>
      <c r="M169" s="507"/>
      <c r="N169" s="507"/>
      <c r="O169" s="506" t="s">
        <v>1773</v>
      </c>
    </row>
    <row r="170" spans="4:15" x14ac:dyDescent="0.2">
      <c r="D170" s="507" t="s">
        <v>3899</v>
      </c>
      <c r="E170" s="506" t="s">
        <v>3893</v>
      </c>
      <c r="F170" s="507"/>
      <c r="G170" s="506"/>
      <c r="H170" s="507"/>
      <c r="I170" s="507"/>
      <c r="J170" s="506" t="str">
        <f t="shared" si="2"/>
        <v/>
      </c>
      <c r="K170" s="507"/>
      <c r="L170" s="507"/>
      <c r="M170" s="507"/>
      <c r="N170" s="507"/>
      <c r="O170" s="506" t="s">
        <v>1774</v>
      </c>
    </row>
    <row r="171" spans="4:15" x14ac:dyDescent="0.2">
      <c r="D171" s="507" t="s">
        <v>3900</v>
      </c>
      <c r="E171" s="506" t="s">
        <v>3893</v>
      </c>
      <c r="F171" s="507"/>
      <c r="G171" s="506"/>
      <c r="H171" s="507"/>
      <c r="I171" s="507"/>
      <c r="J171" s="506" t="str">
        <f t="shared" si="2"/>
        <v/>
      </c>
      <c r="K171" s="507"/>
      <c r="L171" s="507"/>
      <c r="M171" s="507"/>
      <c r="N171" s="507"/>
      <c r="O171" s="506" t="s">
        <v>1775</v>
      </c>
    </row>
    <row r="172" spans="4:15" x14ac:dyDescent="0.2">
      <c r="D172" s="507" t="s">
        <v>3901</v>
      </c>
      <c r="E172" s="506" t="s">
        <v>3893</v>
      </c>
      <c r="F172" s="507"/>
      <c r="G172" s="506"/>
      <c r="H172" s="507"/>
      <c r="I172" s="507"/>
      <c r="J172" s="506" t="str">
        <f t="shared" si="2"/>
        <v/>
      </c>
      <c r="K172" s="507"/>
      <c r="L172" s="507"/>
      <c r="M172" s="507"/>
      <c r="N172" s="507"/>
      <c r="O172" s="506" t="s">
        <v>1776</v>
      </c>
    </row>
    <row r="173" spans="4:15" x14ac:dyDescent="0.2">
      <c r="D173" s="507" t="s">
        <v>3902</v>
      </c>
      <c r="E173" s="506" t="s">
        <v>3893</v>
      </c>
      <c r="F173" s="507"/>
      <c r="G173" s="506"/>
      <c r="H173" s="507"/>
      <c r="I173" s="507"/>
      <c r="J173" s="506" t="str">
        <f t="shared" si="2"/>
        <v/>
      </c>
      <c r="K173" s="507"/>
      <c r="L173" s="507"/>
      <c r="M173" s="507"/>
      <c r="N173" s="507"/>
      <c r="O173" s="506" t="s">
        <v>1777</v>
      </c>
    </row>
    <row r="174" spans="4:15" x14ac:dyDescent="0.2">
      <c r="D174" s="507" t="s">
        <v>3903</v>
      </c>
      <c r="E174" s="506" t="s">
        <v>3904</v>
      </c>
      <c r="F174" s="507"/>
      <c r="G174" s="506"/>
      <c r="H174" s="507"/>
      <c r="I174" s="507"/>
      <c r="J174" s="506" t="str">
        <f t="shared" si="2"/>
        <v/>
      </c>
      <c r="K174" s="507"/>
      <c r="L174" s="507"/>
      <c r="M174" s="507"/>
      <c r="N174" s="507"/>
      <c r="O174" s="506" t="s">
        <v>1778</v>
      </c>
    </row>
    <row r="175" spans="4:15" x14ac:dyDescent="0.2">
      <c r="D175" s="507" t="s">
        <v>3905</v>
      </c>
      <c r="E175" s="506" t="s">
        <v>3904</v>
      </c>
      <c r="F175" s="507"/>
      <c r="G175" s="506"/>
      <c r="H175" s="507"/>
      <c r="I175" s="507"/>
      <c r="J175" s="506" t="str">
        <f t="shared" si="2"/>
        <v/>
      </c>
      <c r="K175" s="507"/>
      <c r="L175" s="507"/>
      <c r="M175" s="507"/>
      <c r="N175" s="507"/>
      <c r="O175" s="506" t="s">
        <v>1779</v>
      </c>
    </row>
    <row r="176" spans="4:15" x14ac:dyDescent="0.2">
      <c r="D176" s="507" t="s">
        <v>3906</v>
      </c>
      <c r="E176" s="506" t="s">
        <v>3904</v>
      </c>
      <c r="F176" s="507"/>
      <c r="G176" s="506"/>
      <c r="H176" s="507"/>
      <c r="I176" s="507"/>
      <c r="J176" s="506" t="str">
        <f t="shared" si="2"/>
        <v/>
      </c>
      <c r="K176" s="507"/>
      <c r="L176" s="507"/>
      <c r="M176" s="507"/>
      <c r="N176" s="507"/>
      <c r="O176" s="506" t="s">
        <v>1780</v>
      </c>
    </row>
    <row r="177" spans="4:15" x14ac:dyDescent="0.2">
      <c r="D177" s="507" t="s">
        <v>3907</v>
      </c>
      <c r="E177" s="506" t="s">
        <v>3904</v>
      </c>
      <c r="F177" s="507"/>
      <c r="G177" s="506"/>
      <c r="H177" s="507"/>
      <c r="I177" s="507"/>
      <c r="J177" s="506" t="str">
        <f t="shared" si="2"/>
        <v/>
      </c>
      <c r="K177" s="507"/>
      <c r="L177" s="507"/>
      <c r="M177" s="507"/>
      <c r="N177" s="507"/>
      <c r="O177" s="506" t="s">
        <v>1781</v>
      </c>
    </row>
    <row r="178" spans="4:15" x14ac:dyDescent="0.2">
      <c r="D178" s="507" t="s">
        <v>3908</v>
      </c>
      <c r="E178" s="506" t="s">
        <v>3904</v>
      </c>
      <c r="F178" s="507"/>
      <c r="G178" s="506"/>
      <c r="H178" s="507"/>
      <c r="I178" s="507"/>
      <c r="J178" s="506" t="str">
        <f t="shared" si="2"/>
        <v/>
      </c>
      <c r="K178" s="507"/>
      <c r="L178" s="507"/>
      <c r="M178" s="507"/>
      <c r="N178" s="507"/>
      <c r="O178" s="506" t="s">
        <v>1782</v>
      </c>
    </row>
    <row r="179" spans="4:15" x14ac:dyDescent="0.2">
      <c r="D179" s="507" t="s">
        <v>3909</v>
      </c>
      <c r="E179" s="506" t="s">
        <v>3904</v>
      </c>
      <c r="F179" s="507"/>
      <c r="G179" s="506"/>
      <c r="H179" s="507"/>
      <c r="I179" s="507"/>
      <c r="J179" s="506" t="str">
        <f t="shared" si="2"/>
        <v/>
      </c>
      <c r="K179" s="507"/>
      <c r="L179" s="507"/>
      <c r="M179" s="507"/>
      <c r="N179" s="507"/>
      <c r="O179" s="506" t="s">
        <v>1783</v>
      </c>
    </row>
    <row r="180" spans="4:15" x14ac:dyDescent="0.2">
      <c r="D180" s="507" t="s">
        <v>3910</v>
      </c>
      <c r="E180" s="506" t="s">
        <v>3904</v>
      </c>
      <c r="F180" s="507"/>
      <c r="G180" s="506"/>
      <c r="H180" s="507"/>
      <c r="I180" s="507"/>
      <c r="J180" s="506" t="str">
        <f t="shared" si="2"/>
        <v/>
      </c>
      <c r="K180" s="507"/>
      <c r="L180" s="507"/>
      <c r="M180" s="507"/>
      <c r="N180" s="507"/>
      <c r="O180" s="506" t="s">
        <v>1784</v>
      </c>
    </row>
    <row r="181" spans="4:15" x14ac:dyDescent="0.2">
      <c r="D181" s="507" t="s">
        <v>3911</v>
      </c>
      <c r="E181" s="506" t="s">
        <v>3904</v>
      </c>
      <c r="F181" s="507"/>
      <c r="G181" s="506"/>
      <c r="H181" s="507"/>
      <c r="I181" s="507"/>
      <c r="J181" s="506" t="str">
        <f t="shared" si="2"/>
        <v/>
      </c>
      <c r="K181" s="507"/>
      <c r="L181" s="507"/>
      <c r="M181" s="507"/>
      <c r="N181" s="507"/>
      <c r="O181" s="506" t="s">
        <v>1785</v>
      </c>
    </row>
    <row r="182" spans="4:15" x14ac:dyDescent="0.2">
      <c r="D182" s="507" t="s">
        <v>3912</v>
      </c>
      <c r="E182" s="506" t="s">
        <v>3904</v>
      </c>
      <c r="F182" s="507"/>
      <c r="G182" s="506"/>
      <c r="H182" s="507"/>
      <c r="I182" s="507"/>
      <c r="J182" s="506" t="str">
        <f t="shared" si="2"/>
        <v/>
      </c>
      <c r="K182" s="507"/>
      <c r="L182" s="507"/>
      <c r="M182" s="507"/>
      <c r="N182" s="507"/>
      <c r="O182" s="506" t="s">
        <v>1786</v>
      </c>
    </row>
    <row r="183" spans="4:15" x14ac:dyDescent="0.2">
      <c r="D183" s="507" t="s">
        <v>3913</v>
      </c>
      <c r="E183" s="506" t="s">
        <v>3904</v>
      </c>
      <c r="F183" s="507"/>
      <c r="G183" s="506"/>
      <c r="H183" s="507"/>
      <c r="I183" s="507"/>
      <c r="J183" s="506" t="str">
        <f t="shared" si="2"/>
        <v/>
      </c>
      <c r="K183" s="507"/>
      <c r="L183" s="507"/>
      <c r="M183" s="507"/>
      <c r="N183" s="507"/>
      <c r="O183" s="506" t="s">
        <v>1787</v>
      </c>
    </row>
    <row r="184" spans="4:15" x14ac:dyDescent="0.2">
      <c r="D184" s="507" t="s">
        <v>3914</v>
      </c>
      <c r="E184" s="506" t="s">
        <v>3915</v>
      </c>
      <c r="F184" s="507"/>
      <c r="G184" s="506"/>
      <c r="H184" s="507"/>
      <c r="I184" s="507"/>
      <c r="J184" s="506" t="str">
        <f t="shared" si="2"/>
        <v/>
      </c>
      <c r="K184" s="507"/>
      <c r="L184" s="507"/>
      <c r="M184" s="507"/>
      <c r="N184" s="507"/>
      <c r="O184" s="506" t="s">
        <v>1788</v>
      </c>
    </row>
    <row r="185" spans="4:15" x14ac:dyDescent="0.2">
      <c r="D185" s="507" t="s">
        <v>3916</v>
      </c>
      <c r="E185" s="506" t="s">
        <v>3915</v>
      </c>
      <c r="F185" s="507"/>
      <c r="G185" s="506"/>
      <c r="H185" s="507"/>
      <c r="I185" s="507"/>
      <c r="J185" s="506" t="str">
        <f t="shared" si="2"/>
        <v/>
      </c>
      <c r="K185" s="507"/>
      <c r="L185" s="507"/>
      <c r="M185" s="507"/>
      <c r="N185" s="507"/>
      <c r="O185" s="506" t="s">
        <v>1789</v>
      </c>
    </row>
    <row r="186" spans="4:15" x14ac:dyDescent="0.2">
      <c r="D186" s="507" t="s">
        <v>3917</v>
      </c>
      <c r="E186" s="506" t="s">
        <v>3915</v>
      </c>
      <c r="F186" s="507"/>
      <c r="G186" s="506"/>
      <c r="H186" s="507"/>
      <c r="I186" s="507"/>
      <c r="J186" s="506" t="str">
        <f t="shared" si="2"/>
        <v/>
      </c>
      <c r="K186" s="507"/>
      <c r="L186" s="507"/>
      <c r="M186" s="507"/>
      <c r="N186" s="507"/>
      <c r="O186" s="506" t="s">
        <v>1790</v>
      </c>
    </row>
    <row r="187" spans="4:15" x14ac:dyDescent="0.2">
      <c r="D187" s="507" t="s">
        <v>3918</v>
      </c>
      <c r="E187" s="506" t="s">
        <v>3915</v>
      </c>
      <c r="F187" s="507"/>
      <c r="G187" s="506"/>
      <c r="H187" s="507"/>
      <c r="I187" s="507"/>
      <c r="J187" s="506" t="str">
        <f t="shared" si="2"/>
        <v/>
      </c>
      <c r="K187" s="507"/>
      <c r="L187" s="507"/>
      <c r="M187" s="507"/>
      <c r="N187" s="507"/>
      <c r="O187" s="506" t="s">
        <v>1791</v>
      </c>
    </row>
    <row r="188" spans="4:15" x14ac:dyDescent="0.2">
      <c r="D188" s="507" t="s">
        <v>3919</v>
      </c>
      <c r="E188" s="506" t="s">
        <v>3915</v>
      </c>
      <c r="F188" s="507"/>
      <c r="G188" s="506"/>
      <c r="H188" s="507"/>
      <c r="I188" s="507"/>
      <c r="J188" s="506" t="str">
        <f t="shared" si="2"/>
        <v/>
      </c>
      <c r="K188" s="507"/>
      <c r="L188" s="507"/>
      <c r="M188" s="507"/>
      <c r="N188" s="507"/>
      <c r="O188" s="506" t="s">
        <v>1792</v>
      </c>
    </row>
    <row r="189" spans="4:15" x14ac:dyDescent="0.2">
      <c r="D189" s="507" t="s">
        <v>3920</v>
      </c>
      <c r="E189" s="506" t="s">
        <v>3915</v>
      </c>
      <c r="F189" s="507"/>
      <c r="G189" s="506"/>
      <c r="H189" s="507"/>
      <c r="I189" s="507"/>
      <c r="J189" s="506" t="str">
        <f t="shared" si="2"/>
        <v/>
      </c>
      <c r="K189" s="507"/>
      <c r="L189" s="507"/>
      <c r="M189" s="507"/>
      <c r="N189" s="507"/>
      <c r="O189" s="506" t="s">
        <v>1793</v>
      </c>
    </row>
    <row r="190" spans="4:15" x14ac:dyDescent="0.2">
      <c r="D190" s="507" t="s">
        <v>3921</v>
      </c>
      <c r="E190" s="506" t="s">
        <v>3915</v>
      </c>
      <c r="F190" s="507"/>
      <c r="G190" s="506"/>
      <c r="H190" s="507"/>
      <c r="I190" s="507"/>
      <c r="J190" s="506" t="str">
        <f t="shared" si="2"/>
        <v/>
      </c>
      <c r="K190" s="507"/>
      <c r="L190" s="507"/>
      <c r="M190" s="507"/>
      <c r="N190" s="507"/>
      <c r="O190" s="506" t="s">
        <v>1794</v>
      </c>
    </row>
    <row r="191" spans="4:15" x14ac:dyDescent="0.2">
      <c r="D191" s="507" t="s">
        <v>3922</v>
      </c>
      <c r="E191" s="506" t="s">
        <v>3915</v>
      </c>
      <c r="F191" s="507"/>
      <c r="G191" s="506"/>
      <c r="H191" s="507"/>
      <c r="I191" s="507"/>
      <c r="J191" s="506" t="str">
        <f t="shared" si="2"/>
        <v/>
      </c>
      <c r="K191" s="507"/>
      <c r="L191" s="507"/>
      <c r="M191" s="507"/>
      <c r="N191" s="507"/>
      <c r="O191" s="506" t="s">
        <v>1795</v>
      </c>
    </row>
    <row r="192" spans="4:15" x14ac:dyDescent="0.2">
      <c r="D192" s="507" t="s">
        <v>3923</v>
      </c>
      <c r="E192" s="506" t="s">
        <v>3915</v>
      </c>
      <c r="F192" s="507"/>
      <c r="G192" s="506"/>
      <c r="H192" s="507"/>
      <c r="I192" s="507"/>
      <c r="J192" s="506" t="str">
        <f t="shared" si="2"/>
        <v/>
      </c>
      <c r="K192" s="507"/>
      <c r="L192" s="507"/>
      <c r="M192" s="507"/>
      <c r="N192" s="507"/>
      <c r="O192" s="506" t="s">
        <v>1796</v>
      </c>
    </row>
    <row r="193" spans="4:15" x14ac:dyDescent="0.2">
      <c r="D193" s="507" t="s">
        <v>3924</v>
      </c>
      <c r="E193" s="506" t="s">
        <v>3915</v>
      </c>
      <c r="F193" s="507"/>
      <c r="G193" s="506"/>
      <c r="H193" s="507"/>
      <c r="I193" s="507"/>
      <c r="J193" s="506" t="str">
        <f t="shared" si="2"/>
        <v/>
      </c>
      <c r="K193" s="507"/>
      <c r="L193" s="507"/>
      <c r="M193" s="507"/>
      <c r="N193" s="507"/>
      <c r="O193" s="506" t="s">
        <v>1797</v>
      </c>
    </row>
    <row r="194" spans="4:15" x14ac:dyDescent="0.2">
      <c r="D194" s="507" t="s">
        <v>3925</v>
      </c>
      <c r="E194" s="506" t="s">
        <v>3926</v>
      </c>
      <c r="F194" s="507"/>
      <c r="G194" s="506"/>
      <c r="H194" s="507"/>
      <c r="I194" s="507"/>
      <c r="J194" s="506" t="str">
        <f t="shared" si="2"/>
        <v/>
      </c>
      <c r="K194" s="507"/>
      <c r="L194" s="507"/>
      <c r="M194" s="507"/>
      <c r="N194" s="507"/>
      <c r="O194" s="506" t="s">
        <v>1798</v>
      </c>
    </row>
    <row r="195" spans="4:15" x14ac:dyDescent="0.2">
      <c r="D195" s="507" t="s">
        <v>3927</v>
      </c>
      <c r="E195" s="506" t="s">
        <v>3926</v>
      </c>
      <c r="F195" s="507"/>
      <c r="G195" s="506"/>
      <c r="H195" s="507"/>
      <c r="I195" s="507"/>
      <c r="J195" s="506" t="str">
        <f t="shared" si="2"/>
        <v/>
      </c>
      <c r="K195" s="507"/>
      <c r="L195" s="507"/>
      <c r="M195" s="507"/>
      <c r="N195" s="507"/>
      <c r="O195" s="506" t="s">
        <v>1799</v>
      </c>
    </row>
    <row r="196" spans="4:15" x14ac:dyDescent="0.2">
      <c r="D196" s="507" t="s">
        <v>3928</v>
      </c>
      <c r="E196" s="506" t="s">
        <v>3926</v>
      </c>
      <c r="F196" s="507"/>
      <c r="G196" s="506"/>
      <c r="H196" s="507"/>
      <c r="I196" s="507"/>
      <c r="J196" s="506" t="str">
        <f t="shared" ref="J196:J233" si="3">F196&amp;H196&amp;I196</f>
        <v/>
      </c>
      <c r="K196" s="507"/>
      <c r="L196" s="507"/>
      <c r="M196" s="507"/>
      <c r="N196" s="507"/>
      <c r="O196" s="506" t="s">
        <v>1800</v>
      </c>
    </row>
    <row r="197" spans="4:15" x14ac:dyDescent="0.2">
      <c r="D197" s="507" t="s">
        <v>3929</v>
      </c>
      <c r="E197" s="506" t="s">
        <v>3926</v>
      </c>
      <c r="F197" s="507"/>
      <c r="G197" s="506"/>
      <c r="H197" s="507"/>
      <c r="I197" s="507"/>
      <c r="J197" s="506" t="str">
        <f t="shared" si="3"/>
        <v/>
      </c>
      <c r="K197" s="507"/>
      <c r="L197" s="507"/>
      <c r="M197" s="507"/>
      <c r="N197" s="507"/>
      <c r="O197" s="506" t="s">
        <v>1801</v>
      </c>
    </row>
    <row r="198" spans="4:15" x14ac:dyDescent="0.2">
      <c r="D198" s="507" t="s">
        <v>3930</v>
      </c>
      <c r="E198" s="506" t="s">
        <v>3926</v>
      </c>
      <c r="F198" s="507"/>
      <c r="G198" s="506"/>
      <c r="H198" s="507"/>
      <c r="I198" s="507"/>
      <c r="J198" s="506" t="str">
        <f t="shared" si="3"/>
        <v/>
      </c>
      <c r="K198" s="507"/>
      <c r="L198" s="507"/>
      <c r="M198" s="507"/>
      <c r="N198" s="507"/>
      <c r="O198" s="506" t="s">
        <v>1802</v>
      </c>
    </row>
    <row r="199" spans="4:15" x14ac:dyDescent="0.2">
      <c r="D199" s="507" t="s">
        <v>3931</v>
      </c>
      <c r="E199" s="506" t="s">
        <v>3926</v>
      </c>
      <c r="F199" s="507"/>
      <c r="G199" s="506"/>
      <c r="H199" s="507"/>
      <c r="I199" s="507"/>
      <c r="J199" s="506" t="str">
        <f t="shared" si="3"/>
        <v/>
      </c>
      <c r="K199" s="507"/>
      <c r="L199" s="507"/>
      <c r="M199" s="507"/>
      <c r="N199" s="507"/>
      <c r="O199" s="506" t="s">
        <v>1803</v>
      </c>
    </row>
    <row r="200" spans="4:15" x14ac:dyDescent="0.2">
      <c r="D200" s="507" t="s">
        <v>3932</v>
      </c>
      <c r="E200" s="506" t="s">
        <v>3926</v>
      </c>
      <c r="F200" s="507"/>
      <c r="G200" s="506"/>
      <c r="H200" s="507"/>
      <c r="I200" s="507"/>
      <c r="J200" s="506" t="str">
        <f t="shared" si="3"/>
        <v/>
      </c>
      <c r="K200" s="507"/>
      <c r="L200" s="507"/>
      <c r="M200" s="507"/>
      <c r="N200" s="507"/>
      <c r="O200" s="506" t="s">
        <v>1804</v>
      </c>
    </row>
    <row r="201" spans="4:15" x14ac:dyDescent="0.2">
      <c r="D201" s="507" t="s">
        <v>3933</v>
      </c>
      <c r="E201" s="506" t="s">
        <v>3926</v>
      </c>
      <c r="F201" s="507"/>
      <c r="G201" s="506"/>
      <c r="H201" s="507"/>
      <c r="I201" s="507"/>
      <c r="J201" s="506" t="str">
        <f t="shared" si="3"/>
        <v/>
      </c>
      <c r="K201" s="507"/>
      <c r="L201" s="507"/>
      <c r="M201" s="507"/>
      <c r="N201" s="507"/>
      <c r="O201" s="506" t="s">
        <v>1805</v>
      </c>
    </row>
    <row r="202" spans="4:15" x14ac:dyDescent="0.2">
      <c r="D202" s="507" t="s">
        <v>3934</v>
      </c>
      <c r="E202" s="506" t="s">
        <v>3926</v>
      </c>
      <c r="F202" s="507"/>
      <c r="G202" s="506"/>
      <c r="H202" s="507"/>
      <c r="I202" s="507"/>
      <c r="J202" s="506" t="str">
        <f t="shared" si="3"/>
        <v/>
      </c>
      <c r="K202" s="507"/>
      <c r="L202" s="507"/>
      <c r="M202" s="507"/>
      <c r="N202" s="507"/>
      <c r="O202" s="506" t="s">
        <v>1806</v>
      </c>
    </row>
    <row r="203" spans="4:15" x14ac:dyDescent="0.2">
      <c r="D203" s="507" t="s">
        <v>3935</v>
      </c>
      <c r="E203" s="506" t="s">
        <v>3926</v>
      </c>
      <c r="F203" s="507"/>
      <c r="G203" s="506"/>
      <c r="H203" s="507"/>
      <c r="I203" s="507"/>
      <c r="J203" s="506" t="str">
        <f t="shared" si="3"/>
        <v/>
      </c>
      <c r="K203" s="507"/>
      <c r="L203" s="507"/>
      <c r="M203" s="507"/>
      <c r="N203" s="507"/>
      <c r="O203" s="506" t="s">
        <v>1807</v>
      </c>
    </row>
    <row r="204" spans="4:15" x14ac:dyDescent="0.2">
      <c r="D204" s="507" t="s">
        <v>3936</v>
      </c>
      <c r="E204" s="506" t="s">
        <v>3937</v>
      </c>
      <c r="F204" s="507"/>
      <c r="G204" s="506"/>
      <c r="H204" s="507"/>
      <c r="I204" s="507"/>
      <c r="J204" s="506" t="str">
        <f t="shared" si="3"/>
        <v/>
      </c>
      <c r="K204" s="507"/>
      <c r="L204" s="507"/>
      <c r="M204" s="507"/>
      <c r="N204" s="507"/>
      <c r="O204" s="506" t="s">
        <v>1808</v>
      </c>
    </row>
    <row r="205" spans="4:15" x14ac:dyDescent="0.2">
      <c r="D205" s="507" t="s">
        <v>3938</v>
      </c>
      <c r="E205" s="506" t="s">
        <v>3937</v>
      </c>
      <c r="F205" s="507"/>
      <c r="G205" s="506"/>
      <c r="H205" s="507"/>
      <c r="I205" s="507"/>
      <c r="J205" s="506" t="str">
        <f t="shared" si="3"/>
        <v/>
      </c>
      <c r="K205" s="507"/>
      <c r="L205" s="507"/>
      <c r="M205" s="507"/>
      <c r="N205" s="507"/>
      <c r="O205" s="506" t="s">
        <v>1809</v>
      </c>
    </row>
    <row r="206" spans="4:15" x14ac:dyDescent="0.2">
      <c r="D206" s="507" t="s">
        <v>3939</v>
      </c>
      <c r="E206" s="506" t="s">
        <v>3937</v>
      </c>
      <c r="F206" s="507"/>
      <c r="G206" s="506"/>
      <c r="H206" s="507"/>
      <c r="I206" s="507"/>
      <c r="J206" s="506" t="str">
        <f t="shared" si="3"/>
        <v/>
      </c>
      <c r="K206" s="507"/>
      <c r="L206" s="507"/>
      <c r="M206" s="507"/>
      <c r="N206" s="507"/>
      <c r="O206" s="506" t="s">
        <v>1810</v>
      </c>
    </row>
    <row r="207" spans="4:15" x14ac:dyDescent="0.2">
      <c r="D207" s="507" t="s">
        <v>3940</v>
      </c>
      <c r="E207" s="506" t="s">
        <v>3937</v>
      </c>
      <c r="F207" s="507"/>
      <c r="G207" s="506"/>
      <c r="H207" s="507"/>
      <c r="I207" s="507"/>
      <c r="J207" s="506" t="str">
        <f t="shared" si="3"/>
        <v/>
      </c>
      <c r="K207" s="507"/>
      <c r="L207" s="507"/>
      <c r="M207" s="507"/>
      <c r="N207" s="507"/>
      <c r="O207" s="506" t="s">
        <v>1811</v>
      </c>
    </row>
    <row r="208" spans="4:15" x14ac:dyDescent="0.2">
      <c r="D208" s="507" t="s">
        <v>3941</v>
      </c>
      <c r="E208" s="506" t="s">
        <v>3937</v>
      </c>
      <c r="F208" s="507"/>
      <c r="G208" s="506"/>
      <c r="H208" s="507"/>
      <c r="I208" s="507"/>
      <c r="J208" s="506" t="str">
        <f t="shared" si="3"/>
        <v/>
      </c>
      <c r="K208" s="507"/>
      <c r="L208" s="507"/>
      <c r="M208" s="507"/>
      <c r="N208" s="507"/>
      <c r="O208" s="506" t="s">
        <v>1812</v>
      </c>
    </row>
    <row r="209" spans="4:15" x14ac:dyDescent="0.2">
      <c r="D209" s="507" t="s">
        <v>3942</v>
      </c>
      <c r="E209" s="506" t="s">
        <v>3937</v>
      </c>
      <c r="F209" s="507"/>
      <c r="G209" s="506"/>
      <c r="H209" s="507"/>
      <c r="I209" s="507"/>
      <c r="J209" s="506" t="str">
        <f t="shared" si="3"/>
        <v/>
      </c>
      <c r="K209" s="507"/>
      <c r="L209" s="507"/>
      <c r="M209" s="507"/>
      <c r="N209" s="507"/>
      <c r="O209" s="506" t="s">
        <v>1813</v>
      </c>
    </row>
    <row r="210" spans="4:15" x14ac:dyDescent="0.2">
      <c r="D210" s="507" t="s">
        <v>3943</v>
      </c>
      <c r="E210" s="506" t="s">
        <v>3937</v>
      </c>
      <c r="F210" s="507"/>
      <c r="G210" s="506"/>
      <c r="H210" s="507"/>
      <c r="I210" s="507"/>
      <c r="J210" s="506" t="str">
        <f t="shared" si="3"/>
        <v/>
      </c>
      <c r="K210" s="507"/>
      <c r="L210" s="507"/>
      <c r="M210" s="507"/>
      <c r="N210" s="507"/>
      <c r="O210" s="506" t="s">
        <v>1814</v>
      </c>
    </row>
    <row r="211" spans="4:15" x14ac:dyDescent="0.2">
      <c r="D211" s="507" t="s">
        <v>3944</v>
      </c>
      <c r="E211" s="506" t="s">
        <v>3937</v>
      </c>
      <c r="F211" s="507"/>
      <c r="G211" s="506"/>
      <c r="H211" s="507"/>
      <c r="I211" s="507"/>
      <c r="J211" s="506" t="str">
        <f t="shared" si="3"/>
        <v/>
      </c>
      <c r="K211" s="507"/>
      <c r="L211" s="507"/>
      <c r="M211" s="507"/>
      <c r="N211" s="507"/>
      <c r="O211" s="506" t="s">
        <v>1815</v>
      </c>
    </row>
    <row r="212" spans="4:15" x14ac:dyDescent="0.2">
      <c r="D212" s="507" t="s">
        <v>3945</v>
      </c>
      <c r="E212" s="506" t="s">
        <v>3937</v>
      </c>
      <c r="F212" s="507"/>
      <c r="G212" s="506"/>
      <c r="H212" s="507"/>
      <c r="I212" s="507"/>
      <c r="J212" s="506" t="str">
        <f t="shared" si="3"/>
        <v/>
      </c>
      <c r="K212" s="507"/>
      <c r="L212" s="507"/>
      <c r="M212" s="507"/>
      <c r="N212" s="507"/>
      <c r="O212" s="506" t="s">
        <v>1816</v>
      </c>
    </row>
    <row r="213" spans="4:15" x14ac:dyDescent="0.2">
      <c r="D213" s="507" t="s">
        <v>3946</v>
      </c>
      <c r="E213" s="506" t="s">
        <v>3937</v>
      </c>
      <c r="F213" s="507"/>
      <c r="G213" s="506"/>
      <c r="H213" s="507"/>
      <c r="I213" s="507"/>
      <c r="J213" s="506" t="str">
        <f t="shared" si="3"/>
        <v/>
      </c>
      <c r="K213" s="507"/>
      <c r="L213" s="507"/>
      <c r="M213" s="507"/>
      <c r="N213" s="507"/>
      <c r="O213" s="506" t="s">
        <v>1817</v>
      </c>
    </row>
    <row r="214" spans="4:15" x14ac:dyDescent="0.2">
      <c r="D214" s="507" t="s">
        <v>3947</v>
      </c>
      <c r="E214" s="506" t="s">
        <v>3948</v>
      </c>
      <c r="F214" s="507"/>
      <c r="G214" s="506"/>
      <c r="H214" s="507"/>
      <c r="I214" s="507"/>
      <c r="J214" s="506" t="str">
        <f t="shared" si="3"/>
        <v/>
      </c>
      <c r="K214" s="507"/>
      <c r="L214" s="507"/>
      <c r="M214" s="507"/>
      <c r="N214" s="507"/>
      <c r="O214" s="506" t="s">
        <v>1818</v>
      </c>
    </row>
    <row r="215" spans="4:15" x14ac:dyDescent="0.2">
      <c r="D215" s="507" t="s">
        <v>3949</v>
      </c>
      <c r="E215" s="506" t="s">
        <v>3948</v>
      </c>
      <c r="F215" s="507"/>
      <c r="G215" s="506"/>
      <c r="H215" s="507"/>
      <c r="I215" s="507"/>
      <c r="J215" s="506" t="str">
        <f t="shared" si="3"/>
        <v/>
      </c>
      <c r="K215" s="507"/>
      <c r="L215" s="507"/>
      <c r="M215" s="507"/>
      <c r="N215" s="507"/>
      <c r="O215" s="506" t="s">
        <v>1819</v>
      </c>
    </row>
    <row r="216" spans="4:15" x14ac:dyDescent="0.2">
      <c r="D216" s="507" t="s">
        <v>3950</v>
      </c>
      <c r="E216" s="506" t="s">
        <v>3948</v>
      </c>
      <c r="F216" s="507"/>
      <c r="G216" s="506"/>
      <c r="H216" s="507"/>
      <c r="I216" s="507"/>
      <c r="J216" s="506" t="str">
        <f t="shared" si="3"/>
        <v/>
      </c>
      <c r="K216" s="507"/>
      <c r="L216" s="507"/>
      <c r="M216" s="507"/>
      <c r="N216" s="507"/>
      <c r="O216" s="506" t="s">
        <v>1820</v>
      </c>
    </row>
    <row r="217" spans="4:15" x14ac:dyDescent="0.2">
      <c r="D217" s="507" t="s">
        <v>3951</v>
      </c>
      <c r="E217" s="506" t="s">
        <v>3948</v>
      </c>
      <c r="F217" s="507"/>
      <c r="G217" s="506"/>
      <c r="H217" s="507"/>
      <c r="I217" s="507"/>
      <c r="J217" s="506" t="str">
        <f t="shared" si="3"/>
        <v/>
      </c>
      <c r="K217" s="507"/>
      <c r="L217" s="507"/>
      <c r="M217" s="507"/>
      <c r="N217" s="507"/>
      <c r="O217" s="506" t="s">
        <v>1821</v>
      </c>
    </row>
    <row r="218" spans="4:15" x14ac:dyDescent="0.2">
      <c r="D218" s="507" t="s">
        <v>3952</v>
      </c>
      <c r="E218" s="506" t="s">
        <v>3948</v>
      </c>
      <c r="F218" s="507"/>
      <c r="G218" s="506"/>
      <c r="H218" s="507"/>
      <c r="I218" s="507"/>
      <c r="J218" s="506" t="str">
        <f t="shared" si="3"/>
        <v/>
      </c>
      <c r="K218" s="507"/>
      <c r="L218" s="507"/>
      <c r="M218" s="507"/>
      <c r="N218" s="507"/>
      <c r="O218" s="506" t="s">
        <v>1822</v>
      </c>
    </row>
    <row r="219" spans="4:15" x14ac:dyDescent="0.2">
      <c r="D219" s="507" t="s">
        <v>3953</v>
      </c>
      <c r="E219" s="506" t="s">
        <v>3948</v>
      </c>
      <c r="F219" s="507"/>
      <c r="G219" s="506"/>
      <c r="H219" s="507"/>
      <c r="I219" s="507"/>
      <c r="J219" s="506" t="str">
        <f t="shared" si="3"/>
        <v/>
      </c>
      <c r="K219" s="507"/>
      <c r="L219" s="507"/>
      <c r="M219" s="507"/>
      <c r="N219" s="507"/>
      <c r="O219" s="506" t="s">
        <v>1823</v>
      </c>
    </row>
    <row r="220" spans="4:15" x14ac:dyDescent="0.2">
      <c r="D220" s="507" t="s">
        <v>3954</v>
      </c>
      <c r="E220" s="506" t="s">
        <v>3948</v>
      </c>
      <c r="F220" s="507"/>
      <c r="G220" s="506"/>
      <c r="H220" s="507"/>
      <c r="I220" s="507"/>
      <c r="J220" s="506" t="str">
        <f t="shared" si="3"/>
        <v/>
      </c>
      <c r="K220" s="507"/>
      <c r="L220" s="507"/>
      <c r="M220" s="507"/>
      <c r="N220" s="507"/>
      <c r="O220" s="506" t="s">
        <v>1824</v>
      </c>
    </row>
    <row r="221" spans="4:15" x14ac:dyDescent="0.2">
      <c r="D221" s="507" t="s">
        <v>3955</v>
      </c>
      <c r="E221" s="506" t="s">
        <v>3948</v>
      </c>
      <c r="F221" s="507"/>
      <c r="G221" s="506"/>
      <c r="H221" s="507"/>
      <c r="I221" s="507"/>
      <c r="J221" s="506" t="str">
        <f t="shared" si="3"/>
        <v/>
      </c>
      <c r="K221" s="507"/>
      <c r="L221" s="507"/>
      <c r="M221" s="507"/>
      <c r="N221" s="507"/>
      <c r="O221" s="506" t="s">
        <v>1825</v>
      </c>
    </row>
    <row r="222" spans="4:15" x14ac:dyDescent="0.2">
      <c r="D222" s="507" t="s">
        <v>3956</v>
      </c>
      <c r="E222" s="506" t="s">
        <v>3948</v>
      </c>
      <c r="F222" s="507"/>
      <c r="G222" s="506"/>
      <c r="H222" s="507"/>
      <c r="I222" s="507"/>
      <c r="J222" s="506" t="str">
        <f t="shared" si="3"/>
        <v/>
      </c>
      <c r="K222" s="507"/>
      <c r="L222" s="507"/>
      <c r="M222" s="507"/>
      <c r="N222" s="507"/>
      <c r="O222" s="506" t="s">
        <v>1826</v>
      </c>
    </row>
    <row r="223" spans="4:15" x14ac:dyDescent="0.2">
      <c r="D223" s="507" t="s">
        <v>3957</v>
      </c>
      <c r="E223" s="506" t="s">
        <v>3948</v>
      </c>
      <c r="F223" s="507"/>
      <c r="G223" s="506"/>
      <c r="H223" s="507"/>
      <c r="I223" s="507"/>
      <c r="J223" s="506" t="str">
        <f t="shared" si="3"/>
        <v/>
      </c>
      <c r="K223" s="507"/>
      <c r="L223" s="507"/>
      <c r="M223" s="507"/>
      <c r="N223" s="507"/>
      <c r="O223" s="506" t="s">
        <v>1827</v>
      </c>
    </row>
    <row r="224" spans="4:15" x14ac:dyDescent="0.2">
      <c r="D224" s="507" t="s">
        <v>3958</v>
      </c>
      <c r="E224" s="506" t="s">
        <v>3959</v>
      </c>
      <c r="F224" s="507"/>
      <c r="G224" s="506"/>
      <c r="H224" s="507"/>
      <c r="I224" s="507"/>
      <c r="J224" s="506" t="str">
        <f t="shared" si="3"/>
        <v/>
      </c>
      <c r="K224" s="507"/>
      <c r="L224" s="507"/>
      <c r="M224" s="507"/>
      <c r="N224" s="507"/>
      <c r="O224" s="506" t="s">
        <v>1828</v>
      </c>
    </row>
    <row r="225" spans="4:15" x14ac:dyDescent="0.2">
      <c r="D225" s="507" t="s">
        <v>3960</v>
      </c>
      <c r="E225" s="506" t="s">
        <v>3959</v>
      </c>
      <c r="F225" s="507"/>
      <c r="G225" s="506"/>
      <c r="H225" s="507"/>
      <c r="I225" s="507"/>
      <c r="J225" s="506" t="str">
        <f t="shared" si="3"/>
        <v/>
      </c>
      <c r="K225" s="507"/>
      <c r="L225" s="507"/>
      <c r="M225" s="507"/>
      <c r="N225" s="507"/>
      <c r="O225" s="506" t="s">
        <v>1829</v>
      </c>
    </row>
    <row r="226" spans="4:15" x14ac:dyDescent="0.2">
      <c r="D226" s="507" t="s">
        <v>3961</v>
      </c>
      <c r="E226" s="506" t="s">
        <v>3959</v>
      </c>
      <c r="F226" s="507"/>
      <c r="G226" s="506"/>
      <c r="H226" s="507"/>
      <c r="I226" s="507"/>
      <c r="J226" s="506" t="str">
        <f t="shared" si="3"/>
        <v/>
      </c>
      <c r="K226" s="507"/>
      <c r="L226" s="507"/>
      <c r="M226" s="507"/>
      <c r="N226" s="507"/>
      <c r="O226" s="506" t="s">
        <v>1830</v>
      </c>
    </row>
    <row r="227" spans="4:15" x14ac:dyDescent="0.2">
      <c r="D227" s="507" t="s">
        <v>3962</v>
      </c>
      <c r="E227" s="506" t="s">
        <v>3959</v>
      </c>
      <c r="F227" s="507"/>
      <c r="G227" s="506"/>
      <c r="H227" s="507"/>
      <c r="I227" s="507"/>
      <c r="J227" s="506" t="str">
        <f t="shared" si="3"/>
        <v/>
      </c>
      <c r="K227" s="507"/>
      <c r="L227" s="507"/>
      <c r="M227" s="507"/>
      <c r="N227" s="507"/>
      <c r="O227" s="506" t="s">
        <v>1831</v>
      </c>
    </row>
    <row r="228" spans="4:15" x14ac:dyDescent="0.2">
      <c r="D228" s="507" t="s">
        <v>3963</v>
      </c>
      <c r="E228" s="506" t="s">
        <v>3959</v>
      </c>
      <c r="F228" s="507"/>
      <c r="G228" s="506"/>
      <c r="H228" s="507"/>
      <c r="I228" s="507"/>
      <c r="J228" s="506" t="str">
        <f t="shared" si="3"/>
        <v/>
      </c>
      <c r="K228" s="507"/>
      <c r="L228" s="507"/>
      <c r="M228" s="507"/>
      <c r="N228" s="507"/>
      <c r="O228" s="506" t="s">
        <v>1832</v>
      </c>
    </row>
    <row r="229" spans="4:15" x14ac:dyDescent="0.2">
      <c r="D229" s="507" t="s">
        <v>3964</v>
      </c>
      <c r="E229" s="506" t="s">
        <v>3959</v>
      </c>
      <c r="F229" s="507"/>
      <c r="G229" s="506"/>
      <c r="H229" s="507"/>
      <c r="I229" s="507"/>
      <c r="J229" s="506" t="str">
        <f t="shared" si="3"/>
        <v/>
      </c>
      <c r="K229" s="507"/>
      <c r="L229" s="507"/>
      <c r="M229" s="507"/>
      <c r="N229" s="507"/>
      <c r="O229" s="506" t="s">
        <v>1833</v>
      </c>
    </row>
    <row r="230" spans="4:15" x14ac:dyDescent="0.2">
      <c r="D230" s="507" t="s">
        <v>3965</v>
      </c>
      <c r="E230" s="506" t="s">
        <v>3959</v>
      </c>
      <c r="F230" s="507"/>
      <c r="G230" s="506"/>
      <c r="H230" s="507"/>
      <c r="I230" s="507"/>
      <c r="J230" s="506" t="str">
        <f t="shared" si="3"/>
        <v/>
      </c>
      <c r="K230" s="507"/>
      <c r="L230" s="507"/>
      <c r="M230" s="507"/>
      <c r="N230" s="507"/>
      <c r="O230" s="506" t="s">
        <v>1834</v>
      </c>
    </row>
    <row r="231" spans="4:15" x14ac:dyDescent="0.2">
      <c r="D231" s="507" t="s">
        <v>3966</v>
      </c>
      <c r="E231" s="506" t="s">
        <v>3959</v>
      </c>
      <c r="F231" s="507"/>
      <c r="G231" s="506"/>
      <c r="H231" s="507"/>
      <c r="I231" s="507"/>
      <c r="J231" s="506" t="str">
        <f t="shared" si="3"/>
        <v/>
      </c>
      <c r="K231" s="507"/>
      <c r="L231" s="507"/>
      <c r="M231" s="507"/>
      <c r="N231" s="507"/>
      <c r="O231" s="506" t="s">
        <v>1835</v>
      </c>
    </row>
    <row r="232" spans="4:15" x14ac:dyDescent="0.2">
      <c r="D232" s="507" t="s">
        <v>3967</v>
      </c>
      <c r="E232" s="506" t="s">
        <v>3959</v>
      </c>
      <c r="F232" s="507"/>
      <c r="G232" s="506"/>
      <c r="H232" s="507"/>
      <c r="I232" s="507"/>
      <c r="J232" s="506" t="str">
        <f t="shared" si="3"/>
        <v/>
      </c>
      <c r="K232" s="507"/>
      <c r="L232" s="507"/>
      <c r="M232" s="507"/>
      <c r="N232" s="507"/>
      <c r="O232" s="506" t="s">
        <v>1836</v>
      </c>
    </row>
    <row r="233" spans="4:15" x14ac:dyDescent="0.2">
      <c r="D233" s="507" t="s">
        <v>3968</v>
      </c>
      <c r="E233" s="506" t="s">
        <v>3959</v>
      </c>
      <c r="F233" s="507"/>
      <c r="G233" s="506"/>
      <c r="H233" s="507"/>
      <c r="I233" s="507"/>
      <c r="J233" s="506" t="str">
        <f t="shared" si="3"/>
        <v/>
      </c>
      <c r="K233" s="507"/>
      <c r="L233" s="507"/>
      <c r="M233" s="507"/>
      <c r="N233" s="507"/>
      <c r="O233" s="506" t="s">
        <v>1837</v>
      </c>
    </row>
    <row r="237" spans="4:15" x14ac:dyDescent="0.2">
      <c r="D237" s="8" t="s">
        <v>219</v>
      </c>
    </row>
    <row r="238" spans="4:15" x14ac:dyDescent="0.2">
      <c r="D238" s="506" t="s">
        <v>221</v>
      </c>
      <c r="E238" s="506" t="s">
        <v>223</v>
      </c>
      <c r="F238" s="506" t="s">
        <v>71</v>
      </c>
      <c r="G238" s="506"/>
      <c r="H238" s="506" t="s">
        <v>42</v>
      </c>
      <c r="I238" s="506" t="s">
        <v>31</v>
      </c>
      <c r="J238" s="506" t="s">
        <v>216</v>
      </c>
      <c r="K238" s="506" t="s">
        <v>32</v>
      </c>
      <c r="L238" s="506" t="s">
        <v>33</v>
      </c>
      <c r="M238" s="506" t="s">
        <v>18</v>
      </c>
      <c r="N238" s="506" t="s">
        <v>9</v>
      </c>
      <c r="O238" s="506" t="s">
        <v>62</v>
      </c>
    </row>
    <row r="239" spans="4:15" hidden="1" x14ac:dyDescent="0.2">
      <c r="D239" s="507" t="s">
        <v>220</v>
      </c>
      <c r="E239" s="506" t="s">
        <v>222</v>
      </c>
      <c r="F239" s="507" t="s">
        <v>224</v>
      </c>
      <c r="G239" s="506"/>
      <c r="H239" s="507" t="s">
        <v>103</v>
      </c>
      <c r="I239" s="507" t="s">
        <v>102</v>
      </c>
      <c r="J239" s="506" t="str">
        <f>F239&amp;H239&amp;I239</f>
        <v>[Outcome Indicator Name][Category][Disaggregation]</v>
      </c>
      <c r="K239" s="507" t="s">
        <v>50</v>
      </c>
      <c r="L239" s="507" t="s">
        <v>51</v>
      </c>
      <c r="M239" s="507" t="s">
        <v>52</v>
      </c>
      <c r="N239" s="507" t="s">
        <v>91</v>
      </c>
      <c r="O239" s="506" t="s">
        <v>61</v>
      </c>
    </row>
    <row r="240" spans="4:15" x14ac:dyDescent="0.2">
      <c r="D240" s="507" t="s">
        <v>3969</v>
      </c>
      <c r="E240" s="506" t="s">
        <v>3970</v>
      </c>
      <c r="F240" s="507"/>
      <c r="G240" s="506"/>
      <c r="H240" s="507"/>
      <c r="I240" s="507"/>
      <c r="J240" s="506" t="str">
        <f t="shared" ref="J240:J303" si="4">F240&amp;H240&amp;I240</f>
        <v/>
      </c>
      <c r="K240" s="507"/>
      <c r="L240" s="507"/>
      <c r="M240" s="507"/>
      <c r="N240" s="507"/>
      <c r="O240" s="506" t="s">
        <v>1838</v>
      </c>
    </row>
    <row r="241" spans="4:15" x14ac:dyDescent="0.2">
      <c r="D241" s="507" t="s">
        <v>3971</v>
      </c>
      <c r="E241" s="506" t="s">
        <v>3970</v>
      </c>
      <c r="F241" s="507"/>
      <c r="G241" s="506"/>
      <c r="H241" s="507"/>
      <c r="I241" s="507"/>
      <c r="J241" s="506" t="str">
        <f t="shared" si="4"/>
        <v/>
      </c>
      <c r="K241" s="507"/>
      <c r="L241" s="507"/>
      <c r="M241" s="507"/>
      <c r="N241" s="507"/>
      <c r="O241" s="506" t="s">
        <v>1839</v>
      </c>
    </row>
    <row r="242" spans="4:15" x14ac:dyDescent="0.2">
      <c r="D242" s="507" t="s">
        <v>3972</v>
      </c>
      <c r="E242" s="506" t="s">
        <v>3970</v>
      </c>
      <c r="F242" s="507"/>
      <c r="G242" s="506"/>
      <c r="H242" s="507"/>
      <c r="I242" s="507"/>
      <c r="J242" s="506" t="str">
        <f t="shared" si="4"/>
        <v/>
      </c>
      <c r="K242" s="507"/>
      <c r="L242" s="507"/>
      <c r="M242" s="507"/>
      <c r="N242" s="507"/>
      <c r="O242" s="506" t="s">
        <v>1840</v>
      </c>
    </row>
    <row r="243" spans="4:15" x14ac:dyDescent="0.2">
      <c r="D243" s="507" t="s">
        <v>3973</v>
      </c>
      <c r="E243" s="506" t="s">
        <v>3970</v>
      </c>
      <c r="F243" s="507"/>
      <c r="G243" s="506"/>
      <c r="H243" s="507"/>
      <c r="I243" s="507"/>
      <c r="J243" s="506" t="str">
        <f t="shared" si="4"/>
        <v/>
      </c>
      <c r="K243" s="507"/>
      <c r="L243" s="507"/>
      <c r="M243" s="507"/>
      <c r="N243" s="507"/>
      <c r="O243" s="506" t="s">
        <v>1841</v>
      </c>
    </row>
    <row r="244" spans="4:15" x14ac:dyDescent="0.2">
      <c r="D244" s="507" t="s">
        <v>3974</v>
      </c>
      <c r="E244" s="506" t="s">
        <v>3970</v>
      </c>
      <c r="F244" s="507"/>
      <c r="G244" s="506"/>
      <c r="H244" s="507"/>
      <c r="I244" s="507"/>
      <c r="J244" s="506" t="str">
        <f t="shared" si="4"/>
        <v/>
      </c>
      <c r="K244" s="507"/>
      <c r="L244" s="507"/>
      <c r="M244" s="507"/>
      <c r="N244" s="507"/>
      <c r="O244" s="506" t="s">
        <v>1842</v>
      </c>
    </row>
    <row r="245" spans="4:15" x14ac:dyDescent="0.2">
      <c r="D245" s="507" t="s">
        <v>3975</v>
      </c>
      <c r="E245" s="506" t="s">
        <v>3970</v>
      </c>
      <c r="F245" s="507"/>
      <c r="G245" s="506"/>
      <c r="H245" s="507"/>
      <c r="I245" s="507"/>
      <c r="J245" s="506" t="str">
        <f t="shared" si="4"/>
        <v/>
      </c>
      <c r="K245" s="507"/>
      <c r="L245" s="507"/>
      <c r="M245" s="507"/>
      <c r="N245" s="507"/>
      <c r="O245" s="506" t="s">
        <v>1843</v>
      </c>
    </row>
    <row r="246" spans="4:15" x14ac:dyDescent="0.2">
      <c r="D246" s="507" t="s">
        <v>3976</v>
      </c>
      <c r="E246" s="506" t="s">
        <v>3970</v>
      </c>
      <c r="F246" s="507"/>
      <c r="G246" s="506"/>
      <c r="H246" s="507"/>
      <c r="I246" s="507"/>
      <c r="J246" s="506" t="str">
        <f t="shared" si="4"/>
        <v/>
      </c>
      <c r="K246" s="507"/>
      <c r="L246" s="507"/>
      <c r="M246" s="507"/>
      <c r="N246" s="507"/>
      <c r="O246" s="506" t="s">
        <v>1844</v>
      </c>
    </row>
    <row r="247" spans="4:15" x14ac:dyDescent="0.2">
      <c r="D247" s="507" t="s">
        <v>3977</v>
      </c>
      <c r="E247" s="506" t="s">
        <v>3970</v>
      </c>
      <c r="F247" s="507"/>
      <c r="G247" s="506"/>
      <c r="H247" s="507"/>
      <c r="I247" s="507"/>
      <c r="J247" s="506" t="str">
        <f t="shared" si="4"/>
        <v/>
      </c>
      <c r="K247" s="507"/>
      <c r="L247" s="507"/>
      <c r="M247" s="507"/>
      <c r="N247" s="507"/>
      <c r="O247" s="506" t="s">
        <v>1845</v>
      </c>
    </row>
    <row r="248" spans="4:15" x14ac:dyDescent="0.2">
      <c r="D248" s="507" t="s">
        <v>3978</v>
      </c>
      <c r="E248" s="506" t="s">
        <v>3970</v>
      </c>
      <c r="F248" s="507"/>
      <c r="G248" s="506"/>
      <c r="H248" s="507"/>
      <c r="I248" s="507"/>
      <c r="J248" s="506" t="str">
        <f t="shared" si="4"/>
        <v/>
      </c>
      <c r="K248" s="507"/>
      <c r="L248" s="507"/>
      <c r="M248" s="507"/>
      <c r="N248" s="507"/>
      <c r="O248" s="506" t="s">
        <v>1846</v>
      </c>
    </row>
    <row r="249" spans="4:15" x14ac:dyDescent="0.2">
      <c r="D249" s="507" t="s">
        <v>3979</v>
      </c>
      <c r="E249" s="506" t="s">
        <v>3970</v>
      </c>
      <c r="F249" s="507"/>
      <c r="G249" s="506"/>
      <c r="H249" s="507"/>
      <c r="I249" s="507"/>
      <c r="J249" s="506" t="str">
        <f t="shared" si="4"/>
        <v/>
      </c>
      <c r="K249" s="507"/>
      <c r="L249" s="507"/>
      <c r="M249" s="507"/>
      <c r="N249" s="507"/>
      <c r="O249" s="506" t="s">
        <v>1847</v>
      </c>
    </row>
    <row r="250" spans="4:15" x14ac:dyDescent="0.2">
      <c r="D250" s="507" t="s">
        <v>3980</v>
      </c>
      <c r="E250" s="506" t="s">
        <v>3981</v>
      </c>
      <c r="F250" s="507"/>
      <c r="G250" s="506"/>
      <c r="H250" s="507"/>
      <c r="I250" s="507"/>
      <c r="J250" s="506" t="str">
        <f t="shared" si="4"/>
        <v/>
      </c>
      <c r="K250" s="507"/>
      <c r="L250" s="507"/>
      <c r="M250" s="507"/>
      <c r="N250" s="507"/>
      <c r="O250" s="506" t="s">
        <v>1848</v>
      </c>
    </row>
    <row r="251" spans="4:15" x14ac:dyDescent="0.2">
      <c r="D251" s="507" t="s">
        <v>3982</v>
      </c>
      <c r="E251" s="506" t="s">
        <v>3981</v>
      </c>
      <c r="F251" s="507"/>
      <c r="G251" s="506"/>
      <c r="H251" s="507"/>
      <c r="I251" s="507"/>
      <c r="J251" s="506" t="str">
        <f t="shared" si="4"/>
        <v/>
      </c>
      <c r="K251" s="507"/>
      <c r="L251" s="507"/>
      <c r="M251" s="507"/>
      <c r="N251" s="507"/>
      <c r="O251" s="506" t="s">
        <v>1849</v>
      </c>
    </row>
    <row r="252" spans="4:15" x14ac:dyDescent="0.2">
      <c r="D252" s="507" t="s">
        <v>3983</v>
      </c>
      <c r="E252" s="506" t="s">
        <v>3981</v>
      </c>
      <c r="F252" s="507"/>
      <c r="G252" s="506"/>
      <c r="H252" s="507"/>
      <c r="I252" s="507"/>
      <c r="J252" s="506" t="str">
        <f t="shared" si="4"/>
        <v/>
      </c>
      <c r="K252" s="507"/>
      <c r="L252" s="507"/>
      <c r="M252" s="507"/>
      <c r="N252" s="507"/>
      <c r="O252" s="506" t="s">
        <v>1850</v>
      </c>
    </row>
    <row r="253" spans="4:15" x14ac:dyDescent="0.2">
      <c r="D253" s="507" t="s">
        <v>3984</v>
      </c>
      <c r="E253" s="506" t="s">
        <v>3981</v>
      </c>
      <c r="F253" s="507"/>
      <c r="G253" s="506"/>
      <c r="H253" s="507"/>
      <c r="I253" s="507"/>
      <c r="J253" s="506" t="str">
        <f t="shared" si="4"/>
        <v/>
      </c>
      <c r="K253" s="507"/>
      <c r="L253" s="507"/>
      <c r="M253" s="507"/>
      <c r="N253" s="507"/>
      <c r="O253" s="506" t="s">
        <v>1851</v>
      </c>
    </row>
    <row r="254" spans="4:15" x14ac:dyDescent="0.2">
      <c r="D254" s="507" t="s">
        <v>3985</v>
      </c>
      <c r="E254" s="506" t="s">
        <v>3981</v>
      </c>
      <c r="F254" s="507"/>
      <c r="G254" s="506"/>
      <c r="H254" s="507"/>
      <c r="I254" s="507"/>
      <c r="J254" s="506" t="str">
        <f t="shared" si="4"/>
        <v/>
      </c>
      <c r="K254" s="507"/>
      <c r="L254" s="507"/>
      <c r="M254" s="507"/>
      <c r="N254" s="507"/>
      <c r="O254" s="506" t="s">
        <v>1852</v>
      </c>
    </row>
    <row r="255" spans="4:15" x14ac:dyDescent="0.2">
      <c r="D255" s="507" t="s">
        <v>3986</v>
      </c>
      <c r="E255" s="506" t="s">
        <v>3981</v>
      </c>
      <c r="F255" s="507"/>
      <c r="G255" s="506"/>
      <c r="H255" s="507"/>
      <c r="I255" s="507"/>
      <c r="J255" s="506" t="str">
        <f t="shared" si="4"/>
        <v/>
      </c>
      <c r="K255" s="507"/>
      <c r="L255" s="507"/>
      <c r="M255" s="507"/>
      <c r="N255" s="507"/>
      <c r="O255" s="506" t="s">
        <v>1853</v>
      </c>
    </row>
    <row r="256" spans="4:15" x14ac:dyDescent="0.2">
      <c r="D256" s="507" t="s">
        <v>3987</v>
      </c>
      <c r="E256" s="506" t="s">
        <v>3981</v>
      </c>
      <c r="F256" s="507"/>
      <c r="G256" s="506"/>
      <c r="H256" s="507"/>
      <c r="I256" s="507"/>
      <c r="J256" s="506" t="str">
        <f t="shared" si="4"/>
        <v/>
      </c>
      <c r="K256" s="507"/>
      <c r="L256" s="507"/>
      <c r="M256" s="507"/>
      <c r="N256" s="507"/>
      <c r="O256" s="506" t="s">
        <v>1854</v>
      </c>
    </row>
    <row r="257" spans="4:15" x14ac:dyDescent="0.2">
      <c r="D257" s="507" t="s">
        <v>3988</v>
      </c>
      <c r="E257" s="506" t="s">
        <v>3981</v>
      </c>
      <c r="F257" s="507"/>
      <c r="G257" s="506"/>
      <c r="H257" s="507"/>
      <c r="I257" s="507"/>
      <c r="J257" s="506" t="str">
        <f t="shared" si="4"/>
        <v/>
      </c>
      <c r="K257" s="507"/>
      <c r="L257" s="507"/>
      <c r="M257" s="507"/>
      <c r="N257" s="507"/>
      <c r="O257" s="506" t="s">
        <v>1855</v>
      </c>
    </row>
    <row r="258" spans="4:15" x14ac:dyDescent="0.2">
      <c r="D258" s="507" t="s">
        <v>3989</v>
      </c>
      <c r="E258" s="506" t="s">
        <v>3981</v>
      </c>
      <c r="F258" s="507"/>
      <c r="G258" s="506"/>
      <c r="H258" s="507"/>
      <c r="I258" s="507"/>
      <c r="J258" s="506" t="str">
        <f t="shared" si="4"/>
        <v/>
      </c>
      <c r="K258" s="507"/>
      <c r="L258" s="507"/>
      <c r="M258" s="507"/>
      <c r="N258" s="507"/>
      <c r="O258" s="506" t="s">
        <v>1856</v>
      </c>
    </row>
    <row r="259" spans="4:15" x14ac:dyDescent="0.2">
      <c r="D259" s="507" t="s">
        <v>3990</v>
      </c>
      <c r="E259" s="506" t="s">
        <v>3981</v>
      </c>
      <c r="F259" s="507"/>
      <c r="G259" s="506"/>
      <c r="H259" s="507"/>
      <c r="I259" s="507"/>
      <c r="J259" s="506" t="str">
        <f t="shared" si="4"/>
        <v/>
      </c>
      <c r="K259" s="507"/>
      <c r="L259" s="507"/>
      <c r="M259" s="507"/>
      <c r="N259" s="507"/>
      <c r="O259" s="506" t="s">
        <v>1857</v>
      </c>
    </row>
    <row r="260" spans="4:15" x14ac:dyDescent="0.2">
      <c r="D260" s="507" t="s">
        <v>3991</v>
      </c>
      <c r="E260" s="506" t="s">
        <v>3992</v>
      </c>
      <c r="F260" s="507"/>
      <c r="G260" s="506"/>
      <c r="H260" s="507"/>
      <c r="I260" s="507"/>
      <c r="J260" s="506" t="str">
        <f t="shared" si="4"/>
        <v/>
      </c>
      <c r="K260" s="507"/>
      <c r="L260" s="507"/>
      <c r="M260" s="507"/>
      <c r="N260" s="507"/>
      <c r="O260" s="506" t="s">
        <v>1858</v>
      </c>
    </row>
    <row r="261" spans="4:15" x14ac:dyDescent="0.2">
      <c r="D261" s="507" t="s">
        <v>3993</v>
      </c>
      <c r="E261" s="506" t="s">
        <v>3992</v>
      </c>
      <c r="F261" s="507"/>
      <c r="G261" s="506"/>
      <c r="H261" s="507"/>
      <c r="I261" s="507"/>
      <c r="J261" s="506" t="str">
        <f t="shared" si="4"/>
        <v/>
      </c>
      <c r="K261" s="507"/>
      <c r="L261" s="507"/>
      <c r="M261" s="507"/>
      <c r="N261" s="507"/>
      <c r="O261" s="506" t="s">
        <v>1859</v>
      </c>
    </row>
    <row r="262" spans="4:15" x14ac:dyDescent="0.2">
      <c r="D262" s="507" t="s">
        <v>3994</v>
      </c>
      <c r="E262" s="506" t="s">
        <v>3992</v>
      </c>
      <c r="F262" s="507"/>
      <c r="G262" s="506"/>
      <c r="H262" s="507"/>
      <c r="I262" s="507"/>
      <c r="J262" s="506" t="str">
        <f t="shared" si="4"/>
        <v/>
      </c>
      <c r="K262" s="507"/>
      <c r="L262" s="507"/>
      <c r="M262" s="507"/>
      <c r="N262" s="507"/>
      <c r="O262" s="506" t="s">
        <v>1860</v>
      </c>
    </row>
    <row r="263" spans="4:15" x14ac:dyDescent="0.2">
      <c r="D263" s="507" t="s">
        <v>3995</v>
      </c>
      <c r="E263" s="506" t="s">
        <v>3992</v>
      </c>
      <c r="F263" s="507"/>
      <c r="G263" s="506"/>
      <c r="H263" s="507"/>
      <c r="I263" s="507"/>
      <c r="J263" s="506" t="str">
        <f t="shared" si="4"/>
        <v/>
      </c>
      <c r="K263" s="507"/>
      <c r="L263" s="507"/>
      <c r="M263" s="507"/>
      <c r="N263" s="507"/>
      <c r="O263" s="506" t="s">
        <v>1861</v>
      </c>
    </row>
    <row r="264" spans="4:15" x14ac:dyDescent="0.2">
      <c r="D264" s="507" t="s">
        <v>3996</v>
      </c>
      <c r="E264" s="506" t="s">
        <v>3992</v>
      </c>
      <c r="F264" s="507"/>
      <c r="G264" s="506"/>
      <c r="H264" s="507"/>
      <c r="I264" s="507"/>
      <c r="J264" s="506" t="str">
        <f t="shared" si="4"/>
        <v/>
      </c>
      <c r="K264" s="507"/>
      <c r="L264" s="507"/>
      <c r="M264" s="507"/>
      <c r="N264" s="507"/>
      <c r="O264" s="506" t="s">
        <v>1862</v>
      </c>
    </row>
    <row r="265" spans="4:15" x14ac:dyDescent="0.2">
      <c r="D265" s="507" t="s">
        <v>3997</v>
      </c>
      <c r="E265" s="506" t="s">
        <v>3992</v>
      </c>
      <c r="F265" s="507"/>
      <c r="G265" s="506"/>
      <c r="H265" s="507"/>
      <c r="I265" s="507"/>
      <c r="J265" s="506" t="str">
        <f t="shared" si="4"/>
        <v/>
      </c>
      <c r="K265" s="507"/>
      <c r="L265" s="507"/>
      <c r="M265" s="507"/>
      <c r="N265" s="507"/>
      <c r="O265" s="506" t="s">
        <v>1863</v>
      </c>
    </row>
    <row r="266" spans="4:15" x14ac:dyDescent="0.2">
      <c r="D266" s="507" t="s">
        <v>3998</v>
      </c>
      <c r="E266" s="506" t="s">
        <v>3992</v>
      </c>
      <c r="F266" s="507"/>
      <c r="G266" s="506"/>
      <c r="H266" s="507"/>
      <c r="I266" s="507"/>
      <c r="J266" s="506" t="str">
        <f t="shared" si="4"/>
        <v/>
      </c>
      <c r="K266" s="507"/>
      <c r="L266" s="507"/>
      <c r="M266" s="507"/>
      <c r="N266" s="507"/>
      <c r="O266" s="506" t="s">
        <v>1864</v>
      </c>
    </row>
    <row r="267" spans="4:15" x14ac:dyDescent="0.2">
      <c r="D267" s="507" t="s">
        <v>3999</v>
      </c>
      <c r="E267" s="506" t="s">
        <v>3992</v>
      </c>
      <c r="F267" s="507"/>
      <c r="G267" s="506"/>
      <c r="H267" s="507"/>
      <c r="I267" s="507"/>
      <c r="J267" s="506" t="str">
        <f t="shared" si="4"/>
        <v/>
      </c>
      <c r="K267" s="507"/>
      <c r="L267" s="507"/>
      <c r="M267" s="507"/>
      <c r="N267" s="507"/>
      <c r="O267" s="506" t="s">
        <v>1865</v>
      </c>
    </row>
    <row r="268" spans="4:15" x14ac:dyDescent="0.2">
      <c r="D268" s="507" t="s">
        <v>4000</v>
      </c>
      <c r="E268" s="506" t="s">
        <v>3992</v>
      </c>
      <c r="F268" s="507"/>
      <c r="G268" s="506"/>
      <c r="H268" s="507"/>
      <c r="I268" s="507"/>
      <c r="J268" s="506" t="str">
        <f t="shared" si="4"/>
        <v/>
      </c>
      <c r="K268" s="507"/>
      <c r="L268" s="507"/>
      <c r="M268" s="507"/>
      <c r="N268" s="507"/>
      <c r="O268" s="506" t="s">
        <v>1866</v>
      </c>
    </row>
    <row r="269" spans="4:15" x14ac:dyDescent="0.2">
      <c r="D269" s="507" t="s">
        <v>4001</v>
      </c>
      <c r="E269" s="506" t="s">
        <v>3992</v>
      </c>
      <c r="F269" s="507"/>
      <c r="G269" s="506"/>
      <c r="H269" s="507"/>
      <c r="I269" s="507"/>
      <c r="J269" s="506" t="str">
        <f t="shared" si="4"/>
        <v/>
      </c>
      <c r="K269" s="507"/>
      <c r="L269" s="507"/>
      <c r="M269" s="507"/>
      <c r="N269" s="507"/>
      <c r="O269" s="506" t="s">
        <v>1867</v>
      </c>
    </row>
    <row r="270" spans="4:15" x14ac:dyDescent="0.2">
      <c r="D270" s="507" t="s">
        <v>4002</v>
      </c>
      <c r="E270" s="506" t="s">
        <v>4003</v>
      </c>
      <c r="F270" s="507"/>
      <c r="G270" s="506"/>
      <c r="H270" s="507"/>
      <c r="I270" s="507"/>
      <c r="J270" s="506" t="str">
        <f t="shared" si="4"/>
        <v/>
      </c>
      <c r="K270" s="507"/>
      <c r="L270" s="507"/>
      <c r="M270" s="507"/>
      <c r="N270" s="507"/>
      <c r="O270" s="506" t="s">
        <v>1868</v>
      </c>
    </row>
    <row r="271" spans="4:15" x14ac:dyDescent="0.2">
      <c r="D271" s="507" t="s">
        <v>4004</v>
      </c>
      <c r="E271" s="506" t="s">
        <v>4003</v>
      </c>
      <c r="F271" s="507"/>
      <c r="G271" s="506"/>
      <c r="H271" s="507"/>
      <c r="I271" s="507"/>
      <c r="J271" s="506" t="str">
        <f t="shared" si="4"/>
        <v/>
      </c>
      <c r="K271" s="507"/>
      <c r="L271" s="507"/>
      <c r="M271" s="507"/>
      <c r="N271" s="507"/>
      <c r="O271" s="506" t="s">
        <v>1869</v>
      </c>
    </row>
    <row r="272" spans="4:15" x14ac:dyDescent="0.2">
      <c r="D272" s="507" t="s">
        <v>4005</v>
      </c>
      <c r="E272" s="506" t="s">
        <v>4003</v>
      </c>
      <c r="F272" s="507"/>
      <c r="G272" s="506"/>
      <c r="H272" s="507"/>
      <c r="I272" s="507"/>
      <c r="J272" s="506" t="str">
        <f t="shared" si="4"/>
        <v/>
      </c>
      <c r="K272" s="507"/>
      <c r="L272" s="507"/>
      <c r="M272" s="507"/>
      <c r="N272" s="507"/>
      <c r="O272" s="506" t="s">
        <v>1870</v>
      </c>
    </row>
    <row r="273" spans="4:15" x14ac:dyDescent="0.2">
      <c r="D273" s="507" t="s">
        <v>4006</v>
      </c>
      <c r="E273" s="506" t="s">
        <v>4003</v>
      </c>
      <c r="F273" s="507"/>
      <c r="G273" s="506"/>
      <c r="H273" s="507"/>
      <c r="I273" s="507"/>
      <c r="J273" s="506" t="str">
        <f t="shared" si="4"/>
        <v/>
      </c>
      <c r="K273" s="507"/>
      <c r="L273" s="507"/>
      <c r="M273" s="507"/>
      <c r="N273" s="507"/>
      <c r="O273" s="506" t="s">
        <v>1871</v>
      </c>
    </row>
    <row r="274" spans="4:15" x14ac:dyDescent="0.2">
      <c r="D274" s="507" t="s">
        <v>4007</v>
      </c>
      <c r="E274" s="506" t="s">
        <v>4003</v>
      </c>
      <c r="F274" s="507"/>
      <c r="G274" s="506"/>
      <c r="H274" s="507"/>
      <c r="I274" s="507"/>
      <c r="J274" s="506" t="str">
        <f t="shared" si="4"/>
        <v/>
      </c>
      <c r="K274" s="507"/>
      <c r="L274" s="507"/>
      <c r="M274" s="507"/>
      <c r="N274" s="507"/>
      <c r="O274" s="506" t="s">
        <v>1872</v>
      </c>
    </row>
    <row r="275" spans="4:15" x14ac:dyDescent="0.2">
      <c r="D275" s="507" t="s">
        <v>4008</v>
      </c>
      <c r="E275" s="506" t="s">
        <v>4003</v>
      </c>
      <c r="F275" s="507"/>
      <c r="G275" s="506"/>
      <c r="H275" s="507"/>
      <c r="I275" s="507"/>
      <c r="J275" s="506" t="str">
        <f t="shared" si="4"/>
        <v/>
      </c>
      <c r="K275" s="507"/>
      <c r="L275" s="507"/>
      <c r="M275" s="507"/>
      <c r="N275" s="507"/>
      <c r="O275" s="506" t="s">
        <v>1873</v>
      </c>
    </row>
    <row r="276" spans="4:15" x14ac:dyDescent="0.2">
      <c r="D276" s="507" t="s">
        <v>4009</v>
      </c>
      <c r="E276" s="506" t="s">
        <v>4003</v>
      </c>
      <c r="F276" s="507"/>
      <c r="G276" s="506"/>
      <c r="H276" s="507"/>
      <c r="I276" s="507"/>
      <c r="J276" s="506" t="str">
        <f t="shared" si="4"/>
        <v/>
      </c>
      <c r="K276" s="507"/>
      <c r="L276" s="507"/>
      <c r="M276" s="507"/>
      <c r="N276" s="507"/>
      <c r="O276" s="506" t="s">
        <v>1874</v>
      </c>
    </row>
    <row r="277" spans="4:15" x14ac:dyDescent="0.2">
      <c r="D277" s="507" t="s">
        <v>4010</v>
      </c>
      <c r="E277" s="506" t="s">
        <v>4003</v>
      </c>
      <c r="F277" s="507"/>
      <c r="G277" s="506"/>
      <c r="H277" s="507"/>
      <c r="I277" s="507"/>
      <c r="J277" s="506" t="str">
        <f t="shared" si="4"/>
        <v/>
      </c>
      <c r="K277" s="507"/>
      <c r="L277" s="507"/>
      <c r="M277" s="507"/>
      <c r="N277" s="507"/>
      <c r="O277" s="506" t="s">
        <v>1875</v>
      </c>
    </row>
    <row r="278" spans="4:15" x14ac:dyDescent="0.2">
      <c r="D278" s="507" t="s">
        <v>4011</v>
      </c>
      <c r="E278" s="506" t="s">
        <v>4003</v>
      </c>
      <c r="F278" s="507"/>
      <c r="G278" s="506"/>
      <c r="H278" s="507"/>
      <c r="I278" s="507"/>
      <c r="J278" s="506" t="str">
        <f t="shared" si="4"/>
        <v/>
      </c>
      <c r="K278" s="507"/>
      <c r="L278" s="507"/>
      <c r="M278" s="507"/>
      <c r="N278" s="507"/>
      <c r="O278" s="506" t="s">
        <v>1876</v>
      </c>
    </row>
    <row r="279" spans="4:15" x14ac:dyDescent="0.2">
      <c r="D279" s="507" t="s">
        <v>4012</v>
      </c>
      <c r="E279" s="506" t="s">
        <v>4003</v>
      </c>
      <c r="F279" s="507"/>
      <c r="G279" s="506"/>
      <c r="H279" s="507"/>
      <c r="I279" s="507"/>
      <c r="J279" s="506" t="str">
        <f t="shared" si="4"/>
        <v/>
      </c>
      <c r="K279" s="507"/>
      <c r="L279" s="507"/>
      <c r="M279" s="507"/>
      <c r="N279" s="507"/>
      <c r="O279" s="506" t="s">
        <v>1877</v>
      </c>
    </row>
    <row r="280" spans="4:15" x14ac:dyDescent="0.2">
      <c r="D280" s="507" t="s">
        <v>4013</v>
      </c>
      <c r="E280" s="506" t="s">
        <v>4014</v>
      </c>
      <c r="F280" s="507"/>
      <c r="G280" s="506"/>
      <c r="H280" s="507"/>
      <c r="I280" s="507"/>
      <c r="J280" s="506" t="str">
        <f t="shared" si="4"/>
        <v/>
      </c>
      <c r="K280" s="507"/>
      <c r="L280" s="507"/>
      <c r="M280" s="507"/>
      <c r="N280" s="507"/>
      <c r="O280" s="506" t="s">
        <v>1878</v>
      </c>
    </row>
    <row r="281" spans="4:15" x14ac:dyDescent="0.2">
      <c r="D281" s="507" t="s">
        <v>4015</v>
      </c>
      <c r="E281" s="506" t="s">
        <v>4014</v>
      </c>
      <c r="F281" s="507"/>
      <c r="G281" s="506"/>
      <c r="H281" s="507"/>
      <c r="I281" s="507"/>
      <c r="J281" s="506" t="str">
        <f t="shared" si="4"/>
        <v/>
      </c>
      <c r="K281" s="507"/>
      <c r="L281" s="507"/>
      <c r="M281" s="507"/>
      <c r="N281" s="507"/>
      <c r="O281" s="506" t="s">
        <v>1879</v>
      </c>
    </row>
    <row r="282" spans="4:15" x14ac:dyDescent="0.2">
      <c r="D282" s="507" t="s">
        <v>4016</v>
      </c>
      <c r="E282" s="506" t="s">
        <v>4014</v>
      </c>
      <c r="F282" s="507"/>
      <c r="G282" s="506"/>
      <c r="H282" s="507"/>
      <c r="I282" s="507"/>
      <c r="J282" s="506" t="str">
        <f t="shared" si="4"/>
        <v/>
      </c>
      <c r="K282" s="507"/>
      <c r="L282" s="507"/>
      <c r="M282" s="507"/>
      <c r="N282" s="507"/>
      <c r="O282" s="506" t="s">
        <v>1880</v>
      </c>
    </row>
    <row r="283" spans="4:15" x14ac:dyDescent="0.2">
      <c r="D283" s="507" t="s">
        <v>4017</v>
      </c>
      <c r="E283" s="506" t="s">
        <v>4014</v>
      </c>
      <c r="F283" s="507"/>
      <c r="G283" s="506"/>
      <c r="H283" s="507"/>
      <c r="I283" s="507"/>
      <c r="J283" s="506" t="str">
        <f t="shared" si="4"/>
        <v/>
      </c>
      <c r="K283" s="507"/>
      <c r="L283" s="507"/>
      <c r="M283" s="507"/>
      <c r="N283" s="507"/>
      <c r="O283" s="506" t="s">
        <v>1881</v>
      </c>
    </row>
    <row r="284" spans="4:15" x14ac:dyDescent="0.2">
      <c r="D284" s="507" t="s">
        <v>4018</v>
      </c>
      <c r="E284" s="506" t="s">
        <v>4014</v>
      </c>
      <c r="F284" s="507"/>
      <c r="G284" s="506"/>
      <c r="H284" s="507"/>
      <c r="I284" s="507"/>
      <c r="J284" s="506" t="str">
        <f t="shared" si="4"/>
        <v/>
      </c>
      <c r="K284" s="507"/>
      <c r="L284" s="507"/>
      <c r="M284" s="507"/>
      <c r="N284" s="507"/>
      <c r="O284" s="506" t="s">
        <v>1882</v>
      </c>
    </row>
    <row r="285" spans="4:15" x14ac:dyDescent="0.2">
      <c r="D285" s="507" t="s">
        <v>4019</v>
      </c>
      <c r="E285" s="506" t="s">
        <v>4014</v>
      </c>
      <c r="F285" s="507"/>
      <c r="G285" s="506"/>
      <c r="H285" s="507"/>
      <c r="I285" s="507"/>
      <c r="J285" s="506" t="str">
        <f t="shared" si="4"/>
        <v/>
      </c>
      <c r="K285" s="507"/>
      <c r="L285" s="507"/>
      <c r="M285" s="507"/>
      <c r="N285" s="507"/>
      <c r="O285" s="506" t="s">
        <v>1883</v>
      </c>
    </row>
    <row r="286" spans="4:15" x14ac:dyDescent="0.2">
      <c r="D286" s="507" t="s">
        <v>4020</v>
      </c>
      <c r="E286" s="506" t="s">
        <v>4014</v>
      </c>
      <c r="F286" s="507"/>
      <c r="G286" s="506"/>
      <c r="H286" s="507"/>
      <c r="I286" s="507"/>
      <c r="J286" s="506" t="str">
        <f t="shared" si="4"/>
        <v/>
      </c>
      <c r="K286" s="507"/>
      <c r="L286" s="507"/>
      <c r="M286" s="507"/>
      <c r="N286" s="507"/>
      <c r="O286" s="506" t="s">
        <v>1884</v>
      </c>
    </row>
    <row r="287" spans="4:15" x14ac:dyDescent="0.2">
      <c r="D287" s="507" t="s">
        <v>4021</v>
      </c>
      <c r="E287" s="506" t="s">
        <v>4014</v>
      </c>
      <c r="F287" s="507"/>
      <c r="G287" s="506"/>
      <c r="H287" s="507"/>
      <c r="I287" s="507"/>
      <c r="J287" s="506" t="str">
        <f t="shared" si="4"/>
        <v/>
      </c>
      <c r="K287" s="507"/>
      <c r="L287" s="507"/>
      <c r="M287" s="507"/>
      <c r="N287" s="507"/>
      <c r="O287" s="506" t="s">
        <v>1885</v>
      </c>
    </row>
    <row r="288" spans="4:15" x14ac:dyDescent="0.2">
      <c r="D288" s="507" t="s">
        <v>4022</v>
      </c>
      <c r="E288" s="506" t="s">
        <v>4014</v>
      </c>
      <c r="F288" s="507"/>
      <c r="G288" s="506"/>
      <c r="H288" s="507"/>
      <c r="I288" s="507"/>
      <c r="J288" s="506" t="str">
        <f t="shared" si="4"/>
        <v/>
      </c>
      <c r="K288" s="507"/>
      <c r="L288" s="507"/>
      <c r="M288" s="507"/>
      <c r="N288" s="507"/>
      <c r="O288" s="506" t="s">
        <v>1886</v>
      </c>
    </row>
    <row r="289" spans="4:15" x14ac:dyDescent="0.2">
      <c r="D289" s="507" t="s">
        <v>4023</v>
      </c>
      <c r="E289" s="506" t="s">
        <v>4014</v>
      </c>
      <c r="F289" s="507"/>
      <c r="G289" s="506"/>
      <c r="H289" s="507"/>
      <c r="I289" s="507"/>
      <c r="J289" s="506" t="str">
        <f t="shared" si="4"/>
        <v/>
      </c>
      <c r="K289" s="507"/>
      <c r="L289" s="507"/>
      <c r="M289" s="507"/>
      <c r="N289" s="507"/>
      <c r="O289" s="506" t="s">
        <v>1887</v>
      </c>
    </row>
    <row r="290" spans="4:15" x14ac:dyDescent="0.2">
      <c r="D290" s="507" t="s">
        <v>4024</v>
      </c>
      <c r="E290" s="506" t="s">
        <v>4025</v>
      </c>
      <c r="F290" s="507"/>
      <c r="G290" s="506"/>
      <c r="H290" s="507"/>
      <c r="I290" s="507"/>
      <c r="J290" s="506" t="str">
        <f t="shared" si="4"/>
        <v/>
      </c>
      <c r="K290" s="507"/>
      <c r="L290" s="507"/>
      <c r="M290" s="507"/>
      <c r="N290" s="507"/>
      <c r="O290" s="506" t="s">
        <v>1888</v>
      </c>
    </row>
    <row r="291" spans="4:15" x14ac:dyDescent="0.2">
      <c r="D291" s="507" t="s">
        <v>4026</v>
      </c>
      <c r="E291" s="506" t="s">
        <v>4025</v>
      </c>
      <c r="F291" s="507"/>
      <c r="G291" s="506"/>
      <c r="H291" s="507"/>
      <c r="I291" s="507"/>
      <c r="J291" s="506" t="str">
        <f t="shared" si="4"/>
        <v/>
      </c>
      <c r="K291" s="507"/>
      <c r="L291" s="507"/>
      <c r="M291" s="507"/>
      <c r="N291" s="507"/>
      <c r="O291" s="506" t="s">
        <v>1889</v>
      </c>
    </row>
    <row r="292" spans="4:15" x14ac:dyDescent="0.2">
      <c r="D292" s="507" t="s">
        <v>4027</v>
      </c>
      <c r="E292" s="506" t="s">
        <v>4025</v>
      </c>
      <c r="F292" s="507"/>
      <c r="G292" s="506"/>
      <c r="H292" s="507"/>
      <c r="I292" s="507"/>
      <c r="J292" s="506" t="str">
        <f t="shared" si="4"/>
        <v/>
      </c>
      <c r="K292" s="507"/>
      <c r="L292" s="507"/>
      <c r="M292" s="507"/>
      <c r="N292" s="507"/>
      <c r="O292" s="506" t="s">
        <v>1890</v>
      </c>
    </row>
    <row r="293" spans="4:15" x14ac:dyDescent="0.2">
      <c r="D293" s="507" t="s">
        <v>4028</v>
      </c>
      <c r="E293" s="506" t="s">
        <v>4025</v>
      </c>
      <c r="F293" s="507"/>
      <c r="G293" s="506"/>
      <c r="H293" s="507"/>
      <c r="I293" s="507"/>
      <c r="J293" s="506" t="str">
        <f t="shared" si="4"/>
        <v/>
      </c>
      <c r="K293" s="507"/>
      <c r="L293" s="507"/>
      <c r="M293" s="507"/>
      <c r="N293" s="507"/>
      <c r="O293" s="506" t="s">
        <v>1891</v>
      </c>
    </row>
    <row r="294" spans="4:15" x14ac:dyDescent="0.2">
      <c r="D294" s="507" t="s">
        <v>4029</v>
      </c>
      <c r="E294" s="506" t="s">
        <v>4025</v>
      </c>
      <c r="F294" s="507"/>
      <c r="G294" s="506"/>
      <c r="H294" s="507"/>
      <c r="I294" s="507"/>
      <c r="J294" s="506" t="str">
        <f t="shared" si="4"/>
        <v/>
      </c>
      <c r="K294" s="507"/>
      <c r="L294" s="507"/>
      <c r="M294" s="507"/>
      <c r="N294" s="507"/>
      <c r="O294" s="506" t="s">
        <v>1892</v>
      </c>
    </row>
    <row r="295" spans="4:15" x14ac:dyDescent="0.2">
      <c r="D295" s="507" t="s">
        <v>4030</v>
      </c>
      <c r="E295" s="506" t="s">
        <v>4025</v>
      </c>
      <c r="F295" s="507"/>
      <c r="G295" s="506"/>
      <c r="H295" s="507"/>
      <c r="I295" s="507"/>
      <c r="J295" s="506" t="str">
        <f t="shared" si="4"/>
        <v/>
      </c>
      <c r="K295" s="507"/>
      <c r="L295" s="507"/>
      <c r="M295" s="507"/>
      <c r="N295" s="507"/>
      <c r="O295" s="506" t="s">
        <v>1893</v>
      </c>
    </row>
    <row r="296" spans="4:15" x14ac:dyDescent="0.2">
      <c r="D296" s="507" t="s">
        <v>4031</v>
      </c>
      <c r="E296" s="506" t="s">
        <v>4025</v>
      </c>
      <c r="F296" s="507"/>
      <c r="G296" s="506"/>
      <c r="H296" s="507"/>
      <c r="I296" s="507"/>
      <c r="J296" s="506" t="str">
        <f t="shared" si="4"/>
        <v/>
      </c>
      <c r="K296" s="507"/>
      <c r="L296" s="507"/>
      <c r="M296" s="507"/>
      <c r="N296" s="507"/>
      <c r="O296" s="506" t="s">
        <v>1894</v>
      </c>
    </row>
    <row r="297" spans="4:15" x14ac:dyDescent="0.2">
      <c r="D297" s="507" t="s">
        <v>4032</v>
      </c>
      <c r="E297" s="506" t="s">
        <v>4025</v>
      </c>
      <c r="F297" s="507"/>
      <c r="G297" s="506"/>
      <c r="H297" s="507"/>
      <c r="I297" s="507"/>
      <c r="J297" s="506" t="str">
        <f t="shared" si="4"/>
        <v/>
      </c>
      <c r="K297" s="507"/>
      <c r="L297" s="507"/>
      <c r="M297" s="507"/>
      <c r="N297" s="507"/>
      <c r="O297" s="506" t="s">
        <v>1895</v>
      </c>
    </row>
    <row r="298" spans="4:15" x14ac:dyDescent="0.2">
      <c r="D298" s="507" t="s">
        <v>4033</v>
      </c>
      <c r="E298" s="506" t="s">
        <v>4025</v>
      </c>
      <c r="F298" s="507"/>
      <c r="G298" s="506"/>
      <c r="H298" s="507"/>
      <c r="I298" s="507"/>
      <c r="J298" s="506" t="str">
        <f t="shared" si="4"/>
        <v/>
      </c>
      <c r="K298" s="507"/>
      <c r="L298" s="507"/>
      <c r="M298" s="507"/>
      <c r="N298" s="507"/>
      <c r="O298" s="506" t="s">
        <v>1896</v>
      </c>
    </row>
    <row r="299" spans="4:15" x14ac:dyDescent="0.2">
      <c r="D299" s="507" t="s">
        <v>4034</v>
      </c>
      <c r="E299" s="506" t="s">
        <v>4025</v>
      </c>
      <c r="F299" s="507"/>
      <c r="G299" s="506"/>
      <c r="H299" s="507"/>
      <c r="I299" s="507"/>
      <c r="J299" s="506" t="str">
        <f t="shared" si="4"/>
        <v/>
      </c>
      <c r="K299" s="507"/>
      <c r="L299" s="507"/>
      <c r="M299" s="507"/>
      <c r="N299" s="507"/>
      <c r="O299" s="506" t="s">
        <v>1897</v>
      </c>
    </row>
    <row r="300" spans="4:15" x14ac:dyDescent="0.2">
      <c r="D300" s="507" t="s">
        <v>4035</v>
      </c>
      <c r="E300" s="506" t="s">
        <v>4036</v>
      </c>
      <c r="F300" s="507"/>
      <c r="G300" s="506"/>
      <c r="H300" s="507"/>
      <c r="I300" s="507"/>
      <c r="J300" s="506" t="str">
        <f t="shared" si="4"/>
        <v/>
      </c>
      <c r="K300" s="507"/>
      <c r="L300" s="507"/>
      <c r="M300" s="507"/>
      <c r="N300" s="507"/>
      <c r="O300" s="506" t="s">
        <v>1898</v>
      </c>
    </row>
    <row r="301" spans="4:15" x14ac:dyDescent="0.2">
      <c r="D301" s="507" t="s">
        <v>4037</v>
      </c>
      <c r="E301" s="506" t="s">
        <v>4036</v>
      </c>
      <c r="F301" s="507"/>
      <c r="G301" s="506"/>
      <c r="H301" s="507"/>
      <c r="I301" s="507"/>
      <c r="J301" s="506" t="str">
        <f t="shared" si="4"/>
        <v/>
      </c>
      <c r="K301" s="507"/>
      <c r="L301" s="507"/>
      <c r="M301" s="507"/>
      <c r="N301" s="507"/>
      <c r="O301" s="506" t="s">
        <v>1899</v>
      </c>
    </row>
    <row r="302" spans="4:15" x14ac:dyDescent="0.2">
      <c r="D302" s="507" t="s">
        <v>4038</v>
      </c>
      <c r="E302" s="506" t="s">
        <v>4036</v>
      </c>
      <c r="F302" s="507"/>
      <c r="G302" s="506"/>
      <c r="H302" s="507"/>
      <c r="I302" s="507"/>
      <c r="J302" s="506" t="str">
        <f t="shared" si="4"/>
        <v/>
      </c>
      <c r="K302" s="507"/>
      <c r="L302" s="507"/>
      <c r="M302" s="507"/>
      <c r="N302" s="507"/>
      <c r="O302" s="506" t="s">
        <v>1900</v>
      </c>
    </row>
    <row r="303" spans="4:15" x14ac:dyDescent="0.2">
      <c r="D303" s="507" t="s">
        <v>4039</v>
      </c>
      <c r="E303" s="506" t="s">
        <v>4036</v>
      </c>
      <c r="F303" s="507"/>
      <c r="G303" s="506"/>
      <c r="H303" s="507"/>
      <c r="I303" s="507"/>
      <c r="J303" s="506" t="str">
        <f t="shared" si="4"/>
        <v/>
      </c>
      <c r="K303" s="507"/>
      <c r="L303" s="507"/>
      <c r="M303" s="507"/>
      <c r="N303" s="507"/>
      <c r="O303" s="506" t="s">
        <v>1901</v>
      </c>
    </row>
    <row r="304" spans="4:15" x14ac:dyDescent="0.2">
      <c r="D304" s="507" t="s">
        <v>4040</v>
      </c>
      <c r="E304" s="506" t="s">
        <v>4036</v>
      </c>
      <c r="F304" s="507"/>
      <c r="G304" s="506"/>
      <c r="H304" s="507"/>
      <c r="I304" s="507"/>
      <c r="J304" s="506" t="str">
        <f t="shared" ref="J304:J367" si="5">F304&amp;H304&amp;I304</f>
        <v/>
      </c>
      <c r="K304" s="507"/>
      <c r="L304" s="507"/>
      <c r="M304" s="507"/>
      <c r="N304" s="507"/>
      <c r="O304" s="506" t="s">
        <v>1902</v>
      </c>
    </row>
    <row r="305" spans="4:15" x14ac:dyDescent="0.2">
      <c r="D305" s="507" t="s">
        <v>4041</v>
      </c>
      <c r="E305" s="506" t="s">
        <v>4036</v>
      </c>
      <c r="F305" s="507"/>
      <c r="G305" s="506"/>
      <c r="H305" s="507"/>
      <c r="I305" s="507"/>
      <c r="J305" s="506" t="str">
        <f t="shared" si="5"/>
        <v/>
      </c>
      <c r="K305" s="507"/>
      <c r="L305" s="507"/>
      <c r="M305" s="507"/>
      <c r="N305" s="507"/>
      <c r="O305" s="506" t="s">
        <v>1903</v>
      </c>
    </row>
    <row r="306" spans="4:15" x14ac:dyDescent="0.2">
      <c r="D306" s="507" t="s">
        <v>4042</v>
      </c>
      <c r="E306" s="506" t="s">
        <v>4036</v>
      </c>
      <c r="F306" s="507"/>
      <c r="G306" s="506"/>
      <c r="H306" s="507"/>
      <c r="I306" s="507"/>
      <c r="J306" s="506" t="str">
        <f t="shared" si="5"/>
        <v/>
      </c>
      <c r="K306" s="507"/>
      <c r="L306" s="507"/>
      <c r="M306" s="507"/>
      <c r="N306" s="507"/>
      <c r="O306" s="506" t="s">
        <v>1904</v>
      </c>
    </row>
    <row r="307" spans="4:15" x14ac:dyDescent="0.2">
      <c r="D307" s="507" t="s">
        <v>4043</v>
      </c>
      <c r="E307" s="506" t="s">
        <v>4036</v>
      </c>
      <c r="F307" s="507"/>
      <c r="G307" s="506"/>
      <c r="H307" s="507"/>
      <c r="I307" s="507"/>
      <c r="J307" s="506" t="str">
        <f t="shared" si="5"/>
        <v/>
      </c>
      <c r="K307" s="507"/>
      <c r="L307" s="507"/>
      <c r="M307" s="507"/>
      <c r="N307" s="507"/>
      <c r="O307" s="506" t="s">
        <v>1905</v>
      </c>
    </row>
    <row r="308" spans="4:15" x14ac:dyDescent="0.2">
      <c r="D308" s="507" t="s">
        <v>4044</v>
      </c>
      <c r="E308" s="506" t="s">
        <v>4036</v>
      </c>
      <c r="F308" s="507"/>
      <c r="G308" s="506"/>
      <c r="H308" s="507"/>
      <c r="I308" s="507"/>
      <c r="J308" s="506" t="str">
        <f t="shared" si="5"/>
        <v/>
      </c>
      <c r="K308" s="507"/>
      <c r="L308" s="507"/>
      <c r="M308" s="507"/>
      <c r="N308" s="507"/>
      <c r="O308" s="506" t="s">
        <v>1906</v>
      </c>
    </row>
    <row r="309" spans="4:15" x14ac:dyDescent="0.2">
      <c r="D309" s="507" t="s">
        <v>4045</v>
      </c>
      <c r="E309" s="506" t="s">
        <v>4036</v>
      </c>
      <c r="F309" s="507"/>
      <c r="G309" s="506"/>
      <c r="H309" s="507"/>
      <c r="I309" s="507"/>
      <c r="J309" s="506" t="str">
        <f t="shared" si="5"/>
        <v/>
      </c>
      <c r="K309" s="507"/>
      <c r="L309" s="507"/>
      <c r="M309" s="507"/>
      <c r="N309" s="507"/>
      <c r="O309" s="506" t="s">
        <v>1907</v>
      </c>
    </row>
    <row r="310" spans="4:15" x14ac:dyDescent="0.2">
      <c r="D310" s="507" t="s">
        <v>4046</v>
      </c>
      <c r="E310" s="506" t="s">
        <v>4047</v>
      </c>
      <c r="F310" s="507"/>
      <c r="G310" s="506"/>
      <c r="H310" s="507"/>
      <c r="I310" s="507"/>
      <c r="J310" s="506" t="str">
        <f t="shared" si="5"/>
        <v/>
      </c>
      <c r="K310" s="507"/>
      <c r="L310" s="507"/>
      <c r="M310" s="507"/>
      <c r="N310" s="507"/>
      <c r="O310" s="506" t="s">
        <v>1908</v>
      </c>
    </row>
    <row r="311" spans="4:15" x14ac:dyDescent="0.2">
      <c r="D311" s="507" t="s">
        <v>4048</v>
      </c>
      <c r="E311" s="506" t="s">
        <v>4047</v>
      </c>
      <c r="F311" s="507"/>
      <c r="G311" s="506"/>
      <c r="H311" s="507"/>
      <c r="I311" s="507"/>
      <c r="J311" s="506" t="str">
        <f t="shared" si="5"/>
        <v/>
      </c>
      <c r="K311" s="507"/>
      <c r="L311" s="507"/>
      <c r="M311" s="507"/>
      <c r="N311" s="507"/>
      <c r="O311" s="506" t="s">
        <v>1909</v>
      </c>
    </row>
    <row r="312" spans="4:15" x14ac:dyDescent="0.2">
      <c r="D312" s="507" t="s">
        <v>4049</v>
      </c>
      <c r="E312" s="506" t="s">
        <v>4047</v>
      </c>
      <c r="F312" s="507"/>
      <c r="G312" s="506"/>
      <c r="H312" s="507"/>
      <c r="I312" s="507"/>
      <c r="J312" s="506" t="str">
        <f t="shared" si="5"/>
        <v/>
      </c>
      <c r="K312" s="507"/>
      <c r="L312" s="507"/>
      <c r="M312" s="507"/>
      <c r="N312" s="507"/>
      <c r="O312" s="506" t="s">
        <v>1910</v>
      </c>
    </row>
    <row r="313" spans="4:15" x14ac:dyDescent="0.2">
      <c r="D313" s="507" t="s">
        <v>4050</v>
      </c>
      <c r="E313" s="506" t="s">
        <v>4047</v>
      </c>
      <c r="F313" s="507"/>
      <c r="G313" s="506"/>
      <c r="H313" s="507"/>
      <c r="I313" s="507"/>
      <c r="J313" s="506" t="str">
        <f t="shared" si="5"/>
        <v/>
      </c>
      <c r="K313" s="507"/>
      <c r="L313" s="507"/>
      <c r="M313" s="507"/>
      <c r="N313" s="507"/>
      <c r="O313" s="506" t="s">
        <v>1911</v>
      </c>
    </row>
    <row r="314" spans="4:15" x14ac:dyDescent="0.2">
      <c r="D314" s="507" t="s">
        <v>4051</v>
      </c>
      <c r="E314" s="506" t="s">
        <v>4047</v>
      </c>
      <c r="F314" s="507"/>
      <c r="G314" s="506"/>
      <c r="H314" s="507"/>
      <c r="I314" s="507"/>
      <c r="J314" s="506" t="str">
        <f t="shared" si="5"/>
        <v/>
      </c>
      <c r="K314" s="507"/>
      <c r="L314" s="507"/>
      <c r="M314" s="507"/>
      <c r="N314" s="507"/>
      <c r="O314" s="506" t="s">
        <v>1912</v>
      </c>
    </row>
    <row r="315" spans="4:15" x14ac:dyDescent="0.2">
      <c r="D315" s="507" t="s">
        <v>4052</v>
      </c>
      <c r="E315" s="506" t="s">
        <v>4047</v>
      </c>
      <c r="F315" s="507"/>
      <c r="G315" s="506"/>
      <c r="H315" s="507"/>
      <c r="I315" s="507"/>
      <c r="J315" s="506" t="str">
        <f t="shared" si="5"/>
        <v/>
      </c>
      <c r="K315" s="507"/>
      <c r="L315" s="507"/>
      <c r="M315" s="507"/>
      <c r="N315" s="507"/>
      <c r="O315" s="506" t="s">
        <v>1913</v>
      </c>
    </row>
    <row r="316" spans="4:15" x14ac:dyDescent="0.2">
      <c r="D316" s="507" t="s">
        <v>4053</v>
      </c>
      <c r="E316" s="506" t="s">
        <v>4047</v>
      </c>
      <c r="F316" s="507"/>
      <c r="G316" s="506"/>
      <c r="H316" s="507"/>
      <c r="I316" s="507"/>
      <c r="J316" s="506" t="str">
        <f t="shared" si="5"/>
        <v/>
      </c>
      <c r="K316" s="507"/>
      <c r="L316" s="507"/>
      <c r="M316" s="507"/>
      <c r="N316" s="507"/>
      <c r="O316" s="506" t="s">
        <v>1914</v>
      </c>
    </row>
    <row r="317" spans="4:15" x14ac:dyDescent="0.2">
      <c r="D317" s="507" t="s">
        <v>4054</v>
      </c>
      <c r="E317" s="506" t="s">
        <v>4047</v>
      </c>
      <c r="F317" s="507"/>
      <c r="G317" s="506"/>
      <c r="H317" s="507"/>
      <c r="I317" s="507"/>
      <c r="J317" s="506" t="str">
        <f t="shared" si="5"/>
        <v/>
      </c>
      <c r="K317" s="507"/>
      <c r="L317" s="507"/>
      <c r="M317" s="507"/>
      <c r="N317" s="507"/>
      <c r="O317" s="506" t="s">
        <v>1915</v>
      </c>
    </row>
    <row r="318" spans="4:15" x14ac:dyDescent="0.2">
      <c r="D318" s="507" t="s">
        <v>4055</v>
      </c>
      <c r="E318" s="506" t="s">
        <v>4047</v>
      </c>
      <c r="F318" s="507"/>
      <c r="G318" s="506"/>
      <c r="H318" s="507"/>
      <c r="I318" s="507"/>
      <c r="J318" s="506" t="str">
        <f t="shared" si="5"/>
        <v/>
      </c>
      <c r="K318" s="507"/>
      <c r="L318" s="507"/>
      <c r="M318" s="507"/>
      <c r="N318" s="507"/>
      <c r="O318" s="506" t="s">
        <v>1916</v>
      </c>
    </row>
    <row r="319" spans="4:15" x14ac:dyDescent="0.2">
      <c r="D319" s="507" t="s">
        <v>4056</v>
      </c>
      <c r="E319" s="506" t="s">
        <v>4047</v>
      </c>
      <c r="F319" s="507"/>
      <c r="G319" s="506"/>
      <c r="H319" s="507"/>
      <c r="I319" s="507"/>
      <c r="J319" s="506" t="str">
        <f t="shared" si="5"/>
        <v/>
      </c>
      <c r="K319" s="507"/>
      <c r="L319" s="507"/>
      <c r="M319" s="507"/>
      <c r="N319" s="507"/>
      <c r="O319" s="506" t="s">
        <v>1917</v>
      </c>
    </row>
    <row r="320" spans="4:15" x14ac:dyDescent="0.2">
      <c r="D320" s="507" t="s">
        <v>4057</v>
      </c>
      <c r="E320" s="506" t="s">
        <v>4058</v>
      </c>
      <c r="F320" s="507"/>
      <c r="G320" s="506"/>
      <c r="H320" s="507"/>
      <c r="I320" s="507"/>
      <c r="J320" s="506" t="str">
        <f t="shared" si="5"/>
        <v/>
      </c>
      <c r="K320" s="507"/>
      <c r="L320" s="507"/>
      <c r="M320" s="507"/>
      <c r="N320" s="507"/>
      <c r="O320" s="506" t="s">
        <v>1918</v>
      </c>
    </row>
    <row r="321" spans="4:15" x14ac:dyDescent="0.2">
      <c r="D321" s="507" t="s">
        <v>4059</v>
      </c>
      <c r="E321" s="506" t="s">
        <v>4058</v>
      </c>
      <c r="F321" s="507"/>
      <c r="G321" s="506"/>
      <c r="H321" s="507"/>
      <c r="I321" s="507"/>
      <c r="J321" s="506" t="str">
        <f t="shared" si="5"/>
        <v/>
      </c>
      <c r="K321" s="507"/>
      <c r="L321" s="507"/>
      <c r="M321" s="507"/>
      <c r="N321" s="507"/>
      <c r="O321" s="506" t="s">
        <v>1919</v>
      </c>
    </row>
    <row r="322" spans="4:15" x14ac:dyDescent="0.2">
      <c r="D322" s="507" t="s">
        <v>4060</v>
      </c>
      <c r="E322" s="506" t="s">
        <v>4058</v>
      </c>
      <c r="F322" s="507"/>
      <c r="G322" s="506"/>
      <c r="H322" s="507"/>
      <c r="I322" s="507"/>
      <c r="J322" s="506" t="str">
        <f t="shared" si="5"/>
        <v/>
      </c>
      <c r="K322" s="507"/>
      <c r="L322" s="507"/>
      <c r="M322" s="507"/>
      <c r="N322" s="507"/>
      <c r="O322" s="506" t="s">
        <v>1920</v>
      </c>
    </row>
    <row r="323" spans="4:15" x14ac:dyDescent="0.2">
      <c r="D323" s="507" t="s">
        <v>4061</v>
      </c>
      <c r="E323" s="506" t="s">
        <v>4058</v>
      </c>
      <c r="F323" s="507"/>
      <c r="G323" s="506"/>
      <c r="H323" s="507"/>
      <c r="I323" s="507"/>
      <c r="J323" s="506" t="str">
        <f t="shared" si="5"/>
        <v/>
      </c>
      <c r="K323" s="507"/>
      <c r="L323" s="507"/>
      <c r="M323" s="507"/>
      <c r="N323" s="507"/>
      <c r="O323" s="506" t="s">
        <v>1921</v>
      </c>
    </row>
    <row r="324" spans="4:15" x14ac:dyDescent="0.2">
      <c r="D324" s="507" t="s">
        <v>4062</v>
      </c>
      <c r="E324" s="506" t="s">
        <v>4058</v>
      </c>
      <c r="F324" s="507"/>
      <c r="G324" s="506"/>
      <c r="H324" s="507"/>
      <c r="I324" s="507"/>
      <c r="J324" s="506" t="str">
        <f t="shared" si="5"/>
        <v/>
      </c>
      <c r="K324" s="507"/>
      <c r="L324" s="507"/>
      <c r="M324" s="507"/>
      <c r="N324" s="507"/>
      <c r="O324" s="506" t="s">
        <v>1922</v>
      </c>
    </row>
    <row r="325" spans="4:15" x14ac:dyDescent="0.2">
      <c r="D325" s="507" t="s">
        <v>4063</v>
      </c>
      <c r="E325" s="506" t="s">
        <v>4058</v>
      </c>
      <c r="F325" s="507"/>
      <c r="G325" s="506"/>
      <c r="H325" s="507"/>
      <c r="I325" s="507"/>
      <c r="J325" s="506" t="str">
        <f t="shared" si="5"/>
        <v/>
      </c>
      <c r="K325" s="507"/>
      <c r="L325" s="507"/>
      <c r="M325" s="507"/>
      <c r="N325" s="507"/>
      <c r="O325" s="506" t="s">
        <v>1923</v>
      </c>
    </row>
    <row r="326" spans="4:15" x14ac:dyDescent="0.2">
      <c r="D326" s="507" t="s">
        <v>4064</v>
      </c>
      <c r="E326" s="506" t="s">
        <v>4058</v>
      </c>
      <c r="F326" s="507"/>
      <c r="G326" s="506"/>
      <c r="H326" s="507"/>
      <c r="I326" s="507"/>
      <c r="J326" s="506" t="str">
        <f t="shared" si="5"/>
        <v/>
      </c>
      <c r="K326" s="507"/>
      <c r="L326" s="507"/>
      <c r="M326" s="507"/>
      <c r="N326" s="507"/>
      <c r="O326" s="506" t="s">
        <v>1924</v>
      </c>
    </row>
    <row r="327" spans="4:15" x14ac:dyDescent="0.2">
      <c r="D327" s="507" t="s">
        <v>4065</v>
      </c>
      <c r="E327" s="506" t="s">
        <v>4058</v>
      </c>
      <c r="F327" s="507"/>
      <c r="G327" s="506"/>
      <c r="H327" s="507"/>
      <c r="I327" s="507"/>
      <c r="J327" s="506" t="str">
        <f t="shared" si="5"/>
        <v/>
      </c>
      <c r="K327" s="507"/>
      <c r="L327" s="507"/>
      <c r="M327" s="507"/>
      <c r="N327" s="507"/>
      <c r="O327" s="506" t="s">
        <v>1925</v>
      </c>
    </row>
    <row r="328" spans="4:15" x14ac:dyDescent="0.2">
      <c r="D328" s="507" t="s">
        <v>4066</v>
      </c>
      <c r="E328" s="506" t="s">
        <v>4058</v>
      </c>
      <c r="F328" s="507"/>
      <c r="G328" s="506"/>
      <c r="H328" s="507"/>
      <c r="I328" s="507"/>
      <c r="J328" s="506" t="str">
        <f t="shared" si="5"/>
        <v/>
      </c>
      <c r="K328" s="507"/>
      <c r="L328" s="507"/>
      <c r="M328" s="507"/>
      <c r="N328" s="507"/>
      <c r="O328" s="506" t="s">
        <v>1926</v>
      </c>
    </row>
    <row r="329" spans="4:15" x14ac:dyDescent="0.2">
      <c r="D329" s="507" t="s">
        <v>4067</v>
      </c>
      <c r="E329" s="506" t="s">
        <v>4058</v>
      </c>
      <c r="F329" s="507"/>
      <c r="G329" s="506"/>
      <c r="H329" s="507"/>
      <c r="I329" s="507"/>
      <c r="J329" s="506" t="str">
        <f t="shared" si="5"/>
        <v/>
      </c>
      <c r="K329" s="507"/>
      <c r="L329" s="507"/>
      <c r="M329" s="507"/>
      <c r="N329" s="507"/>
      <c r="O329" s="506" t="s">
        <v>1927</v>
      </c>
    </row>
    <row r="330" spans="4:15" x14ac:dyDescent="0.2">
      <c r="D330" s="507" t="s">
        <v>4068</v>
      </c>
      <c r="E330" s="506" t="s">
        <v>4069</v>
      </c>
      <c r="F330" s="507"/>
      <c r="G330" s="506"/>
      <c r="H330" s="507"/>
      <c r="I330" s="507"/>
      <c r="J330" s="506" t="str">
        <f t="shared" si="5"/>
        <v/>
      </c>
      <c r="K330" s="507"/>
      <c r="L330" s="507"/>
      <c r="M330" s="507"/>
      <c r="N330" s="507"/>
      <c r="O330" s="506" t="s">
        <v>1928</v>
      </c>
    </row>
    <row r="331" spans="4:15" x14ac:dyDescent="0.2">
      <c r="D331" s="507" t="s">
        <v>4070</v>
      </c>
      <c r="E331" s="506" t="s">
        <v>4069</v>
      </c>
      <c r="F331" s="507"/>
      <c r="G331" s="506"/>
      <c r="H331" s="507"/>
      <c r="I331" s="507"/>
      <c r="J331" s="506" t="str">
        <f t="shared" si="5"/>
        <v/>
      </c>
      <c r="K331" s="507"/>
      <c r="L331" s="507"/>
      <c r="M331" s="507"/>
      <c r="N331" s="507"/>
      <c r="O331" s="506" t="s">
        <v>1929</v>
      </c>
    </row>
    <row r="332" spans="4:15" x14ac:dyDescent="0.2">
      <c r="D332" s="507" t="s">
        <v>4071</v>
      </c>
      <c r="E332" s="506" t="s">
        <v>4069</v>
      </c>
      <c r="F332" s="507"/>
      <c r="G332" s="506"/>
      <c r="H332" s="507"/>
      <c r="I332" s="507"/>
      <c r="J332" s="506" t="str">
        <f t="shared" si="5"/>
        <v/>
      </c>
      <c r="K332" s="507"/>
      <c r="L332" s="507"/>
      <c r="M332" s="507"/>
      <c r="N332" s="507"/>
      <c r="O332" s="506" t="s">
        <v>1930</v>
      </c>
    </row>
    <row r="333" spans="4:15" x14ac:dyDescent="0.2">
      <c r="D333" s="507" t="s">
        <v>4072</v>
      </c>
      <c r="E333" s="506" t="s">
        <v>4069</v>
      </c>
      <c r="F333" s="507"/>
      <c r="G333" s="506"/>
      <c r="H333" s="507"/>
      <c r="I333" s="507"/>
      <c r="J333" s="506" t="str">
        <f t="shared" si="5"/>
        <v/>
      </c>
      <c r="K333" s="507"/>
      <c r="L333" s="507"/>
      <c r="M333" s="507"/>
      <c r="N333" s="507"/>
      <c r="O333" s="506" t="s">
        <v>1931</v>
      </c>
    </row>
    <row r="334" spans="4:15" x14ac:dyDescent="0.2">
      <c r="D334" s="507" t="s">
        <v>4073</v>
      </c>
      <c r="E334" s="506" t="s">
        <v>4069</v>
      </c>
      <c r="F334" s="507"/>
      <c r="G334" s="506"/>
      <c r="H334" s="507"/>
      <c r="I334" s="507"/>
      <c r="J334" s="506" t="str">
        <f t="shared" si="5"/>
        <v/>
      </c>
      <c r="K334" s="507"/>
      <c r="L334" s="507"/>
      <c r="M334" s="507"/>
      <c r="N334" s="507"/>
      <c r="O334" s="506" t="s">
        <v>1932</v>
      </c>
    </row>
    <row r="335" spans="4:15" x14ac:dyDescent="0.2">
      <c r="D335" s="507" t="s">
        <v>4074</v>
      </c>
      <c r="E335" s="506" t="s">
        <v>4069</v>
      </c>
      <c r="F335" s="507"/>
      <c r="G335" s="506"/>
      <c r="H335" s="507"/>
      <c r="I335" s="507"/>
      <c r="J335" s="506" t="str">
        <f t="shared" si="5"/>
        <v/>
      </c>
      <c r="K335" s="507"/>
      <c r="L335" s="507"/>
      <c r="M335" s="507"/>
      <c r="N335" s="507"/>
      <c r="O335" s="506" t="s">
        <v>1933</v>
      </c>
    </row>
    <row r="336" spans="4:15" x14ac:dyDescent="0.2">
      <c r="D336" s="507" t="s">
        <v>4075</v>
      </c>
      <c r="E336" s="506" t="s">
        <v>4069</v>
      </c>
      <c r="F336" s="507"/>
      <c r="G336" s="506"/>
      <c r="H336" s="507"/>
      <c r="I336" s="507"/>
      <c r="J336" s="506" t="str">
        <f t="shared" si="5"/>
        <v/>
      </c>
      <c r="K336" s="507"/>
      <c r="L336" s="507"/>
      <c r="M336" s="507"/>
      <c r="N336" s="507"/>
      <c r="O336" s="506" t="s">
        <v>1934</v>
      </c>
    </row>
    <row r="337" spans="4:15" x14ac:dyDescent="0.2">
      <c r="D337" s="507" t="s">
        <v>4076</v>
      </c>
      <c r="E337" s="506" t="s">
        <v>4069</v>
      </c>
      <c r="F337" s="507"/>
      <c r="G337" s="506"/>
      <c r="H337" s="507"/>
      <c r="I337" s="507"/>
      <c r="J337" s="506" t="str">
        <f t="shared" si="5"/>
        <v/>
      </c>
      <c r="K337" s="507"/>
      <c r="L337" s="507"/>
      <c r="M337" s="507"/>
      <c r="N337" s="507"/>
      <c r="O337" s="506" t="s">
        <v>1935</v>
      </c>
    </row>
    <row r="338" spans="4:15" x14ac:dyDescent="0.2">
      <c r="D338" s="507" t="s">
        <v>4077</v>
      </c>
      <c r="E338" s="506" t="s">
        <v>4069</v>
      </c>
      <c r="F338" s="507"/>
      <c r="G338" s="506"/>
      <c r="H338" s="507"/>
      <c r="I338" s="507"/>
      <c r="J338" s="506" t="str">
        <f t="shared" si="5"/>
        <v/>
      </c>
      <c r="K338" s="507"/>
      <c r="L338" s="507"/>
      <c r="M338" s="507"/>
      <c r="N338" s="507"/>
      <c r="O338" s="506" t="s">
        <v>1936</v>
      </c>
    </row>
    <row r="339" spans="4:15" x14ac:dyDescent="0.2">
      <c r="D339" s="507" t="s">
        <v>4078</v>
      </c>
      <c r="E339" s="506" t="s">
        <v>4069</v>
      </c>
      <c r="F339" s="507"/>
      <c r="G339" s="506"/>
      <c r="H339" s="507"/>
      <c r="I339" s="507"/>
      <c r="J339" s="506" t="str">
        <f t="shared" si="5"/>
        <v/>
      </c>
      <c r="K339" s="507"/>
      <c r="L339" s="507"/>
      <c r="M339" s="507"/>
      <c r="N339" s="507"/>
      <c r="O339" s="506" t="s">
        <v>1937</v>
      </c>
    </row>
    <row r="340" spans="4:15" x14ac:dyDescent="0.2">
      <c r="D340" s="507" t="s">
        <v>4079</v>
      </c>
      <c r="E340" s="506" t="s">
        <v>4080</v>
      </c>
      <c r="F340" s="507"/>
      <c r="G340" s="506"/>
      <c r="H340" s="507"/>
      <c r="I340" s="507"/>
      <c r="J340" s="506" t="str">
        <f t="shared" si="5"/>
        <v/>
      </c>
      <c r="K340" s="507"/>
      <c r="L340" s="507"/>
      <c r="M340" s="507"/>
      <c r="N340" s="507"/>
      <c r="O340" s="506" t="s">
        <v>1938</v>
      </c>
    </row>
    <row r="341" spans="4:15" x14ac:dyDescent="0.2">
      <c r="D341" s="507" t="s">
        <v>4081</v>
      </c>
      <c r="E341" s="506" t="s">
        <v>4080</v>
      </c>
      <c r="F341" s="507"/>
      <c r="G341" s="506"/>
      <c r="H341" s="507"/>
      <c r="I341" s="507"/>
      <c r="J341" s="506" t="str">
        <f t="shared" si="5"/>
        <v/>
      </c>
      <c r="K341" s="507"/>
      <c r="L341" s="507"/>
      <c r="M341" s="507"/>
      <c r="N341" s="507"/>
      <c r="O341" s="506" t="s">
        <v>1939</v>
      </c>
    </row>
    <row r="342" spans="4:15" x14ac:dyDescent="0.2">
      <c r="D342" s="507" t="s">
        <v>4082</v>
      </c>
      <c r="E342" s="506" t="s">
        <v>4080</v>
      </c>
      <c r="F342" s="507"/>
      <c r="G342" s="506"/>
      <c r="H342" s="507"/>
      <c r="I342" s="507"/>
      <c r="J342" s="506" t="str">
        <f t="shared" si="5"/>
        <v/>
      </c>
      <c r="K342" s="507"/>
      <c r="L342" s="507"/>
      <c r="M342" s="507"/>
      <c r="N342" s="507"/>
      <c r="O342" s="506" t="s">
        <v>1940</v>
      </c>
    </row>
    <row r="343" spans="4:15" x14ac:dyDescent="0.2">
      <c r="D343" s="507" t="s">
        <v>4083</v>
      </c>
      <c r="E343" s="506" t="s">
        <v>4080</v>
      </c>
      <c r="F343" s="507"/>
      <c r="G343" s="506"/>
      <c r="H343" s="507"/>
      <c r="I343" s="507"/>
      <c r="J343" s="506" t="str">
        <f t="shared" si="5"/>
        <v/>
      </c>
      <c r="K343" s="507"/>
      <c r="L343" s="507"/>
      <c r="M343" s="507"/>
      <c r="N343" s="507"/>
      <c r="O343" s="506" t="s">
        <v>1941</v>
      </c>
    </row>
    <row r="344" spans="4:15" x14ac:dyDescent="0.2">
      <c r="D344" s="507" t="s">
        <v>4084</v>
      </c>
      <c r="E344" s="506" t="s">
        <v>4080</v>
      </c>
      <c r="F344" s="507"/>
      <c r="G344" s="506"/>
      <c r="H344" s="507"/>
      <c r="I344" s="507"/>
      <c r="J344" s="506" t="str">
        <f t="shared" si="5"/>
        <v/>
      </c>
      <c r="K344" s="507"/>
      <c r="L344" s="507"/>
      <c r="M344" s="507"/>
      <c r="N344" s="507"/>
      <c r="O344" s="506" t="s">
        <v>1942</v>
      </c>
    </row>
    <row r="345" spans="4:15" x14ac:dyDescent="0.2">
      <c r="D345" s="507" t="s">
        <v>4085</v>
      </c>
      <c r="E345" s="506" t="s">
        <v>4080</v>
      </c>
      <c r="F345" s="507"/>
      <c r="G345" s="506"/>
      <c r="H345" s="507"/>
      <c r="I345" s="507"/>
      <c r="J345" s="506" t="str">
        <f t="shared" si="5"/>
        <v/>
      </c>
      <c r="K345" s="507"/>
      <c r="L345" s="507"/>
      <c r="M345" s="507"/>
      <c r="N345" s="507"/>
      <c r="O345" s="506" t="s">
        <v>1943</v>
      </c>
    </row>
    <row r="346" spans="4:15" x14ac:dyDescent="0.2">
      <c r="D346" s="507" t="s">
        <v>4086</v>
      </c>
      <c r="E346" s="506" t="s">
        <v>4080</v>
      </c>
      <c r="F346" s="507"/>
      <c r="G346" s="506"/>
      <c r="H346" s="507"/>
      <c r="I346" s="507"/>
      <c r="J346" s="506" t="str">
        <f t="shared" si="5"/>
        <v/>
      </c>
      <c r="K346" s="507"/>
      <c r="L346" s="507"/>
      <c r="M346" s="507"/>
      <c r="N346" s="507"/>
      <c r="O346" s="506" t="s">
        <v>1944</v>
      </c>
    </row>
    <row r="347" spans="4:15" x14ac:dyDescent="0.2">
      <c r="D347" s="507" t="s">
        <v>4087</v>
      </c>
      <c r="E347" s="506" t="s">
        <v>4080</v>
      </c>
      <c r="F347" s="507"/>
      <c r="G347" s="506"/>
      <c r="H347" s="507"/>
      <c r="I347" s="507"/>
      <c r="J347" s="506" t="str">
        <f t="shared" si="5"/>
        <v/>
      </c>
      <c r="K347" s="507"/>
      <c r="L347" s="507"/>
      <c r="M347" s="507"/>
      <c r="N347" s="507"/>
      <c r="O347" s="506" t="s">
        <v>1945</v>
      </c>
    </row>
    <row r="348" spans="4:15" x14ac:dyDescent="0.2">
      <c r="D348" s="507" t="s">
        <v>4088</v>
      </c>
      <c r="E348" s="506" t="s">
        <v>4080</v>
      </c>
      <c r="F348" s="507"/>
      <c r="G348" s="506"/>
      <c r="H348" s="507"/>
      <c r="I348" s="507"/>
      <c r="J348" s="506" t="str">
        <f t="shared" si="5"/>
        <v/>
      </c>
      <c r="K348" s="507"/>
      <c r="L348" s="507"/>
      <c r="M348" s="507"/>
      <c r="N348" s="507"/>
      <c r="O348" s="506" t="s">
        <v>1946</v>
      </c>
    </row>
    <row r="349" spans="4:15" x14ac:dyDescent="0.2">
      <c r="D349" s="507" t="s">
        <v>4089</v>
      </c>
      <c r="E349" s="506" t="s">
        <v>4080</v>
      </c>
      <c r="F349" s="507"/>
      <c r="G349" s="506"/>
      <c r="H349" s="507"/>
      <c r="I349" s="507"/>
      <c r="J349" s="506" t="str">
        <f t="shared" si="5"/>
        <v/>
      </c>
      <c r="K349" s="507"/>
      <c r="L349" s="507"/>
      <c r="M349" s="507"/>
      <c r="N349" s="507"/>
      <c r="O349" s="506" t="s">
        <v>1947</v>
      </c>
    </row>
    <row r="350" spans="4:15" x14ac:dyDescent="0.2">
      <c r="D350" s="507" t="s">
        <v>4090</v>
      </c>
      <c r="E350" s="506" t="s">
        <v>4091</v>
      </c>
      <c r="F350" s="507"/>
      <c r="G350" s="506"/>
      <c r="H350" s="507"/>
      <c r="I350" s="507"/>
      <c r="J350" s="506" t="str">
        <f t="shared" si="5"/>
        <v/>
      </c>
      <c r="K350" s="507"/>
      <c r="L350" s="507"/>
      <c r="M350" s="507"/>
      <c r="N350" s="507"/>
      <c r="O350" s="506" t="s">
        <v>1948</v>
      </c>
    </row>
    <row r="351" spans="4:15" x14ac:dyDescent="0.2">
      <c r="D351" s="507" t="s">
        <v>4092</v>
      </c>
      <c r="E351" s="506" t="s">
        <v>4091</v>
      </c>
      <c r="F351" s="507"/>
      <c r="G351" s="506"/>
      <c r="H351" s="507"/>
      <c r="I351" s="507"/>
      <c r="J351" s="506" t="str">
        <f t="shared" si="5"/>
        <v/>
      </c>
      <c r="K351" s="507"/>
      <c r="L351" s="507"/>
      <c r="M351" s="507"/>
      <c r="N351" s="507"/>
      <c r="O351" s="506" t="s">
        <v>1949</v>
      </c>
    </row>
    <row r="352" spans="4:15" x14ac:dyDescent="0.2">
      <c r="D352" s="507" t="s">
        <v>4093</v>
      </c>
      <c r="E352" s="506" t="s">
        <v>4091</v>
      </c>
      <c r="F352" s="507"/>
      <c r="G352" s="506"/>
      <c r="H352" s="507"/>
      <c r="I352" s="507"/>
      <c r="J352" s="506" t="str">
        <f t="shared" si="5"/>
        <v/>
      </c>
      <c r="K352" s="507"/>
      <c r="L352" s="507"/>
      <c r="M352" s="507"/>
      <c r="N352" s="507"/>
      <c r="O352" s="506" t="s">
        <v>1950</v>
      </c>
    </row>
    <row r="353" spans="4:15" x14ac:dyDescent="0.2">
      <c r="D353" s="507" t="s">
        <v>4094</v>
      </c>
      <c r="E353" s="506" t="s">
        <v>4091</v>
      </c>
      <c r="F353" s="507"/>
      <c r="G353" s="506"/>
      <c r="H353" s="507"/>
      <c r="I353" s="507"/>
      <c r="J353" s="506" t="str">
        <f t="shared" si="5"/>
        <v/>
      </c>
      <c r="K353" s="507"/>
      <c r="L353" s="507"/>
      <c r="M353" s="507"/>
      <c r="N353" s="507"/>
      <c r="O353" s="506" t="s">
        <v>1951</v>
      </c>
    </row>
    <row r="354" spans="4:15" x14ac:dyDescent="0.2">
      <c r="D354" s="507" t="s">
        <v>4095</v>
      </c>
      <c r="E354" s="506" t="s">
        <v>4091</v>
      </c>
      <c r="F354" s="507"/>
      <c r="G354" s="506"/>
      <c r="H354" s="507"/>
      <c r="I354" s="507"/>
      <c r="J354" s="506" t="str">
        <f t="shared" si="5"/>
        <v/>
      </c>
      <c r="K354" s="507"/>
      <c r="L354" s="507"/>
      <c r="M354" s="507"/>
      <c r="N354" s="507"/>
      <c r="O354" s="506" t="s">
        <v>1952</v>
      </c>
    </row>
    <row r="355" spans="4:15" x14ac:dyDescent="0.2">
      <c r="D355" s="507" t="s">
        <v>4096</v>
      </c>
      <c r="E355" s="506" t="s">
        <v>4091</v>
      </c>
      <c r="F355" s="507"/>
      <c r="G355" s="506"/>
      <c r="H355" s="507"/>
      <c r="I355" s="507"/>
      <c r="J355" s="506" t="str">
        <f t="shared" si="5"/>
        <v/>
      </c>
      <c r="K355" s="507"/>
      <c r="L355" s="507"/>
      <c r="M355" s="507"/>
      <c r="N355" s="507"/>
      <c r="O355" s="506" t="s">
        <v>1953</v>
      </c>
    </row>
    <row r="356" spans="4:15" x14ac:dyDescent="0.2">
      <c r="D356" s="507" t="s">
        <v>4097</v>
      </c>
      <c r="E356" s="506" t="s">
        <v>4091</v>
      </c>
      <c r="F356" s="507"/>
      <c r="G356" s="506"/>
      <c r="H356" s="507"/>
      <c r="I356" s="507"/>
      <c r="J356" s="506" t="str">
        <f t="shared" si="5"/>
        <v/>
      </c>
      <c r="K356" s="507"/>
      <c r="L356" s="507"/>
      <c r="M356" s="507"/>
      <c r="N356" s="507"/>
      <c r="O356" s="506" t="s">
        <v>1954</v>
      </c>
    </row>
    <row r="357" spans="4:15" x14ac:dyDescent="0.2">
      <c r="D357" s="507" t="s">
        <v>4098</v>
      </c>
      <c r="E357" s="506" t="s">
        <v>4091</v>
      </c>
      <c r="F357" s="507"/>
      <c r="G357" s="506"/>
      <c r="H357" s="507"/>
      <c r="I357" s="507"/>
      <c r="J357" s="506" t="str">
        <f t="shared" si="5"/>
        <v/>
      </c>
      <c r="K357" s="507"/>
      <c r="L357" s="507"/>
      <c r="M357" s="507"/>
      <c r="N357" s="507"/>
      <c r="O357" s="506" t="s">
        <v>1955</v>
      </c>
    </row>
    <row r="358" spans="4:15" x14ac:dyDescent="0.2">
      <c r="D358" s="507" t="s">
        <v>4099</v>
      </c>
      <c r="E358" s="506" t="s">
        <v>4091</v>
      </c>
      <c r="F358" s="507"/>
      <c r="G358" s="506"/>
      <c r="H358" s="507"/>
      <c r="I358" s="507"/>
      <c r="J358" s="506" t="str">
        <f t="shared" si="5"/>
        <v/>
      </c>
      <c r="K358" s="507"/>
      <c r="L358" s="507"/>
      <c r="M358" s="507"/>
      <c r="N358" s="507"/>
      <c r="O358" s="506" t="s">
        <v>1956</v>
      </c>
    </row>
    <row r="359" spans="4:15" x14ac:dyDescent="0.2">
      <c r="D359" s="507" t="s">
        <v>4100</v>
      </c>
      <c r="E359" s="506" t="s">
        <v>4091</v>
      </c>
      <c r="F359" s="507"/>
      <c r="G359" s="506"/>
      <c r="H359" s="507"/>
      <c r="I359" s="507"/>
      <c r="J359" s="506" t="str">
        <f t="shared" si="5"/>
        <v/>
      </c>
      <c r="K359" s="507"/>
      <c r="L359" s="507"/>
      <c r="M359" s="507"/>
      <c r="N359" s="507"/>
      <c r="O359" s="506" t="s">
        <v>1957</v>
      </c>
    </row>
    <row r="360" spans="4:15" x14ac:dyDescent="0.2">
      <c r="D360" s="507" t="s">
        <v>4101</v>
      </c>
      <c r="E360" s="506" t="s">
        <v>4102</v>
      </c>
      <c r="F360" s="507"/>
      <c r="G360" s="506"/>
      <c r="H360" s="507"/>
      <c r="I360" s="507"/>
      <c r="J360" s="506" t="str">
        <f t="shared" si="5"/>
        <v/>
      </c>
      <c r="K360" s="507"/>
      <c r="L360" s="507"/>
      <c r="M360" s="507"/>
      <c r="N360" s="507"/>
      <c r="O360" s="506" t="s">
        <v>1958</v>
      </c>
    </row>
    <row r="361" spans="4:15" x14ac:dyDescent="0.2">
      <c r="D361" s="507" t="s">
        <v>4103</v>
      </c>
      <c r="E361" s="506" t="s">
        <v>4102</v>
      </c>
      <c r="F361" s="507"/>
      <c r="G361" s="506"/>
      <c r="H361" s="507"/>
      <c r="I361" s="507"/>
      <c r="J361" s="506" t="str">
        <f t="shared" si="5"/>
        <v/>
      </c>
      <c r="K361" s="507"/>
      <c r="L361" s="507"/>
      <c r="M361" s="507"/>
      <c r="N361" s="507"/>
      <c r="O361" s="506" t="s">
        <v>1959</v>
      </c>
    </row>
    <row r="362" spans="4:15" x14ac:dyDescent="0.2">
      <c r="D362" s="507" t="s">
        <v>4104</v>
      </c>
      <c r="E362" s="506" t="s">
        <v>4102</v>
      </c>
      <c r="F362" s="507"/>
      <c r="G362" s="506"/>
      <c r="H362" s="507"/>
      <c r="I362" s="507"/>
      <c r="J362" s="506" t="str">
        <f t="shared" si="5"/>
        <v/>
      </c>
      <c r="K362" s="507"/>
      <c r="L362" s="507"/>
      <c r="M362" s="507"/>
      <c r="N362" s="507"/>
      <c r="O362" s="506" t="s">
        <v>1960</v>
      </c>
    </row>
    <row r="363" spans="4:15" x14ac:dyDescent="0.2">
      <c r="D363" s="507" t="s">
        <v>4105</v>
      </c>
      <c r="E363" s="506" t="s">
        <v>4102</v>
      </c>
      <c r="F363" s="507"/>
      <c r="G363" s="506"/>
      <c r="H363" s="507"/>
      <c r="I363" s="507"/>
      <c r="J363" s="506" t="str">
        <f t="shared" si="5"/>
        <v/>
      </c>
      <c r="K363" s="507"/>
      <c r="L363" s="507"/>
      <c r="M363" s="507"/>
      <c r="N363" s="507"/>
      <c r="O363" s="506" t="s">
        <v>1961</v>
      </c>
    </row>
    <row r="364" spans="4:15" x14ac:dyDescent="0.2">
      <c r="D364" s="507" t="s">
        <v>4106</v>
      </c>
      <c r="E364" s="506" t="s">
        <v>4102</v>
      </c>
      <c r="F364" s="507"/>
      <c r="G364" s="506"/>
      <c r="H364" s="507"/>
      <c r="I364" s="507"/>
      <c r="J364" s="506" t="str">
        <f t="shared" si="5"/>
        <v/>
      </c>
      <c r="K364" s="507"/>
      <c r="L364" s="507"/>
      <c r="M364" s="507"/>
      <c r="N364" s="507"/>
      <c r="O364" s="506" t="s">
        <v>1962</v>
      </c>
    </row>
    <row r="365" spans="4:15" x14ac:dyDescent="0.2">
      <c r="D365" s="507" t="s">
        <v>4107</v>
      </c>
      <c r="E365" s="506" t="s">
        <v>4102</v>
      </c>
      <c r="F365" s="507"/>
      <c r="G365" s="506"/>
      <c r="H365" s="507"/>
      <c r="I365" s="507"/>
      <c r="J365" s="506" t="str">
        <f t="shared" si="5"/>
        <v/>
      </c>
      <c r="K365" s="507"/>
      <c r="L365" s="507"/>
      <c r="M365" s="507"/>
      <c r="N365" s="507"/>
      <c r="O365" s="506" t="s">
        <v>1963</v>
      </c>
    </row>
    <row r="366" spans="4:15" x14ac:dyDescent="0.2">
      <c r="D366" s="507" t="s">
        <v>4108</v>
      </c>
      <c r="E366" s="506" t="s">
        <v>4102</v>
      </c>
      <c r="F366" s="507"/>
      <c r="G366" s="506"/>
      <c r="H366" s="507"/>
      <c r="I366" s="507"/>
      <c r="J366" s="506" t="str">
        <f t="shared" si="5"/>
        <v/>
      </c>
      <c r="K366" s="507"/>
      <c r="L366" s="507"/>
      <c r="M366" s="507"/>
      <c r="N366" s="507"/>
      <c r="O366" s="506" t="s">
        <v>1964</v>
      </c>
    </row>
    <row r="367" spans="4:15" x14ac:dyDescent="0.2">
      <c r="D367" s="507" t="s">
        <v>4109</v>
      </c>
      <c r="E367" s="506" t="s">
        <v>4102</v>
      </c>
      <c r="F367" s="507"/>
      <c r="G367" s="506"/>
      <c r="H367" s="507"/>
      <c r="I367" s="507"/>
      <c r="J367" s="506" t="str">
        <f t="shared" si="5"/>
        <v/>
      </c>
      <c r="K367" s="507"/>
      <c r="L367" s="507"/>
      <c r="M367" s="507"/>
      <c r="N367" s="507"/>
      <c r="O367" s="506" t="s">
        <v>1965</v>
      </c>
    </row>
    <row r="368" spans="4:15" x14ac:dyDescent="0.2">
      <c r="D368" s="507" t="s">
        <v>4110</v>
      </c>
      <c r="E368" s="506" t="s">
        <v>4102</v>
      </c>
      <c r="F368" s="507"/>
      <c r="G368" s="506"/>
      <c r="H368" s="507"/>
      <c r="I368" s="507"/>
      <c r="J368" s="506" t="str">
        <f t="shared" ref="J368:J431" si="6">F368&amp;H368&amp;I368</f>
        <v/>
      </c>
      <c r="K368" s="507"/>
      <c r="L368" s="507"/>
      <c r="M368" s="507"/>
      <c r="N368" s="507"/>
      <c r="O368" s="506" t="s">
        <v>1966</v>
      </c>
    </row>
    <row r="369" spans="4:15" x14ac:dyDescent="0.2">
      <c r="D369" s="507" t="s">
        <v>4111</v>
      </c>
      <c r="E369" s="506" t="s">
        <v>4102</v>
      </c>
      <c r="F369" s="507"/>
      <c r="G369" s="506"/>
      <c r="H369" s="507"/>
      <c r="I369" s="507"/>
      <c r="J369" s="506" t="str">
        <f t="shared" si="6"/>
        <v/>
      </c>
      <c r="K369" s="507"/>
      <c r="L369" s="507"/>
      <c r="M369" s="507"/>
      <c r="N369" s="507"/>
      <c r="O369" s="506" t="s">
        <v>1967</v>
      </c>
    </row>
    <row r="370" spans="4:15" x14ac:dyDescent="0.2">
      <c r="D370" s="507" t="s">
        <v>4112</v>
      </c>
      <c r="E370" s="506" t="s">
        <v>4113</v>
      </c>
      <c r="F370" s="507"/>
      <c r="G370" s="506"/>
      <c r="H370" s="507"/>
      <c r="I370" s="507"/>
      <c r="J370" s="506" t="str">
        <f t="shared" si="6"/>
        <v/>
      </c>
      <c r="K370" s="507"/>
      <c r="L370" s="507"/>
      <c r="M370" s="507"/>
      <c r="N370" s="507"/>
      <c r="O370" s="506" t="s">
        <v>1968</v>
      </c>
    </row>
    <row r="371" spans="4:15" x14ac:dyDescent="0.2">
      <c r="D371" s="507" t="s">
        <v>4114</v>
      </c>
      <c r="E371" s="506" t="s">
        <v>4113</v>
      </c>
      <c r="F371" s="507"/>
      <c r="G371" s="506"/>
      <c r="H371" s="507"/>
      <c r="I371" s="507"/>
      <c r="J371" s="506" t="str">
        <f t="shared" si="6"/>
        <v/>
      </c>
      <c r="K371" s="507"/>
      <c r="L371" s="507"/>
      <c r="M371" s="507"/>
      <c r="N371" s="507"/>
      <c r="O371" s="506" t="s">
        <v>1969</v>
      </c>
    </row>
    <row r="372" spans="4:15" x14ac:dyDescent="0.2">
      <c r="D372" s="507" t="s">
        <v>4115</v>
      </c>
      <c r="E372" s="506" t="s">
        <v>4113</v>
      </c>
      <c r="F372" s="507"/>
      <c r="G372" s="506"/>
      <c r="H372" s="507"/>
      <c r="I372" s="507"/>
      <c r="J372" s="506" t="str">
        <f t="shared" si="6"/>
        <v/>
      </c>
      <c r="K372" s="507"/>
      <c r="L372" s="507"/>
      <c r="M372" s="507"/>
      <c r="N372" s="507"/>
      <c r="O372" s="506" t="s">
        <v>1970</v>
      </c>
    </row>
    <row r="373" spans="4:15" x14ac:dyDescent="0.2">
      <c r="D373" s="507" t="s">
        <v>4116</v>
      </c>
      <c r="E373" s="506" t="s">
        <v>4113</v>
      </c>
      <c r="F373" s="507"/>
      <c r="G373" s="506"/>
      <c r="H373" s="507"/>
      <c r="I373" s="507"/>
      <c r="J373" s="506" t="str">
        <f t="shared" si="6"/>
        <v/>
      </c>
      <c r="K373" s="507"/>
      <c r="L373" s="507"/>
      <c r="M373" s="507"/>
      <c r="N373" s="507"/>
      <c r="O373" s="506" t="s">
        <v>1971</v>
      </c>
    </row>
    <row r="374" spans="4:15" x14ac:dyDescent="0.2">
      <c r="D374" s="507" t="s">
        <v>4117</v>
      </c>
      <c r="E374" s="506" t="s">
        <v>4113</v>
      </c>
      <c r="F374" s="507"/>
      <c r="G374" s="506"/>
      <c r="H374" s="507"/>
      <c r="I374" s="507"/>
      <c r="J374" s="506" t="str">
        <f t="shared" si="6"/>
        <v/>
      </c>
      <c r="K374" s="507"/>
      <c r="L374" s="507"/>
      <c r="M374" s="507"/>
      <c r="N374" s="507"/>
      <c r="O374" s="506" t="s">
        <v>1972</v>
      </c>
    </row>
    <row r="375" spans="4:15" x14ac:dyDescent="0.2">
      <c r="D375" s="507" t="s">
        <v>4118</v>
      </c>
      <c r="E375" s="506" t="s">
        <v>4113</v>
      </c>
      <c r="F375" s="507"/>
      <c r="G375" s="506"/>
      <c r="H375" s="507"/>
      <c r="I375" s="507"/>
      <c r="J375" s="506" t="str">
        <f t="shared" si="6"/>
        <v/>
      </c>
      <c r="K375" s="507"/>
      <c r="L375" s="507"/>
      <c r="M375" s="507"/>
      <c r="N375" s="507"/>
      <c r="O375" s="506" t="s">
        <v>1973</v>
      </c>
    </row>
    <row r="376" spans="4:15" x14ac:dyDescent="0.2">
      <c r="D376" s="507" t="s">
        <v>4119</v>
      </c>
      <c r="E376" s="506" t="s">
        <v>4113</v>
      </c>
      <c r="F376" s="507"/>
      <c r="G376" s="506"/>
      <c r="H376" s="507"/>
      <c r="I376" s="507"/>
      <c r="J376" s="506" t="str">
        <f t="shared" si="6"/>
        <v/>
      </c>
      <c r="K376" s="507"/>
      <c r="L376" s="507"/>
      <c r="M376" s="507"/>
      <c r="N376" s="507"/>
      <c r="O376" s="506" t="s">
        <v>1974</v>
      </c>
    </row>
    <row r="377" spans="4:15" x14ac:dyDescent="0.2">
      <c r="D377" s="507" t="s">
        <v>4120</v>
      </c>
      <c r="E377" s="506" t="s">
        <v>4113</v>
      </c>
      <c r="F377" s="507"/>
      <c r="G377" s="506"/>
      <c r="H377" s="507"/>
      <c r="I377" s="507"/>
      <c r="J377" s="506" t="str">
        <f t="shared" si="6"/>
        <v/>
      </c>
      <c r="K377" s="507"/>
      <c r="L377" s="507"/>
      <c r="M377" s="507"/>
      <c r="N377" s="507"/>
      <c r="O377" s="506" t="s">
        <v>1975</v>
      </c>
    </row>
    <row r="378" spans="4:15" x14ac:dyDescent="0.2">
      <c r="D378" s="507" t="s">
        <v>4121</v>
      </c>
      <c r="E378" s="506" t="s">
        <v>4113</v>
      </c>
      <c r="F378" s="507"/>
      <c r="G378" s="506"/>
      <c r="H378" s="507"/>
      <c r="I378" s="507"/>
      <c r="J378" s="506" t="str">
        <f t="shared" si="6"/>
        <v/>
      </c>
      <c r="K378" s="507"/>
      <c r="L378" s="507"/>
      <c r="M378" s="507"/>
      <c r="N378" s="507"/>
      <c r="O378" s="506" t="s">
        <v>1976</v>
      </c>
    </row>
    <row r="379" spans="4:15" x14ac:dyDescent="0.2">
      <c r="D379" s="507" t="s">
        <v>4122</v>
      </c>
      <c r="E379" s="506" t="s">
        <v>4113</v>
      </c>
      <c r="F379" s="507"/>
      <c r="G379" s="506"/>
      <c r="H379" s="507"/>
      <c r="I379" s="507"/>
      <c r="J379" s="506" t="str">
        <f t="shared" si="6"/>
        <v/>
      </c>
      <c r="K379" s="507"/>
      <c r="L379" s="507"/>
      <c r="M379" s="507"/>
      <c r="N379" s="507"/>
      <c r="O379" s="506" t="s">
        <v>1977</v>
      </c>
    </row>
    <row r="380" spans="4:15" x14ac:dyDescent="0.2">
      <c r="D380" s="507" t="s">
        <v>4123</v>
      </c>
      <c r="E380" s="506" t="s">
        <v>4124</v>
      </c>
      <c r="F380" s="507"/>
      <c r="G380" s="506"/>
      <c r="H380" s="507"/>
      <c r="I380" s="507"/>
      <c r="J380" s="506" t="str">
        <f t="shared" si="6"/>
        <v/>
      </c>
      <c r="K380" s="507"/>
      <c r="L380" s="507"/>
      <c r="M380" s="507"/>
      <c r="N380" s="507"/>
      <c r="O380" s="506" t="s">
        <v>1978</v>
      </c>
    </row>
    <row r="381" spans="4:15" x14ac:dyDescent="0.2">
      <c r="D381" s="507" t="s">
        <v>4125</v>
      </c>
      <c r="E381" s="506" t="s">
        <v>4124</v>
      </c>
      <c r="F381" s="507"/>
      <c r="G381" s="506"/>
      <c r="H381" s="507"/>
      <c r="I381" s="507"/>
      <c r="J381" s="506" t="str">
        <f t="shared" si="6"/>
        <v/>
      </c>
      <c r="K381" s="507"/>
      <c r="L381" s="507"/>
      <c r="M381" s="507"/>
      <c r="N381" s="507"/>
      <c r="O381" s="506" t="s">
        <v>1979</v>
      </c>
    </row>
    <row r="382" spans="4:15" x14ac:dyDescent="0.2">
      <c r="D382" s="507" t="s">
        <v>4126</v>
      </c>
      <c r="E382" s="506" t="s">
        <v>4124</v>
      </c>
      <c r="F382" s="507"/>
      <c r="G382" s="506"/>
      <c r="H382" s="507"/>
      <c r="I382" s="507"/>
      <c r="J382" s="506" t="str">
        <f t="shared" si="6"/>
        <v/>
      </c>
      <c r="K382" s="507"/>
      <c r="L382" s="507"/>
      <c r="M382" s="507"/>
      <c r="N382" s="507"/>
      <c r="O382" s="506" t="s">
        <v>1980</v>
      </c>
    </row>
    <row r="383" spans="4:15" x14ac:dyDescent="0.2">
      <c r="D383" s="507" t="s">
        <v>4127</v>
      </c>
      <c r="E383" s="506" t="s">
        <v>4124</v>
      </c>
      <c r="F383" s="507"/>
      <c r="G383" s="506"/>
      <c r="H383" s="507"/>
      <c r="I383" s="507"/>
      <c r="J383" s="506" t="str">
        <f t="shared" si="6"/>
        <v/>
      </c>
      <c r="K383" s="507"/>
      <c r="L383" s="507"/>
      <c r="M383" s="507"/>
      <c r="N383" s="507"/>
      <c r="O383" s="506" t="s">
        <v>1981</v>
      </c>
    </row>
    <row r="384" spans="4:15" x14ac:dyDescent="0.2">
      <c r="D384" s="507" t="s">
        <v>4128</v>
      </c>
      <c r="E384" s="506" t="s">
        <v>4124</v>
      </c>
      <c r="F384" s="507"/>
      <c r="G384" s="506"/>
      <c r="H384" s="507"/>
      <c r="I384" s="507"/>
      <c r="J384" s="506" t="str">
        <f t="shared" si="6"/>
        <v/>
      </c>
      <c r="K384" s="507"/>
      <c r="L384" s="507"/>
      <c r="M384" s="507"/>
      <c r="N384" s="507"/>
      <c r="O384" s="506" t="s">
        <v>1982</v>
      </c>
    </row>
    <row r="385" spans="4:15" x14ac:dyDescent="0.2">
      <c r="D385" s="507" t="s">
        <v>4129</v>
      </c>
      <c r="E385" s="506" t="s">
        <v>4124</v>
      </c>
      <c r="F385" s="507"/>
      <c r="G385" s="506"/>
      <c r="H385" s="507"/>
      <c r="I385" s="507"/>
      <c r="J385" s="506" t="str">
        <f t="shared" si="6"/>
        <v/>
      </c>
      <c r="K385" s="507"/>
      <c r="L385" s="507"/>
      <c r="M385" s="507"/>
      <c r="N385" s="507"/>
      <c r="O385" s="506" t="s">
        <v>1983</v>
      </c>
    </row>
    <row r="386" spans="4:15" x14ac:dyDescent="0.2">
      <c r="D386" s="507" t="s">
        <v>4130</v>
      </c>
      <c r="E386" s="506" t="s">
        <v>4124</v>
      </c>
      <c r="F386" s="507"/>
      <c r="G386" s="506"/>
      <c r="H386" s="507"/>
      <c r="I386" s="507"/>
      <c r="J386" s="506" t="str">
        <f t="shared" si="6"/>
        <v/>
      </c>
      <c r="K386" s="507"/>
      <c r="L386" s="507"/>
      <c r="M386" s="507"/>
      <c r="N386" s="507"/>
      <c r="O386" s="506" t="s">
        <v>1984</v>
      </c>
    </row>
    <row r="387" spans="4:15" x14ac:dyDescent="0.2">
      <c r="D387" s="507" t="s">
        <v>4131</v>
      </c>
      <c r="E387" s="506" t="s">
        <v>4124</v>
      </c>
      <c r="F387" s="507"/>
      <c r="G387" s="506"/>
      <c r="H387" s="507"/>
      <c r="I387" s="507"/>
      <c r="J387" s="506" t="str">
        <f t="shared" si="6"/>
        <v/>
      </c>
      <c r="K387" s="507"/>
      <c r="L387" s="507"/>
      <c r="M387" s="507"/>
      <c r="N387" s="507"/>
      <c r="O387" s="506" t="s">
        <v>1985</v>
      </c>
    </row>
    <row r="388" spans="4:15" x14ac:dyDescent="0.2">
      <c r="D388" s="507" t="s">
        <v>4132</v>
      </c>
      <c r="E388" s="506" t="s">
        <v>4124</v>
      </c>
      <c r="F388" s="507"/>
      <c r="G388" s="506"/>
      <c r="H388" s="507"/>
      <c r="I388" s="507"/>
      <c r="J388" s="506" t="str">
        <f t="shared" si="6"/>
        <v/>
      </c>
      <c r="K388" s="507"/>
      <c r="L388" s="507"/>
      <c r="M388" s="507"/>
      <c r="N388" s="507"/>
      <c r="O388" s="506" t="s">
        <v>1986</v>
      </c>
    </row>
    <row r="389" spans="4:15" x14ac:dyDescent="0.2">
      <c r="D389" s="507" t="s">
        <v>4133</v>
      </c>
      <c r="E389" s="506" t="s">
        <v>4124</v>
      </c>
      <c r="F389" s="507"/>
      <c r="G389" s="506"/>
      <c r="H389" s="507"/>
      <c r="I389" s="507"/>
      <c r="J389" s="506" t="str">
        <f t="shared" si="6"/>
        <v/>
      </c>
      <c r="K389" s="507"/>
      <c r="L389" s="507"/>
      <c r="M389" s="507"/>
      <c r="N389" s="507"/>
      <c r="O389" s="506" t="s">
        <v>1987</v>
      </c>
    </row>
    <row r="390" spans="4:15" x14ac:dyDescent="0.2">
      <c r="D390" s="507" t="s">
        <v>4134</v>
      </c>
      <c r="E390" s="506" t="s">
        <v>4135</v>
      </c>
      <c r="F390" s="507"/>
      <c r="G390" s="506"/>
      <c r="H390" s="507"/>
      <c r="I390" s="507"/>
      <c r="J390" s="506" t="str">
        <f t="shared" si="6"/>
        <v/>
      </c>
      <c r="K390" s="507"/>
      <c r="L390" s="507"/>
      <c r="M390" s="507"/>
      <c r="N390" s="507"/>
      <c r="O390" s="506" t="s">
        <v>1988</v>
      </c>
    </row>
    <row r="391" spans="4:15" x14ac:dyDescent="0.2">
      <c r="D391" s="507" t="s">
        <v>4136</v>
      </c>
      <c r="E391" s="506" t="s">
        <v>4135</v>
      </c>
      <c r="F391" s="507"/>
      <c r="G391" s="506"/>
      <c r="H391" s="507"/>
      <c r="I391" s="507"/>
      <c r="J391" s="506" t="str">
        <f t="shared" si="6"/>
        <v/>
      </c>
      <c r="K391" s="507"/>
      <c r="L391" s="507"/>
      <c r="M391" s="507"/>
      <c r="N391" s="507"/>
      <c r="O391" s="506" t="s">
        <v>1989</v>
      </c>
    </row>
    <row r="392" spans="4:15" x14ac:dyDescent="0.2">
      <c r="D392" s="507" t="s">
        <v>4137</v>
      </c>
      <c r="E392" s="506" t="s">
        <v>4135</v>
      </c>
      <c r="F392" s="507"/>
      <c r="G392" s="506"/>
      <c r="H392" s="507"/>
      <c r="I392" s="507"/>
      <c r="J392" s="506" t="str">
        <f t="shared" si="6"/>
        <v/>
      </c>
      <c r="K392" s="507"/>
      <c r="L392" s="507"/>
      <c r="M392" s="507"/>
      <c r="N392" s="507"/>
      <c r="O392" s="506" t="s">
        <v>1990</v>
      </c>
    </row>
    <row r="393" spans="4:15" x14ac:dyDescent="0.2">
      <c r="D393" s="507" t="s">
        <v>4138</v>
      </c>
      <c r="E393" s="506" t="s">
        <v>4135</v>
      </c>
      <c r="F393" s="507"/>
      <c r="G393" s="506"/>
      <c r="H393" s="507"/>
      <c r="I393" s="507"/>
      <c r="J393" s="506" t="str">
        <f t="shared" si="6"/>
        <v/>
      </c>
      <c r="K393" s="507"/>
      <c r="L393" s="507"/>
      <c r="M393" s="507"/>
      <c r="N393" s="507"/>
      <c r="O393" s="506" t="s">
        <v>1991</v>
      </c>
    </row>
    <row r="394" spans="4:15" x14ac:dyDescent="0.2">
      <c r="D394" s="507" t="s">
        <v>4139</v>
      </c>
      <c r="E394" s="506" t="s">
        <v>4135</v>
      </c>
      <c r="F394" s="507"/>
      <c r="G394" s="506"/>
      <c r="H394" s="507"/>
      <c r="I394" s="507"/>
      <c r="J394" s="506" t="str">
        <f t="shared" si="6"/>
        <v/>
      </c>
      <c r="K394" s="507"/>
      <c r="L394" s="507"/>
      <c r="M394" s="507"/>
      <c r="N394" s="507"/>
      <c r="O394" s="506" t="s">
        <v>1992</v>
      </c>
    </row>
    <row r="395" spans="4:15" x14ac:dyDescent="0.2">
      <c r="D395" s="507" t="s">
        <v>4140</v>
      </c>
      <c r="E395" s="506" t="s">
        <v>4135</v>
      </c>
      <c r="F395" s="507"/>
      <c r="G395" s="506"/>
      <c r="H395" s="507"/>
      <c r="I395" s="507"/>
      <c r="J395" s="506" t="str">
        <f t="shared" si="6"/>
        <v/>
      </c>
      <c r="K395" s="507"/>
      <c r="L395" s="507"/>
      <c r="M395" s="507"/>
      <c r="N395" s="507"/>
      <c r="O395" s="506" t="s">
        <v>1993</v>
      </c>
    </row>
    <row r="396" spans="4:15" x14ac:dyDescent="0.2">
      <c r="D396" s="507" t="s">
        <v>4141</v>
      </c>
      <c r="E396" s="506" t="s">
        <v>4135</v>
      </c>
      <c r="F396" s="507"/>
      <c r="G396" s="506"/>
      <c r="H396" s="507"/>
      <c r="I396" s="507"/>
      <c r="J396" s="506" t="str">
        <f t="shared" si="6"/>
        <v/>
      </c>
      <c r="K396" s="507"/>
      <c r="L396" s="507"/>
      <c r="M396" s="507"/>
      <c r="N396" s="507"/>
      <c r="O396" s="506" t="s">
        <v>1994</v>
      </c>
    </row>
    <row r="397" spans="4:15" x14ac:dyDescent="0.2">
      <c r="D397" s="507" t="s">
        <v>4142</v>
      </c>
      <c r="E397" s="506" t="s">
        <v>4135</v>
      </c>
      <c r="F397" s="507"/>
      <c r="G397" s="506"/>
      <c r="H397" s="507"/>
      <c r="I397" s="507"/>
      <c r="J397" s="506" t="str">
        <f t="shared" si="6"/>
        <v/>
      </c>
      <c r="K397" s="507"/>
      <c r="L397" s="507"/>
      <c r="M397" s="507"/>
      <c r="N397" s="507"/>
      <c r="O397" s="506" t="s">
        <v>1995</v>
      </c>
    </row>
    <row r="398" spans="4:15" x14ac:dyDescent="0.2">
      <c r="D398" s="507" t="s">
        <v>4143</v>
      </c>
      <c r="E398" s="506" t="s">
        <v>4135</v>
      </c>
      <c r="F398" s="507"/>
      <c r="G398" s="506"/>
      <c r="H398" s="507"/>
      <c r="I398" s="507"/>
      <c r="J398" s="506" t="str">
        <f t="shared" si="6"/>
        <v/>
      </c>
      <c r="K398" s="507"/>
      <c r="L398" s="507"/>
      <c r="M398" s="507"/>
      <c r="N398" s="507"/>
      <c r="O398" s="506" t="s">
        <v>1996</v>
      </c>
    </row>
    <row r="399" spans="4:15" x14ac:dyDescent="0.2">
      <c r="D399" s="507" t="s">
        <v>4144</v>
      </c>
      <c r="E399" s="506" t="s">
        <v>4135</v>
      </c>
      <c r="F399" s="507"/>
      <c r="G399" s="506"/>
      <c r="H399" s="507"/>
      <c r="I399" s="507"/>
      <c r="J399" s="506" t="str">
        <f t="shared" si="6"/>
        <v/>
      </c>
      <c r="K399" s="507"/>
      <c r="L399" s="507"/>
      <c r="M399" s="507"/>
      <c r="N399" s="507"/>
      <c r="O399" s="506" t="s">
        <v>1997</v>
      </c>
    </row>
    <row r="400" spans="4:15" x14ac:dyDescent="0.2">
      <c r="D400" s="507" t="s">
        <v>4145</v>
      </c>
      <c r="E400" s="506" t="s">
        <v>4146</v>
      </c>
      <c r="F400" s="507"/>
      <c r="G400" s="506"/>
      <c r="H400" s="507"/>
      <c r="I400" s="507"/>
      <c r="J400" s="506" t="str">
        <f t="shared" si="6"/>
        <v/>
      </c>
      <c r="K400" s="507"/>
      <c r="L400" s="507"/>
      <c r="M400" s="507"/>
      <c r="N400" s="507"/>
      <c r="O400" s="506" t="s">
        <v>1998</v>
      </c>
    </row>
    <row r="401" spans="4:15" x14ac:dyDescent="0.2">
      <c r="D401" s="507" t="s">
        <v>4147</v>
      </c>
      <c r="E401" s="506" t="s">
        <v>4146</v>
      </c>
      <c r="F401" s="507"/>
      <c r="G401" s="506"/>
      <c r="H401" s="507"/>
      <c r="I401" s="507"/>
      <c r="J401" s="506" t="str">
        <f t="shared" si="6"/>
        <v/>
      </c>
      <c r="K401" s="507"/>
      <c r="L401" s="507"/>
      <c r="M401" s="507"/>
      <c r="N401" s="507"/>
      <c r="O401" s="506" t="s">
        <v>1999</v>
      </c>
    </row>
    <row r="402" spans="4:15" x14ac:dyDescent="0.2">
      <c r="D402" s="507" t="s">
        <v>4148</v>
      </c>
      <c r="E402" s="506" t="s">
        <v>4146</v>
      </c>
      <c r="F402" s="507"/>
      <c r="G402" s="506"/>
      <c r="H402" s="507"/>
      <c r="I402" s="507"/>
      <c r="J402" s="506" t="str">
        <f t="shared" si="6"/>
        <v/>
      </c>
      <c r="K402" s="507"/>
      <c r="L402" s="507"/>
      <c r="M402" s="507"/>
      <c r="N402" s="507"/>
      <c r="O402" s="506" t="s">
        <v>2000</v>
      </c>
    </row>
    <row r="403" spans="4:15" x14ac:dyDescent="0.2">
      <c r="D403" s="507" t="s">
        <v>4149</v>
      </c>
      <c r="E403" s="506" t="s">
        <v>4146</v>
      </c>
      <c r="F403" s="507"/>
      <c r="G403" s="506"/>
      <c r="H403" s="507"/>
      <c r="I403" s="507"/>
      <c r="J403" s="506" t="str">
        <f t="shared" si="6"/>
        <v/>
      </c>
      <c r="K403" s="507"/>
      <c r="L403" s="507"/>
      <c r="M403" s="507"/>
      <c r="N403" s="507"/>
      <c r="O403" s="506" t="s">
        <v>2001</v>
      </c>
    </row>
    <row r="404" spans="4:15" x14ac:dyDescent="0.2">
      <c r="D404" s="507" t="s">
        <v>4150</v>
      </c>
      <c r="E404" s="506" t="s">
        <v>4146</v>
      </c>
      <c r="F404" s="507"/>
      <c r="G404" s="506"/>
      <c r="H404" s="507"/>
      <c r="I404" s="507"/>
      <c r="J404" s="506" t="str">
        <f t="shared" si="6"/>
        <v/>
      </c>
      <c r="K404" s="507"/>
      <c r="L404" s="507"/>
      <c r="M404" s="507"/>
      <c r="N404" s="507"/>
      <c r="O404" s="506" t="s">
        <v>2002</v>
      </c>
    </row>
    <row r="405" spans="4:15" x14ac:dyDescent="0.2">
      <c r="D405" s="507" t="s">
        <v>4151</v>
      </c>
      <c r="E405" s="506" t="s">
        <v>4146</v>
      </c>
      <c r="F405" s="507"/>
      <c r="G405" s="506"/>
      <c r="H405" s="507"/>
      <c r="I405" s="507"/>
      <c r="J405" s="506" t="str">
        <f t="shared" si="6"/>
        <v/>
      </c>
      <c r="K405" s="507"/>
      <c r="L405" s="507"/>
      <c r="M405" s="507"/>
      <c r="N405" s="507"/>
      <c r="O405" s="506" t="s">
        <v>2003</v>
      </c>
    </row>
    <row r="406" spans="4:15" x14ac:dyDescent="0.2">
      <c r="D406" s="507" t="s">
        <v>4152</v>
      </c>
      <c r="E406" s="506" t="s">
        <v>4146</v>
      </c>
      <c r="F406" s="507"/>
      <c r="G406" s="506"/>
      <c r="H406" s="507"/>
      <c r="I406" s="507"/>
      <c r="J406" s="506" t="str">
        <f t="shared" si="6"/>
        <v/>
      </c>
      <c r="K406" s="507"/>
      <c r="L406" s="507"/>
      <c r="M406" s="507"/>
      <c r="N406" s="507"/>
      <c r="O406" s="506" t="s">
        <v>2004</v>
      </c>
    </row>
    <row r="407" spans="4:15" x14ac:dyDescent="0.2">
      <c r="D407" s="507" t="s">
        <v>4153</v>
      </c>
      <c r="E407" s="506" t="s">
        <v>4146</v>
      </c>
      <c r="F407" s="507"/>
      <c r="G407" s="506"/>
      <c r="H407" s="507"/>
      <c r="I407" s="507"/>
      <c r="J407" s="506" t="str">
        <f t="shared" si="6"/>
        <v/>
      </c>
      <c r="K407" s="507"/>
      <c r="L407" s="507"/>
      <c r="M407" s="507"/>
      <c r="N407" s="507"/>
      <c r="O407" s="506" t="s">
        <v>2005</v>
      </c>
    </row>
    <row r="408" spans="4:15" x14ac:dyDescent="0.2">
      <c r="D408" s="507" t="s">
        <v>4154</v>
      </c>
      <c r="E408" s="506" t="s">
        <v>4146</v>
      </c>
      <c r="F408" s="507"/>
      <c r="G408" s="506"/>
      <c r="H408" s="507"/>
      <c r="I408" s="507"/>
      <c r="J408" s="506" t="str">
        <f t="shared" si="6"/>
        <v/>
      </c>
      <c r="K408" s="507"/>
      <c r="L408" s="507"/>
      <c r="M408" s="507"/>
      <c r="N408" s="507"/>
      <c r="O408" s="506" t="s">
        <v>2006</v>
      </c>
    </row>
    <row r="409" spans="4:15" x14ac:dyDescent="0.2">
      <c r="D409" s="507" t="s">
        <v>4155</v>
      </c>
      <c r="E409" s="506" t="s">
        <v>4146</v>
      </c>
      <c r="F409" s="507"/>
      <c r="G409" s="506"/>
      <c r="H409" s="507"/>
      <c r="I409" s="507"/>
      <c r="J409" s="506" t="str">
        <f t="shared" si="6"/>
        <v/>
      </c>
      <c r="K409" s="507"/>
      <c r="L409" s="507"/>
      <c r="M409" s="507"/>
      <c r="N409" s="507"/>
      <c r="O409" s="506" t="s">
        <v>2007</v>
      </c>
    </row>
    <row r="410" spans="4:15" x14ac:dyDescent="0.2">
      <c r="D410" s="507" t="s">
        <v>4156</v>
      </c>
      <c r="E410" s="506" t="s">
        <v>4157</v>
      </c>
      <c r="F410" s="507"/>
      <c r="G410" s="506"/>
      <c r="H410" s="507"/>
      <c r="I410" s="507"/>
      <c r="J410" s="506" t="str">
        <f t="shared" si="6"/>
        <v/>
      </c>
      <c r="K410" s="507"/>
      <c r="L410" s="507"/>
      <c r="M410" s="507"/>
      <c r="N410" s="507"/>
      <c r="O410" s="506" t="s">
        <v>2008</v>
      </c>
    </row>
    <row r="411" spans="4:15" x14ac:dyDescent="0.2">
      <c r="D411" s="507" t="s">
        <v>4158</v>
      </c>
      <c r="E411" s="506" t="s">
        <v>4157</v>
      </c>
      <c r="F411" s="507"/>
      <c r="G411" s="506"/>
      <c r="H411" s="507"/>
      <c r="I411" s="507"/>
      <c r="J411" s="506" t="str">
        <f t="shared" si="6"/>
        <v/>
      </c>
      <c r="K411" s="507"/>
      <c r="L411" s="507"/>
      <c r="M411" s="507"/>
      <c r="N411" s="507"/>
      <c r="O411" s="506" t="s">
        <v>2009</v>
      </c>
    </row>
    <row r="412" spans="4:15" x14ac:dyDescent="0.2">
      <c r="D412" s="507" t="s">
        <v>4159</v>
      </c>
      <c r="E412" s="506" t="s">
        <v>4157</v>
      </c>
      <c r="F412" s="507"/>
      <c r="G412" s="506"/>
      <c r="H412" s="507"/>
      <c r="I412" s="507"/>
      <c r="J412" s="506" t="str">
        <f t="shared" si="6"/>
        <v/>
      </c>
      <c r="K412" s="507"/>
      <c r="L412" s="507"/>
      <c r="M412" s="507"/>
      <c r="N412" s="507"/>
      <c r="O412" s="506" t="s">
        <v>2010</v>
      </c>
    </row>
    <row r="413" spans="4:15" x14ac:dyDescent="0.2">
      <c r="D413" s="507" t="s">
        <v>4160</v>
      </c>
      <c r="E413" s="506" t="s">
        <v>4157</v>
      </c>
      <c r="F413" s="507"/>
      <c r="G413" s="506"/>
      <c r="H413" s="507"/>
      <c r="I413" s="507"/>
      <c r="J413" s="506" t="str">
        <f t="shared" si="6"/>
        <v/>
      </c>
      <c r="K413" s="507"/>
      <c r="L413" s="507"/>
      <c r="M413" s="507"/>
      <c r="N413" s="507"/>
      <c r="O413" s="506" t="s">
        <v>2011</v>
      </c>
    </row>
    <row r="414" spans="4:15" x14ac:dyDescent="0.2">
      <c r="D414" s="507" t="s">
        <v>4161</v>
      </c>
      <c r="E414" s="506" t="s">
        <v>4157</v>
      </c>
      <c r="F414" s="507"/>
      <c r="G414" s="506"/>
      <c r="H414" s="507"/>
      <c r="I414" s="507"/>
      <c r="J414" s="506" t="str">
        <f t="shared" si="6"/>
        <v/>
      </c>
      <c r="K414" s="507"/>
      <c r="L414" s="507"/>
      <c r="M414" s="507"/>
      <c r="N414" s="507"/>
      <c r="O414" s="506" t="s">
        <v>2012</v>
      </c>
    </row>
    <row r="415" spans="4:15" x14ac:dyDescent="0.2">
      <c r="D415" s="507" t="s">
        <v>4162</v>
      </c>
      <c r="E415" s="506" t="s">
        <v>4157</v>
      </c>
      <c r="F415" s="507"/>
      <c r="G415" s="506"/>
      <c r="H415" s="507"/>
      <c r="I415" s="507"/>
      <c r="J415" s="506" t="str">
        <f t="shared" si="6"/>
        <v/>
      </c>
      <c r="K415" s="507"/>
      <c r="L415" s="507"/>
      <c r="M415" s="507"/>
      <c r="N415" s="507"/>
      <c r="O415" s="506" t="s">
        <v>2013</v>
      </c>
    </row>
    <row r="416" spans="4:15" x14ac:dyDescent="0.2">
      <c r="D416" s="507" t="s">
        <v>4163</v>
      </c>
      <c r="E416" s="506" t="s">
        <v>4157</v>
      </c>
      <c r="F416" s="507"/>
      <c r="G416" s="506"/>
      <c r="H416" s="507"/>
      <c r="I416" s="507"/>
      <c r="J416" s="506" t="str">
        <f t="shared" si="6"/>
        <v/>
      </c>
      <c r="K416" s="507"/>
      <c r="L416" s="507"/>
      <c r="M416" s="507"/>
      <c r="N416" s="507"/>
      <c r="O416" s="506" t="s">
        <v>2014</v>
      </c>
    </row>
    <row r="417" spans="4:15" x14ac:dyDescent="0.2">
      <c r="D417" s="507" t="s">
        <v>4164</v>
      </c>
      <c r="E417" s="506" t="s">
        <v>4157</v>
      </c>
      <c r="F417" s="507"/>
      <c r="G417" s="506"/>
      <c r="H417" s="507"/>
      <c r="I417" s="507"/>
      <c r="J417" s="506" t="str">
        <f t="shared" si="6"/>
        <v/>
      </c>
      <c r="K417" s="507"/>
      <c r="L417" s="507"/>
      <c r="M417" s="507"/>
      <c r="N417" s="507"/>
      <c r="O417" s="506" t="s">
        <v>2015</v>
      </c>
    </row>
    <row r="418" spans="4:15" x14ac:dyDescent="0.2">
      <c r="D418" s="507" t="s">
        <v>4165</v>
      </c>
      <c r="E418" s="506" t="s">
        <v>4157</v>
      </c>
      <c r="F418" s="507"/>
      <c r="G418" s="506"/>
      <c r="H418" s="507"/>
      <c r="I418" s="507"/>
      <c r="J418" s="506" t="str">
        <f t="shared" si="6"/>
        <v/>
      </c>
      <c r="K418" s="507"/>
      <c r="L418" s="507"/>
      <c r="M418" s="507"/>
      <c r="N418" s="507"/>
      <c r="O418" s="506" t="s">
        <v>2016</v>
      </c>
    </row>
    <row r="419" spans="4:15" x14ac:dyDescent="0.2">
      <c r="D419" s="507" t="s">
        <v>4166</v>
      </c>
      <c r="E419" s="506" t="s">
        <v>4157</v>
      </c>
      <c r="F419" s="507"/>
      <c r="G419" s="506"/>
      <c r="H419" s="507"/>
      <c r="I419" s="507"/>
      <c r="J419" s="506" t="str">
        <f t="shared" si="6"/>
        <v/>
      </c>
      <c r="K419" s="507"/>
      <c r="L419" s="507"/>
      <c r="M419" s="507"/>
      <c r="N419" s="507"/>
      <c r="O419" s="506" t="s">
        <v>2017</v>
      </c>
    </row>
    <row r="420" spans="4:15" x14ac:dyDescent="0.2">
      <c r="D420" s="507" t="s">
        <v>4167</v>
      </c>
      <c r="E420" s="506" t="s">
        <v>4168</v>
      </c>
      <c r="F420" s="507"/>
      <c r="G420" s="506"/>
      <c r="H420" s="507"/>
      <c r="I420" s="507"/>
      <c r="J420" s="506" t="str">
        <f t="shared" si="6"/>
        <v/>
      </c>
      <c r="K420" s="507"/>
      <c r="L420" s="507"/>
      <c r="M420" s="507"/>
      <c r="N420" s="507"/>
      <c r="O420" s="506" t="s">
        <v>2018</v>
      </c>
    </row>
    <row r="421" spans="4:15" x14ac:dyDescent="0.2">
      <c r="D421" s="507" t="s">
        <v>4169</v>
      </c>
      <c r="E421" s="506" t="s">
        <v>4168</v>
      </c>
      <c r="F421" s="507"/>
      <c r="G421" s="506"/>
      <c r="H421" s="507"/>
      <c r="I421" s="507"/>
      <c r="J421" s="506" t="str">
        <f t="shared" si="6"/>
        <v/>
      </c>
      <c r="K421" s="507"/>
      <c r="L421" s="507"/>
      <c r="M421" s="507"/>
      <c r="N421" s="507"/>
      <c r="O421" s="506" t="s">
        <v>2019</v>
      </c>
    </row>
    <row r="422" spans="4:15" x14ac:dyDescent="0.2">
      <c r="D422" s="507" t="s">
        <v>4170</v>
      </c>
      <c r="E422" s="506" t="s">
        <v>4168</v>
      </c>
      <c r="F422" s="507"/>
      <c r="G422" s="506"/>
      <c r="H422" s="507"/>
      <c r="I422" s="507"/>
      <c r="J422" s="506" t="str">
        <f t="shared" si="6"/>
        <v/>
      </c>
      <c r="K422" s="507"/>
      <c r="L422" s="507"/>
      <c r="M422" s="507"/>
      <c r="N422" s="507"/>
      <c r="O422" s="506" t="s">
        <v>2020</v>
      </c>
    </row>
    <row r="423" spans="4:15" x14ac:dyDescent="0.2">
      <c r="D423" s="507" t="s">
        <v>4171</v>
      </c>
      <c r="E423" s="506" t="s">
        <v>4168</v>
      </c>
      <c r="F423" s="507"/>
      <c r="G423" s="506"/>
      <c r="H423" s="507"/>
      <c r="I423" s="507"/>
      <c r="J423" s="506" t="str">
        <f t="shared" si="6"/>
        <v/>
      </c>
      <c r="K423" s="507"/>
      <c r="L423" s="507"/>
      <c r="M423" s="507"/>
      <c r="N423" s="507"/>
      <c r="O423" s="506" t="s">
        <v>2021</v>
      </c>
    </row>
    <row r="424" spans="4:15" x14ac:dyDescent="0.2">
      <c r="D424" s="507" t="s">
        <v>4172</v>
      </c>
      <c r="E424" s="506" t="s">
        <v>4168</v>
      </c>
      <c r="F424" s="507"/>
      <c r="G424" s="506"/>
      <c r="H424" s="507"/>
      <c r="I424" s="507"/>
      <c r="J424" s="506" t="str">
        <f t="shared" si="6"/>
        <v/>
      </c>
      <c r="K424" s="507"/>
      <c r="L424" s="507"/>
      <c r="M424" s="507"/>
      <c r="N424" s="507"/>
      <c r="O424" s="506" t="s">
        <v>2022</v>
      </c>
    </row>
    <row r="425" spans="4:15" x14ac:dyDescent="0.2">
      <c r="D425" s="507" t="s">
        <v>4173</v>
      </c>
      <c r="E425" s="506" t="s">
        <v>4168</v>
      </c>
      <c r="F425" s="507"/>
      <c r="G425" s="506"/>
      <c r="H425" s="507"/>
      <c r="I425" s="507"/>
      <c r="J425" s="506" t="str">
        <f t="shared" si="6"/>
        <v/>
      </c>
      <c r="K425" s="507"/>
      <c r="L425" s="507"/>
      <c r="M425" s="507"/>
      <c r="N425" s="507"/>
      <c r="O425" s="506" t="s">
        <v>2023</v>
      </c>
    </row>
    <row r="426" spans="4:15" x14ac:dyDescent="0.2">
      <c r="D426" s="507" t="s">
        <v>4174</v>
      </c>
      <c r="E426" s="506" t="s">
        <v>4168</v>
      </c>
      <c r="F426" s="507"/>
      <c r="G426" s="506"/>
      <c r="H426" s="507"/>
      <c r="I426" s="507"/>
      <c r="J426" s="506" t="str">
        <f t="shared" si="6"/>
        <v/>
      </c>
      <c r="K426" s="507"/>
      <c r="L426" s="507"/>
      <c r="M426" s="507"/>
      <c r="N426" s="507"/>
      <c r="O426" s="506" t="s">
        <v>2024</v>
      </c>
    </row>
    <row r="427" spans="4:15" x14ac:dyDescent="0.2">
      <c r="D427" s="507" t="s">
        <v>4175</v>
      </c>
      <c r="E427" s="506" t="s">
        <v>4168</v>
      </c>
      <c r="F427" s="507"/>
      <c r="G427" s="506"/>
      <c r="H427" s="507"/>
      <c r="I427" s="507"/>
      <c r="J427" s="506" t="str">
        <f t="shared" si="6"/>
        <v/>
      </c>
      <c r="K427" s="507"/>
      <c r="L427" s="507"/>
      <c r="M427" s="507"/>
      <c r="N427" s="507"/>
      <c r="O427" s="506" t="s">
        <v>2025</v>
      </c>
    </row>
    <row r="428" spans="4:15" x14ac:dyDescent="0.2">
      <c r="D428" s="507" t="s">
        <v>4176</v>
      </c>
      <c r="E428" s="506" t="s">
        <v>4168</v>
      </c>
      <c r="F428" s="507"/>
      <c r="G428" s="506"/>
      <c r="H428" s="507"/>
      <c r="I428" s="507"/>
      <c r="J428" s="506" t="str">
        <f t="shared" si="6"/>
        <v/>
      </c>
      <c r="K428" s="507"/>
      <c r="L428" s="507"/>
      <c r="M428" s="507"/>
      <c r="N428" s="507"/>
      <c r="O428" s="506" t="s">
        <v>2026</v>
      </c>
    </row>
    <row r="429" spans="4:15" x14ac:dyDescent="0.2">
      <c r="D429" s="507" t="s">
        <v>4177</v>
      </c>
      <c r="E429" s="506" t="s">
        <v>4168</v>
      </c>
      <c r="F429" s="507"/>
      <c r="G429" s="506"/>
      <c r="H429" s="507"/>
      <c r="I429" s="507"/>
      <c r="J429" s="506" t="str">
        <f t="shared" si="6"/>
        <v/>
      </c>
      <c r="K429" s="507"/>
      <c r="L429" s="507"/>
      <c r="M429" s="507"/>
      <c r="N429" s="507"/>
      <c r="O429" s="506" t="s">
        <v>2027</v>
      </c>
    </row>
    <row r="430" spans="4:15" x14ac:dyDescent="0.2">
      <c r="D430" s="507" t="s">
        <v>4178</v>
      </c>
      <c r="E430" s="506" t="s">
        <v>4179</v>
      </c>
      <c r="F430" s="507"/>
      <c r="G430" s="506"/>
      <c r="H430" s="507"/>
      <c r="I430" s="507"/>
      <c r="J430" s="506" t="str">
        <f t="shared" si="6"/>
        <v/>
      </c>
      <c r="K430" s="507"/>
      <c r="L430" s="507"/>
      <c r="M430" s="507"/>
      <c r="N430" s="507"/>
      <c r="O430" s="506" t="s">
        <v>2028</v>
      </c>
    </row>
    <row r="431" spans="4:15" x14ac:dyDescent="0.2">
      <c r="D431" s="507" t="s">
        <v>4180</v>
      </c>
      <c r="E431" s="506" t="s">
        <v>4179</v>
      </c>
      <c r="F431" s="507"/>
      <c r="G431" s="506"/>
      <c r="H431" s="507"/>
      <c r="I431" s="507"/>
      <c r="J431" s="506" t="str">
        <f t="shared" si="6"/>
        <v/>
      </c>
      <c r="K431" s="507"/>
      <c r="L431" s="507"/>
      <c r="M431" s="507"/>
      <c r="N431" s="507"/>
      <c r="O431" s="506" t="s">
        <v>2029</v>
      </c>
    </row>
    <row r="432" spans="4:15" x14ac:dyDescent="0.2">
      <c r="D432" s="507" t="s">
        <v>4181</v>
      </c>
      <c r="E432" s="506" t="s">
        <v>4179</v>
      </c>
      <c r="F432" s="507"/>
      <c r="G432" s="506"/>
      <c r="H432" s="507"/>
      <c r="I432" s="507"/>
      <c r="J432" s="506" t="str">
        <f t="shared" ref="J432:J469" si="7">F432&amp;H432&amp;I432</f>
        <v/>
      </c>
      <c r="K432" s="507"/>
      <c r="L432" s="507"/>
      <c r="M432" s="507"/>
      <c r="N432" s="507"/>
      <c r="O432" s="506" t="s">
        <v>2030</v>
      </c>
    </row>
    <row r="433" spans="4:15" x14ac:dyDescent="0.2">
      <c r="D433" s="507" t="s">
        <v>4182</v>
      </c>
      <c r="E433" s="506" t="s">
        <v>4179</v>
      </c>
      <c r="F433" s="507"/>
      <c r="G433" s="506"/>
      <c r="H433" s="507"/>
      <c r="I433" s="507"/>
      <c r="J433" s="506" t="str">
        <f t="shared" si="7"/>
        <v/>
      </c>
      <c r="K433" s="507"/>
      <c r="L433" s="507"/>
      <c r="M433" s="507"/>
      <c r="N433" s="507"/>
      <c r="O433" s="506" t="s">
        <v>2031</v>
      </c>
    </row>
    <row r="434" spans="4:15" x14ac:dyDescent="0.2">
      <c r="D434" s="507" t="s">
        <v>4183</v>
      </c>
      <c r="E434" s="506" t="s">
        <v>4179</v>
      </c>
      <c r="F434" s="507"/>
      <c r="G434" s="506"/>
      <c r="H434" s="507"/>
      <c r="I434" s="507"/>
      <c r="J434" s="506" t="str">
        <f t="shared" si="7"/>
        <v/>
      </c>
      <c r="K434" s="507"/>
      <c r="L434" s="507"/>
      <c r="M434" s="507"/>
      <c r="N434" s="507"/>
      <c r="O434" s="506" t="s">
        <v>2032</v>
      </c>
    </row>
    <row r="435" spans="4:15" x14ac:dyDescent="0.2">
      <c r="D435" s="507" t="s">
        <v>4184</v>
      </c>
      <c r="E435" s="506" t="s">
        <v>4179</v>
      </c>
      <c r="F435" s="507"/>
      <c r="G435" s="506"/>
      <c r="H435" s="507"/>
      <c r="I435" s="507"/>
      <c r="J435" s="506" t="str">
        <f t="shared" si="7"/>
        <v/>
      </c>
      <c r="K435" s="507"/>
      <c r="L435" s="507"/>
      <c r="M435" s="507"/>
      <c r="N435" s="507"/>
      <c r="O435" s="506" t="s">
        <v>2033</v>
      </c>
    </row>
    <row r="436" spans="4:15" x14ac:dyDescent="0.2">
      <c r="D436" s="507" t="s">
        <v>4185</v>
      </c>
      <c r="E436" s="506" t="s">
        <v>4179</v>
      </c>
      <c r="F436" s="507"/>
      <c r="G436" s="506"/>
      <c r="H436" s="507"/>
      <c r="I436" s="507"/>
      <c r="J436" s="506" t="str">
        <f t="shared" si="7"/>
        <v/>
      </c>
      <c r="K436" s="507"/>
      <c r="L436" s="507"/>
      <c r="M436" s="507"/>
      <c r="N436" s="507"/>
      <c r="O436" s="506" t="s">
        <v>2034</v>
      </c>
    </row>
    <row r="437" spans="4:15" x14ac:dyDescent="0.2">
      <c r="D437" s="507" t="s">
        <v>4186</v>
      </c>
      <c r="E437" s="506" t="s">
        <v>4179</v>
      </c>
      <c r="F437" s="507"/>
      <c r="G437" s="506"/>
      <c r="H437" s="507"/>
      <c r="I437" s="507"/>
      <c r="J437" s="506" t="str">
        <f t="shared" si="7"/>
        <v/>
      </c>
      <c r="K437" s="507"/>
      <c r="L437" s="507"/>
      <c r="M437" s="507"/>
      <c r="N437" s="507"/>
      <c r="O437" s="506" t="s">
        <v>2035</v>
      </c>
    </row>
    <row r="438" spans="4:15" x14ac:dyDescent="0.2">
      <c r="D438" s="507" t="s">
        <v>4187</v>
      </c>
      <c r="E438" s="506" t="s">
        <v>4179</v>
      </c>
      <c r="F438" s="507"/>
      <c r="G438" s="506"/>
      <c r="H438" s="507"/>
      <c r="I438" s="507"/>
      <c r="J438" s="506" t="str">
        <f t="shared" si="7"/>
        <v/>
      </c>
      <c r="K438" s="507"/>
      <c r="L438" s="507"/>
      <c r="M438" s="507"/>
      <c r="N438" s="507"/>
      <c r="O438" s="506" t="s">
        <v>2036</v>
      </c>
    </row>
    <row r="439" spans="4:15" x14ac:dyDescent="0.2">
      <c r="D439" s="507" t="s">
        <v>4188</v>
      </c>
      <c r="E439" s="506" t="s">
        <v>4179</v>
      </c>
      <c r="F439" s="507"/>
      <c r="G439" s="506"/>
      <c r="H439" s="507"/>
      <c r="I439" s="507"/>
      <c r="J439" s="506" t="str">
        <f t="shared" si="7"/>
        <v/>
      </c>
      <c r="K439" s="507"/>
      <c r="L439" s="507"/>
      <c r="M439" s="507"/>
      <c r="N439" s="507"/>
      <c r="O439" s="506" t="s">
        <v>2037</v>
      </c>
    </row>
    <row r="440" spans="4:15" x14ac:dyDescent="0.2">
      <c r="D440" s="507" t="s">
        <v>4189</v>
      </c>
      <c r="E440" s="506" t="s">
        <v>4190</v>
      </c>
      <c r="F440" s="507"/>
      <c r="G440" s="506"/>
      <c r="H440" s="507"/>
      <c r="I440" s="507"/>
      <c r="J440" s="506" t="str">
        <f t="shared" si="7"/>
        <v/>
      </c>
      <c r="K440" s="507"/>
      <c r="L440" s="507"/>
      <c r="M440" s="507"/>
      <c r="N440" s="507"/>
      <c r="O440" s="506" t="s">
        <v>2038</v>
      </c>
    </row>
    <row r="441" spans="4:15" x14ac:dyDescent="0.2">
      <c r="D441" s="507" t="s">
        <v>4191</v>
      </c>
      <c r="E441" s="506" t="s">
        <v>4190</v>
      </c>
      <c r="F441" s="507"/>
      <c r="G441" s="506"/>
      <c r="H441" s="507"/>
      <c r="I441" s="507"/>
      <c r="J441" s="506" t="str">
        <f t="shared" si="7"/>
        <v/>
      </c>
      <c r="K441" s="507"/>
      <c r="L441" s="507"/>
      <c r="M441" s="507"/>
      <c r="N441" s="507"/>
      <c r="O441" s="506" t="s">
        <v>2039</v>
      </c>
    </row>
    <row r="442" spans="4:15" x14ac:dyDescent="0.2">
      <c r="D442" s="507" t="s">
        <v>4192</v>
      </c>
      <c r="E442" s="506" t="s">
        <v>4190</v>
      </c>
      <c r="F442" s="507"/>
      <c r="G442" s="506"/>
      <c r="H442" s="507"/>
      <c r="I442" s="507"/>
      <c r="J442" s="506" t="str">
        <f t="shared" si="7"/>
        <v/>
      </c>
      <c r="K442" s="507"/>
      <c r="L442" s="507"/>
      <c r="M442" s="507"/>
      <c r="N442" s="507"/>
      <c r="O442" s="506" t="s">
        <v>2040</v>
      </c>
    </row>
    <row r="443" spans="4:15" x14ac:dyDescent="0.2">
      <c r="D443" s="507" t="s">
        <v>4193</v>
      </c>
      <c r="E443" s="506" t="s">
        <v>4190</v>
      </c>
      <c r="F443" s="507"/>
      <c r="G443" s="506"/>
      <c r="H443" s="507"/>
      <c r="I443" s="507"/>
      <c r="J443" s="506" t="str">
        <f t="shared" si="7"/>
        <v/>
      </c>
      <c r="K443" s="507"/>
      <c r="L443" s="507"/>
      <c r="M443" s="507"/>
      <c r="N443" s="507"/>
      <c r="O443" s="506" t="s">
        <v>2041</v>
      </c>
    </row>
    <row r="444" spans="4:15" x14ac:dyDescent="0.2">
      <c r="D444" s="507" t="s">
        <v>4194</v>
      </c>
      <c r="E444" s="506" t="s">
        <v>4190</v>
      </c>
      <c r="F444" s="507"/>
      <c r="G444" s="506"/>
      <c r="H444" s="507"/>
      <c r="I444" s="507"/>
      <c r="J444" s="506" t="str">
        <f t="shared" si="7"/>
        <v/>
      </c>
      <c r="K444" s="507"/>
      <c r="L444" s="507"/>
      <c r="M444" s="507"/>
      <c r="N444" s="507"/>
      <c r="O444" s="506" t="s">
        <v>2042</v>
      </c>
    </row>
    <row r="445" spans="4:15" x14ac:dyDescent="0.2">
      <c r="D445" s="507" t="s">
        <v>4195</v>
      </c>
      <c r="E445" s="506" t="s">
        <v>4190</v>
      </c>
      <c r="F445" s="507"/>
      <c r="G445" s="506"/>
      <c r="H445" s="507"/>
      <c r="I445" s="507"/>
      <c r="J445" s="506" t="str">
        <f t="shared" si="7"/>
        <v/>
      </c>
      <c r="K445" s="507"/>
      <c r="L445" s="507"/>
      <c r="M445" s="507"/>
      <c r="N445" s="507"/>
      <c r="O445" s="506" t="s">
        <v>2043</v>
      </c>
    </row>
    <row r="446" spans="4:15" x14ac:dyDescent="0.2">
      <c r="D446" s="507" t="s">
        <v>4196</v>
      </c>
      <c r="E446" s="506" t="s">
        <v>4190</v>
      </c>
      <c r="F446" s="507"/>
      <c r="G446" s="506"/>
      <c r="H446" s="507"/>
      <c r="I446" s="507"/>
      <c r="J446" s="506" t="str">
        <f t="shared" si="7"/>
        <v/>
      </c>
      <c r="K446" s="507"/>
      <c r="L446" s="507"/>
      <c r="M446" s="507"/>
      <c r="N446" s="507"/>
      <c r="O446" s="506" t="s">
        <v>2044</v>
      </c>
    </row>
    <row r="447" spans="4:15" x14ac:dyDescent="0.2">
      <c r="D447" s="507" t="s">
        <v>4197</v>
      </c>
      <c r="E447" s="506" t="s">
        <v>4190</v>
      </c>
      <c r="F447" s="507"/>
      <c r="G447" s="506"/>
      <c r="H447" s="507"/>
      <c r="I447" s="507"/>
      <c r="J447" s="506" t="str">
        <f t="shared" si="7"/>
        <v/>
      </c>
      <c r="K447" s="507"/>
      <c r="L447" s="507"/>
      <c r="M447" s="507"/>
      <c r="N447" s="507"/>
      <c r="O447" s="506" t="s">
        <v>2045</v>
      </c>
    </row>
    <row r="448" spans="4:15" x14ac:dyDescent="0.2">
      <c r="D448" s="507" t="s">
        <v>4198</v>
      </c>
      <c r="E448" s="506" t="s">
        <v>4190</v>
      </c>
      <c r="F448" s="507"/>
      <c r="G448" s="506"/>
      <c r="H448" s="507"/>
      <c r="I448" s="507"/>
      <c r="J448" s="506" t="str">
        <f t="shared" si="7"/>
        <v/>
      </c>
      <c r="K448" s="507"/>
      <c r="L448" s="507"/>
      <c r="M448" s="507"/>
      <c r="N448" s="507"/>
      <c r="O448" s="506" t="s">
        <v>2046</v>
      </c>
    </row>
    <row r="449" spans="4:15" x14ac:dyDescent="0.2">
      <c r="D449" s="507" t="s">
        <v>4199</v>
      </c>
      <c r="E449" s="506" t="s">
        <v>4190</v>
      </c>
      <c r="F449" s="507"/>
      <c r="G449" s="506"/>
      <c r="H449" s="507"/>
      <c r="I449" s="507"/>
      <c r="J449" s="506" t="str">
        <f t="shared" si="7"/>
        <v/>
      </c>
      <c r="K449" s="507"/>
      <c r="L449" s="507"/>
      <c r="M449" s="507"/>
      <c r="N449" s="507"/>
      <c r="O449" s="506" t="s">
        <v>2047</v>
      </c>
    </row>
    <row r="450" spans="4:15" x14ac:dyDescent="0.2">
      <c r="D450" s="507" t="s">
        <v>4200</v>
      </c>
      <c r="E450" s="506" t="s">
        <v>4201</v>
      </c>
      <c r="F450" s="507"/>
      <c r="G450" s="506"/>
      <c r="H450" s="507"/>
      <c r="I450" s="507"/>
      <c r="J450" s="506" t="str">
        <f t="shared" si="7"/>
        <v/>
      </c>
      <c r="K450" s="507"/>
      <c r="L450" s="507"/>
      <c r="M450" s="507"/>
      <c r="N450" s="507"/>
      <c r="O450" s="506" t="s">
        <v>2048</v>
      </c>
    </row>
    <row r="451" spans="4:15" x14ac:dyDescent="0.2">
      <c r="D451" s="507" t="s">
        <v>4202</v>
      </c>
      <c r="E451" s="506" t="s">
        <v>4201</v>
      </c>
      <c r="F451" s="507"/>
      <c r="G451" s="506"/>
      <c r="H451" s="507"/>
      <c r="I451" s="507"/>
      <c r="J451" s="506" t="str">
        <f t="shared" si="7"/>
        <v/>
      </c>
      <c r="K451" s="507"/>
      <c r="L451" s="507"/>
      <c r="M451" s="507"/>
      <c r="N451" s="507"/>
      <c r="O451" s="506" t="s">
        <v>2049</v>
      </c>
    </row>
    <row r="452" spans="4:15" x14ac:dyDescent="0.2">
      <c r="D452" s="507" t="s">
        <v>4203</v>
      </c>
      <c r="E452" s="506" t="s">
        <v>4201</v>
      </c>
      <c r="F452" s="507"/>
      <c r="G452" s="506"/>
      <c r="H452" s="507"/>
      <c r="I452" s="507"/>
      <c r="J452" s="506" t="str">
        <f t="shared" si="7"/>
        <v/>
      </c>
      <c r="K452" s="507"/>
      <c r="L452" s="507"/>
      <c r="M452" s="507"/>
      <c r="N452" s="507"/>
      <c r="O452" s="506" t="s">
        <v>2050</v>
      </c>
    </row>
    <row r="453" spans="4:15" x14ac:dyDescent="0.2">
      <c r="D453" s="507" t="s">
        <v>4204</v>
      </c>
      <c r="E453" s="506" t="s">
        <v>4201</v>
      </c>
      <c r="F453" s="507"/>
      <c r="G453" s="506"/>
      <c r="H453" s="507"/>
      <c r="I453" s="507"/>
      <c r="J453" s="506" t="str">
        <f t="shared" si="7"/>
        <v/>
      </c>
      <c r="K453" s="507"/>
      <c r="L453" s="507"/>
      <c r="M453" s="507"/>
      <c r="N453" s="507"/>
      <c r="O453" s="506" t="s">
        <v>2051</v>
      </c>
    </row>
    <row r="454" spans="4:15" x14ac:dyDescent="0.2">
      <c r="D454" s="507" t="s">
        <v>4205</v>
      </c>
      <c r="E454" s="506" t="s">
        <v>4201</v>
      </c>
      <c r="F454" s="507"/>
      <c r="G454" s="506"/>
      <c r="H454" s="507"/>
      <c r="I454" s="507"/>
      <c r="J454" s="506" t="str">
        <f t="shared" si="7"/>
        <v/>
      </c>
      <c r="K454" s="507"/>
      <c r="L454" s="507"/>
      <c r="M454" s="507"/>
      <c r="N454" s="507"/>
      <c r="O454" s="506" t="s">
        <v>2052</v>
      </c>
    </row>
    <row r="455" spans="4:15" x14ac:dyDescent="0.2">
      <c r="D455" s="507" t="s">
        <v>4206</v>
      </c>
      <c r="E455" s="506" t="s">
        <v>4201</v>
      </c>
      <c r="F455" s="507"/>
      <c r="G455" s="506"/>
      <c r="H455" s="507"/>
      <c r="I455" s="507"/>
      <c r="J455" s="506" t="str">
        <f t="shared" si="7"/>
        <v/>
      </c>
      <c r="K455" s="507"/>
      <c r="L455" s="507"/>
      <c r="M455" s="507"/>
      <c r="N455" s="507"/>
      <c r="O455" s="506" t="s">
        <v>2053</v>
      </c>
    </row>
    <row r="456" spans="4:15" x14ac:dyDescent="0.2">
      <c r="D456" s="507" t="s">
        <v>4207</v>
      </c>
      <c r="E456" s="506" t="s">
        <v>4201</v>
      </c>
      <c r="F456" s="507"/>
      <c r="G456" s="506"/>
      <c r="H456" s="507"/>
      <c r="I456" s="507"/>
      <c r="J456" s="506" t="str">
        <f t="shared" si="7"/>
        <v/>
      </c>
      <c r="K456" s="507"/>
      <c r="L456" s="507"/>
      <c r="M456" s="507"/>
      <c r="N456" s="507"/>
      <c r="O456" s="506" t="s">
        <v>2054</v>
      </c>
    </row>
    <row r="457" spans="4:15" x14ac:dyDescent="0.2">
      <c r="D457" s="507" t="s">
        <v>4208</v>
      </c>
      <c r="E457" s="506" t="s">
        <v>4201</v>
      </c>
      <c r="F457" s="507"/>
      <c r="G457" s="506"/>
      <c r="H457" s="507"/>
      <c r="I457" s="507"/>
      <c r="J457" s="506" t="str">
        <f t="shared" si="7"/>
        <v/>
      </c>
      <c r="K457" s="507"/>
      <c r="L457" s="507"/>
      <c r="M457" s="507"/>
      <c r="N457" s="507"/>
      <c r="O457" s="506" t="s">
        <v>2055</v>
      </c>
    </row>
    <row r="458" spans="4:15" x14ac:dyDescent="0.2">
      <c r="D458" s="507" t="s">
        <v>4209</v>
      </c>
      <c r="E458" s="506" t="s">
        <v>4201</v>
      </c>
      <c r="F458" s="507"/>
      <c r="G458" s="506"/>
      <c r="H458" s="507"/>
      <c r="I458" s="507"/>
      <c r="J458" s="506" t="str">
        <f t="shared" si="7"/>
        <v/>
      </c>
      <c r="K458" s="507"/>
      <c r="L458" s="507"/>
      <c r="M458" s="507"/>
      <c r="N458" s="507"/>
      <c r="O458" s="506" t="s">
        <v>2056</v>
      </c>
    </row>
    <row r="459" spans="4:15" x14ac:dyDescent="0.2">
      <c r="D459" s="507" t="s">
        <v>4210</v>
      </c>
      <c r="E459" s="506" t="s">
        <v>4201</v>
      </c>
      <c r="F459" s="507"/>
      <c r="G459" s="506"/>
      <c r="H459" s="507"/>
      <c r="I459" s="507"/>
      <c r="J459" s="506" t="str">
        <f t="shared" si="7"/>
        <v/>
      </c>
      <c r="K459" s="507"/>
      <c r="L459" s="507"/>
      <c r="M459" s="507"/>
      <c r="N459" s="507"/>
      <c r="O459" s="506" t="s">
        <v>2057</v>
      </c>
    </row>
    <row r="460" spans="4:15" x14ac:dyDescent="0.2">
      <c r="D460" s="507" t="s">
        <v>4211</v>
      </c>
      <c r="E460" s="506" t="s">
        <v>4212</v>
      </c>
      <c r="F460" s="507"/>
      <c r="G460" s="506"/>
      <c r="H460" s="507"/>
      <c r="I460" s="507"/>
      <c r="J460" s="506" t="str">
        <f t="shared" si="7"/>
        <v/>
      </c>
      <c r="K460" s="507"/>
      <c r="L460" s="507"/>
      <c r="M460" s="507"/>
      <c r="N460" s="507"/>
      <c r="O460" s="506" t="s">
        <v>2058</v>
      </c>
    </row>
    <row r="461" spans="4:15" x14ac:dyDescent="0.2">
      <c r="D461" s="507" t="s">
        <v>4213</v>
      </c>
      <c r="E461" s="506" t="s">
        <v>4212</v>
      </c>
      <c r="F461" s="507"/>
      <c r="G461" s="506"/>
      <c r="H461" s="507"/>
      <c r="I461" s="507"/>
      <c r="J461" s="506" t="str">
        <f t="shared" si="7"/>
        <v/>
      </c>
      <c r="K461" s="507"/>
      <c r="L461" s="507"/>
      <c r="M461" s="507"/>
      <c r="N461" s="507"/>
      <c r="O461" s="506" t="s">
        <v>2059</v>
      </c>
    </row>
    <row r="462" spans="4:15" x14ac:dyDescent="0.2">
      <c r="D462" s="507" t="s">
        <v>4214</v>
      </c>
      <c r="E462" s="506" t="s">
        <v>4212</v>
      </c>
      <c r="F462" s="507"/>
      <c r="G462" s="506"/>
      <c r="H462" s="507"/>
      <c r="I462" s="507"/>
      <c r="J462" s="506" t="str">
        <f t="shared" si="7"/>
        <v/>
      </c>
      <c r="K462" s="507"/>
      <c r="L462" s="507"/>
      <c r="M462" s="507"/>
      <c r="N462" s="507"/>
      <c r="O462" s="506" t="s">
        <v>2060</v>
      </c>
    </row>
    <row r="463" spans="4:15" x14ac:dyDescent="0.2">
      <c r="D463" s="507" t="s">
        <v>4215</v>
      </c>
      <c r="E463" s="506" t="s">
        <v>4212</v>
      </c>
      <c r="F463" s="507"/>
      <c r="G463" s="506"/>
      <c r="H463" s="507"/>
      <c r="I463" s="507"/>
      <c r="J463" s="506" t="str">
        <f t="shared" si="7"/>
        <v/>
      </c>
      <c r="K463" s="507"/>
      <c r="L463" s="507"/>
      <c r="M463" s="507"/>
      <c r="N463" s="507"/>
      <c r="O463" s="506" t="s">
        <v>2061</v>
      </c>
    </row>
    <row r="464" spans="4:15" x14ac:dyDescent="0.2">
      <c r="D464" s="507" t="s">
        <v>4216</v>
      </c>
      <c r="E464" s="506" t="s">
        <v>4212</v>
      </c>
      <c r="F464" s="507"/>
      <c r="G464" s="506"/>
      <c r="H464" s="507"/>
      <c r="I464" s="507"/>
      <c r="J464" s="506" t="str">
        <f t="shared" si="7"/>
        <v/>
      </c>
      <c r="K464" s="507"/>
      <c r="L464" s="507"/>
      <c r="M464" s="507"/>
      <c r="N464" s="507"/>
      <c r="O464" s="506" t="s">
        <v>2062</v>
      </c>
    </row>
    <row r="465" spans="4:17" x14ac:dyDescent="0.2">
      <c r="D465" s="507" t="s">
        <v>4217</v>
      </c>
      <c r="E465" s="506" t="s">
        <v>4212</v>
      </c>
      <c r="F465" s="507"/>
      <c r="G465" s="506"/>
      <c r="H465" s="507"/>
      <c r="I465" s="507"/>
      <c r="J465" s="506" t="str">
        <f t="shared" si="7"/>
        <v/>
      </c>
      <c r="K465" s="507"/>
      <c r="L465" s="507"/>
      <c r="M465" s="507"/>
      <c r="N465" s="507"/>
      <c r="O465" s="506" t="s">
        <v>2063</v>
      </c>
    </row>
    <row r="466" spans="4:17" x14ac:dyDescent="0.2">
      <c r="D466" s="507" t="s">
        <v>4218</v>
      </c>
      <c r="E466" s="506" t="s">
        <v>4212</v>
      </c>
      <c r="F466" s="507"/>
      <c r="G466" s="506"/>
      <c r="H466" s="507"/>
      <c r="I466" s="507"/>
      <c r="J466" s="506" t="str">
        <f t="shared" si="7"/>
        <v/>
      </c>
      <c r="K466" s="507"/>
      <c r="L466" s="507"/>
      <c r="M466" s="507"/>
      <c r="N466" s="507"/>
      <c r="O466" s="506" t="s">
        <v>2064</v>
      </c>
    </row>
    <row r="467" spans="4:17" x14ac:dyDescent="0.2">
      <c r="D467" s="507" t="s">
        <v>4219</v>
      </c>
      <c r="E467" s="506" t="s">
        <v>4212</v>
      </c>
      <c r="F467" s="507"/>
      <c r="G467" s="506"/>
      <c r="H467" s="507"/>
      <c r="I467" s="507"/>
      <c r="J467" s="506" t="str">
        <f t="shared" si="7"/>
        <v/>
      </c>
      <c r="K467" s="507"/>
      <c r="L467" s="507"/>
      <c r="M467" s="507"/>
      <c r="N467" s="507"/>
      <c r="O467" s="506" t="s">
        <v>2065</v>
      </c>
    </row>
    <row r="468" spans="4:17" x14ac:dyDescent="0.2">
      <c r="D468" s="507" t="s">
        <v>4220</v>
      </c>
      <c r="E468" s="506" t="s">
        <v>4212</v>
      </c>
      <c r="F468" s="507"/>
      <c r="G468" s="506"/>
      <c r="H468" s="507"/>
      <c r="I468" s="507"/>
      <c r="J468" s="506" t="str">
        <f t="shared" si="7"/>
        <v/>
      </c>
      <c r="K468" s="507"/>
      <c r="L468" s="507"/>
      <c r="M468" s="507"/>
      <c r="N468" s="507"/>
      <c r="O468" s="506" t="s">
        <v>2066</v>
      </c>
    </row>
    <row r="469" spans="4:17" x14ac:dyDescent="0.2">
      <c r="D469" s="507" t="s">
        <v>4221</v>
      </c>
      <c r="E469" s="506" t="s">
        <v>4212</v>
      </c>
      <c r="F469" s="507"/>
      <c r="G469" s="506"/>
      <c r="H469" s="507"/>
      <c r="I469" s="507"/>
      <c r="J469" s="506" t="str">
        <f t="shared" si="7"/>
        <v/>
      </c>
      <c r="K469" s="507"/>
      <c r="L469" s="507"/>
      <c r="M469" s="507"/>
      <c r="N469" s="507"/>
      <c r="O469" s="506" t="s">
        <v>2067</v>
      </c>
    </row>
    <row r="473" spans="4:17" x14ac:dyDescent="0.2">
      <c r="D473" s="8" t="s">
        <v>225</v>
      </c>
    </row>
    <row r="474" spans="4:17" x14ac:dyDescent="0.2">
      <c r="D474" s="506" t="s">
        <v>227</v>
      </c>
      <c r="E474" s="506" t="s">
        <v>229</v>
      </c>
      <c r="F474" s="506" t="s">
        <v>127</v>
      </c>
      <c r="G474" s="506"/>
      <c r="H474" s="506" t="s">
        <v>42</v>
      </c>
      <c r="I474" s="506" t="s">
        <v>31</v>
      </c>
      <c r="J474" s="506" t="s">
        <v>216</v>
      </c>
      <c r="K474" s="506" t="s">
        <v>2</v>
      </c>
      <c r="L474" s="506" t="s">
        <v>3</v>
      </c>
      <c r="M474" s="506" t="s">
        <v>4</v>
      </c>
      <c r="N474" s="506" t="s">
        <v>203</v>
      </c>
      <c r="O474" s="506" t="s">
        <v>18</v>
      </c>
      <c r="P474" s="506" t="s">
        <v>9</v>
      </c>
      <c r="Q474" s="506" t="s">
        <v>62</v>
      </c>
    </row>
    <row r="475" spans="4:17" hidden="1" x14ac:dyDescent="0.2">
      <c r="D475" s="507" t="s">
        <v>226</v>
      </c>
      <c r="E475" s="506" t="s">
        <v>228</v>
      </c>
      <c r="F475" s="507" t="s">
        <v>235</v>
      </c>
      <c r="G475" s="506"/>
      <c r="H475" s="507" t="s">
        <v>103</v>
      </c>
      <c r="I475" s="507" t="s">
        <v>102</v>
      </c>
      <c r="J475" s="506" t="str">
        <f>F475&amp;H475&amp;I475</f>
        <v>[Coverage Indicator Name][Category][Disaggregation]</v>
      </c>
      <c r="K475" s="517" t="s">
        <v>72</v>
      </c>
      <c r="L475" s="517" t="s">
        <v>73</v>
      </c>
      <c r="M475" s="518" t="s">
        <v>230</v>
      </c>
      <c r="N475" s="507" t="s">
        <v>74</v>
      </c>
      <c r="O475" s="507" t="s">
        <v>52</v>
      </c>
      <c r="P475" s="507" t="s">
        <v>91</v>
      </c>
      <c r="Q475" s="506" t="s">
        <v>61</v>
      </c>
    </row>
    <row r="476" spans="4:17" x14ac:dyDescent="0.2">
      <c r="D476" s="507" t="s">
        <v>4222</v>
      </c>
      <c r="E476" s="506" t="s">
        <v>4223</v>
      </c>
      <c r="F476" s="507"/>
      <c r="G476" s="506"/>
      <c r="H476" s="507"/>
      <c r="I476" s="507"/>
      <c r="J476" s="506" t="str">
        <f t="shared" ref="J476:J539" si="8">F476&amp;H476&amp;I476</f>
        <v/>
      </c>
      <c r="K476" s="517"/>
      <c r="L476" s="517"/>
      <c r="M476" s="518"/>
      <c r="N476" s="507"/>
      <c r="O476" s="507"/>
      <c r="P476" s="507"/>
      <c r="Q476" s="506" t="s">
        <v>2068</v>
      </c>
    </row>
    <row r="477" spans="4:17" x14ac:dyDescent="0.2">
      <c r="D477" s="507" t="s">
        <v>4224</v>
      </c>
      <c r="E477" s="506" t="s">
        <v>4223</v>
      </c>
      <c r="F477" s="507"/>
      <c r="G477" s="506"/>
      <c r="H477" s="507"/>
      <c r="I477" s="507"/>
      <c r="J477" s="506" t="str">
        <f t="shared" si="8"/>
        <v/>
      </c>
      <c r="K477" s="517"/>
      <c r="L477" s="517"/>
      <c r="M477" s="518"/>
      <c r="N477" s="507"/>
      <c r="O477" s="507"/>
      <c r="P477" s="507"/>
      <c r="Q477" s="506" t="s">
        <v>2069</v>
      </c>
    </row>
    <row r="478" spans="4:17" x14ac:dyDescent="0.2">
      <c r="D478" s="507" t="s">
        <v>4225</v>
      </c>
      <c r="E478" s="506" t="s">
        <v>4223</v>
      </c>
      <c r="F478" s="507"/>
      <c r="G478" s="506"/>
      <c r="H478" s="507"/>
      <c r="I478" s="507"/>
      <c r="J478" s="506" t="str">
        <f t="shared" si="8"/>
        <v/>
      </c>
      <c r="K478" s="517"/>
      <c r="L478" s="517"/>
      <c r="M478" s="518"/>
      <c r="N478" s="507"/>
      <c r="O478" s="507"/>
      <c r="P478" s="507"/>
      <c r="Q478" s="506" t="s">
        <v>2070</v>
      </c>
    </row>
    <row r="479" spans="4:17" x14ac:dyDescent="0.2">
      <c r="D479" s="507" t="s">
        <v>4226</v>
      </c>
      <c r="E479" s="506" t="s">
        <v>4223</v>
      </c>
      <c r="F479" s="507"/>
      <c r="G479" s="506"/>
      <c r="H479" s="507"/>
      <c r="I479" s="507"/>
      <c r="J479" s="506" t="str">
        <f t="shared" si="8"/>
        <v/>
      </c>
      <c r="K479" s="517"/>
      <c r="L479" s="517"/>
      <c r="M479" s="518"/>
      <c r="N479" s="507"/>
      <c r="O479" s="507"/>
      <c r="P479" s="507"/>
      <c r="Q479" s="506" t="s">
        <v>2071</v>
      </c>
    </row>
    <row r="480" spans="4:17" x14ac:dyDescent="0.2">
      <c r="D480" s="507" t="s">
        <v>4227</v>
      </c>
      <c r="E480" s="506" t="s">
        <v>4223</v>
      </c>
      <c r="F480" s="507"/>
      <c r="G480" s="506"/>
      <c r="H480" s="507"/>
      <c r="I480" s="507"/>
      <c r="J480" s="506" t="str">
        <f t="shared" si="8"/>
        <v/>
      </c>
      <c r="K480" s="517"/>
      <c r="L480" s="517"/>
      <c r="M480" s="518"/>
      <c r="N480" s="507"/>
      <c r="O480" s="507"/>
      <c r="P480" s="507"/>
      <c r="Q480" s="506" t="s">
        <v>2072</v>
      </c>
    </row>
    <row r="481" spans="4:17" x14ac:dyDescent="0.2">
      <c r="D481" s="507" t="s">
        <v>4228</v>
      </c>
      <c r="E481" s="506" t="s">
        <v>4223</v>
      </c>
      <c r="F481" s="507"/>
      <c r="G481" s="506"/>
      <c r="H481" s="507"/>
      <c r="I481" s="507"/>
      <c r="J481" s="506" t="str">
        <f t="shared" si="8"/>
        <v/>
      </c>
      <c r="K481" s="517"/>
      <c r="L481" s="517"/>
      <c r="M481" s="518"/>
      <c r="N481" s="507"/>
      <c r="O481" s="507"/>
      <c r="P481" s="507"/>
      <c r="Q481" s="506" t="s">
        <v>2073</v>
      </c>
    </row>
    <row r="482" spans="4:17" x14ac:dyDescent="0.2">
      <c r="D482" s="507" t="s">
        <v>4229</v>
      </c>
      <c r="E482" s="506" t="s">
        <v>4223</v>
      </c>
      <c r="F482" s="507"/>
      <c r="G482" s="506"/>
      <c r="H482" s="507"/>
      <c r="I482" s="507"/>
      <c r="J482" s="506" t="str">
        <f t="shared" si="8"/>
        <v/>
      </c>
      <c r="K482" s="517"/>
      <c r="L482" s="517"/>
      <c r="M482" s="518"/>
      <c r="N482" s="507"/>
      <c r="O482" s="507"/>
      <c r="P482" s="507"/>
      <c r="Q482" s="506" t="s">
        <v>2074</v>
      </c>
    </row>
    <row r="483" spans="4:17" x14ac:dyDescent="0.2">
      <c r="D483" s="507" t="s">
        <v>4230</v>
      </c>
      <c r="E483" s="506" t="s">
        <v>4223</v>
      </c>
      <c r="F483" s="507"/>
      <c r="G483" s="506"/>
      <c r="H483" s="507"/>
      <c r="I483" s="507"/>
      <c r="J483" s="506" t="str">
        <f t="shared" si="8"/>
        <v/>
      </c>
      <c r="K483" s="517"/>
      <c r="L483" s="517"/>
      <c r="M483" s="518"/>
      <c r="N483" s="507"/>
      <c r="O483" s="507"/>
      <c r="P483" s="507"/>
      <c r="Q483" s="506" t="s">
        <v>2075</v>
      </c>
    </row>
    <row r="484" spans="4:17" x14ac:dyDescent="0.2">
      <c r="D484" s="507" t="s">
        <v>4231</v>
      </c>
      <c r="E484" s="506" t="s">
        <v>4223</v>
      </c>
      <c r="F484" s="507"/>
      <c r="G484" s="506"/>
      <c r="H484" s="507"/>
      <c r="I484" s="507"/>
      <c r="J484" s="506" t="str">
        <f t="shared" si="8"/>
        <v/>
      </c>
      <c r="K484" s="517"/>
      <c r="L484" s="517"/>
      <c r="M484" s="518"/>
      <c r="N484" s="507"/>
      <c r="O484" s="507"/>
      <c r="P484" s="507"/>
      <c r="Q484" s="506" t="s">
        <v>2076</v>
      </c>
    </row>
    <row r="485" spans="4:17" x14ac:dyDescent="0.2">
      <c r="D485" s="507" t="s">
        <v>4232</v>
      </c>
      <c r="E485" s="506" t="s">
        <v>4223</v>
      </c>
      <c r="F485" s="507"/>
      <c r="G485" s="506"/>
      <c r="H485" s="507"/>
      <c r="I485" s="507"/>
      <c r="J485" s="506" t="str">
        <f t="shared" si="8"/>
        <v/>
      </c>
      <c r="K485" s="517"/>
      <c r="L485" s="517"/>
      <c r="M485" s="518"/>
      <c r="N485" s="507"/>
      <c r="O485" s="507"/>
      <c r="P485" s="507"/>
      <c r="Q485" s="506" t="s">
        <v>2077</v>
      </c>
    </row>
    <row r="486" spans="4:17" x14ac:dyDescent="0.2">
      <c r="D486" s="507" t="s">
        <v>4233</v>
      </c>
      <c r="E486" s="506" t="s">
        <v>4234</v>
      </c>
      <c r="F486" s="507"/>
      <c r="G486" s="506"/>
      <c r="H486" s="507"/>
      <c r="I486" s="507"/>
      <c r="J486" s="506" t="str">
        <f t="shared" si="8"/>
        <v/>
      </c>
      <c r="K486" s="517"/>
      <c r="L486" s="517"/>
      <c r="M486" s="518"/>
      <c r="N486" s="507"/>
      <c r="O486" s="507"/>
      <c r="P486" s="507"/>
      <c r="Q486" s="506" t="s">
        <v>2078</v>
      </c>
    </row>
    <row r="487" spans="4:17" x14ac:dyDescent="0.2">
      <c r="D487" s="507" t="s">
        <v>4235</v>
      </c>
      <c r="E487" s="506" t="s">
        <v>4234</v>
      </c>
      <c r="F487" s="507"/>
      <c r="G487" s="506"/>
      <c r="H487" s="507"/>
      <c r="I487" s="507"/>
      <c r="J487" s="506" t="str">
        <f t="shared" si="8"/>
        <v/>
      </c>
      <c r="K487" s="517"/>
      <c r="L487" s="517"/>
      <c r="M487" s="518"/>
      <c r="N487" s="507"/>
      <c r="O487" s="507"/>
      <c r="P487" s="507"/>
      <c r="Q487" s="506" t="s">
        <v>2079</v>
      </c>
    </row>
    <row r="488" spans="4:17" x14ac:dyDescent="0.2">
      <c r="D488" s="507" t="s">
        <v>4236</v>
      </c>
      <c r="E488" s="506" t="s">
        <v>4234</v>
      </c>
      <c r="F488" s="507"/>
      <c r="G488" s="506"/>
      <c r="H488" s="507"/>
      <c r="I488" s="507"/>
      <c r="J488" s="506" t="str">
        <f t="shared" si="8"/>
        <v/>
      </c>
      <c r="K488" s="517"/>
      <c r="L488" s="517"/>
      <c r="M488" s="518"/>
      <c r="N488" s="507"/>
      <c r="O488" s="507"/>
      <c r="P488" s="507"/>
      <c r="Q488" s="506" t="s">
        <v>2080</v>
      </c>
    </row>
    <row r="489" spans="4:17" x14ac:dyDescent="0.2">
      <c r="D489" s="507" t="s">
        <v>4237</v>
      </c>
      <c r="E489" s="506" t="s">
        <v>4234</v>
      </c>
      <c r="F489" s="507"/>
      <c r="G489" s="506"/>
      <c r="H489" s="507"/>
      <c r="I489" s="507"/>
      <c r="J489" s="506" t="str">
        <f t="shared" si="8"/>
        <v/>
      </c>
      <c r="K489" s="517"/>
      <c r="L489" s="517"/>
      <c r="M489" s="518"/>
      <c r="N489" s="507"/>
      <c r="O489" s="507"/>
      <c r="P489" s="507"/>
      <c r="Q489" s="506" t="s">
        <v>2081</v>
      </c>
    </row>
    <row r="490" spans="4:17" x14ac:dyDescent="0.2">
      <c r="D490" s="507" t="s">
        <v>4238</v>
      </c>
      <c r="E490" s="506" t="s">
        <v>4234</v>
      </c>
      <c r="F490" s="507"/>
      <c r="G490" s="506"/>
      <c r="H490" s="507"/>
      <c r="I490" s="507"/>
      <c r="J490" s="506" t="str">
        <f t="shared" si="8"/>
        <v/>
      </c>
      <c r="K490" s="517"/>
      <c r="L490" s="517"/>
      <c r="M490" s="518"/>
      <c r="N490" s="507"/>
      <c r="O490" s="507"/>
      <c r="P490" s="507"/>
      <c r="Q490" s="506" t="s">
        <v>2082</v>
      </c>
    </row>
    <row r="491" spans="4:17" x14ac:dyDescent="0.2">
      <c r="D491" s="507" t="s">
        <v>4239</v>
      </c>
      <c r="E491" s="506" t="s">
        <v>4234</v>
      </c>
      <c r="F491" s="507"/>
      <c r="G491" s="506"/>
      <c r="H491" s="507"/>
      <c r="I491" s="507"/>
      <c r="J491" s="506" t="str">
        <f t="shared" si="8"/>
        <v/>
      </c>
      <c r="K491" s="517"/>
      <c r="L491" s="517"/>
      <c r="M491" s="518"/>
      <c r="N491" s="507"/>
      <c r="O491" s="507"/>
      <c r="P491" s="507"/>
      <c r="Q491" s="506" t="s">
        <v>2083</v>
      </c>
    </row>
    <row r="492" spans="4:17" x14ac:dyDescent="0.2">
      <c r="D492" s="507" t="s">
        <v>4240</v>
      </c>
      <c r="E492" s="506" t="s">
        <v>4234</v>
      </c>
      <c r="F492" s="507"/>
      <c r="G492" s="506"/>
      <c r="H492" s="507"/>
      <c r="I492" s="507"/>
      <c r="J492" s="506" t="str">
        <f t="shared" si="8"/>
        <v/>
      </c>
      <c r="K492" s="517"/>
      <c r="L492" s="517"/>
      <c r="M492" s="518"/>
      <c r="N492" s="507"/>
      <c r="O492" s="507"/>
      <c r="P492" s="507"/>
      <c r="Q492" s="506" t="s">
        <v>2084</v>
      </c>
    </row>
    <row r="493" spans="4:17" x14ac:dyDescent="0.2">
      <c r="D493" s="507" t="s">
        <v>4241</v>
      </c>
      <c r="E493" s="506" t="s">
        <v>4234</v>
      </c>
      <c r="F493" s="507"/>
      <c r="G493" s="506"/>
      <c r="H493" s="507"/>
      <c r="I493" s="507"/>
      <c r="J493" s="506" t="str">
        <f t="shared" si="8"/>
        <v/>
      </c>
      <c r="K493" s="517"/>
      <c r="L493" s="517"/>
      <c r="M493" s="518"/>
      <c r="N493" s="507"/>
      <c r="O493" s="507"/>
      <c r="P493" s="507"/>
      <c r="Q493" s="506" t="s">
        <v>2085</v>
      </c>
    </row>
    <row r="494" spans="4:17" x14ac:dyDescent="0.2">
      <c r="D494" s="507" t="s">
        <v>4242</v>
      </c>
      <c r="E494" s="506" t="s">
        <v>4234</v>
      </c>
      <c r="F494" s="507"/>
      <c r="G494" s="506"/>
      <c r="H494" s="507"/>
      <c r="I494" s="507"/>
      <c r="J494" s="506" t="str">
        <f t="shared" si="8"/>
        <v/>
      </c>
      <c r="K494" s="517"/>
      <c r="L494" s="517"/>
      <c r="M494" s="518"/>
      <c r="N494" s="507"/>
      <c r="O494" s="507"/>
      <c r="P494" s="507"/>
      <c r="Q494" s="506" t="s">
        <v>2086</v>
      </c>
    </row>
    <row r="495" spans="4:17" x14ac:dyDescent="0.2">
      <c r="D495" s="507" t="s">
        <v>4243</v>
      </c>
      <c r="E495" s="506" t="s">
        <v>4234</v>
      </c>
      <c r="F495" s="507"/>
      <c r="G495" s="506"/>
      <c r="H495" s="507"/>
      <c r="I495" s="507"/>
      <c r="J495" s="506" t="str">
        <f t="shared" si="8"/>
        <v/>
      </c>
      <c r="K495" s="517"/>
      <c r="L495" s="517"/>
      <c r="M495" s="518"/>
      <c r="N495" s="507"/>
      <c r="O495" s="507"/>
      <c r="P495" s="507"/>
      <c r="Q495" s="506" t="s">
        <v>2087</v>
      </c>
    </row>
    <row r="496" spans="4:17" x14ac:dyDescent="0.2">
      <c r="D496" s="507" t="s">
        <v>4244</v>
      </c>
      <c r="E496" s="506" t="s">
        <v>4245</v>
      </c>
      <c r="F496" s="507"/>
      <c r="G496" s="506"/>
      <c r="H496" s="507"/>
      <c r="I496" s="507"/>
      <c r="J496" s="506" t="str">
        <f t="shared" si="8"/>
        <v/>
      </c>
      <c r="K496" s="517"/>
      <c r="L496" s="517"/>
      <c r="M496" s="518"/>
      <c r="N496" s="507"/>
      <c r="O496" s="507"/>
      <c r="P496" s="507"/>
      <c r="Q496" s="506" t="s">
        <v>2088</v>
      </c>
    </row>
    <row r="497" spans="4:17" x14ac:dyDescent="0.2">
      <c r="D497" s="507" t="s">
        <v>4246</v>
      </c>
      <c r="E497" s="506" t="s">
        <v>4245</v>
      </c>
      <c r="F497" s="507"/>
      <c r="G497" s="506"/>
      <c r="H497" s="507"/>
      <c r="I497" s="507"/>
      <c r="J497" s="506" t="str">
        <f t="shared" si="8"/>
        <v/>
      </c>
      <c r="K497" s="517"/>
      <c r="L497" s="517"/>
      <c r="M497" s="518"/>
      <c r="N497" s="507"/>
      <c r="O497" s="507"/>
      <c r="P497" s="507"/>
      <c r="Q497" s="506" t="s">
        <v>2089</v>
      </c>
    </row>
    <row r="498" spans="4:17" x14ac:dyDescent="0.2">
      <c r="D498" s="507" t="s">
        <v>4247</v>
      </c>
      <c r="E498" s="506" t="s">
        <v>4245</v>
      </c>
      <c r="F498" s="507"/>
      <c r="G498" s="506"/>
      <c r="H498" s="507"/>
      <c r="I498" s="507"/>
      <c r="J498" s="506" t="str">
        <f t="shared" si="8"/>
        <v/>
      </c>
      <c r="K498" s="517"/>
      <c r="L498" s="517"/>
      <c r="M498" s="518"/>
      <c r="N498" s="507"/>
      <c r="O498" s="507"/>
      <c r="P498" s="507"/>
      <c r="Q498" s="506" t="s">
        <v>2090</v>
      </c>
    </row>
    <row r="499" spans="4:17" x14ac:dyDescent="0.2">
      <c r="D499" s="507" t="s">
        <v>4248</v>
      </c>
      <c r="E499" s="506" t="s">
        <v>4245</v>
      </c>
      <c r="F499" s="507"/>
      <c r="G499" s="506"/>
      <c r="H499" s="507"/>
      <c r="I499" s="507"/>
      <c r="J499" s="506" t="str">
        <f t="shared" si="8"/>
        <v/>
      </c>
      <c r="K499" s="517"/>
      <c r="L499" s="517"/>
      <c r="M499" s="518"/>
      <c r="N499" s="507"/>
      <c r="O499" s="507"/>
      <c r="P499" s="507"/>
      <c r="Q499" s="506" t="s">
        <v>2091</v>
      </c>
    </row>
    <row r="500" spans="4:17" x14ac:dyDescent="0.2">
      <c r="D500" s="507" t="s">
        <v>4249</v>
      </c>
      <c r="E500" s="506" t="s">
        <v>4245</v>
      </c>
      <c r="F500" s="507"/>
      <c r="G500" s="506"/>
      <c r="H500" s="507"/>
      <c r="I500" s="507"/>
      <c r="J500" s="506" t="str">
        <f t="shared" si="8"/>
        <v/>
      </c>
      <c r="K500" s="517"/>
      <c r="L500" s="517"/>
      <c r="M500" s="518"/>
      <c r="N500" s="507"/>
      <c r="O500" s="507"/>
      <c r="P500" s="507"/>
      <c r="Q500" s="506" t="s">
        <v>2092</v>
      </c>
    </row>
    <row r="501" spans="4:17" x14ac:dyDescent="0.2">
      <c r="D501" s="507" t="s">
        <v>4250</v>
      </c>
      <c r="E501" s="506" t="s">
        <v>4245</v>
      </c>
      <c r="F501" s="507"/>
      <c r="G501" s="506"/>
      <c r="H501" s="507"/>
      <c r="I501" s="507"/>
      <c r="J501" s="506" t="str">
        <f t="shared" si="8"/>
        <v/>
      </c>
      <c r="K501" s="517"/>
      <c r="L501" s="517"/>
      <c r="M501" s="518"/>
      <c r="N501" s="507"/>
      <c r="O501" s="507"/>
      <c r="P501" s="507"/>
      <c r="Q501" s="506" t="s">
        <v>2093</v>
      </c>
    </row>
    <row r="502" spans="4:17" x14ac:dyDescent="0.2">
      <c r="D502" s="507" t="s">
        <v>4251</v>
      </c>
      <c r="E502" s="506" t="s">
        <v>4245</v>
      </c>
      <c r="F502" s="507"/>
      <c r="G502" s="506"/>
      <c r="H502" s="507"/>
      <c r="I502" s="507"/>
      <c r="J502" s="506" t="str">
        <f t="shared" si="8"/>
        <v/>
      </c>
      <c r="K502" s="517"/>
      <c r="L502" s="517"/>
      <c r="M502" s="518"/>
      <c r="N502" s="507"/>
      <c r="O502" s="507"/>
      <c r="P502" s="507"/>
      <c r="Q502" s="506" t="s">
        <v>2094</v>
      </c>
    </row>
    <row r="503" spans="4:17" x14ac:dyDescent="0.2">
      <c r="D503" s="507" t="s">
        <v>4252</v>
      </c>
      <c r="E503" s="506" t="s">
        <v>4245</v>
      </c>
      <c r="F503" s="507"/>
      <c r="G503" s="506"/>
      <c r="H503" s="507"/>
      <c r="I503" s="507"/>
      <c r="J503" s="506" t="str">
        <f t="shared" si="8"/>
        <v/>
      </c>
      <c r="K503" s="517"/>
      <c r="L503" s="517"/>
      <c r="M503" s="518"/>
      <c r="N503" s="507"/>
      <c r="O503" s="507"/>
      <c r="P503" s="507"/>
      <c r="Q503" s="506" t="s">
        <v>2095</v>
      </c>
    </row>
    <row r="504" spans="4:17" x14ac:dyDescent="0.2">
      <c r="D504" s="507" t="s">
        <v>4253</v>
      </c>
      <c r="E504" s="506" t="s">
        <v>4245</v>
      </c>
      <c r="F504" s="507"/>
      <c r="G504" s="506"/>
      <c r="H504" s="507"/>
      <c r="I504" s="507"/>
      <c r="J504" s="506" t="str">
        <f t="shared" si="8"/>
        <v/>
      </c>
      <c r="K504" s="517"/>
      <c r="L504" s="517"/>
      <c r="M504" s="518"/>
      <c r="N504" s="507"/>
      <c r="O504" s="507"/>
      <c r="P504" s="507"/>
      <c r="Q504" s="506" t="s">
        <v>2096</v>
      </c>
    </row>
    <row r="505" spans="4:17" x14ac:dyDescent="0.2">
      <c r="D505" s="507" t="s">
        <v>4254</v>
      </c>
      <c r="E505" s="506" t="s">
        <v>4245</v>
      </c>
      <c r="F505" s="507"/>
      <c r="G505" s="506"/>
      <c r="H505" s="507"/>
      <c r="I505" s="507"/>
      <c r="J505" s="506" t="str">
        <f t="shared" si="8"/>
        <v/>
      </c>
      <c r="K505" s="517"/>
      <c r="L505" s="517"/>
      <c r="M505" s="518"/>
      <c r="N505" s="507"/>
      <c r="O505" s="507"/>
      <c r="P505" s="507"/>
      <c r="Q505" s="506" t="s">
        <v>2097</v>
      </c>
    </row>
    <row r="506" spans="4:17" x14ac:dyDescent="0.2">
      <c r="D506" s="507" t="s">
        <v>4255</v>
      </c>
      <c r="E506" s="506" t="s">
        <v>4256</v>
      </c>
      <c r="F506" s="507"/>
      <c r="G506" s="506"/>
      <c r="H506" s="507"/>
      <c r="I506" s="507"/>
      <c r="J506" s="506" t="str">
        <f t="shared" si="8"/>
        <v/>
      </c>
      <c r="K506" s="517"/>
      <c r="L506" s="517"/>
      <c r="M506" s="518"/>
      <c r="N506" s="507"/>
      <c r="O506" s="507"/>
      <c r="P506" s="507"/>
      <c r="Q506" s="506" t="s">
        <v>2098</v>
      </c>
    </row>
    <row r="507" spans="4:17" x14ac:dyDescent="0.2">
      <c r="D507" s="507" t="s">
        <v>4257</v>
      </c>
      <c r="E507" s="506" t="s">
        <v>4256</v>
      </c>
      <c r="F507" s="507"/>
      <c r="G507" s="506"/>
      <c r="H507" s="507"/>
      <c r="I507" s="507"/>
      <c r="J507" s="506" t="str">
        <f t="shared" si="8"/>
        <v/>
      </c>
      <c r="K507" s="517"/>
      <c r="L507" s="517"/>
      <c r="M507" s="518"/>
      <c r="N507" s="507"/>
      <c r="O507" s="507"/>
      <c r="P507" s="507"/>
      <c r="Q507" s="506" t="s">
        <v>2099</v>
      </c>
    </row>
    <row r="508" spans="4:17" x14ac:dyDescent="0.2">
      <c r="D508" s="507" t="s">
        <v>4258</v>
      </c>
      <c r="E508" s="506" t="s">
        <v>4256</v>
      </c>
      <c r="F508" s="507"/>
      <c r="G508" s="506"/>
      <c r="H508" s="507"/>
      <c r="I508" s="507"/>
      <c r="J508" s="506" t="str">
        <f t="shared" si="8"/>
        <v/>
      </c>
      <c r="K508" s="517"/>
      <c r="L508" s="517"/>
      <c r="M508" s="518"/>
      <c r="N508" s="507"/>
      <c r="O508" s="507"/>
      <c r="P508" s="507"/>
      <c r="Q508" s="506" t="s">
        <v>2100</v>
      </c>
    </row>
    <row r="509" spans="4:17" x14ac:dyDescent="0.2">
      <c r="D509" s="507" t="s">
        <v>4259</v>
      </c>
      <c r="E509" s="506" t="s">
        <v>4256</v>
      </c>
      <c r="F509" s="507"/>
      <c r="G509" s="506"/>
      <c r="H509" s="507"/>
      <c r="I509" s="507"/>
      <c r="J509" s="506" t="str">
        <f t="shared" si="8"/>
        <v/>
      </c>
      <c r="K509" s="517"/>
      <c r="L509" s="517"/>
      <c r="M509" s="518"/>
      <c r="N509" s="507"/>
      <c r="O509" s="507"/>
      <c r="P509" s="507"/>
      <c r="Q509" s="506" t="s">
        <v>2101</v>
      </c>
    </row>
    <row r="510" spans="4:17" x14ac:dyDescent="0.2">
      <c r="D510" s="507" t="s">
        <v>4260</v>
      </c>
      <c r="E510" s="506" t="s">
        <v>4256</v>
      </c>
      <c r="F510" s="507"/>
      <c r="G510" s="506"/>
      <c r="H510" s="507"/>
      <c r="I510" s="507"/>
      <c r="J510" s="506" t="str">
        <f t="shared" si="8"/>
        <v/>
      </c>
      <c r="K510" s="517"/>
      <c r="L510" s="517"/>
      <c r="M510" s="518"/>
      <c r="N510" s="507"/>
      <c r="O510" s="507"/>
      <c r="P510" s="507"/>
      <c r="Q510" s="506" t="s">
        <v>2102</v>
      </c>
    </row>
    <row r="511" spans="4:17" x14ac:dyDescent="0.2">
      <c r="D511" s="507" t="s">
        <v>4261</v>
      </c>
      <c r="E511" s="506" t="s">
        <v>4256</v>
      </c>
      <c r="F511" s="507"/>
      <c r="G511" s="506"/>
      <c r="H511" s="507"/>
      <c r="I511" s="507"/>
      <c r="J511" s="506" t="str">
        <f t="shared" si="8"/>
        <v/>
      </c>
      <c r="K511" s="517"/>
      <c r="L511" s="517"/>
      <c r="M511" s="518"/>
      <c r="N511" s="507"/>
      <c r="O511" s="507"/>
      <c r="P511" s="507"/>
      <c r="Q511" s="506" t="s">
        <v>2103</v>
      </c>
    </row>
    <row r="512" spans="4:17" x14ac:dyDescent="0.2">
      <c r="D512" s="507" t="s">
        <v>4262</v>
      </c>
      <c r="E512" s="506" t="s">
        <v>4256</v>
      </c>
      <c r="F512" s="507"/>
      <c r="G512" s="506"/>
      <c r="H512" s="507"/>
      <c r="I512" s="507"/>
      <c r="J512" s="506" t="str">
        <f t="shared" si="8"/>
        <v/>
      </c>
      <c r="K512" s="517"/>
      <c r="L512" s="517"/>
      <c r="M512" s="518"/>
      <c r="N512" s="507"/>
      <c r="O512" s="507"/>
      <c r="P512" s="507"/>
      <c r="Q512" s="506" t="s">
        <v>2104</v>
      </c>
    </row>
    <row r="513" spans="4:17" x14ac:dyDescent="0.2">
      <c r="D513" s="507" t="s">
        <v>4263</v>
      </c>
      <c r="E513" s="506" t="s">
        <v>4256</v>
      </c>
      <c r="F513" s="507"/>
      <c r="G513" s="506"/>
      <c r="H513" s="507"/>
      <c r="I513" s="507"/>
      <c r="J513" s="506" t="str">
        <f t="shared" si="8"/>
        <v/>
      </c>
      <c r="K513" s="517"/>
      <c r="L513" s="517"/>
      <c r="M513" s="518"/>
      <c r="N513" s="507"/>
      <c r="O513" s="507"/>
      <c r="P513" s="507"/>
      <c r="Q513" s="506" t="s">
        <v>2105</v>
      </c>
    </row>
    <row r="514" spans="4:17" x14ac:dyDescent="0.2">
      <c r="D514" s="507" t="s">
        <v>4264</v>
      </c>
      <c r="E514" s="506" t="s">
        <v>4256</v>
      </c>
      <c r="F514" s="507"/>
      <c r="G514" s="506"/>
      <c r="H514" s="507"/>
      <c r="I514" s="507"/>
      <c r="J514" s="506" t="str">
        <f t="shared" si="8"/>
        <v/>
      </c>
      <c r="K514" s="517"/>
      <c r="L514" s="517"/>
      <c r="M514" s="518"/>
      <c r="N514" s="507"/>
      <c r="O514" s="507"/>
      <c r="P514" s="507"/>
      <c r="Q514" s="506" t="s">
        <v>2106</v>
      </c>
    </row>
    <row r="515" spans="4:17" x14ac:dyDescent="0.2">
      <c r="D515" s="507" t="s">
        <v>4265</v>
      </c>
      <c r="E515" s="506" t="s">
        <v>4256</v>
      </c>
      <c r="F515" s="507"/>
      <c r="G515" s="506"/>
      <c r="H515" s="507"/>
      <c r="I515" s="507"/>
      <c r="J515" s="506" t="str">
        <f t="shared" si="8"/>
        <v/>
      </c>
      <c r="K515" s="517"/>
      <c r="L515" s="517"/>
      <c r="M515" s="518"/>
      <c r="N515" s="507"/>
      <c r="O515" s="507"/>
      <c r="P515" s="507"/>
      <c r="Q515" s="506" t="s">
        <v>2107</v>
      </c>
    </row>
    <row r="516" spans="4:17" x14ac:dyDescent="0.2">
      <c r="D516" s="507" t="s">
        <v>4266</v>
      </c>
      <c r="E516" s="506" t="s">
        <v>4267</v>
      </c>
      <c r="F516" s="507"/>
      <c r="G516" s="506"/>
      <c r="H516" s="507"/>
      <c r="I516" s="507"/>
      <c r="J516" s="506" t="str">
        <f t="shared" si="8"/>
        <v/>
      </c>
      <c r="K516" s="517"/>
      <c r="L516" s="517"/>
      <c r="M516" s="518"/>
      <c r="N516" s="507"/>
      <c r="O516" s="507"/>
      <c r="P516" s="507"/>
      <c r="Q516" s="506" t="s">
        <v>2108</v>
      </c>
    </row>
    <row r="517" spans="4:17" x14ac:dyDescent="0.2">
      <c r="D517" s="507" t="s">
        <v>4268</v>
      </c>
      <c r="E517" s="506" t="s">
        <v>4267</v>
      </c>
      <c r="F517" s="507"/>
      <c r="G517" s="506"/>
      <c r="H517" s="507"/>
      <c r="I517" s="507"/>
      <c r="J517" s="506" t="str">
        <f t="shared" si="8"/>
        <v/>
      </c>
      <c r="K517" s="517"/>
      <c r="L517" s="517"/>
      <c r="M517" s="518"/>
      <c r="N517" s="507"/>
      <c r="O517" s="507"/>
      <c r="P517" s="507"/>
      <c r="Q517" s="506" t="s">
        <v>2109</v>
      </c>
    </row>
    <row r="518" spans="4:17" x14ac:dyDescent="0.2">
      <c r="D518" s="507" t="s">
        <v>4269</v>
      </c>
      <c r="E518" s="506" t="s">
        <v>4267</v>
      </c>
      <c r="F518" s="507"/>
      <c r="G518" s="506"/>
      <c r="H518" s="507"/>
      <c r="I518" s="507"/>
      <c r="J518" s="506" t="str">
        <f t="shared" si="8"/>
        <v/>
      </c>
      <c r="K518" s="517"/>
      <c r="L518" s="517"/>
      <c r="M518" s="518"/>
      <c r="N518" s="507"/>
      <c r="O518" s="507"/>
      <c r="P518" s="507"/>
      <c r="Q518" s="506" t="s">
        <v>2110</v>
      </c>
    </row>
    <row r="519" spans="4:17" x14ac:dyDescent="0.2">
      <c r="D519" s="507" t="s">
        <v>4270</v>
      </c>
      <c r="E519" s="506" t="s">
        <v>4267</v>
      </c>
      <c r="F519" s="507"/>
      <c r="G519" s="506"/>
      <c r="H519" s="507"/>
      <c r="I519" s="507"/>
      <c r="J519" s="506" t="str">
        <f t="shared" si="8"/>
        <v/>
      </c>
      <c r="K519" s="517"/>
      <c r="L519" s="517"/>
      <c r="M519" s="518"/>
      <c r="N519" s="507"/>
      <c r="O519" s="507"/>
      <c r="P519" s="507"/>
      <c r="Q519" s="506" t="s">
        <v>2111</v>
      </c>
    </row>
    <row r="520" spans="4:17" x14ac:dyDescent="0.2">
      <c r="D520" s="507" t="s">
        <v>4271</v>
      </c>
      <c r="E520" s="506" t="s">
        <v>4267</v>
      </c>
      <c r="F520" s="507"/>
      <c r="G520" s="506"/>
      <c r="H520" s="507"/>
      <c r="I520" s="507"/>
      <c r="J520" s="506" t="str">
        <f t="shared" si="8"/>
        <v/>
      </c>
      <c r="K520" s="517"/>
      <c r="L520" s="517"/>
      <c r="M520" s="518"/>
      <c r="N520" s="507"/>
      <c r="O520" s="507"/>
      <c r="P520" s="507"/>
      <c r="Q520" s="506" t="s">
        <v>2112</v>
      </c>
    </row>
    <row r="521" spans="4:17" x14ac:dyDescent="0.2">
      <c r="D521" s="507" t="s">
        <v>4272</v>
      </c>
      <c r="E521" s="506" t="s">
        <v>4267</v>
      </c>
      <c r="F521" s="507"/>
      <c r="G521" s="506"/>
      <c r="H521" s="507"/>
      <c r="I521" s="507"/>
      <c r="J521" s="506" t="str">
        <f t="shared" si="8"/>
        <v/>
      </c>
      <c r="K521" s="517"/>
      <c r="L521" s="517"/>
      <c r="M521" s="518"/>
      <c r="N521" s="507"/>
      <c r="O521" s="507"/>
      <c r="P521" s="507"/>
      <c r="Q521" s="506" t="s">
        <v>2113</v>
      </c>
    </row>
    <row r="522" spans="4:17" x14ac:dyDescent="0.2">
      <c r="D522" s="507" t="s">
        <v>4273</v>
      </c>
      <c r="E522" s="506" t="s">
        <v>4267</v>
      </c>
      <c r="F522" s="507"/>
      <c r="G522" s="506"/>
      <c r="H522" s="507"/>
      <c r="I522" s="507"/>
      <c r="J522" s="506" t="str">
        <f t="shared" si="8"/>
        <v/>
      </c>
      <c r="K522" s="517"/>
      <c r="L522" s="517"/>
      <c r="M522" s="518"/>
      <c r="N522" s="507"/>
      <c r="O522" s="507"/>
      <c r="P522" s="507"/>
      <c r="Q522" s="506" t="s">
        <v>2114</v>
      </c>
    </row>
    <row r="523" spans="4:17" x14ac:dyDescent="0.2">
      <c r="D523" s="507" t="s">
        <v>4274</v>
      </c>
      <c r="E523" s="506" t="s">
        <v>4267</v>
      </c>
      <c r="F523" s="507"/>
      <c r="G523" s="506"/>
      <c r="H523" s="507"/>
      <c r="I523" s="507"/>
      <c r="J523" s="506" t="str">
        <f t="shared" si="8"/>
        <v/>
      </c>
      <c r="K523" s="517"/>
      <c r="L523" s="517"/>
      <c r="M523" s="518"/>
      <c r="N523" s="507"/>
      <c r="O523" s="507"/>
      <c r="P523" s="507"/>
      <c r="Q523" s="506" t="s">
        <v>2115</v>
      </c>
    </row>
    <row r="524" spans="4:17" x14ac:dyDescent="0.2">
      <c r="D524" s="507" t="s">
        <v>4275</v>
      </c>
      <c r="E524" s="506" t="s">
        <v>4267</v>
      </c>
      <c r="F524" s="507"/>
      <c r="G524" s="506"/>
      <c r="H524" s="507"/>
      <c r="I524" s="507"/>
      <c r="J524" s="506" t="str">
        <f t="shared" si="8"/>
        <v/>
      </c>
      <c r="K524" s="517"/>
      <c r="L524" s="517"/>
      <c r="M524" s="518"/>
      <c r="N524" s="507"/>
      <c r="O524" s="507"/>
      <c r="P524" s="507"/>
      <c r="Q524" s="506" t="s">
        <v>2116</v>
      </c>
    </row>
    <row r="525" spans="4:17" x14ac:dyDescent="0.2">
      <c r="D525" s="507" t="s">
        <v>4276</v>
      </c>
      <c r="E525" s="506" t="s">
        <v>4267</v>
      </c>
      <c r="F525" s="507"/>
      <c r="G525" s="506"/>
      <c r="H525" s="507"/>
      <c r="I525" s="507"/>
      <c r="J525" s="506" t="str">
        <f t="shared" si="8"/>
        <v/>
      </c>
      <c r="K525" s="517"/>
      <c r="L525" s="517"/>
      <c r="M525" s="518"/>
      <c r="N525" s="507"/>
      <c r="O525" s="507"/>
      <c r="P525" s="507"/>
      <c r="Q525" s="506" t="s">
        <v>2117</v>
      </c>
    </row>
    <row r="526" spans="4:17" x14ac:dyDescent="0.2">
      <c r="D526" s="507" t="s">
        <v>4277</v>
      </c>
      <c r="E526" s="506" t="s">
        <v>4278</v>
      </c>
      <c r="F526" s="507"/>
      <c r="G526" s="506"/>
      <c r="H526" s="507"/>
      <c r="I526" s="507"/>
      <c r="J526" s="506" t="str">
        <f t="shared" si="8"/>
        <v/>
      </c>
      <c r="K526" s="517"/>
      <c r="L526" s="517"/>
      <c r="M526" s="518"/>
      <c r="N526" s="507"/>
      <c r="O526" s="507"/>
      <c r="P526" s="507"/>
      <c r="Q526" s="506" t="s">
        <v>2118</v>
      </c>
    </row>
    <row r="527" spans="4:17" x14ac:dyDescent="0.2">
      <c r="D527" s="507" t="s">
        <v>4279</v>
      </c>
      <c r="E527" s="506" t="s">
        <v>4278</v>
      </c>
      <c r="F527" s="507"/>
      <c r="G527" s="506"/>
      <c r="H527" s="507"/>
      <c r="I527" s="507"/>
      <c r="J527" s="506" t="str">
        <f t="shared" si="8"/>
        <v/>
      </c>
      <c r="K527" s="517"/>
      <c r="L527" s="517"/>
      <c r="M527" s="518"/>
      <c r="N527" s="507"/>
      <c r="O527" s="507"/>
      <c r="P527" s="507"/>
      <c r="Q527" s="506" t="s">
        <v>2119</v>
      </c>
    </row>
    <row r="528" spans="4:17" x14ac:dyDescent="0.2">
      <c r="D528" s="507" t="s">
        <v>4280</v>
      </c>
      <c r="E528" s="506" t="s">
        <v>4278</v>
      </c>
      <c r="F528" s="507"/>
      <c r="G528" s="506"/>
      <c r="H528" s="507"/>
      <c r="I528" s="507"/>
      <c r="J528" s="506" t="str">
        <f t="shared" si="8"/>
        <v/>
      </c>
      <c r="K528" s="517"/>
      <c r="L528" s="517"/>
      <c r="M528" s="518"/>
      <c r="N528" s="507"/>
      <c r="O528" s="507"/>
      <c r="P528" s="507"/>
      <c r="Q528" s="506" t="s">
        <v>2120</v>
      </c>
    </row>
    <row r="529" spans="4:17" x14ac:dyDescent="0.2">
      <c r="D529" s="507" t="s">
        <v>4281</v>
      </c>
      <c r="E529" s="506" t="s">
        <v>4278</v>
      </c>
      <c r="F529" s="507"/>
      <c r="G529" s="506"/>
      <c r="H529" s="507"/>
      <c r="I529" s="507"/>
      <c r="J529" s="506" t="str">
        <f t="shared" si="8"/>
        <v/>
      </c>
      <c r="K529" s="517"/>
      <c r="L529" s="517"/>
      <c r="M529" s="518"/>
      <c r="N529" s="507"/>
      <c r="O529" s="507"/>
      <c r="P529" s="507"/>
      <c r="Q529" s="506" t="s">
        <v>2121</v>
      </c>
    </row>
    <row r="530" spans="4:17" x14ac:dyDescent="0.2">
      <c r="D530" s="507" t="s">
        <v>4282</v>
      </c>
      <c r="E530" s="506" t="s">
        <v>4278</v>
      </c>
      <c r="F530" s="507"/>
      <c r="G530" s="506"/>
      <c r="H530" s="507"/>
      <c r="I530" s="507"/>
      <c r="J530" s="506" t="str">
        <f t="shared" si="8"/>
        <v/>
      </c>
      <c r="K530" s="517"/>
      <c r="L530" s="517"/>
      <c r="M530" s="518"/>
      <c r="N530" s="507"/>
      <c r="O530" s="507"/>
      <c r="P530" s="507"/>
      <c r="Q530" s="506" t="s">
        <v>2122</v>
      </c>
    </row>
    <row r="531" spans="4:17" x14ac:dyDescent="0.2">
      <c r="D531" s="507" t="s">
        <v>4283</v>
      </c>
      <c r="E531" s="506" t="s">
        <v>4278</v>
      </c>
      <c r="F531" s="507"/>
      <c r="G531" s="506"/>
      <c r="H531" s="507"/>
      <c r="I531" s="507"/>
      <c r="J531" s="506" t="str">
        <f t="shared" si="8"/>
        <v/>
      </c>
      <c r="K531" s="517"/>
      <c r="L531" s="517"/>
      <c r="M531" s="518"/>
      <c r="N531" s="507"/>
      <c r="O531" s="507"/>
      <c r="P531" s="507"/>
      <c r="Q531" s="506" t="s">
        <v>2123</v>
      </c>
    </row>
    <row r="532" spans="4:17" x14ac:dyDescent="0.2">
      <c r="D532" s="507" t="s">
        <v>4284</v>
      </c>
      <c r="E532" s="506" t="s">
        <v>4278</v>
      </c>
      <c r="F532" s="507"/>
      <c r="G532" s="506"/>
      <c r="H532" s="507"/>
      <c r="I532" s="507"/>
      <c r="J532" s="506" t="str">
        <f t="shared" si="8"/>
        <v/>
      </c>
      <c r="K532" s="517"/>
      <c r="L532" s="517"/>
      <c r="M532" s="518"/>
      <c r="N532" s="507"/>
      <c r="O532" s="507"/>
      <c r="P532" s="507"/>
      <c r="Q532" s="506" t="s">
        <v>2124</v>
      </c>
    </row>
    <row r="533" spans="4:17" x14ac:dyDescent="0.2">
      <c r="D533" s="507" t="s">
        <v>4285</v>
      </c>
      <c r="E533" s="506" t="s">
        <v>4278</v>
      </c>
      <c r="F533" s="507"/>
      <c r="G533" s="506"/>
      <c r="H533" s="507"/>
      <c r="I533" s="507"/>
      <c r="J533" s="506" t="str">
        <f t="shared" si="8"/>
        <v/>
      </c>
      <c r="K533" s="517"/>
      <c r="L533" s="517"/>
      <c r="M533" s="518"/>
      <c r="N533" s="507"/>
      <c r="O533" s="507"/>
      <c r="P533" s="507"/>
      <c r="Q533" s="506" t="s">
        <v>2125</v>
      </c>
    </row>
    <row r="534" spans="4:17" x14ac:dyDescent="0.2">
      <c r="D534" s="507" t="s">
        <v>4286</v>
      </c>
      <c r="E534" s="506" t="s">
        <v>4278</v>
      </c>
      <c r="F534" s="507"/>
      <c r="G534" s="506"/>
      <c r="H534" s="507"/>
      <c r="I534" s="507"/>
      <c r="J534" s="506" t="str">
        <f t="shared" si="8"/>
        <v/>
      </c>
      <c r="K534" s="517"/>
      <c r="L534" s="517"/>
      <c r="M534" s="518"/>
      <c r="N534" s="507"/>
      <c r="O534" s="507"/>
      <c r="P534" s="507"/>
      <c r="Q534" s="506" t="s">
        <v>2126</v>
      </c>
    </row>
    <row r="535" spans="4:17" x14ac:dyDescent="0.2">
      <c r="D535" s="507" t="s">
        <v>4287</v>
      </c>
      <c r="E535" s="506" t="s">
        <v>4278</v>
      </c>
      <c r="F535" s="507"/>
      <c r="G535" s="506"/>
      <c r="H535" s="507"/>
      <c r="I535" s="507"/>
      <c r="J535" s="506" t="str">
        <f t="shared" si="8"/>
        <v/>
      </c>
      <c r="K535" s="517"/>
      <c r="L535" s="517"/>
      <c r="M535" s="518"/>
      <c r="N535" s="507"/>
      <c r="O535" s="507"/>
      <c r="P535" s="507"/>
      <c r="Q535" s="506" t="s">
        <v>2127</v>
      </c>
    </row>
    <row r="536" spans="4:17" x14ac:dyDescent="0.2">
      <c r="D536" s="507" t="s">
        <v>4288</v>
      </c>
      <c r="E536" s="506" t="s">
        <v>4289</v>
      </c>
      <c r="F536" s="507"/>
      <c r="G536" s="506"/>
      <c r="H536" s="507"/>
      <c r="I536" s="507"/>
      <c r="J536" s="506" t="str">
        <f t="shared" si="8"/>
        <v/>
      </c>
      <c r="K536" s="517"/>
      <c r="L536" s="517"/>
      <c r="M536" s="518"/>
      <c r="N536" s="507"/>
      <c r="O536" s="507"/>
      <c r="P536" s="507"/>
      <c r="Q536" s="506" t="s">
        <v>2128</v>
      </c>
    </row>
    <row r="537" spans="4:17" x14ac:dyDescent="0.2">
      <c r="D537" s="507" t="s">
        <v>4290</v>
      </c>
      <c r="E537" s="506" t="s">
        <v>4289</v>
      </c>
      <c r="F537" s="507"/>
      <c r="G537" s="506"/>
      <c r="H537" s="507"/>
      <c r="I537" s="507"/>
      <c r="J537" s="506" t="str">
        <f t="shared" si="8"/>
        <v/>
      </c>
      <c r="K537" s="517"/>
      <c r="L537" s="517"/>
      <c r="M537" s="518"/>
      <c r="N537" s="507"/>
      <c r="O537" s="507"/>
      <c r="P537" s="507"/>
      <c r="Q537" s="506" t="s">
        <v>2129</v>
      </c>
    </row>
    <row r="538" spans="4:17" x14ac:dyDescent="0.2">
      <c r="D538" s="507" t="s">
        <v>4291</v>
      </c>
      <c r="E538" s="506" t="s">
        <v>4289</v>
      </c>
      <c r="F538" s="507"/>
      <c r="G538" s="506"/>
      <c r="H538" s="507"/>
      <c r="I538" s="507"/>
      <c r="J538" s="506" t="str">
        <f t="shared" si="8"/>
        <v/>
      </c>
      <c r="K538" s="517"/>
      <c r="L538" s="517"/>
      <c r="M538" s="518"/>
      <c r="N538" s="507"/>
      <c r="O538" s="507"/>
      <c r="P538" s="507"/>
      <c r="Q538" s="506" t="s">
        <v>2130</v>
      </c>
    </row>
    <row r="539" spans="4:17" x14ac:dyDescent="0.2">
      <c r="D539" s="507" t="s">
        <v>4292</v>
      </c>
      <c r="E539" s="506" t="s">
        <v>4289</v>
      </c>
      <c r="F539" s="507"/>
      <c r="G539" s="506"/>
      <c r="H539" s="507"/>
      <c r="I539" s="507"/>
      <c r="J539" s="506" t="str">
        <f t="shared" si="8"/>
        <v/>
      </c>
      <c r="K539" s="517"/>
      <c r="L539" s="517"/>
      <c r="M539" s="518"/>
      <c r="N539" s="507"/>
      <c r="O539" s="507"/>
      <c r="P539" s="507"/>
      <c r="Q539" s="506" t="s">
        <v>2131</v>
      </c>
    </row>
    <row r="540" spans="4:17" x14ac:dyDescent="0.2">
      <c r="D540" s="507" t="s">
        <v>4293</v>
      </c>
      <c r="E540" s="506" t="s">
        <v>4289</v>
      </c>
      <c r="F540" s="507"/>
      <c r="G540" s="506"/>
      <c r="H540" s="507"/>
      <c r="I540" s="507"/>
      <c r="J540" s="506" t="str">
        <f t="shared" ref="J540:J603" si="9">F540&amp;H540&amp;I540</f>
        <v/>
      </c>
      <c r="K540" s="517"/>
      <c r="L540" s="517"/>
      <c r="M540" s="518"/>
      <c r="N540" s="507"/>
      <c r="O540" s="507"/>
      <c r="P540" s="507"/>
      <c r="Q540" s="506" t="s">
        <v>2132</v>
      </c>
    </row>
    <row r="541" spans="4:17" x14ac:dyDescent="0.2">
      <c r="D541" s="507" t="s">
        <v>4294</v>
      </c>
      <c r="E541" s="506" t="s">
        <v>4289</v>
      </c>
      <c r="F541" s="507"/>
      <c r="G541" s="506"/>
      <c r="H541" s="507"/>
      <c r="I541" s="507"/>
      <c r="J541" s="506" t="str">
        <f t="shared" si="9"/>
        <v/>
      </c>
      <c r="K541" s="517"/>
      <c r="L541" s="517"/>
      <c r="M541" s="518"/>
      <c r="N541" s="507"/>
      <c r="O541" s="507"/>
      <c r="P541" s="507"/>
      <c r="Q541" s="506" t="s">
        <v>2133</v>
      </c>
    </row>
    <row r="542" spans="4:17" x14ac:dyDescent="0.2">
      <c r="D542" s="507" t="s">
        <v>4295</v>
      </c>
      <c r="E542" s="506" t="s">
        <v>4289</v>
      </c>
      <c r="F542" s="507"/>
      <c r="G542" s="506"/>
      <c r="H542" s="507"/>
      <c r="I542" s="507"/>
      <c r="J542" s="506" t="str">
        <f t="shared" si="9"/>
        <v/>
      </c>
      <c r="K542" s="517"/>
      <c r="L542" s="517"/>
      <c r="M542" s="518"/>
      <c r="N542" s="507"/>
      <c r="O542" s="507"/>
      <c r="P542" s="507"/>
      <c r="Q542" s="506" t="s">
        <v>2134</v>
      </c>
    </row>
    <row r="543" spans="4:17" x14ac:dyDescent="0.2">
      <c r="D543" s="507" t="s">
        <v>4296</v>
      </c>
      <c r="E543" s="506" t="s">
        <v>4289</v>
      </c>
      <c r="F543" s="507"/>
      <c r="G543" s="506"/>
      <c r="H543" s="507"/>
      <c r="I543" s="507"/>
      <c r="J543" s="506" t="str">
        <f t="shared" si="9"/>
        <v/>
      </c>
      <c r="K543" s="517"/>
      <c r="L543" s="517"/>
      <c r="M543" s="518"/>
      <c r="N543" s="507"/>
      <c r="O543" s="507"/>
      <c r="P543" s="507"/>
      <c r="Q543" s="506" t="s">
        <v>2135</v>
      </c>
    </row>
    <row r="544" spans="4:17" x14ac:dyDescent="0.2">
      <c r="D544" s="507" t="s">
        <v>4297</v>
      </c>
      <c r="E544" s="506" t="s">
        <v>4289</v>
      </c>
      <c r="F544" s="507"/>
      <c r="G544" s="506"/>
      <c r="H544" s="507"/>
      <c r="I544" s="507"/>
      <c r="J544" s="506" t="str">
        <f t="shared" si="9"/>
        <v/>
      </c>
      <c r="K544" s="517"/>
      <c r="L544" s="517"/>
      <c r="M544" s="518"/>
      <c r="N544" s="507"/>
      <c r="O544" s="507"/>
      <c r="P544" s="507"/>
      <c r="Q544" s="506" t="s">
        <v>2136</v>
      </c>
    </row>
    <row r="545" spans="4:17" x14ac:dyDescent="0.2">
      <c r="D545" s="507" t="s">
        <v>4298</v>
      </c>
      <c r="E545" s="506" t="s">
        <v>4289</v>
      </c>
      <c r="F545" s="507"/>
      <c r="G545" s="506"/>
      <c r="H545" s="507"/>
      <c r="I545" s="507"/>
      <c r="J545" s="506" t="str">
        <f t="shared" si="9"/>
        <v/>
      </c>
      <c r="K545" s="517"/>
      <c r="L545" s="517"/>
      <c r="M545" s="518"/>
      <c r="N545" s="507"/>
      <c r="O545" s="507"/>
      <c r="P545" s="507"/>
      <c r="Q545" s="506" t="s">
        <v>2137</v>
      </c>
    </row>
    <row r="546" spans="4:17" x14ac:dyDescent="0.2">
      <c r="D546" s="507" t="s">
        <v>4299</v>
      </c>
      <c r="E546" s="506" t="s">
        <v>4300</v>
      </c>
      <c r="F546" s="507"/>
      <c r="G546" s="506"/>
      <c r="H546" s="507"/>
      <c r="I546" s="507"/>
      <c r="J546" s="506" t="str">
        <f t="shared" si="9"/>
        <v/>
      </c>
      <c r="K546" s="517"/>
      <c r="L546" s="517"/>
      <c r="M546" s="518"/>
      <c r="N546" s="507"/>
      <c r="O546" s="507"/>
      <c r="P546" s="507"/>
      <c r="Q546" s="506" t="s">
        <v>2138</v>
      </c>
    </row>
    <row r="547" spans="4:17" x14ac:dyDescent="0.2">
      <c r="D547" s="507" t="s">
        <v>4301</v>
      </c>
      <c r="E547" s="506" t="s">
        <v>4300</v>
      </c>
      <c r="F547" s="507"/>
      <c r="G547" s="506"/>
      <c r="H547" s="507"/>
      <c r="I547" s="507"/>
      <c r="J547" s="506" t="str">
        <f t="shared" si="9"/>
        <v/>
      </c>
      <c r="K547" s="517"/>
      <c r="L547" s="517"/>
      <c r="M547" s="518"/>
      <c r="N547" s="507"/>
      <c r="O547" s="507"/>
      <c r="P547" s="507"/>
      <c r="Q547" s="506" t="s">
        <v>2139</v>
      </c>
    </row>
    <row r="548" spans="4:17" x14ac:dyDescent="0.2">
      <c r="D548" s="507" t="s">
        <v>4302</v>
      </c>
      <c r="E548" s="506" t="s">
        <v>4300</v>
      </c>
      <c r="F548" s="507"/>
      <c r="G548" s="506"/>
      <c r="H548" s="507"/>
      <c r="I548" s="507"/>
      <c r="J548" s="506" t="str">
        <f t="shared" si="9"/>
        <v/>
      </c>
      <c r="K548" s="517"/>
      <c r="L548" s="517"/>
      <c r="M548" s="518"/>
      <c r="N548" s="507"/>
      <c r="O548" s="507"/>
      <c r="P548" s="507"/>
      <c r="Q548" s="506" t="s">
        <v>2140</v>
      </c>
    </row>
    <row r="549" spans="4:17" x14ac:dyDescent="0.2">
      <c r="D549" s="507" t="s">
        <v>4303</v>
      </c>
      <c r="E549" s="506" t="s">
        <v>4300</v>
      </c>
      <c r="F549" s="507"/>
      <c r="G549" s="506"/>
      <c r="H549" s="507"/>
      <c r="I549" s="507"/>
      <c r="J549" s="506" t="str">
        <f t="shared" si="9"/>
        <v/>
      </c>
      <c r="K549" s="517"/>
      <c r="L549" s="517"/>
      <c r="M549" s="518"/>
      <c r="N549" s="507"/>
      <c r="O549" s="507"/>
      <c r="P549" s="507"/>
      <c r="Q549" s="506" t="s">
        <v>2141</v>
      </c>
    </row>
    <row r="550" spans="4:17" x14ac:dyDescent="0.2">
      <c r="D550" s="507" t="s">
        <v>4304</v>
      </c>
      <c r="E550" s="506" t="s">
        <v>4300</v>
      </c>
      <c r="F550" s="507"/>
      <c r="G550" s="506"/>
      <c r="H550" s="507"/>
      <c r="I550" s="507"/>
      <c r="J550" s="506" t="str">
        <f t="shared" si="9"/>
        <v/>
      </c>
      <c r="K550" s="517"/>
      <c r="L550" s="517"/>
      <c r="M550" s="518"/>
      <c r="N550" s="507"/>
      <c r="O550" s="507"/>
      <c r="P550" s="507"/>
      <c r="Q550" s="506" t="s">
        <v>2142</v>
      </c>
    </row>
    <row r="551" spans="4:17" x14ac:dyDescent="0.2">
      <c r="D551" s="507" t="s">
        <v>4305</v>
      </c>
      <c r="E551" s="506" t="s">
        <v>4300</v>
      </c>
      <c r="F551" s="507"/>
      <c r="G551" s="506"/>
      <c r="H551" s="507"/>
      <c r="I551" s="507"/>
      <c r="J551" s="506" t="str">
        <f t="shared" si="9"/>
        <v/>
      </c>
      <c r="K551" s="517"/>
      <c r="L551" s="517"/>
      <c r="M551" s="518"/>
      <c r="N551" s="507"/>
      <c r="O551" s="507"/>
      <c r="P551" s="507"/>
      <c r="Q551" s="506" t="s">
        <v>2143</v>
      </c>
    </row>
    <row r="552" spans="4:17" x14ac:dyDescent="0.2">
      <c r="D552" s="507" t="s">
        <v>4306</v>
      </c>
      <c r="E552" s="506" t="s">
        <v>4300</v>
      </c>
      <c r="F552" s="507"/>
      <c r="G552" s="506"/>
      <c r="H552" s="507"/>
      <c r="I552" s="507"/>
      <c r="J552" s="506" t="str">
        <f t="shared" si="9"/>
        <v/>
      </c>
      <c r="K552" s="517"/>
      <c r="L552" s="517"/>
      <c r="M552" s="518"/>
      <c r="N552" s="507"/>
      <c r="O552" s="507"/>
      <c r="P552" s="507"/>
      <c r="Q552" s="506" t="s">
        <v>2144</v>
      </c>
    </row>
    <row r="553" spans="4:17" x14ac:dyDescent="0.2">
      <c r="D553" s="507" t="s">
        <v>4307</v>
      </c>
      <c r="E553" s="506" t="s">
        <v>4300</v>
      </c>
      <c r="F553" s="507"/>
      <c r="G553" s="506"/>
      <c r="H553" s="507"/>
      <c r="I553" s="507"/>
      <c r="J553" s="506" t="str">
        <f t="shared" si="9"/>
        <v/>
      </c>
      <c r="K553" s="517"/>
      <c r="L553" s="517"/>
      <c r="M553" s="518"/>
      <c r="N553" s="507"/>
      <c r="O553" s="507"/>
      <c r="P553" s="507"/>
      <c r="Q553" s="506" t="s">
        <v>2145</v>
      </c>
    </row>
    <row r="554" spans="4:17" x14ac:dyDescent="0.2">
      <c r="D554" s="507" t="s">
        <v>4308</v>
      </c>
      <c r="E554" s="506" t="s">
        <v>4300</v>
      </c>
      <c r="F554" s="507"/>
      <c r="G554" s="506"/>
      <c r="H554" s="507"/>
      <c r="I554" s="507"/>
      <c r="J554" s="506" t="str">
        <f t="shared" si="9"/>
        <v/>
      </c>
      <c r="K554" s="517"/>
      <c r="L554" s="517"/>
      <c r="M554" s="518"/>
      <c r="N554" s="507"/>
      <c r="O554" s="507"/>
      <c r="P554" s="507"/>
      <c r="Q554" s="506" t="s">
        <v>2146</v>
      </c>
    </row>
    <row r="555" spans="4:17" x14ac:dyDescent="0.2">
      <c r="D555" s="507" t="s">
        <v>4309</v>
      </c>
      <c r="E555" s="506" t="s">
        <v>4300</v>
      </c>
      <c r="F555" s="507"/>
      <c r="G555" s="506"/>
      <c r="H555" s="507"/>
      <c r="I555" s="507"/>
      <c r="J555" s="506" t="str">
        <f t="shared" si="9"/>
        <v/>
      </c>
      <c r="K555" s="517"/>
      <c r="L555" s="517"/>
      <c r="M555" s="518"/>
      <c r="N555" s="507"/>
      <c r="O555" s="507"/>
      <c r="P555" s="507"/>
      <c r="Q555" s="506" t="s">
        <v>2147</v>
      </c>
    </row>
    <row r="556" spans="4:17" x14ac:dyDescent="0.2">
      <c r="D556" s="507" t="s">
        <v>4310</v>
      </c>
      <c r="E556" s="506" t="s">
        <v>4311</v>
      </c>
      <c r="F556" s="507"/>
      <c r="G556" s="506"/>
      <c r="H556" s="507"/>
      <c r="I556" s="507"/>
      <c r="J556" s="506" t="str">
        <f t="shared" si="9"/>
        <v/>
      </c>
      <c r="K556" s="517"/>
      <c r="L556" s="517"/>
      <c r="M556" s="518"/>
      <c r="N556" s="507"/>
      <c r="O556" s="507"/>
      <c r="P556" s="507"/>
      <c r="Q556" s="506" t="s">
        <v>2148</v>
      </c>
    </row>
    <row r="557" spans="4:17" x14ac:dyDescent="0.2">
      <c r="D557" s="507" t="s">
        <v>4312</v>
      </c>
      <c r="E557" s="506" t="s">
        <v>4311</v>
      </c>
      <c r="F557" s="507"/>
      <c r="G557" s="506"/>
      <c r="H557" s="507"/>
      <c r="I557" s="507"/>
      <c r="J557" s="506" t="str">
        <f t="shared" si="9"/>
        <v/>
      </c>
      <c r="K557" s="517"/>
      <c r="L557" s="517"/>
      <c r="M557" s="518"/>
      <c r="N557" s="507"/>
      <c r="O557" s="507"/>
      <c r="P557" s="507"/>
      <c r="Q557" s="506" t="s">
        <v>2149</v>
      </c>
    </row>
    <row r="558" spans="4:17" x14ac:dyDescent="0.2">
      <c r="D558" s="507" t="s">
        <v>4313</v>
      </c>
      <c r="E558" s="506" t="s">
        <v>4311</v>
      </c>
      <c r="F558" s="507"/>
      <c r="G558" s="506"/>
      <c r="H558" s="507"/>
      <c r="I558" s="507"/>
      <c r="J558" s="506" t="str">
        <f t="shared" si="9"/>
        <v/>
      </c>
      <c r="K558" s="517"/>
      <c r="L558" s="517"/>
      <c r="M558" s="518"/>
      <c r="N558" s="507"/>
      <c r="O558" s="507"/>
      <c r="P558" s="507"/>
      <c r="Q558" s="506" t="s">
        <v>2150</v>
      </c>
    </row>
    <row r="559" spans="4:17" x14ac:dyDescent="0.2">
      <c r="D559" s="507" t="s">
        <v>4314</v>
      </c>
      <c r="E559" s="506" t="s">
        <v>4311</v>
      </c>
      <c r="F559" s="507"/>
      <c r="G559" s="506"/>
      <c r="H559" s="507"/>
      <c r="I559" s="507"/>
      <c r="J559" s="506" t="str">
        <f t="shared" si="9"/>
        <v/>
      </c>
      <c r="K559" s="517"/>
      <c r="L559" s="517"/>
      <c r="M559" s="518"/>
      <c r="N559" s="507"/>
      <c r="O559" s="507"/>
      <c r="P559" s="507"/>
      <c r="Q559" s="506" t="s">
        <v>2151</v>
      </c>
    </row>
    <row r="560" spans="4:17" x14ac:dyDescent="0.2">
      <c r="D560" s="507" t="s">
        <v>4315</v>
      </c>
      <c r="E560" s="506" t="s">
        <v>4311</v>
      </c>
      <c r="F560" s="507"/>
      <c r="G560" s="506"/>
      <c r="H560" s="507"/>
      <c r="I560" s="507"/>
      <c r="J560" s="506" t="str">
        <f t="shared" si="9"/>
        <v/>
      </c>
      <c r="K560" s="517"/>
      <c r="L560" s="517"/>
      <c r="M560" s="518"/>
      <c r="N560" s="507"/>
      <c r="O560" s="507"/>
      <c r="P560" s="507"/>
      <c r="Q560" s="506" t="s">
        <v>2152</v>
      </c>
    </row>
    <row r="561" spans="4:17" x14ac:dyDescent="0.2">
      <c r="D561" s="507" t="s">
        <v>4316</v>
      </c>
      <c r="E561" s="506" t="s">
        <v>4311</v>
      </c>
      <c r="F561" s="507"/>
      <c r="G561" s="506"/>
      <c r="H561" s="507"/>
      <c r="I561" s="507"/>
      <c r="J561" s="506" t="str">
        <f t="shared" si="9"/>
        <v/>
      </c>
      <c r="K561" s="517"/>
      <c r="L561" s="517"/>
      <c r="M561" s="518"/>
      <c r="N561" s="507"/>
      <c r="O561" s="507"/>
      <c r="P561" s="507"/>
      <c r="Q561" s="506" t="s">
        <v>2153</v>
      </c>
    </row>
    <row r="562" spans="4:17" x14ac:dyDescent="0.2">
      <c r="D562" s="507" t="s">
        <v>4317</v>
      </c>
      <c r="E562" s="506" t="s">
        <v>4311</v>
      </c>
      <c r="F562" s="507"/>
      <c r="G562" s="506"/>
      <c r="H562" s="507"/>
      <c r="I562" s="507"/>
      <c r="J562" s="506" t="str">
        <f t="shared" si="9"/>
        <v/>
      </c>
      <c r="K562" s="517"/>
      <c r="L562" s="517"/>
      <c r="M562" s="518"/>
      <c r="N562" s="507"/>
      <c r="O562" s="507"/>
      <c r="P562" s="507"/>
      <c r="Q562" s="506" t="s">
        <v>2154</v>
      </c>
    </row>
    <row r="563" spans="4:17" x14ac:dyDescent="0.2">
      <c r="D563" s="507" t="s">
        <v>4318</v>
      </c>
      <c r="E563" s="506" t="s">
        <v>4311</v>
      </c>
      <c r="F563" s="507"/>
      <c r="G563" s="506"/>
      <c r="H563" s="507"/>
      <c r="I563" s="507"/>
      <c r="J563" s="506" t="str">
        <f t="shared" si="9"/>
        <v/>
      </c>
      <c r="K563" s="517"/>
      <c r="L563" s="517"/>
      <c r="M563" s="518"/>
      <c r="N563" s="507"/>
      <c r="O563" s="507"/>
      <c r="P563" s="507"/>
      <c r="Q563" s="506" t="s">
        <v>2155</v>
      </c>
    </row>
    <row r="564" spans="4:17" x14ac:dyDescent="0.2">
      <c r="D564" s="507" t="s">
        <v>4319</v>
      </c>
      <c r="E564" s="506" t="s">
        <v>4311</v>
      </c>
      <c r="F564" s="507"/>
      <c r="G564" s="506"/>
      <c r="H564" s="507"/>
      <c r="I564" s="507"/>
      <c r="J564" s="506" t="str">
        <f t="shared" si="9"/>
        <v/>
      </c>
      <c r="K564" s="517"/>
      <c r="L564" s="517"/>
      <c r="M564" s="518"/>
      <c r="N564" s="507"/>
      <c r="O564" s="507"/>
      <c r="P564" s="507"/>
      <c r="Q564" s="506" t="s">
        <v>2156</v>
      </c>
    </row>
    <row r="565" spans="4:17" x14ac:dyDescent="0.2">
      <c r="D565" s="507" t="s">
        <v>4320</v>
      </c>
      <c r="E565" s="506" t="s">
        <v>4311</v>
      </c>
      <c r="F565" s="507"/>
      <c r="G565" s="506"/>
      <c r="H565" s="507"/>
      <c r="I565" s="507"/>
      <c r="J565" s="506" t="str">
        <f t="shared" si="9"/>
        <v/>
      </c>
      <c r="K565" s="517"/>
      <c r="L565" s="517"/>
      <c r="M565" s="518"/>
      <c r="N565" s="507"/>
      <c r="O565" s="507"/>
      <c r="P565" s="507"/>
      <c r="Q565" s="506" t="s">
        <v>2157</v>
      </c>
    </row>
    <row r="566" spans="4:17" x14ac:dyDescent="0.2">
      <c r="D566" s="507" t="s">
        <v>4321</v>
      </c>
      <c r="E566" s="506" t="s">
        <v>4322</v>
      </c>
      <c r="F566" s="507"/>
      <c r="G566" s="506"/>
      <c r="H566" s="507"/>
      <c r="I566" s="507"/>
      <c r="J566" s="506" t="str">
        <f t="shared" si="9"/>
        <v/>
      </c>
      <c r="K566" s="517"/>
      <c r="L566" s="517"/>
      <c r="M566" s="518"/>
      <c r="N566" s="507"/>
      <c r="O566" s="507"/>
      <c r="P566" s="507"/>
      <c r="Q566" s="506" t="s">
        <v>2158</v>
      </c>
    </row>
    <row r="567" spans="4:17" x14ac:dyDescent="0.2">
      <c r="D567" s="507" t="s">
        <v>4323</v>
      </c>
      <c r="E567" s="506" t="s">
        <v>4322</v>
      </c>
      <c r="F567" s="507"/>
      <c r="G567" s="506"/>
      <c r="H567" s="507"/>
      <c r="I567" s="507"/>
      <c r="J567" s="506" t="str">
        <f t="shared" si="9"/>
        <v/>
      </c>
      <c r="K567" s="517"/>
      <c r="L567" s="517"/>
      <c r="M567" s="518"/>
      <c r="N567" s="507"/>
      <c r="O567" s="507"/>
      <c r="P567" s="507"/>
      <c r="Q567" s="506" t="s">
        <v>2159</v>
      </c>
    </row>
    <row r="568" spans="4:17" x14ac:dyDescent="0.2">
      <c r="D568" s="507" t="s">
        <v>4324</v>
      </c>
      <c r="E568" s="506" t="s">
        <v>4322</v>
      </c>
      <c r="F568" s="507"/>
      <c r="G568" s="506"/>
      <c r="H568" s="507"/>
      <c r="I568" s="507"/>
      <c r="J568" s="506" t="str">
        <f t="shared" si="9"/>
        <v/>
      </c>
      <c r="K568" s="517"/>
      <c r="L568" s="517"/>
      <c r="M568" s="518"/>
      <c r="N568" s="507"/>
      <c r="O568" s="507"/>
      <c r="P568" s="507"/>
      <c r="Q568" s="506" t="s">
        <v>2160</v>
      </c>
    </row>
    <row r="569" spans="4:17" x14ac:dyDescent="0.2">
      <c r="D569" s="507" t="s">
        <v>4325</v>
      </c>
      <c r="E569" s="506" t="s">
        <v>4322</v>
      </c>
      <c r="F569" s="507"/>
      <c r="G569" s="506"/>
      <c r="H569" s="507"/>
      <c r="I569" s="507"/>
      <c r="J569" s="506" t="str">
        <f t="shared" si="9"/>
        <v/>
      </c>
      <c r="K569" s="517"/>
      <c r="L569" s="517"/>
      <c r="M569" s="518"/>
      <c r="N569" s="507"/>
      <c r="O569" s="507"/>
      <c r="P569" s="507"/>
      <c r="Q569" s="506" t="s">
        <v>2161</v>
      </c>
    </row>
    <row r="570" spans="4:17" x14ac:dyDescent="0.2">
      <c r="D570" s="507" t="s">
        <v>4326</v>
      </c>
      <c r="E570" s="506" t="s">
        <v>4322</v>
      </c>
      <c r="F570" s="507"/>
      <c r="G570" s="506"/>
      <c r="H570" s="507"/>
      <c r="I570" s="507"/>
      <c r="J570" s="506" t="str">
        <f t="shared" si="9"/>
        <v/>
      </c>
      <c r="K570" s="517"/>
      <c r="L570" s="517"/>
      <c r="M570" s="518"/>
      <c r="N570" s="507"/>
      <c r="O570" s="507"/>
      <c r="P570" s="507"/>
      <c r="Q570" s="506" t="s">
        <v>2162</v>
      </c>
    </row>
    <row r="571" spans="4:17" x14ac:dyDescent="0.2">
      <c r="D571" s="507" t="s">
        <v>4327</v>
      </c>
      <c r="E571" s="506" t="s">
        <v>4322</v>
      </c>
      <c r="F571" s="507"/>
      <c r="G571" s="506"/>
      <c r="H571" s="507"/>
      <c r="I571" s="507"/>
      <c r="J571" s="506" t="str">
        <f t="shared" si="9"/>
        <v/>
      </c>
      <c r="K571" s="517"/>
      <c r="L571" s="517"/>
      <c r="M571" s="518"/>
      <c r="N571" s="507"/>
      <c r="O571" s="507"/>
      <c r="P571" s="507"/>
      <c r="Q571" s="506" t="s">
        <v>2163</v>
      </c>
    </row>
    <row r="572" spans="4:17" x14ac:dyDescent="0.2">
      <c r="D572" s="507" t="s">
        <v>4328</v>
      </c>
      <c r="E572" s="506" t="s">
        <v>4322</v>
      </c>
      <c r="F572" s="507"/>
      <c r="G572" s="506"/>
      <c r="H572" s="507"/>
      <c r="I572" s="507"/>
      <c r="J572" s="506" t="str">
        <f t="shared" si="9"/>
        <v/>
      </c>
      <c r="K572" s="517"/>
      <c r="L572" s="517"/>
      <c r="M572" s="518"/>
      <c r="N572" s="507"/>
      <c r="O572" s="507"/>
      <c r="P572" s="507"/>
      <c r="Q572" s="506" t="s">
        <v>2164</v>
      </c>
    </row>
    <row r="573" spans="4:17" x14ac:dyDescent="0.2">
      <c r="D573" s="507" t="s">
        <v>4329</v>
      </c>
      <c r="E573" s="506" t="s">
        <v>4322</v>
      </c>
      <c r="F573" s="507"/>
      <c r="G573" s="506"/>
      <c r="H573" s="507"/>
      <c r="I573" s="507"/>
      <c r="J573" s="506" t="str">
        <f t="shared" si="9"/>
        <v/>
      </c>
      <c r="K573" s="517"/>
      <c r="L573" s="517"/>
      <c r="M573" s="518"/>
      <c r="N573" s="507"/>
      <c r="O573" s="507"/>
      <c r="P573" s="507"/>
      <c r="Q573" s="506" t="s">
        <v>2165</v>
      </c>
    </row>
    <row r="574" spans="4:17" x14ac:dyDescent="0.2">
      <c r="D574" s="507" t="s">
        <v>4330</v>
      </c>
      <c r="E574" s="506" t="s">
        <v>4322</v>
      </c>
      <c r="F574" s="507"/>
      <c r="G574" s="506"/>
      <c r="H574" s="507"/>
      <c r="I574" s="507"/>
      <c r="J574" s="506" t="str">
        <f t="shared" si="9"/>
        <v/>
      </c>
      <c r="K574" s="517"/>
      <c r="L574" s="517"/>
      <c r="M574" s="518"/>
      <c r="N574" s="507"/>
      <c r="O574" s="507"/>
      <c r="P574" s="507"/>
      <c r="Q574" s="506" t="s">
        <v>2166</v>
      </c>
    </row>
    <row r="575" spans="4:17" x14ac:dyDescent="0.2">
      <c r="D575" s="507" t="s">
        <v>4331</v>
      </c>
      <c r="E575" s="506" t="s">
        <v>4322</v>
      </c>
      <c r="F575" s="507"/>
      <c r="G575" s="506"/>
      <c r="H575" s="507"/>
      <c r="I575" s="507"/>
      <c r="J575" s="506" t="str">
        <f t="shared" si="9"/>
        <v/>
      </c>
      <c r="K575" s="517"/>
      <c r="L575" s="517"/>
      <c r="M575" s="518"/>
      <c r="N575" s="507"/>
      <c r="O575" s="507"/>
      <c r="P575" s="507"/>
      <c r="Q575" s="506" t="s">
        <v>2167</v>
      </c>
    </row>
    <row r="576" spans="4:17" x14ac:dyDescent="0.2">
      <c r="D576" s="507" t="s">
        <v>4332</v>
      </c>
      <c r="E576" s="506" t="s">
        <v>4333</v>
      </c>
      <c r="F576" s="507"/>
      <c r="G576" s="506"/>
      <c r="H576" s="507"/>
      <c r="I576" s="507"/>
      <c r="J576" s="506" t="str">
        <f t="shared" si="9"/>
        <v/>
      </c>
      <c r="K576" s="517"/>
      <c r="L576" s="517"/>
      <c r="M576" s="518"/>
      <c r="N576" s="507"/>
      <c r="O576" s="507"/>
      <c r="P576" s="507"/>
      <c r="Q576" s="506" t="s">
        <v>2168</v>
      </c>
    </row>
    <row r="577" spans="4:17" x14ac:dyDescent="0.2">
      <c r="D577" s="507" t="s">
        <v>4334</v>
      </c>
      <c r="E577" s="506" t="s">
        <v>4333</v>
      </c>
      <c r="F577" s="507"/>
      <c r="G577" s="506"/>
      <c r="H577" s="507"/>
      <c r="I577" s="507"/>
      <c r="J577" s="506" t="str">
        <f t="shared" si="9"/>
        <v/>
      </c>
      <c r="K577" s="517"/>
      <c r="L577" s="517"/>
      <c r="M577" s="518"/>
      <c r="N577" s="507"/>
      <c r="O577" s="507"/>
      <c r="P577" s="507"/>
      <c r="Q577" s="506" t="s">
        <v>2169</v>
      </c>
    </row>
    <row r="578" spans="4:17" x14ac:dyDescent="0.2">
      <c r="D578" s="507" t="s">
        <v>4335</v>
      </c>
      <c r="E578" s="506" t="s">
        <v>4333</v>
      </c>
      <c r="F578" s="507"/>
      <c r="G578" s="506"/>
      <c r="H578" s="507"/>
      <c r="I578" s="507"/>
      <c r="J578" s="506" t="str">
        <f t="shared" si="9"/>
        <v/>
      </c>
      <c r="K578" s="517"/>
      <c r="L578" s="517"/>
      <c r="M578" s="518"/>
      <c r="N578" s="507"/>
      <c r="O578" s="507"/>
      <c r="P578" s="507"/>
      <c r="Q578" s="506" t="s">
        <v>2170</v>
      </c>
    </row>
    <row r="579" spans="4:17" x14ac:dyDescent="0.2">
      <c r="D579" s="507" t="s">
        <v>4336</v>
      </c>
      <c r="E579" s="506" t="s">
        <v>4333</v>
      </c>
      <c r="F579" s="507"/>
      <c r="G579" s="506"/>
      <c r="H579" s="507"/>
      <c r="I579" s="507"/>
      <c r="J579" s="506" t="str">
        <f t="shared" si="9"/>
        <v/>
      </c>
      <c r="K579" s="517"/>
      <c r="L579" s="517"/>
      <c r="M579" s="518"/>
      <c r="N579" s="507"/>
      <c r="O579" s="507"/>
      <c r="P579" s="507"/>
      <c r="Q579" s="506" t="s">
        <v>2171</v>
      </c>
    </row>
    <row r="580" spans="4:17" x14ac:dyDescent="0.2">
      <c r="D580" s="507" t="s">
        <v>4337</v>
      </c>
      <c r="E580" s="506" t="s">
        <v>4333</v>
      </c>
      <c r="F580" s="507"/>
      <c r="G580" s="506"/>
      <c r="H580" s="507"/>
      <c r="I580" s="507"/>
      <c r="J580" s="506" t="str">
        <f t="shared" si="9"/>
        <v/>
      </c>
      <c r="K580" s="517"/>
      <c r="L580" s="517"/>
      <c r="M580" s="518"/>
      <c r="N580" s="507"/>
      <c r="O580" s="507"/>
      <c r="P580" s="507"/>
      <c r="Q580" s="506" t="s">
        <v>2172</v>
      </c>
    </row>
    <row r="581" spans="4:17" x14ac:dyDescent="0.2">
      <c r="D581" s="507" t="s">
        <v>4338</v>
      </c>
      <c r="E581" s="506" t="s">
        <v>4333</v>
      </c>
      <c r="F581" s="507"/>
      <c r="G581" s="506"/>
      <c r="H581" s="507"/>
      <c r="I581" s="507"/>
      <c r="J581" s="506" t="str">
        <f t="shared" si="9"/>
        <v/>
      </c>
      <c r="K581" s="517"/>
      <c r="L581" s="517"/>
      <c r="M581" s="518"/>
      <c r="N581" s="507"/>
      <c r="O581" s="507"/>
      <c r="P581" s="507"/>
      <c r="Q581" s="506" t="s">
        <v>2173</v>
      </c>
    </row>
    <row r="582" spans="4:17" x14ac:dyDescent="0.2">
      <c r="D582" s="507" t="s">
        <v>4339</v>
      </c>
      <c r="E582" s="506" t="s">
        <v>4333</v>
      </c>
      <c r="F582" s="507"/>
      <c r="G582" s="506"/>
      <c r="H582" s="507"/>
      <c r="I582" s="507"/>
      <c r="J582" s="506" t="str">
        <f t="shared" si="9"/>
        <v/>
      </c>
      <c r="K582" s="517"/>
      <c r="L582" s="517"/>
      <c r="M582" s="518"/>
      <c r="N582" s="507"/>
      <c r="O582" s="507"/>
      <c r="P582" s="507"/>
      <c r="Q582" s="506" t="s">
        <v>2174</v>
      </c>
    </row>
    <row r="583" spans="4:17" x14ac:dyDescent="0.2">
      <c r="D583" s="507" t="s">
        <v>4340</v>
      </c>
      <c r="E583" s="506" t="s">
        <v>4333</v>
      </c>
      <c r="F583" s="507"/>
      <c r="G583" s="506"/>
      <c r="H583" s="507"/>
      <c r="I583" s="507"/>
      <c r="J583" s="506" t="str">
        <f t="shared" si="9"/>
        <v/>
      </c>
      <c r="K583" s="517"/>
      <c r="L583" s="517"/>
      <c r="M583" s="518"/>
      <c r="N583" s="507"/>
      <c r="O583" s="507"/>
      <c r="P583" s="507"/>
      <c r="Q583" s="506" t="s">
        <v>2175</v>
      </c>
    </row>
    <row r="584" spans="4:17" x14ac:dyDescent="0.2">
      <c r="D584" s="507" t="s">
        <v>4341</v>
      </c>
      <c r="E584" s="506" t="s">
        <v>4333</v>
      </c>
      <c r="F584" s="507"/>
      <c r="G584" s="506"/>
      <c r="H584" s="507"/>
      <c r="I584" s="507"/>
      <c r="J584" s="506" t="str">
        <f t="shared" si="9"/>
        <v/>
      </c>
      <c r="K584" s="517"/>
      <c r="L584" s="517"/>
      <c r="M584" s="518"/>
      <c r="N584" s="507"/>
      <c r="O584" s="507"/>
      <c r="P584" s="507"/>
      <c r="Q584" s="506" t="s">
        <v>2176</v>
      </c>
    </row>
    <row r="585" spans="4:17" x14ac:dyDescent="0.2">
      <c r="D585" s="507" t="s">
        <v>4342</v>
      </c>
      <c r="E585" s="506" t="s">
        <v>4333</v>
      </c>
      <c r="F585" s="507"/>
      <c r="G585" s="506"/>
      <c r="H585" s="507"/>
      <c r="I585" s="507"/>
      <c r="J585" s="506" t="str">
        <f t="shared" si="9"/>
        <v/>
      </c>
      <c r="K585" s="517"/>
      <c r="L585" s="517"/>
      <c r="M585" s="518"/>
      <c r="N585" s="507"/>
      <c r="O585" s="507"/>
      <c r="P585" s="507"/>
      <c r="Q585" s="506" t="s">
        <v>2177</v>
      </c>
    </row>
    <row r="586" spans="4:17" x14ac:dyDescent="0.2">
      <c r="D586" s="507" t="s">
        <v>4343</v>
      </c>
      <c r="E586" s="506" t="s">
        <v>4344</v>
      </c>
      <c r="F586" s="507"/>
      <c r="G586" s="506"/>
      <c r="H586" s="507"/>
      <c r="I586" s="507"/>
      <c r="J586" s="506" t="str">
        <f t="shared" si="9"/>
        <v/>
      </c>
      <c r="K586" s="517"/>
      <c r="L586" s="517"/>
      <c r="M586" s="518"/>
      <c r="N586" s="507"/>
      <c r="O586" s="507"/>
      <c r="P586" s="507"/>
      <c r="Q586" s="506" t="s">
        <v>2178</v>
      </c>
    </row>
    <row r="587" spans="4:17" x14ac:dyDescent="0.2">
      <c r="D587" s="507" t="s">
        <v>4345</v>
      </c>
      <c r="E587" s="506" t="s">
        <v>4344</v>
      </c>
      <c r="F587" s="507"/>
      <c r="G587" s="506"/>
      <c r="H587" s="507"/>
      <c r="I587" s="507"/>
      <c r="J587" s="506" t="str">
        <f t="shared" si="9"/>
        <v/>
      </c>
      <c r="K587" s="517"/>
      <c r="L587" s="517"/>
      <c r="M587" s="518"/>
      <c r="N587" s="507"/>
      <c r="O587" s="507"/>
      <c r="P587" s="507"/>
      <c r="Q587" s="506" t="s">
        <v>2179</v>
      </c>
    </row>
    <row r="588" spans="4:17" x14ac:dyDescent="0.2">
      <c r="D588" s="507" t="s">
        <v>4346</v>
      </c>
      <c r="E588" s="506" t="s">
        <v>4344</v>
      </c>
      <c r="F588" s="507"/>
      <c r="G588" s="506"/>
      <c r="H588" s="507"/>
      <c r="I588" s="507"/>
      <c r="J588" s="506" t="str">
        <f t="shared" si="9"/>
        <v/>
      </c>
      <c r="K588" s="517"/>
      <c r="L588" s="517"/>
      <c r="M588" s="518"/>
      <c r="N588" s="507"/>
      <c r="O588" s="507"/>
      <c r="P588" s="507"/>
      <c r="Q588" s="506" t="s">
        <v>2180</v>
      </c>
    </row>
    <row r="589" spans="4:17" x14ac:dyDescent="0.2">
      <c r="D589" s="507" t="s">
        <v>4347</v>
      </c>
      <c r="E589" s="506" t="s">
        <v>4344</v>
      </c>
      <c r="F589" s="507"/>
      <c r="G589" s="506"/>
      <c r="H589" s="507"/>
      <c r="I589" s="507"/>
      <c r="J589" s="506" t="str">
        <f t="shared" si="9"/>
        <v/>
      </c>
      <c r="K589" s="517"/>
      <c r="L589" s="517"/>
      <c r="M589" s="518"/>
      <c r="N589" s="507"/>
      <c r="O589" s="507"/>
      <c r="P589" s="507"/>
      <c r="Q589" s="506" t="s">
        <v>2181</v>
      </c>
    </row>
    <row r="590" spans="4:17" x14ac:dyDescent="0.2">
      <c r="D590" s="507" t="s">
        <v>4348</v>
      </c>
      <c r="E590" s="506" t="s">
        <v>4344</v>
      </c>
      <c r="F590" s="507"/>
      <c r="G590" s="506"/>
      <c r="H590" s="507"/>
      <c r="I590" s="507"/>
      <c r="J590" s="506" t="str">
        <f t="shared" si="9"/>
        <v/>
      </c>
      <c r="K590" s="517"/>
      <c r="L590" s="517"/>
      <c r="M590" s="518"/>
      <c r="N590" s="507"/>
      <c r="O590" s="507"/>
      <c r="P590" s="507"/>
      <c r="Q590" s="506" t="s">
        <v>2182</v>
      </c>
    </row>
    <row r="591" spans="4:17" x14ac:dyDescent="0.2">
      <c r="D591" s="507" t="s">
        <v>4349</v>
      </c>
      <c r="E591" s="506" t="s">
        <v>4344</v>
      </c>
      <c r="F591" s="507"/>
      <c r="G591" s="506"/>
      <c r="H591" s="507"/>
      <c r="I591" s="507"/>
      <c r="J591" s="506" t="str">
        <f t="shared" si="9"/>
        <v/>
      </c>
      <c r="K591" s="517"/>
      <c r="L591" s="517"/>
      <c r="M591" s="518"/>
      <c r="N591" s="507"/>
      <c r="O591" s="507"/>
      <c r="P591" s="507"/>
      <c r="Q591" s="506" t="s">
        <v>2183</v>
      </c>
    </row>
    <row r="592" spans="4:17" x14ac:dyDescent="0.2">
      <c r="D592" s="507" t="s">
        <v>4350</v>
      </c>
      <c r="E592" s="506" t="s">
        <v>4344</v>
      </c>
      <c r="F592" s="507"/>
      <c r="G592" s="506"/>
      <c r="H592" s="507"/>
      <c r="I592" s="507"/>
      <c r="J592" s="506" t="str">
        <f t="shared" si="9"/>
        <v/>
      </c>
      <c r="K592" s="517"/>
      <c r="L592" s="517"/>
      <c r="M592" s="518"/>
      <c r="N592" s="507"/>
      <c r="O592" s="507"/>
      <c r="P592" s="507"/>
      <c r="Q592" s="506" t="s">
        <v>2184</v>
      </c>
    </row>
    <row r="593" spans="4:17" x14ac:dyDescent="0.2">
      <c r="D593" s="507" t="s">
        <v>4351</v>
      </c>
      <c r="E593" s="506" t="s">
        <v>4344</v>
      </c>
      <c r="F593" s="507"/>
      <c r="G593" s="506"/>
      <c r="H593" s="507"/>
      <c r="I593" s="507"/>
      <c r="J593" s="506" t="str">
        <f t="shared" si="9"/>
        <v/>
      </c>
      <c r="K593" s="517"/>
      <c r="L593" s="517"/>
      <c r="M593" s="518"/>
      <c r="N593" s="507"/>
      <c r="O593" s="507"/>
      <c r="P593" s="507"/>
      <c r="Q593" s="506" t="s">
        <v>2185</v>
      </c>
    </row>
    <row r="594" spans="4:17" x14ac:dyDescent="0.2">
      <c r="D594" s="507" t="s">
        <v>4352</v>
      </c>
      <c r="E594" s="506" t="s">
        <v>4344</v>
      </c>
      <c r="F594" s="507"/>
      <c r="G594" s="506"/>
      <c r="H594" s="507"/>
      <c r="I594" s="507"/>
      <c r="J594" s="506" t="str">
        <f t="shared" si="9"/>
        <v/>
      </c>
      <c r="K594" s="517"/>
      <c r="L594" s="517"/>
      <c r="M594" s="518"/>
      <c r="N594" s="507"/>
      <c r="O594" s="507"/>
      <c r="P594" s="507"/>
      <c r="Q594" s="506" t="s">
        <v>2186</v>
      </c>
    </row>
    <row r="595" spans="4:17" x14ac:dyDescent="0.2">
      <c r="D595" s="507" t="s">
        <v>4353</v>
      </c>
      <c r="E595" s="506" t="s">
        <v>4344</v>
      </c>
      <c r="F595" s="507"/>
      <c r="G595" s="506"/>
      <c r="H595" s="507"/>
      <c r="I595" s="507"/>
      <c r="J595" s="506" t="str">
        <f t="shared" si="9"/>
        <v/>
      </c>
      <c r="K595" s="517"/>
      <c r="L595" s="517"/>
      <c r="M595" s="518"/>
      <c r="N595" s="507"/>
      <c r="O595" s="507"/>
      <c r="P595" s="507"/>
      <c r="Q595" s="506" t="s">
        <v>2187</v>
      </c>
    </row>
    <row r="596" spans="4:17" x14ac:dyDescent="0.2">
      <c r="D596" s="507" t="s">
        <v>4354</v>
      </c>
      <c r="E596" s="506" t="s">
        <v>4355</v>
      </c>
      <c r="F596" s="507"/>
      <c r="G596" s="506"/>
      <c r="H596" s="507"/>
      <c r="I596" s="507"/>
      <c r="J596" s="506" t="str">
        <f t="shared" si="9"/>
        <v/>
      </c>
      <c r="K596" s="517"/>
      <c r="L596" s="517"/>
      <c r="M596" s="518"/>
      <c r="N596" s="507"/>
      <c r="O596" s="507"/>
      <c r="P596" s="507"/>
      <c r="Q596" s="506" t="s">
        <v>2188</v>
      </c>
    </row>
    <row r="597" spans="4:17" x14ac:dyDescent="0.2">
      <c r="D597" s="507" t="s">
        <v>4356</v>
      </c>
      <c r="E597" s="506" t="s">
        <v>4355</v>
      </c>
      <c r="F597" s="507"/>
      <c r="G597" s="506"/>
      <c r="H597" s="507"/>
      <c r="I597" s="507"/>
      <c r="J597" s="506" t="str">
        <f t="shared" si="9"/>
        <v/>
      </c>
      <c r="K597" s="517"/>
      <c r="L597" s="517"/>
      <c r="M597" s="518"/>
      <c r="N597" s="507"/>
      <c r="O597" s="507"/>
      <c r="P597" s="507"/>
      <c r="Q597" s="506" t="s">
        <v>2189</v>
      </c>
    </row>
    <row r="598" spans="4:17" x14ac:dyDescent="0.2">
      <c r="D598" s="507" t="s">
        <v>4357</v>
      </c>
      <c r="E598" s="506" t="s">
        <v>4355</v>
      </c>
      <c r="F598" s="507"/>
      <c r="G598" s="506"/>
      <c r="H598" s="507"/>
      <c r="I598" s="507"/>
      <c r="J598" s="506" t="str">
        <f t="shared" si="9"/>
        <v/>
      </c>
      <c r="K598" s="517"/>
      <c r="L598" s="517"/>
      <c r="M598" s="518"/>
      <c r="N598" s="507"/>
      <c r="O598" s="507"/>
      <c r="P598" s="507"/>
      <c r="Q598" s="506" t="s">
        <v>2190</v>
      </c>
    </row>
    <row r="599" spans="4:17" x14ac:dyDescent="0.2">
      <c r="D599" s="507" t="s">
        <v>4358</v>
      </c>
      <c r="E599" s="506" t="s">
        <v>4355</v>
      </c>
      <c r="F599" s="507"/>
      <c r="G599" s="506"/>
      <c r="H599" s="507"/>
      <c r="I599" s="507"/>
      <c r="J599" s="506" t="str">
        <f t="shared" si="9"/>
        <v/>
      </c>
      <c r="K599" s="517"/>
      <c r="L599" s="517"/>
      <c r="M599" s="518"/>
      <c r="N599" s="507"/>
      <c r="O599" s="507"/>
      <c r="P599" s="507"/>
      <c r="Q599" s="506" t="s">
        <v>2191</v>
      </c>
    </row>
    <row r="600" spans="4:17" x14ac:dyDescent="0.2">
      <c r="D600" s="507" t="s">
        <v>4359</v>
      </c>
      <c r="E600" s="506" t="s">
        <v>4355</v>
      </c>
      <c r="F600" s="507"/>
      <c r="G600" s="506"/>
      <c r="H600" s="507"/>
      <c r="I600" s="507"/>
      <c r="J600" s="506" t="str">
        <f t="shared" si="9"/>
        <v/>
      </c>
      <c r="K600" s="517"/>
      <c r="L600" s="517"/>
      <c r="M600" s="518"/>
      <c r="N600" s="507"/>
      <c r="O600" s="507"/>
      <c r="P600" s="507"/>
      <c r="Q600" s="506" t="s">
        <v>2192</v>
      </c>
    </row>
    <row r="601" spans="4:17" x14ac:dyDescent="0.2">
      <c r="D601" s="507" t="s">
        <v>4360</v>
      </c>
      <c r="E601" s="506" t="s">
        <v>4355</v>
      </c>
      <c r="F601" s="507"/>
      <c r="G601" s="506"/>
      <c r="H601" s="507"/>
      <c r="I601" s="507"/>
      <c r="J601" s="506" t="str">
        <f t="shared" si="9"/>
        <v/>
      </c>
      <c r="K601" s="517"/>
      <c r="L601" s="517"/>
      <c r="M601" s="518"/>
      <c r="N601" s="507"/>
      <c r="O601" s="507"/>
      <c r="P601" s="507"/>
      <c r="Q601" s="506" t="s">
        <v>2193</v>
      </c>
    </row>
    <row r="602" spans="4:17" x14ac:dyDescent="0.2">
      <c r="D602" s="507" t="s">
        <v>4361</v>
      </c>
      <c r="E602" s="506" t="s">
        <v>4355</v>
      </c>
      <c r="F602" s="507"/>
      <c r="G602" s="506"/>
      <c r="H602" s="507"/>
      <c r="I602" s="507"/>
      <c r="J602" s="506" t="str">
        <f t="shared" si="9"/>
        <v/>
      </c>
      <c r="K602" s="517"/>
      <c r="L602" s="517"/>
      <c r="M602" s="518"/>
      <c r="N602" s="507"/>
      <c r="O602" s="507"/>
      <c r="P602" s="507"/>
      <c r="Q602" s="506" t="s">
        <v>2194</v>
      </c>
    </row>
    <row r="603" spans="4:17" x14ac:dyDescent="0.2">
      <c r="D603" s="507" t="s">
        <v>4362</v>
      </c>
      <c r="E603" s="506" t="s">
        <v>4355</v>
      </c>
      <c r="F603" s="507"/>
      <c r="G603" s="506"/>
      <c r="H603" s="507"/>
      <c r="I603" s="507"/>
      <c r="J603" s="506" t="str">
        <f t="shared" si="9"/>
        <v/>
      </c>
      <c r="K603" s="517"/>
      <c r="L603" s="517"/>
      <c r="M603" s="518"/>
      <c r="N603" s="507"/>
      <c r="O603" s="507"/>
      <c r="P603" s="507"/>
      <c r="Q603" s="506" t="s">
        <v>2195</v>
      </c>
    </row>
    <row r="604" spans="4:17" x14ac:dyDescent="0.2">
      <c r="D604" s="507" t="s">
        <v>4363</v>
      </c>
      <c r="E604" s="506" t="s">
        <v>4355</v>
      </c>
      <c r="F604" s="507"/>
      <c r="G604" s="506"/>
      <c r="H604" s="507"/>
      <c r="I604" s="507"/>
      <c r="J604" s="506" t="str">
        <f t="shared" ref="J604:J667" si="10">F604&amp;H604&amp;I604</f>
        <v/>
      </c>
      <c r="K604" s="517"/>
      <c r="L604" s="517"/>
      <c r="M604" s="518"/>
      <c r="N604" s="507"/>
      <c r="O604" s="507"/>
      <c r="P604" s="507"/>
      <c r="Q604" s="506" t="s">
        <v>2196</v>
      </c>
    </row>
    <row r="605" spans="4:17" x14ac:dyDescent="0.2">
      <c r="D605" s="507" t="s">
        <v>4364</v>
      </c>
      <c r="E605" s="506" t="s">
        <v>4355</v>
      </c>
      <c r="F605" s="507"/>
      <c r="G605" s="506"/>
      <c r="H605" s="507"/>
      <c r="I605" s="507"/>
      <c r="J605" s="506" t="str">
        <f t="shared" si="10"/>
        <v/>
      </c>
      <c r="K605" s="517"/>
      <c r="L605" s="517"/>
      <c r="M605" s="518"/>
      <c r="N605" s="507"/>
      <c r="O605" s="507"/>
      <c r="P605" s="507"/>
      <c r="Q605" s="506" t="s">
        <v>2197</v>
      </c>
    </row>
    <row r="606" spans="4:17" x14ac:dyDescent="0.2">
      <c r="D606" s="507" t="s">
        <v>4365</v>
      </c>
      <c r="E606" s="506" t="s">
        <v>4366</v>
      </c>
      <c r="F606" s="507"/>
      <c r="G606" s="506"/>
      <c r="H606" s="507"/>
      <c r="I606" s="507"/>
      <c r="J606" s="506" t="str">
        <f t="shared" si="10"/>
        <v/>
      </c>
      <c r="K606" s="517"/>
      <c r="L606" s="517"/>
      <c r="M606" s="518"/>
      <c r="N606" s="507"/>
      <c r="O606" s="507"/>
      <c r="P606" s="507"/>
      <c r="Q606" s="506" t="s">
        <v>2198</v>
      </c>
    </row>
    <row r="607" spans="4:17" x14ac:dyDescent="0.2">
      <c r="D607" s="507" t="s">
        <v>4367</v>
      </c>
      <c r="E607" s="506" t="s">
        <v>4366</v>
      </c>
      <c r="F607" s="507"/>
      <c r="G607" s="506"/>
      <c r="H607" s="507"/>
      <c r="I607" s="507"/>
      <c r="J607" s="506" t="str">
        <f t="shared" si="10"/>
        <v/>
      </c>
      <c r="K607" s="517"/>
      <c r="L607" s="517"/>
      <c r="M607" s="518"/>
      <c r="N607" s="507"/>
      <c r="O607" s="507"/>
      <c r="P607" s="507"/>
      <c r="Q607" s="506" t="s">
        <v>2199</v>
      </c>
    </row>
    <row r="608" spans="4:17" x14ac:dyDescent="0.2">
      <c r="D608" s="507" t="s">
        <v>4368</v>
      </c>
      <c r="E608" s="506" t="s">
        <v>4366</v>
      </c>
      <c r="F608" s="507"/>
      <c r="G608" s="506"/>
      <c r="H608" s="507"/>
      <c r="I608" s="507"/>
      <c r="J608" s="506" t="str">
        <f t="shared" si="10"/>
        <v/>
      </c>
      <c r="K608" s="517"/>
      <c r="L608" s="517"/>
      <c r="M608" s="518"/>
      <c r="N608" s="507"/>
      <c r="O608" s="507"/>
      <c r="P608" s="507"/>
      <c r="Q608" s="506" t="s">
        <v>2200</v>
      </c>
    </row>
    <row r="609" spans="4:17" x14ac:dyDescent="0.2">
      <c r="D609" s="507" t="s">
        <v>4369</v>
      </c>
      <c r="E609" s="506" t="s">
        <v>4366</v>
      </c>
      <c r="F609" s="507"/>
      <c r="G609" s="506"/>
      <c r="H609" s="507"/>
      <c r="I609" s="507"/>
      <c r="J609" s="506" t="str">
        <f t="shared" si="10"/>
        <v/>
      </c>
      <c r="K609" s="517"/>
      <c r="L609" s="517"/>
      <c r="M609" s="518"/>
      <c r="N609" s="507"/>
      <c r="O609" s="507"/>
      <c r="P609" s="507"/>
      <c r="Q609" s="506" t="s">
        <v>2201</v>
      </c>
    </row>
    <row r="610" spans="4:17" x14ac:dyDescent="0.2">
      <c r="D610" s="507" t="s">
        <v>4370</v>
      </c>
      <c r="E610" s="506" t="s">
        <v>4366</v>
      </c>
      <c r="F610" s="507"/>
      <c r="G610" s="506"/>
      <c r="H610" s="507"/>
      <c r="I610" s="507"/>
      <c r="J610" s="506" t="str">
        <f t="shared" si="10"/>
        <v/>
      </c>
      <c r="K610" s="517"/>
      <c r="L610" s="517"/>
      <c r="M610" s="518"/>
      <c r="N610" s="507"/>
      <c r="O610" s="507"/>
      <c r="P610" s="507"/>
      <c r="Q610" s="506" t="s">
        <v>2202</v>
      </c>
    </row>
    <row r="611" spans="4:17" x14ac:dyDescent="0.2">
      <c r="D611" s="507" t="s">
        <v>4371</v>
      </c>
      <c r="E611" s="506" t="s">
        <v>4366</v>
      </c>
      <c r="F611" s="507"/>
      <c r="G611" s="506"/>
      <c r="H611" s="507"/>
      <c r="I611" s="507"/>
      <c r="J611" s="506" t="str">
        <f t="shared" si="10"/>
        <v/>
      </c>
      <c r="K611" s="517"/>
      <c r="L611" s="517"/>
      <c r="M611" s="518"/>
      <c r="N611" s="507"/>
      <c r="O611" s="507"/>
      <c r="P611" s="507"/>
      <c r="Q611" s="506" t="s">
        <v>2203</v>
      </c>
    </row>
    <row r="612" spans="4:17" x14ac:dyDescent="0.2">
      <c r="D612" s="507" t="s">
        <v>4372</v>
      </c>
      <c r="E612" s="506" t="s">
        <v>4366</v>
      </c>
      <c r="F612" s="507"/>
      <c r="G612" s="506"/>
      <c r="H612" s="507"/>
      <c r="I612" s="507"/>
      <c r="J612" s="506" t="str">
        <f t="shared" si="10"/>
        <v/>
      </c>
      <c r="K612" s="517"/>
      <c r="L612" s="517"/>
      <c r="M612" s="518"/>
      <c r="N612" s="507"/>
      <c r="O612" s="507"/>
      <c r="P612" s="507"/>
      <c r="Q612" s="506" t="s">
        <v>2204</v>
      </c>
    </row>
    <row r="613" spans="4:17" x14ac:dyDescent="0.2">
      <c r="D613" s="507" t="s">
        <v>4373</v>
      </c>
      <c r="E613" s="506" t="s">
        <v>4366</v>
      </c>
      <c r="F613" s="507"/>
      <c r="G613" s="506"/>
      <c r="H613" s="507"/>
      <c r="I613" s="507"/>
      <c r="J613" s="506" t="str">
        <f t="shared" si="10"/>
        <v/>
      </c>
      <c r="K613" s="517"/>
      <c r="L613" s="517"/>
      <c r="M613" s="518"/>
      <c r="N613" s="507"/>
      <c r="O613" s="507"/>
      <c r="P613" s="507"/>
      <c r="Q613" s="506" t="s">
        <v>2205</v>
      </c>
    </row>
    <row r="614" spans="4:17" x14ac:dyDescent="0.2">
      <c r="D614" s="507" t="s">
        <v>4374</v>
      </c>
      <c r="E614" s="506" t="s">
        <v>4366</v>
      </c>
      <c r="F614" s="507"/>
      <c r="G614" s="506"/>
      <c r="H614" s="507"/>
      <c r="I614" s="507"/>
      <c r="J614" s="506" t="str">
        <f t="shared" si="10"/>
        <v/>
      </c>
      <c r="K614" s="517"/>
      <c r="L614" s="517"/>
      <c r="M614" s="518"/>
      <c r="N614" s="507"/>
      <c r="O614" s="507"/>
      <c r="P614" s="507"/>
      <c r="Q614" s="506" t="s">
        <v>2206</v>
      </c>
    </row>
    <row r="615" spans="4:17" x14ac:dyDescent="0.2">
      <c r="D615" s="507" t="s">
        <v>4375</v>
      </c>
      <c r="E615" s="506" t="s">
        <v>4366</v>
      </c>
      <c r="F615" s="507"/>
      <c r="G615" s="506"/>
      <c r="H615" s="507"/>
      <c r="I615" s="507"/>
      <c r="J615" s="506" t="str">
        <f t="shared" si="10"/>
        <v/>
      </c>
      <c r="K615" s="517"/>
      <c r="L615" s="517"/>
      <c r="M615" s="518"/>
      <c r="N615" s="507"/>
      <c r="O615" s="507"/>
      <c r="P615" s="507"/>
      <c r="Q615" s="506" t="s">
        <v>2207</v>
      </c>
    </row>
    <row r="616" spans="4:17" x14ac:dyDescent="0.2">
      <c r="D616" s="507" t="s">
        <v>4376</v>
      </c>
      <c r="E616" s="506" t="s">
        <v>4377</v>
      </c>
      <c r="F616" s="507"/>
      <c r="G616" s="506"/>
      <c r="H616" s="507"/>
      <c r="I616" s="507"/>
      <c r="J616" s="506" t="str">
        <f t="shared" si="10"/>
        <v/>
      </c>
      <c r="K616" s="517"/>
      <c r="L616" s="517"/>
      <c r="M616" s="518"/>
      <c r="N616" s="507"/>
      <c r="O616" s="507"/>
      <c r="P616" s="507"/>
      <c r="Q616" s="506" t="s">
        <v>2208</v>
      </c>
    </row>
    <row r="617" spans="4:17" x14ac:dyDescent="0.2">
      <c r="D617" s="507" t="s">
        <v>4378</v>
      </c>
      <c r="E617" s="506" t="s">
        <v>4377</v>
      </c>
      <c r="F617" s="507"/>
      <c r="G617" s="506"/>
      <c r="H617" s="507"/>
      <c r="I617" s="507"/>
      <c r="J617" s="506" t="str">
        <f t="shared" si="10"/>
        <v/>
      </c>
      <c r="K617" s="517"/>
      <c r="L617" s="517"/>
      <c r="M617" s="518"/>
      <c r="N617" s="507"/>
      <c r="O617" s="507"/>
      <c r="P617" s="507"/>
      <c r="Q617" s="506" t="s">
        <v>2209</v>
      </c>
    </row>
    <row r="618" spans="4:17" x14ac:dyDescent="0.2">
      <c r="D618" s="507" t="s">
        <v>4379</v>
      </c>
      <c r="E618" s="506" t="s">
        <v>4377</v>
      </c>
      <c r="F618" s="507"/>
      <c r="G618" s="506"/>
      <c r="H618" s="507"/>
      <c r="I618" s="507"/>
      <c r="J618" s="506" t="str">
        <f t="shared" si="10"/>
        <v/>
      </c>
      <c r="K618" s="517"/>
      <c r="L618" s="517"/>
      <c r="M618" s="518"/>
      <c r="N618" s="507"/>
      <c r="O618" s="507"/>
      <c r="P618" s="507"/>
      <c r="Q618" s="506" t="s">
        <v>2210</v>
      </c>
    </row>
    <row r="619" spans="4:17" x14ac:dyDescent="0.2">
      <c r="D619" s="507" t="s">
        <v>4380</v>
      </c>
      <c r="E619" s="506" t="s">
        <v>4377</v>
      </c>
      <c r="F619" s="507"/>
      <c r="G619" s="506"/>
      <c r="H619" s="507"/>
      <c r="I619" s="507"/>
      <c r="J619" s="506" t="str">
        <f t="shared" si="10"/>
        <v/>
      </c>
      <c r="K619" s="517"/>
      <c r="L619" s="517"/>
      <c r="M619" s="518"/>
      <c r="N619" s="507"/>
      <c r="O619" s="507"/>
      <c r="P619" s="507"/>
      <c r="Q619" s="506" t="s">
        <v>2211</v>
      </c>
    </row>
    <row r="620" spans="4:17" x14ac:dyDescent="0.2">
      <c r="D620" s="507" t="s">
        <v>4381</v>
      </c>
      <c r="E620" s="506" t="s">
        <v>4377</v>
      </c>
      <c r="F620" s="507"/>
      <c r="G620" s="506"/>
      <c r="H620" s="507"/>
      <c r="I620" s="507"/>
      <c r="J620" s="506" t="str">
        <f t="shared" si="10"/>
        <v/>
      </c>
      <c r="K620" s="517"/>
      <c r="L620" s="517"/>
      <c r="M620" s="518"/>
      <c r="N620" s="507"/>
      <c r="O620" s="507"/>
      <c r="P620" s="507"/>
      <c r="Q620" s="506" t="s">
        <v>2212</v>
      </c>
    </row>
    <row r="621" spans="4:17" x14ac:dyDescent="0.2">
      <c r="D621" s="507" t="s">
        <v>4382</v>
      </c>
      <c r="E621" s="506" t="s">
        <v>4377</v>
      </c>
      <c r="F621" s="507"/>
      <c r="G621" s="506"/>
      <c r="H621" s="507"/>
      <c r="I621" s="507"/>
      <c r="J621" s="506" t="str">
        <f t="shared" si="10"/>
        <v/>
      </c>
      <c r="K621" s="517"/>
      <c r="L621" s="517"/>
      <c r="M621" s="518"/>
      <c r="N621" s="507"/>
      <c r="O621" s="507"/>
      <c r="P621" s="507"/>
      <c r="Q621" s="506" t="s">
        <v>2213</v>
      </c>
    </row>
    <row r="622" spans="4:17" x14ac:dyDescent="0.2">
      <c r="D622" s="507" t="s">
        <v>4383</v>
      </c>
      <c r="E622" s="506" t="s">
        <v>4377</v>
      </c>
      <c r="F622" s="507"/>
      <c r="G622" s="506"/>
      <c r="H622" s="507"/>
      <c r="I622" s="507"/>
      <c r="J622" s="506" t="str">
        <f t="shared" si="10"/>
        <v/>
      </c>
      <c r="K622" s="517"/>
      <c r="L622" s="517"/>
      <c r="M622" s="518"/>
      <c r="N622" s="507"/>
      <c r="O622" s="507"/>
      <c r="P622" s="507"/>
      <c r="Q622" s="506" t="s">
        <v>2214</v>
      </c>
    </row>
    <row r="623" spans="4:17" x14ac:dyDescent="0.2">
      <c r="D623" s="507" t="s">
        <v>4384</v>
      </c>
      <c r="E623" s="506" t="s">
        <v>4377</v>
      </c>
      <c r="F623" s="507"/>
      <c r="G623" s="506"/>
      <c r="H623" s="507"/>
      <c r="I623" s="507"/>
      <c r="J623" s="506" t="str">
        <f t="shared" si="10"/>
        <v/>
      </c>
      <c r="K623" s="517"/>
      <c r="L623" s="517"/>
      <c r="M623" s="518"/>
      <c r="N623" s="507"/>
      <c r="O623" s="507"/>
      <c r="P623" s="507"/>
      <c r="Q623" s="506" t="s">
        <v>2215</v>
      </c>
    </row>
    <row r="624" spans="4:17" x14ac:dyDescent="0.2">
      <c r="D624" s="507" t="s">
        <v>4385</v>
      </c>
      <c r="E624" s="506" t="s">
        <v>4377</v>
      </c>
      <c r="F624" s="507"/>
      <c r="G624" s="506"/>
      <c r="H624" s="507"/>
      <c r="I624" s="507"/>
      <c r="J624" s="506" t="str">
        <f t="shared" si="10"/>
        <v/>
      </c>
      <c r="K624" s="517"/>
      <c r="L624" s="517"/>
      <c r="M624" s="518"/>
      <c r="N624" s="507"/>
      <c r="O624" s="507"/>
      <c r="P624" s="507"/>
      <c r="Q624" s="506" t="s">
        <v>2216</v>
      </c>
    </row>
    <row r="625" spans="4:17" x14ac:dyDescent="0.2">
      <c r="D625" s="507" t="s">
        <v>4386</v>
      </c>
      <c r="E625" s="506" t="s">
        <v>4377</v>
      </c>
      <c r="F625" s="507"/>
      <c r="G625" s="506"/>
      <c r="H625" s="507"/>
      <c r="I625" s="507"/>
      <c r="J625" s="506" t="str">
        <f t="shared" si="10"/>
        <v/>
      </c>
      <c r="K625" s="517"/>
      <c r="L625" s="517"/>
      <c r="M625" s="518"/>
      <c r="N625" s="507"/>
      <c r="O625" s="507"/>
      <c r="P625" s="507"/>
      <c r="Q625" s="506" t="s">
        <v>2217</v>
      </c>
    </row>
    <row r="626" spans="4:17" x14ac:dyDescent="0.2">
      <c r="D626" s="507" t="s">
        <v>4387</v>
      </c>
      <c r="E626" s="506" t="s">
        <v>4388</v>
      </c>
      <c r="F626" s="507"/>
      <c r="G626" s="506"/>
      <c r="H626" s="507"/>
      <c r="I626" s="507"/>
      <c r="J626" s="506" t="str">
        <f t="shared" si="10"/>
        <v/>
      </c>
      <c r="K626" s="517"/>
      <c r="L626" s="517"/>
      <c r="M626" s="518"/>
      <c r="N626" s="507"/>
      <c r="O626" s="507"/>
      <c r="P626" s="507"/>
      <c r="Q626" s="506" t="s">
        <v>2218</v>
      </c>
    </row>
    <row r="627" spans="4:17" x14ac:dyDescent="0.2">
      <c r="D627" s="507" t="s">
        <v>4389</v>
      </c>
      <c r="E627" s="506" t="s">
        <v>4388</v>
      </c>
      <c r="F627" s="507"/>
      <c r="G627" s="506"/>
      <c r="H627" s="507"/>
      <c r="I627" s="507"/>
      <c r="J627" s="506" t="str">
        <f t="shared" si="10"/>
        <v/>
      </c>
      <c r="K627" s="517"/>
      <c r="L627" s="517"/>
      <c r="M627" s="518"/>
      <c r="N627" s="507"/>
      <c r="O627" s="507"/>
      <c r="P627" s="507"/>
      <c r="Q627" s="506" t="s">
        <v>2219</v>
      </c>
    </row>
    <row r="628" spans="4:17" x14ac:dyDescent="0.2">
      <c r="D628" s="507" t="s">
        <v>4390</v>
      </c>
      <c r="E628" s="506" t="s">
        <v>4388</v>
      </c>
      <c r="F628" s="507"/>
      <c r="G628" s="506"/>
      <c r="H628" s="507"/>
      <c r="I628" s="507"/>
      <c r="J628" s="506" t="str">
        <f t="shared" si="10"/>
        <v/>
      </c>
      <c r="K628" s="517"/>
      <c r="L628" s="517"/>
      <c r="M628" s="518"/>
      <c r="N628" s="507"/>
      <c r="O628" s="507"/>
      <c r="P628" s="507"/>
      <c r="Q628" s="506" t="s">
        <v>2220</v>
      </c>
    </row>
    <row r="629" spans="4:17" x14ac:dyDescent="0.2">
      <c r="D629" s="507" t="s">
        <v>4391</v>
      </c>
      <c r="E629" s="506" t="s">
        <v>4388</v>
      </c>
      <c r="F629" s="507"/>
      <c r="G629" s="506"/>
      <c r="H629" s="507"/>
      <c r="I629" s="507"/>
      <c r="J629" s="506" t="str">
        <f t="shared" si="10"/>
        <v/>
      </c>
      <c r="K629" s="517"/>
      <c r="L629" s="517"/>
      <c r="M629" s="518"/>
      <c r="N629" s="507"/>
      <c r="O629" s="507"/>
      <c r="P629" s="507"/>
      <c r="Q629" s="506" t="s">
        <v>2221</v>
      </c>
    </row>
    <row r="630" spans="4:17" x14ac:dyDescent="0.2">
      <c r="D630" s="507" t="s">
        <v>4392</v>
      </c>
      <c r="E630" s="506" t="s">
        <v>4388</v>
      </c>
      <c r="F630" s="507"/>
      <c r="G630" s="506"/>
      <c r="H630" s="507"/>
      <c r="I630" s="507"/>
      <c r="J630" s="506" t="str">
        <f t="shared" si="10"/>
        <v/>
      </c>
      <c r="K630" s="517"/>
      <c r="L630" s="517"/>
      <c r="M630" s="518"/>
      <c r="N630" s="507"/>
      <c r="O630" s="507"/>
      <c r="P630" s="507"/>
      <c r="Q630" s="506" t="s">
        <v>2222</v>
      </c>
    </row>
    <row r="631" spans="4:17" x14ac:dyDescent="0.2">
      <c r="D631" s="507" t="s">
        <v>4393</v>
      </c>
      <c r="E631" s="506" t="s">
        <v>4388</v>
      </c>
      <c r="F631" s="507"/>
      <c r="G631" s="506"/>
      <c r="H631" s="507"/>
      <c r="I631" s="507"/>
      <c r="J631" s="506" t="str">
        <f t="shared" si="10"/>
        <v/>
      </c>
      <c r="K631" s="517"/>
      <c r="L631" s="517"/>
      <c r="M631" s="518"/>
      <c r="N631" s="507"/>
      <c r="O631" s="507"/>
      <c r="P631" s="507"/>
      <c r="Q631" s="506" t="s">
        <v>2223</v>
      </c>
    </row>
    <row r="632" spans="4:17" x14ac:dyDescent="0.2">
      <c r="D632" s="507" t="s">
        <v>4394</v>
      </c>
      <c r="E632" s="506" t="s">
        <v>4388</v>
      </c>
      <c r="F632" s="507"/>
      <c r="G632" s="506"/>
      <c r="H632" s="507"/>
      <c r="I632" s="507"/>
      <c r="J632" s="506" t="str">
        <f t="shared" si="10"/>
        <v/>
      </c>
      <c r="K632" s="517"/>
      <c r="L632" s="517"/>
      <c r="M632" s="518"/>
      <c r="N632" s="507"/>
      <c r="O632" s="507"/>
      <c r="P632" s="507"/>
      <c r="Q632" s="506" t="s">
        <v>2224</v>
      </c>
    </row>
    <row r="633" spans="4:17" x14ac:dyDescent="0.2">
      <c r="D633" s="507" t="s">
        <v>4395</v>
      </c>
      <c r="E633" s="506" t="s">
        <v>4388</v>
      </c>
      <c r="F633" s="507"/>
      <c r="G633" s="506"/>
      <c r="H633" s="507"/>
      <c r="I633" s="507"/>
      <c r="J633" s="506" t="str">
        <f t="shared" si="10"/>
        <v/>
      </c>
      <c r="K633" s="517"/>
      <c r="L633" s="517"/>
      <c r="M633" s="518"/>
      <c r="N633" s="507"/>
      <c r="O633" s="507"/>
      <c r="P633" s="507"/>
      <c r="Q633" s="506" t="s">
        <v>2225</v>
      </c>
    </row>
    <row r="634" spans="4:17" x14ac:dyDescent="0.2">
      <c r="D634" s="507" t="s">
        <v>4396</v>
      </c>
      <c r="E634" s="506" t="s">
        <v>4388</v>
      </c>
      <c r="F634" s="507"/>
      <c r="G634" s="506"/>
      <c r="H634" s="507"/>
      <c r="I634" s="507"/>
      <c r="J634" s="506" t="str">
        <f t="shared" si="10"/>
        <v/>
      </c>
      <c r="K634" s="517"/>
      <c r="L634" s="517"/>
      <c r="M634" s="518"/>
      <c r="N634" s="507"/>
      <c r="O634" s="507"/>
      <c r="P634" s="507"/>
      <c r="Q634" s="506" t="s">
        <v>2226</v>
      </c>
    </row>
    <row r="635" spans="4:17" x14ac:dyDescent="0.2">
      <c r="D635" s="507" t="s">
        <v>4397</v>
      </c>
      <c r="E635" s="506" t="s">
        <v>4388</v>
      </c>
      <c r="F635" s="507"/>
      <c r="G635" s="506"/>
      <c r="H635" s="507"/>
      <c r="I635" s="507"/>
      <c r="J635" s="506" t="str">
        <f t="shared" si="10"/>
        <v/>
      </c>
      <c r="K635" s="517"/>
      <c r="L635" s="517"/>
      <c r="M635" s="518"/>
      <c r="N635" s="507"/>
      <c r="O635" s="507"/>
      <c r="P635" s="507"/>
      <c r="Q635" s="506" t="s">
        <v>2227</v>
      </c>
    </row>
    <row r="636" spans="4:17" x14ac:dyDescent="0.2">
      <c r="D636" s="507" t="s">
        <v>4398</v>
      </c>
      <c r="E636" s="506" t="s">
        <v>4399</v>
      </c>
      <c r="F636" s="507"/>
      <c r="G636" s="506"/>
      <c r="H636" s="507"/>
      <c r="I636" s="507"/>
      <c r="J636" s="506" t="str">
        <f t="shared" si="10"/>
        <v/>
      </c>
      <c r="K636" s="517"/>
      <c r="L636" s="517"/>
      <c r="M636" s="518"/>
      <c r="N636" s="507"/>
      <c r="O636" s="507"/>
      <c r="P636" s="507"/>
      <c r="Q636" s="506" t="s">
        <v>2228</v>
      </c>
    </row>
    <row r="637" spans="4:17" x14ac:dyDescent="0.2">
      <c r="D637" s="507" t="s">
        <v>4400</v>
      </c>
      <c r="E637" s="506" t="s">
        <v>4399</v>
      </c>
      <c r="F637" s="507"/>
      <c r="G637" s="506"/>
      <c r="H637" s="507"/>
      <c r="I637" s="507"/>
      <c r="J637" s="506" t="str">
        <f t="shared" si="10"/>
        <v/>
      </c>
      <c r="K637" s="517"/>
      <c r="L637" s="517"/>
      <c r="M637" s="518"/>
      <c r="N637" s="507"/>
      <c r="O637" s="507"/>
      <c r="P637" s="507"/>
      <c r="Q637" s="506" t="s">
        <v>2229</v>
      </c>
    </row>
    <row r="638" spans="4:17" x14ac:dyDescent="0.2">
      <c r="D638" s="507" t="s">
        <v>4401</v>
      </c>
      <c r="E638" s="506" t="s">
        <v>4399</v>
      </c>
      <c r="F638" s="507"/>
      <c r="G638" s="506"/>
      <c r="H638" s="507"/>
      <c r="I638" s="507"/>
      <c r="J638" s="506" t="str">
        <f t="shared" si="10"/>
        <v/>
      </c>
      <c r="K638" s="517"/>
      <c r="L638" s="517"/>
      <c r="M638" s="518"/>
      <c r="N638" s="507"/>
      <c r="O638" s="507"/>
      <c r="P638" s="507"/>
      <c r="Q638" s="506" t="s">
        <v>2230</v>
      </c>
    </row>
    <row r="639" spans="4:17" x14ac:dyDescent="0.2">
      <c r="D639" s="507" t="s">
        <v>4402</v>
      </c>
      <c r="E639" s="506" t="s">
        <v>4399</v>
      </c>
      <c r="F639" s="507"/>
      <c r="G639" s="506"/>
      <c r="H639" s="507"/>
      <c r="I639" s="507"/>
      <c r="J639" s="506" t="str">
        <f t="shared" si="10"/>
        <v/>
      </c>
      <c r="K639" s="517"/>
      <c r="L639" s="517"/>
      <c r="M639" s="518"/>
      <c r="N639" s="507"/>
      <c r="O639" s="507"/>
      <c r="P639" s="507"/>
      <c r="Q639" s="506" t="s">
        <v>2231</v>
      </c>
    </row>
    <row r="640" spans="4:17" x14ac:dyDescent="0.2">
      <c r="D640" s="507" t="s">
        <v>4403</v>
      </c>
      <c r="E640" s="506" t="s">
        <v>4399</v>
      </c>
      <c r="F640" s="507"/>
      <c r="G640" s="506"/>
      <c r="H640" s="507"/>
      <c r="I640" s="507"/>
      <c r="J640" s="506" t="str">
        <f t="shared" si="10"/>
        <v/>
      </c>
      <c r="K640" s="517"/>
      <c r="L640" s="517"/>
      <c r="M640" s="518"/>
      <c r="N640" s="507"/>
      <c r="O640" s="507"/>
      <c r="P640" s="507"/>
      <c r="Q640" s="506" t="s">
        <v>2232</v>
      </c>
    </row>
    <row r="641" spans="4:17" x14ac:dyDescent="0.2">
      <c r="D641" s="507" t="s">
        <v>4404</v>
      </c>
      <c r="E641" s="506" t="s">
        <v>4399</v>
      </c>
      <c r="F641" s="507"/>
      <c r="G641" s="506"/>
      <c r="H641" s="507"/>
      <c r="I641" s="507"/>
      <c r="J641" s="506" t="str">
        <f t="shared" si="10"/>
        <v/>
      </c>
      <c r="K641" s="517"/>
      <c r="L641" s="517"/>
      <c r="M641" s="518"/>
      <c r="N641" s="507"/>
      <c r="O641" s="507"/>
      <c r="P641" s="507"/>
      <c r="Q641" s="506" t="s">
        <v>2233</v>
      </c>
    </row>
    <row r="642" spans="4:17" x14ac:dyDescent="0.2">
      <c r="D642" s="507" t="s">
        <v>4405</v>
      </c>
      <c r="E642" s="506" t="s">
        <v>4399</v>
      </c>
      <c r="F642" s="507"/>
      <c r="G642" s="506"/>
      <c r="H642" s="507"/>
      <c r="I642" s="507"/>
      <c r="J642" s="506" t="str">
        <f t="shared" si="10"/>
        <v/>
      </c>
      <c r="K642" s="517"/>
      <c r="L642" s="517"/>
      <c r="M642" s="518"/>
      <c r="N642" s="507"/>
      <c r="O642" s="507"/>
      <c r="P642" s="507"/>
      <c r="Q642" s="506" t="s">
        <v>2234</v>
      </c>
    </row>
    <row r="643" spans="4:17" x14ac:dyDescent="0.2">
      <c r="D643" s="507" t="s">
        <v>4406</v>
      </c>
      <c r="E643" s="506" t="s">
        <v>4399</v>
      </c>
      <c r="F643" s="507"/>
      <c r="G643" s="506"/>
      <c r="H643" s="507"/>
      <c r="I643" s="507"/>
      <c r="J643" s="506" t="str">
        <f t="shared" si="10"/>
        <v/>
      </c>
      <c r="K643" s="517"/>
      <c r="L643" s="517"/>
      <c r="M643" s="518"/>
      <c r="N643" s="507"/>
      <c r="O643" s="507"/>
      <c r="P643" s="507"/>
      <c r="Q643" s="506" t="s">
        <v>2235</v>
      </c>
    </row>
    <row r="644" spans="4:17" x14ac:dyDescent="0.2">
      <c r="D644" s="507" t="s">
        <v>4407</v>
      </c>
      <c r="E644" s="506" t="s">
        <v>4399</v>
      </c>
      <c r="F644" s="507"/>
      <c r="G644" s="506"/>
      <c r="H644" s="507"/>
      <c r="I644" s="507"/>
      <c r="J644" s="506" t="str">
        <f t="shared" si="10"/>
        <v/>
      </c>
      <c r="K644" s="517"/>
      <c r="L644" s="517"/>
      <c r="M644" s="518"/>
      <c r="N644" s="507"/>
      <c r="O644" s="507"/>
      <c r="P644" s="507"/>
      <c r="Q644" s="506" t="s">
        <v>2236</v>
      </c>
    </row>
    <row r="645" spans="4:17" x14ac:dyDescent="0.2">
      <c r="D645" s="507" t="s">
        <v>4408</v>
      </c>
      <c r="E645" s="506" t="s">
        <v>4399</v>
      </c>
      <c r="F645" s="507"/>
      <c r="G645" s="506"/>
      <c r="H645" s="507"/>
      <c r="I645" s="507"/>
      <c r="J645" s="506" t="str">
        <f t="shared" si="10"/>
        <v/>
      </c>
      <c r="K645" s="517"/>
      <c r="L645" s="517"/>
      <c r="M645" s="518"/>
      <c r="N645" s="507"/>
      <c r="O645" s="507"/>
      <c r="P645" s="507"/>
      <c r="Q645" s="506" t="s">
        <v>2237</v>
      </c>
    </row>
    <row r="646" spans="4:17" x14ac:dyDescent="0.2">
      <c r="D646" s="507" t="s">
        <v>4409</v>
      </c>
      <c r="E646" s="506" t="s">
        <v>4410</v>
      </c>
      <c r="F646" s="507"/>
      <c r="G646" s="506"/>
      <c r="H646" s="507"/>
      <c r="I646" s="507"/>
      <c r="J646" s="506" t="str">
        <f t="shared" si="10"/>
        <v/>
      </c>
      <c r="K646" s="517"/>
      <c r="L646" s="517"/>
      <c r="M646" s="518"/>
      <c r="N646" s="507"/>
      <c r="O646" s="507"/>
      <c r="P646" s="507"/>
      <c r="Q646" s="506" t="s">
        <v>2238</v>
      </c>
    </row>
    <row r="647" spans="4:17" x14ac:dyDescent="0.2">
      <c r="D647" s="507" t="s">
        <v>4411</v>
      </c>
      <c r="E647" s="506" t="s">
        <v>4410</v>
      </c>
      <c r="F647" s="507"/>
      <c r="G647" s="506"/>
      <c r="H647" s="507"/>
      <c r="I647" s="507"/>
      <c r="J647" s="506" t="str">
        <f t="shared" si="10"/>
        <v/>
      </c>
      <c r="K647" s="517"/>
      <c r="L647" s="517"/>
      <c r="M647" s="518"/>
      <c r="N647" s="507"/>
      <c r="O647" s="507"/>
      <c r="P647" s="507"/>
      <c r="Q647" s="506" t="s">
        <v>2239</v>
      </c>
    </row>
    <row r="648" spans="4:17" x14ac:dyDescent="0.2">
      <c r="D648" s="507" t="s">
        <v>4412</v>
      </c>
      <c r="E648" s="506" t="s">
        <v>4410</v>
      </c>
      <c r="F648" s="507"/>
      <c r="G648" s="506"/>
      <c r="H648" s="507"/>
      <c r="I648" s="507"/>
      <c r="J648" s="506" t="str">
        <f t="shared" si="10"/>
        <v/>
      </c>
      <c r="K648" s="517"/>
      <c r="L648" s="517"/>
      <c r="M648" s="518"/>
      <c r="N648" s="507"/>
      <c r="O648" s="507"/>
      <c r="P648" s="507"/>
      <c r="Q648" s="506" t="s">
        <v>2240</v>
      </c>
    </row>
    <row r="649" spans="4:17" x14ac:dyDescent="0.2">
      <c r="D649" s="507" t="s">
        <v>4413</v>
      </c>
      <c r="E649" s="506" t="s">
        <v>4410</v>
      </c>
      <c r="F649" s="507"/>
      <c r="G649" s="506"/>
      <c r="H649" s="507"/>
      <c r="I649" s="507"/>
      <c r="J649" s="506" t="str">
        <f t="shared" si="10"/>
        <v/>
      </c>
      <c r="K649" s="517"/>
      <c r="L649" s="517"/>
      <c r="M649" s="518"/>
      <c r="N649" s="507"/>
      <c r="O649" s="507"/>
      <c r="P649" s="507"/>
      <c r="Q649" s="506" t="s">
        <v>2241</v>
      </c>
    </row>
    <row r="650" spans="4:17" x14ac:dyDescent="0.2">
      <c r="D650" s="507" t="s">
        <v>4414</v>
      </c>
      <c r="E650" s="506" t="s">
        <v>4410</v>
      </c>
      <c r="F650" s="507"/>
      <c r="G650" s="506"/>
      <c r="H650" s="507"/>
      <c r="I650" s="507"/>
      <c r="J650" s="506" t="str">
        <f t="shared" si="10"/>
        <v/>
      </c>
      <c r="K650" s="517"/>
      <c r="L650" s="517"/>
      <c r="M650" s="518"/>
      <c r="N650" s="507"/>
      <c r="O650" s="507"/>
      <c r="P650" s="507"/>
      <c r="Q650" s="506" t="s">
        <v>2242</v>
      </c>
    </row>
    <row r="651" spans="4:17" x14ac:dyDescent="0.2">
      <c r="D651" s="507" t="s">
        <v>4415</v>
      </c>
      <c r="E651" s="506" t="s">
        <v>4410</v>
      </c>
      <c r="F651" s="507"/>
      <c r="G651" s="506"/>
      <c r="H651" s="507"/>
      <c r="I651" s="507"/>
      <c r="J651" s="506" t="str">
        <f t="shared" si="10"/>
        <v/>
      </c>
      <c r="K651" s="517"/>
      <c r="L651" s="517"/>
      <c r="M651" s="518"/>
      <c r="N651" s="507"/>
      <c r="O651" s="507"/>
      <c r="P651" s="507"/>
      <c r="Q651" s="506" t="s">
        <v>2243</v>
      </c>
    </row>
    <row r="652" spans="4:17" x14ac:dyDescent="0.2">
      <c r="D652" s="507" t="s">
        <v>4416</v>
      </c>
      <c r="E652" s="506" t="s">
        <v>4410</v>
      </c>
      <c r="F652" s="507"/>
      <c r="G652" s="506"/>
      <c r="H652" s="507"/>
      <c r="I652" s="507"/>
      <c r="J652" s="506" t="str">
        <f t="shared" si="10"/>
        <v/>
      </c>
      <c r="K652" s="517"/>
      <c r="L652" s="517"/>
      <c r="M652" s="518"/>
      <c r="N652" s="507"/>
      <c r="O652" s="507"/>
      <c r="P652" s="507"/>
      <c r="Q652" s="506" t="s">
        <v>2244</v>
      </c>
    </row>
    <row r="653" spans="4:17" x14ac:dyDescent="0.2">
      <c r="D653" s="507" t="s">
        <v>4417</v>
      </c>
      <c r="E653" s="506" t="s">
        <v>4410</v>
      </c>
      <c r="F653" s="507"/>
      <c r="G653" s="506"/>
      <c r="H653" s="507"/>
      <c r="I653" s="507"/>
      <c r="J653" s="506" t="str">
        <f t="shared" si="10"/>
        <v/>
      </c>
      <c r="K653" s="517"/>
      <c r="L653" s="517"/>
      <c r="M653" s="518"/>
      <c r="N653" s="507"/>
      <c r="O653" s="507"/>
      <c r="P653" s="507"/>
      <c r="Q653" s="506" t="s">
        <v>2245</v>
      </c>
    </row>
    <row r="654" spans="4:17" x14ac:dyDescent="0.2">
      <c r="D654" s="507" t="s">
        <v>4418</v>
      </c>
      <c r="E654" s="506" t="s">
        <v>4410</v>
      </c>
      <c r="F654" s="507"/>
      <c r="G654" s="506"/>
      <c r="H654" s="507"/>
      <c r="I654" s="507"/>
      <c r="J654" s="506" t="str">
        <f t="shared" si="10"/>
        <v/>
      </c>
      <c r="K654" s="517"/>
      <c r="L654" s="517"/>
      <c r="M654" s="518"/>
      <c r="N654" s="507"/>
      <c r="O654" s="507"/>
      <c r="P654" s="507"/>
      <c r="Q654" s="506" t="s">
        <v>2246</v>
      </c>
    </row>
    <row r="655" spans="4:17" x14ac:dyDescent="0.2">
      <c r="D655" s="507" t="s">
        <v>4419</v>
      </c>
      <c r="E655" s="506" t="s">
        <v>4410</v>
      </c>
      <c r="F655" s="507"/>
      <c r="G655" s="506"/>
      <c r="H655" s="507"/>
      <c r="I655" s="507"/>
      <c r="J655" s="506" t="str">
        <f t="shared" si="10"/>
        <v/>
      </c>
      <c r="K655" s="517"/>
      <c r="L655" s="517"/>
      <c r="M655" s="518"/>
      <c r="N655" s="507"/>
      <c r="O655" s="507"/>
      <c r="P655" s="507"/>
      <c r="Q655" s="506" t="s">
        <v>2247</v>
      </c>
    </row>
    <row r="656" spans="4:17" x14ac:dyDescent="0.2">
      <c r="D656" s="507" t="s">
        <v>4420</v>
      </c>
      <c r="E656" s="506" t="s">
        <v>4421</v>
      </c>
      <c r="F656" s="507"/>
      <c r="G656" s="506"/>
      <c r="H656" s="507"/>
      <c r="I656" s="507"/>
      <c r="J656" s="506" t="str">
        <f t="shared" si="10"/>
        <v/>
      </c>
      <c r="K656" s="517"/>
      <c r="L656" s="517"/>
      <c r="M656" s="518"/>
      <c r="N656" s="507"/>
      <c r="O656" s="507"/>
      <c r="P656" s="507"/>
      <c r="Q656" s="506" t="s">
        <v>2248</v>
      </c>
    </row>
    <row r="657" spans="4:17" x14ac:dyDescent="0.2">
      <c r="D657" s="507" t="s">
        <v>4422</v>
      </c>
      <c r="E657" s="506" t="s">
        <v>4421</v>
      </c>
      <c r="F657" s="507"/>
      <c r="G657" s="506"/>
      <c r="H657" s="507"/>
      <c r="I657" s="507"/>
      <c r="J657" s="506" t="str">
        <f t="shared" si="10"/>
        <v/>
      </c>
      <c r="K657" s="517"/>
      <c r="L657" s="517"/>
      <c r="M657" s="518"/>
      <c r="N657" s="507"/>
      <c r="O657" s="507"/>
      <c r="P657" s="507"/>
      <c r="Q657" s="506" t="s">
        <v>2249</v>
      </c>
    </row>
    <row r="658" spans="4:17" x14ac:dyDescent="0.2">
      <c r="D658" s="507" t="s">
        <v>4423</v>
      </c>
      <c r="E658" s="506" t="s">
        <v>4421</v>
      </c>
      <c r="F658" s="507"/>
      <c r="G658" s="506"/>
      <c r="H658" s="507"/>
      <c r="I658" s="507"/>
      <c r="J658" s="506" t="str">
        <f t="shared" si="10"/>
        <v/>
      </c>
      <c r="K658" s="517"/>
      <c r="L658" s="517"/>
      <c r="M658" s="518"/>
      <c r="N658" s="507"/>
      <c r="O658" s="507"/>
      <c r="P658" s="507"/>
      <c r="Q658" s="506" t="s">
        <v>2250</v>
      </c>
    </row>
    <row r="659" spans="4:17" x14ac:dyDescent="0.2">
      <c r="D659" s="507" t="s">
        <v>4424</v>
      </c>
      <c r="E659" s="506" t="s">
        <v>4421</v>
      </c>
      <c r="F659" s="507"/>
      <c r="G659" s="506"/>
      <c r="H659" s="507"/>
      <c r="I659" s="507"/>
      <c r="J659" s="506" t="str">
        <f t="shared" si="10"/>
        <v/>
      </c>
      <c r="K659" s="517"/>
      <c r="L659" s="517"/>
      <c r="M659" s="518"/>
      <c r="N659" s="507"/>
      <c r="O659" s="507"/>
      <c r="P659" s="507"/>
      <c r="Q659" s="506" t="s">
        <v>2251</v>
      </c>
    </row>
    <row r="660" spans="4:17" x14ac:dyDescent="0.2">
      <c r="D660" s="507" t="s">
        <v>4425</v>
      </c>
      <c r="E660" s="506" t="s">
        <v>4421</v>
      </c>
      <c r="F660" s="507"/>
      <c r="G660" s="506"/>
      <c r="H660" s="507"/>
      <c r="I660" s="507"/>
      <c r="J660" s="506" t="str">
        <f t="shared" si="10"/>
        <v/>
      </c>
      <c r="K660" s="517"/>
      <c r="L660" s="517"/>
      <c r="M660" s="518"/>
      <c r="N660" s="507"/>
      <c r="O660" s="507"/>
      <c r="P660" s="507"/>
      <c r="Q660" s="506" t="s">
        <v>2252</v>
      </c>
    </row>
    <row r="661" spans="4:17" x14ac:dyDescent="0.2">
      <c r="D661" s="507" t="s">
        <v>4426</v>
      </c>
      <c r="E661" s="506" t="s">
        <v>4421</v>
      </c>
      <c r="F661" s="507"/>
      <c r="G661" s="506"/>
      <c r="H661" s="507"/>
      <c r="I661" s="507"/>
      <c r="J661" s="506" t="str">
        <f t="shared" si="10"/>
        <v/>
      </c>
      <c r="K661" s="517"/>
      <c r="L661" s="517"/>
      <c r="M661" s="518"/>
      <c r="N661" s="507"/>
      <c r="O661" s="507"/>
      <c r="P661" s="507"/>
      <c r="Q661" s="506" t="s">
        <v>2253</v>
      </c>
    </row>
    <row r="662" spans="4:17" x14ac:dyDescent="0.2">
      <c r="D662" s="507" t="s">
        <v>4427</v>
      </c>
      <c r="E662" s="506" t="s">
        <v>4421</v>
      </c>
      <c r="F662" s="507"/>
      <c r="G662" s="506"/>
      <c r="H662" s="507"/>
      <c r="I662" s="507"/>
      <c r="J662" s="506" t="str">
        <f t="shared" si="10"/>
        <v/>
      </c>
      <c r="K662" s="517"/>
      <c r="L662" s="517"/>
      <c r="M662" s="518"/>
      <c r="N662" s="507"/>
      <c r="O662" s="507"/>
      <c r="P662" s="507"/>
      <c r="Q662" s="506" t="s">
        <v>2254</v>
      </c>
    </row>
    <row r="663" spans="4:17" x14ac:dyDescent="0.2">
      <c r="D663" s="507" t="s">
        <v>4428</v>
      </c>
      <c r="E663" s="506" t="s">
        <v>4421</v>
      </c>
      <c r="F663" s="507"/>
      <c r="G663" s="506"/>
      <c r="H663" s="507"/>
      <c r="I663" s="507"/>
      <c r="J663" s="506" t="str">
        <f t="shared" si="10"/>
        <v/>
      </c>
      <c r="K663" s="517"/>
      <c r="L663" s="517"/>
      <c r="M663" s="518"/>
      <c r="N663" s="507"/>
      <c r="O663" s="507"/>
      <c r="P663" s="507"/>
      <c r="Q663" s="506" t="s">
        <v>2255</v>
      </c>
    </row>
    <row r="664" spans="4:17" x14ac:dyDescent="0.2">
      <c r="D664" s="507" t="s">
        <v>4429</v>
      </c>
      <c r="E664" s="506" t="s">
        <v>4421</v>
      </c>
      <c r="F664" s="507"/>
      <c r="G664" s="506"/>
      <c r="H664" s="507"/>
      <c r="I664" s="507"/>
      <c r="J664" s="506" t="str">
        <f t="shared" si="10"/>
        <v/>
      </c>
      <c r="K664" s="517"/>
      <c r="L664" s="517"/>
      <c r="M664" s="518"/>
      <c r="N664" s="507"/>
      <c r="O664" s="507"/>
      <c r="P664" s="507"/>
      <c r="Q664" s="506" t="s">
        <v>2256</v>
      </c>
    </row>
    <row r="665" spans="4:17" x14ac:dyDescent="0.2">
      <c r="D665" s="507" t="s">
        <v>4430</v>
      </c>
      <c r="E665" s="506" t="s">
        <v>4421</v>
      </c>
      <c r="F665" s="507"/>
      <c r="G665" s="506"/>
      <c r="H665" s="507"/>
      <c r="I665" s="507"/>
      <c r="J665" s="506" t="str">
        <f t="shared" si="10"/>
        <v/>
      </c>
      <c r="K665" s="517"/>
      <c r="L665" s="517"/>
      <c r="M665" s="518"/>
      <c r="N665" s="507"/>
      <c r="O665" s="507"/>
      <c r="P665" s="507"/>
      <c r="Q665" s="506" t="s">
        <v>2257</v>
      </c>
    </row>
    <row r="666" spans="4:17" x14ac:dyDescent="0.2">
      <c r="D666" s="507" t="s">
        <v>4431</v>
      </c>
      <c r="E666" s="506" t="s">
        <v>4432</v>
      </c>
      <c r="F666" s="507"/>
      <c r="G666" s="506"/>
      <c r="H666" s="507"/>
      <c r="I666" s="507"/>
      <c r="J666" s="506" t="str">
        <f t="shared" si="10"/>
        <v/>
      </c>
      <c r="K666" s="517"/>
      <c r="L666" s="517"/>
      <c r="M666" s="518"/>
      <c r="N666" s="507"/>
      <c r="O666" s="507"/>
      <c r="P666" s="507"/>
      <c r="Q666" s="506" t="s">
        <v>2258</v>
      </c>
    </row>
    <row r="667" spans="4:17" x14ac:dyDescent="0.2">
      <c r="D667" s="507" t="s">
        <v>4433</v>
      </c>
      <c r="E667" s="506" t="s">
        <v>4432</v>
      </c>
      <c r="F667" s="507"/>
      <c r="G667" s="506"/>
      <c r="H667" s="507"/>
      <c r="I667" s="507"/>
      <c r="J667" s="506" t="str">
        <f t="shared" si="10"/>
        <v/>
      </c>
      <c r="K667" s="517"/>
      <c r="L667" s="517"/>
      <c r="M667" s="518"/>
      <c r="N667" s="507"/>
      <c r="O667" s="507"/>
      <c r="P667" s="507"/>
      <c r="Q667" s="506" t="s">
        <v>2259</v>
      </c>
    </row>
    <row r="668" spans="4:17" x14ac:dyDescent="0.2">
      <c r="D668" s="507" t="s">
        <v>4434</v>
      </c>
      <c r="E668" s="506" t="s">
        <v>4432</v>
      </c>
      <c r="F668" s="507"/>
      <c r="G668" s="506"/>
      <c r="H668" s="507"/>
      <c r="I668" s="507"/>
      <c r="J668" s="506" t="str">
        <f t="shared" ref="J668:J731" si="11">F668&amp;H668&amp;I668</f>
        <v/>
      </c>
      <c r="K668" s="517"/>
      <c r="L668" s="517"/>
      <c r="M668" s="518"/>
      <c r="N668" s="507"/>
      <c r="O668" s="507"/>
      <c r="P668" s="507"/>
      <c r="Q668" s="506" t="s">
        <v>2260</v>
      </c>
    </row>
    <row r="669" spans="4:17" x14ac:dyDescent="0.2">
      <c r="D669" s="507" t="s">
        <v>4435</v>
      </c>
      <c r="E669" s="506" t="s">
        <v>4432</v>
      </c>
      <c r="F669" s="507"/>
      <c r="G669" s="506"/>
      <c r="H669" s="507"/>
      <c r="I669" s="507"/>
      <c r="J669" s="506" t="str">
        <f t="shared" si="11"/>
        <v/>
      </c>
      <c r="K669" s="517"/>
      <c r="L669" s="517"/>
      <c r="M669" s="518"/>
      <c r="N669" s="507"/>
      <c r="O669" s="507"/>
      <c r="P669" s="507"/>
      <c r="Q669" s="506" t="s">
        <v>2261</v>
      </c>
    </row>
    <row r="670" spans="4:17" x14ac:dyDescent="0.2">
      <c r="D670" s="507" t="s">
        <v>4436</v>
      </c>
      <c r="E670" s="506" t="s">
        <v>4432</v>
      </c>
      <c r="F670" s="507"/>
      <c r="G670" s="506"/>
      <c r="H670" s="507"/>
      <c r="I670" s="507"/>
      <c r="J670" s="506" t="str">
        <f t="shared" si="11"/>
        <v/>
      </c>
      <c r="K670" s="517"/>
      <c r="L670" s="517"/>
      <c r="M670" s="518"/>
      <c r="N670" s="507"/>
      <c r="O670" s="507"/>
      <c r="P670" s="507"/>
      <c r="Q670" s="506" t="s">
        <v>2262</v>
      </c>
    </row>
    <row r="671" spans="4:17" x14ac:dyDescent="0.2">
      <c r="D671" s="507" t="s">
        <v>4437</v>
      </c>
      <c r="E671" s="506" t="s">
        <v>4432</v>
      </c>
      <c r="F671" s="507"/>
      <c r="G671" s="506"/>
      <c r="H671" s="507"/>
      <c r="I671" s="507"/>
      <c r="J671" s="506" t="str">
        <f t="shared" si="11"/>
        <v/>
      </c>
      <c r="K671" s="517"/>
      <c r="L671" s="517"/>
      <c r="M671" s="518"/>
      <c r="N671" s="507"/>
      <c r="O671" s="507"/>
      <c r="P671" s="507"/>
      <c r="Q671" s="506" t="s">
        <v>2263</v>
      </c>
    </row>
    <row r="672" spans="4:17" x14ac:dyDescent="0.2">
      <c r="D672" s="507" t="s">
        <v>4438</v>
      </c>
      <c r="E672" s="506" t="s">
        <v>4432</v>
      </c>
      <c r="F672" s="507"/>
      <c r="G672" s="506"/>
      <c r="H672" s="507"/>
      <c r="I672" s="507"/>
      <c r="J672" s="506" t="str">
        <f t="shared" si="11"/>
        <v/>
      </c>
      <c r="K672" s="517"/>
      <c r="L672" s="517"/>
      <c r="M672" s="518"/>
      <c r="N672" s="507"/>
      <c r="O672" s="507"/>
      <c r="P672" s="507"/>
      <c r="Q672" s="506" t="s">
        <v>2264</v>
      </c>
    </row>
    <row r="673" spans="4:17" x14ac:dyDescent="0.2">
      <c r="D673" s="507" t="s">
        <v>4439</v>
      </c>
      <c r="E673" s="506" t="s">
        <v>4432</v>
      </c>
      <c r="F673" s="507"/>
      <c r="G673" s="506"/>
      <c r="H673" s="507"/>
      <c r="I673" s="507"/>
      <c r="J673" s="506" t="str">
        <f t="shared" si="11"/>
        <v/>
      </c>
      <c r="K673" s="517"/>
      <c r="L673" s="517"/>
      <c r="M673" s="518"/>
      <c r="N673" s="507"/>
      <c r="O673" s="507"/>
      <c r="P673" s="507"/>
      <c r="Q673" s="506" t="s">
        <v>2265</v>
      </c>
    </row>
    <row r="674" spans="4:17" x14ac:dyDescent="0.2">
      <c r="D674" s="507" t="s">
        <v>4440</v>
      </c>
      <c r="E674" s="506" t="s">
        <v>4432</v>
      </c>
      <c r="F674" s="507"/>
      <c r="G674" s="506"/>
      <c r="H674" s="507"/>
      <c r="I674" s="507"/>
      <c r="J674" s="506" t="str">
        <f t="shared" si="11"/>
        <v/>
      </c>
      <c r="K674" s="517"/>
      <c r="L674" s="517"/>
      <c r="M674" s="518"/>
      <c r="N674" s="507"/>
      <c r="O674" s="507"/>
      <c r="P674" s="507"/>
      <c r="Q674" s="506" t="s">
        <v>2266</v>
      </c>
    </row>
    <row r="675" spans="4:17" x14ac:dyDescent="0.2">
      <c r="D675" s="507" t="s">
        <v>4441</v>
      </c>
      <c r="E675" s="506" t="s">
        <v>4432</v>
      </c>
      <c r="F675" s="507"/>
      <c r="G675" s="506"/>
      <c r="H675" s="507"/>
      <c r="I675" s="507"/>
      <c r="J675" s="506" t="str">
        <f t="shared" si="11"/>
        <v/>
      </c>
      <c r="K675" s="517"/>
      <c r="L675" s="517"/>
      <c r="M675" s="518"/>
      <c r="N675" s="507"/>
      <c r="O675" s="507"/>
      <c r="P675" s="507"/>
      <c r="Q675" s="506" t="s">
        <v>2267</v>
      </c>
    </row>
    <row r="676" spans="4:17" x14ac:dyDescent="0.2">
      <c r="D676" s="507" t="s">
        <v>4442</v>
      </c>
      <c r="E676" s="506" t="s">
        <v>4443</v>
      </c>
      <c r="F676" s="507"/>
      <c r="G676" s="506"/>
      <c r="H676" s="507"/>
      <c r="I676" s="507"/>
      <c r="J676" s="506" t="str">
        <f t="shared" si="11"/>
        <v/>
      </c>
      <c r="K676" s="517"/>
      <c r="L676" s="517"/>
      <c r="M676" s="518"/>
      <c r="N676" s="507"/>
      <c r="O676" s="507"/>
      <c r="P676" s="507"/>
      <c r="Q676" s="506" t="s">
        <v>2268</v>
      </c>
    </row>
    <row r="677" spans="4:17" x14ac:dyDescent="0.2">
      <c r="D677" s="507" t="s">
        <v>4444</v>
      </c>
      <c r="E677" s="506" t="s">
        <v>4443</v>
      </c>
      <c r="F677" s="507"/>
      <c r="G677" s="506"/>
      <c r="H677" s="507"/>
      <c r="I677" s="507"/>
      <c r="J677" s="506" t="str">
        <f t="shared" si="11"/>
        <v/>
      </c>
      <c r="K677" s="517"/>
      <c r="L677" s="517"/>
      <c r="M677" s="518"/>
      <c r="N677" s="507"/>
      <c r="O677" s="507"/>
      <c r="P677" s="507"/>
      <c r="Q677" s="506" t="s">
        <v>2269</v>
      </c>
    </row>
    <row r="678" spans="4:17" x14ac:dyDescent="0.2">
      <c r="D678" s="507" t="s">
        <v>4445</v>
      </c>
      <c r="E678" s="506" t="s">
        <v>4443</v>
      </c>
      <c r="F678" s="507"/>
      <c r="G678" s="506"/>
      <c r="H678" s="507"/>
      <c r="I678" s="507"/>
      <c r="J678" s="506" t="str">
        <f t="shared" si="11"/>
        <v/>
      </c>
      <c r="K678" s="517"/>
      <c r="L678" s="517"/>
      <c r="M678" s="518"/>
      <c r="N678" s="507"/>
      <c r="O678" s="507"/>
      <c r="P678" s="507"/>
      <c r="Q678" s="506" t="s">
        <v>2270</v>
      </c>
    </row>
    <row r="679" spans="4:17" x14ac:dyDescent="0.2">
      <c r="D679" s="507" t="s">
        <v>4446</v>
      </c>
      <c r="E679" s="506" t="s">
        <v>4443</v>
      </c>
      <c r="F679" s="507"/>
      <c r="G679" s="506"/>
      <c r="H679" s="507"/>
      <c r="I679" s="507"/>
      <c r="J679" s="506" t="str">
        <f t="shared" si="11"/>
        <v/>
      </c>
      <c r="K679" s="517"/>
      <c r="L679" s="517"/>
      <c r="M679" s="518"/>
      <c r="N679" s="507"/>
      <c r="O679" s="507"/>
      <c r="P679" s="507"/>
      <c r="Q679" s="506" t="s">
        <v>2271</v>
      </c>
    </row>
    <row r="680" spans="4:17" x14ac:dyDescent="0.2">
      <c r="D680" s="507" t="s">
        <v>4447</v>
      </c>
      <c r="E680" s="506" t="s">
        <v>4443</v>
      </c>
      <c r="F680" s="507"/>
      <c r="G680" s="506"/>
      <c r="H680" s="507"/>
      <c r="I680" s="507"/>
      <c r="J680" s="506" t="str">
        <f t="shared" si="11"/>
        <v/>
      </c>
      <c r="K680" s="517"/>
      <c r="L680" s="517"/>
      <c r="M680" s="518"/>
      <c r="N680" s="507"/>
      <c r="O680" s="507"/>
      <c r="P680" s="507"/>
      <c r="Q680" s="506" t="s">
        <v>2272</v>
      </c>
    </row>
    <row r="681" spans="4:17" x14ac:dyDescent="0.2">
      <c r="D681" s="507" t="s">
        <v>4448</v>
      </c>
      <c r="E681" s="506" t="s">
        <v>4443</v>
      </c>
      <c r="F681" s="507"/>
      <c r="G681" s="506"/>
      <c r="H681" s="507"/>
      <c r="I681" s="507"/>
      <c r="J681" s="506" t="str">
        <f t="shared" si="11"/>
        <v/>
      </c>
      <c r="K681" s="517"/>
      <c r="L681" s="517"/>
      <c r="M681" s="518"/>
      <c r="N681" s="507"/>
      <c r="O681" s="507"/>
      <c r="P681" s="507"/>
      <c r="Q681" s="506" t="s">
        <v>2273</v>
      </c>
    </row>
    <row r="682" spans="4:17" x14ac:dyDescent="0.2">
      <c r="D682" s="507" t="s">
        <v>4449</v>
      </c>
      <c r="E682" s="506" t="s">
        <v>4443</v>
      </c>
      <c r="F682" s="507"/>
      <c r="G682" s="506"/>
      <c r="H682" s="507"/>
      <c r="I682" s="507"/>
      <c r="J682" s="506" t="str">
        <f t="shared" si="11"/>
        <v/>
      </c>
      <c r="K682" s="517"/>
      <c r="L682" s="517"/>
      <c r="M682" s="518"/>
      <c r="N682" s="507"/>
      <c r="O682" s="507"/>
      <c r="P682" s="507"/>
      <c r="Q682" s="506" t="s">
        <v>2274</v>
      </c>
    </row>
    <row r="683" spans="4:17" x14ac:dyDescent="0.2">
      <c r="D683" s="507" t="s">
        <v>4450</v>
      </c>
      <c r="E683" s="506" t="s">
        <v>4443</v>
      </c>
      <c r="F683" s="507"/>
      <c r="G683" s="506"/>
      <c r="H683" s="507"/>
      <c r="I683" s="507"/>
      <c r="J683" s="506" t="str">
        <f t="shared" si="11"/>
        <v/>
      </c>
      <c r="K683" s="517"/>
      <c r="L683" s="517"/>
      <c r="M683" s="518"/>
      <c r="N683" s="507"/>
      <c r="O683" s="507"/>
      <c r="P683" s="507"/>
      <c r="Q683" s="506" t="s">
        <v>2275</v>
      </c>
    </row>
    <row r="684" spans="4:17" x14ac:dyDescent="0.2">
      <c r="D684" s="507" t="s">
        <v>4451</v>
      </c>
      <c r="E684" s="506" t="s">
        <v>4443</v>
      </c>
      <c r="F684" s="507"/>
      <c r="G684" s="506"/>
      <c r="H684" s="507"/>
      <c r="I684" s="507"/>
      <c r="J684" s="506" t="str">
        <f t="shared" si="11"/>
        <v/>
      </c>
      <c r="K684" s="517"/>
      <c r="L684" s="517"/>
      <c r="M684" s="518"/>
      <c r="N684" s="507"/>
      <c r="O684" s="507"/>
      <c r="P684" s="507"/>
      <c r="Q684" s="506" t="s">
        <v>2276</v>
      </c>
    </row>
    <row r="685" spans="4:17" x14ac:dyDescent="0.2">
      <c r="D685" s="507" t="s">
        <v>4452</v>
      </c>
      <c r="E685" s="506" t="s">
        <v>4443</v>
      </c>
      <c r="F685" s="507"/>
      <c r="G685" s="506"/>
      <c r="H685" s="507"/>
      <c r="I685" s="507"/>
      <c r="J685" s="506" t="str">
        <f t="shared" si="11"/>
        <v/>
      </c>
      <c r="K685" s="517"/>
      <c r="L685" s="517"/>
      <c r="M685" s="518"/>
      <c r="N685" s="507"/>
      <c r="O685" s="507"/>
      <c r="P685" s="507"/>
      <c r="Q685" s="506" t="s">
        <v>2277</v>
      </c>
    </row>
    <row r="686" spans="4:17" x14ac:dyDescent="0.2">
      <c r="D686" s="507" t="s">
        <v>4453</v>
      </c>
      <c r="E686" s="506" t="s">
        <v>4454</v>
      </c>
      <c r="F686" s="507"/>
      <c r="G686" s="506"/>
      <c r="H686" s="507"/>
      <c r="I686" s="507"/>
      <c r="J686" s="506" t="str">
        <f t="shared" si="11"/>
        <v/>
      </c>
      <c r="K686" s="517"/>
      <c r="L686" s="517"/>
      <c r="M686" s="518"/>
      <c r="N686" s="507"/>
      <c r="O686" s="507"/>
      <c r="P686" s="507"/>
      <c r="Q686" s="506" t="s">
        <v>2278</v>
      </c>
    </row>
    <row r="687" spans="4:17" x14ac:dyDescent="0.2">
      <c r="D687" s="507" t="s">
        <v>4455</v>
      </c>
      <c r="E687" s="506" t="s">
        <v>4454</v>
      </c>
      <c r="F687" s="507"/>
      <c r="G687" s="506"/>
      <c r="H687" s="507"/>
      <c r="I687" s="507"/>
      <c r="J687" s="506" t="str">
        <f t="shared" si="11"/>
        <v/>
      </c>
      <c r="K687" s="517"/>
      <c r="L687" s="517"/>
      <c r="M687" s="518"/>
      <c r="N687" s="507"/>
      <c r="O687" s="507"/>
      <c r="P687" s="507"/>
      <c r="Q687" s="506" t="s">
        <v>2279</v>
      </c>
    </row>
    <row r="688" spans="4:17" x14ac:dyDescent="0.2">
      <c r="D688" s="507" t="s">
        <v>4456</v>
      </c>
      <c r="E688" s="506" t="s">
        <v>4454</v>
      </c>
      <c r="F688" s="507"/>
      <c r="G688" s="506"/>
      <c r="H688" s="507"/>
      <c r="I688" s="507"/>
      <c r="J688" s="506" t="str">
        <f t="shared" si="11"/>
        <v/>
      </c>
      <c r="K688" s="517"/>
      <c r="L688" s="517"/>
      <c r="M688" s="518"/>
      <c r="N688" s="507"/>
      <c r="O688" s="507"/>
      <c r="P688" s="507"/>
      <c r="Q688" s="506" t="s">
        <v>2280</v>
      </c>
    </row>
    <row r="689" spans="4:17" x14ac:dyDescent="0.2">
      <c r="D689" s="507" t="s">
        <v>4457</v>
      </c>
      <c r="E689" s="506" t="s">
        <v>4454</v>
      </c>
      <c r="F689" s="507"/>
      <c r="G689" s="506"/>
      <c r="H689" s="507"/>
      <c r="I689" s="507"/>
      <c r="J689" s="506" t="str">
        <f t="shared" si="11"/>
        <v/>
      </c>
      <c r="K689" s="517"/>
      <c r="L689" s="517"/>
      <c r="M689" s="518"/>
      <c r="N689" s="507"/>
      <c r="O689" s="507"/>
      <c r="P689" s="507"/>
      <c r="Q689" s="506" t="s">
        <v>2281</v>
      </c>
    </row>
    <row r="690" spans="4:17" x14ac:dyDescent="0.2">
      <c r="D690" s="507" t="s">
        <v>4458</v>
      </c>
      <c r="E690" s="506" t="s">
        <v>4454</v>
      </c>
      <c r="F690" s="507"/>
      <c r="G690" s="506"/>
      <c r="H690" s="507"/>
      <c r="I690" s="507"/>
      <c r="J690" s="506" t="str">
        <f t="shared" si="11"/>
        <v/>
      </c>
      <c r="K690" s="517"/>
      <c r="L690" s="517"/>
      <c r="M690" s="518"/>
      <c r="N690" s="507"/>
      <c r="O690" s="507"/>
      <c r="P690" s="507"/>
      <c r="Q690" s="506" t="s">
        <v>2282</v>
      </c>
    </row>
    <row r="691" spans="4:17" x14ac:dyDescent="0.2">
      <c r="D691" s="507" t="s">
        <v>4459</v>
      </c>
      <c r="E691" s="506" t="s">
        <v>4454</v>
      </c>
      <c r="F691" s="507"/>
      <c r="G691" s="506"/>
      <c r="H691" s="507"/>
      <c r="I691" s="507"/>
      <c r="J691" s="506" t="str">
        <f t="shared" si="11"/>
        <v/>
      </c>
      <c r="K691" s="517"/>
      <c r="L691" s="517"/>
      <c r="M691" s="518"/>
      <c r="N691" s="507"/>
      <c r="O691" s="507"/>
      <c r="P691" s="507"/>
      <c r="Q691" s="506" t="s">
        <v>2283</v>
      </c>
    </row>
    <row r="692" spans="4:17" x14ac:dyDescent="0.2">
      <c r="D692" s="507" t="s">
        <v>4460</v>
      </c>
      <c r="E692" s="506" t="s">
        <v>4454</v>
      </c>
      <c r="F692" s="507"/>
      <c r="G692" s="506"/>
      <c r="H692" s="507"/>
      <c r="I692" s="507"/>
      <c r="J692" s="506" t="str">
        <f t="shared" si="11"/>
        <v/>
      </c>
      <c r="K692" s="517"/>
      <c r="L692" s="517"/>
      <c r="M692" s="518"/>
      <c r="N692" s="507"/>
      <c r="O692" s="507"/>
      <c r="P692" s="507"/>
      <c r="Q692" s="506" t="s">
        <v>2284</v>
      </c>
    </row>
    <row r="693" spans="4:17" x14ac:dyDescent="0.2">
      <c r="D693" s="507" t="s">
        <v>4461</v>
      </c>
      <c r="E693" s="506" t="s">
        <v>4454</v>
      </c>
      <c r="F693" s="507"/>
      <c r="G693" s="506"/>
      <c r="H693" s="507"/>
      <c r="I693" s="507"/>
      <c r="J693" s="506" t="str">
        <f t="shared" si="11"/>
        <v/>
      </c>
      <c r="K693" s="517"/>
      <c r="L693" s="517"/>
      <c r="M693" s="518"/>
      <c r="N693" s="507"/>
      <c r="O693" s="507"/>
      <c r="P693" s="507"/>
      <c r="Q693" s="506" t="s">
        <v>2285</v>
      </c>
    </row>
    <row r="694" spans="4:17" x14ac:dyDescent="0.2">
      <c r="D694" s="507" t="s">
        <v>4462</v>
      </c>
      <c r="E694" s="506" t="s">
        <v>4454</v>
      </c>
      <c r="F694" s="507"/>
      <c r="G694" s="506"/>
      <c r="H694" s="507"/>
      <c r="I694" s="507"/>
      <c r="J694" s="506" t="str">
        <f t="shared" si="11"/>
        <v/>
      </c>
      <c r="K694" s="517"/>
      <c r="L694" s="517"/>
      <c r="M694" s="518"/>
      <c r="N694" s="507"/>
      <c r="O694" s="507"/>
      <c r="P694" s="507"/>
      <c r="Q694" s="506" t="s">
        <v>2286</v>
      </c>
    </row>
    <row r="695" spans="4:17" x14ac:dyDescent="0.2">
      <c r="D695" s="507" t="s">
        <v>4463</v>
      </c>
      <c r="E695" s="506" t="s">
        <v>4454</v>
      </c>
      <c r="F695" s="507"/>
      <c r="G695" s="506"/>
      <c r="H695" s="507"/>
      <c r="I695" s="507"/>
      <c r="J695" s="506" t="str">
        <f t="shared" si="11"/>
        <v/>
      </c>
      <c r="K695" s="517"/>
      <c r="L695" s="517"/>
      <c r="M695" s="518"/>
      <c r="N695" s="507"/>
      <c r="O695" s="507"/>
      <c r="P695" s="507"/>
      <c r="Q695" s="506" t="s">
        <v>2287</v>
      </c>
    </row>
    <row r="696" spans="4:17" x14ac:dyDescent="0.2">
      <c r="D696" s="507" t="s">
        <v>4464</v>
      </c>
      <c r="E696" s="506" t="s">
        <v>4465</v>
      </c>
      <c r="F696" s="507"/>
      <c r="G696" s="506"/>
      <c r="H696" s="507"/>
      <c r="I696" s="507"/>
      <c r="J696" s="506" t="str">
        <f t="shared" si="11"/>
        <v/>
      </c>
      <c r="K696" s="517"/>
      <c r="L696" s="517"/>
      <c r="M696" s="518"/>
      <c r="N696" s="507"/>
      <c r="O696" s="507"/>
      <c r="P696" s="507"/>
      <c r="Q696" s="506" t="s">
        <v>2288</v>
      </c>
    </row>
    <row r="697" spans="4:17" x14ac:dyDescent="0.2">
      <c r="D697" s="507" t="s">
        <v>4466</v>
      </c>
      <c r="E697" s="506" t="s">
        <v>4465</v>
      </c>
      <c r="F697" s="507"/>
      <c r="G697" s="506"/>
      <c r="H697" s="507"/>
      <c r="I697" s="507"/>
      <c r="J697" s="506" t="str">
        <f t="shared" si="11"/>
        <v/>
      </c>
      <c r="K697" s="517"/>
      <c r="L697" s="517"/>
      <c r="M697" s="518"/>
      <c r="N697" s="507"/>
      <c r="O697" s="507"/>
      <c r="P697" s="507"/>
      <c r="Q697" s="506" t="s">
        <v>2289</v>
      </c>
    </row>
    <row r="698" spans="4:17" x14ac:dyDescent="0.2">
      <c r="D698" s="507" t="s">
        <v>4467</v>
      </c>
      <c r="E698" s="506" t="s">
        <v>4465</v>
      </c>
      <c r="F698" s="507"/>
      <c r="G698" s="506"/>
      <c r="H698" s="507"/>
      <c r="I698" s="507"/>
      <c r="J698" s="506" t="str">
        <f t="shared" si="11"/>
        <v/>
      </c>
      <c r="K698" s="517"/>
      <c r="L698" s="517"/>
      <c r="M698" s="518"/>
      <c r="N698" s="507"/>
      <c r="O698" s="507"/>
      <c r="P698" s="507"/>
      <c r="Q698" s="506" t="s">
        <v>2290</v>
      </c>
    </row>
    <row r="699" spans="4:17" x14ac:dyDescent="0.2">
      <c r="D699" s="507" t="s">
        <v>4468</v>
      </c>
      <c r="E699" s="506" t="s">
        <v>4465</v>
      </c>
      <c r="F699" s="507"/>
      <c r="G699" s="506"/>
      <c r="H699" s="507"/>
      <c r="I699" s="507"/>
      <c r="J699" s="506" t="str">
        <f t="shared" si="11"/>
        <v/>
      </c>
      <c r="K699" s="517"/>
      <c r="L699" s="517"/>
      <c r="M699" s="518"/>
      <c r="N699" s="507"/>
      <c r="O699" s="507"/>
      <c r="P699" s="507"/>
      <c r="Q699" s="506" t="s">
        <v>2291</v>
      </c>
    </row>
    <row r="700" spans="4:17" x14ac:dyDescent="0.2">
      <c r="D700" s="507" t="s">
        <v>4469</v>
      </c>
      <c r="E700" s="506" t="s">
        <v>4465</v>
      </c>
      <c r="F700" s="507"/>
      <c r="G700" s="506"/>
      <c r="H700" s="507"/>
      <c r="I700" s="507"/>
      <c r="J700" s="506" t="str">
        <f t="shared" si="11"/>
        <v/>
      </c>
      <c r="K700" s="517"/>
      <c r="L700" s="517"/>
      <c r="M700" s="518"/>
      <c r="N700" s="507"/>
      <c r="O700" s="507"/>
      <c r="P700" s="507"/>
      <c r="Q700" s="506" t="s">
        <v>2292</v>
      </c>
    </row>
    <row r="701" spans="4:17" x14ac:dyDescent="0.2">
      <c r="D701" s="507" t="s">
        <v>4470</v>
      </c>
      <c r="E701" s="506" t="s">
        <v>4465</v>
      </c>
      <c r="F701" s="507"/>
      <c r="G701" s="506"/>
      <c r="H701" s="507"/>
      <c r="I701" s="507"/>
      <c r="J701" s="506" t="str">
        <f t="shared" si="11"/>
        <v/>
      </c>
      <c r="K701" s="517"/>
      <c r="L701" s="517"/>
      <c r="M701" s="518"/>
      <c r="N701" s="507"/>
      <c r="O701" s="507"/>
      <c r="P701" s="507"/>
      <c r="Q701" s="506" t="s">
        <v>2293</v>
      </c>
    </row>
    <row r="702" spans="4:17" x14ac:dyDescent="0.2">
      <c r="D702" s="507" t="s">
        <v>4471</v>
      </c>
      <c r="E702" s="506" t="s">
        <v>4465</v>
      </c>
      <c r="F702" s="507"/>
      <c r="G702" s="506"/>
      <c r="H702" s="507"/>
      <c r="I702" s="507"/>
      <c r="J702" s="506" t="str">
        <f t="shared" si="11"/>
        <v/>
      </c>
      <c r="K702" s="517"/>
      <c r="L702" s="517"/>
      <c r="M702" s="518"/>
      <c r="N702" s="507"/>
      <c r="O702" s="507"/>
      <c r="P702" s="507"/>
      <c r="Q702" s="506" t="s">
        <v>2294</v>
      </c>
    </row>
    <row r="703" spans="4:17" x14ac:dyDescent="0.2">
      <c r="D703" s="507" t="s">
        <v>4472</v>
      </c>
      <c r="E703" s="506" t="s">
        <v>4465</v>
      </c>
      <c r="F703" s="507"/>
      <c r="G703" s="506"/>
      <c r="H703" s="507"/>
      <c r="I703" s="507"/>
      <c r="J703" s="506" t="str">
        <f t="shared" si="11"/>
        <v/>
      </c>
      <c r="K703" s="517"/>
      <c r="L703" s="517"/>
      <c r="M703" s="518"/>
      <c r="N703" s="507"/>
      <c r="O703" s="507"/>
      <c r="P703" s="507"/>
      <c r="Q703" s="506" t="s">
        <v>2295</v>
      </c>
    </row>
    <row r="704" spans="4:17" x14ac:dyDescent="0.2">
      <c r="D704" s="507" t="s">
        <v>4473</v>
      </c>
      <c r="E704" s="506" t="s">
        <v>4465</v>
      </c>
      <c r="F704" s="507"/>
      <c r="G704" s="506"/>
      <c r="H704" s="507"/>
      <c r="I704" s="507"/>
      <c r="J704" s="506" t="str">
        <f t="shared" si="11"/>
        <v/>
      </c>
      <c r="K704" s="517"/>
      <c r="L704" s="517"/>
      <c r="M704" s="518"/>
      <c r="N704" s="507"/>
      <c r="O704" s="507"/>
      <c r="P704" s="507"/>
      <c r="Q704" s="506" t="s">
        <v>2296</v>
      </c>
    </row>
    <row r="705" spans="4:17" x14ac:dyDescent="0.2">
      <c r="D705" s="507" t="s">
        <v>4474</v>
      </c>
      <c r="E705" s="506" t="s">
        <v>4465</v>
      </c>
      <c r="F705" s="507"/>
      <c r="G705" s="506"/>
      <c r="H705" s="507"/>
      <c r="I705" s="507"/>
      <c r="J705" s="506" t="str">
        <f t="shared" si="11"/>
        <v/>
      </c>
      <c r="K705" s="517"/>
      <c r="L705" s="517"/>
      <c r="M705" s="518"/>
      <c r="N705" s="507"/>
      <c r="O705" s="507"/>
      <c r="P705" s="507"/>
      <c r="Q705" s="506" t="s">
        <v>2297</v>
      </c>
    </row>
    <row r="706" spans="4:17" x14ac:dyDescent="0.2">
      <c r="D706" s="507" t="s">
        <v>4475</v>
      </c>
      <c r="E706" s="506" t="s">
        <v>4476</v>
      </c>
      <c r="F706" s="507"/>
      <c r="G706" s="506"/>
      <c r="H706" s="507"/>
      <c r="I706" s="507"/>
      <c r="J706" s="506" t="str">
        <f t="shared" si="11"/>
        <v/>
      </c>
      <c r="K706" s="517"/>
      <c r="L706" s="517"/>
      <c r="M706" s="518"/>
      <c r="N706" s="507"/>
      <c r="O706" s="507"/>
      <c r="P706" s="507"/>
      <c r="Q706" s="506" t="s">
        <v>2298</v>
      </c>
    </row>
    <row r="707" spans="4:17" x14ac:dyDescent="0.2">
      <c r="D707" s="507" t="s">
        <v>4477</v>
      </c>
      <c r="E707" s="506" t="s">
        <v>4476</v>
      </c>
      <c r="F707" s="507"/>
      <c r="G707" s="506"/>
      <c r="H707" s="507"/>
      <c r="I707" s="507"/>
      <c r="J707" s="506" t="str">
        <f t="shared" si="11"/>
        <v/>
      </c>
      <c r="K707" s="517"/>
      <c r="L707" s="517"/>
      <c r="M707" s="518"/>
      <c r="N707" s="507"/>
      <c r="O707" s="507"/>
      <c r="P707" s="507"/>
      <c r="Q707" s="506" t="s">
        <v>2299</v>
      </c>
    </row>
    <row r="708" spans="4:17" x14ac:dyDescent="0.2">
      <c r="D708" s="507" t="s">
        <v>4478</v>
      </c>
      <c r="E708" s="506" t="s">
        <v>4476</v>
      </c>
      <c r="F708" s="507"/>
      <c r="G708" s="506"/>
      <c r="H708" s="507"/>
      <c r="I708" s="507"/>
      <c r="J708" s="506" t="str">
        <f t="shared" si="11"/>
        <v/>
      </c>
      <c r="K708" s="517"/>
      <c r="L708" s="517"/>
      <c r="M708" s="518"/>
      <c r="N708" s="507"/>
      <c r="O708" s="507"/>
      <c r="P708" s="507"/>
      <c r="Q708" s="506" t="s">
        <v>2300</v>
      </c>
    </row>
    <row r="709" spans="4:17" x14ac:dyDescent="0.2">
      <c r="D709" s="507" t="s">
        <v>4479</v>
      </c>
      <c r="E709" s="506" t="s">
        <v>4476</v>
      </c>
      <c r="F709" s="507"/>
      <c r="G709" s="506"/>
      <c r="H709" s="507"/>
      <c r="I709" s="507"/>
      <c r="J709" s="506" t="str">
        <f t="shared" si="11"/>
        <v/>
      </c>
      <c r="K709" s="517"/>
      <c r="L709" s="517"/>
      <c r="M709" s="518"/>
      <c r="N709" s="507"/>
      <c r="O709" s="507"/>
      <c r="P709" s="507"/>
      <c r="Q709" s="506" t="s">
        <v>2301</v>
      </c>
    </row>
    <row r="710" spans="4:17" x14ac:dyDescent="0.2">
      <c r="D710" s="507" t="s">
        <v>4480</v>
      </c>
      <c r="E710" s="506" t="s">
        <v>4476</v>
      </c>
      <c r="F710" s="507"/>
      <c r="G710" s="506"/>
      <c r="H710" s="507"/>
      <c r="I710" s="507"/>
      <c r="J710" s="506" t="str">
        <f t="shared" si="11"/>
        <v/>
      </c>
      <c r="K710" s="517"/>
      <c r="L710" s="517"/>
      <c r="M710" s="518"/>
      <c r="N710" s="507"/>
      <c r="O710" s="507"/>
      <c r="P710" s="507"/>
      <c r="Q710" s="506" t="s">
        <v>2302</v>
      </c>
    </row>
    <row r="711" spans="4:17" x14ac:dyDescent="0.2">
      <c r="D711" s="507" t="s">
        <v>4481</v>
      </c>
      <c r="E711" s="506" t="s">
        <v>4476</v>
      </c>
      <c r="F711" s="507"/>
      <c r="G711" s="506"/>
      <c r="H711" s="507"/>
      <c r="I711" s="507"/>
      <c r="J711" s="506" t="str">
        <f t="shared" si="11"/>
        <v/>
      </c>
      <c r="K711" s="517"/>
      <c r="L711" s="517"/>
      <c r="M711" s="518"/>
      <c r="N711" s="507"/>
      <c r="O711" s="507"/>
      <c r="P711" s="507"/>
      <c r="Q711" s="506" t="s">
        <v>2303</v>
      </c>
    </row>
    <row r="712" spans="4:17" x14ac:dyDescent="0.2">
      <c r="D712" s="507" t="s">
        <v>4482</v>
      </c>
      <c r="E712" s="506" t="s">
        <v>4476</v>
      </c>
      <c r="F712" s="507"/>
      <c r="G712" s="506"/>
      <c r="H712" s="507"/>
      <c r="I712" s="507"/>
      <c r="J712" s="506" t="str">
        <f t="shared" si="11"/>
        <v/>
      </c>
      <c r="K712" s="517"/>
      <c r="L712" s="517"/>
      <c r="M712" s="518"/>
      <c r="N712" s="507"/>
      <c r="O712" s="507"/>
      <c r="P712" s="507"/>
      <c r="Q712" s="506" t="s">
        <v>2304</v>
      </c>
    </row>
    <row r="713" spans="4:17" x14ac:dyDescent="0.2">
      <c r="D713" s="507" t="s">
        <v>4483</v>
      </c>
      <c r="E713" s="506" t="s">
        <v>4476</v>
      </c>
      <c r="F713" s="507"/>
      <c r="G713" s="506"/>
      <c r="H713" s="507"/>
      <c r="I713" s="507"/>
      <c r="J713" s="506" t="str">
        <f t="shared" si="11"/>
        <v/>
      </c>
      <c r="K713" s="517"/>
      <c r="L713" s="517"/>
      <c r="M713" s="518"/>
      <c r="N713" s="507"/>
      <c r="O713" s="507"/>
      <c r="P713" s="507"/>
      <c r="Q713" s="506" t="s">
        <v>2305</v>
      </c>
    </row>
    <row r="714" spans="4:17" x14ac:dyDescent="0.2">
      <c r="D714" s="507" t="s">
        <v>4484</v>
      </c>
      <c r="E714" s="506" t="s">
        <v>4476</v>
      </c>
      <c r="F714" s="507"/>
      <c r="G714" s="506"/>
      <c r="H714" s="507"/>
      <c r="I714" s="507"/>
      <c r="J714" s="506" t="str">
        <f t="shared" si="11"/>
        <v/>
      </c>
      <c r="K714" s="517"/>
      <c r="L714" s="517"/>
      <c r="M714" s="518"/>
      <c r="N714" s="507"/>
      <c r="O714" s="507"/>
      <c r="P714" s="507"/>
      <c r="Q714" s="506" t="s">
        <v>2306</v>
      </c>
    </row>
    <row r="715" spans="4:17" x14ac:dyDescent="0.2">
      <c r="D715" s="507" t="s">
        <v>4485</v>
      </c>
      <c r="E715" s="506" t="s">
        <v>4476</v>
      </c>
      <c r="F715" s="507"/>
      <c r="G715" s="506"/>
      <c r="H715" s="507"/>
      <c r="I715" s="507"/>
      <c r="J715" s="506" t="str">
        <f t="shared" si="11"/>
        <v/>
      </c>
      <c r="K715" s="517"/>
      <c r="L715" s="517"/>
      <c r="M715" s="518"/>
      <c r="N715" s="507"/>
      <c r="O715" s="507"/>
      <c r="P715" s="507"/>
      <c r="Q715" s="506" t="s">
        <v>2307</v>
      </c>
    </row>
    <row r="716" spans="4:17" x14ac:dyDescent="0.2">
      <c r="D716" s="507" t="s">
        <v>4486</v>
      </c>
      <c r="E716" s="506" t="s">
        <v>4487</v>
      </c>
      <c r="F716" s="507"/>
      <c r="G716" s="506"/>
      <c r="H716" s="507"/>
      <c r="I716" s="507"/>
      <c r="J716" s="506" t="str">
        <f t="shared" si="11"/>
        <v/>
      </c>
      <c r="K716" s="517"/>
      <c r="L716" s="517"/>
      <c r="M716" s="518"/>
      <c r="N716" s="507"/>
      <c r="O716" s="507"/>
      <c r="P716" s="507"/>
      <c r="Q716" s="506" t="s">
        <v>2308</v>
      </c>
    </row>
    <row r="717" spans="4:17" x14ac:dyDescent="0.2">
      <c r="D717" s="507" t="s">
        <v>4488</v>
      </c>
      <c r="E717" s="506" t="s">
        <v>4487</v>
      </c>
      <c r="F717" s="507"/>
      <c r="G717" s="506"/>
      <c r="H717" s="507"/>
      <c r="I717" s="507"/>
      <c r="J717" s="506" t="str">
        <f t="shared" si="11"/>
        <v/>
      </c>
      <c r="K717" s="517"/>
      <c r="L717" s="517"/>
      <c r="M717" s="518"/>
      <c r="N717" s="507"/>
      <c r="O717" s="507"/>
      <c r="P717" s="507"/>
      <c r="Q717" s="506" t="s">
        <v>2309</v>
      </c>
    </row>
    <row r="718" spans="4:17" x14ac:dyDescent="0.2">
      <c r="D718" s="507" t="s">
        <v>4489</v>
      </c>
      <c r="E718" s="506" t="s">
        <v>4487</v>
      </c>
      <c r="F718" s="507"/>
      <c r="G718" s="506"/>
      <c r="H718" s="507"/>
      <c r="I718" s="507"/>
      <c r="J718" s="506" t="str">
        <f t="shared" si="11"/>
        <v/>
      </c>
      <c r="K718" s="517"/>
      <c r="L718" s="517"/>
      <c r="M718" s="518"/>
      <c r="N718" s="507"/>
      <c r="O718" s="507"/>
      <c r="P718" s="507"/>
      <c r="Q718" s="506" t="s">
        <v>2310</v>
      </c>
    </row>
    <row r="719" spans="4:17" x14ac:dyDescent="0.2">
      <c r="D719" s="507" t="s">
        <v>4490</v>
      </c>
      <c r="E719" s="506" t="s">
        <v>4487</v>
      </c>
      <c r="F719" s="507"/>
      <c r="G719" s="506"/>
      <c r="H719" s="507"/>
      <c r="I719" s="507"/>
      <c r="J719" s="506" t="str">
        <f t="shared" si="11"/>
        <v/>
      </c>
      <c r="K719" s="517"/>
      <c r="L719" s="517"/>
      <c r="M719" s="518"/>
      <c r="N719" s="507"/>
      <c r="O719" s="507"/>
      <c r="P719" s="507"/>
      <c r="Q719" s="506" t="s">
        <v>2311</v>
      </c>
    </row>
    <row r="720" spans="4:17" x14ac:dyDescent="0.2">
      <c r="D720" s="507" t="s">
        <v>4491</v>
      </c>
      <c r="E720" s="506" t="s">
        <v>4487</v>
      </c>
      <c r="F720" s="507"/>
      <c r="G720" s="506"/>
      <c r="H720" s="507"/>
      <c r="I720" s="507"/>
      <c r="J720" s="506" t="str">
        <f t="shared" si="11"/>
        <v/>
      </c>
      <c r="K720" s="517"/>
      <c r="L720" s="517"/>
      <c r="M720" s="518"/>
      <c r="N720" s="507"/>
      <c r="O720" s="507"/>
      <c r="P720" s="507"/>
      <c r="Q720" s="506" t="s">
        <v>2312</v>
      </c>
    </row>
    <row r="721" spans="4:17" x14ac:dyDescent="0.2">
      <c r="D721" s="507" t="s">
        <v>4492</v>
      </c>
      <c r="E721" s="506" t="s">
        <v>4487</v>
      </c>
      <c r="F721" s="507"/>
      <c r="G721" s="506"/>
      <c r="H721" s="507"/>
      <c r="I721" s="507"/>
      <c r="J721" s="506" t="str">
        <f t="shared" si="11"/>
        <v/>
      </c>
      <c r="K721" s="517"/>
      <c r="L721" s="517"/>
      <c r="M721" s="518"/>
      <c r="N721" s="507"/>
      <c r="O721" s="507"/>
      <c r="P721" s="507"/>
      <c r="Q721" s="506" t="s">
        <v>2313</v>
      </c>
    </row>
    <row r="722" spans="4:17" x14ac:dyDescent="0.2">
      <c r="D722" s="507" t="s">
        <v>4493</v>
      </c>
      <c r="E722" s="506" t="s">
        <v>4487</v>
      </c>
      <c r="F722" s="507"/>
      <c r="G722" s="506"/>
      <c r="H722" s="507"/>
      <c r="I722" s="507"/>
      <c r="J722" s="506" t="str">
        <f t="shared" si="11"/>
        <v/>
      </c>
      <c r="K722" s="517"/>
      <c r="L722" s="517"/>
      <c r="M722" s="518"/>
      <c r="N722" s="507"/>
      <c r="O722" s="507"/>
      <c r="P722" s="507"/>
      <c r="Q722" s="506" t="s">
        <v>2314</v>
      </c>
    </row>
    <row r="723" spans="4:17" x14ac:dyDescent="0.2">
      <c r="D723" s="507" t="s">
        <v>4494</v>
      </c>
      <c r="E723" s="506" t="s">
        <v>4487</v>
      </c>
      <c r="F723" s="507"/>
      <c r="G723" s="506"/>
      <c r="H723" s="507"/>
      <c r="I723" s="507"/>
      <c r="J723" s="506" t="str">
        <f t="shared" si="11"/>
        <v/>
      </c>
      <c r="K723" s="517"/>
      <c r="L723" s="517"/>
      <c r="M723" s="518"/>
      <c r="N723" s="507"/>
      <c r="O723" s="507"/>
      <c r="P723" s="507"/>
      <c r="Q723" s="506" t="s">
        <v>2315</v>
      </c>
    </row>
    <row r="724" spans="4:17" x14ac:dyDescent="0.2">
      <c r="D724" s="507" t="s">
        <v>4495</v>
      </c>
      <c r="E724" s="506" t="s">
        <v>4487</v>
      </c>
      <c r="F724" s="507"/>
      <c r="G724" s="506"/>
      <c r="H724" s="507"/>
      <c r="I724" s="507"/>
      <c r="J724" s="506" t="str">
        <f t="shared" si="11"/>
        <v/>
      </c>
      <c r="K724" s="517"/>
      <c r="L724" s="517"/>
      <c r="M724" s="518"/>
      <c r="N724" s="507"/>
      <c r="O724" s="507"/>
      <c r="P724" s="507"/>
      <c r="Q724" s="506" t="s">
        <v>2316</v>
      </c>
    </row>
    <row r="725" spans="4:17" x14ac:dyDescent="0.2">
      <c r="D725" s="507" t="s">
        <v>4496</v>
      </c>
      <c r="E725" s="506" t="s">
        <v>4487</v>
      </c>
      <c r="F725" s="507"/>
      <c r="G725" s="506"/>
      <c r="H725" s="507"/>
      <c r="I725" s="507"/>
      <c r="J725" s="506" t="str">
        <f t="shared" si="11"/>
        <v/>
      </c>
      <c r="K725" s="517"/>
      <c r="L725" s="517"/>
      <c r="M725" s="518"/>
      <c r="N725" s="507"/>
      <c r="O725" s="507"/>
      <c r="P725" s="507"/>
      <c r="Q725" s="506" t="s">
        <v>2317</v>
      </c>
    </row>
    <row r="726" spans="4:17" x14ac:dyDescent="0.2">
      <c r="D726" s="507" t="s">
        <v>4497</v>
      </c>
      <c r="E726" s="506" t="s">
        <v>4498</v>
      </c>
      <c r="F726" s="507"/>
      <c r="G726" s="506"/>
      <c r="H726" s="507"/>
      <c r="I726" s="507"/>
      <c r="J726" s="506" t="str">
        <f t="shared" si="11"/>
        <v/>
      </c>
      <c r="K726" s="517"/>
      <c r="L726" s="517"/>
      <c r="M726" s="518"/>
      <c r="N726" s="507"/>
      <c r="O726" s="507"/>
      <c r="P726" s="507"/>
      <c r="Q726" s="506" t="s">
        <v>2318</v>
      </c>
    </row>
    <row r="727" spans="4:17" x14ac:dyDescent="0.2">
      <c r="D727" s="507" t="s">
        <v>4499</v>
      </c>
      <c r="E727" s="506" t="s">
        <v>4498</v>
      </c>
      <c r="F727" s="507"/>
      <c r="G727" s="506"/>
      <c r="H727" s="507"/>
      <c r="I727" s="507"/>
      <c r="J727" s="506" t="str">
        <f t="shared" si="11"/>
        <v/>
      </c>
      <c r="K727" s="517"/>
      <c r="L727" s="517"/>
      <c r="M727" s="518"/>
      <c r="N727" s="507"/>
      <c r="O727" s="507"/>
      <c r="P727" s="507"/>
      <c r="Q727" s="506" t="s">
        <v>2319</v>
      </c>
    </row>
    <row r="728" spans="4:17" x14ac:dyDescent="0.2">
      <c r="D728" s="507" t="s">
        <v>4500</v>
      </c>
      <c r="E728" s="506" t="s">
        <v>4498</v>
      </c>
      <c r="F728" s="507"/>
      <c r="G728" s="506"/>
      <c r="H728" s="507"/>
      <c r="I728" s="507"/>
      <c r="J728" s="506" t="str">
        <f t="shared" si="11"/>
        <v/>
      </c>
      <c r="K728" s="517"/>
      <c r="L728" s="517"/>
      <c r="M728" s="518"/>
      <c r="N728" s="507"/>
      <c r="O728" s="507"/>
      <c r="P728" s="507"/>
      <c r="Q728" s="506" t="s">
        <v>2320</v>
      </c>
    </row>
    <row r="729" spans="4:17" x14ac:dyDescent="0.2">
      <c r="D729" s="507" t="s">
        <v>4501</v>
      </c>
      <c r="E729" s="506" t="s">
        <v>4498</v>
      </c>
      <c r="F729" s="507"/>
      <c r="G729" s="506"/>
      <c r="H729" s="507"/>
      <c r="I729" s="507"/>
      <c r="J729" s="506" t="str">
        <f t="shared" si="11"/>
        <v/>
      </c>
      <c r="K729" s="517"/>
      <c r="L729" s="517"/>
      <c r="M729" s="518"/>
      <c r="N729" s="507"/>
      <c r="O729" s="507"/>
      <c r="P729" s="507"/>
      <c r="Q729" s="506" t="s">
        <v>2321</v>
      </c>
    </row>
    <row r="730" spans="4:17" x14ac:dyDescent="0.2">
      <c r="D730" s="507" t="s">
        <v>4502</v>
      </c>
      <c r="E730" s="506" t="s">
        <v>4498</v>
      </c>
      <c r="F730" s="507"/>
      <c r="G730" s="506"/>
      <c r="H730" s="507"/>
      <c r="I730" s="507"/>
      <c r="J730" s="506" t="str">
        <f t="shared" si="11"/>
        <v/>
      </c>
      <c r="K730" s="517"/>
      <c r="L730" s="517"/>
      <c r="M730" s="518"/>
      <c r="N730" s="507"/>
      <c r="O730" s="507"/>
      <c r="P730" s="507"/>
      <c r="Q730" s="506" t="s">
        <v>2322</v>
      </c>
    </row>
    <row r="731" spans="4:17" x14ac:dyDescent="0.2">
      <c r="D731" s="507" t="s">
        <v>4503</v>
      </c>
      <c r="E731" s="506" t="s">
        <v>4498</v>
      </c>
      <c r="F731" s="507"/>
      <c r="G731" s="506"/>
      <c r="H731" s="507"/>
      <c r="I731" s="507"/>
      <c r="J731" s="506" t="str">
        <f t="shared" si="11"/>
        <v/>
      </c>
      <c r="K731" s="517"/>
      <c r="L731" s="517"/>
      <c r="M731" s="518"/>
      <c r="N731" s="507"/>
      <c r="O731" s="507"/>
      <c r="P731" s="507"/>
      <c r="Q731" s="506" t="s">
        <v>2323</v>
      </c>
    </row>
    <row r="732" spans="4:17" x14ac:dyDescent="0.2">
      <c r="D732" s="507" t="s">
        <v>4504</v>
      </c>
      <c r="E732" s="506" t="s">
        <v>4498</v>
      </c>
      <c r="F732" s="507"/>
      <c r="G732" s="506"/>
      <c r="H732" s="507"/>
      <c r="I732" s="507"/>
      <c r="J732" s="506" t="str">
        <f t="shared" ref="J732:J795" si="12">F732&amp;H732&amp;I732</f>
        <v/>
      </c>
      <c r="K732" s="517"/>
      <c r="L732" s="517"/>
      <c r="M732" s="518"/>
      <c r="N732" s="507"/>
      <c r="O732" s="507"/>
      <c r="P732" s="507"/>
      <c r="Q732" s="506" t="s">
        <v>2324</v>
      </c>
    </row>
    <row r="733" spans="4:17" x14ac:dyDescent="0.2">
      <c r="D733" s="507" t="s">
        <v>4505</v>
      </c>
      <c r="E733" s="506" t="s">
        <v>4498</v>
      </c>
      <c r="F733" s="507"/>
      <c r="G733" s="506"/>
      <c r="H733" s="507"/>
      <c r="I733" s="507"/>
      <c r="J733" s="506" t="str">
        <f t="shared" si="12"/>
        <v/>
      </c>
      <c r="K733" s="517"/>
      <c r="L733" s="517"/>
      <c r="M733" s="518"/>
      <c r="N733" s="507"/>
      <c r="O733" s="507"/>
      <c r="P733" s="507"/>
      <c r="Q733" s="506" t="s">
        <v>2325</v>
      </c>
    </row>
    <row r="734" spans="4:17" x14ac:dyDescent="0.2">
      <c r="D734" s="507" t="s">
        <v>4506</v>
      </c>
      <c r="E734" s="506" t="s">
        <v>4498</v>
      </c>
      <c r="F734" s="507"/>
      <c r="G734" s="506"/>
      <c r="H734" s="507"/>
      <c r="I734" s="507"/>
      <c r="J734" s="506" t="str">
        <f t="shared" si="12"/>
        <v/>
      </c>
      <c r="K734" s="517"/>
      <c r="L734" s="517"/>
      <c r="M734" s="518"/>
      <c r="N734" s="507"/>
      <c r="O734" s="507"/>
      <c r="P734" s="507"/>
      <c r="Q734" s="506" t="s">
        <v>2326</v>
      </c>
    </row>
    <row r="735" spans="4:17" x14ac:dyDescent="0.2">
      <c r="D735" s="507" t="s">
        <v>4507</v>
      </c>
      <c r="E735" s="506" t="s">
        <v>4498</v>
      </c>
      <c r="F735" s="507"/>
      <c r="G735" s="506"/>
      <c r="H735" s="507"/>
      <c r="I735" s="507"/>
      <c r="J735" s="506" t="str">
        <f t="shared" si="12"/>
        <v/>
      </c>
      <c r="K735" s="517"/>
      <c r="L735" s="517"/>
      <c r="M735" s="518"/>
      <c r="N735" s="507"/>
      <c r="O735" s="507"/>
      <c r="P735" s="507"/>
      <c r="Q735" s="506" t="s">
        <v>2327</v>
      </c>
    </row>
    <row r="736" spans="4:17" x14ac:dyDescent="0.2">
      <c r="D736" s="507" t="s">
        <v>4508</v>
      </c>
      <c r="E736" s="506" t="s">
        <v>4509</v>
      </c>
      <c r="F736" s="507"/>
      <c r="G736" s="506"/>
      <c r="H736" s="507"/>
      <c r="I736" s="507"/>
      <c r="J736" s="506" t="str">
        <f t="shared" si="12"/>
        <v/>
      </c>
      <c r="K736" s="517"/>
      <c r="L736" s="517"/>
      <c r="M736" s="518"/>
      <c r="N736" s="507"/>
      <c r="O736" s="507"/>
      <c r="P736" s="507"/>
      <c r="Q736" s="506" t="s">
        <v>2328</v>
      </c>
    </row>
    <row r="737" spans="4:17" x14ac:dyDescent="0.2">
      <c r="D737" s="507" t="s">
        <v>4510</v>
      </c>
      <c r="E737" s="506" t="s">
        <v>4509</v>
      </c>
      <c r="F737" s="507"/>
      <c r="G737" s="506"/>
      <c r="H737" s="507"/>
      <c r="I737" s="507"/>
      <c r="J737" s="506" t="str">
        <f t="shared" si="12"/>
        <v/>
      </c>
      <c r="K737" s="517"/>
      <c r="L737" s="517"/>
      <c r="M737" s="518"/>
      <c r="N737" s="507"/>
      <c r="O737" s="507"/>
      <c r="P737" s="507"/>
      <c r="Q737" s="506" t="s">
        <v>2329</v>
      </c>
    </row>
    <row r="738" spans="4:17" x14ac:dyDescent="0.2">
      <c r="D738" s="507" t="s">
        <v>4511</v>
      </c>
      <c r="E738" s="506" t="s">
        <v>4509</v>
      </c>
      <c r="F738" s="507"/>
      <c r="G738" s="506"/>
      <c r="H738" s="507"/>
      <c r="I738" s="507"/>
      <c r="J738" s="506" t="str">
        <f t="shared" si="12"/>
        <v/>
      </c>
      <c r="K738" s="517"/>
      <c r="L738" s="517"/>
      <c r="M738" s="518"/>
      <c r="N738" s="507"/>
      <c r="O738" s="507"/>
      <c r="P738" s="507"/>
      <c r="Q738" s="506" t="s">
        <v>2330</v>
      </c>
    </row>
    <row r="739" spans="4:17" x14ac:dyDescent="0.2">
      <c r="D739" s="507" t="s">
        <v>4512</v>
      </c>
      <c r="E739" s="506" t="s">
        <v>4509</v>
      </c>
      <c r="F739" s="507"/>
      <c r="G739" s="506"/>
      <c r="H739" s="507"/>
      <c r="I739" s="507"/>
      <c r="J739" s="506" t="str">
        <f t="shared" si="12"/>
        <v/>
      </c>
      <c r="K739" s="517"/>
      <c r="L739" s="517"/>
      <c r="M739" s="518"/>
      <c r="N739" s="507"/>
      <c r="O739" s="507"/>
      <c r="P739" s="507"/>
      <c r="Q739" s="506" t="s">
        <v>2331</v>
      </c>
    </row>
    <row r="740" spans="4:17" x14ac:dyDescent="0.2">
      <c r="D740" s="507" t="s">
        <v>4513</v>
      </c>
      <c r="E740" s="506" t="s">
        <v>4509</v>
      </c>
      <c r="F740" s="507"/>
      <c r="G740" s="506"/>
      <c r="H740" s="507"/>
      <c r="I740" s="507"/>
      <c r="J740" s="506" t="str">
        <f t="shared" si="12"/>
        <v/>
      </c>
      <c r="K740" s="517"/>
      <c r="L740" s="517"/>
      <c r="M740" s="518"/>
      <c r="N740" s="507"/>
      <c r="O740" s="507"/>
      <c r="P740" s="507"/>
      <c r="Q740" s="506" t="s">
        <v>2332</v>
      </c>
    </row>
    <row r="741" spans="4:17" x14ac:dyDescent="0.2">
      <c r="D741" s="507" t="s">
        <v>4514</v>
      </c>
      <c r="E741" s="506" t="s">
        <v>4509</v>
      </c>
      <c r="F741" s="507"/>
      <c r="G741" s="506"/>
      <c r="H741" s="507"/>
      <c r="I741" s="507"/>
      <c r="J741" s="506" t="str">
        <f t="shared" si="12"/>
        <v/>
      </c>
      <c r="K741" s="517"/>
      <c r="L741" s="517"/>
      <c r="M741" s="518"/>
      <c r="N741" s="507"/>
      <c r="O741" s="507"/>
      <c r="P741" s="507"/>
      <c r="Q741" s="506" t="s">
        <v>2333</v>
      </c>
    </row>
    <row r="742" spans="4:17" x14ac:dyDescent="0.2">
      <c r="D742" s="507" t="s">
        <v>4515</v>
      </c>
      <c r="E742" s="506" t="s">
        <v>4509</v>
      </c>
      <c r="F742" s="507"/>
      <c r="G742" s="506"/>
      <c r="H742" s="507"/>
      <c r="I742" s="507"/>
      <c r="J742" s="506" t="str">
        <f t="shared" si="12"/>
        <v/>
      </c>
      <c r="K742" s="517"/>
      <c r="L742" s="517"/>
      <c r="M742" s="518"/>
      <c r="N742" s="507"/>
      <c r="O742" s="507"/>
      <c r="P742" s="507"/>
      <c r="Q742" s="506" t="s">
        <v>2334</v>
      </c>
    </row>
    <row r="743" spans="4:17" x14ac:dyDescent="0.2">
      <c r="D743" s="507" t="s">
        <v>4516</v>
      </c>
      <c r="E743" s="506" t="s">
        <v>4509</v>
      </c>
      <c r="F743" s="507"/>
      <c r="G743" s="506"/>
      <c r="H743" s="507"/>
      <c r="I743" s="507"/>
      <c r="J743" s="506" t="str">
        <f t="shared" si="12"/>
        <v/>
      </c>
      <c r="K743" s="517"/>
      <c r="L743" s="517"/>
      <c r="M743" s="518"/>
      <c r="N743" s="507"/>
      <c r="O743" s="507"/>
      <c r="P743" s="507"/>
      <c r="Q743" s="506" t="s">
        <v>2335</v>
      </c>
    </row>
    <row r="744" spans="4:17" x14ac:dyDescent="0.2">
      <c r="D744" s="507" t="s">
        <v>4517</v>
      </c>
      <c r="E744" s="506" t="s">
        <v>4509</v>
      </c>
      <c r="F744" s="507"/>
      <c r="G744" s="506"/>
      <c r="H744" s="507"/>
      <c r="I744" s="507"/>
      <c r="J744" s="506" t="str">
        <f t="shared" si="12"/>
        <v/>
      </c>
      <c r="K744" s="517"/>
      <c r="L744" s="517"/>
      <c r="M744" s="518"/>
      <c r="N744" s="507"/>
      <c r="O744" s="507"/>
      <c r="P744" s="507"/>
      <c r="Q744" s="506" t="s">
        <v>2336</v>
      </c>
    </row>
    <row r="745" spans="4:17" x14ac:dyDescent="0.2">
      <c r="D745" s="507" t="s">
        <v>4518</v>
      </c>
      <c r="E745" s="506" t="s">
        <v>4509</v>
      </c>
      <c r="F745" s="507"/>
      <c r="G745" s="506"/>
      <c r="H745" s="507"/>
      <c r="I745" s="507"/>
      <c r="J745" s="506" t="str">
        <f t="shared" si="12"/>
        <v/>
      </c>
      <c r="K745" s="517"/>
      <c r="L745" s="517"/>
      <c r="M745" s="518"/>
      <c r="N745" s="507"/>
      <c r="O745" s="507"/>
      <c r="P745" s="507"/>
      <c r="Q745" s="506" t="s">
        <v>2337</v>
      </c>
    </row>
    <row r="746" spans="4:17" x14ac:dyDescent="0.2">
      <c r="D746" s="507" t="s">
        <v>4519</v>
      </c>
      <c r="E746" s="506" t="s">
        <v>4520</v>
      </c>
      <c r="F746" s="507"/>
      <c r="G746" s="506"/>
      <c r="H746" s="507"/>
      <c r="I746" s="507"/>
      <c r="J746" s="506" t="str">
        <f t="shared" si="12"/>
        <v/>
      </c>
      <c r="K746" s="517"/>
      <c r="L746" s="517"/>
      <c r="M746" s="518"/>
      <c r="N746" s="507"/>
      <c r="O746" s="507"/>
      <c r="P746" s="507"/>
      <c r="Q746" s="506" t="s">
        <v>2338</v>
      </c>
    </row>
    <row r="747" spans="4:17" x14ac:dyDescent="0.2">
      <c r="D747" s="507" t="s">
        <v>4521</v>
      </c>
      <c r="E747" s="506" t="s">
        <v>4520</v>
      </c>
      <c r="F747" s="507"/>
      <c r="G747" s="506"/>
      <c r="H747" s="507"/>
      <c r="I747" s="507"/>
      <c r="J747" s="506" t="str">
        <f t="shared" si="12"/>
        <v/>
      </c>
      <c r="K747" s="517"/>
      <c r="L747" s="517"/>
      <c r="M747" s="518"/>
      <c r="N747" s="507"/>
      <c r="O747" s="507"/>
      <c r="P747" s="507"/>
      <c r="Q747" s="506" t="s">
        <v>2339</v>
      </c>
    </row>
    <row r="748" spans="4:17" x14ac:dyDescent="0.2">
      <c r="D748" s="507" t="s">
        <v>4522</v>
      </c>
      <c r="E748" s="506" t="s">
        <v>4520</v>
      </c>
      <c r="F748" s="507"/>
      <c r="G748" s="506"/>
      <c r="H748" s="507"/>
      <c r="I748" s="507"/>
      <c r="J748" s="506" t="str">
        <f t="shared" si="12"/>
        <v/>
      </c>
      <c r="K748" s="517"/>
      <c r="L748" s="517"/>
      <c r="M748" s="518"/>
      <c r="N748" s="507"/>
      <c r="O748" s="507"/>
      <c r="P748" s="507"/>
      <c r="Q748" s="506" t="s">
        <v>2340</v>
      </c>
    </row>
    <row r="749" spans="4:17" x14ac:dyDescent="0.2">
      <c r="D749" s="507" t="s">
        <v>4523</v>
      </c>
      <c r="E749" s="506" t="s">
        <v>4520</v>
      </c>
      <c r="F749" s="507"/>
      <c r="G749" s="506"/>
      <c r="H749" s="507"/>
      <c r="I749" s="507"/>
      <c r="J749" s="506" t="str">
        <f t="shared" si="12"/>
        <v/>
      </c>
      <c r="K749" s="517"/>
      <c r="L749" s="517"/>
      <c r="M749" s="518"/>
      <c r="N749" s="507"/>
      <c r="O749" s="507"/>
      <c r="P749" s="507"/>
      <c r="Q749" s="506" t="s">
        <v>2341</v>
      </c>
    </row>
    <row r="750" spans="4:17" x14ac:dyDescent="0.2">
      <c r="D750" s="507" t="s">
        <v>4524</v>
      </c>
      <c r="E750" s="506" t="s">
        <v>4520</v>
      </c>
      <c r="F750" s="507"/>
      <c r="G750" s="506"/>
      <c r="H750" s="507"/>
      <c r="I750" s="507"/>
      <c r="J750" s="506" t="str">
        <f t="shared" si="12"/>
        <v/>
      </c>
      <c r="K750" s="517"/>
      <c r="L750" s="517"/>
      <c r="M750" s="518"/>
      <c r="N750" s="507"/>
      <c r="O750" s="507"/>
      <c r="P750" s="507"/>
      <c r="Q750" s="506" t="s">
        <v>2342</v>
      </c>
    </row>
    <row r="751" spans="4:17" x14ac:dyDescent="0.2">
      <c r="D751" s="507" t="s">
        <v>4525</v>
      </c>
      <c r="E751" s="506" t="s">
        <v>4520</v>
      </c>
      <c r="F751" s="507"/>
      <c r="G751" s="506"/>
      <c r="H751" s="507"/>
      <c r="I751" s="507"/>
      <c r="J751" s="506" t="str">
        <f t="shared" si="12"/>
        <v/>
      </c>
      <c r="K751" s="517"/>
      <c r="L751" s="517"/>
      <c r="M751" s="518"/>
      <c r="N751" s="507"/>
      <c r="O751" s="507"/>
      <c r="P751" s="507"/>
      <c r="Q751" s="506" t="s">
        <v>2343</v>
      </c>
    </row>
    <row r="752" spans="4:17" x14ac:dyDescent="0.2">
      <c r="D752" s="507" t="s">
        <v>4526</v>
      </c>
      <c r="E752" s="506" t="s">
        <v>4520</v>
      </c>
      <c r="F752" s="507"/>
      <c r="G752" s="506"/>
      <c r="H752" s="507"/>
      <c r="I752" s="507"/>
      <c r="J752" s="506" t="str">
        <f t="shared" si="12"/>
        <v/>
      </c>
      <c r="K752" s="517"/>
      <c r="L752" s="517"/>
      <c r="M752" s="518"/>
      <c r="N752" s="507"/>
      <c r="O752" s="507"/>
      <c r="P752" s="507"/>
      <c r="Q752" s="506" t="s">
        <v>2344</v>
      </c>
    </row>
    <row r="753" spans="4:17" x14ac:dyDescent="0.2">
      <c r="D753" s="507" t="s">
        <v>4527</v>
      </c>
      <c r="E753" s="506" t="s">
        <v>4520</v>
      </c>
      <c r="F753" s="507"/>
      <c r="G753" s="506"/>
      <c r="H753" s="507"/>
      <c r="I753" s="507"/>
      <c r="J753" s="506" t="str">
        <f t="shared" si="12"/>
        <v/>
      </c>
      <c r="K753" s="517"/>
      <c r="L753" s="517"/>
      <c r="M753" s="518"/>
      <c r="N753" s="507"/>
      <c r="O753" s="507"/>
      <c r="P753" s="507"/>
      <c r="Q753" s="506" t="s">
        <v>2345</v>
      </c>
    </row>
    <row r="754" spans="4:17" x14ac:dyDescent="0.2">
      <c r="D754" s="507" t="s">
        <v>4528</v>
      </c>
      <c r="E754" s="506" t="s">
        <v>4520</v>
      </c>
      <c r="F754" s="507"/>
      <c r="G754" s="506"/>
      <c r="H754" s="507"/>
      <c r="I754" s="507"/>
      <c r="J754" s="506" t="str">
        <f t="shared" si="12"/>
        <v/>
      </c>
      <c r="K754" s="517"/>
      <c r="L754" s="517"/>
      <c r="M754" s="518"/>
      <c r="N754" s="507"/>
      <c r="O754" s="507"/>
      <c r="P754" s="507"/>
      <c r="Q754" s="506" t="s">
        <v>2346</v>
      </c>
    </row>
    <row r="755" spans="4:17" x14ac:dyDescent="0.2">
      <c r="D755" s="507" t="s">
        <v>4529</v>
      </c>
      <c r="E755" s="506" t="s">
        <v>4520</v>
      </c>
      <c r="F755" s="507"/>
      <c r="G755" s="506"/>
      <c r="H755" s="507"/>
      <c r="I755" s="507"/>
      <c r="J755" s="506" t="str">
        <f t="shared" si="12"/>
        <v/>
      </c>
      <c r="K755" s="517"/>
      <c r="L755" s="517"/>
      <c r="M755" s="518"/>
      <c r="N755" s="507"/>
      <c r="O755" s="507"/>
      <c r="P755" s="507"/>
      <c r="Q755" s="506" t="s">
        <v>2347</v>
      </c>
    </row>
    <row r="756" spans="4:17" x14ac:dyDescent="0.2">
      <c r="D756" s="507" t="s">
        <v>4530</v>
      </c>
      <c r="E756" s="506" t="s">
        <v>4531</v>
      </c>
      <c r="F756" s="507"/>
      <c r="G756" s="506"/>
      <c r="H756" s="507"/>
      <c r="I756" s="507"/>
      <c r="J756" s="506" t="str">
        <f t="shared" si="12"/>
        <v/>
      </c>
      <c r="K756" s="517"/>
      <c r="L756" s="517"/>
      <c r="M756" s="518"/>
      <c r="N756" s="507"/>
      <c r="O756" s="507"/>
      <c r="P756" s="507"/>
      <c r="Q756" s="506" t="s">
        <v>2348</v>
      </c>
    </row>
    <row r="757" spans="4:17" x14ac:dyDescent="0.2">
      <c r="D757" s="507" t="s">
        <v>4532</v>
      </c>
      <c r="E757" s="506" t="s">
        <v>4531</v>
      </c>
      <c r="F757" s="507"/>
      <c r="G757" s="506"/>
      <c r="H757" s="507"/>
      <c r="I757" s="507"/>
      <c r="J757" s="506" t="str">
        <f t="shared" si="12"/>
        <v/>
      </c>
      <c r="K757" s="517"/>
      <c r="L757" s="517"/>
      <c r="M757" s="518"/>
      <c r="N757" s="507"/>
      <c r="O757" s="507"/>
      <c r="P757" s="507"/>
      <c r="Q757" s="506" t="s">
        <v>2349</v>
      </c>
    </row>
    <row r="758" spans="4:17" x14ac:dyDescent="0.2">
      <c r="D758" s="507" t="s">
        <v>4533</v>
      </c>
      <c r="E758" s="506" t="s">
        <v>4531</v>
      </c>
      <c r="F758" s="507"/>
      <c r="G758" s="506"/>
      <c r="H758" s="507"/>
      <c r="I758" s="507"/>
      <c r="J758" s="506" t="str">
        <f t="shared" si="12"/>
        <v/>
      </c>
      <c r="K758" s="517"/>
      <c r="L758" s="517"/>
      <c r="M758" s="518"/>
      <c r="N758" s="507"/>
      <c r="O758" s="507"/>
      <c r="P758" s="507"/>
      <c r="Q758" s="506" t="s">
        <v>2350</v>
      </c>
    </row>
    <row r="759" spans="4:17" x14ac:dyDescent="0.2">
      <c r="D759" s="507" t="s">
        <v>4534</v>
      </c>
      <c r="E759" s="506" t="s">
        <v>4531</v>
      </c>
      <c r="F759" s="507"/>
      <c r="G759" s="506"/>
      <c r="H759" s="507"/>
      <c r="I759" s="507"/>
      <c r="J759" s="506" t="str">
        <f t="shared" si="12"/>
        <v/>
      </c>
      <c r="K759" s="517"/>
      <c r="L759" s="517"/>
      <c r="M759" s="518"/>
      <c r="N759" s="507"/>
      <c r="O759" s="507"/>
      <c r="P759" s="507"/>
      <c r="Q759" s="506" t="s">
        <v>2351</v>
      </c>
    </row>
    <row r="760" spans="4:17" x14ac:dyDescent="0.2">
      <c r="D760" s="507" t="s">
        <v>4535</v>
      </c>
      <c r="E760" s="506" t="s">
        <v>4531</v>
      </c>
      <c r="F760" s="507"/>
      <c r="G760" s="506"/>
      <c r="H760" s="507"/>
      <c r="I760" s="507"/>
      <c r="J760" s="506" t="str">
        <f t="shared" si="12"/>
        <v/>
      </c>
      <c r="K760" s="517"/>
      <c r="L760" s="517"/>
      <c r="M760" s="518"/>
      <c r="N760" s="507"/>
      <c r="O760" s="507"/>
      <c r="P760" s="507"/>
      <c r="Q760" s="506" t="s">
        <v>2352</v>
      </c>
    </row>
    <row r="761" spans="4:17" x14ac:dyDescent="0.2">
      <c r="D761" s="507" t="s">
        <v>4536</v>
      </c>
      <c r="E761" s="506" t="s">
        <v>4531</v>
      </c>
      <c r="F761" s="507"/>
      <c r="G761" s="506"/>
      <c r="H761" s="507"/>
      <c r="I761" s="507"/>
      <c r="J761" s="506" t="str">
        <f t="shared" si="12"/>
        <v/>
      </c>
      <c r="K761" s="517"/>
      <c r="L761" s="517"/>
      <c r="M761" s="518"/>
      <c r="N761" s="507"/>
      <c r="O761" s="507"/>
      <c r="P761" s="507"/>
      <c r="Q761" s="506" t="s">
        <v>2353</v>
      </c>
    </row>
    <row r="762" spans="4:17" x14ac:dyDescent="0.2">
      <c r="D762" s="507" t="s">
        <v>4537</v>
      </c>
      <c r="E762" s="506" t="s">
        <v>4531</v>
      </c>
      <c r="F762" s="507"/>
      <c r="G762" s="506"/>
      <c r="H762" s="507"/>
      <c r="I762" s="507"/>
      <c r="J762" s="506" t="str">
        <f t="shared" si="12"/>
        <v/>
      </c>
      <c r="K762" s="517"/>
      <c r="L762" s="517"/>
      <c r="M762" s="518"/>
      <c r="N762" s="507"/>
      <c r="O762" s="507"/>
      <c r="P762" s="507"/>
      <c r="Q762" s="506" t="s">
        <v>2354</v>
      </c>
    </row>
    <row r="763" spans="4:17" x14ac:dyDescent="0.2">
      <c r="D763" s="507" t="s">
        <v>4538</v>
      </c>
      <c r="E763" s="506" t="s">
        <v>4531</v>
      </c>
      <c r="F763" s="507"/>
      <c r="G763" s="506"/>
      <c r="H763" s="507"/>
      <c r="I763" s="507"/>
      <c r="J763" s="506" t="str">
        <f t="shared" si="12"/>
        <v/>
      </c>
      <c r="K763" s="517"/>
      <c r="L763" s="517"/>
      <c r="M763" s="518"/>
      <c r="N763" s="507"/>
      <c r="O763" s="507"/>
      <c r="P763" s="507"/>
      <c r="Q763" s="506" t="s">
        <v>2355</v>
      </c>
    </row>
    <row r="764" spans="4:17" x14ac:dyDescent="0.2">
      <c r="D764" s="507" t="s">
        <v>4539</v>
      </c>
      <c r="E764" s="506" t="s">
        <v>4531</v>
      </c>
      <c r="F764" s="507"/>
      <c r="G764" s="506"/>
      <c r="H764" s="507"/>
      <c r="I764" s="507"/>
      <c r="J764" s="506" t="str">
        <f t="shared" si="12"/>
        <v/>
      </c>
      <c r="K764" s="517"/>
      <c r="L764" s="517"/>
      <c r="M764" s="518"/>
      <c r="N764" s="507"/>
      <c r="O764" s="507"/>
      <c r="P764" s="507"/>
      <c r="Q764" s="506" t="s">
        <v>2356</v>
      </c>
    </row>
    <row r="765" spans="4:17" x14ac:dyDescent="0.2">
      <c r="D765" s="507" t="s">
        <v>4540</v>
      </c>
      <c r="E765" s="506" t="s">
        <v>4531</v>
      </c>
      <c r="F765" s="507"/>
      <c r="G765" s="506"/>
      <c r="H765" s="507"/>
      <c r="I765" s="507"/>
      <c r="J765" s="506" t="str">
        <f t="shared" si="12"/>
        <v/>
      </c>
      <c r="K765" s="517"/>
      <c r="L765" s="517"/>
      <c r="M765" s="518"/>
      <c r="N765" s="507"/>
      <c r="O765" s="507"/>
      <c r="P765" s="507"/>
      <c r="Q765" s="506" t="s">
        <v>2357</v>
      </c>
    </row>
    <row r="766" spans="4:17" x14ac:dyDescent="0.2">
      <c r="D766" s="507" t="s">
        <v>4541</v>
      </c>
      <c r="E766" s="506" t="s">
        <v>4542</v>
      </c>
      <c r="F766" s="507"/>
      <c r="G766" s="506"/>
      <c r="H766" s="507"/>
      <c r="I766" s="507"/>
      <c r="J766" s="506" t="str">
        <f t="shared" si="12"/>
        <v/>
      </c>
      <c r="K766" s="517"/>
      <c r="L766" s="517"/>
      <c r="M766" s="518"/>
      <c r="N766" s="507"/>
      <c r="O766" s="507"/>
      <c r="P766" s="507"/>
      <c r="Q766" s="506" t="s">
        <v>2358</v>
      </c>
    </row>
    <row r="767" spans="4:17" x14ac:dyDescent="0.2">
      <c r="D767" s="507" t="s">
        <v>4543</v>
      </c>
      <c r="E767" s="506" t="s">
        <v>4542</v>
      </c>
      <c r="F767" s="507"/>
      <c r="G767" s="506"/>
      <c r="H767" s="507"/>
      <c r="I767" s="507"/>
      <c r="J767" s="506" t="str">
        <f t="shared" si="12"/>
        <v/>
      </c>
      <c r="K767" s="517"/>
      <c r="L767" s="517"/>
      <c r="M767" s="518"/>
      <c r="N767" s="507"/>
      <c r="O767" s="507"/>
      <c r="P767" s="507"/>
      <c r="Q767" s="506" t="s">
        <v>2359</v>
      </c>
    </row>
    <row r="768" spans="4:17" x14ac:dyDescent="0.2">
      <c r="D768" s="507" t="s">
        <v>4544</v>
      </c>
      <c r="E768" s="506" t="s">
        <v>4542</v>
      </c>
      <c r="F768" s="507"/>
      <c r="G768" s="506"/>
      <c r="H768" s="507"/>
      <c r="I768" s="507"/>
      <c r="J768" s="506" t="str">
        <f t="shared" si="12"/>
        <v/>
      </c>
      <c r="K768" s="517"/>
      <c r="L768" s="517"/>
      <c r="M768" s="518"/>
      <c r="N768" s="507"/>
      <c r="O768" s="507"/>
      <c r="P768" s="507"/>
      <c r="Q768" s="506" t="s">
        <v>2360</v>
      </c>
    </row>
    <row r="769" spans="4:17" x14ac:dyDescent="0.2">
      <c r="D769" s="507" t="s">
        <v>4545</v>
      </c>
      <c r="E769" s="506" t="s">
        <v>4542</v>
      </c>
      <c r="F769" s="507"/>
      <c r="G769" s="506"/>
      <c r="H769" s="507"/>
      <c r="I769" s="507"/>
      <c r="J769" s="506" t="str">
        <f t="shared" si="12"/>
        <v/>
      </c>
      <c r="K769" s="517"/>
      <c r="L769" s="517"/>
      <c r="M769" s="518"/>
      <c r="N769" s="507"/>
      <c r="O769" s="507"/>
      <c r="P769" s="507"/>
      <c r="Q769" s="506" t="s">
        <v>2361</v>
      </c>
    </row>
    <row r="770" spans="4:17" x14ac:dyDescent="0.2">
      <c r="D770" s="507" t="s">
        <v>4546</v>
      </c>
      <c r="E770" s="506" t="s">
        <v>4542</v>
      </c>
      <c r="F770" s="507"/>
      <c r="G770" s="506"/>
      <c r="H770" s="507"/>
      <c r="I770" s="507"/>
      <c r="J770" s="506" t="str">
        <f t="shared" si="12"/>
        <v/>
      </c>
      <c r="K770" s="517"/>
      <c r="L770" s="517"/>
      <c r="M770" s="518"/>
      <c r="N770" s="507"/>
      <c r="O770" s="507"/>
      <c r="P770" s="507"/>
      <c r="Q770" s="506" t="s">
        <v>2362</v>
      </c>
    </row>
    <row r="771" spans="4:17" x14ac:dyDescent="0.2">
      <c r="D771" s="507" t="s">
        <v>4547</v>
      </c>
      <c r="E771" s="506" t="s">
        <v>4542</v>
      </c>
      <c r="F771" s="507"/>
      <c r="G771" s="506"/>
      <c r="H771" s="507"/>
      <c r="I771" s="507"/>
      <c r="J771" s="506" t="str">
        <f t="shared" si="12"/>
        <v/>
      </c>
      <c r="K771" s="517"/>
      <c r="L771" s="517"/>
      <c r="M771" s="518"/>
      <c r="N771" s="507"/>
      <c r="O771" s="507"/>
      <c r="P771" s="507"/>
      <c r="Q771" s="506" t="s">
        <v>2363</v>
      </c>
    </row>
    <row r="772" spans="4:17" x14ac:dyDescent="0.2">
      <c r="D772" s="507" t="s">
        <v>4548</v>
      </c>
      <c r="E772" s="506" t="s">
        <v>4542</v>
      </c>
      <c r="F772" s="507"/>
      <c r="G772" s="506"/>
      <c r="H772" s="507"/>
      <c r="I772" s="507"/>
      <c r="J772" s="506" t="str">
        <f t="shared" si="12"/>
        <v/>
      </c>
      <c r="K772" s="517"/>
      <c r="L772" s="517"/>
      <c r="M772" s="518"/>
      <c r="N772" s="507"/>
      <c r="O772" s="507"/>
      <c r="P772" s="507"/>
      <c r="Q772" s="506" t="s">
        <v>2364</v>
      </c>
    </row>
    <row r="773" spans="4:17" x14ac:dyDescent="0.2">
      <c r="D773" s="507" t="s">
        <v>4549</v>
      </c>
      <c r="E773" s="506" t="s">
        <v>4542</v>
      </c>
      <c r="F773" s="507"/>
      <c r="G773" s="506"/>
      <c r="H773" s="507"/>
      <c r="I773" s="507"/>
      <c r="J773" s="506" t="str">
        <f t="shared" si="12"/>
        <v/>
      </c>
      <c r="K773" s="517"/>
      <c r="L773" s="517"/>
      <c r="M773" s="518"/>
      <c r="N773" s="507"/>
      <c r="O773" s="507"/>
      <c r="P773" s="507"/>
      <c r="Q773" s="506" t="s">
        <v>2365</v>
      </c>
    </row>
    <row r="774" spans="4:17" x14ac:dyDescent="0.2">
      <c r="D774" s="507" t="s">
        <v>4550</v>
      </c>
      <c r="E774" s="506" t="s">
        <v>4542</v>
      </c>
      <c r="F774" s="507"/>
      <c r="G774" s="506"/>
      <c r="H774" s="507"/>
      <c r="I774" s="507"/>
      <c r="J774" s="506" t="str">
        <f t="shared" si="12"/>
        <v/>
      </c>
      <c r="K774" s="517"/>
      <c r="L774" s="517"/>
      <c r="M774" s="518"/>
      <c r="N774" s="507"/>
      <c r="O774" s="507"/>
      <c r="P774" s="507"/>
      <c r="Q774" s="506" t="s">
        <v>2366</v>
      </c>
    </row>
    <row r="775" spans="4:17" x14ac:dyDescent="0.2">
      <c r="D775" s="507" t="s">
        <v>4551</v>
      </c>
      <c r="E775" s="506" t="s">
        <v>4542</v>
      </c>
      <c r="F775" s="507"/>
      <c r="G775" s="506"/>
      <c r="H775" s="507"/>
      <c r="I775" s="507"/>
      <c r="J775" s="506" t="str">
        <f t="shared" si="12"/>
        <v/>
      </c>
      <c r="K775" s="517"/>
      <c r="L775" s="517"/>
      <c r="M775" s="518"/>
      <c r="N775" s="507"/>
      <c r="O775" s="507"/>
      <c r="P775" s="507"/>
      <c r="Q775" s="506" t="s">
        <v>2367</v>
      </c>
    </row>
    <row r="776" spans="4:17" x14ac:dyDescent="0.2">
      <c r="D776" s="507" t="s">
        <v>4552</v>
      </c>
      <c r="E776" s="506" t="s">
        <v>4553</v>
      </c>
      <c r="F776" s="507"/>
      <c r="G776" s="506"/>
      <c r="H776" s="507"/>
      <c r="I776" s="507"/>
      <c r="J776" s="506" t="str">
        <f t="shared" si="12"/>
        <v/>
      </c>
      <c r="K776" s="517"/>
      <c r="L776" s="517"/>
      <c r="M776" s="518"/>
      <c r="N776" s="507"/>
      <c r="O776" s="507"/>
      <c r="P776" s="507"/>
      <c r="Q776" s="506" t="s">
        <v>2368</v>
      </c>
    </row>
    <row r="777" spans="4:17" x14ac:dyDescent="0.2">
      <c r="D777" s="507" t="s">
        <v>4554</v>
      </c>
      <c r="E777" s="506" t="s">
        <v>4553</v>
      </c>
      <c r="F777" s="507"/>
      <c r="G777" s="506"/>
      <c r="H777" s="507"/>
      <c r="I777" s="507"/>
      <c r="J777" s="506" t="str">
        <f t="shared" si="12"/>
        <v/>
      </c>
      <c r="K777" s="517"/>
      <c r="L777" s="517"/>
      <c r="M777" s="518"/>
      <c r="N777" s="507"/>
      <c r="O777" s="507"/>
      <c r="P777" s="507"/>
      <c r="Q777" s="506" t="s">
        <v>2369</v>
      </c>
    </row>
    <row r="778" spans="4:17" x14ac:dyDescent="0.2">
      <c r="D778" s="507" t="s">
        <v>4555</v>
      </c>
      <c r="E778" s="506" t="s">
        <v>4553</v>
      </c>
      <c r="F778" s="507"/>
      <c r="G778" s="506"/>
      <c r="H778" s="507"/>
      <c r="I778" s="507"/>
      <c r="J778" s="506" t="str">
        <f t="shared" si="12"/>
        <v/>
      </c>
      <c r="K778" s="517"/>
      <c r="L778" s="517"/>
      <c r="M778" s="518"/>
      <c r="N778" s="507"/>
      <c r="O778" s="507"/>
      <c r="P778" s="507"/>
      <c r="Q778" s="506" t="s">
        <v>2370</v>
      </c>
    </row>
    <row r="779" spans="4:17" x14ac:dyDescent="0.2">
      <c r="D779" s="507" t="s">
        <v>4556</v>
      </c>
      <c r="E779" s="506" t="s">
        <v>4553</v>
      </c>
      <c r="F779" s="507"/>
      <c r="G779" s="506"/>
      <c r="H779" s="507"/>
      <c r="I779" s="507"/>
      <c r="J779" s="506" t="str">
        <f t="shared" si="12"/>
        <v/>
      </c>
      <c r="K779" s="517"/>
      <c r="L779" s="517"/>
      <c r="M779" s="518"/>
      <c r="N779" s="507"/>
      <c r="O779" s="507"/>
      <c r="P779" s="507"/>
      <c r="Q779" s="506" t="s">
        <v>2371</v>
      </c>
    </row>
    <row r="780" spans="4:17" x14ac:dyDescent="0.2">
      <c r="D780" s="507" t="s">
        <v>4557</v>
      </c>
      <c r="E780" s="506" t="s">
        <v>4553</v>
      </c>
      <c r="F780" s="507"/>
      <c r="G780" s="506"/>
      <c r="H780" s="507"/>
      <c r="I780" s="507"/>
      <c r="J780" s="506" t="str">
        <f t="shared" si="12"/>
        <v/>
      </c>
      <c r="K780" s="517"/>
      <c r="L780" s="517"/>
      <c r="M780" s="518"/>
      <c r="N780" s="507"/>
      <c r="O780" s="507"/>
      <c r="P780" s="507"/>
      <c r="Q780" s="506" t="s">
        <v>2372</v>
      </c>
    </row>
    <row r="781" spans="4:17" x14ac:dyDescent="0.2">
      <c r="D781" s="507" t="s">
        <v>4558</v>
      </c>
      <c r="E781" s="506" t="s">
        <v>4553</v>
      </c>
      <c r="F781" s="507"/>
      <c r="G781" s="506"/>
      <c r="H781" s="507"/>
      <c r="I781" s="507"/>
      <c r="J781" s="506" t="str">
        <f t="shared" si="12"/>
        <v/>
      </c>
      <c r="K781" s="517"/>
      <c r="L781" s="517"/>
      <c r="M781" s="518"/>
      <c r="N781" s="507"/>
      <c r="O781" s="507"/>
      <c r="P781" s="507"/>
      <c r="Q781" s="506" t="s">
        <v>2373</v>
      </c>
    </row>
    <row r="782" spans="4:17" x14ac:dyDescent="0.2">
      <c r="D782" s="507" t="s">
        <v>4559</v>
      </c>
      <c r="E782" s="506" t="s">
        <v>4553</v>
      </c>
      <c r="F782" s="507"/>
      <c r="G782" s="506"/>
      <c r="H782" s="507"/>
      <c r="I782" s="507"/>
      <c r="J782" s="506" t="str">
        <f t="shared" si="12"/>
        <v/>
      </c>
      <c r="K782" s="517"/>
      <c r="L782" s="517"/>
      <c r="M782" s="518"/>
      <c r="N782" s="507"/>
      <c r="O782" s="507"/>
      <c r="P782" s="507"/>
      <c r="Q782" s="506" t="s">
        <v>2374</v>
      </c>
    </row>
    <row r="783" spans="4:17" x14ac:dyDescent="0.2">
      <c r="D783" s="507" t="s">
        <v>4560</v>
      </c>
      <c r="E783" s="506" t="s">
        <v>4553</v>
      </c>
      <c r="F783" s="507"/>
      <c r="G783" s="506"/>
      <c r="H783" s="507"/>
      <c r="I783" s="507"/>
      <c r="J783" s="506" t="str">
        <f t="shared" si="12"/>
        <v/>
      </c>
      <c r="K783" s="517"/>
      <c r="L783" s="517"/>
      <c r="M783" s="518"/>
      <c r="N783" s="507"/>
      <c r="O783" s="507"/>
      <c r="P783" s="507"/>
      <c r="Q783" s="506" t="s">
        <v>2375</v>
      </c>
    </row>
    <row r="784" spans="4:17" x14ac:dyDescent="0.2">
      <c r="D784" s="507" t="s">
        <v>4561</v>
      </c>
      <c r="E784" s="506" t="s">
        <v>4553</v>
      </c>
      <c r="F784" s="507"/>
      <c r="G784" s="506"/>
      <c r="H784" s="507"/>
      <c r="I784" s="507"/>
      <c r="J784" s="506" t="str">
        <f t="shared" si="12"/>
        <v/>
      </c>
      <c r="K784" s="517"/>
      <c r="L784" s="517"/>
      <c r="M784" s="518"/>
      <c r="N784" s="507"/>
      <c r="O784" s="507"/>
      <c r="P784" s="507"/>
      <c r="Q784" s="506" t="s">
        <v>2376</v>
      </c>
    </row>
    <row r="785" spans="4:17" x14ac:dyDescent="0.2">
      <c r="D785" s="507" t="s">
        <v>4562</v>
      </c>
      <c r="E785" s="506" t="s">
        <v>4553</v>
      </c>
      <c r="F785" s="507"/>
      <c r="G785" s="506"/>
      <c r="H785" s="507"/>
      <c r="I785" s="507"/>
      <c r="J785" s="506" t="str">
        <f t="shared" si="12"/>
        <v/>
      </c>
      <c r="K785" s="517"/>
      <c r="L785" s="517"/>
      <c r="M785" s="518"/>
      <c r="N785" s="507"/>
      <c r="O785" s="507"/>
      <c r="P785" s="507"/>
      <c r="Q785" s="506" t="s">
        <v>2377</v>
      </c>
    </row>
    <row r="786" spans="4:17" x14ac:dyDescent="0.2">
      <c r="D786" s="507" t="s">
        <v>4563</v>
      </c>
      <c r="E786" s="506" t="s">
        <v>4564</v>
      </c>
      <c r="F786" s="507"/>
      <c r="G786" s="506"/>
      <c r="H786" s="507"/>
      <c r="I786" s="507"/>
      <c r="J786" s="506" t="str">
        <f t="shared" si="12"/>
        <v/>
      </c>
      <c r="K786" s="517"/>
      <c r="L786" s="517"/>
      <c r="M786" s="518"/>
      <c r="N786" s="507"/>
      <c r="O786" s="507"/>
      <c r="P786" s="507"/>
      <c r="Q786" s="506" t="s">
        <v>2378</v>
      </c>
    </row>
    <row r="787" spans="4:17" x14ac:dyDescent="0.2">
      <c r="D787" s="507" t="s">
        <v>4565</v>
      </c>
      <c r="E787" s="506" t="s">
        <v>4564</v>
      </c>
      <c r="F787" s="507"/>
      <c r="G787" s="506"/>
      <c r="H787" s="507"/>
      <c r="I787" s="507"/>
      <c r="J787" s="506" t="str">
        <f t="shared" si="12"/>
        <v/>
      </c>
      <c r="K787" s="517"/>
      <c r="L787" s="517"/>
      <c r="M787" s="518"/>
      <c r="N787" s="507"/>
      <c r="O787" s="507"/>
      <c r="P787" s="507"/>
      <c r="Q787" s="506" t="s">
        <v>2379</v>
      </c>
    </row>
    <row r="788" spans="4:17" x14ac:dyDescent="0.2">
      <c r="D788" s="507" t="s">
        <v>4566</v>
      </c>
      <c r="E788" s="506" t="s">
        <v>4564</v>
      </c>
      <c r="F788" s="507"/>
      <c r="G788" s="506"/>
      <c r="H788" s="507"/>
      <c r="I788" s="507"/>
      <c r="J788" s="506" t="str">
        <f t="shared" si="12"/>
        <v/>
      </c>
      <c r="K788" s="517"/>
      <c r="L788" s="517"/>
      <c r="M788" s="518"/>
      <c r="N788" s="507"/>
      <c r="O788" s="507"/>
      <c r="P788" s="507"/>
      <c r="Q788" s="506" t="s">
        <v>2380</v>
      </c>
    </row>
    <row r="789" spans="4:17" x14ac:dyDescent="0.2">
      <c r="D789" s="507" t="s">
        <v>4567</v>
      </c>
      <c r="E789" s="506" t="s">
        <v>4564</v>
      </c>
      <c r="F789" s="507"/>
      <c r="G789" s="506"/>
      <c r="H789" s="507"/>
      <c r="I789" s="507"/>
      <c r="J789" s="506" t="str">
        <f t="shared" si="12"/>
        <v/>
      </c>
      <c r="K789" s="517"/>
      <c r="L789" s="517"/>
      <c r="M789" s="518"/>
      <c r="N789" s="507"/>
      <c r="O789" s="507"/>
      <c r="P789" s="507"/>
      <c r="Q789" s="506" t="s">
        <v>2381</v>
      </c>
    </row>
    <row r="790" spans="4:17" x14ac:dyDescent="0.2">
      <c r="D790" s="507" t="s">
        <v>4568</v>
      </c>
      <c r="E790" s="506" t="s">
        <v>4564</v>
      </c>
      <c r="F790" s="507"/>
      <c r="G790" s="506"/>
      <c r="H790" s="507"/>
      <c r="I790" s="507"/>
      <c r="J790" s="506" t="str">
        <f t="shared" si="12"/>
        <v/>
      </c>
      <c r="K790" s="517"/>
      <c r="L790" s="517"/>
      <c r="M790" s="518"/>
      <c r="N790" s="507"/>
      <c r="O790" s="507"/>
      <c r="P790" s="507"/>
      <c r="Q790" s="506" t="s">
        <v>2382</v>
      </c>
    </row>
    <row r="791" spans="4:17" x14ac:dyDescent="0.2">
      <c r="D791" s="507" t="s">
        <v>4569</v>
      </c>
      <c r="E791" s="506" t="s">
        <v>4564</v>
      </c>
      <c r="F791" s="507"/>
      <c r="G791" s="506"/>
      <c r="H791" s="507"/>
      <c r="I791" s="507"/>
      <c r="J791" s="506" t="str">
        <f t="shared" si="12"/>
        <v/>
      </c>
      <c r="K791" s="517"/>
      <c r="L791" s="517"/>
      <c r="M791" s="518"/>
      <c r="N791" s="507"/>
      <c r="O791" s="507"/>
      <c r="P791" s="507"/>
      <c r="Q791" s="506" t="s">
        <v>2383</v>
      </c>
    </row>
    <row r="792" spans="4:17" x14ac:dyDescent="0.2">
      <c r="D792" s="507" t="s">
        <v>4570</v>
      </c>
      <c r="E792" s="506" t="s">
        <v>4564</v>
      </c>
      <c r="F792" s="507"/>
      <c r="G792" s="506"/>
      <c r="H792" s="507"/>
      <c r="I792" s="507"/>
      <c r="J792" s="506" t="str">
        <f t="shared" si="12"/>
        <v/>
      </c>
      <c r="K792" s="517"/>
      <c r="L792" s="517"/>
      <c r="M792" s="518"/>
      <c r="N792" s="507"/>
      <c r="O792" s="507"/>
      <c r="P792" s="507"/>
      <c r="Q792" s="506" t="s">
        <v>2384</v>
      </c>
    </row>
    <row r="793" spans="4:17" x14ac:dyDescent="0.2">
      <c r="D793" s="507" t="s">
        <v>4571</v>
      </c>
      <c r="E793" s="506" t="s">
        <v>4564</v>
      </c>
      <c r="F793" s="507"/>
      <c r="G793" s="506"/>
      <c r="H793" s="507"/>
      <c r="I793" s="507"/>
      <c r="J793" s="506" t="str">
        <f t="shared" si="12"/>
        <v/>
      </c>
      <c r="K793" s="517"/>
      <c r="L793" s="517"/>
      <c r="M793" s="518"/>
      <c r="N793" s="507"/>
      <c r="O793" s="507"/>
      <c r="P793" s="507"/>
      <c r="Q793" s="506" t="s">
        <v>2385</v>
      </c>
    </row>
    <row r="794" spans="4:17" x14ac:dyDescent="0.2">
      <c r="D794" s="507" t="s">
        <v>4572</v>
      </c>
      <c r="E794" s="506" t="s">
        <v>4564</v>
      </c>
      <c r="F794" s="507"/>
      <c r="G794" s="506"/>
      <c r="H794" s="507"/>
      <c r="I794" s="507"/>
      <c r="J794" s="506" t="str">
        <f t="shared" si="12"/>
        <v/>
      </c>
      <c r="K794" s="517"/>
      <c r="L794" s="517"/>
      <c r="M794" s="518"/>
      <c r="N794" s="507"/>
      <c r="O794" s="507"/>
      <c r="P794" s="507"/>
      <c r="Q794" s="506" t="s">
        <v>2386</v>
      </c>
    </row>
    <row r="795" spans="4:17" x14ac:dyDescent="0.2">
      <c r="D795" s="507" t="s">
        <v>4573</v>
      </c>
      <c r="E795" s="506" t="s">
        <v>4564</v>
      </c>
      <c r="F795" s="507"/>
      <c r="G795" s="506"/>
      <c r="H795" s="507"/>
      <c r="I795" s="507"/>
      <c r="J795" s="506" t="str">
        <f t="shared" si="12"/>
        <v/>
      </c>
      <c r="K795" s="517"/>
      <c r="L795" s="517"/>
      <c r="M795" s="518"/>
      <c r="N795" s="507"/>
      <c r="O795" s="507"/>
      <c r="P795" s="507"/>
      <c r="Q795" s="506" t="s">
        <v>2387</v>
      </c>
    </row>
    <row r="796" spans="4:17" x14ac:dyDescent="0.2">
      <c r="D796" s="507" t="s">
        <v>4574</v>
      </c>
      <c r="E796" s="506" t="s">
        <v>4575</v>
      </c>
      <c r="F796" s="507"/>
      <c r="G796" s="506"/>
      <c r="H796" s="507"/>
      <c r="I796" s="507"/>
      <c r="J796" s="506" t="str">
        <f t="shared" ref="J796:J825" si="13">F796&amp;H796&amp;I796</f>
        <v/>
      </c>
      <c r="K796" s="517"/>
      <c r="L796" s="517"/>
      <c r="M796" s="518"/>
      <c r="N796" s="507"/>
      <c r="O796" s="507"/>
      <c r="P796" s="507"/>
      <c r="Q796" s="506" t="s">
        <v>2388</v>
      </c>
    </row>
    <row r="797" spans="4:17" x14ac:dyDescent="0.2">
      <c r="D797" s="507" t="s">
        <v>4576</v>
      </c>
      <c r="E797" s="506" t="s">
        <v>4575</v>
      </c>
      <c r="F797" s="507"/>
      <c r="G797" s="506"/>
      <c r="H797" s="507"/>
      <c r="I797" s="507"/>
      <c r="J797" s="506" t="str">
        <f t="shared" si="13"/>
        <v/>
      </c>
      <c r="K797" s="517"/>
      <c r="L797" s="517"/>
      <c r="M797" s="518"/>
      <c r="N797" s="507"/>
      <c r="O797" s="507"/>
      <c r="P797" s="507"/>
      <c r="Q797" s="506" t="s">
        <v>2389</v>
      </c>
    </row>
    <row r="798" spans="4:17" x14ac:dyDescent="0.2">
      <c r="D798" s="507" t="s">
        <v>4577</v>
      </c>
      <c r="E798" s="506" t="s">
        <v>4575</v>
      </c>
      <c r="F798" s="507"/>
      <c r="G798" s="506"/>
      <c r="H798" s="507"/>
      <c r="I798" s="507"/>
      <c r="J798" s="506" t="str">
        <f t="shared" si="13"/>
        <v/>
      </c>
      <c r="K798" s="517"/>
      <c r="L798" s="517"/>
      <c r="M798" s="518"/>
      <c r="N798" s="507"/>
      <c r="O798" s="507"/>
      <c r="P798" s="507"/>
      <c r="Q798" s="506" t="s">
        <v>2390</v>
      </c>
    </row>
    <row r="799" spans="4:17" x14ac:dyDescent="0.2">
      <c r="D799" s="507" t="s">
        <v>4578</v>
      </c>
      <c r="E799" s="506" t="s">
        <v>4575</v>
      </c>
      <c r="F799" s="507"/>
      <c r="G799" s="506"/>
      <c r="H799" s="507"/>
      <c r="I799" s="507"/>
      <c r="J799" s="506" t="str">
        <f t="shared" si="13"/>
        <v/>
      </c>
      <c r="K799" s="517"/>
      <c r="L799" s="517"/>
      <c r="M799" s="518"/>
      <c r="N799" s="507"/>
      <c r="O799" s="507"/>
      <c r="P799" s="507"/>
      <c r="Q799" s="506" t="s">
        <v>2391</v>
      </c>
    </row>
    <row r="800" spans="4:17" x14ac:dyDescent="0.2">
      <c r="D800" s="507" t="s">
        <v>4579</v>
      </c>
      <c r="E800" s="506" t="s">
        <v>4575</v>
      </c>
      <c r="F800" s="507"/>
      <c r="G800" s="506"/>
      <c r="H800" s="507"/>
      <c r="I800" s="507"/>
      <c r="J800" s="506" t="str">
        <f t="shared" si="13"/>
        <v/>
      </c>
      <c r="K800" s="517"/>
      <c r="L800" s="517"/>
      <c r="M800" s="518"/>
      <c r="N800" s="507"/>
      <c r="O800" s="507"/>
      <c r="P800" s="507"/>
      <c r="Q800" s="506" t="s">
        <v>2392</v>
      </c>
    </row>
    <row r="801" spans="4:17" x14ac:dyDescent="0.2">
      <c r="D801" s="507" t="s">
        <v>4580</v>
      </c>
      <c r="E801" s="506" t="s">
        <v>4575</v>
      </c>
      <c r="F801" s="507"/>
      <c r="G801" s="506"/>
      <c r="H801" s="507"/>
      <c r="I801" s="507"/>
      <c r="J801" s="506" t="str">
        <f t="shared" si="13"/>
        <v/>
      </c>
      <c r="K801" s="517"/>
      <c r="L801" s="517"/>
      <c r="M801" s="518"/>
      <c r="N801" s="507"/>
      <c r="O801" s="507"/>
      <c r="P801" s="507"/>
      <c r="Q801" s="506" t="s">
        <v>2393</v>
      </c>
    </row>
    <row r="802" spans="4:17" x14ac:dyDescent="0.2">
      <c r="D802" s="507" t="s">
        <v>4581</v>
      </c>
      <c r="E802" s="506" t="s">
        <v>4575</v>
      </c>
      <c r="F802" s="507"/>
      <c r="G802" s="506"/>
      <c r="H802" s="507"/>
      <c r="I802" s="507"/>
      <c r="J802" s="506" t="str">
        <f t="shared" si="13"/>
        <v/>
      </c>
      <c r="K802" s="517"/>
      <c r="L802" s="517"/>
      <c r="M802" s="518"/>
      <c r="N802" s="507"/>
      <c r="O802" s="507"/>
      <c r="P802" s="507"/>
      <c r="Q802" s="506" t="s">
        <v>2394</v>
      </c>
    </row>
    <row r="803" spans="4:17" x14ac:dyDescent="0.2">
      <c r="D803" s="507" t="s">
        <v>4582</v>
      </c>
      <c r="E803" s="506" t="s">
        <v>4575</v>
      </c>
      <c r="F803" s="507"/>
      <c r="G803" s="506"/>
      <c r="H803" s="507"/>
      <c r="I803" s="507"/>
      <c r="J803" s="506" t="str">
        <f t="shared" si="13"/>
        <v/>
      </c>
      <c r="K803" s="517"/>
      <c r="L803" s="517"/>
      <c r="M803" s="518"/>
      <c r="N803" s="507"/>
      <c r="O803" s="507"/>
      <c r="P803" s="507"/>
      <c r="Q803" s="506" t="s">
        <v>2395</v>
      </c>
    </row>
    <row r="804" spans="4:17" x14ac:dyDescent="0.2">
      <c r="D804" s="507" t="s">
        <v>4583</v>
      </c>
      <c r="E804" s="506" t="s">
        <v>4575</v>
      </c>
      <c r="F804" s="507"/>
      <c r="G804" s="506"/>
      <c r="H804" s="507"/>
      <c r="I804" s="507"/>
      <c r="J804" s="506" t="str">
        <f t="shared" si="13"/>
        <v/>
      </c>
      <c r="K804" s="517"/>
      <c r="L804" s="517"/>
      <c r="M804" s="518"/>
      <c r="N804" s="507"/>
      <c r="O804" s="507"/>
      <c r="P804" s="507"/>
      <c r="Q804" s="506" t="s">
        <v>2396</v>
      </c>
    </row>
    <row r="805" spans="4:17" x14ac:dyDescent="0.2">
      <c r="D805" s="507" t="s">
        <v>4584</v>
      </c>
      <c r="E805" s="506" t="s">
        <v>4575</v>
      </c>
      <c r="F805" s="507"/>
      <c r="G805" s="506"/>
      <c r="H805" s="507"/>
      <c r="I805" s="507"/>
      <c r="J805" s="506" t="str">
        <f t="shared" si="13"/>
        <v/>
      </c>
      <c r="K805" s="517"/>
      <c r="L805" s="517"/>
      <c r="M805" s="518"/>
      <c r="N805" s="507"/>
      <c r="O805" s="507"/>
      <c r="P805" s="507"/>
      <c r="Q805" s="506" t="s">
        <v>2397</v>
      </c>
    </row>
    <row r="806" spans="4:17" x14ac:dyDescent="0.2">
      <c r="D806" s="507" t="s">
        <v>4585</v>
      </c>
      <c r="E806" s="506" t="s">
        <v>4586</v>
      </c>
      <c r="F806" s="507"/>
      <c r="G806" s="506"/>
      <c r="H806" s="507"/>
      <c r="I806" s="507"/>
      <c r="J806" s="506" t="str">
        <f t="shared" si="13"/>
        <v/>
      </c>
      <c r="K806" s="517"/>
      <c r="L806" s="517"/>
      <c r="M806" s="518"/>
      <c r="N806" s="507"/>
      <c r="O806" s="507"/>
      <c r="P806" s="507"/>
      <c r="Q806" s="506" t="s">
        <v>2398</v>
      </c>
    </row>
    <row r="807" spans="4:17" x14ac:dyDescent="0.2">
      <c r="D807" s="507" t="s">
        <v>4587</v>
      </c>
      <c r="E807" s="506" t="s">
        <v>4586</v>
      </c>
      <c r="F807" s="507"/>
      <c r="G807" s="506"/>
      <c r="H807" s="507"/>
      <c r="I807" s="507"/>
      <c r="J807" s="506" t="str">
        <f t="shared" si="13"/>
        <v/>
      </c>
      <c r="K807" s="517"/>
      <c r="L807" s="517"/>
      <c r="M807" s="518"/>
      <c r="N807" s="507"/>
      <c r="O807" s="507"/>
      <c r="P807" s="507"/>
      <c r="Q807" s="506" t="s">
        <v>2399</v>
      </c>
    </row>
    <row r="808" spans="4:17" x14ac:dyDescent="0.2">
      <c r="D808" s="507" t="s">
        <v>4588</v>
      </c>
      <c r="E808" s="506" t="s">
        <v>4586</v>
      </c>
      <c r="F808" s="507"/>
      <c r="G808" s="506"/>
      <c r="H808" s="507"/>
      <c r="I808" s="507"/>
      <c r="J808" s="506" t="str">
        <f t="shared" si="13"/>
        <v/>
      </c>
      <c r="K808" s="517"/>
      <c r="L808" s="517"/>
      <c r="M808" s="518"/>
      <c r="N808" s="507"/>
      <c r="O808" s="507"/>
      <c r="P808" s="507"/>
      <c r="Q808" s="506" t="s">
        <v>2400</v>
      </c>
    </row>
    <row r="809" spans="4:17" x14ac:dyDescent="0.2">
      <c r="D809" s="507" t="s">
        <v>4589</v>
      </c>
      <c r="E809" s="506" t="s">
        <v>4586</v>
      </c>
      <c r="F809" s="507"/>
      <c r="G809" s="506"/>
      <c r="H809" s="507"/>
      <c r="I809" s="507"/>
      <c r="J809" s="506" t="str">
        <f t="shared" si="13"/>
        <v/>
      </c>
      <c r="K809" s="517"/>
      <c r="L809" s="517"/>
      <c r="M809" s="518"/>
      <c r="N809" s="507"/>
      <c r="O809" s="507"/>
      <c r="P809" s="507"/>
      <c r="Q809" s="506" t="s">
        <v>2401</v>
      </c>
    </row>
    <row r="810" spans="4:17" x14ac:dyDescent="0.2">
      <c r="D810" s="507" t="s">
        <v>4590</v>
      </c>
      <c r="E810" s="506" t="s">
        <v>4586</v>
      </c>
      <c r="F810" s="507"/>
      <c r="G810" s="506"/>
      <c r="H810" s="507"/>
      <c r="I810" s="507"/>
      <c r="J810" s="506" t="str">
        <f t="shared" si="13"/>
        <v/>
      </c>
      <c r="K810" s="517"/>
      <c r="L810" s="517"/>
      <c r="M810" s="518"/>
      <c r="N810" s="507"/>
      <c r="O810" s="507"/>
      <c r="P810" s="507"/>
      <c r="Q810" s="506" t="s">
        <v>2402</v>
      </c>
    </row>
    <row r="811" spans="4:17" x14ac:dyDescent="0.2">
      <c r="D811" s="507" t="s">
        <v>4591</v>
      </c>
      <c r="E811" s="506" t="s">
        <v>4586</v>
      </c>
      <c r="F811" s="507"/>
      <c r="G811" s="506"/>
      <c r="H811" s="507"/>
      <c r="I811" s="507"/>
      <c r="J811" s="506" t="str">
        <f t="shared" si="13"/>
        <v/>
      </c>
      <c r="K811" s="517"/>
      <c r="L811" s="517"/>
      <c r="M811" s="518"/>
      <c r="N811" s="507"/>
      <c r="O811" s="507"/>
      <c r="P811" s="507"/>
      <c r="Q811" s="506" t="s">
        <v>2403</v>
      </c>
    </row>
    <row r="812" spans="4:17" x14ac:dyDescent="0.2">
      <c r="D812" s="507" t="s">
        <v>4592</v>
      </c>
      <c r="E812" s="506" t="s">
        <v>4586</v>
      </c>
      <c r="F812" s="507"/>
      <c r="G812" s="506"/>
      <c r="H812" s="507"/>
      <c r="I812" s="507"/>
      <c r="J812" s="506" t="str">
        <f t="shared" si="13"/>
        <v/>
      </c>
      <c r="K812" s="517"/>
      <c r="L812" s="517"/>
      <c r="M812" s="518"/>
      <c r="N812" s="507"/>
      <c r="O812" s="507"/>
      <c r="P812" s="507"/>
      <c r="Q812" s="506" t="s">
        <v>2404</v>
      </c>
    </row>
    <row r="813" spans="4:17" x14ac:dyDescent="0.2">
      <c r="D813" s="507" t="s">
        <v>4593</v>
      </c>
      <c r="E813" s="506" t="s">
        <v>4586</v>
      </c>
      <c r="F813" s="507"/>
      <c r="G813" s="506"/>
      <c r="H813" s="507"/>
      <c r="I813" s="507"/>
      <c r="J813" s="506" t="str">
        <f t="shared" si="13"/>
        <v/>
      </c>
      <c r="K813" s="517"/>
      <c r="L813" s="517"/>
      <c r="M813" s="518"/>
      <c r="N813" s="507"/>
      <c r="O813" s="507"/>
      <c r="P813" s="507"/>
      <c r="Q813" s="506" t="s">
        <v>2405</v>
      </c>
    </row>
    <row r="814" spans="4:17" x14ac:dyDescent="0.2">
      <c r="D814" s="507" t="s">
        <v>4594</v>
      </c>
      <c r="E814" s="506" t="s">
        <v>4586</v>
      </c>
      <c r="F814" s="507"/>
      <c r="G814" s="506"/>
      <c r="H814" s="507"/>
      <c r="I814" s="507"/>
      <c r="J814" s="506" t="str">
        <f t="shared" si="13"/>
        <v/>
      </c>
      <c r="K814" s="517"/>
      <c r="L814" s="517"/>
      <c r="M814" s="518"/>
      <c r="N814" s="507"/>
      <c r="O814" s="507"/>
      <c r="P814" s="507"/>
      <c r="Q814" s="506" t="s">
        <v>2406</v>
      </c>
    </row>
    <row r="815" spans="4:17" x14ac:dyDescent="0.2">
      <c r="D815" s="507" t="s">
        <v>4595</v>
      </c>
      <c r="E815" s="506" t="s">
        <v>4586</v>
      </c>
      <c r="F815" s="507"/>
      <c r="G815" s="506"/>
      <c r="H815" s="507"/>
      <c r="I815" s="507"/>
      <c r="J815" s="506" t="str">
        <f t="shared" si="13"/>
        <v/>
      </c>
      <c r="K815" s="517"/>
      <c r="L815" s="517"/>
      <c r="M815" s="518"/>
      <c r="N815" s="507"/>
      <c r="O815" s="507"/>
      <c r="P815" s="507"/>
      <c r="Q815" s="506" t="s">
        <v>2407</v>
      </c>
    </row>
    <row r="816" spans="4:17" x14ac:dyDescent="0.2">
      <c r="D816" s="507" t="s">
        <v>4596</v>
      </c>
      <c r="E816" s="506" t="s">
        <v>4597</v>
      </c>
      <c r="F816" s="507"/>
      <c r="G816" s="506"/>
      <c r="H816" s="507"/>
      <c r="I816" s="507"/>
      <c r="J816" s="506" t="str">
        <f t="shared" si="13"/>
        <v/>
      </c>
      <c r="K816" s="517"/>
      <c r="L816" s="517"/>
      <c r="M816" s="518"/>
      <c r="N816" s="507"/>
      <c r="O816" s="507"/>
      <c r="P816" s="507"/>
      <c r="Q816" s="506" t="s">
        <v>2408</v>
      </c>
    </row>
    <row r="817" spans="4:17" x14ac:dyDescent="0.2">
      <c r="D817" s="507" t="s">
        <v>4598</v>
      </c>
      <c r="E817" s="506" t="s">
        <v>4597</v>
      </c>
      <c r="F817" s="507"/>
      <c r="G817" s="506"/>
      <c r="H817" s="507"/>
      <c r="I817" s="507"/>
      <c r="J817" s="506" t="str">
        <f t="shared" si="13"/>
        <v/>
      </c>
      <c r="K817" s="517"/>
      <c r="L817" s="517"/>
      <c r="M817" s="518"/>
      <c r="N817" s="507"/>
      <c r="O817" s="507"/>
      <c r="P817" s="507"/>
      <c r="Q817" s="506" t="s">
        <v>2409</v>
      </c>
    </row>
    <row r="818" spans="4:17" x14ac:dyDescent="0.2">
      <c r="D818" s="507" t="s">
        <v>4599</v>
      </c>
      <c r="E818" s="506" t="s">
        <v>4597</v>
      </c>
      <c r="F818" s="507"/>
      <c r="G818" s="506"/>
      <c r="H818" s="507"/>
      <c r="I818" s="507"/>
      <c r="J818" s="506" t="str">
        <f t="shared" si="13"/>
        <v/>
      </c>
      <c r="K818" s="517"/>
      <c r="L818" s="517"/>
      <c r="M818" s="518"/>
      <c r="N818" s="507"/>
      <c r="O818" s="507"/>
      <c r="P818" s="507"/>
      <c r="Q818" s="506" t="s">
        <v>2410</v>
      </c>
    </row>
    <row r="819" spans="4:17" x14ac:dyDescent="0.2">
      <c r="D819" s="507" t="s">
        <v>4600</v>
      </c>
      <c r="E819" s="506" t="s">
        <v>4597</v>
      </c>
      <c r="F819" s="507"/>
      <c r="G819" s="506"/>
      <c r="H819" s="507"/>
      <c r="I819" s="507"/>
      <c r="J819" s="506" t="str">
        <f t="shared" si="13"/>
        <v/>
      </c>
      <c r="K819" s="517"/>
      <c r="L819" s="517"/>
      <c r="M819" s="518"/>
      <c r="N819" s="507"/>
      <c r="O819" s="507"/>
      <c r="P819" s="507"/>
      <c r="Q819" s="506" t="s">
        <v>2411</v>
      </c>
    </row>
    <row r="820" spans="4:17" x14ac:dyDescent="0.2">
      <c r="D820" s="507" t="s">
        <v>4601</v>
      </c>
      <c r="E820" s="506" t="s">
        <v>4597</v>
      </c>
      <c r="F820" s="507"/>
      <c r="G820" s="506"/>
      <c r="H820" s="507"/>
      <c r="I820" s="507"/>
      <c r="J820" s="506" t="str">
        <f t="shared" si="13"/>
        <v/>
      </c>
      <c r="K820" s="517"/>
      <c r="L820" s="517"/>
      <c r="M820" s="518"/>
      <c r="N820" s="507"/>
      <c r="O820" s="507"/>
      <c r="P820" s="507"/>
      <c r="Q820" s="506" t="s">
        <v>2412</v>
      </c>
    </row>
    <row r="821" spans="4:17" x14ac:dyDescent="0.2">
      <c r="D821" s="507" t="s">
        <v>4602</v>
      </c>
      <c r="E821" s="506" t="s">
        <v>4597</v>
      </c>
      <c r="F821" s="507"/>
      <c r="G821" s="506"/>
      <c r="H821" s="507"/>
      <c r="I821" s="507"/>
      <c r="J821" s="506" t="str">
        <f t="shared" si="13"/>
        <v/>
      </c>
      <c r="K821" s="517"/>
      <c r="L821" s="517"/>
      <c r="M821" s="518"/>
      <c r="N821" s="507"/>
      <c r="O821" s="507"/>
      <c r="P821" s="507"/>
      <c r="Q821" s="506" t="s">
        <v>2413</v>
      </c>
    </row>
    <row r="822" spans="4:17" x14ac:dyDescent="0.2">
      <c r="D822" s="507" t="s">
        <v>4603</v>
      </c>
      <c r="E822" s="506" t="s">
        <v>4597</v>
      </c>
      <c r="F822" s="507"/>
      <c r="G822" s="506"/>
      <c r="H822" s="507"/>
      <c r="I822" s="507"/>
      <c r="J822" s="506" t="str">
        <f t="shared" si="13"/>
        <v/>
      </c>
      <c r="K822" s="517"/>
      <c r="L822" s="517"/>
      <c r="M822" s="518"/>
      <c r="N822" s="507"/>
      <c r="O822" s="507"/>
      <c r="P822" s="507"/>
      <c r="Q822" s="506" t="s">
        <v>2414</v>
      </c>
    </row>
    <row r="823" spans="4:17" x14ac:dyDescent="0.2">
      <c r="D823" s="507" t="s">
        <v>4604</v>
      </c>
      <c r="E823" s="506" t="s">
        <v>4597</v>
      </c>
      <c r="F823" s="507"/>
      <c r="G823" s="506"/>
      <c r="H823" s="507"/>
      <c r="I823" s="507"/>
      <c r="J823" s="506" t="str">
        <f t="shared" si="13"/>
        <v/>
      </c>
      <c r="K823" s="517"/>
      <c r="L823" s="517"/>
      <c r="M823" s="518"/>
      <c r="N823" s="507"/>
      <c r="O823" s="507"/>
      <c r="P823" s="507"/>
      <c r="Q823" s="506" t="s">
        <v>2415</v>
      </c>
    </row>
    <row r="824" spans="4:17" x14ac:dyDescent="0.2">
      <c r="D824" s="507" t="s">
        <v>4605</v>
      </c>
      <c r="E824" s="506" t="s">
        <v>4597</v>
      </c>
      <c r="F824" s="507"/>
      <c r="G824" s="506"/>
      <c r="H824" s="507"/>
      <c r="I824" s="507"/>
      <c r="J824" s="506" t="str">
        <f t="shared" si="13"/>
        <v/>
      </c>
      <c r="K824" s="517"/>
      <c r="L824" s="517"/>
      <c r="M824" s="518"/>
      <c r="N824" s="507"/>
      <c r="O824" s="507"/>
      <c r="P824" s="507"/>
      <c r="Q824" s="506" t="s">
        <v>2416</v>
      </c>
    </row>
    <row r="825" spans="4:17" x14ac:dyDescent="0.2">
      <c r="D825" s="507" t="s">
        <v>4606</v>
      </c>
      <c r="E825" s="506" t="s">
        <v>4597</v>
      </c>
      <c r="F825" s="507"/>
      <c r="G825" s="506"/>
      <c r="H825" s="507"/>
      <c r="I825" s="507"/>
      <c r="J825" s="506" t="str">
        <f t="shared" si="13"/>
        <v/>
      </c>
      <c r="K825" s="517"/>
      <c r="L825" s="517"/>
      <c r="M825" s="518"/>
      <c r="N825" s="507"/>
      <c r="O825" s="507"/>
      <c r="P825" s="507"/>
      <c r="Q825" s="506" t="s">
        <v>2417</v>
      </c>
    </row>
  </sheetData>
  <dataValidations count="7">
    <dataValidation type="list" allowBlank="1" showInputMessage="1" showErrorMessage="1" errorTitle="X-Author for Excel" error="Please select a value from the drop-down." promptTitle="X-Author for Excel" sqref="L3:L233">
      <formula1>IF(IFERROR(ROWS(INDIRECT(SUBSTITUTE("AIM_Impact_Disaggregation__c.AIM_Baseline_Year__c"," ","_"))),-1) &lt; 0, XAuthorInvalidPicklistData,INDIRECT(SUBSTITUTE("AIM_Impact_Disaggregation__c.AIM_Baseline_Year__c"," ","_")))</formula1>
    </dataValidation>
    <dataValidation type="custom" allowBlank="1" showInputMessage="1" showErrorMessage="1" errorTitle="X-Author for Excel" error="Id and Lookup fields are not editable." promptTitle="X-Author for Excel" sqref="O3:O233 O239:O469 Q475:Q825">
      <formula1>""</formula1>
    </dataValidation>
    <dataValidation type="list" allowBlank="1" showInputMessage="1" showErrorMessage="1" errorTitle="X-Author for Excel" error="Please select a value from the drop-down." promptTitle="X-Author for Excel" sqref="L239:L469">
      <formula1>IF(IFERROR(ROWS(INDIRECT(SUBSTITUTE("AIM_Outcome_Disaggregation__c.AIM_Baseline_Year__c"," ","_"))),-1) &lt; 0, XAuthorInvalidPicklistData,INDIRECT(SUBSTITUTE("AIM_Outcome_Disaggregation__c.AIM_Baseline_Year__c"," ","_")))</formula1>
    </dataValidation>
    <dataValidation type="decimal" allowBlank="1" showInputMessage="1" showErrorMessage="1" errorTitle="X-Author for Excel" error="Please enter a valid numeric value. Valid range for Baseline N# is -10000000000 to 10000000000." promptTitle="X-Author for Excel" sqref="K475:K825">
      <formula1>-10000000000</formula1>
      <formula2>10000000000</formula2>
    </dataValidation>
    <dataValidation type="decimal" allowBlank="1" showInputMessage="1" showErrorMessage="1" errorTitle="X-Author for Excel" error="Please enter a valid numeric value. Valid range for Baseline D# is -10000000000 to 10000000000." promptTitle="X-Author for Excel" sqref="L475:L825">
      <formula1>-10000000000</formula1>
      <formula2>10000000000</formula2>
    </dataValidation>
    <dataValidation type="decimal" allowBlank="1" showInputMessage="1" showErrorMessage="1" errorTitle="X-Author for Excel" error="Please enter a valid numeric value. Valid range for Baseline % is -99999.99 to 99999.99." promptTitle="X-Author for Excel" sqref="M475:M825">
      <formula1>-99999.99</formula1>
      <formula2>99999.99</formula2>
    </dataValidation>
    <dataValidation type="list" allowBlank="1" showInputMessage="1" showErrorMessage="1" errorTitle="X-Author for Excel" error="Please select a value from the drop-down." promptTitle="X-Author for Excel" sqref="N475:N825">
      <formula1>IF(IFERROR(ROWS(INDIRECT(SUBSTITUTE("AIM_Coverage_Disaggregation__c.AIM_Year__c"," ","_"))),-1) &lt; 0, XAuthorInvalidPicklistData,INDIRECT(SUBSTITUTE("AIM_Coverage_Disaggregation__c.AIM_Year__c"," ","_")))</formula1>
    </dataValidation>
  </dataValidations>
  <pageMargins left="0.75" right="0.75" top="1" bottom="1" header="0.5" footer="0.5"/>
  <pageSetup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D842"/>
  <sheetViews>
    <sheetView workbookViewId="0">
      <selection activeCell="E26" sqref="E26"/>
    </sheetView>
  </sheetViews>
  <sheetFormatPr defaultColWidth="8.75" defaultRowHeight="12.75" x14ac:dyDescent="0.2"/>
  <cols>
    <col min="1" max="1" width="13.75" style="1" bestFit="1" customWidth="1"/>
    <col min="2" max="2" width="24.25" style="1" customWidth="1"/>
    <col min="3" max="3" width="12.75" style="11" customWidth="1"/>
    <col min="4" max="4" width="13.75" style="1" bestFit="1" customWidth="1"/>
    <col min="5" max="5" width="11.75" style="1" bestFit="1" customWidth="1"/>
    <col min="6" max="16384" width="8.75" style="1"/>
  </cols>
  <sheetData>
    <row r="1" spans="1:4" x14ac:dyDescent="0.2">
      <c r="A1" s="704" t="s">
        <v>160</v>
      </c>
      <c r="B1" s="704"/>
      <c r="C1" s="704"/>
      <c r="D1" s="704"/>
    </row>
    <row r="2" spans="1:4" x14ac:dyDescent="0.2">
      <c r="A2" s="506" t="s">
        <v>66</v>
      </c>
      <c r="B2" s="516" t="s">
        <v>64</v>
      </c>
      <c r="C2" s="510"/>
      <c r="D2" s="506" t="s">
        <v>108</v>
      </c>
    </row>
    <row r="3" spans="1:4" hidden="1" x14ac:dyDescent="0.2">
      <c r="A3" s="507" t="s">
        <v>65</v>
      </c>
      <c r="B3" s="506" t="s">
        <v>161</v>
      </c>
      <c r="C3" s="506" t="str">
        <f t="array" ref="C3">IFERROR(INDEX($B$3:$B$10, MATCH(0, COUNTIF($C$2:C2, $B$3:$B$10&amp;"") + IF($B$3:$B$10="",1,0), 0)), "")</f>
        <v>[Account (Name)]</v>
      </c>
      <c r="D3" s="506" t="s">
        <v>107</v>
      </c>
    </row>
    <row r="4" spans="1:4" s="11" customFormat="1" x14ac:dyDescent="0.2">
      <c r="A4" s="507" t="s">
        <v>3707</v>
      </c>
      <c r="B4" s="506" t="s">
        <v>551</v>
      </c>
      <c r="C4" s="506" t="str">
        <f t="array" ref="C4">IFERROR(INDEX($B$3:$B$10, MATCH(0, COUNTIF($C$2:C3, $B$3:$B$10&amp;"") + IF($B$3:$B$10="",1,0), 0)), "")</f>
        <v>United Nations Development Programme</v>
      </c>
      <c r="D4" s="506" t="s">
        <v>3708</v>
      </c>
    </row>
    <row r="5" spans="1:4" s="11" customFormat="1" x14ac:dyDescent="0.2">
      <c r="A5" s="507" t="s">
        <v>3709</v>
      </c>
      <c r="B5" s="506" t="s">
        <v>551</v>
      </c>
      <c r="C5" s="506" t="str">
        <f t="array" ref="C5">IFERROR(INDEX($B$3:$B$10, MATCH(0, COUNTIF($C$2:C4, $B$3:$B$10&amp;"") + IF($B$3:$B$10="",1,0), 0)), "")</f>
        <v>Project HOPE  - the People to People Health Foundation</v>
      </c>
      <c r="D5" s="506" t="s">
        <v>3708</v>
      </c>
    </row>
    <row r="6" spans="1:4" s="11" customFormat="1" x14ac:dyDescent="0.2">
      <c r="A6" s="507" t="s">
        <v>3710</v>
      </c>
      <c r="B6" s="506" t="s">
        <v>551</v>
      </c>
      <c r="C6" s="506" t="str">
        <f t="array" ref="C6">IFERROR(INDEX($B$3:$B$10, MATCH(0, COUNTIF($C$2:C5, $B$3:$B$10&amp;"") + IF($B$3:$B$10="",1,0), 0)), "")</f>
        <v/>
      </c>
      <c r="D6" s="506" t="s">
        <v>3708</v>
      </c>
    </row>
    <row r="7" spans="1:4" s="11" customFormat="1" x14ac:dyDescent="0.2">
      <c r="A7" s="507" t="s">
        <v>3711</v>
      </c>
      <c r="B7" s="506" t="s">
        <v>3712</v>
      </c>
      <c r="C7" s="506" t="str">
        <f t="array" ref="C7">IFERROR(INDEX($B$3:$B$10, MATCH(0, COUNTIF($C$2:C6, $B$3:$B$10&amp;"") + IF($B$3:$B$10="",1,0), 0)), "")</f>
        <v/>
      </c>
      <c r="D7" s="506" t="s">
        <v>3713</v>
      </c>
    </row>
    <row r="8" spans="1:4" s="11" customFormat="1" x14ac:dyDescent="0.2">
      <c r="A8" s="507" t="s">
        <v>3714</v>
      </c>
      <c r="B8" s="506" t="s">
        <v>551</v>
      </c>
      <c r="C8" s="506" t="str">
        <f t="array" ref="C8">IFERROR(INDEX($B$3:$B$10, MATCH(0, COUNTIF($C$2:C7, $B$3:$B$10&amp;"") + IF($B$3:$B$10="",1,0), 0)), "")</f>
        <v/>
      </c>
      <c r="D8" s="506" t="s">
        <v>3708</v>
      </c>
    </row>
    <row r="9" spans="1:4" s="11" customFormat="1" x14ac:dyDescent="0.2">
      <c r="A9" s="507" t="s">
        <v>3715</v>
      </c>
      <c r="B9" s="506" t="s">
        <v>551</v>
      </c>
      <c r="C9" s="506" t="str">
        <f t="array" ref="C9">IFERROR(INDEX($B$3:$B$10, MATCH(0, COUNTIF($C$2:C8, $B$3:$B$10&amp;"") + IF($B$3:$B$10="",1,0), 0)), "")</f>
        <v/>
      </c>
      <c r="D9" s="506" t="s">
        <v>3708</v>
      </c>
    </row>
    <row r="10" spans="1:4" s="11" customFormat="1" x14ac:dyDescent="0.2"/>
    <row r="11" spans="1:4" s="11" customFormat="1" hidden="1" x14ac:dyDescent="0.2"/>
    <row r="12" spans="1:4" s="11" customFormat="1" hidden="1" x14ac:dyDescent="0.2"/>
    <row r="13" spans="1:4" s="11" customFormat="1" hidden="1" x14ac:dyDescent="0.2"/>
    <row r="14" spans="1:4" s="11" customFormat="1" hidden="1" x14ac:dyDescent="0.2"/>
    <row r="16" spans="1:4" x14ac:dyDescent="0.2">
      <c r="A16" s="704" t="s">
        <v>159</v>
      </c>
      <c r="B16" s="704"/>
      <c r="C16" s="704"/>
      <c r="D16" s="704"/>
    </row>
    <row r="17" spans="1:4" x14ac:dyDescent="0.2">
      <c r="A17" s="506" t="s">
        <v>66</v>
      </c>
      <c r="B17" s="506" t="s">
        <v>64</v>
      </c>
      <c r="C17" s="506"/>
      <c r="D17" s="506" t="s">
        <v>108</v>
      </c>
    </row>
    <row r="18" spans="1:4" hidden="1" x14ac:dyDescent="0.2">
      <c r="A18" s="507" t="s">
        <v>65</v>
      </c>
      <c r="B18" s="506" t="s">
        <v>161</v>
      </c>
      <c r="C18" s="506" t="str">
        <f t="array" ref="C18">IFERROR(INDEX($B$18:$B$26, MATCH(0, COUNTIF($C$17:C17, $B$18:$B$26&amp;"") + IF($B$18:$B$26="",1,0), 0)), "")</f>
        <v>[Account (Name)]</v>
      </c>
      <c r="D18" s="506" t="s">
        <v>107</v>
      </c>
    </row>
    <row r="19" spans="1:4" s="11" customFormat="1" x14ac:dyDescent="0.2">
      <c r="A19" s="507" t="s">
        <v>4608</v>
      </c>
      <c r="B19" s="506" t="s">
        <v>4609</v>
      </c>
      <c r="C19" s="506" t="str">
        <f t="array" ref="C19">IFERROR(INDEX($B$18:$B$26, MATCH(0, COUNTIF($C$17:C18, $B$18:$B$26&amp;"") + IF($B$18:$B$26="",1,0), 0)), "")</f>
        <v>Wits Health Consortium (Pty) Ltd</v>
      </c>
      <c r="D19" s="506" t="s">
        <v>4610</v>
      </c>
    </row>
    <row r="20" spans="1:4" s="11" customFormat="1" x14ac:dyDescent="0.2">
      <c r="A20" s="507" t="s">
        <v>4611</v>
      </c>
      <c r="B20" s="506" t="s">
        <v>551</v>
      </c>
      <c r="C20" s="506" t="str">
        <f t="array" ref="C20">IFERROR(INDEX($B$18:$B$26, MATCH(0, COUNTIF($C$17:C19, $B$18:$B$26&amp;"") + IF($B$18:$B$26="",1,0), 0)), "")</f>
        <v>United Nations Development Programme</v>
      </c>
      <c r="D20" s="506" t="s">
        <v>4612</v>
      </c>
    </row>
    <row r="21" spans="1:4" s="11" customFormat="1" x14ac:dyDescent="0.2">
      <c r="A21" s="507" t="s">
        <v>4613</v>
      </c>
      <c r="B21" s="506" t="s">
        <v>4614</v>
      </c>
      <c r="C21" s="506" t="str">
        <f t="array" ref="C21">IFERROR(INDEX($B$18:$B$26, MATCH(0, COUNTIF($C$17:C20, $B$18:$B$26&amp;"") + IF($B$18:$B$26="",1,0), 0)), "")</f>
        <v>Ministry of Health of the Republic of Rwanda</v>
      </c>
      <c r="D21" s="506" t="s">
        <v>4615</v>
      </c>
    </row>
    <row r="22" spans="1:4" s="11" customFormat="1" x14ac:dyDescent="0.2">
      <c r="A22" s="507" t="s">
        <v>4616</v>
      </c>
      <c r="B22" s="506" t="s">
        <v>4614</v>
      </c>
      <c r="C22" s="506" t="str">
        <f t="array" ref="C22">IFERROR(INDEX($B$18:$B$26, MATCH(0, COUNTIF($C$17:C21, $B$18:$B$26&amp;"") + IF($B$18:$B$26="",1,0), 0)), "")</f>
        <v>United Nations Office for Project Services</v>
      </c>
      <c r="D22" s="506" t="s">
        <v>4615</v>
      </c>
    </row>
    <row r="23" spans="1:4" s="11" customFormat="1" x14ac:dyDescent="0.2">
      <c r="A23" s="507" t="s">
        <v>4617</v>
      </c>
      <c r="B23" s="506" t="s">
        <v>4618</v>
      </c>
      <c r="C23" s="506" t="str">
        <f t="array" ref="C23">IFERROR(INDEX($B$18:$B$26, MATCH(0, COUNTIF($C$17:C22, $B$18:$B$26&amp;"") + IF($B$18:$B$26="",1,0), 0)), "")</f>
        <v>Solomon Islands Ministry of Health and Medical Services</v>
      </c>
      <c r="D23" s="506" t="s">
        <v>4619</v>
      </c>
    </row>
    <row r="24" spans="1:4" s="11" customFormat="1" x14ac:dyDescent="0.2">
      <c r="A24" s="507" t="s">
        <v>4620</v>
      </c>
      <c r="B24" s="506" t="s">
        <v>4618</v>
      </c>
      <c r="C24" s="506" t="str">
        <f t="array" ref="C24">IFERROR(INDEX($B$18:$B$26, MATCH(0, COUNTIF($C$17:C23, $B$18:$B$26&amp;"") + IF($B$18:$B$26="",1,0), 0)), "")</f>
        <v/>
      </c>
      <c r="D24" s="506" t="s">
        <v>4619</v>
      </c>
    </row>
    <row r="25" spans="1:4" s="11" customFormat="1" x14ac:dyDescent="0.2">
      <c r="A25" s="507" t="s">
        <v>4621</v>
      </c>
      <c r="B25" s="506" t="s">
        <v>4622</v>
      </c>
      <c r="C25" s="506" t="str">
        <f t="array" ref="C25">IFERROR(INDEX($B$18:$B$26, MATCH(0, COUNTIF($C$17:C24, $B$18:$B$26&amp;"") + IF($B$18:$B$26="",1,0), 0)), "")</f>
        <v/>
      </c>
      <c r="D25" s="506" t="s">
        <v>4623</v>
      </c>
    </row>
    <row r="29" spans="1:4" x14ac:dyDescent="0.2">
      <c r="B29" s="10"/>
    </row>
    <row r="30" spans="1:4" x14ac:dyDescent="0.2">
      <c r="A30" s="11"/>
      <c r="B30" s="10"/>
    </row>
    <row r="31" spans="1:4" x14ac:dyDescent="0.2">
      <c r="A31" s="11"/>
      <c r="B31" s="10"/>
    </row>
    <row r="32" spans="1:4" x14ac:dyDescent="0.2">
      <c r="A32" s="11"/>
      <c r="B32" s="10"/>
    </row>
    <row r="33" spans="1:2" x14ac:dyDescent="0.2">
      <c r="A33" s="11"/>
      <c r="B33" s="10"/>
    </row>
    <row r="34" spans="1:2" x14ac:dyDescent="0.2">
      <c r="A34" s="11"/>
      <c r="B34" s="10"/>
    </row>
    <row r="35" spans="1:2" x14ac:dyDescent="0.2">
      <c r="A35" s="11"/>
      <c r="B35" s="10"/>
    </row>
    <row r="36" spans="1:2" x14ac:dyDescent="0.2">
      <c r="A36" s="11"/>
      <c r="B36" s="10"/>
    </row>
    <row r="37" spans="1:2" x14ac:dyDescent="0.2">
      <c r="A37" s="11"/>
      <c r="B37" s="10"/>
    </row>
    <row r="38" spans="1:2" x14ac:dyDescent="0.2">
      <c r="A38" s="11"/>
      <c r="B38" s="10"/>
    </row>
    <row r="39" spans="1:2" x14ac:dyDescent="0.2">
      <c r="A39" s="11"/>
      <c r="B39" s="10"/>
    </row>
    <row r="40" spans="1:2" x14ac:dyDescent="0.2">
      <c r="A40" s="11"/>
      <c r="B40" s="10"/>
    </row>
    <row r="41" spans="1:2" x14ac:dyDescent="0.2">
      <c r="A41" s="11"/>
      <c r="B41" s="10"/>
    </row>
    <row r="42" spans="1:2" x14ac:dyDescent="0.2">
      <c r="A42" s="11"/>
      <c r="B42" s="10"/>
    </row>
    <row r="43" spans="1:2" x14ac:dyDescent="0.2">
      <c r="A43" s="11"/>
      <c r="B43" s="10"/>
    </row>
    <row r="44" spans="1:2" x14ac:dyDescent="0.2">
      <c r="A44" s="11"/>
      <c r="B44" s="10"/>
    </row>
    <row r="45" spans="1:2" x14ac:dyDescent="0.2">
      <c r="A45" s="11"/>
      <c r="B45" s="10"/>
    </row>
    <row r="46" spans="1:2" x14ac:dyDescent="0.2">
      <c r="A46" s="11"/>
      <c r="B46" s="10"/>
    </row>
    <row r="47" spans="1:2" x14ac:dyDescent="0.2">
      <c r="A47" s="11"/>
      <c r="B47" s="10"/>
    </row>
    <row r="48" spans="1:2" x14ac:dyDescent="0.2">
      <c r="A48" s="11"/>
      <c r="B48" s="10"/>
    </row>
    <row r="49" spans="1:2" x14ac:dyDescent="0.2">
      <c r="A49" s="11"/>
      <c r="B49" s="10"/>
    </row>
    <row r="50" spans="1:2" x14ac:dyDescent="0.2">
      <c r="A50" s="11"/>
      <c r="B50" s="10"/>
    </row>
    <row r="51" spans="1:2" x14ac:dyDescent="0.2">
      <c r="A51" s="11"/>
      <c r="B51" s="10"/>
    </row>
    <row r="52" spans="1:2" x14ac:dyDescent="0.2">
      <c r="A52" s="11"/>
      <c r="B52" s="10"/>
    </row>
    <row r="53" spans="1:2" x14ac:dyDescent="0.2">
      <c r="A53" s="11"/>
      <c r="B53" s="10"/>
    </row>
    <row r="54" spans="1:2" x14ac:dyDescent="0.2">
      <c r="A54" s="11"/>
      <c r="B54" s="10"/>
    </row>
    <row r="55" spans="1:2" x14ac:dyDescent="0.2">
      <c r="A55" s="11"/>
      <c r="B55" s="10"/>
    </row>
    <row r="56" spans="1:2" x14ac:dyDescent="0.2">
      <c r="A56" s="11"/>
      <c r="B56" s="10"/>
    </row>
    <row r="57" spans="1:2" x14ac:dyDescent="0.2">
      <c r="A57" s="11"/>
      <c r="B57" s="10"/>
    </row>
    <row r="58" spans="1:2" x14ac:dyDescent="0.2">
      <c r="A58" s="11"/>
      <c r="B58" s="10"/>
    </row>
    <row r="59" spans="1:2" x14ac:dyDescent="0.2">
      <c r="A59" s="11"/>
      <c r="B59" s="10"/>
    </row>
    <row r="60" spans="1:2" x14ac:dyDescent="0.2">
      <c r="A60" s="11"/>
      <c r="B60" s="10"/>
    </row>
    <row r="61" spans="1:2" x14ac:dyDescent="0.2">
      <c r="A61" s="11"/>
      <c r="B61" s="10"/>
    </row>
    <row r="62" spans="1:2" x14ac:dyDescent="0.2">
      <c r="A62" s="11"/>
      <c r="B62" s="10"/>
    </row>
    <row r="63" spans="1:2" x14ac:dyDescent="0.2">
      <c r="A63" s="11"/>
      <c r="B63" s="10"/>
    </row>
    <row r="64" spans="1:2" x14ac:dyDescent="0.2">
      <c r="A64" s="11"/>
      <c r="B64" s="10"/>
    </row>
    <row r="65" spans="1:2" x14ac:dyDescent="0.2">
      <c r="A65" s="11"/>
      <c r="B65" s="10"/>
    </row>
    <row r="66" spans="1:2" x14ac:dyDescent="0.2">
      <c r="A66" s="11"/>
      <c r="B66" s="10"/>
    </row>
    <row r="67" spans="1:2" x14ac:dyDescent="0.2">
      <c r="A67" s="11"/>
      <c r="B67" s="10"/>
    </row>
    <row r="68" spans="1:2" x14ac:dyDescent="0.2">
      <c r="A68" s="11"/>
      <c r="B68" s="10"/>
    </row>
    <row r="69" spans="1:2" x14ac:dyDescent="0.2">
      <c r="A69" s="11"/>
      <c r="B69" s="10"/>
    </row>
    <row r="70" spans="1:2" x14ac:dyDescent="0.2">
      <c r="A70" s="11"/>
      <c r="B70" s="10"/>
    </row>
    <row r="71" spans="1:2" x14ac:dyDescent="0.2">
      <c r="A71" s="11"/>
      <c r="B71" s="10"/>
    </row>
    <row r="72" spans="1:2" x14ac:dyDescent="0.2">
      <c r="A72" s="11"/>
      <c r="B72" s="10"/>
    </row>
    <row r="73" spans="1:2" x14ac:dyDescent="0.2">
      <c r="A73" s="11"/>
      <c r="B73" s="10"/>
    </row>
    <row r="74" spans="1:2" x14ac:dyDescent="0.2">
      <c r="A74" s="11"/>
      <c r="B74" s="10"/>
    </row>
    <row r="75" spans="1:2" x14ac:dyDescent="0.2">
      <c r="A75" s="11"/>
      <c r="B75" s="10"/>
    </row>
    <row r="76" spans="1:2" x14ac:dyDescent="0.2">
      <c r="A76" s="11"/>
      <c r="B76" s="10"/>
    </row>
    <row r="77" spans="1:2" x14ac:dyDescent="0.2">
      <c r="A77" s="11"/>
      <c r="B77" s="10"/>
    </row>
    <row r="78" spans="1:2" x14ac:dyDescent="0.2">
      <c r="A78" s="11"/>
      <c r="B78" s="10"/>
    </row>
    <row r="79" spans="1:2" x14ac:dyDescent="0.2">
      <c r="A79" s="11"/>
      <c r="B79" s="10"/>
    </row>
    <row r="80" spans="1:2" x14ac:dyDescent="0.2">
      <c r="A80" s="11"/>
      <c r="B80" s="10"/>
    </row>
    <row r="81" spans="1:2" x14ac:dyDescent="0.2">
      <c r="A81" s="11"/>
      <c r="B81" s="10"/>
    </row>
    <row r="82" spans="1:2" x14ac:dyDescent="0.2">
      <c r="A82" s="11"/>
      <c r="B82" s="10"/>
    </row>
    <row r="83" spans="1:2" x14ac:dyDescent="0.2">
      <c r="A83" s="11"/>
      <c r="B83" s="10"/>
    </row>
    <row r="84" spans="1:2" x14ac:dyDescent="0.2">
      <c r="A84" s="11"/>
      <c r="B84" s="10"/>
    </row>
    <row r="85" spans="1:2" x14ac:dyDescent="0.2">
      <c r="A85" s="11"/>
      <c r="B85" s="10"/>
    </row>
    <row r="86" spans="1:2" x14ac:dyDescent="0.2">
      <c r="A86" s="11"/>
      <c r="B86" s="10"/>
    </row>
    <row r="87" spans="1:2" x14ac:dyDescent="0.2">
      <c r="A87" s="11"/>
      <c r="B87" s="10"/>
    </row>
    <row r="88" spans="1:2" x14ac:dyDescent="0.2">
      <c r="A88" s="11"/>
      <c r="B88" s="10"/>
    </row>
    <row r="89" spans="1:2" x14ac:dyDescent="0.2">
      <c r="A89" s="11"/>
      <c r="B89" s="10"/>
    </row>
    <row r="90" spans="1:2" x14ac:dyDescent="0.2">
      <c r="A90" s="11"/>
      <c r="B90" s="10"/>
    </row>
    <row r="91" spans="1:2" x14ac:dyDescent="0.2">
      <c r="A91" s="11"/>
      <c r="B91" s="10"/>
    </row>
    <row r="92" spans="1:2" x14ac:dyDescent="0.2">
      <c r="A92" s="11"/>
      <c r="B92" s="10"/>
    </row>
    <row r="93" spans="1:2" x14ac:dyDescent="0.2">
      <c r="A93" s="11"/>
      <c r="B93" s="10"/>
    </row>
    <row r="94" spans="1:2" x14ac:dyDescent="0.2">
      <c r="A94" s="11"/>
      <c r="B94" s="10"/>
    </row>
    <row r="95" spans="1:2" x14ac:dyDescent="0.2">
      <c r="A95" s="11"/>
      <c r="B95" s="10"/>
    </row>
    <row r="96" spans="1:2" x14ac:dyDescent="0.2">
      <c r="A96" s="11"/>
      <c r="B96" s="10"/>
    </row>
    <row r="97" spans="1:2" x14ac:dyDescent="0.2">
      <c r="A97" s="11"/>
      <c r="B97" s="10"/>
    </row>
    <row r="98" spans="1:2" x14ac:dyDescent="0.2">
      <c r="A98" s="11"/>
      <c r="B98" s="10"/>
    </row>
    <row r="99" spans="1:2" x14ac:dyDescent="0.2">
      <c r="A99" s="11"/>
      <c r="B99" s="10"/>
    </row>
    <row r="100" spans="1:2" x14ac:dyDescent="0.2">
      <c r="A100" s="11"/>
      <c r="B100" s="10"/>
    </row>
    <row r="101" spans="1:2" x14ac:dyDescent="0.2">
      <c r="A101" s="11"/>
      <c r="B101" s="10"/>
    </row>
    <row r="102" spans="1:2" x14ac:dyDescent="0.2">
      <c r="A102" s="11"/>
      <c r="B102" s="10"/>
    </row>
    <row r="103" spans="1:2" x14ac:dyDescent="0.2">
      <c r="A103" s="11"/>
      <c r="B103" s="10"/>
    </row>
    <row r="104" spans="1:2" x14ac:dyDescent="0.2">
      <c r="A104" s="11"/>
      <c r="B104" s="10"/>
    </row>
    <row r="105" spans="1:2" x14ac:dyDescent="0.2">
      <c r="A105" s="11"/>
      <c r="B105" s="10"/>
    </row>
    <row r="106" spans="1:2" x14ac:dyDescent="0.2">
      <c r="A106" s="11"/>
      <c r="B106" s="10"/>
    </row>
    <row r="107" spans="1:2" x14ac:dyDescent="0.2">
      <c r="A107" s="11"/>
      <c r="B107" s="10"/>
    </row>
    <row r="108" spans="1:2" x14ac:dyDescent="0.2">
      <c r="A108" s="11"/>
      <c r="B108" s="10"/>
    </row>
    <row r="109" spans="1:2" x14ac:dyDescent="0.2">
      <c r="A109" s="11"/>
      <c r="B109" s="10"/>
    </row>
    <row r="110" spans="1:2" x14ac:dyDescent="0.2">
      <c r="A110" s="11"/>
      <c r="B110" s="10"/>
    </row>
    <row r="111" spans="1:2" x14ac:dyDescent="0.2">
      <c r="A111" s="11"/>
      <c r="B111" s="10"/>
    </row>
    <row r="112" spans="1:2" x14ac:dyDescent="0.2">
      <c r="A112" s="11"/>
      <c r="B112" s="10"/>
    </row>
    <row r="113" spans="1:2" x14ac:dyDescent="0.2">
      <c r="A113" s="11"/>
      <c r="B113" s="10"/>
    </row>
    <row r="114" spans="1:2" x14ac:dyDescent="0.2">
      <c r="A114" s="11"/>
      <c r="B114" s="10"/>
    </row>
    <row r="115" spans="1:2" x14ac:dyDescent="0.2">
      <c r="A115" s="11"/>
      <c r="B115" s="10"/>
    </row>
    <row r="116" spans="1:2" x14ac:dyDescent="0.2">
      <c r="A116" s="11"/>
      <c r="B116" s="10"/>
    </row>
    <row r="117" spans="1:2" x14ac:dyDescent="0.2">
      <c r="A117" s="11"/>
      <c r="B117" s="10"/>
    </row>
    <row r="118" spans="1:2" x14ac:dyDescent="0.2">
      <c r="A118" s="11"/>
      <c r="B118" s="10"/>
    </row>
    <row r="119" spans="1:2" x14ac:dyDescent="0.2">
      <c r="A119" s="11"/>
      <c r="B119" s="10"/>
    </row>
    <row r="120" spans="1:2" x14ac:dyDescent="0.2">
      <c r="A120" s="11"/>
      <c r="B120" s="10"/>
    </row>
    <row r="121" spans="1:2" x14ac:dyDescent="0.2">
      <c r="A121" s="11"/>
      <c r="B121" s="10"/>
    </row>
    <row r="122" spans="1:2" x14ac:dyDescent="0.2">
      <c r="A122" s="11"/>
      <c r="B122" s="10"/>
    </row>
    <row r="123" spans="1:2" x14ac:dyDescent="0.2">
      <c r="A123" s="11"/>
      <c r="B123" s="10"/>
    </row>
    <row r="124" spans="1:2" x14ac:dyDescent="0.2">
      <c r="A124" s="11"/>
      <c r="B124" s="10"/>
    </row>
    <row r="125" spans="1:2" x14ac:dyDescent="0.2">
      <c r="A125" s="11"/>
      <c r="B125" s="10"/>
    </row>
    <row r="126" spans="1:2" x14ac:dyDescent="0.2">
      <c r="A126" s="11"/>
      <c r="B126" s="10"/>
    </row>
    <row r="127" spans="1:2" x14ac:dyDescent="0.2">
      <c r="A127" s="11"/>
      <c r="B127" s="10"/>
    </row>
    <row r="128" spans="1:2" x14ac:dyDescent="0.2">
      <c r="A128" s="11"/>
      <c r="B128" s="10"/>
    </row>
    <row r="129" spans="1:2" x14ac:dyDescent="0.2">
      <c r="A129" s="11"/>
      <c r="B129" s="10"/>
    </row>
    <row r="130" spans="1:2" x14ac:dyDescent="0.2">
      <c r="A130" s="11"/>
      <c r="B130" s="10"/>
    </row>
    <row r="131" spans="1:2" x14ac:dyDescent="0.2">
      <c r="A131" s="11"/>
      <c r="B131" s="10"/>
    </row>
    <row r="132" spans="1:2" x14ac:dyDescent="0.2">
      <c r="A132" s="11"/>
      <c r="B132" s="10"/>
    </row>
    <row r="133" spans="1:2" x14ac:dyDescent="0.2">
      <c r="A133" s="11"/>
      <c r="B133" s="10"/>
    </row>
    <row r="134" spans="1:2" x14ac:dyDescent="0.2">
      <c r="A134" s="11"/>
      <c r="B134" s="10"/>
    </row>
    <row r="135" spans="1:2" x14ac:dyDescent="0.2">
      <c r="A135" s="11"/>
      <c r="B135" s="10"/>
    </row>
    <row r="136" spans="1:2" x14ac:dyDescent="0.2">
      <c r="A136" s="11"/>
      <c r="B136" s="10"/>
    </row>
    <row r="137" spans="1:2" x14ac:dyDescent="0.2">
      <c r="A137" s="11"/>
      <c r="B137" s="10"/>
    </row>
    <row r="138" spans="1:2" x14ac:dyDescent="0.2">
      <c r="A138" s="11"/>
      <c r="B138" s="10"/>
    </row>
    <row r="139" spans="1:2" x14ac:dyDescent="0.2">
      <c r="A139" s="11"/>
      <c r="B139" s="10"/>
    </row>
    <row r="140" spans="1:2" x14ac:dyDescent="0.2">
      <c r="A140" s="11"/>
      <c r="B140" s="10"/>
    </row>
    <row r="141" spans="1:2" x14ac:dyDescent="0.2">
      <c r="A141" s="11"/>
      <c r="B141" s="10"/>
    </row>
    <row r="142" spans="1:2" x14ac:dyDescent="0.2">
      <c r="A142" s="11"/>
      <c r="B142" s="10"/>
    </row>
    <row r="143" spans="1:2" x14ac:dyDescent="0.2">
      <c r="A143" s="11"/>
      <c r="B143" s="10"/>
    </row>
    <row r="144" spans="1:2" x14ac:dyDescent="0.2">
      <c r="A144" s="11"/>
      <c r="B144" s="10"/>
    </row>
    <row r="145" spans="1:2" x14ac:dyDescent="0.2">
      <c r="A145" s="11"/>
      <c r="B145" s="10"/>
    </row>
    <row r="146" spans="1:2" x14ac:dyDescent="0.2">
      <c r="A146" s="11"/>
      <c r="B146" s="10"/>
    </row>
    <row r="147" spans="1:2" x14ac:dyDescent="0.2">
      <c r="A147" s="11"/>
      <c r="B147" s="10"/>
    </row>
    <row r="148" spans="1:2" x14ac:dyDescent="0.2">
      <c r="A148" s="11"/>
      <c r="B148" s="10"/>
    </row>
    <row r="149" spans="1:2" x14ac:dyDescent="0.2">
      <c r="A149" s="11"/>
      <c r="B149" s="10"/>
    </row>
    <row r="150" spans="1:2" x14ac:dyDescent="0.2">
      <c r="A150" s="11"/>
      <c r="B150" s="10"/>
    </row>
    <row r="151" spans="1:2" x14ac:dyDescent="0.2">
      <c r="A151" s="11"/>
      <c r="B151" s="10"/>
    </row>
    <row r="152" spans="1:2" x14ac:dyDescent="0.2">
      <c r="A152" s="11"/>
      <c r="B152" s="10"/>
    </row>
    <row r="153" spans="1:2" x14ac:dyDescent="0.2">
      <c r="A153" s="11"/>
      <c r="B153" s="10"/>
    </row>
    <row r="154" spans="1:2" x14ac:dyDescent="0.2">
      <c r="A154" s="11"/>
      <c r="B154" s="10"/>
    </row>
    <row r="155" spans="1:2" x14ac:dyDescent="0.2">
      <c r="A155" s="11"/>
      <c r="B155" s="10"/>
    </row>
    <row r="156" spans="1:2" x14ac:dyDescent="0.2">
      <c r="A156" s="11"/>
      <c r="B156" s="10"/>
    </row>
    <row r="157" spans="1:2" x14ac:dyDescent="0.2">
      <c r="A157" s="11"/>
      <c r="B157" s="10"/>
    </row>
    <row r="158" spans="1:2" x14ac:dyDescent="0.2">
      <c r="A158" s="11"/>
      <c r="B158" s="10"/>
    </row>
    <row r="159" spans="1:2" x14ac:dyDescent="0.2">
      <c r="A159" s="11"/>
      <c r="B159" s="10"/>
    </row>
    <row r="160" spans="1:2" x14ac:dyDescent="0.2">
      <c r="A160" s="11"/>
      <c r="B160" s="10"/>
    </row>
    <row r="161" spans="1:2" x14ac:dyDescent="0.2">
      <c r="A161" s="11"/>
      <c r="B161" s="10"/>
    </row>
    <row r="162" spans="1:2" x14ac:dyDescent="0.2">
      <c r="A162" s="11"/>
      <c r="B162" s="10"/>
    </row>
    <row r="163" spans="1:2" x14ac:dyDescent="0.2">
      <c r="A163" s="11"/>
      <c r="B163" s="10"/>
    </row>
    <row r="164" spans="1:2" x14ac:dyDescent="0.2">
      <c r="A164" s="11"/>
      <c r="B164" s="10"/>
    </row>
    <row r="165" spans="1:2" x14ac:dyDescent="0.2">
      <c r="A165" s="11"/>
      <c r="B165" s="10"/>
    </row>
    <row r="166" spans="1:2" x14ac:dyDescent="0.2">
      <c r="A166" s="11"/>
      <c r="B166" s="10"/>
    </row>
    <row r="167" spans="1:2" x14ac:dyDescent="0.2">
      <c r="A167" s="11"/>
      <c r="B167" s="10"/>
    </row>
    <row r="168" spans="1:2" x14ac:dyDescent="0.2">
      <c r="A168" s="11"/>
      <c r="B168" s="10"/>
    </row>
    <row r="169" spans="1:2" x14ac:dyDescent="0.2">
      <c r="A169" s="11"/>
      <c r="B169" s="10"/>
    </row>
    <row r="170" spans="1:2" x14ac:dyDescent="0.2">
      <c r="A170" s="11"/>
      <c r="B170" s="10"/>
    </row>
    <row r="171" spans="1:2" x14ac:dyDescent="0.2">
      <c r="A171" s="11"/>
      <c r="B171" s="10"/>
    </row>
    <row r="172" spans="1:2" x14ac:dyDescent="0.2">
      <c r="A172" s="11"/>
      <c r="B172" s="10"/>
    </row>
    <row r="173" spans="1:2" x14ac:dyDescent="0.2">
      <c r="A173" s="11"/>
      <c r="B173" s="10"/>
    </row>
    <row r="174" spans="1:2" x14ac:dyDescent="0.2">
      <c r="A174" s="11"/>
      <c r="B174" s="10"/>
    </row>
    <row r="175" spans="1:2" x14ac:dyDescent="0.2">
      <c r="A175" s="11"/>
      <c r="B175" s="10"/>
    </row>
    <row r="176" spans="1:2" x14ac:dyDescent="0.2">
      <c r="A176" s="11"/>
      <c r="B176" s="10"/>
    </row>
    <row r="177" spans="1:2" x14ac:dyDescent="0.2">
      <c r="A177" s="11"/>
      <c r="B177" s="10"/>
    </row>
    <row r="178" spans="1:2" x14ac:dyDescent="0.2">
      <c r="A178" s="11"/>
      <c r="B178" s="10"/>
    </row>
    <row r="179" spans="1:2" x14ac:dyDescent="0.2">
      <c r="A179" s="11"/>
      <c r="B179" s="10"/>
    </row>
    <row r="180" spans="1:2" x14ac:dyDescent="0.2">
      <c r="A180" s="11"/>
      <c r="B180" s="10"/>
    </row>
    <row r="181" spans="1:2" x14ac:dyDescent="0.2">
      <c r="A181" s="11"/>
      <c r="B181" s="10"/>
    </row>
    <row r="182" spans="1:2" x14ac:dyDescent="0.2">
      <c r="A182" s="11"/>
      <c r="B182" s="10"/>
    </row>
    <row r="183" spans="1:2" x14ac:dyDescent="0.2">
      <c r="A183" s="11"/>
      <c r="B183" s="10"/>
    </row>
    <row r="184" spans="1:2" x14ac:dyDescent="0.2">
      <c r="A184" s="11"/>
      <c r="B184" s="10"/>
    </row>
    <row r="185" spans="1:2" x14ac:dyDescent="0.2">
      <c r="A185" s="11"/>
      <c r="B185" s="10"/>
    </row>
    <row r="186" spans="1:2" x14ac:dyDescent="0.2">
      <c r="A186" s="11"/>
      <c r="B186" s="10"/>
    </row>
    <row r="187" spans="1:2" x14ac:dyDescent="0.2">
      <c r="A187" s="11"/>
      <c r="B187" s="10"/>
    </row>
    <row r="188" spans="1:2" x14ac:dyDescent="0.2">
      <c r="A188" s="11"/>
      <c r="B188" s="10"/>
    </row>
    <row r="189" spans="1:2" x14ac:dyDescent="0.2">
      <c r="A189" s="11"/>
      <c r="B189" s="10"/>
    </row>
    <row r="190" spans="1:2" x14ac:dyDescent="0.2">
      <c r="A190" s="11"/>
      <c r="B190" s="10"/>
    </row>
    <row r="191" spans="1:2" x14ac:dyDescent="0.2">
      <c r="A191" s="11"/>
      <c r="B191" s="10"/>
    </row>
    <row r="192" spans="1:2" x14ac:dyDescent="0.2">
      <c r="A192" s="11"/>
      <c r="B192" s="10"/>
    </row>
    <row r="193" spans="1:2" x14ac:dyDescent="0.2">
      <c r="A193" s="11"/>
      <c r="B193" s="10"/>
    </row>
    <row r="194" spans="1:2" x14ac:dyDescent="0.2">
      <c r="A194" s="11"/>
      <c r="B194" s="10"/>
    </row>
    <row r="195" spans="1:2" x14ac:dyDescent="0.2">
      <c r="A195" s="11"/>
      <c r="B195" s="10"/>
    </row>
    <row r="196" spans="1:2" x14ac:dyDescent="0.2">
      <c r="A196" s="11"/>
      <c r="B196" s="10"/>
    </row>
    <row r="197" spans="1:2" x14ac:dyDescent="0.2">
      <c r="A197" s="11"/>
      <c r="B197" s="10"/>
    </row>
    <row r="198" spans="1:2" x14ac:dyDescent="0.2">
      <c r="A198" s="11"/>
      <c r="B198" s="10"/>
    </row>
    <row r="199" spans="1:2" x14ac:dyDescent="0.2">
      <c r="A199" s="11"/>
      <c r="B199" s="10"/>
    </row>
    <row r="200" spans="1:2" x14ac:dyDescent="0.2">
      <c r="A200" s="11"/>
      <c r="B200" s="10"/>
    </row>
    <row r="201" spans="1:2" x14ac:dyDescent="0.2">
      <c r="A201" s="11"/>
      <c r="B201" s="10"/>
    </row>
    <row r="202" spans="1:2" x14ac:dyDescent="0.2">
      <c r="A202" s="11"/>
      <c r="B202" s="10"/>
    </row>
    <row r="203" spans="1:2" x14ac:dyDescent="0.2">
      <c r="A203" s="11"/>
      <c r="B203" s="10"/>
    </row>
    <row r="204" spans="1:2" x14ac:dyDescent="0.2">
      <c r="A204" s="11"/>
      <c r="B204" s="10"/>
    </row>
    <row r="205" spans="1:2" x14ac:dyDescent="0.2">
      <c r="A205" s="11"/>
      <c r="B205" s="10"/>
    </row>
    <row r="206" spans="1:2" x14ac:dyDescent="0.2">
      <c r="A206" s="11"/>
      <c r="B206" s="10"/>
    </row>
    <row r="207" spans="1:2" x14ac:dyDescent="0.2">
      <c r="A207" s="11"/>
      <c r="B207" s="10"/>
    </row>
    <row r="208" spans="1:2" x14ac:dyDescent="0.2">
      <c r="A208" s="11"/>
      <c r="B208" s="10"/>
    </row>
    <row r="209" spans="1:2" x14ac:dyDescent="0.2">
      <c r="A209" s="11"/>
      <c r="B209" s="10"/>
    </row>
    <row r="210" spans="1:2" x14ac:dyDescent="0.2">
      <c r="A210" s="11"/>
      <c r="B210" s="10"/>
    </row>
    <row r="211" spans="1:2" x14ac:dyDescent="0.2">
      <c r="A211" s="11"/>
      <c r="B211" s="10"/>
    </row>
    <row r="212" spans="1:2" x14ac:dyDescent="0.2">
      <c r="A212" s="11"/>
      <c r="B212" s="10"/>
    </row>
    <row r="213" spans="1:2" x14ac:dyDescent="0.2">
      <c r="A213" s="11"/>
      <c r="B213" s="10"/>
    </row>
    <row r="214" spans="1:2" x14ac:dyDescent="0.2">
      <c r="A214" s="11"/>
      <c r="B214" s="10"/>
    </row>
    <row r="215" spans="1:2" x14ac:dyDescent="0.2">
      <c r="A215" s="11"/>
      <c r="B215" s="10"/>
    </row>
    <row r="216" spans="1:2" x14ac:dyDescent="0.2">
      <c r="A216" s="11"/>
      <c r="B216" s="10"/>
    </row>
    <row r="217" spans="1:2" x14ac:dyDescent="0.2">
      <c r="A217" s="11"/>
      <c r="B217" s="10"/>
    </row>
    <row r="218" spans="1:2" x14ac:dyDescent="0.2">
      <c r="A218" s="11"/>
      <c r="B218" s="10"/>
    </row>
    <row r="219" spans="1:2" x14ac:dyDescent="0.2">
      <c r="A219" s="11"/>
      <c r="B219" s="10"/>
    </row>
    <row r="220" spans="1:2" x14ac:dyDescent="0.2">
      <c r="A220" s="11"/>
      <c r="B220" s="10"/>
    </row>
    <row r="221" spans="1:2" x14ac:dyDescent="0.2">
      <c r="A221" s="11"/>
      <c r="B221" s="10"/>
    </row>
    <row r="222" spans="1:2" x14ac:dyDescent="0.2">
      <c r="A222" s="11"/>
      <c r="B222" s="10"/>
    </row>
    <row r="223" spans="1:2" x14ac:dyDescent="0.2">
      <c r="A223" s="11"/>
      <c r="B223" s="10"/>
    </row>
    <row r="224" spans="1:2" x14ac:dyDescent="0.2">
      <c r="A224" s="11"/>
      <c r="B224" s="10"/>
    </row>
    <row r="225" spans="1:2" x14ac:dyDescent="0.2">
      <c r="A225" s="11"/>
      <c r="B225" s="10"/>
    </row>
    <row r="226" spans="1:2" x14ac:dyDescent="0.2">
      <c r="A226" s="11"/>
      <c r="B226" s="10"/>
    </row>
    <row r="227" spans="1:2" x14ac:dyDescent="0.2">
      <c r="A227" s="11"/>
      <c r="B227" s="10"/>
    </row>
    <row r="228" spans="1:2" x14ac:dyDescent="0.2">
      <c r="A228" s="11"/>
      <c r="B228" s="10"/>
    </row>
    <row r="229" spans="1:2" x14ac:dyDescent="0.2">
      <c r="A229" s="11"/>
      <c r="B229" s="10"/>
    </row>
    <row r="230" spans="1:2" x14ac:dyDescent="0.2">
      <c r="A230" s="11"/>
      <c r="B230" s="10"/>
    </row>
    <row r="231" spans="1:2" x14ac:dyDescent="0.2">
      <c r="A231" s="11"/>
      <c r="B231" s="10"/>
    </row>
    <row r="232" spans="1:2" x14ac:dyDescent="0.2">
      <c r="A232" s="11"/>
      <c r="B232" s="10"/>
    </row>
    <row r="233" spans="1:2" x14ac:dyDescent="0.2">
      <c r="A233" s="11"/>
      <c r="B233" s="10"/>
    </row>
    <row r="234" spans="1:2" x14ac:dyDescent="0.2">
      <c r="A234" s="11"/>
      <c r="B234" s="10"/>
    </row>
    <row r="235" spans="1:2" x14ac:dyDescent="0.2">
      <c r="A235" s="11"/>
      <c r="B235" s="10"/>
    </row>
    <row r="236" spans="1:2" x14ac:dyDescent="0.2">
      <c r="A236" s="11"/>
      <c r="B236" s="10"/>
    </row>
    <row r="237" spans="1:2" x14ac:dyDescent="0.2">
      <c r="A237" s="11"/>
      <c r="B237" s="10"/>
    </row>
    <row r="238" spans="1:2" x14ac:dyDescent="0.2">
      <c r="A238" s="11"/>
      <c r="B238" s="10"/>
    </row>
    <row r="239" spans="1:2" x14ac:dyDescent="0.2">
      <c r="A239" s="11"/>
      <c r="B239" s="10"/>
    </row>
    <row r="240" spans="1:2" x14ac:dyDescent="0.2">
      <c r="A240" s="11"/>
      <c r="B240" s="10"/>
    </row>
    <row r="241" spans="1:2" x14ac:dyDescent="0.2">
      <c r="A241" s="11"/>
      <c r="B241" s="10"/>
    </row>
    <row r="242" spans="1:2" x14ac:dyDescent="0.2">
      <c r="A242" s="11"/>
      <c r="B242" s="10"/>
    </row>
    <row r="243" spans="1:2" x14ac:dyDescent="0.2">
      <c r="A243" s="11"/>
      <c r="B243" s="10"/>
    </row>
    <row r="244" spans="1:2" x14ac:dyDescent="0.2">
      <c r="A244" s="11"/>
      <c r="B244" s="10"/>
    </row>
    <row r="245" spans="1:2" x14ac:dyDescent="0.2">
      <c r="A245" s="11"/>
      <c r="B245" s="10"/>
    </row>
    <row r="246" spans="1:2" x14ac:dyDescent="0.2">
      <c r="A246" s="11"/>
      <c r="B246" s="10"/>
    </row>
    <row r="247" spans="1:2" x14ac:dyDescent="0.2">
      <c r="A247" s="11"/>
      <c r="B247" s="10"/>
    </row>
    <row r="248" spans="1:2" x14ac:dyDescent="0.2">
      <c r="A248" s="11"/>
      <c r="B248" s="10"/>
    </row>
    <row r="249" spans="1:2" x14ac:dyDescent="0.2">
      <c r="A249" s="11"/>
      <c r="B249" s="10"/>
    </row>
    <row r="250" spans="1:2" x14ac:dyDescent="0.2">
      <c r="A250" s="11"/>
      <c r="B250" s="10"/>
    </row>
    <row r="251" spans="1:2" x14ac:dyDescent="0.2">
      <c r="A251" s="11"/>
      <c r="B251" s="10"/>
    </row>
    <row r="252" spans="1:2" x14ac:dyDescent="0.2">
      <c r="A252" s="11"/>
      <c r="B252" s="10"/>
    </row>
    <row r="253" spans="1:2" x14ac:dyDescent="0.2">
      <c r="A253" s="11"/>
      <c r="B253" s="10"/>
    </row>
    <row r="254" spans="1:2" x14ac:dyDescent="0.2">
      <c r="A254" s="11"/>
      <c r="B254" s="10"/>
    </row>
    <row r="255" spans="1:2" x14ac:dyDescent="0.2">
      <c r="A255" s="11"/>
      <c r="B255" s="10"/>
    </row>
    <row r="256" spans="1:2" x14ac:dyDescent="0.2">
      <c r="A256" s="11"/>
      <c r="B256" s="10"/>
    </row>
    <row r="257" spans="1:2" x14ac:dyDescent="0.2">
      <c r="A257" s="11"/>
      <c r="B257" s="10"/>
    </row>
    <row r="258" spans="1:2" x14ac:dyDescent="0.2">
      <c r="A258" s="11"/>
      <c r="B258" s="10"/>
    </row>
    <row r="259" spans="1:2" x14ac:dyDescent="0.2">
      <c r="A259" s="11"/>
      <c r="B259" s="10"/>
    </row>
    <row r="260" spans="1:2" x14ac:dyDescent="0.2">
      <c r="A260" s="11"/>
      <c r="B260" s="10"/>
    </row>
    <row r="261" spans="1:2" x14ac:dyDescent="0.2">
      <c r="A261" s="11"/>
      <c r="B261" s="10"/>
    </row>
    <row r="262" spans="1:2" x14ac:dyDescent="0.2">
      <c r="A262" s="11"/>
      <c r="B262" s="10"/>
    </row>
    <row r="263" spans="1:2" x14ac:dyDescent="0.2">
      <c r="A263" s="11"/>
      <c r="B263" s="10"/>
    </row>
    <row r="264" spans="1:2" x14ac:dyDescent="0.2">
      <c r="A264" s="11"/>
      <c r="B264" s="10"/>
    </row>
    <row r="265" spans="1:2" x14ac:dyDescent="0.2">
      <c r="A265" s="11"/>
      <c r="B265" s="10"/>
    </row>
    <row r="266" spans="1:2" x14ac:dyDescent="0.2">
      <c r="A266" s="11"/>
      <c r="B266" s="10"/>
    </row>
    <row r="267" spans="1:2" x14ac:dyDescent="0.2">
      <c r="A267" s="11"/>
      <c r="B267" s="10"/>
    </row>
    <row r="268" spans="1:2" x14ac:dyDescent="0.2">
      <c r="A268" s="11"/>
      <c r="B268" s="10"/>
    </row>
    <row r="269" spans="1:2" x14ac:dyDescent="0.2">
      <c r="A269" s="11"/>
      <c r="B269" s="10"/>
    </row>
    <row r="270" spans="1:2" x14ac:dyDescent="0.2">
      <c r="A270" s="11"/>
      <c r="B270" s="10"/>
    </row>
    <row r="271" spans="1:2" x14ac:dyDescent="0.2">
      <c r="A271" s="11"/>
      <c r="B271" s="10"/>
    </row>
    <row r="272" spans="1:2" x14ac:dyDescent="0.2">
      <c r="A272" s="11"/>
      <c r="B272" s="10"/>
    </row>
    <row r="273" spans="1:2" x14ac:dyDescent="0.2">
      <c r="A273" s="11"/>
      <c r="B273" s="10"/>
    </row>
    <row r="274" spans="1:2" x14ac:dyDescent="0.2">
      <c r="A274" s="11"/>
      <c r="B274" s="10"/>
    </row>
    <row r="275" spans="1:2" x14ac:dyDescent="0.2">
      <c r="A275" s="11"/>
      <c r="B275" s="10"/>
    </row>
    <row r="276" spans="1:2" x14ac:dyDescent="0.2">
      <c r="A276" s="11"/>
      <c r="B276" s="10"/>
    </row>
    <row r="277" spans="1:2" x14ac:dyDescent="0.2">
      <c r="A277" s="11"/>
      <c r="B277" s="10"/>
    </row>
    <row r="278" spans="1:2" x14ac:dyDescent="0.2">
      <c r="A278" s="11"/>
      <c r="B278" s="10"/>
    </row>
    <row r="279" spans="1:2" x14ac:dyDescent="0.2">
      <c r="A279" s="11"/>
      <c r="B279" s="10"/>
    </row>
    <row r="280" spans="1:2" x14ac:dyDescent="0.2">
      <c r="A280" s="11"/>
      <c r="B280" s="10"/>
    </row>
    <row r="281" spans="1:2" x14ac:dyDescent="0.2">
      <c r="A281" s="11"/>
      <c r="B281" s="10"/>
    </row>
    <row r="282" spans="1:2" x14ac:dyDescent="0.2">
      <c r="A282" s="11"/>
      <c r="B282" s="10"/>
    </row>
    <row r="283" spans="1:2" x14ac:dyDescent="0.2">
      <c r="A283" s="11"/>
      <c r="B283" s="10"/>
    </row>
    <row r="284" spans="1:2" x14ac:dyDescent="0.2">
      <c r="A284" s="11"/>
      <c r="B284" s="10"/>
    </row>
    <row r="285" spans="1:2" x14ac:dyDescent="0.2">
      <c r="A285" s="11"/>
      <c r="B285" s="10"/>
    </row>
    <row r="286" spans="1:2" x14ac:dyDescent="0.2">
      <c r="A286" s="11"/>
      <c r="B286" s="10"/>
    </row>
    <row r="287" spans="1:2" x14ac:dyDescent="0.2">
      <c r="A287" s="11"/>
      <c r="B287" s="10"/>
    </row>
    <row r="288" spans="1:2" x14ac:dyDescent="0.2">
      <c r="A288" s="11"/>
      <c r="B288" s="10"/>
    </row>
    <row r="289" spans="1:2" x14ac:dyDescent="0.2">
      <c r="A289" s="11"/>
      <c r="B289" s="10"/>
    </row>
    <row r="290" spans="1:2" x14ac:dyDescent="0.2">
      <c r="A290" s="11"/>
      <c r="B290" s="10"/>
    </row>
    <row r="291" spans="1:2" x14ac:dyDescent="0.2">
      <c r="A291" s="11"/>
      <c r="B291" s="10"/>
    </row>
    <row r="292" spans="1:2" x14ac:dyDescent="0.2">
      <c r="A292" s="11"/>
      <c r="B292" s="10"/>
    </row>
    <row r="293" spans="1:2" x14ac:dyDescent="0.2">
      <c r="A293" s="11"/>
      <c r="B293" s="10"/>
    </row>
    <row r="294" spans="1:2" x14ac:dyDescent="0.2">
      <c r="A294" s="11"/>
      <c r="B294" s="10"/>
    </row>
    <row r="295" spans="1:2" x14ac:dyDescent="0.2">
      <c r="A295" s="11"/>
      <c r="B295" s="10"/>
    </row>
    <row r="296" spans="1:2" x14ac:dyDescent="0.2">
      <c r="A296" s="11"/>
      <c r="B296" s="10"/>
    </row>
    <row r="297" spans="1:2" x14ac:dyDescent="0.2">
      <c r="A297" s="11"/>
      <c r="B297" s="10"/>
    </row>
    <row r="298" spans="1:2" x14ac:dyDescent="0.2">
      <c r="A298" s="11"/>
      <c r="B298" s="10"/>
    </row>
    <row r="299" spans="1:2" x14ac:dyDescent="0.2">
      <c r="A299" s="11"/>
      <c r="B299" s="10"/>
    </row>
    <row r="300" spans="1:2" x14ac:dyDescent="0.2">
      <c r="A300" s="11"/>
      <c r="B300" s="10"/>
    </row>
    <row r="301" spans="1:2" x14ac:dyDescent="0.2">
      <c r="A301" s="11"/>
      <c r="B301" s="10"/>
    </row>
    <row r="302" spans="1:2" x14ac:dyDescent="0.2">
      <c r="A302" s="11"/>
      <c r="B302" s="10"/>
    </row>
    <row r="303" spans="1:2" x14ac:dyDescent="0.2">
      <c r="A303" s="11"/>
      <c r="B303" s="10"/>
    </row>
    <row r="304" spans="1:2" x14ac:dyDescent="0.2">
      <c r="A304" s="11"/>
      <c r="B304" s="10"/>
    </row>
    <row r="305" spans="1:2" x14ac:dyDescent="0.2">
      <c r="A305" s="11"/>
      <c r="B305" s="10"/>
    </row>
    <row r="306" spans="1:2" x14ac:dyDescent="0.2">
      <c r="A306" s="11"/>
      <c r="B306" s="10"/>
    </row>
    <row r="307" spans="1:2" x14ac:dyDescent="0.2">
      <c r="A307" s="11"/>
      <c r="B307" s="10"/>
    </row>
    <row r="308" spans="1:2" x14ac:dyDescent="0.2">
      <c r="A308" s="11"/>
      <c r="B308" s="10"/>
    </row>
    <row r="309" spans="1:2" x14ac:dyDescent="0.2">
      <c r="A309" s="11"/>
      <c r="B309" s="10"/>
    </row>
    <row r="310" spans="1:2" x14ac:dyDescent="0.2">
      <c r="A310" s="11"/>
      <c r="B310" s="10"/>
    </row>
    <row r="311" spans="1:2" x14ac:dyDescent="0.2">
      <c r="A311" s="11"/>
      <c r="B311" s="10"/>
    </row>
    <row r="312" spans="1:2" x14ac:dyDescent="0.2">
      <c r="A312" s="11"/>
      <c r="B312" s="10"/>
    </row>
    <row r="313" spans="1:2" x14ac:dyDescent="0.2">
      <c r="A313" s="11"/>
      <c r="B313" s="10"/>
    </row>
    <row r="314" spans="1:2" x14ac:dyDescent="0.2">
      <c r="A314" s="11"/>
      <c r="B314" s="10"/>
    </row>
    <row r="315" spans="1:2" x14ac:dyDescent="0.2">
      <c r="A315" s="11"/>
      <c r="B315" s="10"/>
    </row>
    <row r="316" spans="1:2" x14ac:dyDescent="0.2">
      <c r="A316" s="11"/>
      <c r="B316" s="10"/>
    </row>
    <row r="317" spans="1:2" x14ac:dyDescent="0.2">
      <c r="A317" s="11"/>
      <c r="B317" s="10"/>
    </row>
    <row r="318" spans="1:2" x14ac:dyDescent="0.2">
      <c r="A318" s="11"/>
      <c r="B318" s="10"/>
    </row>
    <row r="319" spans="1:2" x14ac:dyDescent="0.2">
      <c r="A319" s="11"/>
      <c r="B319" s="10"/>
    </row>
    <row r="320" spans="1:2" x14ac:dyDescent="0.2">
      <c r="A320" s="11"/>
      <c r="B320" s="10"/>
    </row>
    <row r="321" spans="1:2" x14ac:dyDescent="0.2">
      <c r="A321" s="11"/>
      <c r="B321" s="10"/>
    </row>
    <row r="322" spans="1:2" x14ac:dyDescent="0.2">
      <c r="A322" s="11"/>
      <c r="B322" s="10"/>
    </row>
    <row r="323" spans="1:2" x14ac:dyDescent="0.2">
      <c r="A323" s="11"/>
      <c r="B323" s="10"/>
    </row>
    <row r="324" spans="1:2" x14ac:dyDescent="0.2">
      <c r="A324" s="11"/>
      <c r="B324" s="10"/>
    </row>
    <row r="325" spans="1:2" x14ac:dyDescent="0.2">
      <c r="A325" s="11"/>
      <c r="B325" s="10"/>
    </row>
    <row r="326" spans="1:2" x14ac:dyDescent="0.2">
      <c r="A326" s="11"/>
      <c r="B326" s="10"/>
    </row>
    <row r="327" spans="1:2" x14ac:dyDescent="0.2">
      <c r="A327" s="11"/>
      <c r="B327" s="10"/>
    </row>
    <row r="328" spans="1:2" x14ac:dyDescent="0.2">
      <c r="A328" s="11"/>
      <c r="B328" s="10"/>
    </row>
    <row r="329" spans="1:2" x14ac:dyDescent="0.2">
      <c r="A329" s="11"/>
      <c r="B329" s="10"/>
    </row>
    <row r="330" spans="1:2" x14ac:dyDescent="0.2">
      <c r="A330" s="11"/>
      <c r="B330" s="10"/>
    </row>
    <row r="331" spans="1:2" x14ac:dyDescent="0.2">
      <c r="A331" s="11"/>
      <c r="B331" s="10"/>
    </row>
    <row r="332" spans="1:2" x14ac:dyDescent="0.2">
      <c r="A332" s="11"/>
      <c r="B332" s="10"/>
    </row>
    <row r="333" spans="1:2" x14ac:dyDescent="0.2">
      <c r="A333" s="11"/>
      <c r="B333" s="10"/>
    </row>
    <row r="334" spans="1:2" x14ac:dyDescent="0.2">
      <c r="A334" s="11"/>
      <c r="B334" s="10"/>
    </row>
    <row r="335" spans="1:2" x14ac:dyDescent="0.2">
      <c r="A335" s="11"/>
      <c r="B335" s="10"/>
    </row>
    <row r="336" spans="1:2" x14ac:dyDescent="0.2">
      <c r="A336" s="11"/>
      <c r="B336" s="10"/>
    </row>
    <row r="337" spans="1:2" x14ac:dyDescent="0.2">
      <c r="A337" s="11"/>
      <c r="B337" s="10"/>
    </row>
    <row r="338" spans="1:2" x14ac:dyDescent="0.2">
      <c r="A338" s="11"/>
      <c r="B338" s="10"/>
    </row>
    <row r="339" spans="1:2" x14ac:dyDescent="0.2">
      <c r="A339" s="11"/>
      <c r="B339" s="10"/>
    </row>
    <row r="340" spans="1:2" x14ac:dyDescent="0.2">
      <c r="A340" s="11"/>
      <c r="B340" s="10"/>
    </row>
    <row r="341" spans="1:2" x14ac:dyDescent="0.2">
      <c r="A341" s="11"/>
      <c r="B341" s="10"/>
    </row>
    <row r="342" spans="1:2" x14ac:dyDescent="0.2">
      <c r="A342" s="11"/>
      <c r="B342" s="10"/>
    </row>
    <row r="343" spans="1:2" x14ac:dyDescent="0.2">
      <c r="A343" s="11"/>
      <c r="B343" s="10"/>
    </row>
    <row r="344" spans="1:2" x14ac:dyDescent="0.2">
      <c r="A344" s="11"/>
      <c r="B344" s="10"/>
    </row>
    <row r="345" spans="1:2" x14ac:dyDescent="0.2">
      <c r="A345" s="11"/>
      <c r="B345" s="10"/>
    </row>
    <row r="346" spans="1:2" x14ac:dyDescent="0.2">
      <c r="A346" s="11"/>
      <c r="B346" s="10"/>
    </row>
    <row r="347" spans="1:2" x14ac:dyDescent="0.2">
      <c r="A347" s="11"/>
      <c r="B347" s="10"/>
    </row>
    <row r="348" spans="1:2" x14ac:dyDescent="0.2">
      <c r="A348" s="11"/>
      <c r="B348" s="10"/>
    </row>
    <row r="349" spans="1:2" x14ac:dyDescent="0.2">
      <c r="A349" s="11"/>
      <c r="B349" s="10"/>
    </row>
    <row r="350" spans="1:2" x14ac:dyDescent="0.2">
      <c r="A350" s="11"/>
      <c r="B350" s="10"/>
    </row>
    <row r="351" spans="1:2" x14ac:dyDescent="0.2">
      <c r="A351" s="11"/>
      <c r="B351" s="10"/>
    </row>
    <row r="352" spans="1:2" x14ac:dyDescent="0.2">
      <c r="A352" s="11"/>
      <c r="B352" s="10"/>
    </row>
    <row r="353" spans="1:2" x14ac:dyDescent="0.2">
      <c r="A353" s="11"/>
      <c r="B353" s="10"/>
    </row>
    <row r="354" spans="1:2" x14ac:dyDescent="0.2">
      <c r="A354" s="11"/>
      <c r="B354" s="10"/>
    </row>
    <row r="355" spans="1:2" x14ac:dyDescent="0.2">
      <c r="A355" s="11"/>
      <c r="B355" s="10"/>
    </row>
    <row r="356" spans="1:2" x14ac:dyDescent="0.2">
      <c r="A356" s="11"/>
      <c r="B356" s="10"/>
    </row>
    <row r="357" spans="1:2" x14ac:dyDescent="0.2">
      <c r="A357" s="11"/>
      <c r="B357" s="10"/>
    </row>
    <row r="358" spans="1:2" x14ac:dyDescent="0.2">
      <c r="A358" s="11"/>
      <c r="B358" s="10"/>
    </row>
    <row r="359" spans="1:2" x14ac:dyDescent="0.2">
      <c r="A359" s="11"/>
      <c r="B359" s="10"/>
    </row>
    <row r="360" spans="1:2" x14ac:dyDescent="0.2">
      <c r="A360" s="11"/>
      <c r="B360" s="10"/>
    </row>
    <row r="361" spans="1:2" x14ac:dyDescent="0.2">
      <c r="A361" s="11"/>
      <c r="B361" s="10"/>
    </row>
    <row r="362" spans="1:2" x14ac:dyDescent="0.2">
      <c r="A362" s="11"/>
      <c r="B362" s="10"/>
    </row>
    <row r="363" spans="1:2" x14ac:dyDescent="0.2">
      <c r="A363" s="11"/>
      <c r="B363" s="10"/>
    </row>
    <row r="364" spans="1:2" x14ac:dyDescent="0.2">
      <c r="A364" s="11"/>
      <c r="B364" s="10"/>
    </row>
    <row r="365" spans="1:2" x14ac:dyDescent="0.2">
      <c r="A365" s="11"/>
      <c r="B365" s="10"/>
    </row>
    <row r="366" spans="1:2" x14ac:dyDescent="0.2">
      <c r="A366" s="11"/>
      <c r="B366" s="10"/>
    </row>
    <row r="367" spans="1:2" x14ac:dyDescent="0.2">
      <c r="A367" s="11"/>
      <c r="B367" s="10"/>
    </row>
    <row r="368" spans="1:2" x14ac:dyDescent="0.2">
      <c r="A368" s="11"/>
      <c r="B368" s="10"/>
    </row>
    <row r="369" spans="1:2" x14ac:dyDescent="0.2">
      <c r="A369" s="11"/>
      <c r="B369" s="10"/>
    </row>
    <row r="370" spans="1:2" x14ac:dyDescent="0.2">
      <c r="A370" s="11"/>
      <c r="B370" s="10"/>
    </row>
    <row r="371" spans="1:2" x14ac:dyDescent="0.2">
      <c r="A371" s="11"/>
      <c r="B371" s="10"/>
    </row>
    <row r="372" spans="1:2" x14ac:dyDescent="0.2">
      <c r="A372" s="11"/>
      <c r="B372" s="10"/>
    </row>
    <row r="373" spans="1:2" x14ac:dyDescent="0.2">
      <c r="A373" s="11"/>
      <c r="B373" s="10"/>
    </row>
    <row r="374" spans="1:2" x14ac:dyDescent="0.2">
      <c r="A374" s="11"/>
      <c r="B374" s="10"/>
    </row>
    <row r="375" spans="1:2" x14ac:dyDescent="0.2">
      <c r="A375" s="11"/>
      <c r="B375" s="10"/>
    </row>
    <row r="376" spans="1:2" x14ac:dyDescent="0.2">
      <c r="A376" s="11"/>
      <c r="B376" s="10"/>
    </row>
    <row r="377" spans="1:2" x14ac:dyDescent="0.2">
      <c r="A377" s="11"/>
      <c r="B377" s="10"/>
    </row>
    <row r="378" spans="1:2" x14ac:dyDescent="0.2">
      <c r="A378" s="11"/>
      <c r="B378" s="10"/>
    </row>
    <row r="379" spans="1:2" x14ac:dyDescent="0.2">
      <c r="A379" s="11"/>
      <c r="B379" s="10"/>
    </row>
    <row r="380" spans="1:2" x14ac:dyDescent="0.2">
      <c r="A380" s="11"/>
      <c r="B380" s="10"/>
    </row>
    <row r="381" spans="1:2" x14ac:dyDescent="0.2">
      <c r="A381" s="11"/>
      <c r="B381" s="10"/>
    </row>
    <row r="382" spans="1:2" x14ac:dyDescent="0.2">
      <c r="A382" s="11"/>
      <c r="B382" s="10"/>
    </row>
    <row r="383" spans="1:2" x14ac:dyDescent="0.2">
      <c r="A383" s="11"/>
      <c r="B383" s="10"/>
    </row>
    <row r="384" spans="1:2" x14ac:dyDescent="0.2">
      <c r="A384" s="11"/>
      <c r="B384" s="10"/>
    </row>
    <row r="385" spans="1:2" x14ac:dyDescent="0.2">
      <c r="A385" s="11"/>
      <c r="B385" s="10"/>
    </row>
    <row r="386" spans="1:2" x14ac:dyDescent="0.2">
      <c r="A386" s="11"/>
      <c r="B386" s="10"/>
    </row>
    <row r="387" spans="1:2" x14ac:dyDescent="0.2">
      <c r="A387" s="11"/>
      <c r="B387" s="10"/>
    </row>
    <row r="388" spans="1:2" x14ac:dyDescent="0.2">
      <c r="A388" s="11"/>
      <c r="B388" s="10"/>
    </row>
    <row r="389" spans="1:2" x14ac:dyDescent="0.2">
      <c r="A389" s="11"/>
      <c r="B389" s="10"/>
    </row>
    <row r="390" spans="1:2" x14ac:dyDescent="0.2">
      <c r="A390" s="11"/>
      <c r="B390" s="10"/>
    </row>
    <row r="391" spans="1:2" x14ac:dyDescent="0.2">
      <c r="A391" s="11"/>
      <c r="B391" s="10"/>
    </row>
    <row r="392" spans="1:2" x14ac:dyDescent="0.2">
      <c r="A392" s="11"/>
      <c r="B392" s="10"/>
    </row>
    <row r="393" spans="1:2" x14ac:dyDescent="0.2">
      <c r="A393" s="11"/>
      <c r="B393" s="10"/>
    </row>
    <row r="394" spans="1:2" x14ac:dyDescent="0.2">
      <c r="A394" s="11"/>
      <c r="B394" s="10"/>
    </row>
    <row r="395" spans="1:2" x14ac:dyDescent="0.2">
      <c r="A395" s="11"/>
      <c r="B395" s="10"/>
    </row>
    <row r="396" spans="1:2" x14ac:dyDescent="0.2">
      <c r="A396" s="11"/>
      <c r="B396" s="10"/>
    </row>
    <row r="397" spans="1:2" x14ac:dyDescent="0.2">
      <c r="A397" s="11"/>
      <c r="B397" s="10"/>
    </row>
    <row r="398" spans="1:2" x14ac:dyDescent="0.2">
      <c r="A398" s="11"/>
      <c r="B398" s="10"/>
    </row>
    <row r="399" spans="1:2" x14ac:dyDescent="0.2">
      <c r="A399" s="11"/>
      <c r="B399" s="10"/>
    </row>
    <row r="400" spans="1:2" x14ac:dyDescent="0.2">
      <c r="A400" s="11"/>
      <c r="B400" s="10"/>
    </row>
    <row r="401" spans="1:2" x14ac:dyDescent="0.2">
      <c r="A401" s="11"/>
      <c r="B401" s="10"/>
    </row>
    <row r="402" spans="1:2" x14ac:dyDescent="0.2">
      <c r="A402" s="11"/>
      <c r="B402" s="10"/>
    </row>
    <row r="403" spans="1:2" x14ac:dyDescent="0.2">
      <c r="A403" s="11"/>
      <c r="B403" s="10"/>
    </row>
    <row r="404" spans="1:2" x14ac:dyDescent="0.2">
      <c r="A404" s="11"/>
      <c r="B404" s="10"/>
    </row>
    <row r="405" spans="1:2" x14ac:dyDescent="0.2">
      <c r="A405" s="11"/>
      <c r="B405" s="10"/>
    </row>
    <row r="406" spans="1:2" x14ac:dyDescent="0.2">
      <c r="A406" s="11"/>
      <c r="B406" s="10"/>
    </row>
    <row r="407" spans="1:2" x14ac:dyDescent="0.2">
      <c r="A407" s="11"/>
      <c r="B407" s="10"/>
    </row>
    <row r="408" spans="1:2" x14ac:dyDescent="0.2">
      <c r="A408" s="11"/>
      <c r="B408" s="10"/>
    </row>
    <row r="409" spans="1:2" x14ac:dyDescent="0.2">
      <c r="A409" s="11"/>
      <c r="B409" s="10"/>
    </row>
    <row r="410" spans="1:2" x14ac:dyDescent="0.2">
      <c r="A410" s="11"/>
      <c r="B410" s="10"/>
    </row>
    <row r="411" spans="1:2" x14ac:dyDescent="0.2">
      <c r="A411" s="11"/>
      <c r="B411" s="10"/>
    </row>
    <row r="412" spans="1:2" x14ac:dyDescent="0.2">
      <c r="A412" s="11"/>
      <c r="B412" s="10"/>
    </row>
    <row r="413" spans="1:2" x14ac:dyDescent="0.2">
      <c r="A413" s="11"/>
      <c r="B413" s="10"/>
    </row>
    <row r="414" spans="1:2" x14ac:dyDescent="0.2">
      <c r="A414" s="11"/>
      <c r="B414" s="10"/>
    </row>
    <row r="415" spans="1:2" x14ac:dyDescent="0.2">
      <c r="A415" s="11"/>
      <c r="B415" s="10"/>
    </row>
    <row r="416" spans="1:2" x14ac:dyDescent="0.2">
      <c r="A416" s="11"/>
      <c r="B416" s="10"/>
    </row>
    <row r="417" spans="1:2" x14ac:dyDescent="0.2">
      <c r="A417" s="11"/>
      <c r="B417" s="10"/>
    </row>
    <row r="418" spans="1:2" x14ac:dyDescent="0.2">
      <c r="A418" s="11"/>
      <c r="B418" s="10"/>
    </row>
    <row r="419" spans="1:2" x14ac:dyDescent="0.2">
      <c r="A419" s="11"/>
      <c r="B419" s="10"/>
    </row>
    <row r="420" spans="1:2" x14ac:dyDescent="0.2">
      <c r="A420" s="11"/>
      <c r="B420" s="10"/>
    </row>
    <row r="421" spans="1:2" x14ac:dyDescent="0.2">
      <c r="A421" s="11"/>
      <c r="B421" s="10"/>
    </row>
    <row r="422" spans="1:2" x14ac:dyDescent="0.2">
      <c r="A422" s="11"/>
      <c r="B422" s="10"/>
    </row>
    <row r="423" spans="1:2" x14ac:dyDescent="0.2">
      <c r="A423" s="11"/>
      <c r="B423" s="10"/>
    </row>
    <row r="424" spans="1:2" x14ac:dyDescent="0.2">
      <c r="A424" s="11"/>
      <c r="B424" s="10"/>
    </row>
    <row r="425" spans="1:2" x14ac:dyDescent="0.2">
      <c r="A425" s="11"/>
      <c r="B425" s="10"/>
    </row>
    <row r="426" spans="1:2" x14ac:dyDescent="0.2">
      <c r="A426" s="11"/>
      <c r="B426" s="10"/>
    </row>
    <row r="427" spans="1:2" x14ac:dyDescent="0.2">
      <c r="A427" s="11"/>
      <c r="B427" s="10"/>
    </row>
    <row r="428" spans="1:2" x14ac:dyDescent="0.2">
      <c r="A428" s="11"/>
      <c r="B428" s="10"/>
    </row>
    <row r="429" spans="1:2" x14ac:dyDescent="0.2">
      <c r="A429" s="11"/>
      <c r="B429" s="10"/>
    </row>
    <row r="430" spans="1:2" x14ac:dyDescent="0.2">
      <c r="A430" s="11"/>
      <c r="B430" s="10"/>
    </row>
    <row r="431" spans="1:2" x14ac:dyDescent="0.2">
      <c r="A431" s="11"/>
      <c r="B431" s="10"/>
    </row>
    <row r="432" spans="1:2" x14ac:dyDescent="0.2">
      <c r="A432" s="11"/>
      <c r="B432" s="10"/>
    </row>
    <row r="433" spans="1:2" x14ac:dyDescent="0.2">
      <c r="A433" s="11"/>
      <c r="B433" s="10"/>
    </row>
    <row r="434" spans="1:2" x14ac:dyDescent="0.2">
      <c r="A434" s="11"/>
      <c r="B434" s="10"/>
    </row>
    <row r="435" spans="1:2" x14ac:dyDescent="0.2">
      <c r="A435" s="11"/>
      <c r="B435" s="10"/>
    </row>
    <row r="436" spans="1:2" x14ac:dyDescent="0.2">
      <c r="A436" s="11"/>
      <c r="B436" s="10"/>
    </row>
    <row r="437" spans="1:2" x14ac:dyDescent="0.2">
      <c r="A437" s="11"/>
      <c r="B437" s="10"/>
    </row>
    <row r="438" spans="1:2" x14ac:dyDescent="0.2">
      <c r="A438" s="11"/>
      <c r="B438" s="10"/>
    </row>
    <row r="439" spans="1:2" x14ac:dyDescent="0.2">
      <c r="A439" s="11"/>
      <c r="B439" s="10"/>
    </row>
    <row r="440" spans="1:2" x14ac:dyDescent="0.2">
      <c r="A440" s="11"/>
      <c r="B440" s="10"/>
    </row>
    <row r="441" spans="1:2" x14ac:dyDescent="0.2">
      <c r="A441" s="11"/>
      <c r="B441" s="10"/>
    </row>
    <row r="442" spans="1:2" x14ac:dyDescent="0.2">
      <c r="A442" s="11"/>
      <c r="B442" s="10"/>
    </row>
    <row r="443" spans="1:2" x14ac:dyDescent="0.2">
      <c r="A443" s="11"/>
      <c r="B443" s="10"/>
    </row>
    <row r="444" spans="1:2" x14ac:dyDescent="0.2">
      <c r="A444" s="11"/>
      <c r="B444" s="10"/>
    </row>
    <row r="445" spans="1:2" x14ac:dyDescent="0.2">
      <c r="A445" s="11"/>
      <c r="B445" s="10"/>
    </row>
    <row r="446" spans="1:2" x14ac:dyDescent="0.2">
      <c r="A446" s="11"/>
      <c r="B446" s="10"/>
    </row>
    <row r="447" spans="1:2" x14ac:dyDescent="0.2">
      <c r="A447" s="11"/>
      <c r="B447" s="10"/>
    </row>
    <row r="448" spans="1:2" x14ac:dyDescent="0.2">
      <c r="A448" s="11"/>
      <c r="B448" s="10"/>
    </row>
    <row r="449" spans="1:2" x14ac:dyDescent="0.2">
      <c r="A449" s="11"/>
      <c r="B449" s="10"/>
    </row>
    <row r="450" spans="1:2" x14ac:dyDescent="0.2">
      <c r="A450" s="11"/>
      <c r="B450" s="10"/>
    </row>
    <row r="451" spans="1:2" x14ac:dyDescent="0.2">
      <c r="A451" s="11"/>
      <c r="B451" s="10"/>
    </row>
    <row r="452" spans="1:2" x14ac:dyDescent="0.2">
      <c r="A452" s="11"/>
      <c r="B452" s="10"/>
    </row>
    <row r="453" spans="1:2" x14ac:dyDescent="0.2">
      <c r="A453" s="11"/>
      <c r="B453" s="10"/>
    </row>
    <row r="454" spans="1:2" x14ac:dyDescent="0.2">
      <c r="A454" s="11"/>
      <c r="B454" s="10"/>
    </row>
    <row r="455" spans="1:2" x14ac:dyDescent="0.2">
      <c r="A455" s="11"/>
      <c r="B455" s="10"/>
    </row>
    <row r="456" spans="1:2" x14ac:dyDescent="0.2">
      <c r="A456" s="11"/>
      <c r="B456" s="10"/>
    </row>
    <row r="457" spans="1:2" x14ac:dyDescent="0.2">
      <c r="A457" s="11"/>
      <c r="B457" s="10"/>
    </row>
    <row r="458" spans="1:2" x14ac:dyDescent="0.2">
      <c r="A458" s="11"/>
      <c r="B458" s="10"/>
    </row>
    <row r="459" spans="1:2" x14ac:dyDescent="0.2">
      <c r="A459" s="11"/>
      <c r="B459" s="10"/>
    </row>
    <row r="460" spans="1:2" x14ac:dyDescent="0.2">
      <c r="A460" s="11"/>
      <c r="B460" s="10"/>
    </row>
    <row r="461" spans="1:2" x14ac:dyDescent="0.2">
      <c r="A461" s="11"/>
      <c r="B461" s="10"/>
    </row>
    <row r="462" spans="1:2" x14ac:dyDescent="0.2">
      <c r="A462" s="11"/>
      <c r="B462" s="10"/>
    </row>
    <row r="463" spans="1:2" x14ac:dyDescent="0.2">
      <c r="A463" s="11"/>
      <c r="B463" s="10"/>
    </row>
    <row r="464" spans="1:2" x14ac:dyDescent="0.2">
      <c r="A464" s="11"/>
      <c r="B464" s="10"/>
    </row>
    <row r="465" spans="1:2" x14ac:dyDescent="0.2">
      <c r="A465" s="11"/>
      <c r="B465" s="10"/>
    </row>
    <row r="466" spans="1:2" x14ac:dyDescent="0.2">
      <c r="A466" s="11"/>
      <c r="B466" s="10"/>
    </row>
    <row r="467" spans="1:2" x14ac:dyDescent="0.2">
      <c r="A467" s="11"/>
      <c r="B467" s="10"/>
    </row>
    <row r="468" spans="1:2" x14ac:dyDescent="0.2">
      <c r="A468" s="11"/>
      <c r="B468" s="10"/>
    </row>
    <row r="469" spans="1:2" x14ac:dyDescent="0.2">
      <c r="A469" s="11"/>
      <c r="B469" s="10"/>
    </row>
    <row r="470" spans="1:2" x14ac:dyDescent="0.2">
      <c r="A470" s="11"/>
      <c r="B470" s="10"/>
    </row>
    <row r="471" spans="1:2" x14ac:dyDescent="0.2">
      <c r="A471" s="11"/>
      <c r="B471" s="10"/>
    </row>
    <row r="472" spans="1:2" x14ac:dyDescent="0.2">
      <c r="A472" s="11"/>
      <c r="B472" s="10"/>
    </row>
    <row r="473" spans="1:2" x14ac:dyDescent="0.2">
      <c r="A473" s="11"/>
      <c r="B473" s="10"/>
    </row>
    <row r="474" spans="1:2" x14ac:dyDescent="0.2">
      <c r="A474" s="11"/>
      <c r="B474" s="10"/>
    </row>
    <row r="475" spans="1:2" x14ac:dyDescent="0.2">
      <c r="A475" s="11"/>
      <c r="B475" s="10"/>
    </row>
    <row r="476" spans="1:2" x14ac:dyDescent="0.2">
      <c r="A476" s="11"/>
      <c r="B476" s="10"/>
    </row>
    <row r="477" spans="1:2" x14ac:dyDescent="0.2">
      <c r="A477" s="11"/>
      <c r="B477" s="10"/>
    </row>
    <row r="478" spans="1:2" x14ac:dyDescent="0.2">
      <c r="A478" s="11"/>
      <c r="B478" s="10"/>
    </row>
    <row r="479" spans="1:2" x14ac:dyDescent="0.2">
      <c r="A479" s="11"/>
      <c r="B479" s="10"/>
    </row>
    <row r="480" spans="1:2" x14ac:dyDescent="0.2">
      <c r="A480" s="11"/>
      <c r="B480" s="10"/>
    </row>
    <row r="481" spans="1:2" x14ac:dyDescent="0.2">
      <c r="A481" s="11"/>
      <c r="B481" s="10"/>
    </row>
    <row r="482" spans="1:2" x14ac:dyDescent="0.2">
      <c r="A482" s="11"/>
      <c r="B482" s="10"/>
    </row>
    <row r="483" spans="1:2" x14ac:dyDescent="0.2">
      <c r="A483" s="11"/>
      <c r="B483" s="10"/>
    </row>
    <row r="484" spans="1:2" x14ac:dyDescent="0.2">
      <c r="A484" s="11"/>
      <c r="B484" s="10"/>
    </row>
    <row r="485" spans="1:2" x14ac:dyDescent="0.2">
      <c r="A485" s="11"/>
      <c r="B485" s="10"/>
    </row>
    <row r="486" spans="1:2" x14ac:dyDescent="0.2">
      <c r="A486" s="11"/>
      <c r="B486" s="10"/>
    </row>
    <row r="487" spans="1:2" x14ac:dyDescent="0.2">
      <c r="A487" s="11"/>
      <c r="B487" s="10"/>
    </row>
    <row r="488" spans="1:2" x14ac:dyDescent="0.2">
      <c r="A488" s="11"/>
      <c r="B488" s="10"/>
    </row>
    <row r="489" spans="1:2" x14ac:dyDescent="0.2">
      <c r="A489" s="11"/>
      <c r="B489" s="10"/>
    </row>
    <row r="490" spans="1:2" x14ac:dyDescent="0.2">
      <c r="A490" s="11"/>
      <c r="B490" s="10"/>
    </row>
    <row r="491" spans="1:2" x14ac:dyDescent="0.2">
      <c r="A491" s="11"/>
      <c r="B491" s="10"/>
    </row>
    <row r="492" spans="1:2" x14ac:dyDescent="0.2">
      <c r="A492" s="11"/>
      <c r="B492" s="10"/>
    </row>
    <row r="493" spans="1:2" x14ac:dyDescent="0.2">
      <c r="A493" s="11"/>
      <c r="B493" s="10"/>
    </row>
    <row r="494" spans="1:2" x14ac:dyDescent="0.2">
      <c r="A494" s="11"/>
      <c r="B494" s="10"/>
    </row>
    <row r="495" spans="1:2" x14ac:dyDescent="0.2">
      <c r="A495" s="11"/>
      <c r="B495" s="10"/>
    </row>
    <row r="496" spans="1:2" x14ac:dyDescent="0.2">
      <c r="A496" s="11"/>
      <c r="B496" s="10"/>
    </row>
    <row r="497" spans="1:2" x14ac:dyDescent="0.2">
      <c r="A497" s="11"/>
      <c r="B497" s="10"/>
    </row>
    <row r="498" spans="1:2" x14ac:dyDescent="0.2">
      <c r="A498" s="11"/>
      <c r="B498" s="10"/>
    </row>
    <row r="499" spans="1:2" x14ac:dyDescent="0.2">
      <c r="A499" s="11"/>
      <c r="B499" s="10"/>
    </row>
    <row r="500" spans="1:2" x14ac:dyDescent="0.2">
      <c r="A500" s="11"/>
      <c r="B500" s="10"/>
    </row>
    <row r="501" spans="1:2" x14ac:dyDescent="0.2">
      <c r="A501" s="11"/>
      <c r="B501" s="10"/>
    </row>
    <row r="502" spans="1:2" x14ac:dyDescent="0.2">
      <c r="A502" s="11"/>
      <c r="B502" s="10"/>
    </row>
    <row r="503" spans="1:2" x14ac:dyDescent="0.2">
      <c r="A503" s="11"/>
      <c r="B503" s="10"/>
    </row>
    <row r="504" spans="1:2" x14ac:dyDescent="0.2">
      <c r="A504" s="11"/>
      <c r="B504" s="10"/>
    </row>
    <row r="505" spans="1:2" x14ac:dyDescent="0.2">
      <c r="A505" s="11"/>
      <c r="B505" s="10"/>
    </row>
    <row r="506" spans="1:2" x14ac:dyDescent="0.2">
      <c r="A506" s="11"/>
      <c r="B506" s="10"/>
    </row>
    <row r="507" spans="1:2" x14ac:dyDescent="0.2">
      <c r="A507" s="11"/>
      <c r="B507" s="10"/>
    </row>
    <row r="508" spans="1:2" x14ac:dyDescent="0.2">
      <c r="A508" s="11"/>
      <c r="B508" s="10"/>
    </row>
    <row r="509" spans="1:2" x14ac:dyDescent="0.2">
      <c r="A509" s="11"/>
      <c r="B509" s="10"/>
    </row>
    <row r="510" spans="1:2" x14ac:dyDescent="0.2">
      <c r="A510" s="11"/>
      <c r="B510" s="10"/>
    </row>
    <row r="511" spans="1:2" x14ac:dyDescent="0.2">
      <c r="A511" s="11"/>
      <c r="B511" s="10"/>
    </row>
    <row r="512" spans="1:2" x14ac:dyDescent="0.2">
      <c r="A512" s="11"/>
      <c r="B512" s="10"/>
    </row>
    <row r="513" spans="1:2" x14ac:dyDescent="0.2">
      <c r="A513" s="11"/>
      <c r="B513" s="10"/>
    </row>
    <row r="514" spans="1:2" x14ac:dyDescent="0.2">
      <c r="A514" s="11"/>
      <c r="B514" s="10"/>
    </row>
    <row r="515" spans="1:2" x14ac:dyDescent="0.2">
      <c r="A515" s="11"/>
      <c r="B515" s="10"/>
    </row>
    <row r="516" spans="1:2" x14ac:dyDescent="0.2">
      <c r="A516" s="11"/>
      <c r="B516" s="10"/>
    </row>
    <row r="517" spans="1:2" x14ac:dyDescent="0.2">
      <c r="A517" s="11"/>
      <c r="B517" s="10"/>
    </row>
    <row r="518" spans="1:2" x14ac:dyDescent="0.2">
      <c r="A518" s="11"/>
      <c r="B518" s="10"/>
    </row>
    <row r="519" spans="1:2" x14ac:dyDescent="0.2">
      <c r="A519" s="11"/>
      <c r="B519" s="10"/>
    </row>
    <row r="520" spans="1:2" x14ac:dyDescent="0.2">
      <c r="A520" s="11"/>
      <c r="B520" s="10"/>
    </row>
    <row r="521" spans="1:2" x14ac:dyDescent="0.2">
      <c r="A521" s="11"/>
      <c r="B521" s="10"/>
    </row>
    <row r="522" spans="1:2" x14ac:dyDescent="0.2">
      <c r="A522" s="11"/>
      <c r="B522" s="10"/>
    </row>
    <row r="523" spans="1:2" x14ac:dyDescent="0.2">
      <c r="A523" s="11"/>
      <c r="B523" s="10"/>
    </row>
    <row r="524" spans="1:2" x14ac:dyDescent="0.2">
      <c r="A524" s="11"/>
      <c r="B524" s="10"/>
    </row>
    <row r="525" spans="1:2" x14ac:dyDescent="0.2">
      <c r="A525" s="11"/>
      <c r="B525" s="10"/>
    </row>
    <row r="526" spans="1:2" x14ac:dyDescent="0.2">
      <c r="A526" s="11"/>
      <c r="B526" s="10"/>
    </row>
    <row r="527" spans="1:2" x14ac:dyDescent="0.2">
      <c r="A527" s="11"/>
      <c r="B527" s="10"/>
    </row>
    <row r="528" spans="1:2" x14ac:dyDescent="0.2">
      <c r="A528" s="11"/>
      <c r="B528" s="10"/>
    </row>
    <row r="529" spans="1:2" x14ac:dyDescent="0.2">
      <c r="A529" s="11"/>
      <c r="B529" s="10"/>
    </row>
    <row r="530" spans="1:2" x14ac:dyDescent="0.2">
      <c r="A530" s="11"/>
      <c r="B530" s="10"/>
    </row>
    <row r="531" spans="1:2" x14ac:dyDescent="0.2">
      <c r="A531" s="11"/>
      <c r="B531" s="10"/>
    </row>
    <row r="532" spans="1:2" x14ac:dyDescent="0.2">
      <c r="A532" s="11"/>
      <c r="B532" s="10"/>
    </row>
    <row r="533" spans="1:2" x14ac:dyDescent="0.2">
      <c r="A533" s="11"/>
      <c r="B533" s="10"/>
    </row>
    <row r="534" spans="1:2" x14ac:dyDescent="0.2">
      <c r="A534" s="11"/>
      <c r="B534" s="10"/>
    </row>
    <row r="535" spans="1:2" x14ac:dyDescent="0.2">
      <c r="A535" s="11"/>
      <c r="B535" s="10"/>
    </row>
    <row r="536" spans="1:2" x14ac:dyDescent="0.2">
      <c r="A536" s="11"/>
      <c r="B536" s="10"/>
    </row>
    <row r="537" spans="1:2" x14ac:dyDescent="0.2">
      <c r="A537" s="11"/>
      <c r="B537" s="10"/>
    </row>
    <row r="538" spans="1:2" x14ac:dyDescent="0.2">
      <c r="A538" s="11"/>
      <c r="B538" s="10"/>
    </row>
    <row r="539" spans="1:2" x14ac:dyDescent="0.2">
      <c r="A539" s="11"/>
      <c r="B539" s="10"/>
    </row>
    <row r="540" spans="1:2" x14ac:dyDescent="0.2">
      <c r="A540" s="11"/>
      <c r="B540" s="10"/>
    </row>
    <row r="541" spans="1:2" x14ac:dyDescent="0.2">
      <c r="A541" s="11"/>
      <c r="B541" s="10"/>
    </row>
    <row r="542" spans="1:2" x14ac:dyDescent="0.2">
      <c r="A542" s="11"/>
      <c r="B542" s="10"/>
    </row>
    <row r="543" spans="1:2" x14ac:dyDescent="0.2">
      <c r="A543" s="11"/>
      <c r="B543" s="10"/>
    </row>
    <row r="544" spans="1:2" x14ac:dyDescent="0.2">
      <c r="A544" s="11"/>
      <c r="B544" s="10"/>
    </row>
    <row r="545" spans="1:2" x14ac:dyDescent="0.2">
      <c r="A545" s="11"/>
      <c r="B545" s="10"/>
    </row>
    <row r="546" spans="1:2" x14ac:dyDescent="0.2">
      <c r="A546" s="11"/>
      <c r="B546" s="10"/>
    </row>
    <row r="547" spans="1:2" x14ac:dyDescent="0.2">
      <c r="A547" s="11"/>
      <c r="B547" s="10"/>
    </row>
    <row r="548" spans="1:2" x14ac:dyDescent="0.2">
      <c r="A548" s="11"/>
      <c r="B548" s="10"/>
    </row>
    <row r="549" spans="1:2" x14ac:dyDescent="0.2">
      <c r="A549" s="11"/>
      <c r="B549" s="10"/>
    </row>
    <row r="550" spans="1:2" x14ac:dyDescent="0.2">
      <c r="A550" s="11"/>
      <c r="B550" s="10"/>
    </row>
    <row r="551" spans="1:2" x14ac:dyDescent="0.2">
      <c r="A551" s="11"/>
      <c r="B551" s="10"/>
    </row>
    <row r="552" spans="1:2" x14ac:dyDescent="0.2">
      <c r="A552" s="11"/>
      <c r="B552" s="10"/>
    </row>
    <row r="553" spans="1:2" x14ac:dyDescent="0.2">
      <c r="A553" s="11"/>
      <c r="B553" s="10"/>
    </row>
    <row r="554" spans="1:2" x14ac:dyDescent="0.2">
      <c r="A554" s="11"/>
      <c r="B554" s="10"/>
    </row>
    <row r="555" spans="1:2" x14ac:dyDescent="0.2">
      <c r="A555" s="11"/>
      <c r="B555" s="10"/>
    </row>
    <row r="556" spans="1:2" x14ac:dyDescent="0.2">
      <c r="A556" s="11"/>
      <c r="B556" s="10"/>
    </row>
    <row r="557" spans="1:2" x14ac:dyDescent="0.2">
      <c r="A557" s="11"/>
      <c r="B557" s="10"/>
    </row>
    <row r="558" spans="1:2" x14ac:dyDescent="0.2">
      <c r="A558" s="11"/>
      <c r="B558" s="10"/>
    </row>
    <row r="559" spans="1:2" x14ac:dyDescent="0.2">
      <c r="A559" s="11"/>
      <c r="B559" s="10"/>
    </row>
    <row r="560" spans="1:2" x14ac:dyDescent="0.2">
      <c r="A560" s="11"/>
      <c r="B560" s="10"/>
    </row>
    <row r="561" spans="1:2" x14ac:dyDescent="0.2">
      <c r="A561" s="11"/>
      <c r="B561" s="10"/>
    </row>
    <row r="562" spans="1:2" x14ac:dyDescent="0.2">
      <c r="A562" s="11"/>
      <c r="B562" s="10"/>
    </row>
    <row r="563" spans="1:2" x14ac:dyDescent="0.2">
      <c r="A563" s="11"/>
      <c r="B563" s="10"/>
    </row>
    <row r="564" spans="1:2" x14ac:dyDescent="0.2">
      <c r="A564" s="11"/>
      <c r="B564" s="10"/>
    </row>
    <row r="565" spans="1:2" x14ac:dyDescent="0.2">
      <c r="A565" s="11"/>
      <c r="B565" s="10"/>
    </row>
    <row r="566" spans="1:2" x14ac:dyDescent="0.2">
      <c r="A566" s="11"/>
      <c r="B566" s="10"/>
    </row>
    <row r="567" spans="1:2" x14ac:dyDescent="0.2">
      <c r="A567" s="11"/>
      <c r="B567" s="10"/>
    </row>
    <row r="568" spans="1:2" x14ac:dyDescent="0.2">
      <c r="A568" s="11"/>
      <c r="B568" s="10"/>
    </row>
    <row r="569" spans="1:2" x14ac:dyDescent="0.2">
      <c r="A569" s="11"/>
      <c r="B569" s="10"/>
    </row>
    <row r="570" spans="1:2" x14ac:dyDescent="0.2">
      <c r="A570" s="11"/>
      <c r="B570" s="10"/>
    </row>
    <row r="571" spans="1:2" x14ac:dyDescent="0.2">
      <c r="A571" s="11"/>
      <c r="B571" s="10"/>
    </row>
    <row r="572" spans="1:2" x14ac:dyDescent="0.2">
      <c r="A572" s="11"/>
      <c r="B572" s="10"/>
    </row>
    <row r="573" spans="1:2" x14ac:dyDescent="0.2">
      <c r="A573" s="11"/>
      <c r="B573" s="10"/>
    </row>
    <row r="574" spans="1:2" x14ac:dyDescent="0.2">
      <c r="A574" s="11"/>
      <c r="B574" s="10"/>
    </row>
    <row r="575" spans="1:2" x14ac:dyDescent="0.2">
      <c r="A575" s="11"/>
      <c r="B575" s="10"/>
    </row>
    <row r="576" spans="1:2" x14ac:dyDescent="0.2">
      <c r="A576" s="11"/>
      <c r="B576" s="10"/>
    </row>
    <row r="577" spans="1:2" x14ac:dyDescent="0.2">
      <c r="A577" s="11"/>
      <c r="B577" s="10"/>
    </row>
    <row r="578" spans="1:2" x14ac:dyDescent="0.2">
      <c r="A578" s="11"/>
      <c r="B578" s="10"/>
    </row>
    <row r="579" spans="1:2" x14ac:dyDescent="0.2">
      <c r="A579" s="11"/>
      <c r="B579" s="10"/>
    </row>
    <row r="580" spans="1:2" x14ac:dyDescent="0.2">
      <c r="A580" s="11"/>
      <c r="B580" s="10"/>
    </row>
    <row r="581" spans="1:2" x14ac:dyDescent="0.2">
      <c r="A581" s="11"/>
      <c r="B581" s="10"/>
    </row>
    <row r="582" spans="1:2" x14ac:dyDescent="0.2">
      <c r="A582" s="11"/>
      <c r="B582" s="10"/>
    </row>
    <row r="583" spans="1:2" x14ac:dyDescent="0.2">
      <c r="A583" s="11"/>
      <c r="B583" s="10"/>
    </row>
    <row r="584" spans="1:2" x14ac:dyDescent="0.2">
      <c r="A584" s="11"/>
      <c r="B584" s="10"/>
    </row>
    <row r="585" spans="1:2" x14ac:dyDescent="0.2">
      <c r="A585" s="11"/>
      <c r="B585" s="10"/>
    </row>
    <row r="586" spans="1:2" x14ac:dyDescent="0.2">
      <c r="A586" s="11"/>
      <c r="B586" s="10"/>
    </row>
    <row r="587" spans="1:2" x14ac:dyDescent="0.2">
      <c r="A587" s="11"/>
      <c r="B587" s="10"/>
    </row>
    <row r="588" spans="1:2" x14ac:dyDescent="0.2">
      <c r="A588" s="11"/>
      <c r="B588" s="10"/>
    </row>
    <row r="589" spans="1:2" x14ac:dyDescent="0.2">
      <c r="A589" s="11"/>
      <c r="B589" s="10"/>
    </row>
    <row r="590" spans="1:2" x14ac:dyDescent="0.2">
      <c r="A590" s="11"/>
      <c r="B590" s="10"/>
    </row>
    <row r="591" spans="1:2" x14ac:dyDescent="0.2">
      <c r="A591" s="11"/>
      <c r="B591" s="10"/>
    </row>
    <row r="592" spans="1:2" x14ac:dyDescent="0.2">
      <c r="A592" s="11"/>
      <c r="B592" s="10"/>
    </row>
    <row r="593" spans="1:2" x14ac:dyDescent="0.2">
      <c r="A593" s="11"/>
      <c r="B593" s="10"/>
    </row>
    <row r="594" spans="1:2" x14ac:dyDescent="0.2">
      <c r="A594" s="11"/>
      <c r="B594" s="10"/>
    </row>
    <row r="595" spans="1:2" x14ac:dyDescent="0.2">
      <c r="A595" s="11"/>
      <c r="B595" s="10"/>
    </row>
    <row r="596" spans="1:2" x14ac:dyDescent="0.2">
      <c r="A596" s="11"/>
      <c r="B596" s="10"/>
    </row>
    <row r="597" spans="1:2" x14ac:dyDescent="0.2">
      <c r="A597" s="11"/>
      <c r="B597" s="10"/>
    </row>
    <row r="598" spans="1:2" x14ac:dyDescent="0.2">
      <c r="A598" s="11"/>
      <c r="B598" s="10"/>
    </row>
    <row r="599" spans="1:2" x14ac:dyDescent="0.2">
      <c r="A599" s="11"/>
      <c r="B599" s="10"/>
    </row>
    <row r="600" spans="1:2" x14ac:dyDescent="0.2">
      <c r="A600" s="11"/>
      <c r="B600" s="10"/>
    </row>
    <row r="601" spans="1:2" x14ac:dyDescent="0.2">
      <c r="A601" s="11"/>
      <c r="B601" s="10"/>
    </row>
    <row r="602" spans="1:2" x14ac:dyDescent="0.2">
      <c r="A602" s="11"/>
      <c r="B602" s="10"/>
    </row>
    <row r="603" spans="1:2" x14ac:dyDescent="0.2">
      <c r="A603" s="11"/>
      <c r="B603" s="10"/>
    </row>
    <row r="604" spans="1:2" x14ac:dyDescent="0.2">
      <c r="A604" s="11"/>
      <c r="B604" s="10"/>
    </row>
    <row r="605" spans="1:2" x14ac:dyDescent="0.2">
      <c r="A605" s="11"/>
      <c r="B605" s="10"/>
    </row>
    <row r="606" spans="1:2" x14ac:dyDescent="0.2">
      <c r="A606" s="11"/>
      <c r="B606" s="10"/>
    </row>
    <row r="607" spans="1:2" x14ac:dyDescent="0.2">
      <c r="A607" s="11"/>
      <c r="B607" s="10"/>
    </row>
    <row r="608" spans="1:2" x14ac:dyDescent="0.2">
      <c r="A608" s="11"/>
      <c r="B608" s="10"/>
    </row>
    <row r="609" spans="1:2" x14ac:dyDescent="0.2">
      <c r="A609" s="11"/>
      <c r="B609" s="10"/>
    </row>
    <row r="610" spans="1:2" x14ac:dyDescent="0.2">
      <c r="A610" s="11"/>
      <c r="B610" s="10"/>
    </row>
    <row r="611" spans="1:2" x14ac:dyDescent="0.2">
      <c r="A611" s="11"/>
      <c r="B611" s="10"/>
    </row>
    <row r="612" spans="1:2" x14ac:dyDescent="0.2">
      <c r="A612" s="11"/>
      <c r="B612" s="10"/>
    </row>
    <row r="613" spans="1:2" x14ac:dyDescent="0.2">
      <c r="A613" s="11"/>
      <c r="B613" s="10"/>
    </row>
    <row r="614" spans="1:2" x14ac:dyDescent="0.2">
      <c r="A614" s="11"/>
      <c r="B614" s="10"/>
    </row>
    <row r="615" spans="1:2" x14ac:dyDescent="0.2">
      <c r="A615" s="11"/>
      <c r="B615" s="10"/>
    </row>
    <row r="616" spans="1:2" x14ac:dyDescent="0.2">
      <c r="A616" s="11"/>
      <c r="B616" s="10"/>
    </row>
    <row r="617" spans="1:2" x14ac:dyDescent="0.2">
      <c r="A617" s="11"/>
      <c r="B617" s="10"/>
    </row>
    <row r="618" spans="1:2" x14ac:dyDescent="0.2">
      <c r="A618" s="11"/>
      <c r="B618" s="10"/>
    </row>
    <row r="619" spans="1:2" x14ac:dyDescent="0.2">
      <c r="A619" s="11"/>
      <c r="B619" s="10"/>
    </row>
    <row r="620" spans="1:2" x14ac:dyDescent="0.2">
      <c r="A620" s="11"/>
      <c r="B620" s="10"/>
    </row>
    <row r="621" spans="1:2" x14ac:dyDescent="0.2">
      <c r="A621" s="11"/>
      <c r="B621" s="10"/>
    </row>
    <row r="622" spans="1:2" x14ac:dyDescent="0.2">
      <c r="A622" s="11"/>
      <c r="B622" s="10"/>
    </row>
    <row r="623" spans="1:2" x14ac:dyDescent="0.2">
      <c r="A623" s="11"/>
      <c r="B623" s="10"/>
    </row>
    <row r="624" spans="1:2" x14ac:dyDescent="0.2">
      <c r="A624" s="11"/>
      <c r="B624" s="10"/>
    </row>
    <row r="625" spans="1:2" x14ac:dyDescent="0.2">
      <c r="A625" s="11"/>
      <c r="B625" s="10"/>
    </row>
    <row r="626" spans="1:2" x14ac:dyDescent="0.2">
      <c r="A626" s="11"/>
      <c r="B626" s="10"/>
    </row>
    <row r="627" spans="1:2" x14ac:dyDescent="0.2">
      <c r="A627" s="11"/>
      <c r="B627" s="10"/>
    </row>
    <row r="628" spans="1:2" x14ac:dyDescent="0.2">
      <c r="A628" s="11"/>
      <c r="B628" s="10"/>
    </row>
    <row r="629" spans="1:2" x14ac:dyDescent="0.2">
      <c r="A629" s="11"/>
      <c r="B629" s="10"/>
    </row>
    <row r="630" spans="1:2" x14ac:dyDescent="0.2">
      <c r="A630" s="11"/>
      <c r="B630" s="10"/>
    </row>
    <row r="631" spans="1:2" x14ac:dyDescent="0.2">
      <c r="A631" s="11"/>
      <c r="B631" s="10"/>
    </row>
    <row r="632" spans="1:2" x14ac:dyDescent="0.2">
      <c r="A632" s="11"/>
      <c r="B632" s="10"/>
    </row>
    <row r="633" spans="1:2" x14ac:dyDescent="0.2">
      <c r="A633" s="11"/>
      <c r="B633" s="10"/>
    </row>
    <row r="634" spans="1:2" x14ac:dyDescent="0.2">
      <c r="A634" s="11"/>
      <c r="B634" s="10"/>
    </row>
    <row r="635" spans="1:2" x14ac:dyDescent="0.2">
      <c r="A635" s="11"/>
      <c r="B635" s="10"/>
    </row>
    <row r="636" spans="1:2" x14ac:dyDescent="0.2">
      <c r="A636" s="11"/>
      <c r="B636" s="10"/>
    </row>
    <row r="637" spans="1:2" x14ac:dyDescent="0.2">
      <c r="A637" s="11"/>
      <c r="B637" s="10"/>
    </row>
    <row r="638" spans="1:2" x14ac:dyDescent="0.2">
      <c r="A638" s="11"/>
      <c r="B638" s="10"/>
    </row>
    <row r="639" spans="1:2" x14ac:dyDescent="0.2">
      <c r="A639" s="11"/>
      <c r="B639" s="10"/>
    </row>
    <row r="640" spans="1:2" x14ac:dyDescent="0.2">
      <c r="A640" s="11"/>
      <c r="B640" s="10"/>
    </row>
    <row r="641" spans="1:2" x14ac:dyDescent="0.2">
      <c r="A641" s="11"/>
      <c r="B641" s="10"/>
    </row>
    <row r="642" spans="1:2" x14ac:dyDescent="0.2">
      <c r="A642" s="11"/>
      <c r="B642" s="10"/>
    </row>
    <row r="643" spans="1:2" x14ac:dyDescent="0.2">
      <c r="A643" s="11"/>
      <c r="B643" s="10"/>
    </row>
    <row r="644" spans="1:2" x14ac:dyDescent="0.2">
      <c r="A644" s="11"/>
      <c r="B644" s="10"/>
    </row>
    <row r="645" spans="1:2" x14ac:dyDescent="0.2">
      <c r="A645" s="11"/>
      <c r="B645" s="10"/>
    </row>
    <row r="646" spans="1:2" x14ac:dyDescent="0.2">
      <c r="A646" s="11"/>
      <c r="B646" s="10"/>
    </row>
    <row r="647" spans="1:2" x14ac:dyDescent="0.2">
      <c r="A647" s="11"/>
      <c r="B647" s="10"/>
    </row>
    <row r="648" spans="1:2" x14ac:dyDescent="0.2">
      <c r="A648" s="11"/>
      <c r="B648" s="10"/>
    </row>
    <row r="649" spans="1:2" x14ac:dyDescent="0.2">
      <c r="A649" s="11"/>
      <c r="B649" s="10"/>
    </row>
    <row r="650" spans="1:2" x14ac:dyDescent="0.2">
      <c r="A650" s="11"/>
      <c r="B650" s="10"/>
    </row>
    <row r="651" spans="1:2" x14ac:dyDescent="0.2">
      <c r="A651" s="11"/>
      <c r="B651" s="10"/>
    </row>
    <row r="652" spans="1:2" x14ac:dyDescent="0.2">
      <c r="A652" s="11"/>
      <c r="B652" s="10"/>
    </row>
    <row r="653" spans="1:2" x14ac:dyDescent="0.2">
      <c r="A653" s="11"/>
      <c r="B653" s="10"/>
    </row>
    <row r="654" spans="1:2" x14ac:dyDescent="0.2">
      <c r="A654" s="11"/>
      <c r="B654" s="10"/>
    </row>
    <row r="655" spans="1:2" x14ac:dyDescent="0.2">
      <c r="A655" s="11"/>
      <c r="B655" s="10"/>
    </row>
    <row r="656" spans="1:2" x14ac:dyDescent="0.2">
      <c r="A656" s="11"/>
      <c r="B656" s="10"/>
    </row>
    <row r="657" spans="1:2" x14ac:dyDescent="0.2">
      <c r="A657" s="11"/>
      <c r="B657" s="10"/>
    </row>
    <row r="658" spans="1:2" x14ac:dyDescent="0.2">
      <c r="A658" s="11"/>
      <c r="B658" s="10"/>
    </row>
    <row r="659" spans="1:2" x14ac:dyDescent="0.2">
      <c r="A659" s="11"/>
      <c r="B659" s="10"/>
    </row>
    <row r="660" spans="1:2" x14ac:dyDescent="0.2">
      <c r="A660" s="11"/>
      <c r="B660" s="10"/>
    </row>
    <row r="661" spans="1:2" x14ac:dyDescent="0.2">
      <c r="A661" s="11"/>
      <c r="B661" s="10"/>
    </row>
    <row r="662" spans="1:2" x14ac:dyDescent="0.2">
      <c r="A662" s="11"/>
      <c r="B662" s="10"/>
    </row>
    <row r="663" spans="1:2" x14ac:dyDescent="0.2">
      <c r="A663" s="11"/>
      <c r="B663" s="10"/>
    </row>
    <row r="664" spans="1:2" x14ac:dyDescent="0.2">
      <c r="A664" s="11"/>
      <c r="B664" s="10"/>
    </row>
    <row r="665" spans="1:2" x14ac:dyDescent="0.2">
      <c r="A665" s="11"/>
      <c r="B665" s="10"/>
    </row>
    <row r="666" spans="1:2" x14ac:dyDescent="0.2">
      <c r="A666" s="11"/>
      <c r="B666" s="10"/>
    </row>
    <row r="667" spans="1:2" x14ac:dyDescent="0.2">
      <c r="A667" s="11"/>
      <c r="B667" s="10"/>
    </row>
    <row r="668" spans="1:2" x14ac:dyDescent="0.2">
      <c r="A668" s="11"/>
      <c r="B668" s="10"/>
    </row>
    <row r="669" spans="1:2" x14ac:dyDescent="0.2">
      <c r="A669" s="11"/>
      <c r="B669" s="10"/>
    </row>
    <row r="670" spans="1:2" x14ac:dyDescent="0.2">
      <c r="A670" s="11"/>
      <c r="B670" s="10"/>
    </row>
    <row r="671" spans="1:2" x14ac:dyDescent="0.2">
      <c r="A671" s="11"/>
      <c r="B671" s="10"/>
    </row>
    <row r="672" spans="1:2" x14ac:dyDescent="0.2">
      <c r="A672" s="11"/>
      <c r="B672" s="10"/>
    </row>
    <row r="673" spans="1:2" x14ac:dyDescent="0.2">
      <c r="A673" s="11"/>
      <c r="B673" s="10"/>
    </row>
    <row r="674" spans="1:2" x14ac:dyDescent="0.2">
      <c r="A674" s="11"/>
      <c r="B674" s="10"/>
    </row>
    <row r="675" spans="1:2" x14ac:dyDescent="0.2">
      <c r="A675" s="11"/>
      <c r="B675" s="10"/>
    </row>
    <row r="676" spans="1:2" x14ac:dyDescent="0.2">
      <c r="A676" s="11"/>
      <c r="B676" s="10"/>
    </row>
    <row r="677" spans="1:2" x14ac:dyDescent="0.2">
      <c r="A677" s="11"/>
      <c r="B677" s="10"/>
    </row>
    <row r="678" spans="1:2" x14ac:dyDescent="0.2">
      <c r="A678" s="11"/>
      <c r="B678" s="10"/>
    </row>
    <row r="679" spans="1:2" x14ac:dyDescent="0.2">
      <c r="A679" s="11"/>
      <c r="B679" s="10"/>
    </row>
    <row r="680" spans="1:2" x14ac:dyDescent="0.2">
      <c r="A680" s="11"/>
      <c r="B680" s="10"/>
    </row>
    <row r="681" spans="1:2" x14ac:dyDescent="0.2">
      <c r="A681" s="11"/>
      <c r="B681" s="10"/>
    </row>
    <row r="682" spans="1:2" x14ac:dyDescent="0.2">
      <c r="A682" s="11"/>
      <c r="B682" s="10"/>
    </row>
    <row r="683" spans="1:2" x14ac:dyDescent="0.2">
      <c r="A683" s="11"/>
      <c r="B683" s="10"/>
    </row>
    <row r="684" spans="1:2" x14ac:dyDescent="0.2">
      <c r="A684" s="11"/>
      <c r="B684" s="10"/>
    </row>
    <row r="685" spans="1:2" x14ac:dyDescent="0.2">
      <c r="A685" s="11"/>
      <c r="B685" s="10"/>
    </row>
    <row r="686" spans="1:2" x14ac:dyDescent="0.2">
      <c r="A686" s="11"/>
      <c r="B686" s="10"/>
    </row>
    <row r="687" spans="1:2" x14ac:dyDescent="0.2">
      <c r="A687" s="11"/>
      <c r="B687" s="10"/>
    </row>
    <row r="688" spans="1:2" x14ac:dyDescent="0.2">
      <c r="A688" s="11"/>
      <c r="B688" s="10"/>
    </row>
    <row r="689" spans="1:2" x14ac:dyDescent="0.2">
      <c r="A689" s="11"/>
      <c r="B689" s="10"/>
    </row>
    <row r="690" spans="1:2" x14ac:dyDescent="0.2">
      <c r="A690" s="11"/>
      <c r="B690" s="10"/>
    </row>
    <row r="691" spans="1:2" x14ac:dyDescent="0.2">
      <c r="A691" s="11"/>
      <c r="B691" s="10"/>
    </row>
    <row r="692" spans="1:2" x14ac:dyDescent="0.2">
      <c r="A692" s="11"/>
      <c r="B692" s="10"/>
    </row>
    <row r="693" spans="1:2" x14ac:dyDescent="0.2">
      <c r="A693" s="11"/>
      <c r="B693" s="10"/>
    </row>
    <row r="694" spans="1:2" x14ac:dyDescent="0.2">
      <c r="A694" s="11"/>
      <c r="B694" s="10"/>
    </row>
    <row r="695" spans="1:2" x14ac:dyDescent="0.2">
      <c r="A695" s="11"/>
      <c r="B695" s="10"/>
    </row>
    <row r="696" spans="1:2" x14ac:dyDescent="0.2">
      <c r="A696" s="11"/>
      <c r="B696" s="10"/>
    </row>
    <row r="697" spans="1:2" x14ac:dyDescent="0.2">
      <c r="A697" s="11"/>
      <c r="B697" s="10"/>
    </row>
    <row r="698" spans="1:2" x14ac:dyDescent="0.2">
      <c r="A698" s="11"/>
      <c r="B698" s="10"/>
    </row>
    <row r="699" spans="1:2" x14ac:dyDescent="0.2">
      <c r="A699" s="11"/>
      <c r="B699" s="10"/>
    </row>
    <row r="700" spans="1:2" x14ac:dyDescent="0.2">
      <c r="A700" s="11"/>
      <c r="B700" s="10"/>
    </row>
    <row r="701" spans="1:2" x14ac:dyDescent="0.2">
      <c r="A701" s="11"/>
      <c r="B701" s="10"/>
    </row>
    <row r="702" spans="1:2" x14ac:dyDescent="0.2">
      <c r="A702" s="11"/>
      <c r="B702" s="10"/>
    </row>
    <row r="703" spans="1:2" x14ac:dyDescent="0.2">
      <c r="A703" s="11"/>
      <c r="B703" s="10"/>
    </row>
    <row r="704" spans="1:2" x14ac:dyDescent="0.2">
      <c r="A704" s="11"/>
      <c r="B704" s="10"/>
    </row>
    <row r="705" spans="1:2" x14ac:dyDescent="0.2">
      <c r="A705" s="11"/>
      <c r="B705" s="10"/>
    </row>
    <row r="706" spans="1:2" x14ac:dyDescent="0.2">
      <c r="A706" s="11"/>
      <c r="B706" s="10"/>
    </row>
    <row r="707" spans="1:2" x14ac:dyDescent="0.2">
      <c r="A707" s="11"/>
      <c r="B707" s="10"/>
    </row>
    <row r="708" spans="1:2" x14ac:dyDescent="0.2">
      <c r="A708" s="11"/>
      <c r="B708" s="10"/>
    </row>
    <row r="709" spans="1:2" x14ac:dyDescent="0.2">
      <c r="A709" s="11"/>
      <c r="B709" s="10"/>
    </row>
    <row r="710" spans="1:2" x14ac:dyDescent="0.2">
      <c r="A710" s="11"/>
      <c r="B710" s="10"/>
    </row>
    <row r="711" spans="1:2" x14ac:dyDescent="0.2">
      <c r="A711" s="11"/>
      <c r="B711" s="10"/>
    </row>
    <row r="712" spans="1:2" x14ac:dyDescent="0.2">
      <c r="A712" s="11"/>
      <c r="B712" s="10"/>
    </row>
    <row r="713" spans="1:2" x14ac:dyDescent="0.2">
      <c r="A713" s="11"/>
      <c r="B713" s="10"/>
    </row>
    <row r="714" spans="1:2" x14ac:dyDescent="0.2">
      <c r="A714" s="11"/>
      <c r="B714" s="10"/>
    </row>
    <row r="715" spans="1:2" x14ac:dyDescent="0.2">
      <c r="A715" s="11"/>
      <c r="B715" s="10"/>
    </row>
    <row r="716" spans="1:2" x14ac:dyDescent="0.2">
      <c r="A716" s="11"/>
      <c r="B716" s="10"/>
    </row>
    <row r="717" spans="1:2" x14ac:dyDescent="0.2">
      <c r="A717" s="11"/>
      <c r="B717" s="10"/>
    </row>
    <row r="718" spans="1:2" x14ac:dyDescent="0.2">
      <c r="A718" s="11"/>
      <c r="B718" s="10"/>
    </row>
    <row r="719" spans="1:2" x14ac:dyDescent="0.2">
      <c r="A719" s="11"/>
      <c r="B719" s="10"/>
    </row>
    <row r="720" spans="1:2" x14ac:dyDescent="0.2">
      <c r="A720" s="11"/>
      <c r="B720" s="10"/>
    </row>
    <row r="721" spans="1:2" x14ac:dyDescent="0.2">
      <c r="A721" s="11"/>
      <c r="B721" s="10"/>
    </row>
    <row r="722" spans="1:2" x14ac:dyDescent="0.2">
      <c r="A722" s="11"/>
      <c r="B722" s="10"/>
    </row>
    <row r="723" spans="1:2" x14ac:dyDescent="0.2">
      <c r="A723" s="11"/>
      <c r="B723" s="10"/>
    </row>
    <row r="724" spans="1:2" x14ac:dyDescent="0.2">
      <c r="A724" s="11"/>
      <c r="B724" s="10"/>
    </row>
    <row r="725" spans="1:2" x14ac:dyDescent="0.2">
      <c r="A725" s="11"/>
      <c r="B725" s="10"/>
    </row>
    <row r="726" spans="1:2" x14ac:dyDescent="0.2">
      <c r="A726" s="11"/>
      <c r="B726" s="10"/>
    </row>
    <row r="727" spans="1:2" x14ac:dyDescent="0.2">
      <c r="A727" s="11"/>
      <c r="B727" s="10"/>
    </row>
    <row r="728" spans="1:2" x14ac:dyDescent="0.2">
      <c r="A728" s="11"/>
      <c r="B728" s="10"/>
    </row>
    <row r="729" spans="1:2" x14ac:dyDescent="0.2">
      <c r="A729" s="11"/>
      <c r="B729" s="10"/>
    </row>
    <row r="730" spans="1:2" x14ac:dyDescent="0.2">
      <c r="A730" s="11"/>
      <c r="B730" s="10"/>
    </row>
    <row r="731" spans="1:2" x14ac:dyDescent="0.2">
      <c r="A731" s="11"/>
      <c r="B731" s="10"/>
    </row>
    <row r="732" spans="1:2" x14ac:dyDescent="0.2">
      <c r="A732" s="11"/>
      <c r="B732" s="10"/>
    </row>
    <row r="733" spans="1:2" x14ac:dyDescent="0.2">
      <c r="A733" s="11"/>
      <c r="B733" s="10"/>
    </row>
    <row r="734" spans="1:2" x14ac:dyDescent="0.2">
      <c r="A734" s="11"/>
      <c r="B734" s="10"/>
    </row>
    <row r="735" spans="1:2" x14ac:dyDescent="0.2">
      <c r="A735" s="11"/>
      <c r="B735" s="10"/>
    </row>
    <row r="736" spans="1:2" x14ac:dyDescent="0.2">
      <c r="A736" s="11"/>
      <c r="B736" s="10"/>
    </row>
    <row r="737" spans="1:2" x14ac:dyDescent="0.2">
      <c r="A737" s="11"/>
      <c r="B737" s="10"/>
    </row>
    <row r="738" spans="1:2" x14ac:dyDescent="0.2">
      <c r="A738" s="11"/>
      <c r="B738" s="10"/>
    </row>
    <row r="739" spans="1:2" x14ac:dyDescent="0.2">
      <c r="A739" s="11"/>
      <c r="B739" s="10"/>
    </row>
    <row r="740" spans="1:2" x14ac:dyDescent="0.2">
      <c r="A740" s="11"/>
      <c r="B740" s="10"/>
    </row>
    <row r="741" spans="1:2" x14ac:dyDescent="0.2">
      <c r="A741" s="11"/>
      <c r="B741" s="10"/>
    </row>
    <row r="742" spans="1:2" x14ac:dyDescent="0.2">
      <c r="A742" s="11"/>
      <c r="B742" s="10"/>
    </row>
    <row r="743" spans="1:2" x14ac:dyDescent="0.2">
      <c r="A743" s="11"/>
      <c r="B743" s="10"/>
    </row>
    <row r="744" spans="1:2" x14ac:dyDescent="0.2">
      <c r="A744" s="11"/>
      <c r="B744" s="10"/>
    </row>
    <row r="745" spans="1:2" x14ac:dyDescent="0.2">
      <c r="A745" s="11"/>
      <c r="B745" s="10"/>
    </row>
    <row r="746" spans="1:2" x14ac:dyDescent="0.2">
      <c r="A746" s="11"/>
      <c r="B746" s="10"/>
    </row>
    <row r="747" spans="1:2" x14ac:dyDescent="0.2">
      <c r="A747" s="11"/>
      <c r="B747" s="10"/>
    </row>
    <row r="748" spans="1:2" x14ac:dyDescent="0.2">
      <c r="A748" s="11"/>
      <c r="B748" s="10"/>
    </row>
    <row r="749" spans="1:2" x14ac:dyDescent="0.2">
      <c r="A749" s="11"/>
      <c r="B749" s="10"/>
    </row>
    <row r="750" spans="1:2" x14ac:dyDescent="0.2">
      <c r="A750" s="11"/>
      <c r="B750" s="10"/>
    </row>
    <row r="751" spans="1:2" x14ac:dyDescent="0.2">
      <c r="A751" s="11"/>
      <c r="B751" s="10"/>
    </row>
    <row r="752" spans="1:2" x14ac:dyDescent="0.2">
      <c r="A752" s="11"/>
      <c r="B752" s="10"/>
    </row>
    <row r="753" spans="1:2" x14ac:dyDescent="0.2">
      <c r="A753" s="11"/>
      <c r="B753" s="10"/>
    </row>
    <row r="754" spans="1:2" x14ac:dyDescent="0.2">
      <c r="A754" s="11"/>
      <c r="B754" s="10"/>
    </row>
    <row r="755" spans="1:2" x14ac:dyDescent="0.2">
      <c r="A755" s="11"/>
      <c r="B755" s="10"/>
    </row>
    <row r="756" spans="1:2" x14ac:dyDescent="0.2">
      <c r="A756" s="11"/>
      <c r="B756" s="10"/>
    </row>
    <row r="757" spans="1:2" x14ac:dyDescent="0.2">
      <c r="A757" s="11"/>
      <c r="B757" s="10"/>
    </row>
    <row r="758" spans="1:2" x14ac:dyDescent="0.2">
      <c r="A758" s="11"/>
      <c r="B758" s="10"/>
    </row>
    <row r="759" spans="1:2" x14ac:dyDescent="0.2">
      <c r="A759" s="11"/>
      <c r="B759" s="10"/>
    </row>
    <row r="760" spans="1:2" x14ac:dyDescent="0.2">
      <c r="A760" s="11"/>
      <c r="B760" s="10"/>
    </row>
    <row r="761" spans="1:2" x14ac:dyDescent="0.2">
      <c r="A761" s="11"/>
      <c r="B761" s="10"/>
    </row>
    <row r="762" spans="1:2" x14ac:dyDescent="0.2">
      <c r="A762" s="11"/>
      <c r="B762" s="10"/>
    </row>
    <row r="763" spans="1:2" x14ac:dyDescent="0.2">
      <c r="A763" s="11"/>
      <c r="B763" s="10"/>
    </row>
    <row r="764" spans="1:2" x14ac:dyDescent="0.2">
      <c r="A764" s="11"/>
      <c r="B764" s="10"/>
    </row>
    <row r="765" spans="1:2" x14ac:dyDescent="0.2">
      <c r="A765" s="11"/>
      <c r="B765" s="10"/>
    </row>
    <row r="766" spans="1:2" x14ac:dyDescent="0.2">
      <c r="A766" s="11"/>
      <c r="B766" s="10"/>
    </row>
    <row r="767" spans="1:2" x14ac:dyDescent="0.2">
      <c r="A767" s="11"/>
      <c r="B767" s="10"/>
    </row>
    <row r="768" spans="1:2" x14ac:dyDescent="0.2">
      <c r="A768" s="11"/>
      <c r="B768" s="10"/>
    </row>
    <row r="769" spans="1:2" x14ac:dyDescent="0.2">
      <c r="A769" s="11"/>
      <c r="B769" s="10"/>
    </row>
    <row r="770" spans="1:2" x14ac:dyDescent="0.2">
      <c r="A770" s="11"/>
      <c r="B770" s="10"/>
    </row>
    <row r="771" spans="1:2" x14ac:dyDescent="0.2">
      <c r="A771" s="11"/>
      <c r="B771" s="10"/>
    </row>
    <row r="772" spans="1:2" x14ac:dyDescent="0.2">
      <c r="A772" s="11"/>
      <c r="B772" s="10"/>
    </row>
    <row r="773" spans="1:2" x14ac:dyDescent="0.2">
      <c r="A773" s="11"/>
      <c r="B773" s="10"/>
    </row>
    <row r="774" spans="1:2" x14ac:dyDescent="0.2">
      <c r="A774" s="11"/>
      <c r="B774" s="10"/>
    </row>
    <row r="775" spans="1:2" x14ac:dyDescent="0.2">
      <c r="A775" s="11"/>
      <c r="B775" s="10"/>
    </row>
    <row r="776" spans="1:2" x14ac:dyDescent="0.2">
      <c r="A776" s="11"/>
      <c r="B776" s="10"/>
    </row>
    <row r="777" spans="1:2" x14ac:dyDescent="0.2">
      <c r="A777" s="11"/>
      <c r="B777" s="10"/>
    </row>
    <row r="778" spans="1:2" x14ac:dyDescent="0.2">
      <c r="A778" s="11"/>
      <c r="B778" s="10"/>
    </row>
    <row r="779" spans="1:2" x14ac:dyDescent="0.2">
      <c r="A779" s="11"/>
      <c r="B779" s="10"/>
    </row>
    <row r="780" spans="1:2" x14ac:dyDescent="0.2">
      <c r="A780" s="11"/>
      <c r="B780" s="10"/>
    </row>
    <row r="781" spans="1:2" x14ac:dyDescent="0.2">
      <c r="A781" s="11"/>
      <c r="B781" s="10"/>
    </row>
    <row r="782" spans="1:2" x14ac:dyDescent="0.2">
      <c r="A782" s="11"/>
      <c r="B782" s="10"/>
    </row>
    <row r="783" spans="1:2" x14ac:dyDescent="0.2">
      <c r="A783" s="11"/>
      <c r="B783" s="10"/>
    </row>
    <row r="784" spans="1:2" x14ac:dyDescent="0.2">
      <c r="A784" s="11"/>
      <c r="B784" s="10"/>
    </row>
    <row r="785" spans="1:2" x14ac:dyDescent="0.2">
      <c r="A785" s="11"/>
      <c r="B785" s="10"/>
    </row>
    <row r="786" spans="1:2" x14ac:dyDescent="0.2">
      <c r="A786" s="11"/>
      <c r="B786" s="10"/>
    </row>
    <row r="787" spans="1:2" x14ac:dyDescent="0.2">
      <c r="A787" s="11"/>
      <c r="B787" s="10"/>
    </row>
    <row r="788" spans="1:2" x14ac:dyDescent="0.2">
      <c r="A788" s="11"/>
      <c r="B788" s="10"/>
    </row>
    <row r="789" spans="1:2" x14ac:dyDescent="0.2">
      <c r="A789" s="11"/>
      <c r="B789" s="10"/>
    </row>
    <row r="790" spans="1:2" x14ac:dyDescent="0.2">
      <c r="A790" s="11"/>
      <c r="B790" s="10"/>
    </row>
    <row r="791" spans="1:2" x14ac:dyDescent="0.2">
      <c r="A791" s="11"/>
      <c r="B791" s="10"/>
    </row>
    <row r="792" spans="1:2" x14ac:dyDescent="0.2">
      <c r="A792" s="11"/>
      <c r="B792" s="10"/>
    </row>
    <row r="793" spans="1:2" x14ac:dyDescent="0.2">
      <c r="A793" s="11"/>
      <c r="B793" s="10"/>
    </row>
    <row r="794" spans="1:2" x14ac:dyDescent="0.2">
      <c r="A794" s="11"/>
      <c r="B794" s="10"/>
    </row>
    <row r="795" spans="1:2" x14ac:dyDescent="0.2">
      <c r="A795" s="11"/>
      <c r="B795" s="10"/>
    </row>
    <row r="796" spans="1:2" x14ac:dyDescent="0.2">
      <c r="A796" s="11"/>
      <c r="B796" s="10"/>
    </row>
    <row r="797" spans="1:2" x14ac:dyDescent="0.2">
      <c r="A797" s="11"/>
      <c r="B797" s="10"/>
    </row>
    <row r="798" spans="1:2" x14ac:dyDescent="0.2">
      <c r="A798" s="11"/>
      <c r="B798" s="10"/>
    </row>
    <row r="799" spans="1:2" x14ac:dyDescent="0.2">
      <c r="A799" s="11"/>
      <c r="B799" s="10"/>
    </row>
    <row r="800" spans="1:2" x14ac:dyDescent="0.2">
      <c r="A800" s="11"/>
      <c r="B800" s="10"/>
    </row>
    <row r="801" spans="1:2" x14ac:dyDescent="0.2">
      <c r="A801" s="11"/>
      <c r="B801" s="10"/>
    </row>
    <row r="802" spans="1:2" x14ac:dyDescent="0.2">
      <c r="A802" s="11"/>
      <c r="B802" s="10"/>
    </row>
    <row r="803" spans="1:2" x14ac:dyDescent="0.2">
      <c r="A803" s="11"/>
      <c r="B803" s="10"/>
    </row>
    <row r="804" spans="1:2" x14ac:dyDescent="0.2">
      <c r="A804" s="11"/>
      <c r="B804" s="10"/>
    </row>
    <row r="805" spans="1:2" x14ac:dyDescent="0.2">
      <c r="A805" s="11"/>
      <c r="B805" s="10"/>
    </row>
    <row r="806" spans="1:2" x14ac:dyDescent="0.2">
      <c r="A806" s="11"/>
      <c r="B806" s="10"/>
    </row>
    <row r="807" spans="1:2" x14ac:dyDescent="0.2">
      <c r="A807" s="11"/>
      <c r="B807" s="10"/>
    </row>
    <row r="808" spans="1:2" x14ac:dyDescent="0.2">
      <c r="A808" s="11"/>
      <c r="B808" s="10"/>
    </row>
    <row r="809" spans="1:2" x14ac:dyDescent="0.2">
      <c r="A809" s="11"/>
      <c r="B809" s="10"/>
    </row>
    <row r="810" spans="1:2" x14ac:dyDescent="0.2">
      <c r="A810" s="11"/>
      <c r="B810" s="10"/>
    </row>
    <row r="811" spans="1:2" x14ac:dyDescent="0.2">
      <c r="A811" s="11"/>
      <c r="B811" s="10"/>
    </row>
    <row r="812" spans="1:2" x14ac:dyDescent="0.2">
      <c r="A812" s="11"/>
      <c r="B812" s="10"/>
    </row>
    <row r="813" spans="1:2" x14ac:dyDescent="0.2">
      <c r="A813" s="11"/>
      <c r="B813" s="10"/>
    </row>
    <row r="814" spans="1:2" x14ac:dyDescent="0.2">
      <c r="A814" s="11"/>
      <c r="B814" s="10"/>
    </row>
    <row r="815" spans="1:2" x14ac:dyDescent="0.2">
      <c r="A815" s="11"/>
      <c r="B815" s="10"/>
    </row>
    <row r="816" spans="1:2" x14ac:dyDescent="0.2">
      <c r="A816" s="11"/>
      <c r="B816" s="10"/>
    </row>
    <row r="817" spans="1:2" x14ac:dyDescent="0.2">
      <c r="A817" s="11"/>
      <c r="B817" s="10"/>
    </row>
    <row r="818" spans="1:2" x14ac:dyDescent="0.2">
      <c r="A818" s="11"/>
      <c r="B818" s="10"/>
    </row>
    <row r="819" spans="1:2" x14ac:dyDescent="0.2">
      <c r="A819" s="11"/>
      <c r="B819" s="10"/>
    </row>
    <row r="820" spans="1:2" x14ac:dyDescent="0.2">
      <c r="A820" s="11"/>
      <c r="B820" s="10"/>
    </row>
    <row r="821" spans="1:2" x14ac:dyDescent="0.2">
      <c r="A821" s="11"/>
      <c r="B821" s="10"/>
    </row>
    <row r="822" spans="1:2" x14ac:dyDescent="0.2">
      <c r="A822" s="11"/>
      <c r="B822" s="10"/>
    </row>
    <row r="823" spans="1:2" x14ac:dyDescent="0.2">
      <c r="A823" s="11"/>
      <c r="B823" s="10"/>
    </row>
    <row r="824" spans="1:2" x14ac:dyDescent="0.2">
      <c r="A824" s="11"/>
      <c r="B824" s="10"/>
    </row>
    <row r="825" spans="1:2" x14ac:dyDescent="0.2">
      <c r="A825" s="11"/>
      <c r="B825" s="10"/>
    </row>
    <row r="826" spans="1:2" x14ac:dyDescent="0.2">
      <c r="A826" s="11"/>
      <c r="B826" s="10"/>
    </row>
    <row r="827" spans="1:2" x14ac:dyDescent="0.2">
      <c r="A827" s="11"/>
      <c r="B827" s="10"/>
    </row>
    <row r="828" spans="1:2" x14ac:dyDescent="0.2">
      <c r="A828" s="11"/>
      <c r="B828" s="10"/>
    </row>
    <row r="829" spans="1:2" x14ac:dyDescent="0.2">
      <c r="A829" s="11"/>
      <c r="B829" s="10"/>
    </row>
    <row r="830" spans="1:2" x14ac:dyDescent="0.2">
      <c r="A830" s="11"/>
      <c r="B830" s="10"/>
    </row>
    <row r="831" spans="1:2" x14ac:dyDescent="0.2">
      <c r="A831" s="11"/>
      <c r="B831" s="10"/>
    </row>
    <row r="832" spans="1:2" x14ac:dyDescent="0.2">
      <c r="A832" s="11"/>
      <c r="B832" s="10"/>
    </row>
    <row r="833" spans="1:2" x14ac:dyDescent="0.2">
      <c r="A833" s="11"/>
      <c r="B833" s="10"/>
    </row>
    <row r="834" spans="1:2" x14ac:dyDescent="0.2">
      <c r="A834" s="11"/>
      <c r="B834" s="10"/>
    </row>
    <row r="835" spans="1:2" x14ac:dyDescent="0.2">
      <c r="A835" s="11"/>
      <c r="B835" s="10"/>
    </row>
    <row r="836" spans="1:2" x14ac:dyDescent="0.2">
      <c r="A836" s="11"/>
      <c r="B836" s="10"/>
    </row>
    <row r="837" spans="1:2" x14ac:dyDescent="0.2">
      <c r="A837" s="11"/>
      <c r="B837" s="10"/>
    </row>
    <row r="838" spans="1:2" x14ac:dyDescent="0.2">
      <c r="A838" s="11"/>
      <c r="B838" s="10"/>
    </row>
    <row r="839" spans="1:2" x14ac:dyDescent="0.2">
      <c r="A839" s="11" t="e">
        <f t="array" ref="A839">IF(ISERROR(INDEX(List,MATCH(0,COUNTIF(List,"&lt;"&amp;List)-SUM(COUNTIF(List,$A$28:A838)),0))),"",INDEX(List,MATCH(0,COUNTIF(List,"&lt;"&amp;List)-SUM(COUNTIF(List,$A$28:A838),0))))</f>
        <v>#N/A</v>
      </c>
      <c r="B839" s="10" t="e">
        <f>IF(A839="","",MAX(B$28:B838)+1)</f>
        <v>#N/A</v>
      </c>
    </row>
    <row r="840" spans="1:2" x14ac:dyDescent="0.2">
      <c r="A840" s="11" t="e">
        <f t="array" ref="A840">IF(ISERROR(INDEX(List,MATCH(0,COUNTIF(List,"&lt;"&amp;List)-SUM(COUNTIF(List,$A$28:A839)),0))),"",INDEX(List,MATCH(0,COUNTIF(List,"&lt;"&amp;List)-SUM(COUNTIF(List,$A$28:A839),0))))</f>
        <v>#N/A</v>
      </c>
      <c r="B840" s="10" t="e">
        <f>IF(A840="","",MAX(B$28:B839)+1)</f>
        <v>#N/A</v>
      </c>
    </row>
    <row r="841" spans="1:2" x14ac:dyDescent="0.2">
      <c r="A841" s="11" t="e">
        <f t="array" ref="A841">IF(ISERROR(INDEX(List,MATCH(0,COUNTIF(List,"&lt;"&amp;List)-SUM(COUNTIF(List,$A$28:A840)),0))),"",INDEX(List,MATCH(0,COUNTIF(List,"&lt;"&amp;List)-SUM(COUNTIF(List,$A$28:A840),0))))</f>
        <v>#N/A</v>
      </c>
      <c r="B841" s="10" t="e">
        <f>IF(A841="","",MAX(B$28:B840)+1)</f>
        <v>#N/A</v>
      </c>
    </row>
    <row r="842" spans="1:2" x14ac:dyDescent="0.2">
      <c r="A842" s="11" t="e">
        <f t="array" ref="A842">IF(ISERROR(INDEX(List,MATCH(0,COUNTIF(List,"&lt;"&amp;List)-SUM(COUNTIF(List,$A$28:A841)),0))),"",INDEX(List,MATCH(0,COUNTIF(List,"&lt;"&amp;List)-SUM(COUNTIF(List,$A$28:A841),0))))</f>
        <v>#N/A</v>
      </c>
      <c r="B842" s="10" t="e">
        <f>IF(A842="","",MAX(B$28:B841)+1)</f>
        <v>#N/A</v>
      </c>
    </row>
  </sheetData>
  <sheetProtection selectLockedCells="1" selectUnlockedCells="1"/>
  <mergeCells count="2">
    <mergeCell ref="A1:D1"/>
    <mergeCell ref="A16:D16"/>
  </mergeCells>
  <dataValidations count="1">
    <dataValidation type="custom" allowBlank="1" showInputMessage="1" showErrorMessage="1" errorTitle="X-Author for Excel" error="Id and Lookup fields are not editable." promptTitle="X-Author for Excel" sqref="D3:D9 D18:D25">
      <formula1>""</formula1>
    </dataValidation>
  </dataValidations>
  <pageMargins left="0.75" right="0.75" top="1" bottom="1" header="0.5" footer="0.5"/>
  <pageSetup orientation="portrait" r:id="rId1"/>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AR25"/>
  <sheetViews>
    <sheetView workbookViewId="0"/>
  </sheetViews>
  <sheetFormatPr defaultRowHeight="15.75" x14ac:dyDescent="0.25"/>
  <sheetData>
    <row r="1" spans="1:44" x14ac:dyDescent="0.25">
      <c r="A1" t="s">
        <v>313</v>
      </c>
      <c r="B1" t="s">
        <v>321</v>
      </c>
      <c r="Y1" s="356" t="s">
        <v>374</v>
      </c>
      <c r="Z1" s="356" t="s">
        <v>375</v>
      </c>
      <c r="AA1" t="s">
        <v>322</v>
      </c>
      <c r="AB1" t="s">
        <v>324</v>
      </c>
      <c r="AC1" t="s">
        <v>326</v>
      </c>
      <c r="AD1" t="s">
        <v>331</v>
      </c>
      <c r="AE1" t="s">
        <v>356</v>
      </c>
      <c r="AF1" t="s">
        <v>357</v>
      </c>
      <c r="AG1" t="s">
        <v>359</v>
      </c>
      <c r="AH1" t="s">
        <v>360</v>
      </c>
      <c r="AI1" t="s">
        <v>361</v>
      </c>
      <c r="AJ1" t="s">
        <v>362</v>
      </c>
      <c r="AK1" t="s">
        <v>363</v>
      </c>
      <c r="AL1" t="s">
        <v>364</v>
      </c>
      <c r="AM1" t="s">
        <v>365</v>
      </c>
      <c r="AN1" t="s">
        <v>366</v>
      </c>
      <c r="AO1" t="s">
        <v>367</v>
      </c>
      <c r="AP1" t="s">
        <v>368</v>
      </c>
      <c r="AQ1" t="s">
        <v>369</v>
      </c>
      <c r="AR1" t="s">
        <v>370</v>
      </c>
    </row>
    <row r="2" spans="1:44" x14ac:dyDescent="0.25">
      <c r="Y2" s="356"/>
      <c r="Z2" s="356"/>
      <c r="AA2" s="356" t="s">
        <v>323</v>
      </c>
      <c r="AB2" s="356" t="s">
        <v>325</v>
      </c>
      <c r="AC2" s="356" t="s">
        <v>327</v>
      </c>
      <c r="AD2" s="356" t="s">
        <v>332</v>
      </c>
      <c r="AE2" s="356" t="s">
        <v>323</v>
      </c>
      <c r="AF2" s="356" t="s">
        <v>358</v>
      </c>
      <c r="AG2" s="356" t="s">
        <v>332</v>
      </c>
      <c r="AH2" s="356" t="s">
        <v>332</v>
      </c>
      <c r="AI2" s="356" t="s">
        <v>323</v>
      </c>
      <c r="AJ2" s="356" t="s">
        <v>332</v>
      </c>
      <c r="AK2" s="356" t="s">
        <v>358</v>
      </c>
      <c r="AL2" s="356" t="s">
        <v>332</v>
      </c>
      <c r="AM2" s="356" t="s">
        <v>332</v>
      </c>
      <c r="AN2" s="356" t="s">
        <v>323</v>
      </c>
      <c r="AO2" s="356" t="s">
        <v>332</v>
      </c>
      <c r="AP2" s="356" t="s">
        <v>332</v>
      </c>
      <c r="AQ2" s="356" t="s">
        <v>358</v>
      </c>
      <c r="AR2" s="356" t="s">
        <v>371</v>
      </c>
    </row>
    <row r="3" spans="1:44" x14ac:dyDescent="0.25">
      <c r="AB3" s="356" t="s">
        <v>376</v>
      </c>
      <c r="AC3" s="356" t="s">
        <v>328</v>
      </c>
      <c r="AD3" s="356" t="s">
        <v>333</v>
      </c>
      <c r="AG3" s="356" t="s">
        <v>333</v>
      </c>
      <c r="AH3" s="356" t="s">
        <v>333</v>
      </c>
      <c r="AJ3" s="356" t="s">
        <v>333</v>
      </c>
      <c r="AL3" s="356" t="s">
        <v>333</v>
      </c>
      <c r="AM3" s="356" t="s">
        <v>333</v>
      </c>
      <c r="AO3" s="356" t="s">
        <v>333</v>
      </c>
      <c r="AP3" s="356" t="s">
        <v>333</v>
      </c>
      <c r="AR3" s="356" t="s">
        <v>372</v>
      </c>
    </row>
    <row r="4" spans="1:44" x14ac:dyDescent="0.25">
      <c r="AC4" s="356" t="s">
        <v>329</v>
      </c>
      <c r="AD4" s="356" t="s">
        <v>334</v>
      </c>
      <c r="AG4" s="356" t="s">
        <v>334</v>
      </c>
      <c r="AH4" s="356" t="s">
        <v>334</v>
      </c>
      <c r="AJ4" s="356" t="s">
        <v>334</v>
      </c>
      <c r="AL4" s="356" t="s">
        <v>334</v>
      </c>
      <c r="AM4" s="356" t="s">
        <v>334</v>
      </c>
      <c r="AO4" s="356" t="s">
        <v>334</v>
      </c>
      <c r="AP4" s="356" t="s">
        <v>334</v>
      </c>
      <c r="AR4" s="356" t="s">
        <v>377</v>
      </c>
    </row>
    <row r="5" spans="1:44" x14ac:dyDescent="0.25">
      <c r="AC5" s="356" t="s">
        <v>330</v>
      </c>
      <c r="AD5" s="356" t="s">
        <v>335</v>
      </c>
      <c r="AG5" s="356" t="s">
        <v>335</v>
      </c>
      <c r="AH5" s="356" t="s">
        <v>335</v>
      </c>
      <c r="AJ5" s="356" t="s">
        <v>335</v>
      </c>
      <c r="AL5" s="356" t="s">
        <v>335</v>
      </c>
      <c r="AM5" s="356" t="s">
        <v>335</v>
      </c>
      <c r="AO5" s="356" t="s">
        <v>335</v>
      </c>
      <c r="AP5" s="356" t="s">
        <v>335</v>
      </c>
      <c r="AR5" s="356" t="s">
        <v>373</v>
      </c>
    </row>
    <row r="6" spans="1:44" x14ac:dyDescent="0.25">
      <c r="AD6" s="356" t="s">
        <v>336</v>
      </c>
      <c r="AG6" s="356" t="s">
        <v>336</v>
      </c>
      <c r="AH6" s="356" t="s">
        <v>336</v>
      </c>
      <c r="AJ6" s="356" t="s">
        <v>336</v>
      </c>
      <c r="AL6" s="356" t="s">
        <v>336</v>
      </c>
      <c r="AM6" s="356" t="s">
        <v>336</v>
      </c>
      <c r="AO6" s="356" t="s">
        <v>336</v>
      </c>
      <c r="AP6" s="356" t="s">
        <v>336</v>
      </c>
    </row>
    <row r="7" spans="1:44" x14ac:dyDescent="0.25">
      <c r="AD7" s="356" t="s">
        <v>337</v>
      </c>
      <c r="AG7" s="356" t="s">
        <v>337</v>
      </c>
      <c r="AH7" s="356" t="s">
        <v>337</v>
      </c>
      <c r="AJ7" s="356" t="s">
        <v>337</v>
      </c>
      <c r="AL7" s="356" t="s">
        <v>337</v>
      </c>
      <c r="AM7" s="356" t="s">
        <v>337</v>
      </c>
      <c r="AO7" s="356" t="s">
        <v>337</v>
      </c>
      <c r="AP7" s="356" t="s">
        <v>337</v>
      </c>
    </row>
    <row r="8" spans="1:44" x14ac:dyDescent="0.25">
      <c r="AD8" s="356" t="s">
        <v>338</v>
      </c>
      <c r="AG8" s="356" t="s">
        <v>338</v>
      </c>
      <c r="AH8" s="356" t="s">
        <v>338</v>
      </c>
      <c r="AJ8" s="356" t="s">
        <v>338</v>
      </c>
      <c r="AL8" s="356" t="s">
        <v>338</v>
      </c>
      <c r="AM8" s="356" t="s">
        <v>338</v>
      </c>
      <c r="AO8" s="356" t="s">
        <v>338</v>
      </c>
      <c r="AP8" s="356" t="s">
        <v>338</v>
      </c>
    </row>
    <row r="9" spans="1:44" x14ac:dyDescent="0.25">
      <c r="AD9" s="356" t="s">
        <v>339</v>
      </c>
      <c r="AG9" s="356" t="s">
        <v>339</v>
      </c>
      <c r="AH9" s="356" t="s">
        <v>339</v>
      </c>
      <c r="AJ9" s="356" t="s">
        <v>339</v>
      </c>
      <c r="AL9" s="356" t="s">
        <v>339</v>
      </c>
      <c r="AM9" s="356" t="s">
        <v>339</v>
      </c>
      <c r="AO9" s="356" t="s">
        <v>339</v>
      </c>
      <c r="AP9" s="356" t="s">
        <v>339</v>
      </c>
    </row>
    <row r="10" spans="1:44" x14ac:dyDescent="0.25">
      <c r="AD10" s="356" t="s">
        <v>340</v>
      </c>
      <c r="AG10" s="356" t="s">
        <v>340</v>
      </c>
      <c r="AH10" s="356" t="s">
        <v>340</v>
      </c>
      <c r="AJ10" s="356" t="s">
        <v>340</v>
      </c>
      <c r="AL10" s="356" t="s">
        <v>340</v>
      </c>
      <c r="AM10" s="356" t="s">
        <v>340</v>
      </c>
      <c r="AO10" s="356" t="s">
        <v>340</v>
      </c>
      <c r="AP10" s="356" t="s">
        <v>340</v>
      </c>
    </row>
    <row r="11" spans="1:44" x14ac:dyDescent="0.25">
      <c r="AD11" s="356" t="s">
        <v>341</v>
      </c>
      <c r="AG11" s="356" t="s">
        <v>341</v>
      </c>
      <c r="AH11" s="356" t="s">
        <v>341</v>
      </c>
      <c r="AJ11" s="356" t="s">
        <v>341</v>
      </c>
      <c r="AL11" s="356" t="s">
        <v>341</v>
      </c>
      <c r="AM11" s="356" t="s">
        <v>341</v>
      </c>
      <c r="AO11" s="356" t="s">
        <v>341</v>
      </c>
      <c r="AP11" s="356" t="s">
        <v>341</v>
      </c>
    </row>
    <row r="12" spans="1:44" x14ac:dyDescent="0.25">
      <c r="AD12" s="356" t="s">
        <v>342</v>
      </c>
      <c r="AG12" s="356" t="s">
        <v>342</v>
      </c>
      <c r="AH12" s="356" t="s">
        <v>342</v>
      </c>
      <c r="AJ12" s="356" t="s">
        <v>342</v>
      </c>
      <c r="AL12" s="356" t="s">
        <v>342</v>
      </c>
      <c r="AM12" s="356" t="s">
        <v>342</v>
      </c>
      <c r="AO12" s="356" t="s">
        <v>342</v>
      </c>
      <c r="AP12" s="356" t="s">
        <v>342</v>
      </c>
    </row>
    <row r="13" spans="1:44" x14ac:dyDescent="0.25">
      <c r="AD13" s="356" t="s">
        <v>343</v>
      </c>
      <c r="AG13" s="356" t="s">
        <v>343</v>
      </c>
      <c r="AH13" s="356" t="s">
        <v>343</v>
      </c>
      <c r="AJ13" s="356" t="s">
        <v>343</v>
      </c>
      <c r="AL13" s="356" t="s">
        <v>343</v>
      </c>
      <c r="AM13" s="356" t="s">
        <v>343</v>
      </c>
      <c r="AO13" s="356" t="s">
        <v>343</v>
      </c>
      <c r="AP13" s="356" t="s">
        <v>343</v>
      </c>
    </row>
    <row r="14" spans="1:44" x14ac:dyDescent="0.25">
      <c r="AD14" s="356" t="s">
        <v>344</v>
      </c>
      <c r="AG14" s="356" t="s">
        <v>344</v>
      </c>
      <c r="AH14" s="356" t="s">
        <v>344</v>
      </c>
      <c r="AJ14" s="356" t="s">
        <v>344</v>
      </c>
      <c r="AL14" s="356" t="s">
        <v>344</v>
      </c>
      <c r="AM14" s="356" t="s">
        <v>344</v>
      </c>
      <c r="AO14" s="356" t="s">
        <v>344</v>
      </c>
      <c r="AP14" s="356" t="s">
        <v>344</v>
      </c>
    </row>
    <row r="15" spans="1:44" x14ac:dyDescent="0.25">
      <c r="AD15" s="356" t="s">
        <v>345</v>
      </c>
      <c r="AG15" s="356" t="s">
        <v>345</v>
      </c>
      <c r="AH15" s="356" t="s">
        <v>345</v>
      </c>
      <c r="AJ15" s="356" t="s">
        <v>345</v>
      </c>
      <c r="AL15" s="356" t="s">
        <v>345</v>
      </c>
      <c r="AM15" s="356" t="s">
        <v>345</v>
      </c>
      <c r="AO15" s="356" t="s">
        <v>345</v>
      </c>
      <c r="AP15" s="356" t="s">
        <v>345</v>
      </c>
    </row>
    <row r="16" spans="1:44" x14ac:dyDescent="0.25">
      <c r="AD16" s="356" t="s">
        <v>346</v>
      </c>
      <c r="AG16" s="356" t="s">
        <v>346</v>
      </c>
      <c r="AH16" s="356" t="s">
        <v>346</v>
      </c>
      <c r="AJ16" s="356" t="s">
        <v>346</v>
      </c>
      <c r="AL16" s="356" t="s">
        <v>346</v>
      </c>
      <c r="AM16" s="356" t="s">
        <v>346</v>
      </c>
      <c r="AO16" s="356" t="s">
        <v>346</v>
      </c>
      <c r="AP16" s="356" t="s">
        <v>346</v>
      </c>
    </row>
    <row r="17" spans="30:42" x14ac:dyDescent="0.25">
      <c r="AD17" s="356" t="s">
        <v>347</v>
      </c>
      <c r="AG17" s="356" t="s">
        <v>347</v>
      </c>
      <c r="AH17" s="356" t="s">
        <v>347</v>
      </c>
      <c r="AJ17" s="356" t="s">
        <v>347</v>
      </c>
      <c r="AL17" s="356" t="s">
        <v>347</v>
      </c>
      <c r="AM17" s="356" t="s">
        <v>347</v>
      </c>
      <c r="AO17" s="356" t="s">
        <v>347</v>
      </c>
      <c r="AP17" s="356" t="s">
        <v>347</v>
      </c>
    </row>
    <row r="18" spans="30:42" x14ac:dyDescent="0.25">
      <c r="AD18" s="356" t="s">
        <v>348</v>
      </c>
      <c r="AG18" s="356" t="s">
        <v>348</v>
      </c>
      <c r="AH18" s="356" t="s">
        <v>348</v>
      </c>
      <c r="AJ18" s="356" t="s">
        <v>348</v>
      </c>
      <c r="AL18" s="356" t="s">
        <v>348</v>
      </c>
      <c r="AM18" s="356" t="s">
        <v>348</v>
      </c>
      <c r="AO18" s="356" t="s">
        <v>348</v>
      </c>
      <c r="AP18" s="356" t="s">
        <v>348</v>
      </c>
    </row>
    <row r="19" spans="30:42" x14ac:dyDescent="0.25">
      <c r="AD19" s="356" t="s">
        <v>349</v>
      </c>
      <c r="AG19" s="356" t="s">
        <v>349</v>
      </c>
      <c r="AH19" s="356" t="s">
        <v>349</v>
      </c>
      <c r="AJ19" s="356" t="s">
        <v>349</v>
      </c>
      <c r="AL19" s="356" t="s">
        <v>349</v>
      </c>
      <c r="AM19" s="356" t="s">
        <v>349</v>
      </c>
      <c r="AO19" s="356" t="s">
        <v>349</v>
      </c>
      <c r="AP19" s="356" t="s">
        <v>349</v>
      </c>
    </row>
    <row r="20" spans="30:42" x14ac:dyDescent="0.25">
      <c r="AD20" s="356" t="s">
        <v>350</v>
      </c>
      <c r="AG20" s="356" t="s">
        <v>350</v>
      </c>
      <c r="AH20" s="356" t="s">
        <v>350</v>
      </c>
      <c r="AJ20" s="356" t="s">
        <v>350</v>
      </c>
      <c r="AL20" s="356" t="s">
        <v>350</v>
      </c>
      <c r="AM20" s="356" t="s">
        <v>350</v>
      </c>
      <c r="AO20" s="356" t="s">
        <v>350</v>
      </c>
      <c r="AP20" s="356" t="s">
        <v>350</v>
      </c>
    </row>
    <row r="21" spans="30:42" x14ac:dyDescent="0.25">
      <c r="AD21" s="356" t="s">
        <v>351</v>
      </c>
      <c r="AG21" s="356" t="s">
        <v>351</v>
      </c>
      <c r="AH21" s="356" t="s">
        <v>351</v>
      </c>
      <c r="AJ21" s="356" t="s">
        <v>351</v>
      </c>
      <c r="AL21" s="356" t="s">
        <v>351</v>
      </c>
      <c r="AM21" s="356" t="s">
        <v>351</v>
      </c>
      <c r="AO21" s="356" t="s">
        <v>351</v>
      </c>
      <c r="AP21" s="356" t="s">
        <v>351</v>
      </c>
    </row>
    <row r="22" spans="30:42" x14ac:dyDescent="0.25">
      <c r="AD22" s="356" t="s">
        <v>352</v>
      </c>
      <c r="AG22" s="356" t="s">
        <v>352</v>
      </c>
      <c r="AH22" s="356" t="s">
        <v>352</v>
      </c>
      <c r="AJ22" s="356" t="s">
        <v>352</v>
      </c>
      <c r="AL22" s="356" t="s">
        <v>352</v>
      </c>
      <c r="AM22" s="356" t="s">
        <v>352</v>
      </c>
      <c r="AO22" s="356" t="s">
        <v>352</v>
      </c>
      <c r="AP22" s="356" t="s">
        <v>352</v>
      </c>
    </row>
    <row r="23" spans="30:42" x14ac:dyDescent="0.25">
      <c r="AD23" s="356" t="s">
        <v>353</v>
      </c>
      <c r="AG23" s="356" t="s">
        <v>353</v>
      </c>
      <c r="AH23" s="356" t="s">
        <v>353</v>
      </c>
      <c r="AJ23" s="356" t="s">
        <v>353</v>
      </c>
      <c r="AL23" s="356" t="s">
        <v>353</v>
      </c>
      <c r="AM23" s="356" t="s">
        <v>353</v>
      </c>
      <c r="AO23" s="356" t="s">
        <v>353</v>
      </c>
      <c r="AP23" s="356" t="s">
        <v>353</v>
      </c>
    </row>
    <row r="24" spans="30:42" x14ac:dyDescent="0.25">
      <c r="AD24" s="356" t="s">
        <v>354</v>
      </c>
      <c r="AG24" s="356" t="s">
        <v>354</v>
      </c>
      <c r="AH24" s="356" t="s">
        <v>354</v>
      </c>
      <c r="AJ24" s="356" t="s">
        <v>354</v>
      </c>
      <c r="AL24" s="356" t="s">
        <v>354</v>
      </c>
      <c r="AM24" s="356" t="s">
        <v>354</v>
      </c>
      <c r="AO24" s="356" t="s">
        <v>354</v>
      </c>
      <c r="AP24" s="356" t="s">
        <v>354</v>
      </c>
    </row>
    <row r="25" spans="30:42" x14ac:dyDescent="0.25">
      <c r="AD25" s="356" t="s">
        <v>355</v>
      </c>
      <c r="AG25" s="356" t="s">
        <v>355</v>
      </c>
      <c r="AH25" s="356" t="s">
        <v>355</v>
      </c>
      <c r="AJ25" s="356" t="s">
        <v>355</v>
      </c>
      <c r="AL25" s="356" t="s">
        <v>355</v>
      </c>
      <c r="AM25" s="356" t="s">
        <v>355</v>
      </c>
      <c r="AO25" s="356" t="s">
        <v>355</v>
      </c>
      <c r="AP25" s="356" t="s">
        <v>355</v>
      </c>
    </row>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Packager Shell Object" dvAspect="DVASPECT_ICON" shapeId="11265" r:id="rId4">
          <objectPr defaultSize="0" r:id="rId5">
            <anchor moveWithCells="1">
              <from>
                <xdr:col>0</xdr:col>
                <xdr:colOff>0</xdr:colOff>
                <xdr:row>0</xdr:row>
                <xdr:rowOff>0</xdr:rowOff>
              </from>
              <to>
                <xdr:col>6</xdr:col>
                <xdr:colOff>238125</xdr:colOff>
                <xdr:row>2</xdr:row>
                <xdr:rowOff>123825</xdr:rowOff>
              </to>
            </anchor>
          </objectPr>
        </oleObject>
      </mc:Choice>
      <mc:Fallback>
        <oleObject progId="Packager Shell Object" dvAspect="DVASPECT_ICON" shapeId="11265" r:id="rId4"/>
      </mc:Fallback>
    </mc:AlternateContent>
    <mc:AlternateContent xmlns:mc="http://schemas.openxmlformats.org/markup-compatibility/2006">
      <mc:Choice Requires="x14">
        <oleObject progId="Packager Shell Object" dvAspect="DVASPECT_ICON" shapeId="11312" r:id="rId6">
          <objectPr defaultSize="0" r:id="rId7">
            <anchor moveWithCells="1">
              <from>
                <xdr:col>0</xdr:col>
                <xdr:colOff>0</xdr:colOff>
                <xdr:row>0</xdr:row>
                <xdr:rowOff>0</xdr:rowOff>
              </from>
              <to>
                <xdr:col>0</xdr:col>
                <xdr:colOff>561975</xdr:colOff>
                <xdr:row>2</xdr:row>
                <xdr:rowOff>123825</xdr:rowOff>
              </to>
            </anchor>
          </objectPr>
        </oleObject>
      </mc:Choice>
      <mc:Fallback>
        <oleObject progId="Packager Shell Object" dvAspect="DVASPECT_ICON" shapeId="11312" r:id="rId6"/>
      </mc:Fallback>
    </mc:AlternateContent>
    <mc:AlternateContent xmlns:mc="http://schemas.openxmlformats.org/markup-compatibility/2006">
      <mc:Choice Requires="x14">
        <oleObject progId="Packager Shell Object" dvAspect="DVASPECT_ICON" shapeId="11313" r:id="rId8">
          <objectPr defaultSize="0" r:id="rId9">
            <anchor moveWithCells="1">
              <from>
                <xdr:col>0</xdr:col>
                <xdr:colOff>0</xdr:colOff>
                <xdr:row>0</xdr:row>
                <xdr:rowOff>0</xdr:rowOff>
              </from>
              <to>
                <xdr:col>1</xdr:col>
                <xdr:colOff>314325</xdr:colOff>
                <xdr:row>2</xdr:row>
                <xdr:rowOff>123825</xdr:rowOff>
              </to>
            </anchor>
          </objectPr>
        </oleObject>
      </mc:Choice>
      <mc:Fallback>
        <oleObject progId="Packager Shell Object" dvAspect="DVASPECT_ICON" shapeId="11313" r:id="rId8"/>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S181"/>
  <sheetViews>
    <sheetView showGridLines="0" topLeftCell="A14" zoomScale="90" zoomScaleNormal="90" zoomScaleSheetLayoutView="75" workbookViewId="0">
      <selection activeCell="F15" sqref="F15"/>
    </sheetView>
  </sheetViews>
  <sheetFormatPr defaultColWidth="11" defaultRowHeight="12" x14ac:dyDescent="0.2"/>
  <cols>
    <col min="1" max="1" width="11.75" style="15" customWidth="1"/>
    <col min="2" max="2" width="44.125" style="15" customWidth="1"/>
    <col min="3" max="3" width="43.75" style="15" customWidth="1"/>
    <col min="4" max="4" width="33.75" style="15" customWidth="1"/>
    <col min="5" max="5" width="23.5" style="15" customWidth="1"/>
    <col min="6" max="6" width="19.625" style="15" customWidth="1"/>
    <col min="7" max="7" width="20.125" style="15" customWidth="1"/>
    <col min="8" max="8" width="21.75" style="15" customWidth="1"/>
    <col min="9" max="9" width="22.625" style="15" hidden="1" customWidth="1"/>
    <col min="10" max="10" width="23.75" style="15" hidden="1" customWidth="1"/>
    <col min="11" max="11" width="25.25" style="15" hidden="1" customWidth="1"/>
    <col min="12" max="12" width="22" style="15" hidden="1" customWidth="1"/>
    <col min="13" max="13" width="23.25" style="15" hidden="1" customWidth="1"/>
    <col min="14" max="14" width="8.875" style="15" hidden="1" customWidth="1"/>
    <col min="15" max="15" width="13.875" style="15" hidden="1" customWidth="1"/>
    <col min="16" max="16" width="0.625" style="15" customWidth="1"/>
    <col min="17" max="17" width="37" style="15" customWidth="1"/>
    <col min="18" max="18" width="93.75" style="15" customWidth="1"/>
    <col min="19" max="29" width="10.125" style="15" hidden="1" customWidth="1"/>
    <col min="30" max="30" width="38.375" style="15" customWidth="1"/>
    <col min="31" max="31" width="0.375" style="15" customWidth="1"/>
    <col min="32" max="32" width="36" style="15" customWidth="1"/>
    <col min="33" max="33" width="26.625" style="15" customWidth="1"/>
    <col min="34" max="34" width="0.75" style="15" customWidth="1"/>
    <col min="35" max="35" width="13.625" style="15" customWidth="1"/>
    <col min="36" max="36" width="12" style="16" customWidth="1"/>
    <col min="37" max="37" width="18.25" style="16" customWidth="1"/>
    <col min="38" max="39" width="15.75" style="16" customWidth="1"/>
    <col min="40" max="41" width="11" style="16" customWidth="1"/>
    <col min="42" max="45" width="11" style="16"/>
    <col min="46" max="16384" width="11" style="15"/>
  </cols>
  <sheetData>
    <row r="1" spans="1:33" ht="21" customHeight="1" x14ac:dyDescent="0.2">
      <c r="A1" s="560" t="s">
        <v>44</v>
      </c>
      <c r="B1" s="561"/>
      <c r="C1" s="561"/>
      <c r="D1" s="561"/>
      <c r="E1" s="561"/>
      <c r="F1" s="561"/>
      <c r="G1" s="561"/>
      <c r="H1" s="561"/>
      <c r="I1" s="561"/>
      <c r="J1" s="561"/>
      <c r="K1" s="561"/>
      <c r="L1" s="561"/>
      <c r="M1" s="561"/>
      <c r="N1" s="561"/>
      <c r="O1" s="561"/>
      <c r="P1" s="561"/>
      <c r="Q1" s="562"/>
      <c r="R1" s="20"/>
      <c r="S1" s="19"/>
      <c r="T1" s="19"/>
      <c r="U1" s="19"/>
      <c r="V1" s="19"/>
      <c r="W1" s="19"/>
      <c r="X1" s="19"/>
      <c r="Y1" s="19"/>
      <c r="Z1" s="19"/>
      <c r="AA1" s="19"/>
      <c r="AB1" s="19"/>
      <c r="AC1" s="19"/>
      <c r="AD1" s="19"/>
    </row>
    <row r="2" spans="1:33" ht="41.25" customHeight="1" thickBot="1" x14ac:dyDescent="0.25">
      <c r="A2" s="563"/>
      <c r="B2" s="564"/>
      <c r="C2" s="564"/>
      <c r="D2" s="564"/>
      <c r="E2" s="564"/>
      <c r="F2" s="564"/>
      <c r="G2" s="564"/>
      <c r="H2" s="564"/>
      <c r="I2" s="564"/>
      <c r="J2" s="564"/>
      <c r="K2" s="564"/>
      <c r="L2" s="564"/>
      <c r="M2" s="564"/>
      <c r="N2" s="564"/>
      <c r="O2" s="564"/>
      <c r="P2" s="564"/>
      <c r="Q2" s="565"/>
      <c r="R2" s="19"/>
      <c r="S2" s="19"/>
      <c r="T2" s="19"/>
      <c r="U2" s="19"/>
      <c r="V2" s="19"/>
      <c r="W2" s="19"/>
      <c r="X2" s="19"/>
      <c r="Y2" s="19"/>
      <c r="Z2" s="19"/>
      <c r="AA2" s="19"/>
      <c r="AB2" s="19"/>
      <c r="AC2" s="19"/>
      <c r="AD2" s="19"/>
    </row>
    <row r="3" spans="1:33" ht="12.75" thickBot="1" x14ac:dyDescent="0.25"/>
    <row r="4" spans="1:33" ht="51" customHeight="1" thickBot="1" x14ac:dyDescent="0.25">
      <c r="A4" s="43" t="s">
        <v>37</v>
      </c>
      <c r="B4" s="33" t="s">
        <v>15</v>
      </c>
      <c r="C4" s="42" t="s">
        <v>28</v>
      </c>
      <c r="Q4" s="16"/>
    </row>
    <row r="5" spans="1:33" x14ac:dyDescent="0.2">
      <c r="Q5" s="16"/>
    </row>
    <row r="6" spans="1:33" ht="12.75" thickBot="1" x14ac:dyDescent="0.25">
      <c r="Q6" s="16"/>
    </row>
    <row r="7" spans="1:33" ht="28.5" customHeight="1" thickBot="1" x14ac:dyDescent="0.25">
      <c r="A7" s="546" t="s">
        <v>15</v>
      </c>
      <c r="B7" s="547"/>
      <c r="C7" s="547"/>
      <c r="D7" s="547"/>
      <c r="E7" s="547"/>
      <c r="F7" s="547"/>
      <c r="G7" s="547"/>
      <c r="H7" s="547"/>
      <c r="I7" s="547"/>
      <c r="J7" s="547"/>
      <c r="K7" s="547"/>
      <c r="L7" s="547"/>
      <c r="M7" s="547"/>
      <c r="N7" s="547"/>
      <c r="O7" s="547"/>
      <c r="P7" s="547"/>
      <c r="Q7" s="547"/>
      <c r="R7" s="547"/>
      <c r="S7" s="547"/>
      <c r="T7" s="547"/>
      <c r="U7" s="547"/>
      <c r="V7" s="547"/>
      <c r="W7" s="547"/>
      <c r="X7" s="547"/>
      <c r="Y7" s="547"/>
      <c r="Z7" s="547"/>
      <c r="AA7" s="547"/>
      <c r="AB7" s="547"/>
      <c r="AC7" s="547"/>
      <c r="AD7" s="547"/>
      <c r="AE7" s="237"/>
    </row>
    <row r="8" spans="1:33" ht="50.25" customHeight="1" x14ac:dyDescent="0.2">
      <c r="A8" s="361" t="s">
        <v>21</v>
      </c>
      <c r="B8" s="361" t="s">
        <v>77</v>
      </c>
      <c r="C8" s="361" t="s">
        <v>10</v>
      </c>
      <c r="D8" s="361" t="s">
        <v>32</v>
      </c>
      <c r="E8" s="361" t="s">
        <v>33</v>
      </c>
      <c r="F8" s="361" t="s">
        <v>18</v>
      </c>
      <c r="G8" s="361" t="s">
        <v>19</v>
      </c>
      <c r="H8" s="362" t="s">
        <v>258</v>
      </c>
      <c r="I8" s="363" t="s">
        <v>262</v>
      </c>
      <c r="J8" s="361"/>
      <c r="K8" s="361"/>
      <c r="L8" s="361"/>
      <c r="M8" s="361"/>
      <c r="N8" s="361"/>
      <c r="O8" s="362"/>
      <c r="P8" s="362"/>
      <c r="Q8" s="362" t="s">
        <v>11</v>
      </c>
      <c r="R8" s="362" t="s">
        <v>9</v>
      </c>
      <c r="S8" s="364" t="s">
        <v>151</v>
      </c>
      <c r="T8" s="364" t="s">
        <v>60</v>
      </c>
      <c r="U8" s="364" t="s">
        <v>258</v>
      </c>
      <c r="V8" s="365" t="s">
        <v>152</v>
      </c>
      <c r="W8" s="365" t="s">
        <v>62</v>
      </c>
      <c r="X8" s="365" t="s">
        <v>163</v>
      </c>
      <c r="Y8" s="366" t="s">
        <v>178</v>
      </c>
      <c r="Z8" s="366" t="s">
        <v>197</v>
      </c>
      <c r="AA8" s="366" t="s">
        <v>48</v>
      </c>
      <c r="AB8" s="366" t="s">
        <v>260</v>
      </c>
      <c r="AC8" s="366" t="s">
        <v>275</v>
      </c>
      <c r="AD8" s="362" t="s">
        <v>283</v>
      </c>
      <c r="AE8" s="132"/>
      <c r="AF8" s="138"/>
      <c r="AG8" s="139"/>
    </row>
    <row r="9" spans="1:33" ht="47.1" hidden="1" customHeight="1" x14ac:dyDescent="0.2">
      <c r="A9" s="367" t="s">
        <v>82</v>
      </c>
      <c r="B9" s="368" t="s">
        <v>2744</v>
      </c>
      <c r="C9" s="369" t="s">
        <v>49</v>
      </c>
      <c r="D9" s="370" t="s">
        <v>50</v>
      </c>
      <c r="E9" s="370" t="s">
        <v>51</v>
      </c>
      <c r="F9" s="370" t="s">
        <v>52</v>
      </c>
      <c r="G9" s="371" t="str">
        <f t="array" ref="G9">IFERROR(IF(INDEX('Reference Records'!$D$4:$D$29,MATCH(LEFT(B9,255),LEFT('Reference Records'!$C$4:$C$29,255),0))=0,"",INDEX('Reference Records'!$D$4:$D$29,MATCH(LEFT(B9,255),LEFT('Reference Records'!$C$4:$C$29,255),0))),"")</f>
        <v/>
      </c>
      <c r="H9" s="372" t="str">
        <f>IF('Overview - Section A'!$AN$5="Funding Request",IF(I9="Funding Request Place Holder","",I9),"")</f>
        <v/>
      </c>
      <c r="I9" s="373" t="str">
        <f>IFERROR(IF(AB9="","",VLOOKUP(AB9,'Overview - Section A'!$P$31:$Q$32,2,FALSE)),"")</f>
        <v/>
      </c>
      <c r="J9" s="372"/>
      <c r="K9" s="372"/>
      <c r="L9" s="372"/>
      <c r="M9" s="372"/>
      <c r="N9" s="372"/>
      <c r="O9" s="374"/>
      <c r="P9" s="375"/>
      <c r="Q9" s="374" t="str">
        <f>IFERROR(IF(AA9="","",AA9),"")</f>
        <v>[Country (Name)]</v>
      </c>
      <c r="R9" s="376" t="s">
        <v>53</v>
      </c>
      <c r="S9" s="364" t="str">
        <f>IF(G9&lt;&gt;"",B9&amp;C9,"")</f>
        <v/>
      </c>
      <c r="T9" s="364" t="b">
        <f>IFERROR(IF(OR(B9&lt;&gt;"",C9&lt;&gt;""),TRUE,FALSE),FALSE)</f>
        <v>1</v>
      </c>
      <c r="U9" s="364" t="str">
        <f>IFERROR(IF('Overview - Section A'!$AN$5="Funding Request",VLOOKUP(H9,'Overview - Section A'!$M$31:$P$32,4,FALSE),IF(AB9="","",AB9)),"")</f>
        <v>[Responsible PR]</v>
      </c>
      <c r="V9" s="365" t="str">
        <f>B9&amp;C9</f>
        <v>HIV I-3b: Percentage of men who have sex with men with active syphilis[Custom Impact Indicator]</v>
      </c>
      <c r="W9" s="365" t="s">
        <v>61</v>
      </c>
      <c r="X9" s="365" t="str">
        <f t="array" ref="X9">IFERROR(IF(INDEX('Reference Records'!$G$4:$G$29,MATCH(LEFT(B9,255),LEFT('Reference Records'!$C$4:$C$29,255),0))=0,"",INDEX('Reference Records'!$G$4:$G$29,MATCH(LEFT(B9,255),LEFT('Reference Records'!$C$4:$C$29,255),0))),"")</f>
        <v>a1J36000002m4ETEAY</v>
      </c>
      <c r="Y9" s="365" t="str">
        <f>IFERROR(IF('Overview - Section A'!$AN$5="Funding Request",IF('Reference Records'!$B$343&lt;&gt;"",VLOOKUP(Q9,'Reference Records'!$B$343:$C$344,2,FALSE),VLOOKUP(Q9,'Reference Records'!$A$356:$C$357,3,FALSE)),VLOOKUP(Q9,'Reference Records'!$A$360:$C$362,3,FALSE)),"")</f>
        <v>[Record ID]</v>
      </c>
      <c r="Z9" s="365" t="s">
        <v>196</v>
      </c>
      <c r="AA9" s="365" t="s">
        <v>198</v>
      </c>
      <c r="AB9" s="377" t="s">
        <v>257</v>
      </c>
      <c r="AC9" s="365" t="s">
        <v>61</v>
      </c>
      <c r="AD9" s="378" t="s">
        <v>282</v>
      </c>
      <c r="AE9" s="132"/>
      <c r="AF9" s="138"/>
      <c r="AG9" s="139"/>
    </row>
    <row r="10" spans="1:33" ht="111.2" customHeight="1" x14ac:dyDescent="0.2">
      <c r="A10" s="367">
        <v>1</v>
      </c>
      <c r="B10" s="368" t="s">
        <v>2457</v>
      </c>
      <c r="C10" s="369"/>
      <c r="D10" s="370" t="s">
        <v>5021</v>
      </c>
      <c r="E10" s="370" t="s">
        <v>346</v>
      </c>
      <c r="F10" s="370" t="s">
        <v>4907</v>
      </c>
      <c r="G10" s="371" t="str">
        <f t="array" ref="G10">IFERROR(IF(INDEX('Reference Records'!$D$4:$D$29,MATCH(LEFT(B10,255),LEFT('Reference Records'!$C$4:$C$29,255),0))=0,"",INDEX('Reference Records'!$D$4:$D$29,MATCH(LEFT(B10,255),LEFT('Reference Records'!$C$4:$C$29,255),0))),"")</f>
        <v>Age,Gender,Age | Gender</v>
      </c>
      <c r="H10" s="372" t="str">
        <f>IF('Overview - Section A'!$AN$5="Funding Request",IF(I10="Funding Request Place Holder","",I10),"")</f>
        <v/>
      </c>
      <c r="I10" s="373" t="str">
        <f>IFERROR(IF(AB10="","",VLOOKUP(AB10,'Overview - Section A'!$P$31:$Q$32,2,FALSE)),"")</f>
        <v/>
      </c>
      <c r="J10" s="372"/>
      <c r="K10" s="372"/>
      <c r="L10" s="372"/>
      <c r="M10" s="372"/>
      <c r="N10" s="372"/>
      <c r="O10" s="374"/>
      <c r="P10" s="375"/>
      <c r="Q10" s="374" t="s">
        <v>381</v>
      </c>
      <c r="R10" s="519" t="s">
        <v>4925</v>
      </c>
      <c r="S10" s="364" t="str">
        <f t="shared" ref="S10:S32" si="0">IF(G10&lt;&gt;"",B10&amp;C10,"")</f>
        <v>HIV I-4: Number of AIDS-related deaths per 100,000 population</v>
      </c>
      <c r="T10" s="364" t="b">
        <f t="shared" ref="T10:T32" si="1">IFERROR(IF(OR(B10&lt;&gt;"",C10&lt;&gt;""),TRUE,FALSE),FALSE)</f>
        <v>1</v>
      </c>
      <c r="U10" s="364" t="str">
        <f>IFERROR(IF('Overview - Section A'!$AN$5="Funding Request",VLOOKUP(H10,'Overview - Section A'!$M$31:$P$32,4,FALSE),IF(AB10="","",AB10)),"")</f>
        <v/>
      </c>
      <c r="V10" s="365" t="str">
        <f t="shared" ref="V10:V32" si="2">B10&amp;C10</f>
        <v>HIV I-4: Number of AIDS-related deaths per 100,000 population</v>
      </c>
      <c r="W10" s="365" t="s">
        <v>384</v>
      </c>
      <c r="X10" s="365" t="str">
        <f t="array" ref="X10">IFERROR(IF(INDEX('Reference Records'!$G$4:$G$29,MATCH(LEFT(B10,255),LEFT('Reference Records'!$C$4:$C$29,255),0))=0,"",INDEX('Reference Records'!$G$4:$G$29,MATCH(LEFT(B10,255),LEFT('Reference Records'!$C$4:$C$29,255),0))),"")</f>
        <v>a1J36000002m4EeEAI</v>
      </c>
      <c r="Y10" s="365" t="str">
        <f>IFERROR(IF('Overview - Section A'!$AN$5="Funding Request",IF('Reference Records'!$B$343&lt;&gt;"",VLOOKUP(Q10,'Reference Records'!$B$343:$C$344,2,FALSE),VLOOKUP(Q10,'Reference Records'!$A$356:$C$357,3,FALSE)),VLOOKUP(Q10,'Reference Records'!$A$360:$C$362,3,FALSE)),"")</f>
        <v>a1A360000013M04EAE</v>
      </c>
      <c r="Z10" s="365"/>
      <c r="AA10" s="365"/>
      <c r="AB10" s="377"/>
      <c r="AC10" s="365" t="s">
        <v>379</v>
      </c>
      <c r="AD10" s="378"/>
      <c r="AE10" s="132"/>
      <c r="AF10" s="138"/>
      <c r="AG10" s="139"/>
    </row>
    <row r="11" spans="1:33" ht="133.15" customHeight="1" x14ac:dyDescent="0.2">
      <c r="A11" s="367">
        <v>2</v>
      </c>
      <c r="B11" s="368" t="s">
        <v>2432</v>
      </c>
      <c r="C11" s="369"/>
      <c r="D11" s="370" t="s">
        <v>4923</v>
      </c>
      <c r="E11" s="370" t="s">
        <v>346</v>
      </c>
      <c r="F11" s="370" t="s">
        <v>4908</v>
      </c>
      <c r="G11" s="371" t="str">
        <f t="array" ref="G11">IFERROR(IF(INDEX('Reference Records'!$D$4:$D$29,MATCH(LEFT(B11,255),LEFT('Reference Records'!$C$4:$C$29,255),0))=0,"",INDEX('Reference Records'!$D$4:$D$29,MATCH(LEFT(B11,255),LEFT('Reference Records'!$C$4:$C$29,255),0))),"")</f>
        <v>Age</v>
      </c>
      <c r="H11" s="372" t="str">
        <f>IF('Overview - Section A'!$AN$5="Funding Request",IF(I11="Funding Request Place Holder","",I11),"")</f>
        <v/>
      </c>
      <c r="I11" s="373" t="str">
        <f>IFERROR(IF(AB11="","",VLOOKUP(AB11,'Overview - Section A'!$P$31:$Q$32,2,FALSE)),"")</f>
        <v/>
      </c>
      <c r="J11" s="372"/>
      <c r="K11" s="372"/>
      <c r="L11" s="372"/>
      <c r="M11" s="372"/>
      <c r="N11" s="372"/>
      <c r="O11" s="374"/>
      <c r="P11" s="375"/>
      <c r="Q11" s="374" t="s">
        <v>381</v>
      </c>
      <c r="R11" s="519" t="s">
        <v>4926</v>
      </c>
      <c r="S11" s="364" t="str">
        <f t="shared" si="0"/>
        <v>HIV I-10(M): Percentage of sex workers who are living with HIV</v>
      </c>
      <c r="T11" s="364" t="b">
        <f t="shared" si="1"/>
        <v>1</v>
      </c>
      <c r="U11" s="364" t="str">
        <f>IFERROR(IF('Overview - Section A'!$AN$5="Funding Request",VLOOKUP(H11,'Overview - Section A'!$M$31:$P$32,4,FALSE),IF(AB11="","",AB11)),"")</f>
        <v/>
      </c>
      <c r="V11" s="365" t="str">
        <f t="shared" si="2"/>
        <v>HIV I-10(M): Percentage of sex workers who are living with HIV</v>
      </c>
      <c r="W11" s="365" t="s">
        <v>385</v>
      </c>
      <c r="X11" s="365" t="str">
        <f t="array" ref="X11">IFERROR(IF(INDEX('Reference Records'!$G$4:$G$29,MATCH(LEFT(B11,255),LEFT('Reference Records'!$C$4:$C$29,255),0))=0,"",INDEX('Reference Records'!$G$4:$G$29,MATCH(LEFT(B11,255),LEFT('Reference Records'!$C$4:$C$29,255),0))),"")</f>
        <v>a1J36000002m4EYEAY</v>
      </c>
      <c r="Y11" s="365" t="str">
        <f>IFERROR(IF('Overview - Section A'!$AN$5="Funding Request",IF('Reference Records'!$B$343&lt;&gt;"",VLOOKUP(Q11,'Reference Records'!$B$343:$C$344,2,FALSE),VLOOKUP(Q11,'Reference Records'!$A$356:$C$357,3,FALSE)),VLOOKUP(Q11,'Reference Records'!$A$360:$C$362,3,FALSE)),"")</f>
        <v>a1A360000013M04EAE</v>
      </c>
      <c r="Z11" s="365"/>
      <c r="AA11" s="365"/>
      <c r="AB11" s="377"/>
      <c r="AC11" s="365" t="s">
        <v>379</v>
      </c>
      <c r="AD11" s="378"/>
      <c r="AE11" s="132"/>
      <c r="AF11" s="138"/>
      <c r="AG11" s="139"/>
    </row>
    <row r="12" spans="1:33" ht="87" customHeight="1" x14ac:dyDescent="0.2">
      <c r="A12" s="367">
        <v>3</v>
      </c>
      <c r="B12" s="368" t="s">
        <v>2421</v>
      </c>
      <c r="C12" s="369"/>
      <c r="D12" s="370" t="s">
        <v>5020</v>
      </c>
      <c r="E12" s="370" t="s">
        <v>346</v>
      </c>
      <c r="F12" s="370" t="s">
        <v>4908</v>
      </c>
      <c r="G12" s="371" t="str">
        <f t="array" ref="G12">IFERROR(IF(INDEX('Reference Records'!$D$4:$D$29,MATCH(LEFT(B12,255),LEFT('Reference Records'!$C$4:$C$29,255),0))=0,"",INDEX('Reference Records'!$D$4:$D$29,MATCH(LEFT(B12,255),LEFT('Reference Records'!$C$4:$C$29,255),0))),"")</f>
        <v>Age</v>
      </c>
      <c r="H12" s="372" t="str">
        <f>IF('Overview - Section A'!$AN$5="Funding Request",IF(I12="Funding Request Place Holder","",I12),"")</f>
        <v/>
      </c>
      <c r="I12" s="373" t="str">
        <f>IFERROR(IF(AB12="","",VLOOKUP(AB12,'Overview - Section A'!$P$31:$Q$32,2,FALSE)),"")</f>
        <v/>
      </c>
      <c r="J12" s="372"/>
      <c r="K12" s="372"/>
      <c r="L12" s="372"/>
      <c r="M12" s="372"/>
      <c r="N12" s="372"/>
      <c r="O12" s="374"/>
      <c r="P12" s="375"/>
      <c r="Q12" s="374" t="s">
        <v>381</v>
      </c>
      <c r="R12" s="519" t="s">
        <v>4927</v>
      </c>
      <c r="S12" s="364" t="str">
        <f t="shared" si="0"/>
        <v>HIV I-9a(M): Percentage of men who have sex with men who are living with HIV</v>
      </c>
      <c r="T12" s="364" t="b">
        <f t="shared" si="1"/>
        <v>1</v>
      </c>
      <c r="U12" s="364" t="str">
        <f>IFERROR(IF('Overview - Section A'!$AN$5="Funding Request",VLOOKUP(H12,'Overview - Section A'!$M$31:$P$32,4,FALSE),IF(AB12="","",AB12)),"")</f>
        <v/>
      </c>
      <c r="V12" s="365" t="str">
        <f t="shared" si="2"/>
        <v>HIV I-9a(M): Percentage of men who have sex with men who are living with HIV</v>
      </c>
      <c r="W12" s="365" t="s">
        <v>386</v>
      </c>
      <c r="X12" s="365" t="str">
        <f t="array" ref="X12">IFERROR(IF(INDEX('Reference Records'!$G$4:$G$29,MATCH(LEFT(B12,255),LEFT('Reference Records'!$C$4:$C$29,255),0))=0,"",INDEX('Reference Records'!$G$4:$G$29,MATCH(LEFT(B12,255),LEFT('Reference Records'!$C$4:$C$29,255),0))),"")</f>
        <v>a1J36000002m4EWEAY</v>
      </c>
      <c r="Y12" s="365" t="str">
        <f>IFERROR(IF('Overview - Section A'!$AN$5="Funding Request",IF('Reference Records'!$B$343&lt;&gt;"",VLOOKUP(Q12,'Reference Records'!$B$343:$C$344,2,FALSE),VLOOKUP(Q12,'Reference Records'!$A$356:$C$357,3,FALSE)),VLOOKUP(Q12,'Reference Records'!$A$360:$C$362,3,FALSE)),"")</f>
        <v>a1A360000013M04EAE</v>
      </c>
      <c r="Z12" s="365"/>
      <c r="AA12" s="365"/>
      <c r="AB12" s="377"/>
      <c r="AC12" s="365" t="s">
        <v>379</v>
      </c>
      <c r="AD12" s="378"/>
      <c r="AE12" s="132"/>
      <c r="AF12" s="138"/>
      <c r="AG12" s="139"/>
    </row>
    <row r="13" spans="1:33" ht="100.35" customHeight="1" x14ac:dyDescent="0.2">
      <c r="A13" s="367">
        <v>4</v>
      </c>
      <c r="B13" s="368" t="s">
        <v>2436</v>
      </c>
      <c r="C13" s="369"/>
      <c r="D13" s="370" t="s">
        <v>4924</v>
      </c>
      <c r="E13" s="370" t="s">
        <v>346</v>
      </c>
      <c r="F13" s="370" t="s">
        <v>4908</v>
      </c>
      <c r="G13" s="371" t="str">
        <f t="array" ref="G13">IFERROR(IF(INDEX('Reference Records'!$D$4:$D$29,MATCH(LEFT(B13,255),LEFT('Reference Records'!$C$4:$C$29,255),0))=0,"",INDEX('Reference Records'!$D$4:$D$29,MATCH(LEFT(B13,255),LEFT('Reference Records'!$C$4:$C$29,255),0))),"")</f>
        <v>Age</v>
      </c>
      <c r="H13" s="372" t="str">
        <f>IF('Overview - Section A'!$AN$5="Funding Request",IF(I13="Funding Request Place Holder","",I13),"")</f>
        <v/>
      </c>
      <c r="I13" s="373" t="str">
        <f>IFERROR(IF(AB13="","",VLOOKUP(AB13,'Overview - Section A'!$P$31:$Q$32,2,FALSE)),"")</f>
        <v/>
      </c>
      <c r="J13" s="372"/>
      <c r="K13" s="372"/>
      <c r="L13" s="372"/>
      <c r="M13" s="372"/>
      <c r="N13" s="372"/>
      <c r="O13" s="374"/>
      <c r="P13" s="375"/>
      <c r="Q13" s="374" t="s">
        <v>381</v>
      </c>
      <c r="R13" s="519" t="s">
        <v>4928</v>
      </c>
      <c r="S13" s="364" t="str">
        <f t="shared" si="0"/>
        <v>HIV I-11(M): Percentage of people who inject drugs who are living with HIV</v>
      </c>
      <c r="T13" s="364" t="b">
        <f t="shared" si="1"/>
        <v>1</v>
      </c>
      <c r="U13" s="364" t="str">
        <f>IFERROR(IF('Overview - Section A'!$AN$5="Funding Request",VLOOKUP(H13,'Overview - Section A'!$M$31:$P$32,4,FALSE),IF(AB13="","",AB13)),"")</f>
        <v/>
      </c>
      <c r="V13" s="365" t="str">
        <f t="shared" si="2"/>
        <v>HIV I-11(M): Percentage of people who inject drugs who are living with HIV</v>
      </c>
      <c r="W13" s="365" t="s">
        <v>387</v>
      </c>
      <c r="X13" s="365" t="str">
        <f t="array" ref="X13">IFERROR(IF(INDEX('Reference Records'!$G$4:$G$29,MATCH(LEFT(B13,255),LEFT('Reference Records'!$C$4:$C$29,255),0))=0,"",INDEX('Reference Records'!$G$4:$G$29,MATCH(LEFT(B13,255),LEFT('Reference Records'!$C$4:$C$29,255),0))),"")</f>
        <v>a1J36000002m4EZEAY</v>
      </c>
      <c r="Y13" s="365" t="str">
        <f>IFERROR(IF('Overview - Section A'!$AN$5="Funding Request",IF('Reference Records'!$B$343&lt;&gt;"",VLOOKUP(Q13,'Reference Records'!$B$343:$C$344,2,FALSE),VLOOKUP(Q13,'Reference Records'!$A$356:$C$357,3,FALSE)),VLOOKUP(Q13,'Reference Records'!$A$360:$C$362,3,FALSE)),"")</f>
        <v>a1A360000013M04EAE</v>
      </c>
      <c r="Z13" s="365"/>
      <c r="AA13" s="365"/>
      <c r="AB13" s="377"/>
      <c r="AC13" s="365" t="s">
        <v>379</v>
      </c>
      <c r="AD13" s="378"/>
      <c r="AE13" s="132"/>
      <c r="AF13" s="138"/>
      <c r="AG13" s="139"/>
    </row>
    <row r="14" spans="1:33" ht="47.1" customHeight="1" x14ac:dyDescent="0.2">
      <c r="A14" s="367">
        <v>5</v>
      </c>
      <c r="B14" s="368" t="s">
        <v>2783</v>
      </c>
      <c r="C14" s="369"/>
      <c r="D14" s="370" t="s">
        <v>4930</v>
      </c>
      <c r="E14" s="370" t="s">
        <v>346</v>
      </c>
      <c r="F14" s="370" t="s">
        <v>4933</v>
      </c>
      <c r="G14" s="371" t="str">
        <f t="array" ref="G14">IFERROR(IF(INDEX('Reference Records'!$D$4:$D$29,MATCH(LEFT(B14,255),LEFT('Reference Records'!$C$4:$C$29,255),0))=0,"",INDEX('Reference Records'!$D$4:$D$29,MATCH(LEFT(B14,255),LEFT('Reference Records'!$C$4:$C$29,255),0))),"")</f>
        <v/>
      </c>
      <c r="H14" s="372" t="str">
        <f>IF('Overview - Section A'!$AN$5="Funding Request",IF(I14="Funding Request Place Holder","",I14),"")</f>
        <v/>
      </c>
      <c r="I14" s="373" t="str">
        <f>IFERROR(IF(AB14="","",VLOOKUP(AB14,'Overview - Section A'!$P$31:$Q$32,2,FALSE)),"")</f>
        <v/>
      </c>
      <c r="J14" s="372"/>
      <c r="K14" s="372"/>
      <c r="L14" s="372"/>
      <c r="M14" s="372"/>
      <c r="N14" s="372"/>
      <c r="O14" s="374"/>
      <c r="P14" s="375"/>
      <c r="Q14" s="374" t="s">
        <v>381</v>
      </c>
      <c r="R14" s="376" t="s">
        <v>5010</v>
      </c>
      <c r="S14" s="364" t="str">
        <f t="shared" si="0"/>
        <v/>
      </c>
      <c r="T14" s="364" t="b">
        <f t="shared" si="1"/>
        <v>1</v>
      </c>
      <c r="U14" s="364" t="str">
        <f>IFERROR(IF('Overview - Section A'!$AN$5="Funding Request",VLOOKUP(H14,'Overview - Section A'!$M$31:$P$32,4,FALSE),IF(AB14="","",AB14)),"")</f>
        <v/>
      </c>
      <c r="V14" s="365" t="str">
        <f t="shared" si="2"/>
        <v>TB I-3(M): TB mortality rate per 100,000 population</v>
      </c>
      <c r="W14" s="365" t="s">
        <v>388</v>
      </c>
      <c r="X14" s="365" t="str">
        <f t="array" ref="X14">IFERROR(IF(INDEX('Reference Records'!$G$4:$G$29,MATCH(LEFT(B14,255),LEFT('Reference Records'!$C$4:$C$29,255),0))=0,"",INDEX('Reference Records'!$G$4:$G$29,MATCH(LEFT(B14,255),LEFT('Reference Records'!$C$4:$C$29,255),0))),"")</f>
        <v>a1J36000002m4EkEAI</v>
      </c>
      <c r="Y14" s="365" t="str">
        <f>IFERROR(IF('Overview - Section A'!$AN$5="Funding Request",IF('Reference Records'!$B$343&lt;&gt;"",VLOOKUP(Q14,'Reference Records'!$B$343:$C$344,2,FALSE),VLOOKUP(Q14,'Reference Records'!$A$356:$C$357,3,FALSE)),VLOOKUP(Q14,'Reference Records'!$A$360:$C$362,3,FALSE)),"")</f>
        <v>a1A360000013M04EAE</v>
      </c>
      <c r="Z14" s="365"/>
      <c r="AA14" s="365"/>
      <c r="AB14" s="377"/>
      <c r="AC14" s="365" t="s">
        <v>379</v>
      </c>
      <c r="AD14" s="378"/>
      <c r="AE14" s="132"/>
      <c r="AF14" s="138"/>
      <c r="AG14" s="139"/>
    </row>
    <row r="15" spans="1:33" ht="47.1" customHeight="1" x14ac:dyDescent="0.2">
      <c r="A15" s="367">
        <v>6</v>
      </c>
      <c r="B15" s="368" t="s">
        <v>2768</v>
      </c>
      <c r="C15" s="369"/>
      <c r="D15" s="370" t="s">
        <v>4931</v>
      </c>
      <c r="E15" s="370" t="s">
        <v>346</v>
      </c>
      <c r="F15" s="370" t="s">
        <v>4933</v>
      </c>
      <c r="G15" s="371" t="str">
        <f t="array" ref="G15">IFERROR(IF(INDEX('Reference Records'!$D$4:$D$29,MATCH(LEFT(B15,255),LEFT('Reference Records'!$C$4:$C$29,255),0))=0,"",INDEX('Reference Records'!$D$4:$D$29,MATCH(LEFT(B15,255),LEFT('Reference Records'!$C$4:$C$29,255),0))),"")</f>
        <v/>
      </c>
      <c r="H15" s="372" t="str">
        <f>IF('Overview - Section A'!$AN$5="Funding Request",IF(I15="Funding Request Place Holder","",I15),"")</f>
        <v/>
      </c>
      <c r="I15" s="373" t="str">
        <f>IFERROR(IF(AB15="","",VLOOKUP(AB15,'Overview - Section A'!$P$31:$Q$32,2,FALSE)),"")</f>
        <v/>
      </c>
      <c r="J15" s="372"/>
      <c r="K15" s="372"/>
      <c r="L15" s="372"/>
      <c r="M15" s="372"/>
      <c r="N15" s="372"/>
      <c r="O15" s="374"/>
      <c r="P15" s="375"/>
      <c r="Q15" s="374" t="s">
        <v>381</v>
      </c>
      <c r="R15" s="376" t="s">
        <v>5011</v>
      </c>
      <c r="S15" s="364" t="str">
        <f t="shared" si="0"/>
        <v/>
      </c>
      <c r="T15" s="364" t="b">
        <f t="shared" si="1"/>
        <v>1</v>
      </c>
      <c r="U15" s="364" t="str">
        <f>IFERROR(IF('Overview - Section A'!$AN$5="Funding Request",VLOOKUP(H15,'Overview - Section A'!$M$31:$P$32,4,FALSE),IF(AB15="","",AB15)),"")</f>
        <v/>
      </c>
      <c r="V15" s="365" t="str">
        <f t="shared" si="2"/>
        <v>TB I-4(M): RR-TB and/or MDR-TB prevalence among new TB patients: Proportion of new TB cases with RR-TB and/or MDR-TB</v>
      </c>
      <c r="W15" s="365" t="s">
        <v>389</v>
      </c>
      <c r="X15" s="365" t="str">
        <f t="array" ref="X15">IFERROR(IF(INDEX('Reference Records'!$G$4:$G$29,MATCH(LEFT(B15,255),LEFT('Reference Records'!$C$4:$C$29,255),0))=0,"",INDEX('Reference Records'!$G$4:$G$29,MATCH(LEFT(B15,255),LEFT('Reference Records'!$C$4:$C$29,255),0))),"")</f>
        <v>a1J36000002m4EbEAI</v>
      </c>
      <c r="Y15" s="365" t="str">
        <f>IFERROR(IF('Overview - Section A'!$AN$5="Funding Request",IF('Reference Records'!$B$343&lt;&gt;"",VLOOKUP(Q15,'Reference Records'!$B$343:$C$344,2,FALSE),VLOOKUP(Q15,'Reference Records'!$A$356:$C$357,3,FALSE)),VLOOKUP(Q15,'Reference Records'!$A$360:$C$362,3,FALSE)),"")</f>
        <v>a1A360000013M04EAE</v>
      </c>
      <c r="Z15" s="365"/>
      <c r="AA15" s="365"/>
      <c r="AB15" s="377"/>
      <c r="AC15" s="365" t="s">
        <v>379</v>
      </c>
      <c r="AD15" s="378"/>
      <c r="AE15" s="132"/>
      <c r="AF15" s="138"/>
      <c r="AG15" s="139"/>
    </row>
    <row r="16" spans="1:33" ht="47.1" customHeight="1" x14ac:dyDescent="0.2">
      <c r="A16" s="367">
        <v>7</v>
      </c>
      <c r="B16" s="368" t="str">
        <f>IFERROR(VLOOKUP(Z16,'Reference records(soft deleted)'!$B$6:$D$39,3,FALSE),"")</f>
        <v/>
      </c>
      <c r="C16" s="369" t="s">
        <v>4929</v>
      </c>
      <c r="D16" s="370" t="s">
        <v>4932</v>
      </c>
      <c r="E16" s="370" t="s">
        <v>346</v>
      </c>
      <c r="F16" s="370" t="s">
        <v>4933</v>
      </c>
      <c r="G16" s="371" t="str">
        <f t="array" ref="G16">IFERROR(IF(INDEX('Reference Records'!$D$4:$D$29,MATCH(LEFT(B16,255),LEFT('Reference Records'!$C$4:$C$29,255),0))=0,"",INDEX('Reference Records'!$D$4:$D$29,MATCH(LEFT(B16,255),LEFT('Reference Records'!$C$4:$C$29,255),0))),"")</f>
        <v/>
      </c>
      <c r="H16" s="372" t="str">
        <f>IF('Overview - Section A'!$AN$5="Funding Request",IF(I16="Funding Request Place Holder","",I16),"")</f>
        <v/>
      </c>
      <c r="I16" s="373" t="str">
        <f>IFERROR(IF(AB16="","",VLOOKUP(AB16,'Overview - Section A'!$P$31:$Q$32,2,FALSE)),"")</f>
        <v/>
      </c>
      <c r="J16" s="372"/>
      <c r="K16" s="372"/>
      <c r="L16" s="372"/>
      <c r="M16" s="372"/>
      <c r="N16" s="372"/>
      <c r="O16" s="374"/>
      <c r="P16" s="375"/>
      <c r="Q16" s="374" t="s">
        <v>381</v>
      </c>
      <c r="R16" s="376" t="s">
        <v>5012</v>
      </c>
      <c r="S16" s="364" t="str">
        <f t="shared" si="0"/>
        <v/>
      </c>
      <c r="T16" s="364" t="b">
        <f t="shared" si="1"/>
        <v>1</v>
      </c>
      <c r="U16" s="364" t="str">
        <f>IFERROR(IF('Overview - Section A'!$AN$5="Funding Request",VLOOKUP(H16,'Overview - Section A'!$M$31:$P$32,4,FALSE),IF(AB16="","",AB16)),"")</f>
        <v/>
      </c>
      <c r="V16" s="365" t="str">
        <f t="shared" si="2"/>
        <v>TB I-Other 1: RR-TB and or MDR/TB prevalence among previously treated TB patients: Proportion of previously treated TB cases with RR-TB and/or MDR-TB</v>
      </c>
      <c r="W16" s="365" t="s">
        <v>390</v>
      </c>
      <c r="X16" s="365" t="str">
        <f t="array" ref="X16">IFERROR(IF(INDEX('Reference Records'!$G$4:$G$29,MATCH(LEFT(B16,255),LEFT('Reference Records'!$C$4:$C$29,255),0))=0,"",INDEX('Reference Records'!$G$4:$G$29,MATCH(LEFT(B16,255),LEFT('Reference Records'!$C$4:$C$29,255),0))),"")</f>
        <v/>
      </c>
      <c r="Y16" s="365" t="str">
        <f>IFERROR(IF('Overview - Section A'!$AN$5="Funding Request",IF('Reference Records'!$B$343&lt;&gt;"",VLOOKUP(Q16,'Reference Records'!$B$343:$C$344,2,FALSE),VLOOKUP(Q16,'Reference Records'!$A$356:$C$357,3,FALSE)),VLOOKUP(Q16,'Reference Records'!$A$360:$C$362,3,FALSE)),"")</f>
        <v>a1A360000013M04EAE</v>
      </c>
      <c r="Z16" s="365"/>
      <c r="AA16" s="365"/>
      <c r="AB16" s="377"/>
      <c r="AC16" s="365" t="s">
        <v>379</v>
      </c>
      <c r="AD16" s="378"/>
      <c r="AE16" s="132"/>
      <c r="AF16" s="138"/>
      <c r="AG16" s="139"/>
    </row>
    <row r="17" spans="1:33" ht="47.1" customHeight="1" x14ac:dyDescent="0.2">
      <c r="A17" s="367">
        <v>8</v>
      </c>
      <c r="B17" s="368" t="str">
        <f>IFERROR(VLOOKUP(Z17,'Reference records(soft deleted)'!$B$6:$D$39,3,FALSE),"")</f>
        <v/>
      </c>
      <c r="C17" s="369"/>
      <c r="D17" s="370"/>
      <c r="E17" s="370"/>
      <c r="F17" s="370"/>
      <c r="G17" s="371" t="str">
        <f t="array" ref="G17">IFERROR(IF(INDEX('Reference Records'!$D$4:$D$29,MATCH(LEFT(B17,255),LEFT('Reference Records'!$C$4:$C$29,255),0))=0,"",INDEX('Reference Records'!$D$4:$D$29,MATCH(LEFT(B17,255),LEFT('Reference Records'!$C$4:$C$29,255),0))),"")</f>
        <v/>
      </c>
      <c r="H17" s="372" t="str">
        <f>IF('Overview - Section A'!$AN$5="Funding Request",IF(I17="Funding Request Place Holder","",I17),"")</f>
        <v/>
      </c>
      <c r="I17" s="373" t="str">
        <f>IFERROR(IF(AB17="","",VLOOKUP(AB17,'Overview - Section A'!$P$31:$Q$32,2,FALSE)),"")</f>
        <v/>
      </c>
      <c r="J17" s="372"/>
      <c r="K17" s="372"/>
      <c r="L17" s="372"/>
      <c r="M17" s="372"/>
      <c r="N17" s="372"/>
      <c r="O17" s="374"/>
      <c r="P17" s="375"/>
      <c r="Q17" s="374" t="str">
        <f t="shared" ref="Q17:Q32" si="3">IFERROR(IF(AA17="","",AA17),"")</f>
        <v/>
      </c>
      <c r="R17" s="376"/>
      <c r="S17" s="364" t="str">
        <f t="shared" si="0"/>
        <v/>
      </c>
      <c r="T17" s="364" t="b">
        <f t="shared" si="1"/>
        <v>0</v>
      </c>
      <c r="U17" s="364" t="str">
        <f>IFERROR(IF('Overview - Section A'!$AN$5="Funding Request",VLOOKUP(H17,'Overview - Section A'!$M$31:$P$32,4,FALSE),IF(AB17="","",AB17)),"")</f>
        <v/>
      </c>
      <c r="V17" s="365" t="str">
        <f t="shared" si="2"/>
        <v/>
      </c>
      <c r="W17" s="365" t="s">
        <v>391</v>
      </c>
      <c r="X17" s="365" t="str">
        <f t="array" ref="X17">IFERROR(IF(INDEX('Reference Records'!$G$4:$G$29,MATCH(LEFT(B17,255),LEFT('Reference Records'!$C$4:$C$29,255),0))=0,"",INDEX('Reference Records'!$G$4:$G$29,MATCH(LEFT(B17,255),LEFT('Reference Records'!$C$4:$C$29,255),0))),"")</f>
        <v/>
      </c>
      <c r="Y17" s="365" t="str">
        <f>IFERROR(IF('Overview - Section A'!$AN$5="Funding Request",IF('Reference Records'!$B$343&lt;&gt;"",VLOOKUP(Q17,'Reference Records'!$B$343:$C$344,2,FALSE),VLOOKUP(Q17,'Reference Records'!$A$356:$C$357,3,FALSE)),VLOOKUP(Q17,'Reference Records'!$A$360:$C$362,3,FALSE)),"")</f>
        <v/>
      </c>
      <c r="Z17" s="365"/>
      <c r="AA17" s="365"/>
      <c r="AB17" s="377"/>
      <c r="AC17" s="365" t="s">
        <v>379</v>
      </c>
      <c r="AD17" s="378"/>
      <c r="AE17" s="132"/>
      <c r="AF17" s="138"/>
      <c r="AG17" s="139"/>
    </row>
    <row r="18" spans="1:33" ht="47.1" customHeight="1" x14ac:dyDescent="0.2">
      <c r="A18" s="367">
        <v>9</v>
      </c>
      <c r="B18" s="368" t="str">
        <f>IFERROR(VLOOKUP(Z18,'Reference records(soft deleted)'!$B$6:$D$39,3,FALSE),"")</f>
        <v/>
      </c>
      <c r="C18" s="369"/>
      <c r="D18" s="370"/>
      <c r="E18" s="370"/>
      <c r="F18" s="370"/>
      <c r="G18" s="371" t="str">
        <f t="array" ref="G18">IFERROR(IF(INDEX('Reference Records'!$D$4:$D$29,MATCH(LEFT(B18,255),LEFT('Reference Records'!$C$4:$C$29,255),0))=0,"",INDEX('Reference Records'!$D$4:$D$29,MATCH(LEFT(B18,255),LEFT('Reference Records'!$C$4:$C$29,255),0))),"")</f>
        <v/>
      </c>
      <c r="H18" s="372" t="str">
        <f>IF('Overview - Section A'!$AN$5="Funding Request",IF(I18="Funding Request Place Holder","",I18),"")</f>
        <v/>
      </c>
      <c r="I18" s="373" t="str">
        <f>IFERROR(IF(AB18="","",VLOOKUP(AB18,'Overview - Section A'!$P$31:$Q$32,2,FALSE)),"")</f>
        <v/>
      </c>
      <c r="J18" s="372"/>
      <c r="K18" s="372"/>
      <c r="L18" s="372"/>
      <c r="M18" s="372"/>
      <c r="N18" s="372"/>
      <c r="O18" s="374"/>
      <c r="P18" s="375"/>
      <c r="Q18" s="374" t="str">
        <f t="shared" si="3"/>
        <v/>
      </c>
      <c r="R18" s="376"/>
      <c r="S18" s="364" t="str">
        <f t="shared" si="0"/>
        <v/>
      </c>
      <c r="T18" s="364" t="b">
        <f t="shared" si="1"/>
        <v>0</v>
      </c>
      <c r="U18" s="364" t="str">
        <f>IFERROR(IF('Overview - Section A'!$AN$5="Funding Request",VLOOKUP(H18,'Overview - Section A'!$M$31:$P$32,4,FALSE),IF(AB18="","",AB18)),"")</f>
        <v/>
      </c>
      <c r="V18" s="365" t="str">
        <f t="shared" si="2"/>
        <v/>
      </c>
      <c r="W18" s="365" t="s">
        <v>392</v>
      </c>
      <c r="X18" s="365" t="str">
        <f t="array" ref="X18">IFERROR(IF(INDEX('Reference Records'!$G$4:$G$29,MATCH(LEFT(B18,255),LEFT('Reference Records'!$C$4:$C$29,255),0))=0,"",INDEX('Reference Records'!$G$4:$G$29,MATCH(LEFT(B18,255),LEFT('Reference Records'!$C$4:$C$29,255),0))),"")</f>
        <v/>
      </c>
      <c r="Y18" s="365" t="str">
        <f>IFERROR(IF('Overview - Section A'!$AN$5="Funding Request",IF('Reference Records'!$B$343&lt;&gt;"",VLOOKUP(Q18,'Reference Records'!$B$343:$C$344,2,FALSE),VLOOKUP(Q18,'Reference Records'!$A$356:$C$357,3,FALSE)),VLOOKUP(Q18,'Reference Records'!$A$360:$C$362,3,FALSE)),"")</f>
        <v/>
      </c>
      <c r="Z18" s="365"/>
      <c r="AA18" s="365"/>
      <c r="AB18" s="377"/>
      <c r="AC18" s="365" t="s">
        <v>379</v>
      </c>
      <c r="AD18" s="378"/>
      <c r="AE18" s="132"/>
      <c r="AF18" s="138"/>
      <c r="AG18" s="139"/>
    </row>
    <row r="19" spans="1:33" ht="47.1" customHeight="1" x14ac:dyDescent="0.2">
      <c r="A19" s="367">
        <v>10</v>
      </c>
      <c r="B19" s="368" t="str">
        <f>IFERROR(VLOOKUP(Z19,'Reference records(soft deleted)'!$B$6:$D$39,3,FALSE),"")</f>
        <v/>
      </c>
      <c r="C19" s="369"/>
      <c r="D19" s="370"/>
      <c r="E19" s="370"/>
      <c r="F19" s="370"/>
      <c r="G19" s="371" t="str">
        <f t="array" ref="G19">IFERROR(IF(INDEX('Reference Records'!$D$4:$D$29,MATCH(LEFT(B19,255),LEFT('Reference Records'!$C$4:$C$29,255),0))=0,"",INDEX('Reference Records'!$D$4:$D$29,MATCH(LEFT(B19,255),LEFT('Reference Records'!$C$4:$C$29,255),0))),"")</f>
        <v/>
      </c>
      <c r="H19" s="372" t="str">
        <f>IF('Overview - Section A'!$AN$5="Funding Request",IF(I19="Funding Request Place Holder","",I19),"")</f>
        <v/>
      </c>
      <c r="I19" s="373" t="str">
        <f>IFERROR(IF(AB19="","",VLOOKUP(AB19,'Overview - Section A'!$P$31:$Q$32,2,FALSE)),"")</f>
        <v/>
      </c>
      <c r="J19" s="372"/>
      <c r="K19" s="372"/>
      <c r="L19" s="372"/>
      <c r="M19" s="372"/>
      <c r="N19" s="372"/>
      <c r="O19" s="374"/>
      <c r="P19" s="375"/>
      <c r="Q19" s="374" t="str">
        <f t="shared" si="3"/>
        <v/>
      </c>
      <c r="R19" s="376"/>
      <c r="S19" s="364" t="str">
        <f t="shared" si="0"/>
        <v/>
      </c>
      <c r="T19" s="364" t="b">
        <f t="shared" si="1"/>
        <v>0</v>
      </c>
      <c r="U19" s="364" t="str">
        <f>IFERROR(IF('Overview - Section A'!$AN$5="Funding Request",VLOOKUP(H19,'Overview - Section A'!$M$31:$P$32,4,FALSE),IF(AB19="","",AB19)),"")</f>
        <v/>
      </c>
      <c r="V19" s="365" t="str">
        <f t="shared" si="2"/>
        <v/>
      </c>
      <c r="W19" s="365" t="s">
        <v>393</v>
      </c>
      <c r="X19" s="365" t="str">
        <f t="array" ref="X19">IFERROR(IF(INDEX('Reference Records'!$G$4:$G$29,MATCH(LEFT(B19,255),LEFT('Reference Records'!$C$4:$C$29,255),0))=0,"",INDEX('Reference Records'!$G$4:$G$29,MATCH(LEFT(B19,255),LEFT('Reference Records'!$C$4:$C$29,255),0))),"")</f>
        <v/>
      </c>
      <c r="Y19" s="365" t="str">
        <f>IFERROR(IF('Overview - Section A'!$AN$5="Funding Request",IF('Reference Records'!$B$343&lt;&gt;"",VLOOKUP(Q19,'Reference Records'!$B$343:$C$344,2,FALSE),VLOOKUP(Q19,'Reference Records'!$A$356:$C$357,3,FALSE)),VLOOKUP(Q19,'Reference Records'!$A$360:$C$362,3,FALSE)),"")</f>
        <v/>
      </c>
      <c r="Z19" s="365"/>
      <c r="AA19" s="365"/>
      <c r="AB19" s="377"/>
      <c r="AC19" s="365" t="s">
        <v>379</v>
      </c>
      <c r="AD19" s="378"/>
      <c r="AE19" s="132"/>
      <c r="AF19" s="138"/>
      <c r="AG19" s="139"/>
    </row>
    <row r="20" spans="1:33" ht="47.1" customHeight="1" x14ac:dyDescent="0.2">
      <c r="A20" s="367">
        <v>11</v>
      </c>
      <c r="B20" s="368" t="str">
        <f>IFERROR(VLOOKUP(Z20,'Reference records(soft deleted)'!$B$6:$D$39,3,FALSE),"")</f>
        <v/>
      </c>
      <c r="C20" s="369"/>
      <c r="D20" s="370"/>
      <c r="E20" s="370"/>
      <c r="F20" s="370"/>
      <c r="G20" s="371" t="str">
        <f t="array" ref="G20">IFERROR(IF(INDEX('Reference Records'!$D$4:$D$29,MATCH(LEFT(B20,255),LEFT('Reference Records'!$C$4:$C$29,255),0))=0,"",INDEX('Reference Records'!$D$4:$D$29,MATCH(LEFT(B20,255),LEFT('Reference Records'!$C$4:$C$29,255),0))),"")</f>
        <v/>
      </c>
      <c r="H20" s="372" t="str">
        <f>IF('Overview - Section A'!$AN$5="Funding Request",IF(I20="Funding Request Place Holder","",I20),"")</f>
        <v/>
      </c>
      <c r="I20" s="373" t="str">
        <f>IFERROR(IF(AB20="","",VLOOKUP(AB20,'Overview - Section A'!$P$31:$Q$32,2,FALSE)),"")</f>
        <v/>
      </c>
      <c r="J20" s="372"/>
      <c r="K20" s="372"/>
      <c r="L20" s="372"/>
      <c r="M20" s="372"/>
      <c r="N20" s="372"/>
      <c r="O20" s="374"/>
      <c r="P20" s="375"/>
      <c r="Q20" s="374" t="str">
        <f t="shared" si="3"/>
        <v/>
      </c>
      <c r="R20" s="376"/>
      <c r="S20" s="364" t="str">
        <f t="shared" si="0"/>
        <v/>
      </c>
      <c r="T20" s="364" t="b">
        <f t="shared" si="1"/>
        <v>0</v>
      </c>
      <c r="U20" s="364" t="str">
        <f>IFERROR(IF('Overview - Section A'!$AN$5="Funding Request",VLOOKUP(H20,'Overview - Section A'!$M$31:$P$32,4,FALSE),IF(AB20="","",AB20)),"")</f>
        <v/>
      </c>
      <c r="V20" s="365" t="str">
        <f t="shared" si="2"/>
        <v/>
      </c>
      <c r="W20" s="365" t="s">
        <v>394</v>
      </c>
      <c r="X20" s="365" t="str">
        <f t="array" ref="X20">IFERROR(IF(INDEX('Reference Records'!$G$4:$G$29,MATCH(LEFT(B20,255),LEFT('Reference Records'!$C$4:$C$29,255),0))=0,"",INDEX('Reference Records'!$G$4:$G$29,MATCH(LEFT(B20,255),LEFT('Reference Records'!$C$4:$C$29,255),0))),"")</f>
        <v/>
      </c>
      <c r="Y20" s="365" t="str">
        <f>IFERROR(IF('Overview - Section A'!$AN$5="Funding Request",IF('Reference Records'!$B$343&lt;&gt;"",VLOOKUP(Q20,'Reference Records'!$B$343:$C$344,2,FALSE),VLOOKUP(Q20,'Reference Records'!$A$356:$C$357,3,FALSE)),VLOOKUP(Q20,'Reference Records'!$A$360:$C$362,3,FALSE)),"")</f>
        <v/>
      </c>
      <c r="Z20" s="365"/>
      <c r="AA20" s="365"/>
      <c r="AB20" s="377"/>
      <c r="AC20" s="365" t="s">
        <v>379</v>
      </c>
      <c r="AD20" s="378"/>
      <c r="AE20" s="132"/>
      <c r="AF20" s="138"/>
      <c r="AG20" s="139"/>
    </row>
    <row r="21" spans="1:33" ht="47.1" customHeight="1" x14ac:dyDescent="0.2">
      <c r="A21" s="367">
        <v>12</v>
      </c>
      <c r="B21" s="368" t="str">
        <f>IFERROR(VLOOKUP(Z21,'Reference records(soft deleted)'!$B$6:$D$39,3,FALSE),"")</f>
        <v/>
      </c>
      <c r="C21" s="369"/>
      <c r="D21" s="370"/>
      <c r="E21" s="370"/>
      <c r="F21" s="370"/>
      <c r="G21" s="371" t="str">
        <f t="array" ref="G21">IFERROR(IF(INDEX('Reference Records'!$D$4:$D$29,MATCH(LEFT(B21,255),LEFT('Reference Records'!$C$4:$C$29,255),0))=0,"",INDEX('Reference Records'!$D$4:$D$29,MATCH(LEFT(B21,255),LEFT('Reference Records'!$C$4:$C$29,255),0))),"")</f>
        <v/>
      </c>
      <c r="H21" s="372" t="str">
        <f>IF('Overview - Section A'!$AN$5="Funding Request",IF(I21="Funding Request Place Holder","",I21),"")</f>
        <v/>
      </c>
      <c r="I21" s="373" t="str">
        <f>IFERROR(IF(AB21="","",VLOOKUP(AB21,'Overview - Section A'!$P$31:$Q$32,2,FALSE)),"")</f>
        <v/>
      </c>
      <c r="J21" s="372"/>
      <c r="K21" s="372"/>
      <c r="L21" s="372"/>
      <c r="M21" s="372"/>
      <c r="N21" s="372"/>
      <c r="O21" s="374"/>
      <c r="P21" s="375"/>
      <c r="Q21" s="374" t="str">
        <f t="shared" si="3"/>
        <v/>
      </c>
      <c r="R21" s="376"/>
      <c r="S21" s="364" t="str">
        <f t="shared" si="0"/>
        <v/>
      </c>
      <c r="T21" s="364" t="b">
        <f t="shared" si="1"/>
        <v>0</v>
      </c>
      <c r="U21" s="364" t="str">
        <f>IFERROR(IF('Overview - Section A'!$AN$5="Funding Request",VLOOKUP(H21,'Overview - Section A'!$M$31:$P$32,4,FALSE),IF(AB21="","",AB21)),"")</f>
        <v/>
      </c>
      <c r="V21" s="365" t="str">
        <f t="shared" si="2"/>
        <v/>
      </c>
      <c r="W21" s="365" t="s">
        <v>395</v>
      </c>
      <c r="X21" s="365" t="str">
        <f t="array" ref="X21">IFERROR(IF(INDEX('Reference Records'!$G$4:$G$29,MATCH(LEFT(B21,255),LEFT('Reference Records'!$C$4:$C$29,255),0))=0,"",INDEX('Reference Records'!$G$4:$G$29,MATCH(LEFT(B21,255),LEFT('Reference Records'!$C$4:$C$29,255),0))),"")</f>
        <v/>
      </c>
      <c r="Y21" s="365" t="str">
        <f>IFERROR(IF('Overview - Section A'!$AN$5="Funding Request",IF('Reference Records'!$B$343&lt;&gt;"",VLOOKUP(Q21,'Reference Records'!$B$343:$C$344,2,FALSE),VLOOKUP(Q21,'Reference Records'!$A$356:$C$357,3,FALSE)),VLOOKUP(Q21,'Reference Records'!$A$360:$C$362,3,FALSE)),"")</f>
        <v/>
      </c>
      <c r="Z21" s="365"/>
      <c r="AA21" s="365"/>
      <c r="AB21" s="377"/>
      <c r="AC21" s="365" t="s">
        <v>379</v>
      </c>
      <c r="AD21" s="378"/>
      <c r="AE21" s="132"/>
      <c r="AF21" s="138"/>
      <c r="AG21" s="139"/>
    </row>
    <row r="22" spans="1:33" ht="47.1" customHeight="1" x14ac:dyDescent="0.2">
      <c r="A22" s="367">
        <v>13</v>
      </c>
      <c r="B22" s="368" t="str">
        <f>IFERROR(VLOOKUP(Z22,'Reference records(soft deleted)'!$B$6:$D$39,3,FALSE),"")</f>
        <v/>
      </c>
      <c r="C22" s="369"/>
      <c r="D22" s="370"/>
      <c r="E22" s="370"/>
      <c r="F22" s="370"/>
      <c r="G22" s="371" t="str">
        <f t="array" ref="G22">IFERROR(IF(INDEX('Reference Records'!$D$4:$D$29,MATCH(LEFT(B22,255),LEFT('Reference Records'!$C$4:$C$29,255),0))=0,"",INDEX('Reference Records'!$D$4:$D$29,MATCH(LEFT(B22,255),LEFT('Reference Records'!$C$4:$C$29,255),0))),"")</f>
        <v/>
      </c>
      <c r="H22" s="372" t="str">
        <f>IF('Overview - Section A'!$AN$5="Funding Request",IF(I22="Funding Request Place Holder","",I22),"")</f>
        <v/>
      </c>
      <c r="I22" s="373" t="str">
        <f>IFERROR(IF(AB22="","",VLOOKUP(AB22,'Overview - Section A'!$P$31:$Q$32,2,FALSE)),"")</f>
        <v/>
      </c>
      <c r="J22" s="372"/>
      <c r="K22" s="372"/>
      <c r="L22" s="372"/>
      <c r="M22" s="372"/>
      <c r="N22" s="372"/>
      <c r="O22" s="374"/>
      <c r="P22" s="375"/>
      <c r="Q22" s="374" t="str">
        <f t="shared" si="3"/>
        <v/>
      </c>
      <c r="R22" s="376"/>
      <c r="S22" s="364" t="str">
        <f t="shared" si="0"/>
        <v/>
      </c>
      <c r="T22" s="364" t="b">
        <f t="shared" si="1"/>
        <v>0</v>
      </c>
      <c r="U22" s="364" t="str">
        <f>IFERROR(IF('Overview - Section A'!$AN$5="Funding Request",VLOOKUP(H22,'Overview - Section A'!$M$31:$P$32,4,FALSE),IF(AB22="","",AB22)),"")</f>
        <v/>
      </c>
      <c r="V22" s="365" t="str">
        <f t="shared" si="2"/>
        <v/>
      </c>
      <c r="W22" s="365" t="s">
        <v>396</v>
      </c>
      <c r="X22" s="365" t="str">
        <f t="array" ref="X22">IFERROR(IF(INDEX('Reference Records'!$G$4:$G$29,MATCH(LEFT(B22,255),LEFT('Reference Records'!$C$4:$C$29,255),0))=0,"",INDEX('Reference Records'!$G$4:$G$29,MATCH(LEFT(B22,255),LEFT('Reference Records'!$C$4:$C$29,255),0))),"")</f>
        <v/>
      </c>
      <c r="Y22" s="365" t="str">
        <f>IFERROR(IF('Overview - Section A'!$AN$5="Funding Request",IF('Reference Records'!$B$343&lt;&gt;"",VLOOKUP(Q22,'Reference Records'!$B$343:$C$344,2,FALSE),VLOOKUP(Q22,'Reference Records'!$A$356:$C$357,3,FALSE)),VLOOKUP(Q22,'Reference Records'!$A$360:$C$362,3,FALSE)),"")</f>
        <v/>
      </c>
      <c r="Z22" s="365"/>
      <c r="AA22" s="365"/>
      <c r="AB22" s="377"/>
      <c r="AC22" s="365" t="s">
        <v>379</v>
      </c>
      <c r="AD22" s="378"/>
      <c r="AE22" s="132"/>
      <c r="AF22" s="138"/>
      <c r="AG22" s="139"/>
    </row>
    <row r="23" spans="1:33" ht="47.1" customHeight="1" x14ac:dyDescent="0.2">
      <c r="A23" s="367">
        <v>14</v>
      </c>
      <c r="B23" s="368" t="str">
        <f>IFERROR(VLOOKUP(Z23,'Reference records(soft deleted)'!$B$6:$D$39,3,FALSE),"")</f>
        <v/>
      </c>
      <c r="C23" s="369"/>
      <c r="D23" s="370"/>
      <c r="E23" s="370"/>
      <c r="F23" s="370"/>
      <c r="G23" s="371" t="str">
        <f t="array" ref="G23">IFERROR(IF(INDEX('Reference Records'!$D$4:$D$29,MATCH(LEFT(B23,255),LEFT('Reference Records'!$C$4:$C$29,255),0))=0,"",INDEX('Reference Records'!$D$4:$D$29,MATCH(LEFT(B23,255),LEFT('Reference Records'!$C$4:$C$29,255),0))),"")</f>
        <v/>
      </c>
      <c r="H23" s="372" t="str">
        <f>IF('Overview - Section A'!$AN$5="Funding Request",IF(I23="Funding Request Place Holder","",I23),"")</f>
        <v/>
      </c>
      <c r="I23" s="373" t="str">
        <f>IFERROR(IF(AB23="","",VLOOKUP(AB23,'Overview - Section A'!$P$31:$Q$32,2,FALSE)),"")</f>
        <v/>
      </c>
      <c r="J23" s="372"/>
      <c r="K23" s="372"/>
      <c r="L23" s="372"/>
      <c r="M23" s="372"/>
      <c r="N23" s="372"/>
      <c r="O23" s="374"/>
      <c r="P23" s="375"/>
      <c r="Q23" s="374" t="str">
        <f t="shared" si="3"/>
        <v/>
      </c>
      <c r="R23" s="376"/>
      <c r="S23" s="364" t="str">
        <f t="shared" si="0"/>
        <v/>
      </c>
      <c r="T23" s="364" t="b">
        <f t="shared" si="1"/>
        <v>0</v>
      </c>
      <c r="U23" s="364" t="str">
        <f>IFERROR(IF('Overview - Section A'!$AN$5="Funding Request",VLOOKUP(H23,'Overview - Section A'!$M$31:$P$32,4,FALSE),IF(AB23="","",AB23)),"")</f>
        <v/>
      </c>
      <c r="V23" s="365" t="str">
        <f t="shared" si="2"/>
        <v/>
      </c>
      <c r="W23" s="365" t="s">
        <v>397</v>
      </c>
      <c r="X23" s="365" t="str">
        <f t="array" ref="X23">IFERROR(IF(INDEX('Reference Records'!$G$4:$G$29,MATCH(LEFT(B23,255),LEFT('Reference Records'!$C$4:$C$29,255),0))=0,"",INDEX('Reference Records'!$G$4:$G$29,MATCH(LEFT(B23,255),LEFT('Reference Records'!$C$4:$C$29,255),0))),"")</f>
        <v/>
      </c>
      <c r="Y23" s="365" t="str">
        <f>IFERROR(IF('Overview - Section A'!$AN$5="Funding Request",IF('Reference Records'!$B$343&lt;&gt;"",VLOOKUP(Q23,'Reference Records'!$B$343:$C$344,2,FALSE),VLOOKUP(Q23,'Reference Records'!$A$356:$C$357,3,FALSE)),VLOOKUP(Q23,'Reference Records'!$A$360:$C$362,3,FALSE)),"")</f>
        <v/>
      </c>
      <c r="Z23" s="365"/>
      <c r="AA23" s="365"/>
      <c r="AB23" s="377"/>
      <c r="AC23" s="365" t="s">
        <v>379</v>
      </c>
      <c r="AD23" s="378"/>
      <c r="AE23" s="132"/>
      <c r="AF23" s="138"/>
      <c r="AG23" s="139"/>
    </row>
    <row r="24" spans="1:33" ht="47.1" customHeight="1" x14ac:dyDescent="0.2">
      <c r="A24" s="367">
        <v>15</v>
      </c>
      <c r="B24" s="368" t="str">
        <f>IFERROR(VLOOKUP(Z24,'Reference records(soft deleted)'!$B$6:$D$39,3,FALSE),"")</f>
        <v/>
      </c>
      <c r="C24" s="369"/>
      <c r="D24" s="370"/>
      <c r="E24" s="370"/>
      <c r="F24" s="370"/>
      <c r="G24" s="371" t="str">
        <f t="array" ref="G24">IFERROR(IF(INDEX('Reference Records'!$D$4:$D$29,MATCH(LEFT(B24,255),LEFT('Reference Records'!$C$4:$C$29,255),0))=0,"",INDEX('Reference Records'!$D$4:$D$29,MATCH(LEFT(B24,255),LEFT('Reference Records'!$C$4:$C$29,255),0))),"")</f>
        <v/>
      </c>
      <c r="H24" s="372" t="str">
        <f>IF('Overview - Section A'!$AN$5="Funding Request",IF(I24="Funding Request Place Holder","",I24),"")</f>
        <v/>
      </c>
      <c r="I24" s="373" t="str">
        <f>IFERROR(IF(AB24="","",VLOOKUP(AB24,'Overview - Section A'!$P$31:$Q$32,2,FALSE)),"")</f>
        <v/>
      </c>
      <c r="J24" s="372"/>
      <c r="K24" s="372"/>
      <c r="L24" s="372"/>
      <c r="M24" s="372"/>
      <c r="N24" s="372"/>
      <c r="O24" s="374"/>
      <c r="P24" s="375"/>
      <c r="Q24" s="374" t="str">
        <f t="shared" si="3"/>
        <v/>
      </c>
      <c r="R24" s="376"/>
      <c r="S24" s="364" t="str">
        <f t="shared" si="0"/>
        <v/>
      </c>
      <c r="T24" s="364" t="b">
        <f t="shared" si="1"/>
        <v>0</v>
      </c>
      <c r="U24" s="364" t="str">
        <f>IFERROR(IF('Overview - Section A'!$AN$5="Funding Request",VLOOKUP(H24,'Overview - Section A'!$M$31:$P$32,4,FALSE),IF(AB24="","",AB24)),"")</f>
        <v/>
      </c>
      <c r="V24" s="365" t="str">
        <f t="shared" si="2"/>
        <v/>
      </c>
      <c r="W24" s="365" t="s">
        <v>398</v>
      </c>
      <c r="X24" s="365" t="str">
        <f t="array" ref="X24">IFERROR(IF(INDEX('Reference Records'!$G$4:$G$29,MATCH(LEFT(B24,255),LEFT('Reference Records'!$C$4:$C$29,255),0))=0,"",INDEX('Reference Records'!$G$4:$G$29,MATCH(LEFT(B24,255),LEFT('Reference Records'!$C$4:$C$29,255),0))),"")</f>
        <v/>
      </c>
      <c r="Y24" s="365" t="str">
        <f>IFERROR(IF('Overview - Section A'!$AN$5="Funding Request",IF('Reference Records'!$B$343&lt;&gt;"",VLOOKUP(Q24,'Reference Records'!$B$343:$C$344,2,FALSE),VLOOKUP(Q24,'Reference Records'!$A$356:$C$357,3,FALSE)),VLOOKUP(Q24,'Reference Records'!$A$360:$C$362,3,FALSE)),"")</f>
        <v/>
      </c>
      <c r="Z24" s="365"/>
      <c r="AA24" s="365"/>
      <c r="AB24" s="377"/>
      <c r="AC24" s="365" t="s">
        <v>379</v>
      </c>
      <c r="AD24" s="378"/>
      <c r="AE24" s="132"/>
      <c r="AF24" s="138"/>
      <c r="AG24" s="139"/>
    </row>
    <row r="25" spans="1:33" ht="47.1" customHeight="1" x14ac:dyDescent="0.2">
      <c r="A25" s="367">
        <v>16</v>
      </c>
      <c r="B25" s="368" t="str">
        <f>IFERROR(VLOOKUP(Z25,'Reference records(soft deleted)'!$B$6:$D$39,3,FALSE),"")</f>
        <v/>
      </c>
      <c r="C25" s="369"/>
      <c r="D25" s="370"/>
      <c r="E25" s="370"/>
      <c r="F25" s="370"/>
      <c r="G25" s="371" t="str">
        <f t="array" ref="G25">IFERROR(IF(INDEX('Reference Records'!$D$4:$D$29,MATCH(LEFT(B25,255),LEFT('Reference Records'!$C$4:$C$29,255),0))=0,"",INDEX('Reference Records'!$D$4:$D$29,MATCH(LEFT(B25,255),LEFT('Reference Records'!$C$4:$C$29,255),0))),"")</f>
        <v/>
      </c>
      <c r="H25" s="372" t="str">
        <f>IF('Overview - Section A'!$AN$5="Funding Request",IF(I25="Funding Request Place Holder","",I25),"")</f>
        <v/>
      </c>
      <c r="I25" s="373" t="str">
        <f>IFERROR(IF(AB25="","",VLOOKUP(AB25,'Overview - Section A'!$P$31:$Q$32,2,FALSE)),"")</f>
        <v/>
      </c>
      <c r="J25" s="372"/>
      <c r="K25" s="372"/>
      <c r="L25" s="372"/>
      <c r="M25" s="372"/>
      <c r="N25" s="372"/>
      <c r="O25" s="374"/>
      <c r="P25" s="375"/>
      <c r="Q25" s="374" t="str">
        <f t="shared" si="3"/>
        <v/>
      </c>
      <c r="R25" s="376"/>
      <c r="S25" s="364" t="str">
        <f t="shared" si="0"/>
        <v/>
      </c>
      <c r="T25" s="364" t="b">
        <f t="shared" si="1"/>
        <v>0</v>
      </c>
      <c r="U25" s="364" t="str">
        <f>IFERROR(IF('Overview - Section A'!$AN$5="Funding Request",VLOOKUP(H25,'Overview - Section A'!$M$31:$P$32,4,FALSE),IF(AB25="","",AB25)),"")</f>
        <v/>
      </c>
      <c r="V25" s="365" t="str">
        <f t="shared" si="2"/>
        <v/>
      </c>
      <c r="W25" s="365" t="s">
        <v>399</v>
      </c>
      <c r="X25" s="365" t="str">
        <f t="array" ref="X25">IFERROR(IF(INDEX('Reference Records'!$G$4:$G$29,MATCH(LEFT(B25,255),LEFT('Reference Records'!$C$4:$C$29,255),0))=0,"",INDEX('Reference Records'!$G$4:$G$29,MATCH(LEFT(B25,255),LEFT('Reference Records'!$C$4:$C$29,255),0))),"")</f>
        <v/>
      </c>
      <c r="Y25" s="365" t="str">
        <f>IFERROR(IF('Overview - Section A'!$AN$5="Funding Request",IF('Reference Records'!$B$343&lt;&gt;"",VLOOKUP(Q25,'Reference Records'!$B$343:$C$344,2,FALSE),VLOOKUP(Q25,'Reference Records'!$A$356:$C$357,3,FALSE)),VLOOKUP(Q25,'Reference Records'!$A$360:$C$362,3,FALSE)),"")</f>
        <v/>
      </c>
      <c r="Z25" s="365"/>
      <c r="AA25" s="365"/>
      <c r="AB25" s="377"/>
      <c r="AC25" s="365" t="s">
        <v>379</v>
      </c>
      <c r="AD25" s="378"/>
      <c r="AE25" s="132"/>
      <c r="AF25" s="138"/>
      <c r="AG25" s="139"/>
    </row>
    <row r="26" spans="1:33" ht="47.1" customHeight="1" x14ac:dyDescent="0.2">
      <c r="A26" s="367">
        <v>17</v>
      </c>
      <c r="B26" s="368" t="str">
        <f>IFERROR(VLOOKUP(Z26,'Reference records(soft deleted)'!$B$6:$D$39,3,FALSE),"")</f>
        <v/>
      </c>
      <c r="C26" s="369"/>
      <c r="D26" s="370"/>
      <c r="E26" s="370"/>
      <c r="F26" s="370"/>
      <c r="G26" s="371" t="str">
        <f t="array" ref="G26">IFERROR(IF(INDEX('Reference Records'!$D$4:$D$29,MATCH(LEFT(B26,255),LEFT('Reference Records'!$C$4:$C$29,255),0))=0,"",INDEX('Reference Records'!$D$4:$D$29,MATCH(LEFT(B26,255),LEFT('Reference Records'!$C$4:$C$29,255),0))),"")</f>
        <v/>
      </c>
      <c r="H26" s="372" t="str">
        <f>IF('Overview - Section A'!$AN$5="Funding Request",IF(I26="Funding Request Place Holder","",I26),"")</f>
        <v/>
      </c>
      <c r="I26" s="373" t="str">
        <f>IFERROR(IF(AB26="","",VLOOKUP(AB26,'Overview - Section A'!$P$31:$Q$32,2,FALSE)),"")</f>
        <v/>
      </c>
      <c r="J26" s="372"/>
      <c r="K26" s="372"/>
      <c r="L26" s="372"/>
      <c r="M26" s="372"/>
      <c r="N26" s="372"/>
      <c r="O26" s="374"/>
      <c r="P26" s="375"/>
      <c r="Q26" s="374" t="str">
        <f t="shared" si="3"/>
        <v/>
      </c>
      <c r="R26" s="376"/>
      <c r="S26" s="364" t="str">
        <f t="shared" si="0"/>
        <v/>
      </c>
      <c r="T26" s="364" t="b">
        <f t="shared" si="1"/>
        <v>0</v>
      </c>
      <c r="U26" s="364" t="str">
        <f>IFERROR(IF('Overview - Section A'!$AN$5="Funding Request",VLOOKUP(H26,'Overview - Section A'!$M$31:$P$32,4,FALSE),IF(AB26="","",AB26)),"")</f>
        <v/>
      </c>
      <c r="V26" s="365" t="str">
        <f t="shared" si="2"/>
        <v/>
      </c>
      <c r="W26" s="365" t="s">
        <v>400</v>
      </c>
      <c r="X26" s="365" t="str">
        <f t="array" ref="X26">IFERROR(IF(INDEX('Reference Records'!$G$4:$G$29,MATCH(LEFT(B26,255),LEFT('Reference Records'!$C$4:$C$29,255),0))=0,"",INDEX('Reference Records'!$G$4:$G$29,MATCH(LEFT(B26,255),LEFT('Reference Records'!$C$4:$C$29,255),0))),"")</f>
        <v/>
      </c>
      <c r="Y26" s="365" t="str">
        <f>IFERROR(IF('Overview - Section A'!$AN$5="Funding Request",IF('Reference Records'!$B$343&lt;&gt;"",VLOOKUP(Q26,'Reference Records'!$B$343:$C$344,2,FALSE),VLOOKUP(Q26,'Reference Records'!$A$356:$C$357,3,FALSE)),VLOOKUP(Q26,'Reference Records'!$A$360:$C$362,3,FALSE)),"")</f>
        <v/>
      </c>
      <c r="Z26" s="365"/>
      <c r="AA26" s="365"/>
      <c r="AB26" s="377"/>
      <c r="AC26" s="365" t="s">
        <v>379</v>
      </c>
      <c r="AD26" s="378"/>
      <c r="AE26" s="132"/>
      <c r="AF26" s="138"/>
      <c r="AG26" s="139"/>
    </row>
    <row r="27" spans="1:33" ht="47.1" customHeight="1" x14ac:dyDescent="0.2">
      <c r="A27" s="367">
        <v>18</v>
      </c>
      <c r="B27" s="368" t="str">
        <f>IFERROR(VLOOKUP(Z27,'Reference records(soft deleted)'!$B$6:$D$39,3,FALSE),"")</f>
        <v/>
      </c>
      <c r="C27" s="369"/>
      <c r="D27" s="370"/>
      <c r="E27" s="370"/>
      <c r="F27" s="370"/>
      <c r="G27" s="371" t="str">
        <f t="array" ref="G27">IFERROR(IF(INDEX('Reference Records'!$D$4:$D$29,MATCH(LEFT(B27,255),LEFT('Reference Records'!$C$4:$C$29,255),0))=0,"",INDEX('Reference Records'!$D$4:$D$29,MATCH(LEFT(B27,255),LEFT('Reference Records'!$C$4:$C$29,255),0))),"")</f>
        <v/>
      </c>
      <c r="H27" s="372" t="str">
        <f>IF('Overview - Section A'!$AN$5="Funding Request",IF(I27="Funding Request Place Holder","",I27),"")</f>
        <v/>
      </c>
      <c r="I27" s="373" t="str">
        <f>IFERROR(IF(AB27="","",VLOOKUP(AB27,'Overview - Section A'!$P$31:$Q$32,2,FALSE)),"")</f>
        <v/>
      </c>
      <c r="J27" s="372"/>
      <c r="K27" s="372"/>
      <c r="L27" s="372"/>
      <c r="M27" s="372"/>
      <c r="N27" s="372"/>
      <c r="O27" s="374"/>
      <c r="P27" s="375"/>
      <c r="Q27" s="374" t="str">
        <f t="shared" si="3"/>
        <v/>
      </c>
      <c r="R27" s="376"/>
      <c r="S27" s="364" t="str">
        <f t="shared" si="0"/>
        <v/>
      </c>
      <c r="T27" s="364" t="b">
        <f t="shared" si="1"/>
        <v>0</v>
      </c>
      <c r="U27" s="364" t="str">
        <f>IFERROR(IF('Overview - Section A'!$AN$5="Funding Request",VLOOKUP(H27,'Overview - Section A'!$M$31:$P$32,4,FALSE),IF(AB27="","",AB27)),"")</f>
        <v/>
      </c>
      <c r="V27" s="365" t="str">
        <f t="shared" si="2"/>
        <v/>
      </c>
      <c r="W27" s="365" t="s">
        <v>401</v>
      </c>
      <c r="X27" s="365" t="str">
        <f t="array" ref="X27">IFERROR(IF(INDEX('Reference Records'!$G$4:$G$29,MATCH(LEFT(B27,255),LEFT('Reference Records'!$C$4:$C$29,255),0))=0,"",INDEX('Reference Records'!$G$4:$G$29,MATCH(LEFT(B27,255),LEFT('Reference Records'!$C$4:$C$29,255),0))),"")</f>
        <v/>
      </c>
      <c r="Y27" s="365" t="str">
        <f>IFERROR(IF('Overview - Section A'!$AN$5="Funding Request",IF('Reference Records'!$B$343&lt;&gt;"",VLOOKUP(Q27,'Reference Records'!$B$343:$C$344,2,FALSE),VLOOKUP(Q27,'Reference Records'!$A$356:$C$357,3,FALSE)),VLOOKUP(Q27,'Reference Records'!$A$360:$C$362,3,FALSE)),"")</f>
        <v/>
      </c>
      <c r="Z27" s="365"/>
      <c r="AA27" s="365"/>
      <c r="AB27" s="377"/>
      <c r="AC27" s="365" t="s">
        <v>379</v>
      </c>
      <c r="AD27" s="378"/>
      <c r="AE27" s="132"/>
      <c r="AF27" s="138"/>
      <c r="AG27" s="139"/>
    </row>
    <row r="28" spans="1:33" ht="47.1" customHeight="1" x14ac:dyDescent="0.2">
      <c r="A28" s="367">
        <v>19</v>
      </c>
      <c r="B28" s="368" t="str">
        <f>IFERROR(VLOOKUP(Z28,'Reference records(soft deleted)'!$B$6:$D$39,3,FALSE),"")</f>
        <v/>
      </c>
      <c r="C28" s="369"/>
      <c r="D28" s="370"/>
      <c r="E28" s="370"/>
      <c r="F28" s="370"/>
      <c r="G28" s="371" t="str">
        <f t="array" ref="G28">IFERROR(IF(INDEX('Reference Records'!$D$4:$D$29,MATCH(LEFT(B28,255),LEFT('Reference Records'!$C$4:$C$29,255),0))=0,"",INDEX('Reference Records'!$D$4:$D$29,MATCH(LEFT(B28,255),LEFT('Reference Records'!$C$4:$C$29,255),0))),"")</f>
        <v/>
      </c>
      <c r="H28" s="372" t="str">
        <f>IF('Overview - Section A'!$AN$5="Funding Request",IF(I28="Funding Request Place Holder","",I28),"")</f>
        <v/>
      </c>
      <c r="I28" s="373" t="str">
        <f>IFERROR(IF(AB28="","",VLOOKUP(AB28,'Overview - Section A'!$P$31:$Q$32,2,FALSE)),"")</f>
        <v/>
      </c>
      <c r="J28" s="372"/>
      <c r="K28" s="372"/>
      <c r="L28" s="372"/>
      <c r="M28" s="372"/>
      <c r="N28" s="372"/>
      <c r="O28" s="374"/>
      <c r="P28" s="375"/>
      <c r="Q28" s="374" t="str">
        <f t="shared" si="3"/>
        <v/>
      </c>
      <c r="R28" s="376"/>
      <c r="S28" s="364" t="str">
        <f t="shared" si="0"/>
        <v/>
      </c>
      <c r="T28" s="364" t="b">
        <f t="shared" si="1"/>
        <v>0</v>
      </c>
      <c r="U28" s="364" t="str">
        <f>IFERROR(IF('Overview - Section A'!$AN$5="Funding Request",VLOOKUP(H28,'Overview - Section A'!$M$31:$P$32,4,FALSE),IF(AB28="","",AB28)),"")</f>
        <v/>
      </c>
      <c r="V28" s="365" t="str">
        <f t="shared" si="2"/>
        <v/>
      </c>
      <c r="W28" s="365" t="s">
        <v>402</v>
      </c>
      <c r="X28" s="365" t="str">
        <f t="array" ref="X28">IFERROR(IF(INDEX('Reference Records'!$G$4:$G$29,MATCH(LEFT(B28,255),LEFT('Reference Records'!$C$4:$C$29,255),0))=0,"",INDEX('Reference Records'!$G$4:$G$29,MATCH(LEFT(B28,255),LEFT('Reference Records'!$C$4:$C$29,255),0))),"")</f>
        <v/>
      </c>
      <c r="Y28" s="365" t="str">
        <f>IFERROR(IF('Overview - Section A'!$AN$5="Funding Request",IF('Reference Records'!$B$343&lt;&gt;"",VLOOKUP(Q28,'Reference Records'!$B$343:$C$344,2,FALSE),VLOOKUP(Q28,'Reference Records'!$A$356:$C$357,3,FALSE)),VLOOKUP(Q28,'Reference Records'!$A$360:$C$362,3,FALSE)),"")</f>
        <v/>
      </c>
      <c r="Z28" s="365"/>
      <c r="AA28" s="365"/>
      <c r="AB28" s="377"/>
      <c r="AC28" s="365" t="s">
        <v>379</v>
      </c>
      <c r="AD28" s="378"/>
      <c r="AE28" s="132"/>
      <c r="AF28" s="138"/>
      <c r="AG28" s="139"/>
    </row>
    <row r="29" spans="1:33" ht="47.1" customHeight="1" x14ac:dyDescent="0.2">
      <c r="A29" s="367">
        <v>20</v>
      </c>
      <c r="B29" s="368" t="str">
        <f>IFERROR(VLOOKUP(Z29,'Reference records(soft deleted)'!$B$6:$D$39,3,FALSE),"")</f>
        <v/>
      </c>
      <c r="C29" s="369"/>
      <c r="D29" s="370"/>
      <c r="E29" s="370"/>
      <c r="F29" s="370"/>
      <c r="G29" s="371" t="str">
        <f t="array" ref="G29">IFERROR(IF(INDEX('Reference Records'!$D$4:$D$29,MATCH(LEFT(B29,255),LEFT('Reference Records'!$C$4:$C$29,255),0))=0,"",INDEX('Reference Records'!$D$4:$D$29,MATCH(LEFT(B29,255),LEFT('Reference Records'!$C$4:$C$29,255),0))),"")</f>
        <v/>
      </c>
      <c r="H29" s="372" t="str">
        <f>IF('Overview - Section A'!$AN$5="Funding Request",IF(I29="Funding Request Place Holder","",I29),"")</f>
        <v/>
      </c>
      <c r="I29" s="373" t="str">
        <f>IFERROR(IF(AB29="","",VLOOKUP(AB29,'Overview - Section A'!$P$31:$Q$32,2,FALSE)),"")</f>
        <v/>
      </c>
      <c r="J29" s="372"/>
      <c r="K29" s="372"/>
      <c r="L29" s="372"/>
      <c r="M29" s="372"/>
      <c r="N29" s="372"/>
      <c r="O29" s="374"/>
      <c r="P29" s="375"/>
      <c r="Q29" s="374" t="str">
        <f t="shared" si="3"/>
        <v/>
      </c>
      <c r="R29" s="376"/>
      <c r="S29" s="364" t="str">
        <f t="shared" si="0"/>
        <v/>
      </c>
      <c r="T29" s="364" t="b">
        <f t="shared" si="1"/>
        <v>0</v>
      </c>
      <c r="U29" s="364" t="str">
        <f>IFERROR(IF('Overview - Section A'!$AN$5="Funding Request",VLOOKUP(H29,'Overview - Section A'!$M$31:$P$32,4,FALSE),IF(AB29="","",AB29)),"")</f>
        <v/>
      </c>
      <c r="V29" s="365" t="str">
        <f t="shared" si="2"/>
        <v/>
      </c>
      <c r="W29" s="365" t="s">
        <v>403</v>
      </c>
      <c r="X29" s="365" t="str">
        <f t="array" ref="X29">IFERROR(IF(INDEX('Reference Records'!$G$4:$G$29,MATCH(LEFT(B29,255),LEFT('Reference Records'!$C$4:$C$29,255),0))=0,"",INDEX('Reference Records'!$G$4:$G$29,MATCH(LEFT(B29,255),LEFT('Reference Records'!$C$4:$C$29,255),0))),"")</f>
        <v/>
      </c>
      <c r="Y29" s="365" t="str">
        <f>IFERROR(IF('Overview - Section A'!$AN$5="Funding Request",IF('Reference Records'!$B$343&lt;&gt;"",VLOOKUP(Q29,'Reference Records'!$B$343:$C$344,2,FALSE),VLOOKUP(Q29,'Reference Records'!$A$356:$C$357,3,FALSE)),VLOOKUP(Q29,'Reference Records'!$A$360:$C$362,3,FALSE)),"")</f>
        <v/>
      </c>
      <c r="Z29" s="365"/>
      <c r="AA29" s="365"/>
      <c r="AB29" s="377"/>
      <c r="AC29" s="365" t="s">
        <v>379</v>
      </c>
      <c r="AD29" s="378"/>
      <c r="AE29" s="132"/>
      <c r="AF29" s="138"/>
      <c r="AG29" s="139"/>
    </row>
    <row r="30" spans="1:33" ht="47.1" customHeight="1" x14ac:dyDescent="0.2">
      <c r="A30" s="367">
        <v>21</v>
      </c>
      <c r="B30" s="368" t="str">
        <f>IFERROR(VLOOKUP(Z30,'Reference records(soft deleted)'!$B$6:$D$39,3,FALSE),"")</f>
        <v/>
      </c>
      <c r="C30" s="369"/>
      <c r="D30" s="370"/>
      <c r="E30" s="370"/>
      <c r="F30" s="370"/>
      <c r="G30" s="371" t="str">
        <f t="array" ref="G30">IFERROR(IF(INDEX('Reference Records'!$D$4:$D$29,MATCH(LEFT(B30,255),LEFT('Reference Records'!$C$4:$C$29,255),0))=0,"",INDEX('Reference Records'!$D$4:$D$29,MATCH(LEFT(B30,255),LEFT('Reference Records'!$C$4:$C$29,255),0))),"")</f>
        <v/>
      </c>
      <c r="H30" s="372" t="str">
        <f>IF('Overview - Section A'!$AN$5="Funding Request",IF(I30="Funding Request Place Holder","",I30),"")</f>
        <v/>
      </c>
      <c r="I30" s="373" t="str">
        <f>IFERROR(IF(AB30="","",VLOOKUP(AB30,'Overview - Section A'!$P$31:$Q$32,2,FALSE)),"")</f>
        <v/>
      </c>
      <c r="J30" s="372"/>
      <c r="K30" s="372"/>
      <c r="L30" s="372"/>
      <c r="M30" s="372"/>
      <c r="N30" s="372"/>
      <c r="O30" s="374"/>
      <c r="P30" s="375"/>
      <c r="Q30" s="374" t="str">
        <f t="shared" si="3"/>
        <v/>
      </c>
      <c r="R30" s="376"/>
      <c r="S30" s="364" t="str">
        <f t="shared" si="0"/>
        <v/>
      </c>
      <c r="T30" s="364" t="b">
        <f t="shared" si="1"/>
        <v>0</v>
      </c>
      <c r="U30" s="364" t="str">
        <f>IFERROR(IF('Overview - Section A'!$AN$5="Funding Request",VLOOKUP(H30,'Overview - Section A'!$M$31:$P$32,4,FALSE),IF(AB30="","",AB30)),"")</f>
        <v/>
      </c>
      <c r="V30" s="365" t="str">
        <f t="shared" si="2"/>
        <v/>
      </c>
      <c r="W30" s="365" t="s">
        <v>404</v>
      </c>
      <c r="X30" s="365" t="str">
        <f t="array" ref="X30">IFERROR(IF(INDEX('Reference Records'!$G$4:$G$29,MATCH(LEFT(B30,255),LEFT('Reference Records'!$C$4:$C$29,255),0))=0,"",INDEX('Reference Records'!$G$4:$G$29,MATCH(LEFT(B30,255),LEFT('Reference Records'!$C$4:$C$29,255),0))),"")</f>
        <v/>
      </c>
      <c r="Y30" s="365" t="str">
        <f>IFERROR(IF('Overview - Section A'!$AN$5="Funding Request",IF('Reference Records'!$B$343&lt;&gt;"",VLOOKUP(Q30,'Reference Records'!$B$343:$C$344,2,FALSE),VLOOKUP(Q30,'Reference Records'!$A$356:$C$357,3,FALSE)),VLOOKUP(Q30,'Reference Records'!$A$360:$C$362,3,FALSE)),"")</f>
        <v/>
      </c>
      <c r="Z30" s="365"/>
      <c r="AA30" s="365"/>
      <c r="AB30" s="377"/>
      <c r="AC30" s="365" t="s">
        <v>379</v>
      </c>
      <c r="AD30" s="378"/>
      <c r="AE30" s="132"/>
      <c r="AF30" s="138"/>
      <c r="AG30" s="139"/>
    </row>
    <row r="31" spans="1:33" ht="47.1" customHeight="1" x14ac:dyDescent="0.2">
      <c r="A31" s="367">
        <v>22</v>
      </c>
      <c r="B31" s="368" t="str">
        <f>IFERROR(VLOOKUP(Z31,'Reference records(soft deleted)'!$B$6:$D$39,3,FALSE),"")</f>
        <v/>
      </c>
      <c r="C31" s="369"/>
      <c r="D31" s="370"/>
      <c r="E31" s="370"/>
      <c r="F31" s="370"/>
      <c r="G31" s="371" t="str">
        <f t="array" ref="G31">IFERROR(IF(INDEX('Reference Records'!$D$4:$D$29,MATCH(LEFT(B31,255),LEFT('Reference Records'!$C$4:$C$29,255),0))=0,"",INDEX('Reference Records'!$D$4:$D$29,MATCH(LEFT(B31,255),LEFT('Reference Records'!$C$4:$C$29,255),0))),"")</f>
        <v/>
      </c>
      <c r="H31" s="372" t="str">
        <f>IF('Overview - Section A'!$AN$5="Funding Request",IF(I31="Funding Request Place Holder","",I31),"")</f>
        <v/>
      </c>
      <c r="I31" s="373" t="str">
        <f>IFERROR(IF(AB31="","",VLOOKUP(AB31,'Overview - Section A'!$P$31:$Q$32,2,FALSE)),"")</f>
        <v/>
      </c>
      <c r="J31" s="372"/>
      <c r="K31" s="372"/>
      <c r="L31" s="372"/>
      <c r="M31" s="372"/>
      <c r="N31" s="372"/>
      <c r="O31" s="374"/>
      <c r="P31" s="375"/>
      <c r="Q31" s="374" t="str">
        <f t="shared" si="3"/>
        <v/>
      </c>
      <c r="R31" s="376"/>
      <c r="S31" s="364" t="str">
        <f t="shared" si="0"/>
        <v/>
      </c>
      <c r="T31" s="364" t="b">
        <f t="shared" si="1"/>
        <v>0</v>
      </c>
      <c r="U31" s="364" t="str">
        <f>IFERROR(IF('Overview - Section A'!$AN$5="Funding Request",VLOOKUP(H31,'Overview - Section A'!$M$31:$P$32,4,FALSE),IF(AB31="","",AB31)),"")</f>
        <v/>
      </c>
      <c r="V31" s="365" t="str">
        <f t="shared" si="2"/>
        <v/>
      </c>
      <c r="W31" s="365" t="s">
        <v>405</v>
      </c>
      <c r="X31" s="365" t="str">
        <f t="array" ref="X31">IFERROR(IF(INDEX('Reference Records'!$G$4:$G$29,MATCH(LEFT(B31,255),LEFT('Reference Records'!$C$4:$C$29,255),0))=0,"",INDEX('Reference Records'!$G$4:$G$29,MATCH(LEFT(B31,255),LEFT('Reference Records'!$C$4:$C$29,255),0))),"")</f>
        <v/>
      </c>
      <c r="Y31" s="365" t="str">
        <f>IFERROR(IF('Overview - Section A'!$AN$5="Funding Request",IF('Reference Records'!$B$343&lt;&gt;"",VLOOKUP(Q31,'Reference Records'!$B$343:$C$344,2,FALSE),VLOOKUP(Q31,'Reference Records'!$A$356:$C$357,3,FALSE)),VLOOKUP(Q31,'Reference Records'!$A$360:$C$362,3,FALSE)),"")</f>
        <v/>
      </c>
      <c r="Z31" s="365"/>
      <c r="AA31" s="365"/>
      <c r="AB31" s="377"/>
      <c r="AC31" s="365" t="s">
        <v>379</v>
      </c>
      <c r="AD31" s="378"/>
      <c r="AE31" s="132"/>
      <c r="AF31" s="138"/>
      <c r="AG31" s="139"/>
    </row>
    <row r="32" spans="1:33" ht="47.1" customHeight="1" x14ac:dyDescent="0.2">
      <c r="A32" s="367">
        <v>23</v>
      </c>
      <c r="B32" s="368" t="str">
        <f>IFERROR(VLOOKUP(Z32,'Reference records(soft deleted)'!$B$6:$D$39,3,FALSE),"")</f>
        <v/>
      </c>
      <c r="C32" s="369"/>
      <c r="D32" s="370"/>
      <c r="E32" s="370"/>
      <c r="F32" s="370"/>
      <c r="G32" s="371" t="str">
        <f t="array" ref="G32">IFERROR(IF(INDEX('Reference Records'!$D$4:$D$29,MATCH(LEFT(B32,255),LEFT('Reference Records'!$C$4:$C$29,255),0))=0,"",INDEX('Reference Records'!$D$4:$D$29,MATCH(LEFT(B32,255),LEFT('Reference Records'!$C$4:$C$29,255),0))),"")</f>
        <v/>
      </c>
      <c r="H32" s="372" t="str">
        <f>IF('Overview - Section A'!$AN$5="Funding Request",IF(I32="Funding Request Place Holder","",I32),"")</f>
        <v/>
      </c>
      <c r="I32" s="373" t="str">
        <f>IFERROR(IF(AB32="","",VLOOKUP(AB32,'Overview - Section A'!$P$31:$Q$32,2,FALSE)),"")</f>
        <v/>
      </c>
      <c r="J32" s="372"/>
      <c r="K32" s="372"/>
      <c r="L32" s="372"/>
      <c r="M32" s="372"/>
      <c r="N32" s="372"/>
      <c r="O32" s="374"/>
      <c r="P32" s="375"/>
      <c r="Q32" s="374" t="str">
        <f t="shared" si="3"/>
        <v/>
      </c>
      <c r="R32" s="376"/>
      <c r="S32" s="364" t="str">
        <f t="shared" si="0"/>
        <v/>
      </c>
      <c r="T32" s="364" t="b">
        <f t="shared" si="1"/>
        <v>0</v>
      </c>
      <c r="U32" s="364" t="str">
        <f>IFERROR(IF('Overview - Section A'!$AN$5="Funding Request",VLOOKUP(H32,'Overview - Section A'!$M$31:$P$32,4,FALSE),IF(AB32="","",AB32)),"")</f>
        <v/>
      </c>
      <c r="V32" s="365" t="str">
        <f t="shared" si="2"/>
        <v/>
      </c>
      <c r="W32" s="365" t="s">
        <v>406</v>
      </c>
      <c r="X32" s="365" t="str">
        <f t="array" ref="X32">IFERROR(IF(INDEX('Reference Records'!$G$4:$G$29,MATCH(LEFT(B32,255),LEFT('Reference Records'!$C$4:$C$29,255),0))=0,"",INDEX('Reference Records'!$G$4:$G$29,MATCH(LEFT(B32,255),LEFT('Reference Records'!$C$4:$C$29,255),0))),"")</f>
        <v/>
      </c>
      <c r="Y32" s="365" t="str">
        <f>IFERROR(IF('Overview - Section A'!$AN$5="Funding Request",IF('Reference Records'!$B$343&lt;&gt;"",VLOOKUP(Q32,'Reference Records'!$B$343:$C$344,2,FALSE),VLOOKUP(Q32,'Reference Records'!$A$356:$C$357,3,FALSE)),VLOOKUP(Q32,'Reference Records'!$A$360:$C$362,3,FALSE)),"")</f>
        <v/>
      </c>
      <c r="Z32" s="365"/>
      <c r="AA32" s="365"/>
      <c r="AB32" s="377"/>
      <c r="AC32" s="365" t="s">
        <v>379</v>
      </c>
      <c r="AD32" s="378"/>
      <c r="AE32" s="132"/>
      <c r="AF32" s="138"/>
      <c r="AG32" s="139"/>
    </row>
    <row r="33" spans="1:33" ht="2.85" customHeight="1" thickBot="1" x14ac:dyDescent="0.25">
      <c r="A33" s="34"/>
      <c r="B33" s="35"/>
      <c r="C33" s="36"/>
      <c r="D33" s="36"/>
      <c r="E33" s="36"/>
      <c r="F33" s="36"/>
      <c r="G33" s="37"/>
      <c r="H33" s="37"/>
      <c r="I33" s="37"/>
      <c r="J33" s="37"/>
      <c r="K33" s="37"/>
      <c r="L33" s="37"/>
      <c r="M33" s="37"/>
      <c r="N33" s="37"/>
      <c r="O33" s="38"/>
      <c r="P33" s="36"/>
      <c r="Q33" s="36"/>
      <c r="R33" s="23"/>
      <c r="S33" s="217"/>
      <c r="T33" s="217"/>
      <c r="U33" s="217"/>
      <c r="V33" s="38"/>
      <c r="W33" s="38"/>
      <c r="X33" s="38"/>
      <c r="Y33" s="38"/>
      <c r="Z33" s="38"/>
      <c r="AA33" s="38"/>
      <c r="AB33" s="38"/>
      <c r="AC33" s="38"/>
      <c r="AD33" s="38"/>
      <c r="AE33" s="39"/>
      <c r="AF33" s="138"/>
      <c r="AG33" s="139"/>
    </row>
    <row r="34" spans="1:33" ht="23.85" customHeight="1" thickBot="1" x14ac:dyDescent="0.25">
      <c r="B34" s="41"/>
      <c r="C34" s="17"/>
      <c r="D34" s="24"/>
      <c r="E34" s="24"/>
      <c r="F34" s="24"/>
      <c r="G34" s="24"/>
      <c r="H34" s="24"/>
      <c r="I34" s="24"/>
      <c r="J34" s="24"/>
      <c r="K34" s="24"/>
      <c r="L34" s="24"/>
      <c r="M34" s="24"/>
      <c r="N34" s="24"/>
      <c r="O34" s="24"/>
      <c r="P34" s="18"/>
      <c r="Q34" s="18"/>
      <c r="R34" s="18"/>
      <c r="AF34" s="139"/>
      <c r="AG34" s="139"/>
    </row>
    <row r="35" spans="1:33" ht="27.75" customHeight="1" thickBot="1" x14ac:dyDescent="0.25">
      <c r="A35" s="558" t="s">
        <v>28</v>
      </c>
      <c r="B35" s="559"/>
      <c r="C35" s="559"/>
      <c r="D35" s="559"/>
      <c r="E35" s="559"/>
      <c r="F35" s="559"/>
      <c r="G35" s="559"/>
      <c r="H35" s="559"/>
      <c r="I35" s="40"/>
      <c r="J35" s="40"/>
      <c r="K35" s="40"/>
      <c r="L35" s="40"/>
      <c r="M35" s="40"/>
      <c r="N35" s="163"/>
      <c r="O35" s="20"/>
      <c r="P35" s="21"/>
    </row>
    <row r="36" spans="1:33" ht="45.6" customHeight="1" x14ac:dyDescent="0.25">
      <c r="A36" s="381" t="s">
        <v>21</v>
      </c>
      <c r="B36" s="381" t="s">
        <v>123</v>
      </c>
      <c r="C36" s="381" t="s">
        <v>141</v>
      </c>
      <c r="D36" s="381" t="s">
        <v>6</v>
      </c>
      <c r="E36" s="381" t="s">
        <v>7</v>
      </c>
      <c r="F36" s="381" t="s">
        <v>8</v>
      </c>
      <c r="G36" s="440" t="s">
        <v>27</v>
      </c>
      <c r="H36" s="381" t="s">
        <v>144</v>
      </c>
      <c r="I36" s="383"/>
      <c r="J36" s="384" t="s">
        <v>209</v>
      </c>
      <c r="K36" s="384" t="s">
        <v>60</v>
      </c>
      <c r="L36" s="384" t="s">
        <v>210</v>
      </c>
      <c r="M36" s="384" t="s">
        <v>62</v>
      </c>
      <c r="N36" s="384" t="s">
        <v>208</v>
      </c>
      <c r="O36" s="384" t="s">
        <v>231</v>
      </c>
      <c r="P36" s="277"/>
      <c r="Q36" s="65" t="s">
        <v>303</v>
      </c>
      <c r="R36" s="65" t="s">
        <v>304</v>
      </c>
      <c r="S36" s="6"/>
      <c r="T36" s="6"/>
      <c r="U36" s="6"/>
      <c r="V36" s="6"/>
      <c r="W36" s="6"/>
      <c r="X36" s="6"/>
      <c r="Y36" s="6"/>
      <c r="Z36" s="6"/>
      <c r="AA36" s="6"/>
      <c r="AB36" s="6"/>
      <c r="AC36" s="6"/>
      <c r="AD36" s="65" t="s">
        <v>305</v>
      </c>
    </row>
    <row r="37" spans="1:33" ht="47.1" hidden="1" customHeight="1" x14ac:dyDescent="0.2">
      <c r="A37" s="441" t="s">
        <v>82</v>
      </c>
      <c r="B37" s="386" t="str">
        <f>IF(A37=A36,"",VLOOKUP(A37,$A$9:$V$34,22,FALSE))</f>
        <v>HIV I-3b: Percentage of men who have sex with men with active syphilis[Custom Impact Indicator]</v>
      </c>
      <c r="C37" s="387" t="str">
        <f>IFERROR(IF(N37&lt;&gt;"",N37,IF(A37=A36,IF(C36&lt;YEAR('Overview - Section A'!$E$8),C36+1,""),YEAR('Overview - Section A'!$E$7)-1)),"")</f>
        <v>[Year of Target]</v>
      </c>
      <c r="D37" s="442" t="s">
        <v>54</v>
      </c>
      <c r="E37" s="389" t="s">
        <v>55</v>
      </c>
      <c r="F37" s="390" t="str">
        <f>IF(IF(AND(D37="",E37=""),O37,IFERROR((D37/E37)*100,""))=0,"",IF(AND(D37="",E37=""),O37,IFERROR((D37/E37)*100,"")))</f>
        <v/>
      </c>
      <c r="G37" s="391" t="s">
        <v>56</v>
      </c>
      <c r="H37" s="392" t="s">
        <v>143</v>
      </c>
      <c r="I37" s="443" t="str">
        <f>CONCATENATE(A37,C37)</f>
        <v>[Impact Indicator Number][Year of Target]</v>
      </c>
      <c r="J37" s="444" t="s">
        <v>61</v>
      </c>
      <c r="K37" s="444" t="b">
        <f>IFERROR(IF(OR(D37&lt;&gt;"",E37&lt;&gt;"",F37&lt;&gt;"",G37&lt;&gt;"",H37&lt;&gt;""),TRUE,FALSE),FALSE)</f>
        <v>1</v>
      </c>
      <c r="L37" s="443" t="str">
        <f ca="1">IFERROR(IF(G37&lt;&gt;"",INDEX('Overview - Section A'!$U$38:$U$45,MATCH(G37,'Overview - Section A'!$A$38:$A$45,1)),J37),"")</f>
        <v>[Record ID]</v>
      </c>
      <c r="M37" s="445" t="s">
        <v>61</v>
      </c>
      <c r="N37" s="443" t="s">
        <v>236</v>
      </c>
      <c r="O37" s="443" t="s">
        <v>207</v>
      </c>
      <c r="P37" s="276"/>
      <c r="Q37" s="238"/>
      <c r="R37" s="238"/>
      <c r="S37" s="238"/>
      <c r="T37" s="238"/>
      <c r="U37" s="238"/>
      <c r="V37" s="238"/>
      <c r="W37" s="238"/>
      <c r="X37" s="238"/>
      <c r="Y37" s="238"/>
      <c r="Z37" s="238"/>
      <c r="AA37" s="238"/>
      <c r="AB37" s="238"/>
      <c r="AC37" s="238"/>
      <c r="AD37" s="238"/>
    </row>
    <row r="38" spans="1:33" ht="47.1" customHeight="1" x14ac:dyDescent="0.2">
      <c r="A38" s="441">
        <v>1</v>
      </c>
      <c r="B38" s="386" t="str">
        <f t="shared" ref="B38:B101" si="4">IF(A38=A37,"",VLOOKUP(A38,$A$9:$V$34,22,FALSE))</f>
        <v>HIV I-4: Number of AIDS-related deaths per 100,000 population</v>
      </c>
      <c r="C38" s="387">
        <f>IFERROR(IF(N38&lt;&gt;"",N38,IF(A38=A37,IF(C37&lt;YEAR('Overview - Section A'!$E$8),C37+1,""),YEAR('Overview - Section A'!$E$7)-1)),"")</f>
        <v>2017</v>
      </c>
      <c r="D38" s="442"/>
      <c r="E38" s="389"/>
      <c r="F38" s="390" t="str">
        <f t="shared" ref="F38:F101" si="5">IF(IF(AND(D38="",E38=""),O38,IFERROR((D38/E38)*100,""))=0,"",IF(AND(D38="",E38=""),O38,IFERROR((D38/E38)*100,"")))</f>
        <v/>
      </c>
      <c r="G38" s="391"/>
      <c r="H38" s="392"/>
      <c r="I38" s="443" t="str">
        <f t="shared" ref="I38:I101" si="6">CONCATENATE(A38,C38)</f>
        <v>12017</v>
      </c>
      <c r="J38" s="444" t="s">
        <v>407</v>
      </c>
      <c r="K38" s="444" t="b">
        <f t="shared" ref="K38:K101" si="7">IFERROR(IF(OR(D38&lt;&gt;"",E38&lt;&gt;"",F38&lt;&gt;"",G38&lt;&gt;"",H38&lt;&gt;""),TRUE,FALSE),FALSE)</f>
        <v>0</v>
      </c>
      <c r="L38" s="443" t="str">
        <f>IFERROR(IF(G38&lt;&gt;"",INDEX('Overview - Section A'!$U$38:$U$45,MATCH(G38,'Overview - Section A'!$A$38:$A$45,1)),J38),"")</f>
        <v>a1Y36000002bZJtEAM</v>
      </c>
      <c r="M38" s="445" t="s">
        <v>642</v>
      </c>
      <c r="N38" s="443"/>
      <c r="O38" s="443"/>
      <c r="P38" s="276"/>
      <c r="Q38" s="379"/>
      <c r="R38" s="379"/>
      <c r="S38" s="379"/>
      <c r="T38" s="379"/>
      <c r="U38" s="379"/>
      <c r="V38" s="379"/>
      <c r="W38" s="379"/>
      <c r="X38" s="379"/>
      <c r="Y38" s="379"/>
      <c r="Z38" s="379"/>
      <c r="AA38" s="379"/>
      <c r="AB38" s="379"/>
      <c r="AC38" s="379"/>
      <c r="AD38" s="379"/>
    </row>
    <row r="39" spans="1:33" ht="47.1" customHeight="1" x14ac:dyDescent="0.2">
      <c r="A39" s="441">
        <v>1</v>
      </c>
      <c r="B39" s="386" t="str">
        <f t="shared" si="4"/>
        <v/>
      </c>
      <c r="C39" s="387">
        <f>IFERROR(IF(N39&lt;&gt;"",N39,IF(A39=A38,IF(C38&lt;YEAR('Overview - Section A'!$E$8),C38+1,""),YEAR('Overview - Section A'!$E$7)-1)),"")</f>
        <v>2018</v>
      </c>
      <c r="D39" s="388">
        <v>1.22</v>
      </c>
      <c r="E39" s="389"/>
      <c r="F39" s="390" t="str">
        <f t="shared" si="5"/>
        <v/>
      </c>
      <c r="G39" s="391">
        <v>43631</v>
      </c>
      <c r="H39" s="392"/>
      <c r="I39" s="443" t="str">
        <f t="shared" si="6"/>
        <v>12018</v>
      </c>
      <c r="J39" s="444" t="s">
        <v>409</v>
      </c>
      <c r="K39" s="444" t="b">
        <f t="shared" si="7"/>
        <v>1</v>
      </c>
      <c r="L39" s="443" t="str">
        <f ca="1">IFERROR(IF(G39&lt;&gt;"",INDEX('Overview - Section A'!$U$38:$U$45,MATCH(G39,'Overview - Section A'!$A$38:$A$45,1)),J39),"")</f>
        <v>a1Y36000002bZJuEAM</v>
      </c>
      <c r="M39" s="445" t="s">
        <v>643</v>
      </c>
      <c r="N39" s="443"/>
      <c r="O39" s="443"/>
      <c r="P39" s="276"/>
      <c r="Q39" s="379"/>
      <c r="R39" s="379"/>
      <c r="S39" s="379"/>
      <c r="T39" s="379"/>
      <c r="U39" s="379"/>
      <c r="V39" s="379"/>
      <c r="W39" s="379"/>
      <c r="X39" s="379"/>
      <c r="Y39" s="379"/>
      <c r="Z39" s="379"/>
      <c r="AA39" s="379"/>
      <c r="AB39" s="379"/>
      <c r="AC39" s="379"/>
      <c r="AD39" s="379"/>
    </row>
    <row r="40" spans="1:33" ht="47.1" customHeight="1" x14ac:dyDescent="0.2">
      <c r="A40" s="441">
        <v>1</v>
      </c>
      <c r="B40" s="386" t="str">
        <f t="shared" si="4"/>
        <v/>
      </c>
      <c r="C40" s="387">
        <f>IFERROR(IF(N40&lt;&gt;"",N40,IF(A40=A39,IF(C39&lt;YEAR('Overview - Section A'!$E$8),C39+1,""),YEAR('Overview - Section A'!$E$7)-1)),"")</f>
        <v>2019</v>
      </c>
      <c r="D40" s="388">
        <v>1.21</v>
      </c>
      <c r="E40" s="389"/>
      <c r="F40" s="390" t="str">
        <f t="shared" si="5"/>
        <v/>
      </c>
      <c r="G40" s="391">
        <v>43997</v>
      </c>
      <c r="H40" s="392"/>
      <c r="I40" s="443" t="str">
        <f t="shared" si="6"/>
        <v>12019</v>
      </c>
      <c r="J40" s="444" t="s">
        <v>411</v>
      </c>
      <c r="K40" s="444" t="b">
        <f t="shared" si="7"/>
        <v>1</v>
      </c>
      <c r="L40" s="443" t="str">
        <f ca="1">IFERROR(IF(G40&lt;&gt;"",INDEX('Overview - Section A'!$U$38:$U$45,MATCH(G40,'Overview - Section A'!$A$38:$A$45,1)),J40),"")</f>
        <v>a1Y36000002bZJwEAM</v>
      </c>
      <c r="M40" s="445" t="s">
        <v>644</v>
      </c>
      <c r="N40" s="443"/>
      <c r="O40" s="443"/>
      <c r="P40" s="276"/>
      <c r="Q40" s="379"/>
      <c r="R40" s="379"/>
      <c r="S40" s="379"/>
      <c r="T40" s="379"/>
      <c r="U40" s="379"/>
      <c r="V40" s="379"/>
      <c r="W40" s="379"/>
      <c r="X40" s="379"/>
      <c r="Y40" s="379"/>
      <c r="Z40" s="379"/>
      <c r="AA40" s="379"/>
      <c r="AB40" s="379"/>
      <c r="AC40" s="379"/>
      <c r="AD40" s="379"/>
    </row>
    <row r="41" spans="1:33" ht="47.1" customHeight="1" x14ac:dyDescent="0.2">
      <c r="A41" s="441">
        <v>1</v>
      </c>
      <c r="B41" s="386" t="str">
        <f t="shared" si="4"/>
        <v/>
      </c>
      <c r="C41" s="387">
        <f>IFERROR(IF(N41&lt;&gt;"",N41,IF(A41=A40,IF(C40&lt;YEAR('Overview - Section A'!$E$8),C40+1,""),YEAR('Overview - Section A'!$E$7)-1)),"")</f>
        <v>2020</v>
      </c>
      <c r="D41" s="388">
        <v>1.2</v>
      </c>
      <c r="E41" s="389"/>
      <c r="F41" s="390" t="str">
        <f t="shared" si="5"/>
        <v/>
      </c>
      <c r="G41" s="391">
        <v>44362</v>
      </c>
      <c r="H41" s="392"/>
      <c r="I41" s="443" t="str">
        <f t="shared" si="6"/>
        <v>12020</v>
      </c>
      <c r="J41" s="444" t="s">
        <v>413</v>
      </c>
      <c r="K41" s="444" t="b">
        <f t="shared" si="7"/>
        <v>1</v>
      </c>
      <c r="L41" s="443" t="str">
        <f ca="1">IFERROR(IF(G41&lt;&gt;"",INDEX('Overview - Section A'!$U$38:$U$45,MATCH(G41,'Overview - Section A'!$A$38:$A$45,1)),J41),"")</f>
        <v>a1Y36000002bZJyEAM</v>
      </c>
      <c r="M41" s="445" t="s">
        <v>645</v>
      </c>
      <c r="N41" s="443"/>
      <c r="O41" s="443"/>
      <c r="P41" s="276"/>
      <c r="Q41" s="379"/>
      <c r="R41" s="379"/>
      <c r="S41" s="379"/>
      <c r="T41" s="379"/>
      <c r="U41" s="379"/>
      <c r="V41" s="379"/>
      <c r="W41" s="379"/>
      <c r="X41" s="379"/>
      <c r="Y41" s="379"/>
      <c r="Z41" s="379"/>
      <c r="AA41" s="379"/>
      <c r="AB41" s="379"/>
      <c r="AC41" s="379"/>
      <c r="AD41" s="379"/>
    </row>
    <row r="42" spans="1:33" ht="47.1" customHeight="1" x14ac:dyDescent="0.2">
      <c r="A42" s="441">
        <v>1</v>
      </c>
      <c r="B42" s="386" t="str">
        <f t="shared" si="4"/>
        <v/>
      </c>
      <c r="C42" s="387" t="str">
        <f>IFERROR(IF(N42&lt;&gt;"",N42,IF(A42=A41,IF(C41&lt;YEAR('Overview - Section A'!$E$8),C41+1,""),YEAR('Overview - Section A'!$E$7)-1)),"")</f>
        <v/>
      </c>
      <c r="D42" s="442"/>
      <c r="E42" s="389"/>
      <c r="F42" s="390" t="str">
        <f t="shared" si="5"/>
        <v/>
      </c>
      <c r="G42" s="391"/>
      <c r="H42" s="392"/>
      <c r="I42" s="443" t="str">
        <f t="shared" si="6"/>
        <v>1</v>
      </c>
      <c r="J42" s="444" t="s">
        <v>415</v>
      </c>
      <c r="K42" s="444" t="b">
        <f t="shared" si="7"/>
        <v>0</v>
      </c>
      <c r="L42" s="443" t="str">
        <f>IFERROR(IF(G42&lt;&gt;"",INDEX('Overview - Section A'!$U$38:$U$45,MATCH(G42,'Overview - Section A'!$A$38:$A$45,1)),J42),"")</f>
        <v>a1Y36000002bZJxEAM</v>
      </c>
      <c r="M42" s="445" t="s">
        <v>646</v>
      </c>
      <c r="N42" s="443"/>
      <c r="O42" s="443"/>
      <c r="P42" s="276"/>
      <c r="Q42" s="379"/>
      <c r="R42" s="379"/>
      <c r="S42" s="379"/>
      <c r="T42" s="379"/>
      <c r="U42" s="379"/>
      <c r="V42" s="379"/>
      <c r="W42" s="379"/>
      <c r="X42" s="379"/>
      <c r="Y42" s="379"/>
      <c r="Z42" s="379"/>
      <c r="AA42" s="379"/>
      <c r="AB42" s="379"/>
      <c r="AC42" s="379"/>
      <c r="AD42" s="379"/>
    </row>
    <row r="43" spans="1:33" ht="47.1" customHeight="1" x14ac:dyDescent="0.2">
      <c r="A43" s="441">
        <v>1</v>
      </c>
      <c r="B43" s="386" t="str">
        <f t="shared" si="4"/>
        <v/>
      </c>
      <c r="C43" s="387" t="str">
        <f>IFERROR(IF(N43&lt;&gt;"",N43,IF(A43=A42,IF(C42&lt;YEAR('Overview - Section A'!$E$8),C42+1,""),YEAR('Overview - Section A'!$E$7)-1)),"")</f>
        <v/>
      </c>
      <c r="D43" s="442"/>
      <c r="E43" s="389"/>
      <c r="F43" s="390" t="str">
        <f t="shared" si="5"/>
        <v/>
      </c>
      <c r="G43" s="391"/>
      <c r="H43" s="392"/>
      <c r="I43" s="443" t="str">
        <f t="shared" si="6"/>
        <v>1</v>
      </c>
      <c r="J43" s="444" t="s">
        <v>417</v>
      </c>
      <c r="K43" s="444" t="b">
        <f t="shared" si="7"/>
        <v>0</v>
      </c>
      <c r="L43" s="443" t="str">
        <f>IFERROR(IF(G43&lt;&gt;"",INDEX('Overview - Section A'!$U$38:$U$45,MATCH(G43,'Overview - Section A'!$A$38:$A$45,1)),J43),"")</f>
        <v>a1Y36000002bZJyEAM</v>
      </c>
      <c r="M43" s="445" t="s">
        <v>647</v>
      </c>
      <c r="N43" s="443"/>
      <c r="O43" s="443"/>
      <c r="P43" s="276"/>
      <c r="Q43" s="379"/>
      <c r="R43" s="379"/>
      <c r="S43" s="379"/>
      <c r="T43" s="379"/>
      <c r="U43" s="379"/>
      <c r="V43" s="379"/>
      <c r="W43" s="379"/>
      <c r="X43" s="379"/>
      <c r="Y43" s="379"/>
      <c r="Z43" s="379"/>
      <c r="AA43" s="379"/>
      <c r="AB43" s="379"/>
      <c r="AC43" s="379"/>
      <c r="AD43" s="379"/>
    </row>
    <row r="44" spans="1:33" ht="47.1" customHeight="1" x14ac:dyDescent="0.2">
      <c r="A44" s="441">
        <v>2</v>
      </c>
      <c r="B44" s="386" t="str">
        <f t="shared" si="4"/>
        <v>HIV I-10(M): Percentage of sex workers who are living with HIV</v>
      </c>
      <c r="C44" s="387">
        <f>IFERROR(IF(N44&lt;&gt;"",N44,IF(A44=A43,IF(C43&lt;YEAR('Overview - Section A'!$E$8),C43+1,""),YEAR('Overview - Section A'!$E$7)-1)),"")</f>
        <v>2017</v>
      </c>
      <c r="D44" s="442"/>
      <c r="E44" s="389"/>
      <c r="F44" s="390" t="str">
        <f t="shared" si="5"/>
        <v/>
      </c>
      <c r="G44" s="391"/>
      <c r="H44" s="392"/>
      <c r="I44" s="443" t="str">
        <f t="shared" si="6"/>
        <v>22017</v>
      </c>
      <c r="J44" s="444" t="s">
        <v>407</v>
      </c>
      <c r="K44" s="444" t="b">
        <f t="shared" si="7"/>
        <v>0</v>
      </c>
      <c r="L44" s="443" t="str">
        <f>IFERROR(IF(G44&lt;&gt;"",INDEX('Overview - Section A'!$U$38:$U$45,MATCH(G44,'Overview - Section A'!$A$38:$A$45,1)),J44),"")</f>
        <v>a1Y36000002bZJtEAM</v>
      </c>
      <c r="M44" s="445" t="s">
        <v>648</v>
      </c>
      <c r="N44" s="443"/>
      <c r="O44" s="443"/>
      <c r="P44" s="276"/>
      <c r="Q44" s="379"/>
      <c r="R44" s="379"/>
      <c r="S44" s="379"/>
      <c r="T44" s="379"/>
      <c r="U44" s="379"/>
      <c r="V44" s="379"/>
      <c r="W44" s="379"/>
      <c r="X44" s="379"/>
      <c r="Y44" s="379"/>
      <c r="Z44" s="379"/>
      <c r="AA44" s="379"/>
      <c r="AB44" s="379"/>
      <c r="AC44" s="379"/>
      <c r="AD44" s="379"/>
    </row>
    <row r="45" spans="1:33" ht="47.1" customHeight="1" x14ac:dyDescent="0.2">
      <c r="A45" s="441">
        <v>2</v>
      </c>
      <c r="B45" s="386" t="str">
        <f t="shared" si="4"/>
        <v/>
      </c>
      <c r="C45" s="387">
        <f>IFERROR(IF(N45&lt;&gt;"",N45,IF(A45=A44,IF(C44&lt;YEAR('Overview - Section A'!$E$8),C44+1,""),YEAR('Overview - Section A'!$E$7)-1)),"")</f>
        <v>2018</v>
      </c>
      <c r="D45" s="442"/>
      <c r="E45" s="389"/>
      <c r="F45" s="390" t="str">
        <f t="shared" si="5"/>
        <v/>
      </c>
      <c r="G45" s="391"/>
      <c r="H45" s="392"/>
      <c r="I45" s="443" t="str">
        <f t="shared" si="6"/>
        <v>22018</v>
      </c>
      <c r="J45" s="444" t="s">
        <v>409</v>
      </c>
      <c r="K45" s="444" t="b">
        <f t="shared" si="7"/>
        <v>0</v>
      </c>
      <c r="L45" s="443" t="str">
        <f>IFERROR(IF(G45&lt;&gt;"",INDEX('Overview - Section A'!$U$38:$U$45,MATCH(G45,'Overview - Section A'!$A$38:$A$45,1)),J45),"")</f>
        <v>a1Y36000002bZJuEAM</v>
      </c>
      <c r="M45" s="445" t="s">
        <v>649</v>
      </c>
      <c r="N45" s="443"/>
      <c r="O45" s="443"/>
      <c r="P45" s="276"/>
      <c r="Q45" s="379"/>
      <c r="R45" s="379"/>
      <c r="S45" s="379"/>
      <c r="T45" s="379"/>
      <c r="U45" s="379"/>
      <c r="V45" s="379"/>
      <c r="W45" s="379"/>
      <c r="X45" s="379"/>
      <c r="Y45" s="379"/>
      <c r="Z45" s="379"/>
      <c r="AA45" s="379"/>
      <c r="AB45" s="379"/>
      <c r="AC45" s="379"/>
      <c r="AD45" s="379"/>
    </row>
    <row r="46" spans="1:33" ht="47.1" customHeight="1" x14ac:dyDescent="0.2">
      <c r="A46" s="441">
        <v>2</v>
      </c>
      <c r="B46" s="386" t="str">
        <f t="shared" si="4"/>
        <v/>
      </c>
      <c r="C46" s="387">
        <f>IFERROR(IF(N46&lt;&gt;"",N46,IF(A46=A45,IF(C45&lt;YEAR('Overview - Section A'!$E$8),C45+1,""),YEAR('Overview - Section A'!$E$7)-1)),"")</f>
        <v>2019</v>
      </c>
      <c r="D46" s="442"/>
      <c r="E46" s="389"/>
      <c r="F46" s="520">
        <v>2</v>
      </c>
      <c r="G46" s="391">
        <v>43997</v>
      </c>
      <c r="H46" s="392"/>
      <c r="I46" s="443" t="str">
        <f t="shared" si="6"/>
        <v>22019</v>
      </c>
      <c r="J46" s="444" t="s">
        <v>411</v>
      </c>
      <c r="K46" s="444" t="b">
        <f t="shared" si="7"/>
        <v>1</v>
      </c>
      <c r="L46" s="443" t="str">
        <f ca="1">IFERROR(IF(G46&lt;&gt;"",INDEX('Overview - Section A'!$U$38:$U$45,MATCH(G46,'Overview - Section A'!$A$38:$A$45,1)),J46),"")</f>
        <v>a1Y36000002bZJwEAM</v>
      </c>
      <c r="M46" s="445" t="s">
        <v>650</v>
      </c>
      <c r="N46" s="443"/>
      <c r="O46" s="443"/>
      <c r="P46" s="276"/>
      <c r="Q46" s="379"/>
      <c r="R46" s="379"/>
      <c r="S46" s="379"/>
      <c r="T46" s="379"/>
      <c r="U46" s="379"/>
      <c r="V46" s="379"/>
      <c r="W46" s="379"/>
      <c r="X46" s="379"/>
      <c r="Y46" s="379"/>
      <c r="Z46" s="379"/>
      <c r="AA46" s="379"/>
      <c r="AB46" s="379"/>
      <c r="AC46" s="379"/>
      <c r="AD46" s="379"/>
    </row>
    <row r="47" spans="1:33" ht="47.1" customHeight="1" x14ac:dyDescent="0.2">
      <c r="A47" s="441">
        <v>2</v>
      </c>
      <c r="B47" s="386" t="str">
        <f t="shared" si="4"/>
        <v/>
      </c>
      <c r="C47" s="387">
        <f>IFERROR(IF(N47&lt;&gt;"",N47,IF(A47=A46,IF(C46&lt;YEAR('Overview - Section A'!$E$8),C46+1,""),YEAR('Overview - Section A'!$E$7)-1)),"")</f>
        <v>2020</v>
      </c>
      <c r="D47" s="442"/>
      <c r="E47" s="389"/>
      <c r="F47" s="390" t="str">
        <f t="shared" si="5"/>
        <v/>
      </c>
      <c r="G47" s="391"/>
      <c r="H47" s="392"/>
      <c r="I47" s="443" t="str">
        <f t="shared" si="6"/>
        <v>22020</v>
      </c>
      <c r="J47" s="444" t="s">
        <v>413</v>
      </c>
      <c r="K47" s="444" t="b">
        <f t="shared" si="7"/>
        <v>0</v>
      </c>
      <c r="L47" s="443" t="str">
        <f>IFERROR(IF(G47&lt;&gt;"",INDEX('Overview - Section A'!$U$38:$U$45,MATCH(G47,'Overview - Section A'!$A$38:$A$45,1)),J47),"")</f>
        <v>a1Y36000002bZJwEAM</v>
      </c>
      <c r="M47" s="445" t="s">
        <v>651</v>
      </c>
      <c r="N47" s="443"/>
      <c r="O47" s="443"/>
      <c r="P47" s="276"/>
      <c r="Q47" s="379"/>
      <c r="R47" s="379"/>
      <c r="S47" s="379"/>
      <c r="T47" s="379"/>
      <c r="U47" s="379"/>
      <c r="V47" s="379"/>
      <c r="W47" s="379"/>
      <c r="X47" s="379"/>
      <c r="Y47" s="379"/>
      <c r="Z47" s="379"/>
      <c r="AA47" s="379"/>
      <c r="AB47" s="379"/>
      <c r="AC47" s="379"/>
      <c r="AD47" s="379"/>
    </row>
    <row r="48" spans="1:33" ht="47.1" customHeight="1" x14ac:dyDescent="0.2">
      <c r="A48" s="441">
        <v>2</v>
      </c>
      <c r="B48" s="386" t="str">
        <f t="shared" si="4"/>
        <v/>
      </c>
      <c r="C48" s="387" t="str">
        <f>IFERROR(IF(N48&lt;&gt;"",N48,IF(A48=A47,IF(C47&lt;YEAR('Overview - Section A'!$E$8),C47+1,""),YEAR('Overview - Section A'!$E$7)-1)),"")</f>
        <v/>
      </c>
      <c r="D48" s="442"/>
      <c r="E48" s="389"/>
      <c r="F48" s="390" t="str">
        <f t="shared" si="5"/>
        <v/>
      </c>
      <c r="G48" s="391"/>
      <c r="H48" s="392"/>
      <c r="I48" s="443" t="str">
        <f t="shared" si="6"/>
        <v>2</v>
      </c>
      <c r="J48" s="444" t="s">
        <v>415</v>
      </c>
      <c r="K48" s="444" t="b">
        <f t="shared" si="7"/>
        <v>0</v>
      </c>
      <c r="L48" s="443" t="str">
        <f>IFERROR(IF(G48&lt;&gt;"",INDEX('Overview - Section A'!$U$38:$U$45,MATCH(G48,'Overview - Section A'!$A$38:$A$45,1)),J48),"")</f>
        <v>a1Y36000002bZJxEAM</v>
      </c>
      <c r="M48" s="445" t="s">
        <v>652</v>
      </c>
      <c r="N48" s="443"/>
      <c r="O48" s="443"/>
      <c r="P48" s="276"/>
      <c r="Q48" s="379"/>
      <c r="R48" s="379"/>
      <c r="S48" s="379"/>
      <c r="T48" s="379"/>
      <c r="U48" s="379"/>
      <c r="V48" s="379"/>
      <c r="W48" s="379"/>
      <c r="X48" s="379"/>
      <c r="Y48" s="379"/>
      <c r="Z48" s="379"/>
      <c r="AA48" s="379"/>
      <c r="AB48" s="379"/>
      <c r="AC48" s="379"/>
      <c r="AD48" s="379"/>
    </row>
    <row r="49" spans="1:30" ht="47.1" customHeight="1" x14ac:dyDescent="0.2">
      <c r="A49" s="441">
        <v>2</v>
      </c>
      <c r="B49" s="386" t="str">
        <f t="shared" si="4"/>
        <v/>
      </c>
      <c r="C49" s="387" t="str">
        <f>IFERROR(IF(N49&lt;&gt;"",N49,IF(A49=A48,IF(C48&lt;YEAR('Overview - Section A'!$E$8),C48+1,""),YEAR('Overview - Section A'!$E$7)-1)),"")</f>
        <v/>
      </c>
      <c r="D49" s="442"/>
      <c r="E49" s="389"/>
      <c r="F49" s="390" t="str">
        <f t="shared" si="5"/>
        <v/>
      </c>
      <c r="G49" s="391"/>
      <c r="H49" s="392"/>
      <c r="I49" s="443" t="str">
        <f t="shared" si="6"/>
        <v>2</v>
      </c>
      <c r="J49" s="444" t="s">
        <v>417</v>
      </c>
      <c r="K49" s="444" t="b">
        <f t="shared" si="7"/>
        <v>0</v>
      </c>
      <c r="L49" s="443" t="str">
        <f>IFERROR(IF(G49&lt;&gt;"",INDEX('Overview - Section A'!$U$38:$U$45,MATCH(G49,'Overview - Section A'!$A$38:$A$45,1)),J49),"")</f>
        <v>a1Y36000002bZJyEAM</v>
      </c>
      <c r="M49" s="445" t="s">
        <v>653</v>
      </c>
      <c r="N49" s="443"/>
      <c r="O49" s="443"/>
      <c r="P49" s="276"/>
      <c r="Q49" s="379"/>
      <c r="R49" s="379"/>
      <c r="S49" s="379"/>
      <c r="T49" s="379"/>
      <c r="U49" s="379"/>
      <c r="V49" s="379"/>
      <c r="W49" s="379"/>
      <c r="X49" s="379"/>
      <c r="Y49" s="379"/>
      <c r="Z49" s="379"/>
      <c r="AA49" s="379"/>
      <c r="AB49" s="379"/>
      <c r="AC49" s="379"/>
      <c r="AD49" s="379"/>
    </row>
    <row r="50" spans="1:30" ht="47.1" customHeight="1" x14ac:dyDescent="0.2">
      <c r="A50" s="441">
        <v>3</v>
      </c>
      <c r="B50" s="386" t="str">
        <f t="shared" si="4"/>
        <v>HIV I-9a(M): Percentage of men who have sex with men who are living with HIV</v>
      </c>
      <c r="C50" s="387">
        <f>IFERROR(IF(N50&lt;&gt;"",N50,IF(A50=A49,IF(C49&lt;YEAR('Overview - Section A'!$E$8),C49+1,""),YEAR('Overview - Section A'!$E$7)-1)),"")</f>
        <v>2017</v>
      </c>
      <c r="D50" s="442"/>
      <c r="E50" s="389"/>
      <c r="F50" s="390" t="str">
        <f t="shared" si="5"/>
        <v/>
      </c>
      <c r="G50" s="391"/>
      <c r="H50" s="392"/>
      <c r="I50" s="443" t="str">
        <f t="shared" si="6"/>
        <v>32017</v>
      </c>
      <c r="J50" s="444" t="s">
        <v>407</v>
      </c>
      <c r="K50" s="444" t="b">
        <f t="shared" si="7"/>
        <v>0</v>
      </c>
      <c r="L50" s="443" t="str">
        <f>IFERROR(IF(G50&lt;&gt;"",INDEX('Overview - Section A'!$U$38:$U$45,MATCH(G50,'Overview - Section A'!$A$38:$A$45,1)),J50),"")</f>
        <v>a1Y36000002bZJtEAM</v>
      </c>
      <c r="M50" s="445" t="s">
        <v>654</v>
      </c>
      <c r="N50" s="443"/>
      <c r="O50" s="443"/>
      <c r="P50" s="276"/>
      <c r="Q50" s="379"/>
      <c r="R50" s="379"/>
      <c r="S50" s="379"/>
      <c r="T50" s="379"/>
      <c r="U50" s="379"/>
      <c r="V50" s="379"/>
      <c r="W50" s="379"/>
      <c r="X50" s="379"/>
      <c r="Y50" s="379"/>
      <c r="Z50" s="379"/>
      <c r="AA50" s="379"/>
      <c r="AB50" s="379"/>
      <c r="AC50" s="379"/>
      <c r="AD50" s="379"/>
    </row>
    <row r="51" spans="1:30" ht="47.1" customHeight="1" x14ac:dyDescent="0.2">
      <c r="A51" s="441">
        <v>3</v>
      </c>
      <c r="B51" s="386" t="str">
        <f t="shared" si="4"/>
        <v/>
      </c>
      <c r="C51" s="387">
        <f>IFERROR(IF(N51&lt;&gt;"",N51,IF(A51=A50,IF(C50&lt;YEAR('Overview - Section A'!$E$8),C50+1,""),YEAR('Overview - Section A'!$E$7)-1)),"")</f>
        <v>2018</v>
      </c>
      <c r="D51" s="442"/>
      <c r="E51" s="389"/>
      <c r="F51" s="390" t="str">
        <f t="shared" si="5"/>
        <v/>
      </c>
      <c r="G51" s="391"/>
      <c r="H51" s="392"/>
      <c r="I51" s="443" t="str">
        <f t="shared" si="6"/>
        <v>32018</v>
      </c>
      <c r="J51" s="444" t="s">
        <v>409</v>
      </c>
      <c r="K51" s="444" t="b">
        <f t="shared" si="7"/>
        <v>0</v>
      </c>
      <c r="L51" s="443" t="str">
        <f>IFERROR(IF(G51&lt;&gt;"",INDEX('Overview - Section A'!$U$38:$U$45,MATCH(G51,'Overview - Section A'!$A$38:$A$45,1)),J51),"")</f>
        <v>a1Y36000002bZJuEAM</v>
      </c>
      <c r="M51" s="445" t="s">
        <v>655</v>
      </c>
      <c r="N51" s="443"/>
      <c r="O51" s="443"/>
      <c r="P51" s="276"/>
      <c r="Q51" s="379"/>
      <c r="R51" s="379"/>
      <c r="S51" s="379"/>
      <c r="T51" s="379"/>
      <c r="U51" s="379"/>
      <c r="V51" s="379"/>
      <c r="W51" s="379"/>
      <c r="X51" s="379"/>
      <c r="Y51" s="379"/>
      <c r="Z51" s="379"/>
      <c r="AA51" s="379"/>
      <c r="AB51" s="379"/>
      <c r="AC51" s="379"/>
      <c r="AD51" s="379"/>
    </row>
    <row r="52" spans="1:30" ht="47.1" customHeight="1" x14ac:dyDescent="0.2">
      <c r="A52" s="441">
        <v>3</v>
      </c>
      <c r="B52" s="386" t="str">
        <f t="shared" si="4"/>
        <v/>
      </c>
      <c r="C52" s="387">
        <f>IFERROR(IF(N52&lt;&gt;"",N52,IF(A52=A51,IF(C51&lt;YEAR('Overview - Section A'!$E$8),C51+1,""),YEAR('Overview - Section A'!$E$7)-1)),"")</f>
        <v>2019</v>
      </c>
      <c r="D52" s="442"/>
      <c r="E52" s="389"/>
      <c r="F52" s="458">
        <v>6.6</v>
      </c>
      <c r="G52" s="391">
        <v>43997</v>
      </c>
      <c r="H52" s="392"/>
      <c r="I52" s="443" t="str">
        <f t="shared" si="6"/>
        <v>32019</v>
      </c>
      <c r="J52" s="444" t="s">
        <v>411</v>
      </c>
      <c r="K52" s="444" t="b">
        <f t="shared" si="7"/>
        <v>1</v>
      </c>
      <c r="L52" s="443" t="str">
        <f ca="1">IFERROR(IF(G52&lt;&gt;"",INDEX('Overview - Section A'!$U$38:$U$45,MATCH(G52,'Overview - Section A'!$A$38:$A$45,1)),J52),"")</f>
        <v>a1Y36000002bZJwEAM</v>
      </c>
      <c r="M52" s="445" t="s">
        <v>656</v>
      </c>
      <c r="N52" s="443"/>
      <c r="O52" s="443"/>
      <c r="P52" s="276"/>
      <c r="Q52" s="379"/>
      <c r="R52" s="379"/>
      <c r="S52" s="379"/>
      <c r="T52" s="379"/>
      <c r="U52" s="379"/>
      <c r="V52" s="379"/>
      <c r="W52" s="379"/>
      <c r="X52" s="379"/>
      <c r="Y52" s="379"/>
      <c r="Z52" s="379"/>
      <c r="AA52" s="379"/>
      <c r="AB52" s="379"/>
      <c r="AC52" s="379"/>
      <c r="AD52" s="379"/>
    </row>
    <row r="53" spans="1:30" ht="47.1" customHeight="1" x14ac:dyDescent="0.2">
      <c r="A53" s="441">
        <v>3</v>
      </c>
      <c r="B53" s="386" t="str">
        <f t="shared" si="4"/>
        <v/>
      </c>
      <c r="C53" s="387">
        <f>IFERROR(IF(N53&lt;&gt;"",N53,IF(A53=A52,IF(C52&lt;YEAR('Overview - Section A'!$E$8),C52+1,""),YEAR('Overview - Section A'!$E$7)-1)),"")</f>
        <v>2020</v>
      </c>
      <c r="D53" s="442"/>
      <c r="E53" s="389"/>
      <c r="F53" s="390" t="str">
        <f t="shared" si="5"/>
        <v/>
      </c>
      <c r="G53" s="391"/>
      <c r="H53" s="392"/>
      <c r="I53" s="443" t="str">
        <f t="shared" si="6"/>
        <v>32020</v>
      </c>
      <c r="J53" s="444" t="s">
        <v>413</v>
      </c>
      <c r="K53" s="444" t="b">
        <f t="shared" si="7"/>
        <v>0</v>
      </c>
      <c r="L53" s="443" t="str">
        <f>IFERROR(IF(G53&lt;&gt;"",INDEX('Overview - Section A'!$U$38:$U$45,MATCH(G53,'Overview - Section A'!$A$38:$A$45,1)),J53),"")</f>
        <v>a1Y36000002bZJwEAM</v>
      </c>
      <c r="M53" s="445" t="s">
        <v>657</v>
      </c>
      <c r="N53" s="443"/>
      <c r="O53" s="443"/>
      <c r="P53" s="276"/>
      <c r="Q53" s="379"/>
      <c r="R53" s="379"/>
      <c r="S53" s="379"/>
      <c r="T53" s="379"/>
      <c r="U53" s="379"/>
      <c r="V53" s="379"/>
      <c r="W53" s="379"/>
      <c r="X53" s="379"/>
      <c r="Y53" s="379"/>
      <c r="Z53" s="379"/>
      <c r="AA53" s="379"/>
      <c r="AB53" s="379"/>
      <c r="AC53" s="379"/>
      <c r="AD53" s="379"/>
    </row>
    <row r="54" spans="1:30" ht="47.1" customHeight="1" x14ac:dyDescent="0.2">
      <c r="A54" s="441">
        <v>3</v>
      </c>
      <c r="B54" s="386" t="str">
        <f t="shared" si="4"/>
        <v/>
      </c>
      <c r="C54" s="387" t="str">
        <f>IFERROR(IF(N54&lt;&gt;"",N54,IF(A54=A53,IF(C53&lt;YEAR('Overview - Section A'!$E$8),C53+1,""),YEAR('Overview - Section A'!$E$7)-1)),"")</f>
        <v/>
      </c>
      <c r="D54" s="442"/>
      <c r="E54" s="389"/>
      <c r="F54" s="390" t="str">
        <f t="shared" si="5"/>
        <v/>
      </c>
      <c r="G54" s="391"/>
      <c r="H54" s="392"/>
      <c r="I54" s="443" t="str">
        <f t="shared" si="6"/>
        <v>3</v>
      </c>
      <c r="J54" s="444" t="s">
        <v>415</v>
      </c>
      <c r="K54" s="444" t="b">
        <f t="shared" si="7"/>
        <v>0</v>
      </c>
      <c r="L54" s="443" t="str">
        <f>IFERROR(IF(G54&lt;&gt;"",INDEX('Overview - Section A'!$U$38:$U$45,MATCH(G54,'Overview - Section A'!$A$38:$A$45,1)),J54),"")</f>
        <v>a1Y36000002bZJxEAM</v>
      </c>
      <c r="M54" s="445" t="s">
        <v>658</v>
      </c>
      <c r="N54" s="443"/>
      <c r="O54" s="443"/>
      <c r="P54" s="276"/>
      <c r="Q54" s="379"/>
      <c r="R54" s="379"/>
      <c r="S54" s="379"/>
      <c r="T54" s="379"/>
      <c r="U54" s="379"/>
      <c r="V54" s="379"/>
      <c r="W54" s="379"/>
      <c r="X54" s="379"/>
      <c r="Y54" s="379"/>
      <c r="Z54" s="379"/>
      <c r="AA54" s="379"/>
      <c r="AB54" s="379"/>
      <c r="AC54" s="379"/>
      <c r="AD54" s="379"/>
    </row>
    <row r="55" spans="1:30" ht="47.1" customHeight="1" x14ac:dyDescent="0.2">
      <c r="A55" s="441">
        <v>3</v>
      </c>
      <c r="B55" s="386" t="str">
        <f t="shared" si="4"/>
        <v/>
      </c>
      <c r="C55" s="387" t="str">
        <f>IFERROR(IF(N55&lt;&gt;"",N55,IF(A55=A54,IF(C54&lt;YEAR('Overview - Section A'!$E$8),C54+1,""),YEAR('Overview - Section A'!$E$7)-1)),"")</f>
        <v/>
      </c>
      <c r="D55" s="442"/>
      <c r="E55" s="389"/>
      <c r="F55" s="390" t="str">
        <f t="shared" si="5"/>
        <v/>
      </c>
      <c r="G55" s="391"/>
      <c r="H55" s="392"/>
      <c r="I55" s="443" t="str">
        <f t="shared" si="6"/>
        <v>3</v>
      </c>
      <c r="J55" s="444" t="s">
        <v>417</v>
      </c>
      <c r="K55" s="444" t="b">
        <f t="shared" si="7"/>
        <v>0</v>
      </c>
      <c r="L55" s="443" t="str">
        <f>IFERROR(IF(G55&lt;&gt;"",INDEX('Overview - Section A'!$U$38:$U$45,MATCH(G55,'Overview - Section A'!$A$38:$A$45,1)),J55),"")</f>
        <v>a1Y36000002bZJyEAM</v>
      </c>
      <c r="M55" s="445" t="s">
        <v>659</v>
      </c>
      <c r="N55" s="443"/>
      <c r="O55" s="443"/>
      <c r="P55" s="276"/>
      <c r="Q55" s="379"/>
      <c r="R55" s="379"/>
      <c r="S55" s="379"/>
      <c r="T55" s="379"/>
      <c r="U55" s="379"/>
      <c r="V55" s="379"/>
      <c r="W55" s="379"/>
      <c r="X55" s="379"/>
      <c r="Y55" s="379"/>
      <c r="Z55" s="379"/>
      <c r="AA55" s="379"/>
      <c r="AB55" s="379"/>
      <c r="AC55" s="379"/>
      <c r="AD55" s="379"/>
    </row>
    <row r="56" spans="1:30" ht="47.1" customHeight="1" x14ac:dyDescent="0.2">
      <c r="A56" s="441">
        <v>4</v>
      </c>
      <c r="B56" s="386" t="str">
        <f t="shared" si="4"/>
        <v>HIV I-11(M): Percentage of people who inject drugs who are living with HIV</v>
      </c>
      <c r="C56" s="387">
        <f>IFERROR(IF(N56&lt;&gt;"",N56,IF(A56=A55,IF(C55&lt;YEAR('Overview - Section A'!$E$8),C55+1,""),YEAR('Overview - Section A'!$E$7)-1)),"")</f>
        <v>2017</v>
      </c>
      <c r="D56" s="442"/>
      <c r="E56" s="389"/>
      <c r="F56" s="390" t="str">
        <f t="shared" si="5"/>
        <v/>
      </c>
      <c r="G56" s="391"/>
      <c r="H56" s="392"/>
      <c r="I56" s="443" t="str">
        <f t="shared" si="6"/>
        <v>42017</v>
      </c>
      <c r="J56" s="444" t="s">
        <v>407</v>
      </c>
      <c r="K56" s="444" t="b">
        <f t="shared" si="7"/>
        <v>0</v>
      </c>
      <c r="L56" s="443" t="str">
        <f>IFERROR(IF(G56&lt;&gt;"",INDEX('Overview - Section A'!$U$38:$U$45,MATCH(G56,'Overview - Section A'!$A$38:$A$45,1)),J56),"")</f>
        <v>a1Y36000002bZJtEAM</v>
      </c>
      <c r="M56" s="445" t="s">
        <v>660</v>
      </c>
      <c r="N56" s="443"/>
      <c r="O56" s="443"/>
      <c r="P56" s="276"/>
      <c r="Q56" s="379"/>
      <c r="R56" s="379"/>
      <c r="S56" s="379"/>
      <c r="T56" s="379"/>
      <c r="U56" s="379"/>
      <c r="V56" s="379"/>
      <c r="W56" s="379"/>
      <c r="X56" s="379"/>
      <c r="Y56" s="379"/>
      <c r="Z56" s="379"/>
      <c r="AA56" s="379"/>
      <c r="AB56" s="379"/>
      <c r="AC56" s="379"/>
      <c r="AD56" s="379"/>
    </row>
    <row r="57" spans="1:30" ht="47.1" customHeight="1" x14ac:dyDescent="0.2">
      <c r="A57" s="441">
        <v>4</v>
      </c>
      <c r="B57" s="386" t="str">
        <f t="shared" si="4"/>
        <v/>
      </c>
      <c r="C57" s="387">
        <f>IFERROR(IF(N57&lt;&gt;"",N57,IF(A57=A56,IF(C56&lt;YEAR('Overview - Section A'!$E$8),C56+1,""),YEAR('Overview - Section A'!$E$7)-1)),"")</f>
        <v>2018</v>
      </c>
      <c r="D57" s="442"/>
      <c r="E57" s="389"/>
      <c r="F57" s="390" t="str">
        <f t="shared" si="5"/>
        <v/>
      </c>
      <c r="G57" s="391"/>
      <c r="H57" s="392"/>
      <c r="I57" s="443" t="str">
        <f t="shared" si="6"/>
        <v>42018</v>
      </c>
      <c r="J57" s="444" t="s">
        <v>409</v>
      </c>
      <c r="K57" s="444" t="b">
        <f t="shared" si="7"/>
        <v>0</v>
      </c>
      <c r="L57" s="443" t="str">
        <f>IFERROR(IF(G57&lt;&gt;"",INDEX('Overview - Section A'!$U$38:$U$45,MATCH(G57,'Overview - Section A'!$A$38:$A$45,1)),J57),"")</f>
        <v>a1Y36000002bZJuEAM</v>
      </c>
      <c r="M57" s="445" t="s">
        <v>661</v>
      </c>
      <c r="N57" s="443"/>
      <c r="O57" s="443"/>
      <c r="P57" s="276"/>
      <c r="Q57" s="379"/>
      <c r="R57" s="379"/>
      <c r="S57" s="379"/>
      <c r="T57" s="379"/>
      <c r="U57" s="379"/>
      <c r="V57" s="379"/>
      <c r="W57" s="379"/>
      <c r="X57" s="379"/>
      <c r="Y57" s="379"/>
      <c r="Z57" s="379"/>
      <c r="AA57" s="379"/>
      <c r="AB57" s="379"/>
      <c r="AC57" s="379"/>
      <c r="AD57" s="379"/>
    </row>
    <row r="58" spans="1:30" ht="47.1" customHeight="1" x14ac:dyDescent="0.2">
      <c r="A58" s="441">
        <v>4</v>
      </c>
      <c r="B58" s="386" t="str">
        <f t="shared" si="4"/>
        <v/>
      </c>
      <c r="C58" s="387">
        <f>IFERROR(IF(N58&lt;&gt;"",N58,IF(A58=A57,IF(C57&lt;YEAR('Overview - Section A'!$E$8),C57+1,""),YEAR('Overview - Section A'!$E$7)-1)),"")</f>
        <v>2019</v>
      </c>
      <c r="D58" s="442"/>
      <c r="E58" s="389"/>
      <c r="F58" s="458">
        <v>14.3</v>
      </c>
      <c r="G58" s="391">
        <v>43997</v>
      </c>
      <c r="H58" s="392"/>
      <c r="I58" s="443" t="str">
        <f t="shared" si="6"/>
        <v>42019</v>
      </c>
      <c r="J58" s="444" t="s">
        <v>411</v>
      </c>
      <c r="K58" s="444" t="b">
        <f t="shared" si="7"/>
        <v>1</v>
      </c>
      <c r="L58" s="443" t="str">
        <f ca="1">IFERROR(IF(G58&lt;&gt;"",INDEX('Overview - Section A'!$U$38:$U$45,MATCH(G58,'Overview - Section A'!$A$38:$A$45,1)),J58),"")</f>
        <v>a1Y36000002bZJwEAM</v>
      </c>
      <c r="M58" s="445" t="s">
        <v>662</v>
      </c>
      <c r="N58" s="443"/>
      <c r="O58" s="443"/>
      <c r="P58" s="276"/>
      <c r="Q58" s="379"/>
      <c r="R58" s="379"/>
      <c r="S58" s="379"/>
      <c r="T58" s="379"/>
      <c r="U58" s="379"/>
      <c r="V58" s="379"/>
      <c r="W58" s="379"/>
      <c r="X58" s="379"/>
      <c r="Y58" s="379"/>
      <c r="Z58" s="379"/>
      <c r="AA58" s="379"/>
      <c r="AB58" s="379"/>
      <c r="AC58" s="379"/>
      <c r="AD58" s="379"/>
    </row>
    <row r="59" spans="1:30" ht="47.1" customHeight="1" x14ac:dyDescent="0.2">
      <c r="A59" s="441">
        <v>4</v>
      </c>
      <c r="B59" s="386" t="str">
        <f t="shared" si="4"/>
        <v/>
      </c>
      <c r="C59" s="387">
        <f>IFERROR(IF(N59&lt;&gt;"",N59,IF(A59=A58,IF(C58&lt;YEAR('Overview - Section A'!$E$8),C58+1,""),YEAR('Overview - Section A'!$E$7)-1)),"")</f>
        <v>2020</v>
      </c>
      <c r="D59" s="442"/>
      <c r="E59" s="389"/>
      <c r="F59" s="390" t="str">
        <f t="shared" si="5"/>
        <v/>
      </c>
      <c r="G59" s="391"/>
      <c r="H59" s="392"/>
      <c r="I59" s="443" t="str">
        <f t="shared" si="6"/>
        <v>42020</v>
      </c>
      <c r="J59" s="444" t="s">
        <v>413</v>
      </c>
      <c r="K59" s="444" t="b">
        <f t="shared" si="7"/>
        <v>0</v>
      </c>
      <c r="L59" s="443" t="str">
        <f>IFERROR(IF(G59&lt;&gt;"",INDEX('Overview - Section A'!$U$38:$U$45,MATCH(G59,'Overview - Section A'!$A$38:$A$45,1)),J59),"")</f>
        <v>a1Y36000002bZJwEAM</v>
      </c>
      <c r="M59" s="445" t="s">
        <v>663</v>
      </c>
      <c r="N59" s="443"/>
      <c r="O59" s="443"/>
      <c r="P59" s="276"/>
      <c r="Q59" s="379"/>
      <c r="R59" s="379"/>
      <c r="S59" s="379"/>
      <c r="T59" s="379"/>
      <c r="U59" s="379"/>
      <c r="V59" s="379"/>
      <c r="W59" s="379"/>
      <c r="X59" s="379"/>
      <c r="Y59" s="379"/>
      <c r="Z59" s="379"/>
      <c r="AA59" s="379"/>
      <c r="AB59" s="379"/>
      <c r="AC59" s="379"/>
      <c r="AD59" s="379"/>
    </row>
    <row r="60" spans="1:30" ht="47.1" customHeight="1" x14ac:dyDescent="0.2">
      <c r="A60" s="441">
        <v>4</v>
      </c>
      <c r="B60" s="386" t="str">
        <f t="shared" si="4"/>
        <v/>
      </c>
      <c r="C60" s="387" t="str">
        <f>IFERROR(IF(N60&lt;&gt;"",N60,IF(A60=A59,IF(C59&lt;YEAR('Overview - Section A'!$E$8),C59+1,""),YEAR('Overview - Section A'!$E$7)-1)),"")</f>
        <v/>
      </c>
      <c r="D60" s="442"/>
      <c r="E60" s="389"/>
      <c r="F60" s="390" t="str">
        <f t="shared" si="5"/>
        <v/>
      </c>
      <c r="G60" s="391"/>
      <c r="H60" s="392"/>
      <c r="I60" s="443" t="str">
        <f t="shared" si="6"/>
        <v>4</v>
      </c>
      <c r="J60" s="444" t="s">
        <v>415</v>
      </c>
      <c r="K60" s="444" t="b">
        <f t="shared" si="7"/>
        <v>0</v>
      </c>
      <c r="L60" s="443" t="str">
        <f>IFERROR(IF(G60&lt;&gt;"",INDEX('Overview - Section A'!$U$38:$U$45,MATCH(G60,'Overview - Section A'!$A$38:$A$45,1)),J60),"")</f>
        <v>a1Y36000002bZJxEAM</v>
      </c>
      <c r="M60" s="445" t="s">
        <v>664</v>
      </c>
      <c r="N60" s="443"/>
      <c r="O60" s="443"/>
      <c r="P60" s="276"/>
      <c r="Q60" s="379"/>
      <c r="R60" s="379"/>
      <c r="S60" s="379"/>
      <c r="T60" s="379"/>
      <c r="U60" s="379"/>
      <c r="V60" s="379"/>
      <c r="W60" s="379"/>
      <c r="X60" s="379"/>
      <c r="Y60" s="379"/>
      <c r="Z60" s="379"/>
      <c r="AA60" s="379"/>
      <c r="AB60" s="379"/>
      <c r="AC60" s="379"/>
      <c r="AD60" s="379"/>
    </row>
    <row r="61" spans="1:30" ht="47.1" customHeight="1" x14ac:dyDescent="0.2">
      <c r="A61" s="441">
        <v>4</v>
      </c>
      <c r="B61" s="386" t="str">
        <f t="shared" si="4"/>
        <v/>
      </c>
      <c r="C61" s="387" t="str">
        <f>IFERROR(IF(N61&lt;&gt;"",N61,IF(A61=A60,IF(C60&lt;YEAR('Overview - Section A'!$E$8),C60+1,""),YEAR('Overview - Section A'!$E$7)-1)),"")</f>
        <v/>
      </c>
      <c r="D61" s="442"/>
      <c r="E61" s="389"/>
      <c r="F61" s="390" t="str">
        <f t="shared" si="5"/>
        <v/>
      </c>
      <c r="G61" s="391"/>
      <c r="H61" s="392"/>
      <c r="I61" s="443" t="str">
        <f t="shared" si="6"/>
        <v>4</v>
      </c>
      <c r="J61" s="444" t="s">
        <v>417</v>
      </c>
      <c r="K61" s="444" t="b">
        <f t="shared" si="7"/>
        <v>0</v>
      </c>
      <c r="L61" s="443" t="str">
        <f>IFERROR(IF(G61&lt;&gt;"",INDEX('Overview - Section A'!$U$38:$U$45,MATCH(G61,'Overview - Section A'!$A$38:$A$45,1)),J61),"")</f>
        <v>a1Y36000002bZJyEAM</v>
      </c>
      <c r="M61" s="445" t="s">
        <v>665</v>
      </c>
      <c r="N61" s="443"/>
      <c r="O61" s="443"/>
      <c r="P61" s="276"/>
      <c r="Q61" s="379"/>
      <c r="R61" s="379"/>
      <c r="S61" s="379"/>
      <c r="T61" s="379"/>
      <c r="U61" s="379"/>
      <c r="V61" s="379"/>
      <c r="W61" s="379"/>
      <c r="X61" s="379"/>
      <c r="Y61" s="379"/>
      <c r="Z61" s="379"/>
      <c r="AA61" s="379"/>
      <c r="AB61" s="379"/>
      <c r="AC61" s="379"/>
      <c r="AD61" s="379"/>
    </row>
    <row r="62" spans="1:30" ht="47.1" customHeight="1" x14ac:dyDescent="0.2">
      <c r="A62" s="441">
        <v>5</v>
      </c>
      <c r="B62" s="386" t="str">
        <f t="shared" si="4"/>
        <v>TB I-3(M): TB mortality rate per 100,000 population</v>
      </c>
      <c r="C62" s="387">
        <f>IFERROR(IF(N62&lt;&gt;"",N62,IF(A62=A61,IF(C61&lt;YEAR('Overview - Section A'!$E$8),C61+1,""),YEAR('Overview - Section A'!$E$7)-1)),"")</f>
        <v>2017</v>
      </c>
      <c r="D62" s="442"/>
      <c r="E62" s="389"/>
      <c r="F62" s="390" t="str">
        <f t="shared" si="5"/>
        <v/>
      </c>
      <c r="G62" s="391"/>
      <c r="H62" s="392"/>
      <c r="I62" s="443" t="str">
        <f t="shared" si="6"/>
        <v>52017</v>
      </c>
      <c r="J62" s="444" t="s">
        <v>407</v>
      </c>
      <c r="K62" s="444" t="b">
        <f t="shared" si="7"/>
        <v>0</v>
      </c>
      <c r="L62" s="443" t="str">
        <f>IFERROR(IF(G62&lt;&gt;"",INDEX('Overview - Section A'!$U$38:$U$45,MATCH(G62,'Overview - Section A'!$A$38:$A$45,1)),J62),"")</f>
        <v>a1Y36000002bZJtEAM</v>
      </c>
      <c r="M62" s="445" t="s">
        <v>666</v>
      </c>
      <c r="N62" s="443"/>
      <c r="O62" s="443"/>
      <c r="P62" s="276"/>
      <c r="Q62" s="379"/>
      <c r="R62" s="379"/>
      <c r="S62" s="379"/>
      <c r="T62" s="379"/>
      <c r="U62" s="379"/>
      <c r="V62" s="379"/>
      <c r="W62" s="379"/>
      <c r="X62" s="379"/>
      <c r="Y62" s="379"/>
      <c r="Z62" s="379"/>
      <c r="AA62" s="379"/>
      <c r="AB62" s="379"/>
      <c r="AC62" s="379"/>
      <c r="AD62" s="379"/>
    </row>
    <row r="63" spans="1:30" ht="47.1" customHeight="1" x14ac:dyDescent="0.2">
      <c r="A63" s="441">
        <v>5</v>
      </c>
      <c r="B63" s="386" t="str">
        <f t="shared" si="4"/>
        <v/>
      </c>
      <c r="C63" s="387">
        <f>IFERROR(IF(N63&lt;&gt;"",N63,IF(A63=A62,IF(C62&lt;YEAR('Overview - Section A'!$E$8),C62+1,""),YEAR('Overview - Section A'!$E$7)-1)),"")</f>
        <v>2018</v>
      </c>
      <c r="D63" s="521">
        <v>5.4</v>
      </c>
      <c r="E63" s="389"/>
      <c r="F63" s="390" t="str">
        <f t="shared" si="5"/>
        <v/>
      </c>
      <c r="G63" s="391">
        <v>43692</v>
      </c>
      <c r="H63" s="392"/>
      <c r="I63" s="443" t="str">
        <f t="shared" si="6"/>
        <v>52018</v>
      </c>
      <c r="J63" s="444" t="s">
        <v>409</v>
      </c>
      <c r="K63" s="444" t="b">
        <f t="shared" si="7"/>
        <v>1</v>
      </c>
      <c r="L63" s="443" t="str">
        <f ca="1">IFERROR(IF(G63&lt;&gt;"",INDEX('Overview - Section A'!$U$38:$U$45,MATCH(G63,'Overview - Section A'!$A$38:$A$45,1)),J63),"")</f>
        <v>a1Y36000002bZJvEAM</v>
      </c>
      <c r="M63" s="445" t="s">
        <v>667</v>
      </c>
      <c r="N63" s="443"/>
      <c r="O63" s="443"/>
      <c r="P63" s="276"/>
      <c r="Q63" s="379"/>
      <c r="R63" s="379"/>
      <c r="S63" s="379"/>
      <c r="T63" s="379"/>
      <c r="U63" s="379"/>
      <c r="V63" s="379"/>
      <c r="W63" s="379"/>
      <c r="X63" s="379"/>
      <c r="Y63" s="379"/>
      <c r="Z63" s="379"/>
      <c r="AA63" s="379"/>
      <c r="AB63" s="379"/>
      <c r="AC63" s="379"/>
      <c r="AD63" s="379"/>
    </row>
    <row r="64" spans="1:30" ht="47.1" customHeight="1" x14ac:dyDescent="0.2">
      <c r="A64" s="441">
        <v>5</v>
      </c>
      <c r="B64" s="386" t="str">
        <f t="shared" si="4"/>
        <v/>
      </c>
      <c r="C64" s="387">
        <f>IFERROR(IF(N64&lt;&gt;"",N64,IF(A64=A63,IF(C63&lt;YEAR('Overview - Section A'!$E$8),C63+1,""),YEAR('Overview - Section A'!$E$7)-1)),"")</f>
        <v>2019</v>
      </c>
      <c r="D64" s="521">
        <v>5.3</v>
      </c>
      <c r="E64" s="389"/>
      <c r="F64" s="390" t="str">
        <f t="shared" si="5"/>
        <v/>
      </c>
      <c r="G64" s="391">
        <v>44058</v>
      </c>
      <c r="H64" s="392"/>
      <c r="I64" s="443" t="str">
        <f t="shared" si="6"/>
        <v>52019</v>
      </c>
      <c r="J64" s="444" t="s">
        <v>411</v>
      </c>
      <c r="K64" s="444" t="b">
        <f t="shared" si="7"/>
        <v>1</v>
      </c>
      <c r="L64" s="443" t="str">
        <f ca="1">IFERROR(IF(G64&lt;&gt;"",INDEX('Overview - Section A'!$U$38:$U$45,MATCH(G64,'Overview - Section A'!$A$38:$A$45,1)),J64),"")</f>
        <v>a1Y36000002bZJxEAM</v>
      </c>
      <c r="M64" s="445" t="s">
        <v>668</v>
      </c>
      <c r="N64" s="443"/>
      <c r="O64" s="443"/>
      <c r="P64" s="276"/>
      <c r="Q64" s="379"/>
      <c r="R64" s="379"/>
      <c r="S64" s="379"/>
      <c r="T64" s="379"/>
      <c r="U64" s="379"/>
      <c r="V64" s="379"/>
      <c r="W64" s="379"/>
      <c r="X64" s="379"/>
      <c r="Y64" s="379"/>
      <c r="Z64" s="379"/>
      <c r="AA64" s="379"/>
      <c r="AB64" s="379"/>
      <c r="AC64" s="379"/>
      <c r="AD64" s="379"/>
    </row>
    <row r="65" spans="1:30" ht="47.1" customHeight="1" x14ac:dyDescent="0.2">
      <c r="A65" s="441">
        <v>5</v>
      </c>
      <c r="B65" s="386" t="str">
        <f t="shared" si="4"/>
        <v/>
      </c>
      <c r="C65" s="387">
        <f>IFERROR(IF(N65&lt;&gt;"",N65,IF(A65=A64,IF(C64&lt;YEAR('Overview - Section A'!$E$8),C64+1,""),YEAR('Overview - Section A'!$E$7)-1)),"")</f>
        <v>2020</v>
      </c>
      <c r="D65" s="521">
        <v>5.2</v>
      </c>
      <c r="E65" s="389"/>
      <c r="F65" s="390" t="str">
        <f t="shared" si="5"/>
        <v/>
      </c>
      <c r="G65" s="391">
        <v>44423</v>
      </c>
      <c r="H65" s="392"/>
      <c r="I65" s="443" t="str">
        <f t="shared" si="6"/>
        <v>52020</v>
      </c>
      <c r="J65" s="444" t="s">
        <v>413</v>
      </c>
      <c r="K65" s="444" t="b">
        <f t="shared" si="7"/>
        <v>1</v>
      </c>
      <c r="L65" s="443" t="str">
        <f ca="1">IFERROR(IF(G65&lt;&gt;"",INDEX('Overview - Section A'!$U$38:$U$45,MATCH(G65,'Overview - Section A'!$A$38:$A$45,1)),J65),"")</f>
        <v>a1Y36000002bZJyEAM</v>
      </c>
      <c r="M65" s="445" t="s">
        <v>669</v>
      </c>
      <c r="N65" s="443"/>
      <c r="O65" s="443"/>
      <c r="P65" s="276"/>
      <c r="Q65" s="379"/>
      <c r="R65" s="379"/>
      <c r="S65" s="379"/>
      <c r="T65" s="379"/>
      <c r="U65" s="379"/>
      <c r="V65" s="379"/>
      <c r="W65" s="379"/>
      <c r="X65" s="379"/>
      <c r="Y65" s="379"/>
      <c r="Z65" s="379"/>
      <c r="AA65" s="379"/>
      <c r="AB65" s="379"/>
      <c r="AC65" s="379"/>
      <c r="AD65" s="379"/>
    </row>
    <row r="66" spans="1:30" ht="47.1" customHeight="1" x14ac:dyDescent="0.2">
      <c r="A66" s="441">
        <v>5</v>
      </c>
      <c r="B66" s="386" t="str">
        <f t="shared" si="4"/>
        <v/>
      </c>
      <c r="C66" s="387" t="str">
        <f>IFERROR(IF(N66&lt;&gt;"",N66,IF(A66=A65,IF(C65&lt;YEAR('Overview - Section A'!$E$8),C65+1,""),YEAR('Overview - Section A'!$E$7)-1)),"")</f>
        <v/>
      </c>
      <c r="D66" s="442"/>
      <c r="E66" s="389"/>
      <c r="F66" s="390" t="str">
        <f t="shared" si="5"/>
        <v/>
      </c>
      <c r="G66" s="391"/>
      <c r="H66" s="392"/>
      <c r="I66" s="443" t="str">
        <f t="shared" si="6"/>
        <v>5</v>
      </c>
      <c r="J66" s="444" t="s">
        <v>415</v>
      </c>
      <c r="K66" s="444" t="b">
        <f t="shared" si="7"/>
        <v>0</v>
      </c>
      <c r="L66" s="443" t="str">
        <f>IFERROR(IF(G66&lt;&gt;"",INDEX('Overview - Section A'!$U$38:$U$45,MATCH(G66,'Overview - Section A'!$A$38:$A$45,1)),J66),"")</f>
        <v>a1Y36000002bZJxEAM</v>
      </c>
      <c r="M66" s="445" t="s">
        <v>670</v>
      </c>
      <c r="N66" s="443"/>
      <c r="O66" s="443"/>
      <c r="P66" s="276"/>
      <c r="Q66" s="379"/>
      <c r="R66" s="379"/>
      <c r="S66" s="379"/>
      <c r="T66" s="379"/>
      <c r="U66" s="379"/>
      <c r="V66" s="379"/>
      <c r="W66" s="379"/>
      <c r="X66" s="379"/>
      <c r="Y66" s="379"/>
      <c r="Z66" s="379"/>
      <c r="AA66" s="379"/>
      <c r="AB66" s="379"/>
      <c r="AC66" s="379"/>
      <c r="AD66" s="379"/>
    </row>
    <row r="67" spans="1:30" ht="47.1" customHeight="1" x14ac:dyDescent="0.2">
      <c r="A67" s="441">
        <v>5</v>
      </c>
      <c r="B67" s="386" t="str">
        <f t="shared" si="4"/>
        <v/>
      </c>
      <c r="C67" s="387" t="str">
        <f>IFERROR(IF(N67&lt;&gt;"",N67,IF(A67=A66,IF(C66&lt;YEAR('Overview - Section A'!$E$8),C66+1,""),YEAR('Overview - Section A'!$E$7)-1)),"")</f>
        <v/>
      </c>
      <c r="D67" s="442"/>
      <c r="E67" s="389"/>
      <c r="F67" s="390" t="str">
        <f t="shared" si="5"/>
        <v/>
      </c>
      <c r="G67" s="391"/>
      <c r="H67" s="392"/>
      <c r="I67" s="443" t="str">
        <f t="shared" si="6"/>
        <v>5</v>
      </c>
      <c r="J67" s="444" t="s">
        <v>417</v>
      </c>
      <c r="K67" s="444" t="b">
        <f t="shared" si="7"/>
        <v>0</v>
      </c>
      <c r="L67" s="443" t="str">
        <f>IFERROR(IF(G67&lt;&gt;"",INDEX('Overview - Section A'!$U$38:$U$45,MATCH(G67,'Overview - Section A'!$A$38:$A$45,1)),J67),"")</f>
        <v>a1Y36000002bZJyEAM</v>
      </c>
      <c r="M67" s="445" t="s">
        <v>671</v>
      </c>
      <c r="N67" s="443"/>
      <c r="O67" s="443"/>
      <c r="P67" s="276"/>
      <c r="Q67" s="379"/>
      <c r="R67" s="379"/>
      <c r="S67" s="379"/>
      <c r="T67" s="379"/>
      <c r="U67" s="379"/>
      <c r="V67" s="379"/>
      <c r="W67" s="379"/>
      <c r="X67" s="379"/>
      <c r="Y67" s="379"/>
      <c r="Z67" s="379"/>
      <c r="AA67" s="379"/>
      <c r="AB67" s="379"/>
      <c r="AC67" s="379"/>
      <c r="AD67" s="379"/>
    </row>
    <row r="68" spans="1:30" ht="47.1" customHeight="1" x14ac:dyDescent="0.2">
      <c r="A68" s="441">
        <v>6</v>
      </c>
      <c r="B68" s="386" t="str">
        <f t="shared" si="4"/>
        <v>TB I-4(M): RR-TB and/or MDR-TB prevalence among new TB patients: Proportion of new TB cases with RR-TB and/or MDR-TB</v>
      </c>
      <c r="C68" s="387">
        <f>IFERROR(IF(N68&lt;&gt;"",N68,IF(A68=A67,IF(C67&lt;YEAR('Overview - Section A'!$E$8),C67+1,""),YEAR('Overview - Section A'!$E$7)-1)),"")</f>
        <v>2017</v>
      </c>
      <c r="D68" s="442"/>
      <c r="E68" s="389"/>
      <c r="F68" s="522"/>
      <c r="G68" s="391"/>
      <c r="H68" s="392"/>
      <c r="I68" s="443" t="str">
        <f t="shared" si="6"/>
        <v>62017</v>
      </c>
      <c r="J68" s="444" t="s">
        <v>407</v>
      </c>
      <c r="K68" s="444" t="b">
        <f t="shared" si="7"/>
        <v>0</v>
      </c>
      <c r="L68" s="443" t="str">
        <f>IFERROR(IF(G68&lt;&gt;"",INDEX('Overview - Section A'!$U$38:$U$45,MATCH(G68,'Overview - Section A'!$A$38:$A$45,1)),J68),"")</f>
        <v>a1Y36000002bZJtEAM</v>
      </c>
      <c r="M68" s="445" t="s">
        <v>672</v>
      </c>
      <c r="N68" s="443"/>
      <c r="O68" s="443"/>
      <c r="P68" s="276"/>
      <c r="Q68" s="379"/>
      <c r="R68" s="379"/>
      <c r="S68" s="379"/>
      <c r="T68" s="379"/>
      <c r="U68" s="379"/>
      <c r="V68" s="379"/>
      <c r="W68" s="379"/>
      <c r="X68" s="379"/>
      <c r="Y68" s="379"/>
      <c r="Z68" s="379"/>
      <c r="AA68" s="379"/>
      <c r="AB68" s="379"/>
      <c r="AC68" s="379"/>
      <c r="AD68" s="379"/>
    </row>
    <row r="69" spans="1:30" ht="47.1" customHeight="1" x14ac:dyDescent="0.2">
      <c r="A69" s="441">
        <v>6</v>
      </c>
      <c r="B69" s="386" t="str">
        <f t="shared" si="4"/>
        <v/>
      </c>
      <c r="C69" s="387">
        <f>IFERROR(IF(N69&lt;&gt;"",N69,IF(A69=A68,IF(C68&lt;YEAR('Overview - Section A'!$E$8),C68+1,""),YEAR('Overview - Section A'!$E$7)-1)),"")</f>
        <v>2018</v>
      </c>
      <c r="D69" s="442"/>
      <c r="E69" s="389"/>
      <c r="F69" s="390">
        <v>27</v>
      </c>
      <c r="G69" s="391">
        <v>43692</v>
      </c>
      <c r="H69" s="392"/>
      <c r="I69" s="443" t="str">
        <f t="shared" si="6"/>
        <v>62018</v>
      </c>
      <c r="J69" s="444" t="s">
        <v>409</v>
      </c>
      <c r="K69" s="444" t="b">
        <f t="shared" si="7"/>
        <v>1</v>
      </c>
      <c r="L69" s="443" t="str">
        <f ca="1">IFERROR(IF(G69&lt;&gt;"",INDEX('Overview - Section A'!$U$38:$U$45,MATCH(G69,'Overview - Section A'!$A$38:$A$45,1)),J69),"")</f>
        <v>a1Y36000002bZJvEAM</v>
      </c>
      <c r="M69" s="445" t="s">
        <v>673</v>
      </c>
      <c r="N69" s="443"/>
      <c r="O69" s="443"/>
      <c r="P69" s="276"/>
      <c r="Q69" s="379"/>
      <c r="R69" s="379"/>
      <c r="S69" s="379"/>
      <c r="T69" s="379"/>
      <c r="U69" s="379"/>
      <c r="V69" s="379"/>
      <c r="W69" s="379"/>
      <c r="X69" s="379"/>
      <c r="Y69" s="379"/>
      <c r="Z69" s="379"/>
      <c r="AA69" s="379"/>
      <c r="AB69" s="379"/>
      <c r="AC69" s="379"/>
      <c r="AD69" s="379"/>
    </row>
    <row r="70" spans="1:30" ht="47.1" customHeight="1" x14ac:dyDescent="0.2">
      <c r="A70" s="441">
        <v>6</v>
      </c>
      <c r="B70" s="386" t="str">
        <f t="shared" si="4"/>
        <v/>
      </c>
      <c r="C70" s="387">
        <f>IFERROR(IF(N70&lt;&gt;"",N70,IF(A70=A69,IF(C69&lt;YEAR('Overview - Section A'!$E$8),C69+1,""),YEAR('Overview - Section A'!$E$7)-1)),"")</f>
        <v>2019</v>
      </c>
      <c r="D70" s="442"/>
      <c r="E70" s="389"/>
      <c r="F70" s="390">
        <v>26.5</v>
      </c>
      <c r="G70" s="391">
        <v>44058</v>
      </c>
      <c r="H70" s="392"/>
      <c r="I70" s="443" t="str">
        <f t="shared" si="6"/>
        <v>62019</v>
      </c>
      <c r="J70" s="444" t="s">
        <v>411</v>
      </c>
      <c r="K70" s="444" t="b">
        <f t="shared" si="7"/>
        <v>1</v>
      </c>
      <c r="L70" s="443" t="str">
        <f ca="1">IFERROR(IF(G70&lt;&gt;"",INDEX('Overview - Section A'!$U$38:$U$45,MATCH(G70,'Overview - Section A'!$A$38:$A$45,1)),J70),"")</f>
        <v>a1Y36000002bZJxEAM</v>
      </c>
      <c r="M70" s="445" t="s">
        <v>674</v>
      </c>
      <c r="N70" s="443"/>
      <c r="O70" s="443"/>
      <c r="P70" s="276"/>
      <c r="Q70" s="379"/>
      <c r="R70" s="379"/>
      <c r="S70" s="379"/>
      <c r="T70" s="379"/>
      <c r="U70" s="379"/>
      <c r="V70" s="379"/>
      <c r="W70" s="379"/>
      <c r="X70" s="379"/>
      <c r="Y70" s="379"/>
      <c r="Z70" s="379"/>
      <c r="AA70" s="379"/>
      <c r="AB70" s="379"/>
      <c r="AC70" s="379"/>
      <c r="AD70" s="379"/>
    </row>
    <row r="71" spans="1:30" ht="47.1" customHeight="1" x14ac:dyDescent="0.2">
      <c r="A71" s="441">
        <v>6</v>
      </c>
      <c r="B71" s="386" t="str">
        <f t="shared" si="4"/>
        <v/>
      </c>
      <c r="C71" s="387">
        <f>IFERROR(IF(N71&lt;&gt;"",N71,IF(A71=A70,IF(C70&lt;YEAR('Overview - Section A'!$E$8),C70+1,""),YEAR('Overview - Section A'!$E$7)-1)),"")</f>
        <v>2020</v>
      </c>
      <c r="D71" s="442"/>
      <c r="E71" s="389"/>
      <c r="F71" s="390">
        <v>26.9</v>
      </c>
      <c r="G71" s="391">
        <v>44423</v>
      </c>
      <c r="H71" s="392"/>
      <c r="I71" s="443" t="str">
        <f t="shared" si="6"/>
        <v>62020</v>
      </c>
      <c r="J71" s="444" t="s">
        <v>413</v>
      </c>
      <c r="K71" s="444" t="b">
        <f t="shared" si="7"/>
        <v>1</v>
      </c>
      <c r="L71" s="443" t="str">
        <f ca="1">IFERROR(IF(G71&lt;&gt;"",INDEX('Overview - Section A'!$U$38:$U$45,MATCH(G71,'Overview - Section A'!$A$38:$A$45,1)),J71),"")</f>
        <v>a1Y36000002bZJyEAM</v>
      </c>
      <c r="M71" s="445" t="s">
        <v>675</v>
      </c>
      <c r="N71" s="443"/>
      <c r="O71" s="443"/>
      <c r="P71" s="276"/>
      <c r="Q71" s="379"/>
      <c r="R71" s="379"/>
      <c r="S71" s="379"/>
      <c r="T71" s="379"/>
      <c r="U71" s="379"/>
      <c r="V71" s="379"/>
      <c r="W71" s="379"/>
      <c r="X71" s="379"/>
      <c r="Y71" s="379"/>
      <c r="Z71" s="379"/>
      <c r="AA71" s="379"/>
      <c r="AB71" s="379"/>
      <c r="AC71" s="379"/>
      <c r="AD71" s="379"/>
    </row>
    <row r="72" spans="1:30" ht="47.1" customHeight="1" x14ac:dyDescent="0.2">
      <c r="A72" s="441">
        <v>6</v>
      </c>
      <c r="B72" s="386" t="str">
        <f t="shared" si="4"/>
        <v/>
      </c>
      <c r="C72" s="387" t="str">
        <f>IFERROR(IF(N72&lt;&gt;"",N72,IF(A72=A71,IF(C71&lt;YEAR('Overview - Section A'!$E$8),C71+1,""),YEAR('Overview - Section A'!$E$7)-1)),"")</f>
        <v/>
      </c>
      <c r="D72" s="442"/>
      <c r="E72" s="389"/>
      <c r="F72" s="390" t="str">
        <f t="shared" si="5"/>
        <v/>
      </c>
      <c r="G72" s="391"/>
      <c r="H72" s="392"/>
      <c r="I72" s="443" t="str">
        <f t="shared" si="6"/>
        <v>6</v>
      </c>
      <c r="J72" s="444" t="s">
        <v>415</v>
      </c>
      <c r="K72" s="444" t="b">
        <f t="shared" si="7"/>
        <v>0</v>
      </c>
      <c r="L72" s="443" t="str">
        <f>IFERROR(IF(G72&lt;&gt;"",INDEX('Overview - Section A'!$U$38:$U$45,MATCH(G72,'Overview - Section A'!$A$38:$A$45,1)),J72),"")</f>
        <v>a1Y36000002bZJxEAM</v>
      </c>
      <c r="M72" s="445" t="s">
        <v>676</v>
      </c>
      <c r="N72" s="443"/>
      <c r="O72" s="443"/>
      <c r="P72" s="276"/>
      <c r="Q72" s="379"/>
      <c r="R72" s="379"/>
      <c r="S72" s="379"/>
      <c r="T72" s="379"/>
      <c r="U72" s="379"/>
      <c r="V72" s="379"/>
      <c r="W72" s="379"/>
      <c r="X72" s="379"/>
      <c r="Y72" s="379"/>
      <c r="Z72" s="379"/>
      <c r="AA72" s="379"/>
      <c r="AB72" s="379"/>
      <c r="AC72" s="379"/>
      <c r="AD72" s="379"/>
    </row>
    <row r="73" spans="1:30" ht="47.1" customHeight="1" x14ac:dyDescent="0.2">
      <c r="A73" s="441">
        <v>6</v>
      </c>
      <c r="B73" s="386" t="str">
        <f t="shared" si="4"/>
        <v/>
      </c>
      <c r="C73" s="387" t="str">
        <f>IFERROR(IF(N73&lt;&gt;"",N73,IF(A73=A72,IF(C72&lt;YEAR('Overview - Section A'!$E$8),C72+1,""),YEAR('Overview - Section A'!$E$7)-1)),"")</f>
        <v/>
      </c>
      <c r="D73" s="442"/>
      <c r="E73" s="389"/>
      <c r="F73" s="390" t="str">
        <f t="shared" si="5"/>
        <v/>
      </c>
      <c r="G73" s="391"/>
      <c r="H73" s="392"/>
      <c r="I73" s="443" t="str">
        <f t="shared" si="6"/>
        <v>6</v>
      </c>
      <c r="J73" s="444" t="s">
        <v>417</v>
      </c>
      <c r="K73" s="444" t="b">
        <f t="shared" si="7"/>
        <v>0</v>
      </c>
      <c r="L73" s="443" t="str">
        <f>IFERROR(IF(G73&lt;&gt;"",INDEX('Overview - Section A'!$U$38:$U$45,MATCH(G73,'Overview - Section A'!$A$38:$A$45,1)),J73),"")</f>
        <v>a1Y36000002bZJyEAM</v>
      </c>
      <c r="M73" s="445" t="s">
        <v>677</v>
      </c>
      <c r="N73" s="443"/>
      <c r="O73" s="443"/>
      <c r="P73" s="276"/>
      <c r="Q73" s="379"/>
      <c r="R73" s="379"/>
      <c r="S73" s="379"/>
      <c r="T73" s="379"/>
      <c r="U73" s="379"/>
      <c r="V73" s="379"/>
      <c r="W73" s="379"/>
      <c r="X73" s="379"/>
      <c r="Y73" s="379"/>
      <c r="Z73" s="379"/>
      <c r="AA73" s="379"/>
      <c r="AB73" s="379"/>
      <c r="AC73" s="379"/>
      <c r="AD73" s="379"/>
    </row>
    <row r="74" spans="1:30" ht="47.1" customHeight="1" x14ac:dyDescent="0.2">
      <c r="A74" s="441">
        <v>7</v>
      </c>
      <c r="B74" s="386" t="str">
        <f t="shared" si="4"/>
        <v>TB I-Other 1: RR-TB and or MDR/TB prevalence among previously treated TB patients: Proportion of previously treated TB cases with RR-TB and/or MDR-TB</v>
      </c>
      <c r="C74" s="387">
        <f>IFERROR(IF(N74&lt;&gt;"",N74,IF(A74=A73,IF(C73&lt;YEAR('Overview - Section A'!$E$8),C73+1,""),YEAR('Overview - Section A'!$E$7)-1)),"")</f>
        <v>2017</v>
      </c>
      <c r="D74" s="442"/>
      <c r="E74" s="389"/>
      <c r="F74" s="390" t="str">
        <f t="shared" si="5"/>
        <v/>
      </c>
      <c r="G74" s="391"/>
      <c r="H74" s="392"/>
      <c r="I74" s="443" t="str">
        <f t="shared" si="6"/>
        <v>72017</v>
      </c>
      <c r="J74" s="444" t="s">
        <v>407</v>
      </c>
      <c r="K74" s="444" t="b">
        <f t="shared" si="7"/>
        <v>0</v>
      </c>
      <c r="L74" s="443" t="str">
        <f>IFERROR(IF(G74&lt;&gt;"",INDEX('Overview - Section A'!$U$38:$U$45,MATCH(G74,'Overview - Section A'!$A$38:$A$45,1)),J74),"")</f>
        <v>a1Y36000002bZJtEAM</v>
      </c>
      <c r="M74" s="445" t="s">
        <v>678</v>
      </c>
      <c r="N74" s="443"/>
      <c r="O74" s="443"/>
      <c r="P74" s="276"/>
      <c r="Q74" s="379"/>
      <c r="R74" s="379"/>
      <c r="S74" s="379"/>
      <c r="T74" s="379"/>
      <c r="U74" s="379"/>
      <c r="V74" s="379"/>
      <c r="W74" s="379"/>
      <c r="X74" s="379"/>
      <c r="Y74" s="379"/>
      <c r="Z74" s="379"/>
      <c r="AA74" s="379"/>
      <c r="AB74" s="379"/>
      <c r="AC74" s="379"/>
      <c r="AD74" s="379"/>
    </row>
    <row r="75" spans="1:30" ht="47.1" customHeight="1" x14ac:dyDescent="0.2">
      <c r="A75" s="441">
        <v>7</v>
      </c>
      <c r="B75" s="386" t="str">
        <f t="shared" si="4"/>
        <v/>
      </c>
      <c r="C75" s="387">
        <f>IFERROR(IF(N75&lt;&gt;"",N75,IF(A75=A74,IF(C74&lt;YEAR('Overview - Section A'!$E$8),C74+1,""),YEAR('Overview - Section A'!$E$7)-1)),"")</f>
        <v>2018</v>
      </c>
      <c r="D75" s="442"/>
      <c r="E75" s="389"/>
      <c r="F75" s="390">
        <v>60</v>
      </c>
      <c r="G75" s="391">
        <v>43692</v>
      </c>
      <c r="H75" s="392"/>
      <c r="I75" s="443" t="str">
        <f t="shared" si="6"/>
        <v>72018</v>
      </c>
      <c r="J75" s="444" t="s">
        <v>409</v>
      </c>
      <c r="K75" s="444" t="b">
        <f t="shared" si="7"/>
        <v>1</v>
      </c>
      <c r="L75" s="443" t="str">
        <f ca="1">IFERROR(IF(G75&lt;&gt;"",INDEX('Overview - Section A'!$U$38:$U$45,MATCH(G75,'Overview - Section A'!$A$38:$A$45,1)),J75),"")</f>
        <v>a1Y36000002bZJvEAM</v>
      </c>
      <c r="M75" s="445" t="s">
        <v>679</v>
      </c>
      <c r="N75" s="443"/>
      <c r="O75" s="443"/>
      <c r="P75" s="276"/>
      <c r="Q75" s="379"/>
      <c r="R75" s="379"/>
      <c r="S75" s="379"/>
      <c r="T75" s="379"/>
      <c r="U75" s="379"/>
      <c r="V75" s="379"/>
      <c r="W75" s="379"/>
      <c r="X75" s="379"/>
      <c r="Y75" s="379"/>
      <c r="Z75" s="379"/>
      <c r="AA75" s="379"/>
      <c r="AB75" s="379"/>
      <c r="AC75" s="379"/>
      <c r="AD75" s="379"/>
    </row>
    <row r="76" spans="1:30" ht="47.1" customHeight="1" x14ac:dyDescent="0.2">
      <c r="A76" s="441">
        <v>7</v>
      </c>
      <c r="B76" s="386" t="str">
        <f t="shared" si="4"/>
        <v/>
      </c>
      <c r="C76" s="387">
        <f>IFERROR(IF(N76&lt;&gt;"",N76,IF(A76=A75,IF(C75&lt;YEAR('Overview - Section A'!$E$8),C75+1,""),YEAR('Overview - Section A'!$E$7)-1)),"")</f>
        <v>2019</v>
      </c>
      <c r="D76" s="442"/>
      <c r="E76" s="389"/>
      <c r="F76" s="390">
        <v>60</v>
      </c>
      <c r="G76" s="391">
        <v>44058</v>
      </c>
      <c r="H76" s="392"/>
      <c r="I76" s="443" t="str">
        <f t="shared" si="6"/>
        <v>72019</v>
      </c>
      <c r="J76" s="444" t="s">
        <v>411</v>
      </c>
      <c r="K76" s="444" t="b">
        <f t="shared" si="7"/>
        <v>1</v>
      </c>
      <c r="L76" s="443" t="str">
        <f ca="1">IFERROR(IF(G76&lt;&gt;"",INDEX('Overview - Section A'!$U$38:$U$45,MATCH(G76,'Overview - Section A'!$A$38:$A$45,1)),J76),"")</f>
        <v>a1Y36000002bZJxEAM</v>
      </c>
      <c r="M76" s="445" t="s">
        <v>680</v>
      </c>
      <c r="N76" s="443"/>
      <c r="O76" s="443"/>
      <c r="P76" s="276"/>
      <c r="Q76" s="379"/>
      <c r="R76" s="379"/>
      <c r="S76" s="379"/>
      <c r="T76" s="379"/>
      <c r="U76" s="379"/>
      <c r="V76" s="379"/>
      <c r="W76" s="379"/>
      <c r="X76" s="379"/>
      <c r="Y76" s="379"/>
      <c r="Z76" s="379"/>
      <c r="AA76" s="379"/>
      <c r="AB76" s="379"/>
      <c r="AC76" s="379"/>
      <c r="AD76" s="379"/>
    </row>
    <row r="77" spans="1:30" ht="47.1" customHeight="1" x14ac:dyDescent="0.2">
      <c r="A77" s="441">
        <v>7</v>
      </c>
      <c r="B77" s="386" t="str">
        <f t="shared" si="4"/>
        <v/>
      </c>
      <c r="C77" s="387">
        <f>IFERROR(IF(N77&lt;&gt;"",N77,IF(A77=A76,IF(C76&lt;YEAR('Overview - Section A'!$E$8),C76+1,""),YEAR('Overview - Section A'!$E$7)-1)),"")</f>
        <v>2020</v>
      </c>
      <c r="D77" s="442"/>
      <c r="E77" s="389"/>
      <c r="F77" s="390">
        <v>60</v>
      </c>
      <c r="G77" s="391">
        <v>44423</v>
      </c>
      <c r="H77" s="392"/>
      <c r="I77" s="443" t="str">
        <f t="shared" si="6"/>
        <v>72020</v>
      </c>
      <c r="J77" s="444" t="s">
        <v>413</v>
      </c>
      <c r="K77" s="444" t="b">
        <f t="shared" si="7"/>
        <v>1</v>
      </c>
      <c r="L77" s="443" t="str">
        <f ca="1">IFERROR(IF(G77&lt;&gt;"",INDEX('Overview - Section A'!$U$38:$U$45,MATCH(G77,'Overview - Section A'!$A$38:$A$45,1)),J77),"")</f>
        <v>a1Y36000002bZJyEAM</v>
      </c>
      <c r="M77" s="445" t="s">
        <v>681</v>
      </c>
      <c r="N77" s="443"/>
      <c r="O77" s="443"/>
      <c r="P77" s="276"/>
      <c r="Q77" s="379"/>
      <c r="R77" s="379"/>
      <c r="S77" s="379"/>
      <c r="T77" s="379"/>
      <c r="U77" s="379"/>
      <c r="V77" s="379"/>
      <c r="W77" s="379"/>
      <c r="X77" s="379"/>
      <c r="Y77" s="379"/>
      <c r="Z77" s="379"/>
      <c r="AA77" s="379"/>
      <c r="AB77" s="379"/>
      <c r="AC77" s="379"/>
      <c r="AD77" s="379"/>
    </row>
    <row r="78" spans="1:30" ht="47.1" customHeight="1" x14ac:dyDescent="0.2">
      <c r="A78" s="441">
        <v>7</v>
      </c>
      <c r="B78" s="386" t="str">
        <f t="shared" si="4"/>
        <v/>
      </c>
      <c r="C78" s="387" t="str">
        <f>IFERROR(IF(N78&lt;&gt;"",N78,IF(A78=A77,IF(C77&lt;YEAR('Overview - Section A'!$E$8),C77+1,""),YEAR('Overview - Section A'!$E$7)-1)),"")</f>
        <v/>
      </c>
      <c r="D78" s="442"/>
      <c r="E78" s="389"/>
      <c r="F78" s="390" t="str">
        <f t="shared" si="5"/>
        <v/>
      </c>
      <c r="G78" s="391"/>
      <c r="H78" s="392"/>
      <c r="I78" s="443" t="str">
        <f t="shared" si="6"/>
        <v>7</v>
      </c>
      <c r="J78" s="444" t="s">
        <v>415</v>
      </c>
      <c r="K78" s="444" t="b">
        <f t="shared" si="7"/>
        <v>0</v>
      </c>
      <c r="L78" s="443" t="str">
        <f>IFERROR(IF(G78&lt;&gt;"",INDEX('Overview - Section A'!$U$38:$U$45,MATCH(G78,'Overview - Section A'!$A$38:$A$45,1)),J78),"")</f>
        <v>a1Y36000002bZJxEAM</v>
      </c>
      <c r="M78" s="445" t="s">
        <v>682</v>
      </c>
      <c r="N78" s="443"/>
      <c r="O78" s="443"/>
      <c r="P78" s="276"/>
      <c r="Q78" s="379"/>
      <c r="R78" s="379"/>
      <c r="S78" s="379"/>
      <c r="T78" s="379"/>
      <c r="U78" s="379"/>
      <c r="V78" s="379"/>
      <c r="W78" s="379"/>
      <c r="X78" s="379"/>
      <c r="Y78" s="379"/>
      <c r="Z78" s="379"/>
      <c r="AA78" s="379"/>
      <c r="AB78" s="379"/>
      <c r="AC78" s="379"/>
      <c r="AD78" s="379"/>
    </row>
    <row r="79" spans="1:30" ht="47.1" customHeight="1" x14ac:dyDescent="0.2">
      <c r="A79" s="441">
        <v>7</v>
      </c>
      <c r="B79" s="386" t="str">
        <f t="shared" si="4"/>
        <v/>
      </c>
      <c r="C79" s="387" t="str">
        <f>IFERROR(IF(N79&lt;&gt;"",N79,IF(A79=A78,IF(C78&lt;YEAR('Overview - Section A'!$E$8),C78+1,""),YEAR('Overview - Section A'!$E$7)-1)),"")</f>
        <v/>
      </c>
      <c r="D79" s="442"/>
      <c r="E79" s="389"/>
      <c r="F79" s="390" t="str">
        <f t="shared" si="5"/>
        <v/>
      </c>
      <c r="G79" s="391"/>
      <c r="H79" s="392"/>
      <c r="I79" s="443" t="str">
        <f t="shared" si="6"/>
        <v>7</v>
      </c>
      <c r="J79" s="444" t="s">
        <v>417</v>
      </c>
      <c r="K79" s="444" t="b">
        <f t="shared" si="7"/>
        <v>0</v>
      </c>
      <c r="L79" s="443" t="str">
        <f>IFERROR(IF(G79&lt;&gt;"",INDEX('Overview - Section A'!$U$38:$U$45,MATCH(G79,'Overview - Section A'!$A$38:$A$45,1)),J79),"")</f>
        <v>a1Y36000002bZJyEAM</v>
      </c>
      <c r="M79" s="445" t="s">
        <v>683</v>
      </c>
      <c r="N79" s="443"/>
      <c r="O79" s="443"/>
      <c r="P79" s="276"/>
      <c r="Q79" s="379"/>
      <c r="R79" s="379"/>
      <c r="S79" s="379"/>
      <c r="T79" s="379"/>
      <c r="U79" s="379"/>
      <c r="V79" s="379"/>
      <c r="W79" s="379"/>
      <c r="X79" s="379"/>
      <c r="Y79" s="379"/>
      <c r="Z79" s="379"/>
      <c r="AA79" s="379"/>
      <c r="AB79" s="379"/>
      <c r="AC79" s="379"/>
      <c r="AD79" s="379"/>
    </row>
    <row r="80" spans="1:30" ht="47.1" customHeight="1" x14ac:dyDescent="0.2">
      <c r="A80" s="441">
        <v>8</v>
      </c>
      <c r="B80" s="386" t="str">
        <f t="shared" si="4"/>
        <v/>
      </c>
      <c r="C80" s="387">
        <f>IFERROR(IF(N80&lt;&gt;"",N80,IF(A80=A79,IF(C79&lt;YEAR('Overview - Section A'!$E$8),C79+1,""),YEAR('Overview - Section A'!$E$7)-1)),"")</f>
        <v>2017</v>
      </c>
      <c r="D80" s="442"/>
      <c r="E80" s="389"/>
      <c r="F80" s="390" t="str">
        <f t="shared" si="5"/>
        <v/>
      </c>
      <c r="G80" s="391"/>
      <c r="H80" s="392"/>
      <c r="I80" s="443" t="str">
        <f t="shared" si="6"/>
        <v>82017</v>
      </c>
      <c r="J80" s="444" t="s">
        <v>407</v>
      </c>
      <c r="K80" s="444" t="b">
        <f t="shared" si="7"/>
        <v>0</v>
      </c>
      <c r="L80" s="443" t="str">
        <f>IFERROR(IF(G80&lt;&gt;"",INDEX('Overview - Section A'!$U$38:$U$45,MATCH(G80,'Overview - Section A'!$A$38:$A$45,1)),J80),"")</f>
        <v>a1Y36000002bZJtEAM</v>
      </c>
      <c r="M80" s="445" t="s">
        <v>684</v>
      </c>
      <c r="N80" s="443"/>
      <c r="O80" s="443"/>
      <c r="P80" s="276"/>
      <c r="Q80" s="379"/>
      <c r="R80" s="379"/>
      <c r="S80" s="379"/>
      <c r="T80" s="379"/>
      <c r="U80" s="379"/>
      <c r="V80" s="379"/>
      <c r="W80" s="379"/>
      <c r="X80" s="379"/>
      <c r="Y80" s="379"/>
      <c r="Z80" s="379"/>
      <c r="AA80" s="379"/>
      <c r="AB80" s="379"/>
      <c r="AC80" s="379"/>
      <c r="AD80" s="379"/>
    </row>
    <row r="81" spans="1:30" ht="47.1" customHeight="1" x14ac:dyDescent="0.2">
      <c r="A81" s="441">
        <v>8</v>
      </c>
      <c r="B81" s="386" t="str">
        <f t="shared" si="4"/>
        <v/>
      </c>
      <c r="C81" s="387">
        <f>IFERROR(IF(N81&lt;&gt;"",N81,IF(A81=A80,IF(C80&lt;YEAR('Overview - Section A'!$E$8),C80+1,""),YEAR('Overview - Section A'!$E$7)-1)),"")</f>
        <v>2018</v>
      </c>
      <c r="D81" s="442"/>
      <c r="E81" s="389"/>
      <c r="F81" s="390" t="str">
        <f t="shared" si="5"/>
        <v/>
      </c>
      <c r="G81" s="391"/>
      <c r="H81" s="392"/>
      <c r="I81" s="443" t="str">
        <f t="shared" si="6"/>
        <v>82018</v>
      </c>
      <c r="J81" s="444" t="s">
        <v>409</v>
      </c>
      <c r="K81" s="444" t="b">
        <f t="shared" si="7"/>
        <v>0</v>
      </c>
      <c r="L81" s="443" t="str">
        <f>IFERROR(IF(G81&lt;&gt;"",INDEX('Overview - Section A'!$U$38:$U$45,MATCH(G81,'Overview - Section A'!$A$38:$A$45,1)),J81),"")</f>
        <v>a1Y36000002bZJuEAM</v>
      </c>
      <c r="M81" s="445" t="s">
        <v>685</v>
      </c>
      <c r="N81" s="443"/>
      <c r="O81" s="443"/>
      <c r="P81" s="276"/>
      <c r="Q81" s="379"/>
      <c r="R81" s="379"/>
      <c r="S81" s="379"/>
      <c r="T81" s="379"/>
      <c r="U81" s="379"/>
      <c r="V81" s="379"/>
      <c r="W81" s="379"/>
      <c r="X81" s="379"/>
      <c r="Y81" s="379"/>
      <c r="Z81" s="379"/>
      <c r="AA81" s="379"/>
      <c r="AB81" s="379"/>
      <c r="AC81" s="379"/>
      <c r="AD81" s="379"/>
    </row>
    <row r="82" spans="1:30" ht="47.1" customHeight="1" x14ac:dyDescent="0.2">
      <c r="A82" s="441">
        <v>8</v>
      </c>
      <c r="B82" s="386" t="str">
        <f t="shared" si="4"/>
        <v/>
      </c>
      <c r="C82" s="387">
        <f>IFERROR(IF(N82&lt;&gt;"",N82,IF(A82=A81,IF(C81&lt;YEAR('Overview - Section A'!$E$8),C81+1,""),YEAR('Overview - Section A'!$E$7)-1)),"")</f>
        <v>2019</v>
      </c>
      <c r="D82" s="442"/>
      <c r="E82" s="389"/>
      <c r="F82" s="390" t="str">
        <f t="shared" si="5"/>
        <v/>
      </c>
      <c r="G82" s="391"/>
      <c r="H82" s="392"/>
      <c r="I82" s="443" t="str">
        <f t="shared" si="6"/>
        <v>82019</v>
      </c>
      <c r="J82" s="444" t="s">
        <v>411</v>
      </c>
      <c r="K82" s="444" t="b">
        <f t="shared" si="7"/>
        <v>0</v>
      </c>
      <c r="L82" s="443" t="str">
        <f>IFERROR(IF(G82&lt;&gt;"",INDEX('Overview - Section A'!$U$38:$U$45,MATCH(G82,'Overview - Section A'!$A$38:$A$45,1)),J82),"")</f>
        <v>a1Y36000002bZJvEAM</v>
      </c>
      <c r="M82" s="445" t="s">
        <v>686</v>
      </c>
      <c r="N82" s="443"/>
      <c r="O82" s="443"/>
      <c r="P82" s="276"/>
      <c r="Q82" s="379"/>
      <c r="R82" s="379"/>
      <c r="S82" s="379"/>
      <c r="T82" s="379"/>
      <c r="U82" s="379"/>
      <c r="V82" s="379"/>
      <c r="W82" s="379"/>
      <c r="X82" s="379"/>
      <c r="Y82" s="379"/>
      <c r="Z82" s="379"/>
      <c r="AA82" s="379"/>
      <c r="AB82" s="379"/>
      <c r="AC82" s="379"/>
      <c r="AD82" s="379"/>
    </row>
    <row r="83" spans="1:30" ht="47.1" customHeight="1" x14ac:dyDescent="0.2">
      <c r="A83" s="441">
        <v>8</v>
      </c>
      <c r="B83" s="386" t="str">
        <f t="shared" si="4"/>
        <v/>
      </c>
      <c r="C83" s="387">
        <f>IFERROR(IF(N83&lt;&gt;"",N83,IF(A83=A82,IF(C82&lt;YEAR('Overview - Section A'!$E$8),C82+1,""),YEAR('Overview - Section A'!$E$7)-1)),"")</f>
        <v>2020</v>
      </c>
      <c r="D83" s="442"/>
      <c r="E83" s="389"/>
      <c r="F83" s="390" t="str">
        <f t="shared" si="5"/>
        <v/>
      </c>
      <c r="G83" s="391"/>
      <c r="H83" s="392"/>
      <c r="I83" s="443" t="str">
        <f t="shared" si="6"/>
        <v>82020</v>
      </c>
      <c r="J83" s="444" t="s">
        <v>413</v>
      </c>
      <c r="K83" s="444" t="b">
        <f t="shared" si="7"/>
        <v>0</v>
      </c>
      <c r="L83" s="443" t="str">
        <f>IFERROR(IF(G83&lt;&gt;"",INDEX('Overview - Section A'!$U$38:$U$45,MATCH(G83,'Overview - Section A'!$A$38:$A$45,1)),J83),"")</f>
        <v>a1Y36000002bZJwEAM</v>
      </c>
      <c r="M83" s="445" t="s">
        <v>687</v>
      </c>
      <c r="N83" s="443"/>
      <c r="O83" s="443"/>
      <c r="P83" s="276"/>
      <c r="Q83" s="379"/>
      <c r="R83" s="379"/>
      <c r="S83" s="379"/>
      <c r="T83" s="379"/>
      <c r="U83" s="379"/>
      <c r="V83" s="379"/>
      <c r="W83" s="379"/>
      <c r="X83" s="379"/>
      <c r="Y83" s="379"/>
      <c r="Z83" s="379"/>
      <c r="AA83" s="379"/>
      <c r="AB83" s="379"/>
      <c r="AC83" s="379"/>
      <c r="AD83" s="379"/>
    </row>
    <row r="84" spans="1:30" ht="47.1" customHeight="1" x14ac:dyDescent="0.2">
      <c r="A84" s="441">
        <v>8</v>
      </c>
      <c r="B84" s="386" t="str">
        <f t="shared" si="4"/>
        <v/>
      </c>
      <c r="C84" s="387" t="str">
        <f>IFERROR(IF(N84&lt;&gt;"",N84,IF(A84=A83,IF(C83&lt;YEAR('Overview - Section A'!$E$8),C83+1,""),YEAR('Overview - Section A'!$E$7)-1)),"")</f>
        <v/>
      </c>
      <c r="D84" s="442"/>
      <c r="E84" s="389"/>
      <c r="F84" s="390" t="str">
        <f t="shared" si="5"/>
        <v/>
      </c>
      <c r="G84" s="391"/>
      <c r="H84" s="392"/>
      <c r="I84" s="443" t="str">
        <f t="shared" si="6"/>
        <v>8</v>
      </c>
      <c r="J84" s="444" t="s">
        <v>415</v>
      </c>
      <c r="K84" s="444" t="b">
        <f t="shared" si="7"/>
        <v>0</v>
      </c>
      <c r="L84" s="443" t="str">
        <f>IFERROR(IF(G84&lt;&gt;"",INDEX('Overview - Section A'!$U$38:$U$45,MATCH(G84,'Overview - Section A'!$A$38:$A$45,1)),J84),"")</f>
        <v>a1Y36000002bZJxEAM</v>
      </c>
      <c r="M84" s="445" t="s">
        <v>688</v>
      </c>
      <c r="N84" s="443"/>
      <c r="O84" s="443"/>
      <c r="P84" s="276"/>
      <c r="Q84" s="379"/>
      <c r="R84" s="379"/>
      <c r="S84" s="379"/>
      <c r="T84" s="379"/>
      <c r="U84" s="379"/>
      <c r="V84" s="379"/>
      <c r="W84" s="379"/>
      <c r="X84" s="379"/>
      <c r="Y84" s="379"/>
      <c r="Z84" s="379"/>
      <c r="AA84" s="379"/>
      <c r="AB84" s="379"/>
      <c r="AC84" s="379"/>
      <c r="AD84" s="379"/>
    </row>
    <row r="85" spans="1:30" ht="47.1" customHeight="1" x14ac:dyDescent="0.2">
      <c r="A85" s="441">
        <v>8</v>
      </c>
      <c r="B85" s="386" t="str">
        <f t="shared" si="4"/>
        <v/>
      </c>
      <c r="C85" s="387" t="str">
        <f>IFERROR(IF(N85&lt;&gt;"",N85,IF(A85=A84,IF(C84&lt;YEAR('Overview - Section A'!$E$8),C84+1,""),YEAR('Overview - Section A'!$E$7)-1)),"")</f>
        <v/>
      </c>
      <c r="D85" s="442"/>
      <c r="E85" s="389"/>
      <c r="F85" s="390" t="str">
        <f t="shared" si="5"/>
        <v/>
      </c>
      <c r="G85" s="391"/>
      <c r="H85" s="392"/>
      <c r="I85" s="443" t="str">
        <f t="shared" si="6"/>
        <v>8</v>
      </c>
      <c r="J85" s="444" t="s">
        <v>417</v>
      </c>
      <c r="K85" s="444" t="b">
        <f t="shared" si="7"/>
        <v>0</v>
      </c>
      <c r="L85" s="443" t="str">
        <f>IFERROR(IF(G85&lt;&gt;"",INDEX('Overview - Section A'!$U$38:$U$45,MATCH(G85,'Overview - Section A'!$A$38:$A$45,1)),J85),"")</f>
        <v>a1Y36000002bZJyEAM</v>
      </c>
      <c r="M85" s="445" t="s">
        <v>689</v>
      </c>
      <c r="N85" s="443"/>
      <c r="O85" s="443"/>
      <c r="P85" s="276"/>
      <c r="Q85" s="379"/>
      <c r="R85" s="379"/>
      <c r="S85" s="379"/>
      <c r="T85" s="379"/>
      <c r="U85" s="379"/>
      <c r="V85" s="379"/>
      <c r="W85" s="379"/>
      <c r="X85" s="379"/>
      <c r="Y85" s="379"/>
      <c r="Z85" s="379"/>
      <c r="AA85" s="379"/>
      <c r="AB85" s="379"/>
      <c r="AC85" s="379"/>
      <c r="AD85" s="379"/>
    </row>
    <row r="86" spans="1:30" ht="47.1" customHeight="1" x14ac:dyDescent="0.2">
      <c r="A86" s="441">
        <v>9</v>
      </c>
      <c r="B86" s="386" t="str">
        <f t="shared" si="4"/>
        <v/>
      </c>
      <c r="C86" s="387">
        <f>IFERROR(IF(N86&lt;&gt;"",N86,IF(A86=A85,IF(C85&lt;YEAR('Overview - Section A'!$E$8),C85+1,""),YEAR('Overview - Section A'!$E$7)-1)),"")</f>
        <v>2017</v>
      </c>
      <c r="D86" s="442"/>
      <c r="E86" s="389"/>
      <c r="F86" s="390" t="str">
        <f t="shared" si="5"/>
        <v/>
      </c>
      <c r="G86" s="391"/>
      <c r="H86" s="392"/>
      <c r="I86" s="443" t="str">
        <f t="shared" si="6"/>
        <v>92017</v>
      </c>
      <c r="J86" s="444" t="s">
        <v>407</v>
      </c>
      <c r="K86" s="444" t="b">
        <f t="shared" si="7"/>
        <v>0</v>
      </c>
      <c r="L86" s="443" t="str">
        <f>IFERROR(IF(G86&lt;&gt;"",INDEX('Overview - Section A'!$U$38:$U$45,MATCH(G86,'Overview - Section A'!$A$38:$A$45,1)),J86),"")</f>
        <v>a1Y36000002bZJtEAM</v>
      </c>
      <c r="M86" s="445" t="s">
        <v>690</v>
      </c>
      <c r="N86" s="443"/>
      <c r="O86" s="443"/>
      <c r="P86" s="276"/>
      <c r="Q86" s="379"/>
      <c r="R86" s="379"/>
      <c r="S86" s="379"/>
      <c r="T86" s="379"/>
      <c r="U86" s="379"/>
      <c r="V86" s="379"/>
      <c r="W86" s="379"/>
      <c r="X86" s="379"/>
      <c r="Y86" s="379"/>
      <c r="Z86" s="379"/>
      <c r="AA86" s="379"/>
      <c r="AB86" s="379"/>
      <c r="AC86" s="379"/>
      <c r="AD86" s="379"/>
    </row>
    <row r="87" spans="1:30" ht="47.1" customHeight="1" x14ac:dyDescent="0.2">
      <c r="A87" s="441">
        <v>9</v>
      </c>
      <c r="B87" s="386" t="str">
        <f t="shared" si="4"/>
        <v/>
      </c>
      <c r="C87" s="387">
        <f>IFERROR(IF(N87&lt;&gt;"",N87,IF(A87=A86,IF(C86&lt;YEAR('Overview - Section A'!$E$8),C86+1,""),YEAR('Overview - Section A'!$E$7)-1)),"")</f>
        <v>2018</v>
      </c>
      <c r="D87" s="442"/>
      <c r="E87" s="389"/>
      <c r="F87" s="390" t="str">
        <f t="shared" si="5"/>
        <v/>
      </c>
      <c r="G87" s="391"/>
      <c r="H87" s="392"/>
      <c r="I87" s="443" t="str">
        <f t="shared" si="6"/>
        <v>92018</v>
      </c>
      <c r="J87" s="444" t="s">
        <v>409</v>
      </c>
      <c r="K87" s="444" t="b">
        <f t="shared" si="7"/>
        <v>0</v>
      </c>
      <c r="L87" s="443" t="str">
        <f>IFERROR(IF(G87&lt;&gt;"",INDEX('Overview - Section A'!$U$38:$U$45,MATCH(G87,'Overview - Section A'!$A$38:$A$45,1)),J87),"")</f>
        <v>a1Y36000002bZJuEAM</v>
      </c>
      <c r="M87" s="445" t="s">
        <v>691</v>
      </c>
      <c r="N87" s="443"/>
      <c r="O87" s="443"/>
      <c r="P87" s="276"/>
      <c r="Q87" s="379"/>
      <c r="R87" s="379"/>
      <c r="S87" s="379"/>
      <c r="T87" s="379"/>
      <c r="U87" s="379"/>
      <c r="V87" s="379"/>
      <c r="W87" s="379"/>
      <c r="X87" s="379"/>
      <c r="Y87" s="379"/>
      <c r="Z87" s="379"/>
      <c r="AA87" s="379"/>
      <c r="AB87" s="379"/>
      <c r="AC87" s="379"/>
      <c r="AD87" s="379"/>
    </row>
    <row r="88" spans="1:30" ht="47.1" customHeight="1" x14ac:dyDescent="0.2">
      <c r="A88" s="441">
        <v>9</v>
      </c>
      <c r="B88" s="386" t="str">
        <f t="shared" si="4"/>
        <v/>
      </c>
      <c r="C88" s="387">
        <f>IFERROR(IF(N88&lt;&gt;"",N88,IF(A88=A87,IF(C87&lt;YEAR('Overview - Section A'!$E$8),C87+1,""),YEAR('Overview - Section A'!$E$7)-1)),"")</f>
        <v>2019</v>
      </c>
      <c r="D88" s="442"/>
      <c r="E88" s="389"/>
      <c r="F88" s="390" t="str">
        <f t="shared" si="5"/>
        <v/>
      </c>
      <c r="G88" s="391"/>
      <c r="H88" s="392"/>
      <c r="I88" s="443" t="str">
        <f t="shared" si="6"/>
        <v>92019</v>
      </c>
      <c r="J88" s="444" t="s">
        <v>411</v>
      </c>
      <c r="K88" s="444" t="b">
        <f t="shared" si="7"/>
        <v>0</v>
      </c>
      <c r="L88" s="443" t="str">
        <f>IFERROR(IF(G88&lt;&gt;"",INDEX('Overview - Section A'!$U$38:$U$45,MATCH(G88,'Overview - Section A'!$A$38:$A$45,1)),J88),"")</f>
        <v>a1Y36000002bZJvEAM</v>
      </c>
      <c r="M88" s="445" t="s">
        <v>692</v>
      </c>
      <c r="N88" s="443"/>
      <c r="O88" s="443"/>
      <c r="P88" s="276"/>
      <c r="Q88" s="379"/>
      <c r="R88" s="379"/>
      <c r="S88" s="379"/>
      <c r="T88" s="379"/>
      <c r="U88" s="379"/>
      <c r="V88" s="379"/>
      <c r="W88" s="379"/>
      <c r="X88" s="379"/>
      <c r="Y88" s="379"/>
      <c r="Z88" s="379"/>
      <c r="AA88" s="379"/>
      <c r="AB88" s="379"/>
      <c r="AC88" s="379"/>
      <c r="AD88" s="379"/>
    </row>
    <row r="89" spans="1:30" ht="47.1" customHeight="1" x14ac:dyDescent="0.2">
      <c r="A89" s="441">
        <v>9</v>
      </c>
      <c r="B89" s="386" t="str">
        <f t="shared" si="4"/>
        <v/>
      </c>
      <c r="C89" s="387">
        <f>IFERROR(IF(N89&lt;&gt;"",N89,IF(A89=A88,IF(C88&lt;YEAR('Overview - Section A'!$E$8),C88+1,""),YEAR('Overview - Section A'!$E$7)-1)),"")</f>
        <v>2020</v>
      </c>
      <c r="D89" s="442"/>
      <c r="E89" s="389"/>
      <c r="F89" s="390" t="str">
        <f t="shared" si="5"/>
        <v/>
      </c>
      <c r="G89" s="391"/>
      <c r="H89" s="392"/>
      <c r="I89" s="443" t="str">
        <f t="shared" si="6"/>
        <v>92020</v>
      </c>
      <c r="J89" s="444" t="s">
        <v>413</v>
      </c>
      <c r="K89" s="444" t="b">
        <f t="shared" si="7"/>
        <v>0</v>
      </c>
      <c r="L89" s="443" t="str">
        <f>IFERROR(IF(G89&lt;&gt;"",INDEX('Overview - Section A'!$U$38:$U$45,MATCH(G89,'Overview - Section A'!$A$38:$A$45,1)),J89),"")</f>
        <v>a1Y36000002bZJwEAM</v>
      </c>
      <c r="M89" s="445" t="s">
        <v>693</v>
      </c>
      <c r="N89" s="443"/>
      <c r="O89" s="443"/>
      <c r="P89" s="276"/>
      <c r="Q89" s="379"/>
      <c r="R89" s="379"/>
      <c r="S89" s="379"/>
      <c r="T89" s="379"/>
      <c r="U89" s="379"/>
      <c r="V89" s="379"/>
      <c r="W89" s="379"/>
      <c r="X89" s="379"/>
      <c r="Y89" s="379"/>
      <c r="Z89" s="379"/>
      <c r="AA89" s="379"/>
      <c r="AB89" s="379"/>
      <c r="AC89" s="379"/>
      <c r="AD89" s="379"/>
    </row>
    <row r="90" spans="1:30" ht="47.1" customHeight="1" x14ac:dyDescent="0.2">
      <c r="A90" s="441">
        <v>9</v>
      </c>
      <c r="B90" s="386" t="str">
        <f t="shared" si="4"/>
        <v/>
      </c>
      <c r="C90" s="387" t="str">
        <f>IFERROR(IF(N90&lt;&gt;"",N90,IF(A90=A89,IF(C89&lt;YEAR('Overview - Section A'!$E$8),C89+1,""),YEAR('Overview - Section A'!$E$7)-1)),"")</f>
        <v/>
      </c>
      <c r="D90" s="442"/>
      <c r="E90" s="389"/>
      <c r="F90" s="390" t="str">
        <f t="shared" si="5"/>
        <v/>
      </c>
      <c r="G90" s="391"/>
      <c r="H90" s="392"/>
      <c r="I90" s="443" t="str">
        <f t="shared" si="6"/>
        <v>9</v>
      </c>
      <c r="J90" s="444" t="s">
        <v>415</v>
      </c>
      <c r="K90" s="444" t="b">
        <f t="shared" si="7"/>
        <v>0</v>
      </c>
      <c r="L90" s="443" t="str">
        <f>IFERROR(IF(G90&lt;&gt;"",INDEX('Overview - Section A'!$U$38:$U$45,MATCH(G90,'Overview - Section A'!$A$38:$A$45,1)),J90),"")</f>
        <v>a1Y36000002bZJxEAM</v>
      </c>
      <c r="M90" s="445" t="s">
        <v>694</v>
      </c>
      <c r="N90" s="443"/>
      <c r="O90" s="443"/>
      <c r="P90" s="276"/>
      <c r="Q90" s="379"/>
      <c r="R90" s="379"/>
      <c r="S90" s="379"/>
      <c r="T90" s="379"/>
      <c r="U90" s="379"/>
      <c r="V90" s="379"/>
      <c r="W90" s="379"/>
      <c r="X90" s="379"/>
      <c r="Y90" s="379"/>
      <c r="Z90" s="379"/>
      <c r="AA90" s="379"/>
      <c r="AB90" s="379"/>
      <c r="AC90" s="379"/>
      <c r="AD90" s="379"/>
    </row>
    <row r="91" spans="1:30" ht="47.1" customHeight="1" x14ac:dyDescent="0.2">
      <c r="A91" s="441">
        <v>9</v>
      </c>
      <c r="B91" s="386" t="str">
        <f t="shared" si="4"/>
        <v/>
      </c>
      <c r="C91" s="387" t="str">
        <f>IFERROR(IF(N91&lt;&gt;"",N91,IF(A91=A90,IF(C90&lt;YEAR('Overview - Section A'!$E$8),C90+1,""),YEAR('Overview - Section A'!$E$7)-1)),"")</f>
        <v/>
      </c>
      <c r="D91" s="442"/>
      <c r="E91" s="389"/>
      <c r="F91" s="390" t="str">
        <f t="shared" si="5"/>
        <v/>
      </c>
      <c r="G91" s="391"/>
      <c r="H91" s="392"/>
      <c r="I91" s="443" t="str">
        <f t="shared" si="6"/>
        <v>9</v>
      </c>
      <c r="J91" s="444" t="s">
        <v>417</v>
      </c>
      <c r="K91" s="444" t="b">
        <f t="shared" si="7"/>
        <v>0</v>
      </c>
      <c r="L91" s="443" t="str">
        <f>IFERROR(IF(G91&lt;&gt;"",INDEX('Overview - Section A'!$U$38:$U$45,MATCH(G91,'Overview - Section A'!$A$38:$A$45,1)),J91),"")</f>
        <v>a1Y36000002bZJyEAM</v>
      </c>
      <c r="M91" s="445" t="s">
        <v>695</v>
      </c>
      <c r="N91" s="443"/>
      <c r="O91" s="443"/>
      <c r="P91" s="276"/>
      <c r="Q91" s="379"/>
      <c r="R91" s="379"/>
      <c r="S91" s="379"/>
      <c r="T91" s="379"/>
      <c r="U91" s="379"/>
      <c r="V91" s="379"/>
      <c r="W91" s="379"/>
      <c r="X91" s="379"/>
      <c r="Y91" s="379"/>
      <c r="Z91" s="379"/>
      <c r="AA91" s="379"/>
      <c r="AB91" s="379"/>
      <c r="AC91" s="379"/>
      <c r="AD91" s="379"/>
    </row>
    <row r="92" spans="1:30" ht="47.1" customHeight="1" x14ac:dyDescent="0.2">
      <c r="A92" s="441">
        <v>10</v>
      </c>
      <c r="B92" s="386" t="str">
        <f t="shared" si="4"/>
        <v/>
      </c>
      <c r="C92" s="387">
        <f>IFERROR(IF(N92&lt;&gt;"",N92,IF(A92=A91,IF(C91&lt;YEAR('Overview - Section A'!$E$8),C91+1,""),YEAR('Overview - Section A'!$E$7)-1)),"")</f>
        <v>2017</v>
      </c>
      <c r="D92" s="442"/>
      <c r="E92" s="389"/>
      <c r="F92" s="390" t="str">
        <f t="shared" si="5"/>
        <v/>
      </c>
      <c r="G92" s="391"/>
      <c r="H92" s="392"/>
      <c r="I92" s="443" t="str">
        <f t="shared" si="6"/>
        <v>102017</v>
      </c>
      <c r="J92" s="444" t="s">
        <v>407</v>
      </c>
      <c r="K92" s="444" t="b">
        <f t="shared" si="7"/>
        <v>0</v>
      </c>
      <c r="L92" s="443" t="str">
        <f>IFERROR(IF(G92&lt;&gt;"",INDEX('Overview - Section A'!$U$38:$U$45,MATCH(G92,'Overview - Section A'!$A$38:$A$45,1)),J92),"")</f>
        <v>a1Y36000002bZJtEAM</v>
      </c>
      <c r="M92" s="445" t="s">
        <v>696</v>
      </c>
      <c r="N92" s="443"/>
      <c r="O92" s="443"/>
      <c r="P92" s="276"/>
      <c r="Q92" s="379"/>
      <c r="R92" s="379"/>
      <c r="S92" s="379"/>
      <c r="T92" s="379"/>
      <c r="U92" s="379"/>
      <c r="V92" s="379"/>
      <c r="W92" s="379"/>
      <c r="X92" s="379"/>
      <c r="Y92" s="379"/>
      <c r="Z92" s="379"/>
      <c r="AA92" s="379"/>
      <c r="AB92" s="379"/>
      <c r="AC92" s="379"/>
      <c r="AD92" s="379"/>
    </row>
    <row r="93" spans="1:30" ht="47.1" customHeight="1" x14ac:dyDescent="0.2">
      <c r="A93" s="441">
        <v>10</v>
      </c>
      <c r="B93" s="386" t="str">
        <f t="shared" si="4"/>
        <v/>
      </c>
      <c r="C93" s="387">
        <f>IFERROR(IF(N93&lt;&gt;"",N93,IF(A93=A92,IF(C92&lt;YEAR('Overview - Section A'!$E$8),C92+1,""),YEAR('Overview - Section A'!$E$7)-1)),"")</f>
        <v>2018</v>
      </c>
      <c r="D93" s="442"/>
      <c r="E93" s="389"/>
      <c r="F93" s="390" t="str">
        <f t="shared" si="5"/>
        <v/>
      </c>
      <c r="G93" s="391"/>
      <c r="H93" s="392"/>
      <c r="I93" s="443" t="str">
        <f t="shared" si="6"/>
        <v>102018</v>
      </c>
      <c r="J93" s="444" t="s">
        <v>409</v>
      </c>
      <c r="K93" s="444" t="b">
        <f t="shared" si="7"/>
        <v>0</v>
      </c>
      <c r="L93" s="443" t="str">
        <f>IFERROR(IF(G93&lt;&gt;"",INDEX('Overview - Section A'!$U$38:$U$45,MATCH(G93,'Overview - Section A'!$A$38:$A$45,1)),J93),"")</f>
        <v>a1Y36000002bZJuEAM</v>
      </c>
      <c r="M93" s="445" t="s">
        <v>697</v>
      </c>
      <c r="N93" s="443"/>
      <c r="O93" s="443"/>
      <c r="P93" s="276"/>
      <c r="Q93" s="379"/>
      <c r="R93" s="379"/>
      <c r="S93" s="379"/>
      <c r="T93" s="379"/>
      <c r="U93" s="379"/>
      <c r="V93" s="379"/>
      <c r="W93" s="379"/>
      <c r="X93" s="379"/>
      <c r="Y93" s="379"/>
      <c r="Z93" s="379"/>
      <c r="AA93" s="379"/>
      <c r="AB93" s="379"/>
      <c r="AC93" s="379"/>
      <c r="AD93" s="379"/>
    </row>
    <row r="94" spans="1:30" ht="47.1" customHeight="1" x14ac:dyDescent="0.2">
      <c r="A94" s="441">
        <v>10</v>
      </c>
      <c r="B94" s="386" t="str">
        <f t="shared" si="4"/>
        <v/>
      </c>
      <c r="C94" s="387">
        <f>IFERROR(IF(N94&lt;&gt;"",N94,IF(A94=A93,IF(C93&lt;YEAR('Overview - Section A'!$E$8),C93+1,""),YEAR('Overview - Section A'!$E$7)-1)),"")</f>
        <v>2019</v>
      </c>
      <c r="D94" s="442"/>
      <c r="E94" s="389"/>
      <c r="F94" s="390" t="str">
        <f t="shared" si="5"/>
        <v/>
      </c>
      <c r="G94" s="391"/>
      <c r="H94" s="392"/>
      <c r="I94" s="443" t="str">
        <f t="shared" si="6"/>
        <v>102019</v>
      </c>
      <c r="J94" s="444" t="s">
        <v>411</v>
      </c>
      <c r="K94" s="444" t="b">
        <f t="shared" si="7"/>
        <v>0</v>
      </c>
      <c r="L94" s="443" t="str">
        <f>IFERROR(IF(G94&lt;&gt;"",INDEX('Overview - Section A'!$U$38:$U$45,MATCH(G94,'Overview - Section A'!$A$38:$A$45,1)),J94),"")</f>
        <v>a1Y36000002bZJvEAM</v>
      </c>
      <c r="M94" s="445" t="s">
        <v>698</v>
      </c>
      <c r="N94" s="443"/>
      <c r="O94" s="443"/>
      <c r="P94" s="276"/>
      <c r="Q94" s="379"/>
      <c r="R94" s="379"/>
      <c r="S94" s="379"/>
      <c r="T94" s="379"/>
      <c r="U94" s="379"/>
      <c r="V94" s="379"/>
      <c r="W94" s="379"/>
      <c r="X94" s="379"/>
      <c r="Y94" s="379"/>
      <c r="Z94" s="379"/>
      <c r="AA94" s="379"/>
      <c r="AB94" s="379"/>
      <c r="AC94" s="379"/>
      <c r="AD94" s="379"/>
    </row>
    <row r="95" spans="1:30" ht="47.1" customHeight="1" x14ac:dyDescent="0.2">
      <c r="A95" s="441">
        <v>10</v>
      </c>
      <c r="B95" s="386" t="str">
        <f t="shared" si="4"/>
        <v/>
      </c>
      <c r="C95" s="387">
        <f>IFERROR(IF(N95&lt;&gt;"",N95,IF(A95=A94,IF(C94&lt;YEAR('Overview - Section A'!$E$8),C94+1,""),YEAR('Overview - Section A'!$E$7)-1)),"")</f>
        <v>2020</v>
      </c>
      <c r="D95" s="442"/>
      <c r="E95" s="389"/>
      <c r="F95" s="390" t="str">
        <f t="shared" si="5"/>
        <v/>
      </c>
      <c r="G95" s="391"/>
      <c r="H95" s="392"/>
      <c r="I95" s="443" t="str">
        <f t="shared" si="6"/>
        <v>102020</v>
      </c>
      <c r="J95" s="444" t="s">
        <v>413</v>
      </c>
      <c r="K95" s="444" t="b">
        <f t="shared" si="7"/>
        <v>0</v>
      </c>
      <c r="L95" s="443" t="str">
        <f>IFERROR(IF(G95&lt;&gt;"",INDEX('Overview - Section A'!$U$38:$U$45,MATCH(G95,'Overview - Section A'!$A$38:$A$45,1)),J95),"")</f>
        <v>a1Y36000002bZJwEAM</v>
      </c>
      <c r="M95" s="445" t="s">
        <v>699</v>
      </c>
      <c r="N95" s="443"/>
      <c r="O95" s="443"/>
      <c r="P95" s="276"/>
      <c r="Q95" s="379"/>
      <c r="R95" s="379"/>
      <c r="S95" s="379"/>
      <c r="T95" s="379"/>
      <c r="U95" s="379"/>
      <c r="V95" s="379"/>
      <c r="W95" s="379"/>
      <c r="X95" s="379"/>
      <c r="Y95" s="379"/>
      <c r="Z95" s="379"/>
      <c r="AA95" s="379"/>
      <c r="AB95" s="379"/>
      <c r="AC95" s="379"/>
      <c r="AD95" s="379"/>
    </row>
    <row r="96" spans="1:30" ht="47.1" customHeight="1" x14ac:dyDescent="0.2">
      <c r="A96" s="441">
        <v>10</v>
      </c>
      <c r="B96" s="386" t="str">
        <f t="shared" si="4"/>
        <v/>
      </c>
      <c r="C96" s="387" t="str">
        <f>IFERROR(IF(N96&lt;&gt;"",N96,IF(A96=A95,IF(C95&lt;YEAR('Overview - Section A'!$E$8),C95+1,""),YEAR('Overview - Section A'!$E$7)-1)),"")</f>
        <v/>
      </c>
      <c r="D96" s="442"/>
      <c r="E96" s="389"/>
      <c r="F96" s="390" t="str">
        <f t="shared" si="5"/>
        <v/>
      </c>
      <c r="G96" s="391"/>
      <c r="H96" s="392"/>
      <c r="I96" s="443" t="str">
        <f t="shared" si="6"/>
        <v>10</v>
      </c>
      <c r="J96" s="444" t="s">
        <v>415</v>
      </c>
      <c r="K96" s="444" t="b">
        <f t="shared" si="7"/>
        <v>0</v>
      </c>
      <c r="L96" s="443" t="str">
        <f>IFERROR(IF(G96&lt;&gt;"",INDEX('Overview - Section A'!$U$38:$U$45,MATCH(G96,'Overview - Section A'!$A$38:$A$45,1)),J96),"")</f>
        <v>a1Y36000002bZJxEAM</v>
      </c>
      <c r="M96" s="445" t="s">
        <v>700</v>
      </c>
      <c r="N96" s="443"/>
      <c r="O96" s="443"/>
      <c r="P96" s="276"/>
      <c r="Q96" s="379"/>
      <c r="R96" s="379"/>
      <c r="S96" s="379"/>
      <c r="T96" s="379"/>
      <c r="U96" s="379"/>
      <c r="V96" s="379"/>
      <c r="W96" s="379"/>
      <c r="X96" s="379"/>
      <c r="Y96" s="379"/>
      <c r="Z96" s="379"/>
      <c r="AA96" s="379"/>
      <c r="AB96" s="379"/>
      <c r="AC96" s="379"/>
      <c r="AD96" s="379"/>
    </row>
    <row r="97" spans="1:30" ht="47.1" customHeight="1" x14ac:dyDescent="0.2">
      <c r="A97" s="441">
        <v>10</v>
      </c>
      <c r="B97" s="386" t="str">
        <f t="shared" si="4"/>
        <v/>
      </c>
      <c r="C97" s="387" t="str">
        <f>IFERROR(IF(N97&lt;&gt;"",N97,IF(A97=A96,IF(C96&lt;YEAR('Overview - Section A'!$E$8),C96+1,""),YEAR('Overview - Section A'!$E$7)-1)),"")</f>
        <v/>
      </c>
      <c r="D97" s="442"/>
      <c r="E97" s="389"/>
      <c r="F97" s="390" t="str">
        <f t="shared" si="5"/>
        <v/>
      </c>
      <c r="G97" s="391"/>
      <c r="H97" s="392"/>
      <c r="I97" s="443" t="str">
        <f t="shared" si="6"/>
        <v>10</v>
      </c>
      <c r="J97" s="444" t="s">
        <v>417</v>
      </c>
      <c r="K97" s="444" t="b">
        <f t="shared" si="7"/>
        <v>0</v>
      </c>
      <c r="L97" s="443" t="str">
        <f>IFERROR(IF(G97&lt;&gt;"",INDEX('Overview - Section A'!$U$38:$U$45,MATCH(G97,'Overview - Section A'!$A$38:$A$45,1)),J97),"")</f>
        <v>a1Y36000002bZJyEAM</v>
      </c>
      <c r="M97" s="445" t="s">
        <v>701</v>
      </c>
      <c r="N97" s="443"/>
      <c r="O97" s="443"/>
      <c r="P97" s="276"/>
      <c r="Q97" s="379"/>
      <c r="R97" s="379"/>
      <c r="S97" s="379"/>
      <c r="T97" s="379"/>
      <c r="U97" s="379"/>
      <c r="V97" s="379"/>
      <c r="W97" s="379"/>
      <c r="X97" s="379"/>
      <c r="Y97" s="379"/>
      <c r="Z97" s="379"/>
      <c r="AA97" s="379"/>
      <c r="AB97" s="379"/>
      <c r="AC97" s="379"/>
      <c r="AD97" s="379"/>
    </row>
    <row r="98" spans="1:30" ht="47.1" customHeight="1" x14ac:dyDescent="0.2">
      <c r="A98" s="441">
        <v>11</v>
      </c>
      <c r="B98" s="386" t="str">
        <f t="shared" si="4"/>
        <v/>
      </c>
      <c r="C98" s="387">
        <f>IFERROR(IF(N98&lt;&gt;"",N98,IF(A98=A97,IF(C97&lt;YEAR('Overview - Section A'!$E$8),C97+1,""),YEAR('Overview - Section A'!$E$7)-1)),"")</f>
        <v>2017</v>
      </c>
      <c r="D98" s="442"/>
      <c r="E98" s="389"/>
      <c r="F98" s="390" t="str">
        <f t="shared" si="5"/>
        <v/>
      </c>
      <c r="G98" s="391"/>
      <c r="H98" s="392"/>
      <c r="I98" s="443" t="str">
        <f t="shared" si="6"/>
        <v>112017</v>
      </c>
      <c r="J98" s="444" t="s">
        <v>407</v>
      </c>
      <c r="K98" s="444" t="b">
        <f t="shared" si="7"/>
        <v>0</v>
      </c>
      <c r="L98" s="443" t="str">
        <f>IFERROR(IF(G98&lt;&gt;"",INDEX('Overview - Section A'!$U$38:$U$45,MATCH(G98,'Overview - Section A'!$A$38:$A$45,1)),J98),"")</f>
        <v>a1Y36000002bZJtEAM</v>
      </c>
      <c r="M98" s="445" t="s">
        <v>702</v>
      </c>
      <c r="N98" s="443"/>
      <c r="O98" s="443"/>
      <c r="P98" s="276"/>
      <c r="Q98" s="379"/>
      <c r="R98" s="379"/>
      <c r="S98" s="379"/>
      <c r="T98" s="379"/>
      <c r="U98" s="379"/>
      <c r="V98" s="379"/>
      <c r="W98" s="379"/>
      <c r="X98" s="379"/>
      <c r="Y98" s="379"/>
      <c r="Z98" s="379"/>
      <c r="AA98" s="379"/>
      <c r="AB98" s="379"/>
      <c r="AC98" s="379"/>
      <c r="AD98" s="379"/>
    </row>
    <row r="99" spans="1:30" ht="47.1" customHeight="1" x14ac:dyDescent="0.2">
      <c r="A99" s="441">
        <v>11</v>
      </c>
      <c r="B99" s="386" t="str">
        <f t="shared" si="4"/>
        <v/>
      </c>
      <c r="C99" s="387">
        <f>IFERROR(IF(N99&lt;&gt;"",N99,IF(A99=A98,IF(C98&lt;YEAR('Overview - Section A'!$E$8),C98+1,""),YEAR('Overview - Section A'!$E$7)-1)),"")</f>
        <v>2018</v>
      </c>
      <c r="D99" s="442"/>
      <c r="E99" s="389"/>
      <c r="F99" s="390" t="str">
        <f t="shared" si="5"/>
        <v/>
      </c>
      <c r="G99" s="391"/>
      <c r="H99" s="392"/>
      <c r="I99" s="443" t="str">
        <f t="shared" si="6"/>
        <v>112018</v>
      </c>
      <c r="J99" s="444" t="s">
        <v>409</v>
      </c>
      <c r="K99" s="444" t="b">
        <f t="shared" si="7"/>
        <v>0</v>
      </c>
      <c r="L99" s="443" t="str">
        <f>IFERROR(IF(G99&lt;&gt;"",INDEX('Overview - Section A'!$U$38:$U$45,MATCH(G99,'Overview - Section A'!$A$38:$A$45,1)),J99),"")</f>
        <v>a1Y36000002bZJuEAM</v>
      </c>
      <c r="M99" s="445" t="s">
        <v>703</v>
      </c>
      <c r="N99" s="443"/>
      <c r="O99" s="443"/>
      <c r="P99" s="276"/>
      <c r="Q99" s="379"/>
      <c r="R99" s="379"/>
      <c r="S99" s="379"/>
      <c r="T99" s="379"/>
      <c r="U99" s="379"/>
      <c r="V99" s="379"/>
      <c r="W99" s="379"/>
      <c r="X99" s="379"/>
      <c r="Y99" s="379"/>
      <c r="Z99" s="379"/>
      <c r="AA99" s="379"/>
      <c r="AB99" s="379"/>
      <c r="AC99" s="379"/>
      <c r="AD99" s="379"/>
    </row>
    <row r="100" spans="1:30" ht="47.1" customHeight="1" x14ac:dyDescent="0.2">
      <c r="A100" s="441">
        <v>11</v>
      </c>
      <c r="B100" s="386" t="str">
        <f t="shared" si="4"/>
        <v/>
      </c>
      <c r="C100" s="387">
        <f>IFERROR(IF(N100&lt;&gt;"",N100,IF(A100=A99,IF(C99&lt;YEAR('Overview - Section A'!$E$8),C99+1,""),YEAR('Overview - Section A'!$E$7)-1)),"")</f>
        <v>2019</v>
      </c>
      <c r="D100" s="442"/>
      <c r="E100" s="389"/>
      <c r="F100" s="390" t="str">
        <f t="shared" si="5"/>
        <v/>
      </c>
      <c r="G100" s="391"/>
      <c r="H100" s="392"/>
      <c r="I100" s="443" t="str">
        <f t="shared" si="6"/>
        <v>112019</v>
      </c>
      <c r="J100" s="444" t="s">
        <v>411</v>
      </c>
      <c r="K100" s="444" t="b">
        <f t="shared" si="7"/>
        <v>0</v>
      </c>
      <c r="L100" s="443" t="str">
        <f>IFERROR(IF(G100&lt;&gt;"",INDEX('Overview - Section A'!$U$38:$U$45,MATCH(G100,'Overview - Section A'!$A$38:$A$45,1)),J100),"")</f>
        <v>a1Y36000002bZJvEAM</v>
      </c>
      <c r="M100" s="445" t="s">
        <v>704</v>
      </c>
      <c r="N100" s="443"/>
      <c r="O100" s="443"/>
      <c r="P100" s="276"/>
      <c r="Q100" s="379"/>
      <c r="R100" s="379"/>
      <c r="S100" s="379"/>
      <c r="T100" s="379"/>
      <c r="U100" s="379"/>
      <c r="V100" s="379"/>
      <c r="W100" s="379"/>
      <c r="X100" s="379"/>
      <c r="Y100" s="379"/>
      <c r="Z100" s="379"/>
      <c r="AA100" s="379"/>
      <c r="AB100" s="379"/>
      <c r="AC100" s="379"/>
      <c r="AD100" s="379"/>
    </row>
    <row r="101" spans="1:30" ht="47.1" customHeight="1" x14ac:dyDescent="0.2">
      <c r="A101" s="441">
        <v>11</v>
      </c>
      <c r="B101" s="386" t="str">
        <f t="shared" si="4"/>
        <v/>
      </c>
      <c r="C101" s="387">
        <f>IFERROR(IF(N101&lt;&gt;"",N101,IF(A101=A100,IF(C100&lt;YEAR('Overview - Section A'!$E$8),C100+1,""),YEAR('Overview - Section A'!$E$7)-1)),"")</f>
        <v>2020</v>
      </c>
      <c r="D101" s="442"/>
      <c r="E101" s="389"/>
      <c r="F101" s="390" t="str">
        <f t="shared" si="5"/>
        <v/>
      </c>
      <c r="G101" s="391"/>
      <c r="H101" s="392"/>
      <c r="I101" s="443" t="str">
        <f t="shared" si="6"/>
        <v>112020</v>
      </c>
      <c r="J101" s="444" t="s">
        <v>413</v>
      </c>
      <c r="K101" s="444" t="b">
        <f t="shared" si="7"/>
        <v>0</v>
      </c>
      <c r="L101" s="443" t="str">
        <f>IFERROR(IF(G101&lt;&gt;"",INDEX('Overview - Section A'!$U$38:$U$45,MATCH(G101,'Overview - Section A'!$A$38:$A$45,1)),J101),"")</f>
        <v>a1Y36000002bZJwEAM</v>
      </c>
      <c r="M101" s="445" t="s">
        <v>705</v>
      </c>
      <c r="N101" s="443"/>
      <c r="O101" s="443"/>
      <c r="P101" s="276"/>
      <c r="Q101" s="379"/>
      <c r="R101" s="379"/>
      <c r="S101" s="379"/>
      <c r="T101" s="379"/>
      <c r="U101" s="379"/>
      <c r="V101" s="379"/>
      <c r="W101" s="379"/>
      <c r="X101" s="379"/>
      <c r="Y101" s="379"/>
      <c r="Z101" s="379"/>
      <c r="AA101" s="379"/>
      <c r="AB101" s="379"/>
      <c r="AC101" s="379"/>
      <c r="AD101" s="379"/>
    </row>
    <row r="102" spans="1:30" ht="47.1" customHeight="1" x14ac:dyDescent="0.2">
      <c r="A102" s="441">
        <v>11</v>
      </c>
      <c r="B102" s="386" t="str">
        <f t="shared" ref="B102:B165" si="8">IF(A102=A101,"",VLOOKUP(A102,$A$9:$V$34,22,FALSE))</f>
        <v/>
      </c>
      <c r="C102" s="387" t="str">
        <f>IFERROR(IF(N102&lt;&gt;"",N102,IF(A102=A101,IF(C101&lt;YEAR('Overview - Section A'!$E$8),C101+1,""),YEAR('Overview - Section A'!$E$7)-1)),"")</f>
        <v/>
      </c>
      <c r="D102" s="442"/>
      <c r="E102" s="389"/>
      <c r="F102" s="390" t="str">
        <f t="shared" ref="F102:F165" si="9">IF(IF(AND(D102="",E102=""),O102,IFERROR((D102/E102)*100,""))=0,"",IF(AND(D102="",E102=""),O102,IFERROR((D102/E102)*100,"")))</f>
        <v/>
      </c>
      <c r="G102" s="391"/>
      <c r="H102" s="392"/>
      <c r="I102" s="443" t="str">
        <f t="shared" ref="I102:I165" si="10">CONCATENATE(A102,C102)</f>
        <v>11</v>
      </c>
      <c r="J102" s="444" t="s">
        <v>415</v>
      </c>
      <c r="K102" s="444" t="b">
        <f t="shared" ref="K102:K165" si="11">IFERROR(IF(OR(D102&lt;&gt;"",E102&lt;&gt;"",F102&lt;&gt;"",G102&lt;&gt;"",H102&lt;&gt;""),TRUE,FALSE),FALSE)</f>
        <v>0</v>
      </c>
      <c r="L102" s="443" t="str">
        <f>IFERROR(IF(G102&lt;&gt;"",INDEX('Overview - Section A'!$U$38:$U$45,MATCH(G102,'Overview - Section A'!$A$38:$A$45,1)),J102),"")</f>
        <v>a1Y36000002bZJxEAM</v>
      </c>
      <c r="M102" s="445" t="s">
        <v>706</v>
      </c>
      <c r="N102" s="443"/>
      <c r="O102" s="443"/>
      <c r="P102" s="276"/>
      <c r="Q102" s="379"/>
      <c r="R102" s="379"/>
      <c r="S102" s="379"/>
      <c r="T102" s="379"/>
      <c r="U102" s="379"/>
      <c r="V102" s="379"/>
      <c r="W102" s="379"/>
      <c r="X102" s="379"/>
      <c r="Y102" s="379"/>
      <c r="Z102" s="379"/>
      <c r="AA102" s="379"/>
      <c r="AB102" s="379"/>
      <c r="AC102" s="379"/>
      <c r="AD102" s="379"/>
    </row>
    <row r="103" spans="1:30" ht="47.1" customHeight="1" x14ac:dyDescent="0.2">
      <c r="A103" s="441">
        <v>11</v>
      </c>
      <c r="B103" s="386" t="str">
        <f t="shared" si="8"/>
        <v/>
      </c>
      <c r="C103" s="387" t="str">
        <f>IFERROR(IF(N103&lt;&gt;"",N103,IF(A103=A102,IF(C102&lt;YEAR('Overview - Section A'!$E$8),C102+1,""),YEAR('Overview - Section A'!$E$7)-1)),"")</f>
        <v/>
      </c>
      <c r="D103" s="442"/>
      <c r="E103" s="389"/>
      <c r="F103" s="390" t="str">
        <f t="shared" si="9"/>
        <v/>
      </c>
      <c r="G103" s="391"/>
      <c r="H103" s="392"/>
      <c r="I103" s="443" t="str">
        <f t="shared" si="10"/>
        <v>11</v>
      </c>
      <c r="J103" s="444" t="s">
        <v>417</v>
      </c>
      <c r="K103" s="444" t="b">
        <f t="shared" si="11"/>
        <v>0</v>
      </c>
      <c r="L103" s="443" t="str">
        <f>IFERROR(IF(G103&lt;&gt;"",INDEX('Overview - Section A'!$U$38:$U$45,MATCH(G103,'Overview - Section A'!$A$38:$A$45,1)),J103),"")</f>
        <v>a1Y36000002bZJyEAM</v>
      </c>
      <c r="M103" s="445" t="s">
        <v>707</v>
      </c>
      <c r="N103" s="443"/>
      <c r="O103" s="443"/>
      <c r="P103" s="276"/>
      <c r="Q103" s="379"/>
      <c r="R103" s="379"/>
      <c r="S103" s="379"/>
      <c r="T103" s="379"/>
      <c r="U103" s="379"/>
      <c r="V103" s="379"/>
      <c r="W103" s="379"/>
      <c r="X103" s="379"/>
      <c r="Y103" s="379"/>
      <c r="Z103" s="379"/>
      <c r="AA103" s="379"/>
      <c r="AB103" s="379"/>
      <c r="AC103" s="379"/>
      <c r="AD103" s="379"/>
    </row>
    <row r="104" spans="1:30" ht="47.1" customHeight="1" x14ac:dyDescent="0.2">
      <c r="A104" s="441">
        <v>12</v>
      </c>
      <c r="B104" s="386" t="str">
        <f t="shared" si="8"/>
        <v/>
      </c>
      <c r="C104" s="387">
        <f>IFERROR(IF(N104&lt;&gt;"",N104,IF(A104=A103,IF(C103&lt;YEAR('Overview - Section A'!$E$8),C103+1,""),YEAR('Overview - Section A'!$E$7)-1)),"")</f>
        <v>2017</v>
      </c>
      <c r="D104" s="442"/>
      <c r="E104" s="389"/>
      <c r="F104" s="390" t="str">
        <f t="shared" si="9"/>
        <v/>
      </c>
      <c r="G104" s="391"/>
      <c r="H104" s="392"/>
      <c r="I104" s="443" t="str">
        <f t="shared" si="10"/>
        <v>122017</v>
      </c>
      <c r="J104" s="444" t="s">
        <v>407</v>
      </c>
      <c r="K104" s="444" t="b">
        <f t="shared" si="11"/>
        <v>0</v>
      </c>
      <c r="L104" s="443" t="str">
        <f>IFERROR(IF(G104&lt;&gt;"",INDEX('Overview - Section A'!$U$38:$U$45,MATCH(G104,'Overview - Section A'!$A$38:$A$45,1)),J104),"")</f>
        <v>a1Y36000002bZJtEAM</v>
      </c>
      <c r="M104" s="445" t="s">
        <v>708</v>
      </c>
      <c r="N104" s="443"/>
      <c r="O104" s="443"/>
      <c r="P104" s="276"/>
      <c r="Q104" s="379"/>
      <c r="R104" s="379"/>
      <c r="S104" s="379"/>
      <c r="T104" s="379"/>
      <c r="U104" s="379"/>
      <c r="V104" s="379"/>
      <c r="W104" s="379"/>
      <c r="X104" s="379"/>
      <c r="Y104" s="379"/>
      <c r="Z104" s="379"/>
      <c r="AA104" s="379"/>
      <c r="AB104" s="379"/>
      <c r="AC104" s="379"/>
      <c r="AD104" s="379"/>
    </row>
    <row r="105" spans="1:30" ht="47.1" customHeight="1" x14ac:dyDescent="0.2">
      <c r="A105" s="441">
        <v>12</v>
      </c>
      <c r="B105" s="386" t="str">
        <f t="shared" si="8"/>
        <v/>
      </c>
      <c r="C105" s="387">
        <f>IFERROR(IF(N105&lt;&gt;"",N105,IF(A105=A104,IF(C104&lt;YEAR('Overview - Section A'!$E$8),C104+1,""),YEAR('Overview - Section A'!$E$7)-1)),"")</f>
        <v>2018</v>
      </c>
      <c r="D105" s="442"/>
      <c r="E105" s="389"/>
      <c r="F105" s="390" t="str">
        <f t="shared" si="9"/>
        <v/>
      </c>
      <c r="G105" s="391"/>
      <c r="H105" s="392"/>
      <c r="I105" s="443" t="str">
        <f t="shared" si="10"/>
        <v>122018</v>
      </c>
      <c r="J105" s="444" t="s">
        <v>409</v>
      </c>
      <c r="K105" s="444" t="b">
        <f t="shared" si="11"/>
        <v>0</v>
      </c>
      <c r="L105" s="443" t="str">
        <f>IFERROR(IF(G105&lt;&gt;"",INDEX('Overview - Section A'!$U$38:$U$45,MATCH(G105,'Overview - Section A'!$A$38:$A$45,1)),J105),"")</f>
        <v>a1Y36000002bZJuEAM</v>
      </c>
      <c r="M105" s="445" t="s">
        <v>709</v>
      </c>
      <c r="N105" s="443"/>
      <c r="O105" s="443"/>
      <c r="P105" s="276"/>
      <c r="Q105" s="379"/>
      <c r="R105" s="379"/>
      <c r="S105" s="379"/>
      <c r="T105" s="379"/>
      <c r="U105" s="379"/>
      <c r="V105" s="379"/>
      <c r="W105" s="379"/>
      <c r="X105" s="379"/>
      <c r="Y105" s="379"/>
      <c r="Z105" s="379"/>
      <c r="AA105" s="379"/>
      <c r="AB105" s="379"/>
      <c r="AC105" s="379"/>
      <c r="AD105" s="379"/>
    </row>
    <row r="106" spans="1:30" ht="47.1" customHeight="1" x14ac:dyDescent="0.2">
      <c r="A106" s="441">
        <v>12</v>
      </c>
      <c r="B106" s="386" t="str">
        <f t="shared" si="8"/>
        <v/>
      </c>
      <c r="C106" s="387">
        <f>IFERROR(IF(N106&lt;&gt;"",N106,IF(A106=A105,IF(C105&lt;YEAR('Overview - Section A'!$E$8),C105+1,""),YEAR('Overview - Section A'!$E$7)-1)),"")</f>
        <v>2019</v>
      </c>
      <c r="D106" s="442"/>
      <c r="E106" s="389"/>
      <c r="F106" s="390" t="str">
        <f t="shared" si="9"/>
        <v/>
      </c>
      <c r="G106" s="391"/>
      <c r="H106" s="392"/>
      <c r="I106" s="443" t="str">
        <f t="shared" si="10"/>
        <v>122019</v>
      </c>
      <c r="J106" s="444" t="s">
        <v>411</v>
      </c>
      <c r="K106" s="444" t="b">
        <f t="shared" si="11"/>
        <v>0</v>
      </c>
      <c r="L106" s="443" t="str">
        <f>IFERROR(IF(G106&lt;&gt;"",INDEX('Overview - Section A'!$U$38:$U$45,MATCH(G106,'Overview - Section A'!$A$38:$A$45,1)),J106),"")</f>
        <v>a1Y36000002bZJvEAM</v>
      </c>
      <c r="M106" s="445" t="s">
        <v>710</v>
      </c>
      <c r="N106" s="443"/>
      <c r="O106" s="443"/>
      <c r="P106" s="276"/>
      <c r="Q106" s="379"/>
      <c r="R106" s="379"/>
      <c r="S106" s="379"/>
      <c r="T106" s="379"/>
      <c r="U106" s="379"/>
      <c r="V106" s="379"/>
      <c r="W106" s="379"/>
      <c r="X106" s="379"/>
      <c r="Y106" s="379"/>
      <c r="Z106" s="379"/>
      <c r="AA106" s="379"/>
      <c r="AB106" s="379"/>
      <c r="AC106" s="379"/>
      <c r="AD106" s="379"/>
    </row>
    <row r="107" spans="1:30" ht="47.1" customHeight="1" x14ac:dyDescent="0.2">
      <c r="A107" s="441">
        <v>12</v>
      </c>
      <c r="B107" s="386" t="str">
        <f t="shared" si="8"/>
        <v/>
      </c>
      <c r="C107" s="387">
        <f>IFERROR(IF(N107&lt;&gt;"",N107,IF(A107=A106,IF(C106&lt;YEAR('Overview - Section A'!$E$8),C106+1,""),YEAR('Overview - Section A'!$E$7)-1)),"")</f>
        <v>2020</v>
      </c>
      <c r="D107" s="442"/>
      <c r="E107" s="389"/>
      <c r="F107" s="390" t="str">
        <f t="shared" si="9"/>
        <v/>
      </c>
      <c r="G107" s="391"/>
      <c r="H107" s="392"/>
      <c r="I107" s="443" t="str">
        <f t="shared" si="10"/>
        <v>122020</v>
      </c>
      <c r="J107" s="444" t="s">
        <v>413</v>
      </c>
      <c r="K107" s="444" t="b">
        <f t="shared" si="11"/>
        <v>0</v>
      </c>
      <c r="L107" s="443" t="str">
        <f>IFERROR(IF(G107&lt;&gt;"",INDEX('Overview - Section A'!$U$38:$U$45,MATCH(G107,'Overview - Section A'!$A$38:$A$45,1)),J107),"")</f>
        <v>a1Y36000002bZJwEAM</v>
      </c>
      <c r="M107" s="445" t="s">
        <v>711</v>
      </c>
      <c r="N107" s="443"/>
      <c r="O107" s="443"/>
      <c r="P107" s="276"/>
      <c r="Q107" s="379"/>
      <c r="R107" s="379"/>
      <c r="S107" s="379"/>
      <c r="T107" s="379"/>
      <c r="U107" s="379"/>
      <c r="V107" s="379"/>
      <c r="W107" s="379"/>
      <c r="X107" s="379"/>
      <c r="Y107" s="379"/>
      <c r="Z107" s="379"/>
      <c r="AA107" s="379"/>
      <c r="AB107" s="379"/>
      <c r="AC107" s="379"/>
      <c r="AD107" s="379"/>
    </row>
    <row r="108" spans="1:30" ht="47.1" customHeight="1" x14ac:dyDescent="0.2">
      <c r="A108" s="441">
        <v>12</v>
      </c>
      <c r="B108" s="386" t="str">
        <f t="shared" si="8"/>
        <v/>
      </c>
      <c r="C108" s="387" t="str">
        <f>IFERROR(IF(N108&lt;&gt;"",N108,IF(A108=A107,IF(C107&lt;YEAR('Overview - Section A'!$E$8),C107+1,""),YEAR('Overview - Section A'!$E$7)-1)),"")</f>
        <v/>
      </c>
      <c r="D108" s="442"/>
      <c r="E108" s="389"/>
      <c r="F108" s="390" t="str">
        <f t="shared" si="9"/>
        <v/>
      </c>
      <c r="G108" s="391"/>
      <c r="H108" s="392"/>
      <c r="I108" s="443" t="str">
        <f t="shared" si="10"/>
        <v>12</v>
      </c>
      <c r="J108" s="444" t="s">
        <v>415</v>
      </c>
      <c r="K108" s="444" t="b">
        <f t="shared" si="11"/>
        <v>0</v>
      </c>
      <c r="L108" s="443" t="str">
        <f>IFERROR(IF(G108&lt;&gt;"",INDEX('Overview - Section A'!$U$38:$U$45,MATCH(G108,'Overview - Section A'!$A$38:$A$45,1)),J108),"")</f>
        <v>a1Y36000002bZJxEAM</v>
      </c>
      <c r="M108" s="445" t="s">
        <v>712</v>
      </c>
      <c r="N108" s="443"/>
      <c r="O108" s="443"/>
      <c r="P108" s="276"/>
      <c r="Q108" s="379"/>
      <c r="R108" s="379"/>
      <c r="S108" s="379"/>
      <c r="T108" s="379"/>
      <c r="U108" s="379"/>
      <c r="V108" s="379"/>
      <c r="W108" s="379"/>
      <c r="X108" s="379"/>
      <c r="Y108" s="379"/>
      <c r="Z108" s="379"/>
      <c r="AA108" s="379"/>
      <c r="AB108" s="379"/>
      <c r="AC108" s="379"/>
      <c r="AD108" s="379"/>
    </row>
    <row r="109" spans="1:30" ht="47.1" customHeight="1" x14ac:dyDescent="0.2">
      <c r="A109" s="441">
        <v>12</v>
      </c>
      <c r="B109" s="386" t="str">
        <f t="shared" si="8"/>
        <v/>
      </c>
      <c r="C109" s="387" t="str">
        <f>IFERROR(IF(N109&lt;&gt;"",N109,IF(A109=A108,IF(C108&lt;YEAR('Overview - Section A'!$E$8),C108+1,""),YEAR('Overview - Section A'!$E$7)-1)),"")</f>
        <v/>
      </c>
      <c r="D109" s="442"/>
      <c r="E109" s="389"/>
      <c r="F109" s="390" t="str">
        <f t="shared" si="9"/>
        <v/>
      </c>
      <c r="G109" s="391"/>
      <c r="H109" s="392"/>
      <c r="I109" s="443" t="str">
        <f t="shared" si="10"/>
        <v>12</v>
      </c>
      <c r="J109" s="444" t="s">
        <v>417</v>
      </c>
      <c r="K109" s="444" t="b">
        <f t="shared" si="11"/>
        <v>0</v>
      </c>
      <c r="L109" s="443" t="str">
        <f>IFERROR(IF(G109&lt;&gt;"",INDEX('Overview - Section A'!$U$38:$U$45,MATCH(G109,'Overview - Section A'!$A$38:$A$45,1)),J109),"")</f>
        <v>a1Y36000002bZJyEAM</v>
      </c>
      <c r="M109" s="445" t="s">
        <v>713</v>
      </c>
      <c r="N109" s="443"/>
      <c r="O109" s="443"/>
      <c r="P109" s="276"/>
      <c r="Q109" s="379"/>
      <c r="R109" s="379"/>
      <c r="S109" s="379"/>
      <c r="T109" s="379"/>
      <c r="U109" s="379"/>
      <c r="V109" s="379"/>
      <c r="W109" s="379"/>
      <c r="X109" s="379"/>
      <c r="Y109" s="379"/>
      <c r="Z109" s="379"/>
      <c r="AA109" s="379"/>
      <c r="AB109" s="379"/>
      <c r="AC109" s="379"/>
      <c r="AD109" s="379"/>
    </row>
    <row r="110" spans="1:30" ht="47.1" customHeight="1" x14ac:dyDescent="0.2">
      <c r="A110" s="441">
        <v>13</v>
      </c>
      <c r="B110" s="386" t="str">
        <f t="shared" si="8"/>
        <v/>
      </c>
      <c r="C110" s="387">
        <f>IFERROR(IF(N110&lt;&gt;"",N110,IF(A110=A109,IF(C109&lt;YEAR('Overview - Section A'!$E$8),C109+1,""),YEAR('Overview - Section A'!$E$7)-1)),"")</f>
        <v>2017</v>
      </c>
      <c r="D110" s="442"/>
      <c r="E110" s="389"/>
      <c r="F110" s="390" t="str">
        <f t="shared" si="9"/>
        <v/>
      </c>
      <c r="G110" s="391"/>
      <c r="H110" s="392"/>
      <c r="I110" s="443" t="str">
        <f t="shared" si="10"/>
        <v>132017</v>
      </c>
      <c r="J110" s="444" t="s">
        <v>407</v>
      </c>
      <c r="K110" s="444" t="b">
        <f t="shared" si="11"/>
        <v>0</v>
      </c>
      <c r="L110" s="443" t="str">
        <f>IFERROR(IF(G110&lt;&gt;"",INDEX('Overview - Section A'!$U$38:$U$45,MATCH(G110,'Overview - Section A'!$A$38:$A$45,1)),J110),"")</f>
        <v>a1Y36000002bZJtEAM</v>
      </c>
      <c r="M110" s="445" t="s">
        <v>714</v>
      </c>
      <c r="N110" s="443"/>
      <c r="O110" s="443"/>
      <c r="P110" s="276"/>
      <c r="Q110" s="379"/>
      <c r="R110" s="379"/>
      <c r="S110" s="379"/>
      <c r="T110" s="379"/>
      <c r="U110" s="379"/>
      <c r="V110" s="379"/>
      <c r="W110" s="379"/>
      <c r="X110" s="379"/>
      <c r="Y110" s="379"/>
      <c r="Z110" s="379"/>
      <c r="AA110" s="379"/>
      <c r="AB110" s="379"/>
      <c r="AC110" s="379"/>
      <c r="AD110" s="379"/>
    </row>
    <row r="111" spans="1:30" ht="47.1" customHeight="1" x14ac:dyDescent="0.2">
      <c r="A111" s="441">
        <v>13</v>
      </c>
      <c r="B111" s="386" t="str">
        <f t="shared" si="8"/>
        <v/>
      </c>
      <c r="C111" s="387">
        <f>IFERROR(IF(N111&lt;&gt;"",N111,IF(A111=A110,IF(C110&lt;YEAR('Overview - Section A'!$E$8),C110+1,""),YEAR('Overview - Section A'!$E$7)-1)),"")</f>
        <v>2018</v>
      </c>
      <c r="D111" s="442"/>
      <c r="E111" s="389"/>
      <c r="F111" s="390" t="str">
        <f t="shared" si="9"/>
        <v/>
      </c>
      <c r="G111" s="391"/>
      <c r="H111" s="392"/>
      <c r="I111" s="443" t="str">
        <f t="shared" si="10"/>
        <v>132018</v>
      </c>
      <c r="J111" s="444" t="s">
        <v>409</v>
      </c>
      <c r="K111" s="444" t="b">
        <f t="shared" si="11"/>
        <v>0</v>
      </c>
      <c r="L111" s="443" t="str">
        <f>IFERROR(IF(G111&lt;&gt;"",INDEX('Overview - Section A'!$U$38:$U$45,MATCH(G111,'Overview - Section A'!$A$38:$A$45,1)),J111),"")</f>
        <v>a1Y36000002bZJuEAM</v>
      </c>
      <c r="M111" s="445" t="s">
        <v>715</v>
      </c>
      <c r="N111" s="443"/>
      <c r="O111" s="443"/>
      <c r="P111" s="276"/>
      <c r="Q111" s="379"/>
      <c r="R111" s="379"/>
      <c r="S111" s="379"/>
      <c r="T111" s="379"/>
      <c r="U111" s="379"/>
      <c r="V111" s="379"/>
      <c r="W111" s="379"/>
      <c r="X111" s="379"/>
      <c r="Y111" s="379"/>
      <c r="Z111" s="379"/>
      <c r="AA111" s="379"/>
      <c r="AB111" s="379"/>
      <c r="AC111" s="379"/>
      <c r="AD111" s="379"/>
    </row>
    <row r="112" spans="1:30" ht="47.1" customHeight="1" x14ac:dyDescent="0.2">
      <c r="A112" s="441">
        <v>13</v>
      </c>
      <c r="B112" s="386" t="str">
        <f t="shared" si="8"/>
        <v/>
      </c>
      <c r="C112" s="387">
        <f>IFERROR(IF(N112&lt;&gt;"",N112,IF(A112=A111,IF(C111&lt;YEAR('Overview - Section A'!$E$8),C111+1,""),YEAR('Overview - Section A'!$E$7)-1)),"")</f>
        <v>2019</v>
      </c>
      <c r="D112" s="442"/>
      <c r="E112" s="389"/>
      <c r="F112" s="390" t="str">
        <f t="shared" si="9"/>
        <v/>
      </c>
      <c r="G112" s="391"/>
      <c r="H112" s="392"/>
      <c r="I112" s="443" t="str">
        <f t="shared" si="10"/>
        <v>132019</v>
      </c>
      <c r="J112" s="444" t="s">
        <v>411</v>
      </c>
      <c r="K112" s="444" t="b">
        <f t="shared" si="11"/>
        <v>0</v>
      </c>
      <c r="L112" s="443" t="str">
        <f>IFERROR(IF(G112&lt;&gt;"",INDEX('Overview - Section A'!$U$38:$U$45,MATCH(G112,'Overview - Section A'!$A$38:$A$45,1)),J112),"")</f>
        <v>a1Y36000002bZJvEAM</v>
      </c>
      <c r="M112" s="445" t="s">
        <v>716</v>
      </c>
      <c r="N112" s="443"/>
      <c r="O112" s="443"/>
      <c r="P112" s="276"/>
      <c r="Q112" s="379"/>
      <c r="R112" s="379"/>
      <c r="S112" s="379"/>
      <c r="T112" s="379"/>
      <c r="U112" s="379"/>
      <c r="V112" s="379"/>
      <c r="W112" s="379"/>
      <c r="X112" s="379"/>
      <c r="Y112" s="379"/>
      <c r="Z112" s="379"/>
      <c r="AA112" s="379"/>
      <c r="AB112" s="379"/>
      <c r="AC112" s="379"/>
      <c r="AD112" s="379"/>
    </row>
    <row r="113" spans="1:30" ht="47.1" customHeight="1" x14ac:dyDescent="0.2">
      <c r="A113" s="441">
        <v>13</v>
      </c>
      <c r="B113" s="386" t="str">
        <f t="shared" si="8"/>
        <v/>
      </c>
      <c r="C113" s="387">
        <f>IFERROR(IF(N113&lt;&gt;"",N113,IF(A113=A112,IF(C112&lt;YEAR('Overview - Section A'!$E$8),C112+1,""),YEAR('Overview - Section A'!$E$7)-1)),"")</f>
        <v>2020</v>
      </c>
      <c r="D113" s="442"/>
      <c r="E113" s="389"/>
      <c r="F113" s="390" t="str">
        <f t="shared" si="9"/>
        <v/>
      </c>
      <c r="G113" s="391"/>
      <c r="H113" s="392"/>
      <c r="I113" s="443" t="str">
        <f t="shared" si="10"/>
        <v>132020</v>
      </c>
      <c r="J113" s="444" t="s">
        <v>413</v>
      </c>
      <c r="K113" s="444" t="b">
        <f t="shared" si="11"/>
        <v>0</v>
      </c>
      <c r="L113" s="443" t="str">
        <f>IFERROR(IF(G113&lt;&gt;"",INDEX('Overview - Section A'!$U$38:$U$45,MATCH(G113,'Overview - Section A'!$A$38:$A$45,1)),J113),"")</f>
        <v>a1Y36000002bZJwEAM</v>
      </c>
      <c r="M113" s="445" t="s">
        <v>717</v>
      </c>
      <c r="N113" s="443"/>
      <c r="O113" s="443"/>
      <c r="P113" s="276"/>
      <c r="Q113" s="379"/>
      <c r="R113" s="379"/>
      <c r="S113" s="379"/>
      <c r="T113" s="379"/>
      <c r="U113" s="379"/>
      <c r="V113" s="379"/>
      <c r="W113" s="379"/>
      <c r="X113" s="379"/>
      <c r="Y113" s="379"/>
      <c r="Z113" s="379"/>
      <c r="AA113" s="379"/>
      <c r="AB113" s="379"/>
      <c r="AC113" s="379"/>
      <c r="AD113" s="379"/>
    </row>
    <row r="114" spans="1:30" ht="47.1" customHeight="1" x14ac:dyDescent="0.2">
      <c r="A114" s="441">
        <v>13</v>
      </c>
      <c r="B114" s="386" t="str">
        <f t="shared" si="8"/>
        <v/>
      </c>
      <c r="C114" s="387" t="str">
        <f>IFERROR(IF(N114&lt;&gt;"",N114,IF(A114=A113,IF(C113&lt;YEAR('Overview - Section A'!$E$8),C113+1,""),YEAR('Overview - Section A'!$E$7)-1)),"")</f>
        <v/>
      </c>
      <c r="D114" s="442"/>
      <c r="E114" s="389"/>
      <c r="F114" s="390" t="str">
        <f t="shared" si="9"/>
        <v/>
      </c>
      <c r="G114" s="391"/>
      <c r="H114" s="392"/>
      <c r="I114" s="443" t="str">
        <f t="shared" si="10"/>
        <v>13</v>
      </c>
      <c r="J114" s="444" t="s">
        <v>415</v>
      </c>
      <c r="K114" s="444" t="b">
        <f t="shared" si="11"/>
        <v>0</v>
      </c>
      <c r="L114" s="443" t="str">
        <f>IFERROR(IF(G114&lt;&gt;"",INDEX('Overview - Section A'!$U$38:$U$45,MATCH(G114,'Overview - Section A'!$A$38:$A$45,1)),J114),"")</f>
        <v>a1Y36000002bZJxEAM</v>
      </c>
      <c r="M114" s="445" t="s">
        <v>718</v>
      </c>
      <c r="N114" s="443"/>
      <c r="O114" s="443"/>
      <c r="P114" s="276"/>
      <c r="Q114" s="379"/>
      <c r="R114" s="379"/>
      <c r="S114" s="379"/>
      <c r="T114" s="379"/>
      <c r="U114" s="379"/>
      <c r="V114" s="379"/>
      <c r="W114" s="379"/>
      <c r="X114" s="379"/>
      <c r="Y114" s="379"/>
      <c r="Z114" s="379"/>
      <c r="AA114" s="379"/>
      <c r="AB114" s="379"/>
      <c r="AC114" s="379"/>
      <c r="AD114" s="379"/>
    </row>
    <row r="115" spans="1:30" ht="47.1" customHeight="1" x14ac:dyDescent="0.2">
      <c r="A115" s="441">
        <v>13</v>
      </c>
      <c r="B115" s="386" t="str">
        <f t="shared" si="8"/>
        <v/>
      </c>
      <c r="C115" s="387" t="str">
        <f>IFERROR(IF(N115&lt;&gt;"",N115,IF(A115=A114,IF(C114&lt;YEAR('Overview - Section A'!$E$8),C114+1,""),YEAR('Overview - Section A'!$E$7)-1)),"")</f>
        <v/>
      </c>
      <c r="D115" s="442"/>
      <c r="E115" s="389"/>
      <c r="F115" s="390" t="str">
        <f t="shared" si="9"/>
        <v/>
      </c>
      <c r="G115" s="391"/>
      <c r="H115" s="392"/>
      <c r="I115" s="443" t="str">
        <f t="shared" si="10"/>
        <v>13</v>
      </c>
      <c r="J115" s="444" t="s">
        <v>417</v>
      </c>
      <c r="K115" s="444" t="b">
        <f t="shared" si="11"/>
        <v>0</v>
      </c>
      <c r="L115" s="443" t="str">
        <f>IFERROR(IF(G115&lt;&gt;"",INDEX('Overview - Section A'!$U$38:$U$45,MATCH(G115,'Overview - Section A'!$A$38:$A$45,1)),J115),"")</f>
        <v>a1Y36000002bZJyEAM</v>
      </c>
      <c r="M115" s="445" t="s">
        <v>719</v>
      </c>
      <c r="N115" s="443"/>
      <c r="O115" s="443"/>
      <c r="P115" s="276"/>
      <c r="Q115" s="379"/>
      <c r="R115" s="379"/>
      <c r="S115" s="379"/>
      <c r="T115" s="379"/>
      <c r="U115" s="379"/>
      <c r="V115" s="379"/>
      <c r="W115" s="379"/>
      <c r="X115" s="379"/>
      <c r="Y115" s="379"/>
      <c r="Z115" s="379"/>
      <c r="AA115" s="379"/>
      <c r="AB115" s="379"/>
      <c r="AC115" s="379"/>
      <c r="AD115" s="379"/>
    </row>
    <row r="116" spans="1:30" ht="47.1" customHeight="1" x14ac:dyDescent="0.2">
      <c r="A116" s="441">
        <v>14</v>
      </c>
      <c r="B116" s="386" t="str">
        <f t="shared" si="8"/>
        <v/>
      </c>
      <c r="C116" s="387">
        <f>IFERROR(IF(N116&lt;&gt;"",N116,IF(A116=A115,IF(C115&lt;YEAR('Overview - Section A'!$E$8),C115+1,""),YEAR('Overview - Section A'!$E$7)-1)),"")</f>
        <v>2017</v>
      </c>
      <c r="D116" s="442"/>
      <c r="E116" s="389"/>
      <c r="F116" s="390" t="str">
        <f t="shared" si="9"/>
        <v/>
      </c>
      <c r="G116" s="391"/>
      <c r="H116" s="392"/>
      <c r="I116" s="443" t="str">
        <f t="shared" si="10"/>
        <v>142017</v>
      </c>
      <c r="J116" s="444" t="s">
        <v>407</v>
      </c>
      <c r="K116" s="444" t="b">
        <f t="shared" si="11"/>
        <v>0</v>
      </c>
      <c r="L116" s="443" t="str">
        <f>IFERROR(IF(G116&lt;&gt;"",INDEX('Overview - Section A'!$U$38:$U$45,MATCH(G116,'Overview - Section A'!$A$38:$A$45,1)),J116),"")</f>
        <v>a1Y36000002bZJtEAM</v>
      </c>
      <c r="M116" s="445" t="s">
        <v>720</v>
      </c>
      <c r="N116" s="443"/>
      <c r="O116" s="443"/>
      <c r="P116" s="276"/>
      <c r="Q116" s="379"/>
      <c r="R116" s="379"/>
      <c r="S116" s="379"/>
      <c r="T116" s="379"/>
      <c r="U116" s="379"/>
      <c r="V116" s="379"/>
      <c r="W116" s="379"/>
      <c r="X116" s="379"/>
      <c r="Y116" s="379"/>
      <c r="Z116" s="379"/>
      <c r="AA116" s="379"/>
      <c r="AB116" s="379"/>
      <c r="AC116" s="379"/>
      <c r="AD116" s="379"/>
    </row>
    <row r="117" spans="1:30" ht="47.1" customHeight="1" x14ac:dyDescent="0.2">
      <c r="A117" s="441">
        <v>14</v>
      </c>
      <c r="B117" s="386" t="str">
        <f t="shared" si="8"/>
        <v/>
      </c>
      <c r="C117" s="387">
        <f>IFERROR(IF(N117&lt;&gt;"",N117,IF(A117=A116,IF(C116&lt;YEAR('Overview - Section A'!$E$8),C116+1,""),YEAR('Overview - Section A'!$E$7)-1)),"")</f>
        <v>2018</v>
      </c>
      <c r="D117" s="442"/>
      <c r="E117" s="389"/>
      <c r="F117" s="390" t="str">
        <f t="shared" si="9"/>
        <v/>
      </c>
      <c r="G117" s="391"/>
      <c r="H117" s="392"/>
      <c r="I117" s="443" t="str">
        <f t="shared" si="10"/>
        <v>142018</v>
      </c>
      <c r="J117" s="444" t="s">
        <v>409</v>
      </c>
      <c r="K117" s="444" t="b">
        <f t="shared" si="11"/>
        <v>0</v>
      </c>
      <c r="L117" s="443" t="str">
        <f>IFERROR(IF(G117&lt;&gt;"",INDEX('Overview - Section A'!$U$38:$U$45,MATCH(G117,'Overview - Section A'!$A$38:$A$45,1)),J117),"")</f>
        <v>a1Y36000002bZJuEAM</v>
      </c>
      <c r="M117" s="445" t="s">
        <v>721</v>
      </c>
      <c r="N117" s="443"/>
      <c r="O117" s="443"/>
      <c r="P117" s="276"/>
      <c r="Q117" s="379"/>
      <c r="R117" s="379"/>
      <c r="S117" s="379"/>
      <c r="T117" s="379"/>
      <c r="U117" s="379"/>
      <c r="V117" s="379"/>
      <c r="W117" s="379"/>
      <c r="X117" s="379"/>
      <c r="Y117" s="379"/>
      <c r="Z117" s="379"/>
      <c r="AA117" s="379"/>
      <c r="AB117" s="379"/>
      <c r="AC117" s="379"/>
      <c r="AD117" s="379"/>
    </row>
    <row r="118" spans="1:30" ht="47.1" customHeight="1" x14ac:dyDescent="0.2">
      <c r="A118" s="441">
        <v>14</v>
      </c>
      <c r="B118" s="386" t="str">
        <f t="shared" si="8"/>
        <v/>
      </c>
      <c r="C118" s="387">
        <f>IFERROR(IF(N118&lt;&gt;"",N118,IF(A118=A117,IF(C117&lt;YEAR('Overview - Section A'!$E$8),C117+1,""),YEAR('Overview - Section A'!$E$7)-1)),"")</f>
        <v>2019</v>
      </c>
      <c r="D118" s="442"/>
      <c r="E118" s="389"/>
      <c r="F118" s="390" t="str">
        <f t="shared" si="9"/>
        <v/>
      </c>
      <c r="G118" s="391"/>
      <c r="H118" s="392"/>
      <c r="I118" s="443" t="str">
        <f t="shared" si="10"/>
        <v>142019</v>
      </c>
      <c r="J118" s="444" t="s">
        <v>411</v>
      </c>
      <c r="K118" s="444" t="b">
        <f t="shared" si="11"/>
        <v>0</v>
      </c>
      <c r="L118" s="443" t="str">
        <f>IFERROR(IF(G118&lt;&gt;"",INDEX('Overview - Section A'!$U$38:$U$45,MATCH(G118,'Overview - Section A'!$A$38:$A$45,1)),J118),"")</f>
        <v>a1Y36000002bZJvEAM</v>
      </c>
      <c r="M118" s="445" t="s">
        <v>722</v>
      </c>
      <c r="N118" s="443"/>
      <c r="O118" s="443"/>
      <c r="P118" s="276"/>
      <c r="Q118" s="379"/>
      <c r="R118" s="379"/>
      <c r="S118" s="379"/>
      <c r="T118" s="379"/>
      <c r="U118" s="379"/>
      <c r="V118" s="379"/>
      <c r="W118" s="379"/>
      <c r="X118" s="379"/>
      <c r="Y118" s="379"/>
      <c r="Z118" s="379"/>
      <c r="AA118" s="379"/>
      <c r="AB118" s="379"/>
      <c r="AC118" s="379"/>
      <c r="AD118" s="379"/>
    </row>
    <row r="119" spans="1:30" ht="47.1" customHeight="1" x14ac:dyDescent="0.2">
      <c r="A119" s="441">
        <v>14</v>
      </c>
      <c r="B119" s="386" t="str">
        <f t="shared" si="8"/>
        <v/>
      </c>
      <c r="C119" s="387">
        <f>IFERROR(IF(N119&lt;&gt;"",N119,IF(A119=A118,IF(C118&lt;YEAR('Overview - Section A'!$E$8),C118+1,""),YEAR('Overview - Section A'!$E$7)-1)),"")</f>
        <v>2020</v>
      </c>
      <c r="D119" s="442"/>
      <c r="E119" s="389"/>
      <c r="F119" s="390" t="str">
        <f t="shared" si="9"/>
        <v/>
      </c>
      <c r="G119" s="391"/>
      <c r="H119" s="392"/>
      <c r="I119" s="443" t="str">
        <f t="shared" si="10"/>
        <v>142020</v>
      </c>
      <c r="J119" s="444" t="s">
        <v>413</v>
      </c>
      <c r="K119" s="444" t="b">
        <f t="shared" si="11"/>
        <v>0</v>
      </c>
      <c r="L119" s="443" t="str">
        <f>IFERROR(IF(G119&lt;&gt;"",INDEX('Overview - Section A'!$U$38:$U$45,MATCH(G119,'Overview - Section A'!$A$38:$A$45,1)),J119),"")</f>
        <v>a1Y36000002bZJwEAM</v>
      </c>
      <c r="M119" s="445" t="s">
        <v>723</v>
      </c>
      <c r="N119" s="443"/>
      <c r="O119" s="443"/>
      <c r="P119" s="276"/>
      <c r="Q119" s="379"/>
      <c r="R119" s="379"/>
      <c r="S119" s="379"/>
      <c r="T119" s="379"/>
      <c r="U119" s="379"/>
      <c r="V119" s="379"/>
      <c r="W119" s="379"/>
      <c r="X119" s="379"/>
      <c r="Y119" s="379"/>
      <c r="Z119" s="379"/>
      <c r="AA119" s="379"/>
      <c r="AB119" s="379"/>
      <c r="AC119" s="379"/>
      <c r="AD119" s="379"/>
    </row>
    <row r="120" spans="1:30" ht="47.1" customHeight="1" x14ac:dyDescent="0.2">
      <c r="A120" s="441">
        <v>14</v>
      </c>
      <c r="B120" s="386" t="str">
        <f t="shared" si="8"/>
        <v/>
      </c>
      <c r="C120" s="387" t="str">
        <f>IFERROR(IF(N120&lt;&gt;"",N120,IF(A120=A119,IF(C119&lt;YEAR('Overview - Section A'!$E$8),C119+1,""),YEAR('Overview - Section A'!$E$7)-1)),"")</f>
        <v/>
      </c>
      <c r="D120" s="442"/>
      <c r="E120" s="389"/>
      <c r="F120" s="390" t="str">
        <f t="shared" si="9"/>
        <v/>
      </c>
      <c r="G120" s="391"/>
      <c r="H120" s="392"/>
      <c r="I120" s="443" t="str">
        <f t="shared" si="10"/>
        <v>14</v>
      </c>
      <c r="J120" s="444" t="s">
        <v>415</v>
      </c>
      <c r="K120" s="444" t="b">
        <f t="shared" si="11"/>
        <v>0</v>
      </c>
      <c r="L120" s="443" t="str">
        <f>IFERROR(IF(G120&lt;&gt;"",INDEX('Overview - Section A'!$U$38:$U$45,MATCH(G120,'Overview - Section A'!$A$38:$A$45,1)),J120),"")</f>
        <v>a1Y36000002bZJxEAM</v>
      </c>
      <c r="M120" s="445" t="s">
        <v>724</v>
      </c>
      <c r="N120" s="443"/>
      <c r="O120" s="443"/>
      <c r="P120" s="276"/>
      <c r="Q120" s="379"/>
      <c r="R120" s="379"/>
      <c r="S120" s="379"/>
      <c r="T120" s="379"/>
      <c r="U120" s="379"/>
      <c r="V120" s="379"/>
      <c r="W120" s="379"/>
      <c r="X120" s="379"/>
      <c r="Y120" s="379"/>
      <c r="Z120" s="379"/>
      <c r="AA120" s="379"/>
      <c r="AB120" s="379"/>
      <c r="AC120" s="379"/>
      <c r="AD120" s="379"/>
    </row>
    <row r="121" spans="1:30" ht="47.1" customHeight="1" x14ac:dyDescent="0.2">
      <c r="A121" s="441">
        <v>14</v>
      </c>
      <c r="B121" s="386" t="str">
        <f t="shared" si="8"/>
        <v/>
      </c>
      <c r="C121" s="387" t="str">
        <f>IFERROR(IF(N121&lt;&gt;"",N121,IF(A121=A120,IF(C120&lt;YEAR('Overview - Section A'!$E$8),C120+1,""),YEAR('Overview - Section A'!$E$7)-1)),"")</f>
        <v/>
      </c>
      <c r="D121" s="442"/>
      <c r="E121" s="389"/>
      <c r="F121" s="390" t="str">
        <f t="shared" si="9"/>
        <v/>
      </c>
      <c r="G121" s="391"/>
      <c r="H121" s="392"/>
      <c r="I121" s="443" t="str">
        <f t="shared" si="10"/>
        <v>14</v>
      </c>
      <c r="J121" s="444" t="s">
        <v>417</v>
      </c>
      <c r="K121" s="444" t="b">
        <f t="shared" si="11"/>
        <v>0</v>
      </c>
      <c r="L121" s="443" t="str">
        <f>IFERROR(IF(G121&lt;&gt;"",INDEX('Overview - Section A'!$U$38:$U$45,MATCH(G121,'Overview - Section A'!$A$38:$A$45,1)),J121),"")</f>
        <v>a1Y36000002bZJyEAM</v>
      </c>
      <c r="M121" s="445" t="s">
        <v>725</v>
      </c>
      <c r="N121" s="443"/>
      <c r="O121" s="443"/>
      <c r="P121" s="276"/>
      <c r="Q121" s="379"/>
      <c r="R121" s="379"/>
      <c r="S121" s="379"/>
      <c r="T121" s="379"/>
      <c r="U121" s="379"/>
      <c r="V121" s="379"/>
      <c r="W121" s="379"/>
      <c r="X121" s="379"/>
      <c r="Y121" s="379"/>
      <c r="Z121" s="379"/>
      <c r="AA121" s="379"/>
      <c r="AB121" s="379"/>
      <c r="AC121" s="379"/>
      <c r="AD121" s="379"/>
    </row>
    <row r="122" spans="1:30" ht="47.1" customHeight="1" x14ac:dyDescent="0.2">
      <c r="A122" s="441">
        <v>15</v>
      </c>
      <c r="B122" s="386" t="str">
        <f t="shared" si="8"/>
        <v/>
      </c>
      <c r="C122" s="387">
        <f>IFERROR(IF(N122&lt;&gt;"",N122,IF(A122=A121,IF(C121&lt;YEAR('Overview - Section A'!$E$8),C121+1,""),YEAR('Overview - Section A'!$E$7)-1)),"")</f>
        <v>2017</v>
      </c>
      <c r="D122" s="442"/>
      <c r="E122" s="389"/>
      <c r="F122" s="390" t="str">
        <f t="shared" si="9"/>
        <v/>
      </c>
      <c r="G122" s="391"/>
      <c r="H122" s="392"/>
      <c r="I122" s="443" t="str">
        <f t="shared" si="10"/>
        <v>152017</v>
      </c>
      <c r="J122" s="444" t="s">
        <v>407</v>
      </c>
      <c r="K122" s="444" t="b">
        <f t="shared" si="11"/>
        <v>0</v>
      </c>
      <c r="L122" s="443" t="str">
        <f>IFERROR(IF(G122&lt;&gt;"",INDEX('Overview - Section A'!$U$38:$U$45,MATCH(G122,'Overview - Section A'!$A$38:$A$45,1)),J122),"")</f>
        <v>a1Y36000002bZJtEAM</v>
      </c>
      <c r="M122" s="445" t="s">
        <v>726</v>
      </c>
      <c r="N122" s="443"/>
      <c r="O122" s="443"/>
      <c r="P122" s="276"/>
      <c r="Q122" s="379"/>
      <c r="R122" s="379"/>
      <c r="S122" s="379"/>
      <c r="T122" s="379"/>
      <c r="U122" s="379"/>
      <c r="V122" s="379"/>
      <c r="W122" s="379"/>
      <c r="X122" s="379"/>
      <c r="Y122" s="379"/>
      <c r="Z122" s="379"/>
      <c r="AA122" s="379"/>
      <c r="AB122" s="379"/>
      <c r="AC122" s="379"/>
      <c r="AD122" s="379"/>
    </row>
    <row r="123" spans="1:30" ht="47.1" customHeight="1" x14ac:dyDescent="0.2">
      <c r="A123" s="441">
        <v>15</v>
      </c>
      <c r="B123" s="386" t="str">
        <f t="shared" si="8"/>
        <v/>
      </c>
      <c r="C123" s="387">
        <f>IFERROR(IF(N123&lt;&gt;"",N123,IF(A123=A122,IF(C122&lt;YEAR('Overview - Section A'!$E$8),C122+1,""),YEAR('Overview - Section A'!$E$7)-1)),"")</f>
        <v>2018</v>
      </c>
      <c r="D123" s="442"/>
      <c r="E123" s="389"/>
      <c r="F123" s="390" t="str">
        <f t="shared" si="9"/>
        <v/>
      </c>
      <c r="G123" s="391"/>
      <c r="H123" s="392"/>
      <c r="I123" s="443" t="str">
        <f t="shared" si="10"/>
        <v>152018</v>
      </c>
      <c r="J123" s="444" t="s">
        <v>409</v>
      </c>
      <c r="K123" s="444" t="b">
        <f t="shared" si="11"/>
        <v>0</v>
      </c>
      <c r="L123" s="443" t="str">
        <f>IFERROR(IF(G123&lt;&gt;"",INDEX('Overview - Section A'!$U$38:$U$45,MATCH(G123,'Overview - Section A'!$A$38:$A$45,1)),J123),"")</f>
        <v>a1Y36000002bZJuEAM</v>
      </c>
      <c r="M123" s="445" t="s">
        <v>727</v>
      </c>
      <c r="N123" s="443"/>
      <c r="O123" s="443"/>
      <c r="P123" s="276"/>
      <c r="Q123" s="379"/>
      <c r="R123" s="379"/>
      <c r="S123" s="379"/>
      <c r="T123" s="379"/>
      <c r="U123" s="379"/>
      <c r="V123" s="379"/>
      <c r="W123" s="379"/>
      <c r="X123" s="379"/>
      <c r="Y123" s="379"/>
      <c r="Z123" s="379"/>
      <c r="AA123" s="379"/>
      <c r="AB123" s="379"/>
      <c r="AC123" s="379"/>
      <c r="AD123" s="379"/>
    </row>
    <row r="124" spans="1:30" ht="47.1" customHeight="1" x14ac:dyDescent="0.2">
      <c r="A124" s="441">
        <v>15</v>
      </c>
      <c r="B124" s="386" t="str">
        <f t="shared" si="8"/>
        <v/>
      </c>
      <c r="C124" s="387">
        <f>IFERROR(IF(N124&lt;&gt;"",N124,IF(A124=A123,IF(C123&lt;YEAR('Overview - Section A'!$E$8),C123+1,""),YEAR('Overview - Section A'!$E$7)-1)),"")</f>
        <v>2019</v>
      </c>
      <c r="D124" s="442"/>
      <c r="E124" s="389"/>
      <c r="F124" s="390" t="str">
        <f t="shared" si="9"/>
        <v/>
      </c>
      <c r="G124" s="391"/>
      <c r="H124" s="392"/>
      <c r="I124" s="443" t="str">
        <f t="shared" si="10"/>
        <v>152019</v>
      </c>
      <c r="J124" s="444" t="s">
        <v>411</v>
      </c>
      <c r="K124" s="444" t="b">
        <f t="shared" si="11"/>
        <v>0</v>
      </c>
      <c r="L124" s="443" t="str">
        <f>IFERROR(IF(G124&lt;&gt;"",INDEX('Overview - Section A'!$U$38:$U$45,MATCH(G124,'Overview - Section A'!$A$38:$A$45,1)),J124),"")</f>
        <v>a1Y36000002bZJvEAM</v>
      </c>
      <c r="M124" s="445" t="s">
        <v>728</v>
      </c>
      <c r="N124" s="443"/>
      <c r="O124" s="443"/>
      <c r="P124" s="276"/>
      <c r="Q124" s="379"/>
      <c r="R124" s="379"/>
      <c r="S124" s="379"/>
      <c r="T124" s="379"/>
      <c r="U124" s="379"/>
      <c r="V124" s="379"/>
      <c r="W124" s="379"/>
      <c r="X124" s="379"/>
      <c r="Y124" s="379"/>
      <c r="Z124" s="379"/>
      <c r="AA124" s="379"/>
      <c r="AB124" s="379"/>
      <c r="AC124" s="379"/>
      <c r="AD124" s="379"/>
    </row>
    <row r="125" spans="1:30" ht="47.1" customHeight="1" x14ac:dyDescent="0.2">
      <c r="A125" s="441">
        <v>15</v>
      </c>
      <c r="B125" s="386" t="str">
        <f t="shared" si="8"/>
        <v/>
      </c>
      <c r="C125" s="387">
        <f>IFERROR(IF(N125&lt;&gt;"",N125,IF(A125=A124,IF(C124&lt;YEAR('Overview - Section A'!$E$8),C124+1,""),YEAR('Overview - Section A'!$E$7)-1)),"")</f>
        <v>2020</v>
      </c>
      <c r="D125" s="442"/>
      <c r="E125" s="389"/>
      <c r="F125" s="390" t="str">
        <f t="shared" si="9"/>
        <v/>
      </c>
      <c r="G125" s="391"/>
      <c r="H125" s="392"/>
      <c r="I125" s="443" t="str">
        <f t="shared" si="10"/>
        <v>152020</v>
      </c>
      <c r="J125" s="444" t="s">
        <v>413</v>
      </c>
      <c r="K125" s="444" t="b">
        <f t="shared" si="11"/>
        <v>0</v>
      </c>
      <c r="L125" s="443" t="str">
        <f>IFERROR(IF(G125&lt;&gt;"",INDEX('Overview - Section A'!$U$38:$U$45,MATCH(G125,'Overview - Section A'!$A$38:$A$45,1)),J125),"")</f>
        <v>a1Y36000002bZJwEAM</v>
      </c>
      <c r="M125" s="445" t="s">
        <v>729</v>
      </c>
      <c r="N125" s="443"/>
      <c r="O125" s="443"/>
      <c r="P125" s="276"/>
      <c r="Q125" s="379"/>
      <c r="R125" s="379"/>
      <c r="S125" s="379"/>
      <c r="T125" s="379"/>
      <c r="U125" s="379"/>
      <c r="V125" s="379"/>
      <c r="W125" s="379"/>
      <c r="X125" s="379"/>
      <c r="Y125" s="379"/>
      <c r="Z125" s="379"/>
      <c r="AA125" s="379"/>
      <c r="AB125" s="379"/>
      <c r="AC125" s="379"/>
      <c r="AD125" s="379"/>
    </row>
    <row r="126" spans="1:30" ht="47.1" customHeight="1" x14ac:dyDescent="0.2">
      <c r="A126" s="441">
        <v>15</v>
      </c>
      <c r="B126" s="386" t="str">
        <f t="shared" si="8"/>
        <v/>
      </c>
      <c r="C126" s="387" t="str">
        <f>IFERROR(IF(N126&lt;&gt;"",N126,IF(A126=A125,IF(C125&lt;YEAR('Overview - Section A'!$E$8),C125+1,""),YEAR('Overview - Section A'!$E$7)-1)),"")</f>
        <v/>
      </c>
      <c r="D126" s="442"/>
      <c r="E126" s="389"/>
      <c r="F126" s="390" t="str">
        <f t="shared" si="9"/>
        <v/>
      </c>
      <c r="G126" s="391"/>
      <c r="H126" s="392"/>
      <c r="I126" s="443" t="str">
        <f t="shared" si="10"/>
        <v>15</v>
      </c>
      <c r="J126" s="444" t="s">
        <v>415</v>
      </c>
      <c r="K126" s="444" t="b">
        <f t="shared" si="11"/>
        <v>0</v>
      </c>
      <c r="L126" s="443" t="str">
        <f>IFERROR(IF(G126&lt;&gt;"",INDEX('Overview - Section A'!$U$38:$U$45,MATCH(G126,'Overview - Section A'!$A$38:$A$45,1)),J126),"")</f>
        <v>a1Y36000002bZJxEAM</v>
      </c>
      <c r="M126" s="445" t="s">
        <v>730</v>
      </c>
      <c r="N126" s="443"/>
      <c r="O126" s="443"/>
      <c r="P126" s="276"/>
      <c r="Q126" s="379"/>
      <c r="R126" s="379"/>
      <c r="S126" s="379"/>
      <c r="T126" s="379"/>
      <c r="U126" s="379"/>
      <c r="V126" s="379"/>
      <c r="W126" s="379"/>
      <c r="X126" s="379"/>
      <c r="Y126" s="379"/>
      <c r="Z126" s="379"/>
      <c r="AA126" s="379"/>
      <c r="AB126" s="379"/>
      <c r="AC126" s="379"/>
      <c r="AD126" s="379"/>
    </row>
    <row r="127" spans="1:30" ht="47.1" customHeight="1" x14ac:dyDescent="0.2">
      <c r="A127" s="441">
        <v>15</v>
      </c>
      <c r="B127" s="386" t="str">
        <f t="shared" si="8"/>
        <v/>
      </c>
      <c r="C127" s="387" t="str">
        <f>IFERROR(IF(N127&lt;&gt;"",N127,IF(A127=A126,IF(C126&lt;YEAR('Overview - Section A'!$E$8),C126+1,""),YEAR('Overview - Section A'!$E$7)-1)),"")</f>
        <v/>
      </c>
      <c r="D127" s="442"/>
      <c r="E127" s="389"/>
      <c r="F127" s="390" t="str">
        <f t="shared" si="9"/>
        <v/>
      </c>
      <c r="G127" s="391"/>
      <c r="H127" s="392"/>
      <c r="I127" s="443" t="str">
        <f t="shared" si="10"/>
        <v>15</v>
      </c>
      <c r="J127" s="444" t="s">
        <v>417</v>
      </c>
      <c r="K127" s="444" t="b">
        <f t="shared" si="11"/>
        <v>0</v>
      </c>
      <c r="L127" s="443" t="str">
        <f>IFERROR(IF(G127&lt;&gt;"",INDEX('Overview - Section A'!$U$38:$U$45,MATCH(G127,'Overview - Section A'!$A$38:$A$45,1)),J127),"")</f>
        <v>a1Y36000002bZJyEAM</v>
      </c>
      <c r="M127" s="445" t="s">
        <v>731</v>
      </c>
      <c r="N127" s="443"/>
      <c r="O127" s="443"/>
      <c r="P127" s="276"/>
      <c r="Q127" s="379"/>
      <c r="R127" s="379"/>
      <c r="S127" s="379"/>
      <c r="T127" s="379"/>
      <c r="U127" s="379"/>
      <c r="V127" s="379"/>
      <c r="W127" s="379"/>
      <c r="X127" s="379"/>
      <c r="Y127" s="379"/>
      <c r="Z127" s="379"/>
      <c r="AA127" s="379"/>
      <c r="AB127" s="379"/>
      <c r="AC127" s="379"/>
      <c r="AD127" s="379"/>
    </row>
    <row r="128" spans="1:30" ht="47.1" customHeight="1" x14ac:dyDescent="0.2">
      <c r="A128" s="441">
        <v>16</v>
      </c>
      <c r="B128" s="386" t="str">
        <f t="shared" si="8"/>
        <v/>
      </c>
      <c r="C128" s="387">
        <f>IFERROR(IF(N128&lt;&gt;"",N128,IF(A128=A127,IF(C127&lt;YEAR('Overview - Section A'!$E$8),C127+1,""),YEAR('Overview - Section A'!$E$7)-1)),"")</f>
        <v>2017</v>
      </c>
      <c r="D128" s="442"/>
      <c r="E128" s="389"/>
      <c r="F128" s="390" t="str">
        <f t="shared" si="9"/>
        <v/>
      </c>
      <c r="G128" s="391"/>
      <c r="H128" s="392"/>
      <c r="I128" s="443" t="str">
        <f t="shared" si="10"/>
        <v>162017</v>
      </c>
      <c r="J128" s="444" t="s">
        <v>407</v>
      </c>
      <c r="K128" s="444" t="b">
        <f t="shared" si="11"/>
        <v>0</v>
      </c>
      <c r="L128" s="443" t="str">
        <f>IFERROR(IF(G128&lt;&gt;"",INDEX('Overview - Section A'!$U$38:$U$45,MATCH(G128,'Overview - Section A'!$A$38:$A$45,1)),J128),"")</f>
        <v>a1Y36000002bZJtEAM</v>
      </c>
      <c r="M128" s="445" t="s">
        <v>732</v>
      </c>
      <c r="N128" s="443"/>
      <c r="O128" s="443"/>
      <c r="P128" s="276"/>
      <c r="Q128" s="379"/>
      <c r="R128" s="379"/>
      <c r="S128" s="379"/>
      <c r="T128" s="379"/>
      <c r="U128" s="379"/>
      <c r="V128" s="379"/>
      <c r="W128" s="379"/>
      <c r="X128" s="379"/>
      <c r="Y128" s="379"/>
      <c r="Z128" s="379"/>
      <c r="AA128" s="379"/>
      <c r="AB128" s="379"/>
      <c r="AC128" s="379"/>
      <c r="AD128" s="379"/>
    </row>
    <row r="129" spans="1:30" ht="47.1" customHeight="1" x14ac:dyDescent="0.2">
      <c r="A129" s="441">
        <v>16</v>
      </c>
      <c r="B129" s="386" t="str">
        <f t="shared" si="8"/>
        <v/>
      </c>
      <c r="C129" s="387">
        <f>IFERROR(IF(N129&lt;&gt;"",N129,IF(A129=A128,IF(C128&lt;YEAR('Overview - Section A'!$E$8),C128+1,""),YEAR('Overview - Section A'!$E$7)-1)),"")</f>
        <v>2018</v>
      </c>
      <c r="D129" s="442"/>
      <c r="E129" s="389"/>
      <c r="F129" s="390" t="str">
        <f t="shared" si="9"/>
        <v/>
      </c>
      <c r="G129" s="391"/>
      <c r="H129" s="392"/>
      <c r="I129" s="443" t="str">
        <f t="shared" si="10"/>
        <v>162018</v>
      </c>
      <c r="J129" s="444" t="s">
        <v>409</v>
      </c>
      <c r="K129" s="444" t="b">
        <f t="shared" si="11"/>
        <v>0</v>
      </c>
      <c r="L129" s="443" t="str">
        <f>IFERROR(IF(G129&lt;&gt;"",INDEX('Overview - Section A'!$U$38:$U$45,MATCH(G129,'Overview - Section A'!$A$38:$A$45,1)),J129),"")</f>
        <v>a1Y36000002bZJuEAM</v>
      </c>
      <c r="M129" s="445" t="s">
        <v>733</v>
      </c>
      <c r="N129" s="443"/>
      <c r="O129" s="443"/>
      <c r="P129" s="276"/>
      <c r="Q129" s="379"/>
      <c r="R129" s="379"/>
      <c r="S129" s="379"/>
      <c r="T129" s="379"/>
      <c r="U129" s="379"/>
      <c r="V129" s="379"/>
      <c r="W129" s="379"/>
      <c r="X129" s="379"/>
      <c r="Y129" s="379"/>
      <c r="Z129" s="379"/>
      <c r="AA129" s="379"/>
      <c r="AB129" s="379"/>
      <c r="AC129" s="379"/>
      <c r="AD129" s="379"/>
    </row>
    <row r="130" spans="1:30" ht="47.1" customHeight="1" x14ac:dyDescent="0.2">
      <c r="A130" s="441">
        <v>16</v>
      </c>
      <c r="B130" s="386" t="str">
        <f t="shared" si="8"/>
        <v/>
      </c>
      <c r="C130" s="387">
        <f>IFERROR(IF(N130&lt;&gt;"",N130,IF(A130=A129,IF(C129&lt;YEAR('Overview - Section A'!$E$8),C129+1,""),YEAR('Overview - Section A'!$E$7)-1)),"")</f>
        <v>2019</v>
      </c>
      <c r="D130" s="442"/>
      <c r="E130" s="389"/>
      <c r="F130" s="390" t="str">
        <f t="shared" si="9"/>
        <v/>
      </c>
      <c r="G130" s="391"/>
      <c r="H130" s="392"/>
      <c r="I130" s="443" t="str">
        <f t="shared" si="10"/>
        <v>162019</v>
      </c>
      <c r="J130" s="444" t="s">
        <v>411</v>
      </c>
      <c r="K130" s="444" t="b">
        <f t="shared" si="11"/>
        <v>0</v>
      </c>
      <c r="L130" s="443" t="str">
        <f>IFERROR(IF(G130&lt;&gt;"",INDEX('Overview - Section A'!$U$38:$U$45,MATCH(G130,'Overview - Section A'!$A$38:$A$45,1)),J130),"")</f>
        <v>a1Y36000002bZJvEAM</v>
      </c>
      <c r="M130" s="445" t="s">
        <v>734</v>
      </c>
      <c r="N130" s="443"/>
      <c r="O130" s="443"/>
      <c r="P130" s="276"/>
      <c r="Q130" s="379"/>
      <c r="R130" s="379"/>
      <c r="S130" s="379"/>
      <c r="T130" s="379"/>
      <c r="U130" s="379"/>
      <c r="V130" s="379"/>
      <c r="W130" s="379"/>
      <c r="X130" s="379"/>
      <c r="Y130" s="379"/>
      <c r="Z130" s="379"/>
      <c r="AA130" s="379"/>
      <c r="AB130" s="379"/>
      <c r="AC130" s="379"/>
      <c r="AD130" s="379"/>
    </row>
    <row r="131" spans="1:30" ht="47.1" customHeight="1" x14ac:dyDescent="0.2">
      <c r="A131" s="441">
        <v>16</v>
      </c>
      <c r="B131" s="386" t="str">
        <f t="shared" si="8"/>
        <v/>
      </c>
      <c r="C131" s="387">
        <f>IFERROR(IF(N131&lt;&gt;"",N131,IF(A131=A130,IF(C130&lt;YEAR('Overview - Section A'!$E$8),C130+1,""),YEAR('Overview - Section A'!$E$7)-1)),"")</f>
        <v>2020</v>
      </c>
      <c r="D131" s="442"/>
      <c r="E131" s="389"/>
      <c r="F131" s="390" t="str">
        <f t="shared" si="9"/>
        <v/>
      </c>
      <c r="G131" s="391"/>
      <c r="H131" s="392"/>
      <c r="I131" s="443" t="str">
        <f t="shared" si="10"/>
        <v>162020</v>
      </c>
      <c r="J131" s="444" t="s">
        <v>413</v>
      </c>
      <c r="K131" s="444" t="b">
        <f t="shared" si="11"/>
        <v>0</v>
      </c>
      <c r="L131" s="443" t="str">
        <f>IFERROR(IF(G131&lt;&gt;"",INDEX('Overview - Section A'!$U$38:$U$45,MATCH(G131,'Overview - Section A'!$A$38:$A$45,1)),J131),"")</f>
        <v>a1Y36000002bZJwEAM</v>
      </c>
      <c r="M131" s="445" t="s">
        <v>735</v>
      </c>
      <c r="N131" s="443"/>
      <c r="O131" s="443"/>
      <c r="P131" s="276"/>
      <c r="Q131" s="379"/>
      <c r="R131" s="379"/>
      <c r="S131" s="379"/>
      <c r="T131" s="379"/>
      <c r="U131" s="379"/>
      <c r="V131" s="379"/>
      <c r="W131" s="379"/>
      <c r="X131" s="379"/>
      <c r="Y131" s="379"/>
      <c r="Z131" s="379"/>
      <c r="AA131" s="379"/>
      <c r="AB131" s="379"/>
      <c r="AC131" s="379"/>
      <c r="AD131" s="379"/>
    </row>
    <row r="132" spans="1:30" ht="47.1" customHeight="1" x14ac:dyDescent="0.2">
      <c r="A132" s="441">
        <v>16</v>
      </c>
      <c r="B132" s="386" t="str">
        <f t="shared" si="8"/>
        <v/>
      </c>
      <c r="C132" s="387" t="str">
        <f>IFERROR(IF(N132&lt;&gt;"",N132,IF(A132=A131,IF(C131&lt;YEAR('Overview - Section A'!$E$8),C131+1,""),YEAR('Overview - Section A'!$E$7)-1)),"")</f>
        <v/>
      </c>
      <c r="D132" s="442"/>
      <c r="E132" s="389"/>
      <c r="F132" s="390" t="str">
        <f t="shared" si="9"/>
        <v/>
      </c>
      <c r="G132" s="391"/>
      <c r="H132" s="392"/>
      <c r="I132" s="443" t="str">
        <f t="shared" si="10"/>
        <v>16</v>
      </c>
      <c r="J132" s="444" t="s">
        <v>415</v>
      </c>
      <c r="K132" s="444" t="b">
        <f t="shared" si="11"/>
        <v>0</v>
      </c>
      <c r="L132" s="443" t="str">
        <f>IFERROR(IF(G132&lt;&gt;"",INDEX('Overview - Section A'!$U$38:$U$45,MATCH(G132,'Overview - Section A'!$A$38:$A$45,1)),J132),"")</f>
        <v>a1Y36000002bZJxEAM</v>
      </c>
      <c r="M132" s="445" t="s">
        <v>736</v>
      </c>
      <c r="N132" s="443"/>
      <c r="O132" s="443"/>
      <c r="P132" s="276"/>
      <c r="Q132" s="379"/>
      <c r="R132" s="379"/>
      <c r="S132" s="379"/>
      <c r="T132" s="379"/>
      <c r="U132" s="379"/>
      <c r="V132" s="379"/>
      <c r="W132" s="379"/>
      <c r="X132" s="379"/>
      <c r="Y132" s="379"/>
      <c r="Z132" s="379"/>
      <c r="AA132" s="379"/>
      <c r="AB132" s="379"/>
      <c r="AC132" s="379"/>
      <c r="AD132" s="379"/>
    </row>
    <row r="133" spans="1:30" ht="47.1" customHeight="1" x14ac:dyDescent="0.2">
      <c r="A133" s="441">
        <v>16</v>
      </c>
      <c r="B133" s="386" t="str">
        <f t="shared" si="8"/>
        <v/>
      </c>
      <c r="C133" s="387" t="str">
        <f>IFERROR(IF(N133&lt;&gt;"",N133,IF(A133=A132,IF(C132&lt;YEAR('Overview - Section A'!$E$8),C132+1,""),YEAR('Overview - Section A'!$E$7)-1)),"")</f>
        <v/>
      </c>
      <c r="D133" s="442"/>
      <c r="E133" s="389"/>
      <c r="F133" s="390" t="str">
        <f t="shared" si="9"/>
        <v/>
      </c>
      <c r="G133" s="391"/>
      <c r="H133" s="392"/>
      <c r="I133" s="443" t="str">
        <f t="shared" si="10"/>
        <v>16</v>
      </c>
      <c r="J133" s="444" t="s">
        <v>417</v>
      </c>
      <c r="K133" s="444" t="b">
        <f t="shared" si="11"/>
        <v>0</v>
      </c>
      <c r="L133" s="443" t="str">
        <f>IFERROR(IF(G133&lt;&gt;"",INDEX('Overview - Section A'!$U$38:$U$45,MATCH(G133,'Overview - Section A'!$A$38:$A$45,1)),J133),"")</f>
        <v>a1Y36000002bZJyEAM</v>
      </c>
      <c r="M133" s="445" t="s">
        <v>737</v>
      </c>
      <c r="N133" s="443"/>
      <c r="O133" s="443"/>
      <c r="P133" s="276"/>
      <c r="Q133" s="379"/>
      <c r="R133" s="379"/>
      <c r="S133" s="379"/>
      <c r="T133" s="379"/>
      <c r="U133" s="379"/>
      <c r="V133" s="379"/>
      <c r="W133" s="379"/>
      <c r="X133" s="379"/>
      <c r="Y133" s="379"/>
      <c r="Z133" s="379"/>
      <c r="AA133" s="379"/>
      <c r="AB133" s="379"/>
      <c r="AC133" s="379"/>
      <c r="AD133" s="379"/>
    </row>
    <row r="134" spans="1:30" ht="47.1" customHeight="1" x14ac:dyDescent="0.2">
      <c r="A134" s="441">
        <v>17</v>
      </c>
      <c r="B134" s="386" t="str">
        <f t="shared" si="8"/>
        <v/>
      </c>
      <c r="C134" s="387">
        <f>IFERROR(IF(N134&lt;&gt;"",N134,IF(A134=A133,IF(C133&lt;YEAR('Overview - Section A'!$E$8),C133+1,""),YEAR('Overview - Section A'!$E$7)-1)),"")</f>
        <v>2017</v>
      </c>
      <c r="D134" s="442"/>
      <c r="E134" s="389"/>
      <c r="F134" s="390" t="str">
        <f t="shared" si="9"/>
        <v/>
      </c>
      <c r="G134" s="391"/>
      <c r="H134" s="392"/>
      <c r="I134" s="443" t="str">
        <f t="shared" si="10"/>
        <v>172017</v>
      </c>
      <c r="J134" s="444" t="s">
        <v>407</v>
      </c>
      <c r="K134" s="444" t="b">
        <f t="shared" si="11"/>
        <v>0</v>
      </c>
      <c r="L134" s="443" t="str">
        <f>IFERROR(IF(G134&lt;&gt;"",INDEX('Overview - Section A'!$U$38:$U$45,MATCH(G134,'Overview - Section A'!$A$38:$A$45,1)),J134),"")</f>
        <v>a1Y36000002bZJtEAM</v>
      </c>
      <c r="M134" s="445" t="s">
        <v>738</v>
      </c>
      <c r="N134" s="443"/>
      <c r="O134" s="443"/>
      <c r="P134" s="276"/>
      <c r="Q134" s="379"/>
      <c r="R134" s="379"/>
      <c r="S134" s="379"/>
      <c r="T134" s="379"/>
      <c r="U134" s="379"/>
      <c r="V134" s="379"/>
      <c r="W134" s="379"/>
      <c r="X134" s="379"/>
      <c r="Y134" s="379"/>
      <c r="Z134" s="379"/>
      <c r="AA134" s="379"/>
      <c r="AB134" s="379"/>
      <c r="AC134" s="379"/>
      <c r="AD134" s="379"/>
    </row>
    <row r="135" spans="1:30" ht="47.1" customHeight="1" x14ac:dyDescent="0.2">
      <c r="A135" s="441">
        <v>17</v>
      </c>
      <c r="B135" s="386" t="str">
        <f t="shared" si="8"/>
        <v/>
      </c>
      <c r="C135" s="387">
        <f>IFERROR(IF(N135&lt;&gt;"",N135,IF(A135=A134,IF(C134&lt;YEAR('Overview - Section A'!$E$8),C134+1,""),YEAR('Overview - Section A'!$E$7)-1)),"")</f>
        <v>2018</v>
      </c>
      <c r="D135" s="442"/>
      <c r="E135" s="389"/>
      <c r="F135" s="390" t="str">
        <f t="shared" si="9"/>
        <v/>
      </c>
      <c r="G135" s="391"/>
      <c r="H135" s="392"/>
      <c r="I135" s="443" t="str">
        <f t="shared" si="10"/>
        <v>172018</v>
      </c>
      <c r="J135" s="444" t="s">
        <v>409</v>
      </c>
      <c r="K135" s="444" t="b">
        <f t="shared" si="11"/>
        <v>0</v>
      </c>
      <c r="L135" s="443" t="str">
        <f>IFERROR(IF(G135&lt;&gt;"",INDEX('Overview - Section A'!$U$38:$U$45,MATCH(G135,'Overview - Section A'!$A$38:$A$45,1)),J135),"")</f>
        <v>a1Y36000002bZJuEAM</v>
      </c>
      <c r="M135" s="445" t="s">
        <v>739</v>
      </c>
      <c r="N135" s="443"/>
      <c r="O135" s="443"/>
      <c r="P135" s="276"/>
      <c r="Q135" s="379"/>
      <c r="R135" s="379"/>
      <c r="S135" s="379"/>
      <c r="T135" s="379"/>
      <c r="U135" s="379"/>
      <c r="V135" s="379"/>
      <c r="W135" s="379"/>
      <c r="X135" s="379"/>
      <c r="Y135" s="379"/>
      <c r="Z135" s="379"/>
      <c r="AA135" s="379"/>
      <c r="AB135" s="379"/>
      <c r="AC135" s="379"/>
      <c r="AD135" s="379"/>
    </row>
    <row r="136" spans="1:30" ht="47.1" customHeight="1" x14ac:dyDescent="0.2">
      <c r="A136" s="441">
        <v>17</v>
      </c>
      <c r="B136" s="386" t="str">
        <f t="shared" si="8"/>
        <v/>
      </c>
      <c r="C136" s="387">
        <f>IFERROR(IF(N136&lt;&gt;"",N136,IF(A136=A135,IF(C135&lt;YEAR('Overview - Section A'!$E$8),C135+1,""),YEAR('Overview - Section A'!$E$7)-1)),"")</f>
        <v>2019</v>
      </c>
      <c r="D136" s="442"/>
      <c r="E136" s="389"/>
      <c r="F136" s="390" t="str">
        <f t="shared" si="9"/>
        <v/>
      </c>
      <c r="G136" s="391"/>
      <c r="H136" s="392"/>
      <c r="I136" s="443" t="str">
        <f t="shared" si="10"/>
        <v>172019</v>
      </c>
      <c r="J136" s="444" t="s">
        <v>411</v>
      </c>
      <c r="K136" s="444" t="b">
        <f t="shared" si="11"/>
        <v>0</v>
      </c>
      <c r="L136" s="443" t="str">
        <f>IFERROR(IF(G136&lt;&gt;"",INDEX('Overview - Section A'!$U$38:$U$45,MATCH(G136,'Overview - Section A'!$A$38:$A$45,1)),J136),"")</f>
        <v>a1Y36000002bZJvEAM</v>
      </c>
      <c r="M136" s="445" t="s">
        <v>740</v>
      </c>
      <c r="N136" s="443"/>
      <c r="O136" s="443"/>
      <c r="P136" s="276"/>
      <c r="Q136" s="379"/>
      <c r="R136" s="379"/>
      <c r="S136" s="379"/>
      <c r="T136" s="379"/>
      <c r="U136" s="379"/>
      <c r="V136" s="379"/>
      <c r="W136" s="379"/>
      <c r="X136" s="379"/>
      <c r="Y136" s="379"/>
      <c r="Z136" s="379"/>
      <c r="AA136" s="379"/>
      <c r="AB136" s="379"/>
      <c r="AC136" s="379"/>
      <c r="AD136" s="379"/>
    </row>
    <row r="137" spans="1:30" ht="47.1" customHeight="1" x14ac:dyDescent="0.2">
      <c r="A137" s="441">
        <v>17</v>
      </c>
      <c r="B137" s="386" t="str">
        <f t="shared" si="8"/>
        <v/>
      </c>
      <c r="C137" s="387">
        <f>IFERROR(IF(N137&lt;&gt;"",N137,IF(A137=A136,IF(C136&lt;YEAR('Overview - Section A'!$E$8),C136+1,""),YEAR('Overview - Section A'!$E$7)-1)),"")</f>
        <v>2020</v>
      </c>
      <c r="D137" s="442"/>
      <c r="E137" s="389"/>
      <c r="F137" s="390" t="str">
        <f t="shared" si="9"/>
        <v/>
      </c>
      <c r="G137" s="391"/>
      <c r="H137" s="392"/>
      <c r="I137" s="443" t="str">
        <f t="shared" si="10"/>
        <v>172020</v>
      </c>
      <c r="J137" s="444" t="s">
        <v>413</v>
      </c>
      <c r="K137" s="444" t="b">
        <f t="shared" si="11"/>
        <v>0</v>
      </c>
      <c r="L137" s="443" t="str">
        <f>IFERROR(IF(G137&lt;&gt;"",INDEX('Overview - Section A'!$U$38:$U$45,MATCH(G137,'Overview - Section A'!$A$38:$A$45,1)),J137),"")</f>
        <v>a1Y36000002bZJwEAM</v>
      </c>
      <c r="M137" s="445" t="s">
        <v>741</v>
      </c>
      <c r="N137" s="443"/>
      <c r="O137" s="443"/>
      <c r="P137" s="276"/>
      <c r="Q137" s="379"/>
      <c r="R137" s="379"/>
      <c r="S137" s="379"/>
      <c r="T137" s="379"/>
      <c r="U137" s="379"/>
      <c r="V137" s="379"/>
      <c r="W137" s="379"/>
      <c r="X137" s="379"/>
      <c r="Y137" s="379"/>
      <c r="Z137" s="379"/>
      <c r="AA137" s="379"/>
      <c r="AB137" s="379"/>
      <c r="AC137" s="379"/>
      <c r="AD137" s="379"/>
    </row>
    <row r="138" spans="1:30" ht="47.1" customHeight="1" x14ac:dyDescent="0.2">
      <c r="A138" s="441">
        <v>17</v>
      </c>
      <c r="B138" s="386" t="str">
        <f t="shared" si="8"/>
        <v/>
      </c>
      <c r="C138" s="387" t="str">
        <f>IFERROR(IF(N138&lt;&gt;"",N138,IF(A138=A137,IF(C137&lt;YEAR('Overview - Section A'!$E$8),C137+1,""),YEAR('Overview - Section A'!$E$7)-1)),"")</f>
        <v/>
      </c>
      <c r="D138" s="442"/>
      <c r="E138" s="389"/>
      <c r="F138" s="390" t="str">
        <f t="shared" si="9"/>
        <v/>
      </c>
      <c r="G138" s="391"/>
      <c r="H138" s="392"/>
      <c r="I138" s="443" t="str">
        <f t="shared" si="10"/>
        <v>17</v>
      </c>
      <c r="J138" s="444" t="s">
        <v>415</v>
      </c>
      <c r="K138" s="444" t="b">
        <f t="shared" si="11"/>
        <v>0</v>
      </c>
      <c r="L138" s="443" t="str">
        <f>IFERROR(IF(G138&lt;&gt;"",INDEX('Overview - Section A'!$U$38:$U$45,MATCH(G138,'Overview - Section A'!$A$38:$A$45,1)),J138),"")</f>
        <v>a1Y36000002bZJxEAM</v>
      </c>
      <c r="M138" s="445" t="s">
        <v>742</v>
      </c>
      <c r="N138" s="443"/>
      <c r="O138" s="443"/>
      <c r="P138" s="276"/>
      <c r="Q138" s="379"/>
      <c r="R138" s="379"/>
      <c r="S138" s="379"/>
      <c r="T138" s="379"/>
      <c r="U138" s="379"/>
      <c r="V138" s="379"/>
      <c r="W138" s="379"/>
      <c r="X138" s="379"/>
      <c r="Y138" s="379"/>
      <c r="Z138" s="379"/>
      <c r="AA138" s="379"/>
      <c r="AB138" s="379"/>
      <c r="AC138" s="379"/>
      <c r="AD138" s="379"/>
    </row>
    <row r="139" spans="1:30" ht="47.1" customHeight="1" x14ac:dyDescent="0.2">
      <c r="A139" s="441">
        <v>17</v>
      </c>
      <c r="B139" s="386" t="str">
        <f t="shared" si="8"/>
        <v/>
      </c>
      <c r="C139" s="387" t="str">
        <f>IFERROR(IF(N139&lt;&gt;"",N139,IF(A139=A138,IF(C138&lt;YEAR('Overview - Section A'!$E$8),C138+1,""),YEAR('Overview - Section A'!$E$7)-1)),"")</f>
        <v/>
      </c>
      <c r="D139" s="442"/>
      <c r="E139" s="389"/>
      <c r="F139" s="390" t="str">
        <f t="shared" si="9"/>
        <v/>
      </c>
      <c r="G139" s="391"/>
      <c r="H139" s="392"/>
      <c r="I139" s="443" t="str">
        <f t="shared" si="10"/>
        <v>17</v>
      </c>
      <c r="J139" s="444" t="s">
        <v>417</v>
      </c>
      <c r="K139" s="444" t="b">
        <f t="shared" si="11"/>
        <v>0</v>
      </c>
      <c r="L139" s="443" t="str">
        <f>IFERROR(IF(G139&lt;&gt;"",INDEX('Overview - Section A'!$U$38:$U$45,MATCH(G139,'Overview - Section A'!$A$38:$A$45,1)),J139),"")</f>
        <v>a1Y36000002bZJyEAM</v>
      </c>
      <c r="M139" s="445" t="s">
        <v>743</v>
      </c>
      <c r="N139" s="443"/>
      <c r="O139" s="443"/>
      <c r="P139" s="276"/>
      <c r="Q139" s="379"/>
      <c r="R139" s="379"/>
      <c r="S139" s="379"/>
      <c r="T139" s="379"/>
      <c r="U139" s="379"/>
      <c r="V139" s="379"/>
      <c r="W139" s="379"/>
      <c r="X139" s="379"/>
      <c r="Y139" s="379"/>
      <c r="Z139" s="379"/>
      <c r="AA139" s="379"/>
      <c r="AB139" s="379"/>
      <c r="AC139" s="379"/>
      <c r="AD139" s="379"/>
    </row>
    <row r="140" spans="1:30" ht="47.1" customHeight="1" x14ac:dyDescent="0.2">
      <c r="A140" s="441">
        <v>18</v>
      </c>
      <c r="B140" s="386" t="str">
        <f t="shared" si="8"/>
        <v/>
      </c>
      <c r="C140" s="387">
        <f>IFERROR(IF(N140&lt;&gt;"",N140,IF(A140=A139,IF(C139&lt;YEAR('Overview - Section A'!$E$8),C139+1,""),YEAR('Overview - Section A'!$E$7)-1)),"")</f>
        <v>2017</v>
      </c>
      <c r="D140" s="442"/>
      <c r="E140" s="389"/>
      <c r="F140" s="390" t="str">
        <f t="shared" si="9"/>
        <v/>
      </c>
      <c r="G140" s="391"/>
      <c r="H140" s="392"/>
      <c r="I140" s="443" t="str">
        <f t="shared" si="10"/>
        <v>182017</v>
      </c>
      <c r="J140" s="444" t="s">
        <v>407</v>
      </c>
      <c r="K140" s="444" t="b">
        <f t="shared" si="11"/>
        <v>0</v>
      </c>
      <c r="L140" s="443" t="str">
        <f>IFERROR(IF(G140&lt;&gt;"",INDEX('Overview - Section A'!$U$38:$U$45,MATCH(G140,'Overview - Section A'!$A$38:$A$45,1)),J140),"")</f>
        <v>a1Y36000002bZJtEAM</v>
      </c>
      <c r="M140" s="445" t="s">
        <v>744</v>
      </c>
      <c r="N140" s="443"/>
      <c r="O140" s="443"/>
      <c r="P140" s="276"/>
      <c r="Q140" s="379"/>
      <c r="R140" s="379"/>
      <c r="S140" s="379"/>
      <c r="T140" s="379"/>
      <c r="U140" s="379"/>
      <c r="V140" s="379"/>
      <c r="W140" s="379"/>
      <c r="X140" s="379"/>
      <c r="Y140" s="379"/>
      <c r="Z140" s="379"/>
      <c r="AA140" s="379"/>
      <c r="AB140" s="379"/>
      <c r="AC140" s="379"/>
      <c r="AD140" s="379"/>
    </row>
    <row r="141" spans="1:30" ht="47.1" customHeight="1" x14ac:dyDescent="0.2">
      <c r="A141" s="441">
        <v>18</v>
      </c>
      <c r="B141" s="386" t="str">
        <f t="shared" si="8"/>
        <v/>
      </c>
      <c r="C141" s="387">
        <f>IFERROR(IF(N141&lt;&gt;"",N141,IF(A141=A140,IF(C140&lt;YEAR('Overview - Section A'!$E$8),C140+1,""),YEAR('Overview - Section A'!$E$7)-1)),"")</f>
        <v>2018</v>
      </c>
      <c r="D141" s="442"/>
      <c r="E141" s="389"/>
      <c r="F141" s="390" t="str">
        <f t="shared" si="9"/>
        <v/>
      </c>
      <c r="G141" s="391"/>
      <c r="H141" s="392"/>
      <c r="I141" s="443" t="str">
        <f t="shared" si="10"/>
        <v>182018</v>
      </c>
      <c r="J141" s="444" t="s">
        <v>409</v>
      </c>
      <c r="K141" s="444" t="b">
        <f t="shared" si="11"/>
        <v>0</v>
      </c>
      <c r="L141" s="443" t="str">
        <f>IFERROR(IF(G141&lt;&gt;"",INDEX('Overview - Section A'!$U$38:$U$45,MATCH(G141,'Overview - Section A'!$A$38:$A$45,1)),J141),"")</f>
        <v>a1Y36000002bZJuEAM</v>
      </c>
      <c r="M141" s="445" t="s">
        <v>745</v>
      </c>
      <c r="N141" s="443"/>
      <c r="O141" s="443"/>
      <c r="P141" s="276"/>
      <c r="Q141" s="379"/>
      <c r="R141" s="379"/>
      <c r="S141" s="379"/>
      <c r="T141" s="379"/>
      <c r="U141" s="379"/>
      <c r="V141" s="379"/>
      <c r="W141" s="379"/>
      <c r="X141" s="379"/>
      <c r="Y141" s="379"/>
      <c r="Z141" s="379"/>
      <c r="AA141" s="379"/>
      <c r="AB141" s="379"/>
      <c r="AC141" s="379"/>
      <c r="AD141" s="379"/>
    </row>
    <row r="142" spans="1:30" ht="47.1" customHeight="1" x14ac:dyDescent="0.2">
      <c r="A142" s="441">
        <v>18</v>
      </c>
      <c r="B142" s="386" t="str">
        <f t="shared" si="8"/>
        <v/>
      </c>
      <c r="C142" s="387">
        <f>IFERROR(IF(N142&lt;&gt;"",N142,IF(A142=A141,IF(C141&lt;YEAR('Overview - Section A'!$E$8),C141+1,""),YEAR('Overview - Section A'!$E$7)-1)),"")</f>
        <v>2019</v>
      </c>
      <c r="D142" s="442"/>
      <c r="E142" s="389"/>
      <c r="F142" s="390" t="str">
        <f t="shared" si="9"/>
        <v/>
      </c>
      <c r="G142" s="391"/>
      <c r="H142" s="392"/>
      <c r="I142" s="443" t="str">
        <f t="shared" si="10"/>
        <v>182019</v>
      </c>
      <c r="J142" s="444" t="s">
        <v>411</v>
      </c>
      <c r="K142" s="444" t="b">
        <f t="shared" si="11"/>
        <v>0</v>
      </c>
      <c r="L142" s="443" t="str">
        <f>IFERROR(IF(G142&lt;&gt;"",INDEX('Overview - Section A'!$U$38:$U$45,MATCH(G142,'Overview - Section A'!$A$38:$A$45,1)),J142),"")</f>
        <v>a1Y36000002bZJvEAM</v>
      </c>
      <c r="M142" s="445" t="s">
        <v>746</v>
      </c>
      <c r="N142" s="443"/>
      <c r="O142" s="443"/>
      <c r="P142" s="276"/>
      <c r="Q142" s="379"/>
      <c r="R142" s="379"/>
      <c r="S142" s="379"/>
      <c r="T142" s="379"/>
      <c r="U142" s="379"/>
      <c r="V142" s="379"/>
      <c r="W142" s="379"/>
      <c r="X142" s="379"/>
      <c r="Y142" s="379"/>
      <c r="Z142" s="379"/>
      <c r="AA142" s="379"/>
      <c r="AB142" s="379"/>
      <c r="AC142" s="379"/>
      <c r="AD142" s="379"/>
    </row>
    <row r="143" spans="1:30" ht="47.1" customHeight="1" x14ac:dyDescent="0.2">
      <c r="A143" s="441">
        <v>18</v>
      </c>
      <c r="B143" s="386" t="str">
        <f t="shared" si="8"/>
        <v/>
      </c>
      <c r="C143" s="387">
        <f>IFERROR(IF(N143&lt;&gt;"",N143,IF(A143=A142,IF(C142&lt;YEAR('Overview - Section A'!$E$8),C142+1,""),YEAR('Overview - Section A'!$E$7)-1)),"")</f>
        <v>2020</v>
      </c>
      <c r="D143" s="442"/>
      <c r="E143" s="389"/>
      <c r="F143" s="390" t="str">
        <f t="shared" si="9"/>
        <v/>
      </c>
      <c r="G143" s="391"/>
      <c r="H143" s="392"/>
      <c r="I143" s="443" t="str">
        <f t="shared" si="10"/>
        <v>182020</v>
      </c>
      <c r="J143" s="444" t="s">
        <v>413</v>
      </c>
      <c r="K143" s="444" t="b">
        <f t="shared" si="11"/>
        <v>0</v>
      </c>
      <c r="L143" s="443" t="str">
        <f>IFERROR(IF(G143&lt;&gt;"",INDEX('Overview - Section A'!$U$38:$U$45,MATCH(G143,'Overview - Section A'!$A$38:$A$45,1)),J143),"")</f>
        <v>a1Y36000002bZJwEAM</v>
      </c>
      <c r="M143" s="445" t="s">
        <v>747</v>
      </c>
      <c r="N143" s="443"/>
      <c r="O143" s="443"/>
      <c r="P143" s="276"/>
      <c r="Q143" s="379"/>
      <c r="R143" s="379"/>
      <c r="S143" s="379"/>
      <c r="T143" s="379"/>
      <c r="U143" s="379"/>
      <c r="V143" s="379"/>
      <c r="W143" s="379"/>
      <c r="X143" s="379"/>
      <c r="Y143" s="379"/>
      <c r="Z143" s="379"/>
      <c r="AA143" s="379"/>
      <c r="AB143" s="379"/>
      <c r="AC143" s="379"/>
      <c r="AD143" s="379"/>
    </row>
    <row r="144" spans="1:30" ht="47.1" customHeight="1" x14ac:dyDescent="0.2">
      <c r="A144" s="441">
        <v>18</v>
      </c>
      <c r="B144" s="386" t="str">
        <f t="shared" si="8"/>
        <v/>
      </c>
      <c r="C144" s="387" t="str">
        <f>IFERROR(IF(N144&lt;&gt;"",N144,IF(A144=A143,IF(C143&lt;YEAR('Overview - Section A'!$E$8),C143+1,""),YEAR('Overview - Section A'!$E$7)-1)),"")</f>
        <v/>
      </c>
      <c r="D144" s="442"/>
      <c r="E144" s="389"/>
      <c r="F144" s="390" t="str">
        <f t="shared" si="9"/>
        <v/>
      </c>
      <c r="G144" s="391"/>
      <c r="H144" s="392"/>
      <c r="I144" s="443" t="str">
        <f t="shared" si="10"/>
        <v>18</v>
      </c>
      <c r="J144" s="444" t="s">
        <v>415</v>
      </c>
      <c r="K144" s="444" t="b">
        <f t="shared" si="11"/>
        <v>0</v>
      </c>
      <c r="L144" s="443" t="str">
        <f>IFERROR(IF(G144&lt;&gt;"",INDEX('Overview - Section A'!$U$38:$U$45,MATCH(G144,'Overview - Section A'!$A$38:$A$45,1)),J144),"")</f>
        <v>a1Y36000002bZJxEAM</v>
      </c>
      <c r="M144" s="445" t="s">
        <v>748</v>
      </c>
      <c r="N144" s="443"/>
      <c r="O144" s="443"/>
      <c r="P144" s="276"/>
      <c r="Q144" s="379"/>
      <c r="R144" s="379"/>
      <c r="S144" s="379"/>
      <c r="T144" s="379"/>
      <c r="U144" s="379"/>
      <c r="V144" s="379"/>
      <c r="W144" s="379"/>
      <c r="X144" s="379"/>
      <c r="Y144" s="379"/>
      <c r="Z144" s="379"/>
      <c r="AA144" s="379"/>
      <c r="AB144" s="379"/>
      <c r="AC144" s="379"/>
      <c r="AD144" s="379"/>
    </row>
    <row r="145" spans="1:30" ht="47.1" customHeight="1" x14ac:dyDescent="0.2">
      <c r="A145" s="441">
        <v>18</v>
      </c>
      <c r="B145" s="386" t="str">
        <f t="shared" si="8"/>
        <v/>
      </c>
      <c r="C145" s="387" t="str">
        <f>IFERROR(IF(N145&lt;&gt;"",N145,IF(A145=A144,IF(C144&lt;YEAR('Overview - Section A'!$E$8),C144+1,""),YEAR('Overview - Section A'!$E$7)-1)),"")</f>
        <v/>
      </c>
      <c r="D145" s="442"/>
      <c r="E145" s="389"/>
      <c r="F145" s="390" t="str">
        <f t="shared" si="9"/>
        <v/>
      </c>
      <c r="G145" s="391"/>
      <c r="H145" s="392"/>
      <c r="I145" s="443" t="str">
        <f t="shared" si="10"/>
        <v>18</v>
      </c>
      <c r="J145" s="444" t="s">
        <v>417</v>
      </c>
      <c r="K145" s="444" t="b">
        <f t="shared" si="11"/>
        <v>0</v>
      </c>
      <c r="L145" s="443" t="str">
        <f>IFERROR(IF(G145&lt;&gt;"",INDEX('Overview - Section A'!$U$38:$U$45,MATCH(G145,'Overview - Section A'!$A$38:$A$45,1)),J145),"")</f>
        <v>a1Y36000002bZJyEAM</v>
      </c>
      <c r="M145" s="445" t="s">
        <v>749</v>
      </c>
      <c r="N145" s="443"/>
      <c r="O145" s="443"/>
      <c r="P145" s="276"/>
      <c r="Q145" s="379"/>
      <c r="R145" s="379"/>
      <c r="S145" s="379"/>
      <c r="T145" s="379"/>
      <c r="U145" s="379"/>
      <c r="V145" s="379"/>
      <c r="W145" s="379"/>
      <c r="X145" s="379"/>
      <c r="Y145" s="379"/>
      <c r="Z145" s="379"/>
      <c r="AA145" s="379"/>
      <c r="AB145" s="379"/>
      <c r="AC145" s="379"/>
      <c r="AD145" s="379"/>
    </row>
    <row r="146" spans="1:30" ht="47.1" customHeight="1" x14ac:dyDescent="0.2">
      <c r="A146" s="441">
        <v>19</v>
      </c>
      <c r="B146" s="386" t="str">
        <f t="shared" si="8"/>
        <v/>
      </c>
      <c r="C146" s="387">
        <f>IFERROR(IF(N146&lt;&gt;"",N146,IF(A146=A145,IF(C145&lt;YEAR('Overview - Section A'!$E$8),C145+1,""),YEAR('Overview - Section A'!$E$7)-1)),"")</f>
        <v>2017</v>
      </c>
      <c r="D146" s="442"/>
      <c r="E146" s="389"/>
      <c r="F146" s="390" t="str">
        <f t="shared" si="9"/>
        <v/>
      </c>
      <c r="G146" s="391"/>
      <c r="H146" s="392"/>
      <c r="I146" s="443" t="str">
        <f t="shared" si="10"/>
        <v>192017</v>
      </c>
      <c r="J146" s="444" t="s">
        <v>407</v>
      </c>
      <c r="K146" s="444" t="b">
        <f t="shared" si="11"/>
        <v>0</v>
      </c>
      <c r="L146" s="443" t="str">
        <f>IFERROR(IF(G146&lt;&gt;"",INDEX('Overview - Section A'!$U$38:$U$45,MATCH(G146,'Overview - Section A'!$A$38:$A$45,1)),J146),"")</f>
        <v>a1Y36000002bZJtEAM</v>
      </c>
      <c r="M146" s="445" t="s">
        <v>750</v>
      </c>
      <c r="N146" s="443"/>
      <c r="O146" s="443"/>
      <c r="P146" s="276"/>
      <c r="Q146" s="379"/>
      <c r="R146" s="379"/>
      <c r="S146" s="379"/>
      <c r="T146" s="379"/>
      <c r="U146" s="379"/>
      <c r="V146" s="379"/>
      <c r="W146" s="379"/>
      <c r="X146" s="379"/>
      <c r="Y146" s="379"/>
      <c r="Z146" s="379"/>
      <c r="AA146" s="379"/>
      <c r="AB146" s="379"/>
      <c r="AC146" s="379"/>
      <c r="AD146" s="379"/>
    </row>
    <row r="147" spans="1:30" ht="47.1" customHeight="1" x14ac:dyDescent="0.2">
      <c r="A147" s="441">
        <v>19</v>
      </c>
      <c r="B147" s="386" t="str">
        <f t="shared" si="8"/>
        <v/>
      </c>
      <c r="C147" s="387">
        <f>IFERROR(IF(N147&lt;&gt;"",N147,IF(A147=A146,IF(C146&lt;YEAR('Overview - Section A'!$E$8),C146+1,""),YEAR('Overview - Section A'!$E$7)-1)),"")</f>
        <v>2018</v>
      </c>
      <c r="D147" s="442"/>
      <c r="E147" s="389"/>
      <c r="F147" s="390" t="str">
        <f t="shared" si="9"/>
        <v/>
      </c>
      <c r="G147" s="391"/>
      <c r="H147" s="392"/>
      <c r="I147" s="443" t="str">
        <f t="shared" si="10"/>
        <v>192018</v>
      </c>
      <c r="J147" s="444" t="s">
        <v>409</v>
      </c>
      <c r="K147" s="444" t="b">
        <f t="shared" si="11"/>
        <v>0</v>
      </c>
      <c r="L147" s="443" t="str">
        <f>IFERROR(IF(G147&lt;&gt;"",INDEX('Overview - Section A'!$U$38:$U$45,MATCH(G147,'Overview - Section A'!$A$38:$A$45,1)),J147),"")</f>
        <v>a1Y36000002bZJuEAM</v>
      </c>
      <c r="M147" s="445" t="s">
        <v>751</v>
      </c>
      <c r="N147" s="443"/>
      <c r="O147" s="443"/>
      <c r="P147" s="276"/>
      <c r="Q147" s="379"/>
      <c r="R147" s="379"/>
      <c r="S147" s="379"/>
      <c r="T147" s="379"/>
      <c r="U147" s="379"/>
      <c r="V147" s="379"/>
      <c r="W147" s="379"/>
      <c r="X147" s="379"/>
      <c r="Y147" s="379"/>
      <c r="Z147" s="379"/>
      <c r="AA147" s="379"/>
      <c r="AB147" s="379"/>
      <c r="AC147" s="379"/>
      <c r="AD147" s="379"/>
    </row>
    <row r="148" spans="1:30" ht="47.1" customHeight="1" x14ac:dyDescent="0.2">
      <c r="A148" s="441">
        <v>19</v>
      </c>
      <c r="B148" s="386" t="str">
        <f t="shared" si="8"/>
        <v/>
      </c>
      <c r="C148" s="387">
        <f>IFERROR(IF(N148&lt;&gt;"",N148,IF(A148=A147,IF(C147&lt;YEAR('Overview - Section A'!$E$8),C147+1,""),YEAR('Overview - Section A'!$E$7)-1)),"")</f>
        <v>2019</v>
      </c>
      <c r="D148" s="442"/>
      <c r="E148" s="389"/>
      <c r="F148" s="390" t="str">
        <f t="shared" si="9"/>
        <v/>
      </c>
      <c r="G148" s="391"/>
      <c r="H148" s="392"/>
      <c r="I148" s="443" t="str">
        <f t="shared" si="10"/>
        <v>192019</v>
      </c>
      <c r="J148" s="444" t="s">
        <v>411</v>
      </c>
      <c r="K148" s="444" t="b">
        <f t="shared" si="11"/>
        <v>0</v>
      </c>
      <c r="L148" s="443" t="str">
        <f>IFERROR(IF(G148&lt;&gt;"",INDEX('Overview - Section A'!$U$38:$U$45,MATCH(G148,'Overview - Section A'!$A$38:$A$45,1)),J148),"")</f>
        <v>a1Y36000002bZJvEAM</v>
      </c>
      <c r="M148" s="445" t="s">
        <v>752</v>
      </c>
      <c r="N148" s="443"/>
      <c r="O148" s="443"/>
      <c r="P148" s="276"/>
      <c r="Q148" s="379"/>
      <c r="R148" s="379"/>
      <c r="S148" s="379"/>
      <c r="T148" s="379"/>
      <c r="U148" s="379"/>
      <c r="V148" s="379"/>
      <c r="W148" s="379"/>
      <c r="X148" s="379"/>
      <c r="Y148" s="379"/>
      <c r="Z148" s="379"/>
      <c r="AA148" s="379"/>
      <c r="AB148" s="379"/>
      <c r="AC148" s="379"/>
      <c r="AD148" s="379"/>
    </row>
    <row r="149" spans="1:30" ht="47.1" customHeight="1" x14ac:dyDescent="0.2">
      <c r="A149" s="441">
        <v>19</v>
      </c>
      <c r="B149" s="386" t="str">
        <f t="shared" si="8"/>
        <v/>
      </c>
      <c r="C149" s="387">
        <f>IFERROR(IF(N149&lt;&gt;"",N149,IF(A149=A148,IF(C148&lt;YEAR('Overview - Section A'!$E$8),C148+1,""),YEAR('Overview - Section A'!$E$7)-1)),"")</f>
        <v>2020</v>
      </c>
      <c r="D149" s="442"/>
      <c r="E149" s="389"/>
      <c r="F149" s="390" t="str">
        <f t="shared" si="9"/>
        <v/>
      </c>
      <c r="G149" s="391"/>
      <c r="H149" s="392"/>
      <c r="I149" s="443" t="str">
        <f t="shared" si="10"/>
        <v>192020</v>
      </c>
      <c r="J149" s="444" t="s">
        <v>413</v>
      </c>
      <c r="K149" s="444" t="b">
        <f t="shared" si="11"/>
        <v>0</v>
      </c>
      <c r="L149" s="443" t="str">
        <f>IFERROR(IF(G149&lt;&gt;"",INDEX('Overview - Section A'!$U$38:$U$45,MATCH(G149,'Overview - Section A'!$A$38:$A$45,1)),J149),"")</f>
        <v>a1Y36000002bZJwEAM</v>
      </c>
      <c r="M149" s="445" t="s">
        <v>753</v>
      </c>
      <c r="N149" s="443"/>
      <c r="O149" s="443"/>
      <c r="P149" s="276"/>
      <c r="Q149" s="379"/>
      <c r="R149" s="379"/>
      <c r="S149" s="379"/>
      <c r="T149" s="379"/>
      <c r="U149" s="379"/>
      <c r="V149" s="379"/>
      <c r="W149" s="379"/>
      <c r="X149" s="379"/>
      <c r="Y149" s="379"/>
      <c r="Z149" s="379"/>
      <c r="AA149" s="379"/>
      <c r="AB149" s="379"/>
      <c r="AC149" s="379"/>
      <c r="AD149" s="379"/>
    </row>
    <row r="150" spans="1:30" ht="47.1" customHeight="1" x14ac:dyDescent="0.2">
      <c r="A150" s="441">
        <v>19</v>
      </c>
      <c r="B150" s="386" t="str">
        <f t="shared" si="8"/>
        <v/>
      </c>
      <c r="C150" s="387" t="str">
        <f>IFERROR(IF(N150&lt;&gt;"",N150,IF(A150=A149,IF(C149&lt;YEAR('Overview - Section A'!$E$8),C149+1,""),YEAR('Overview - Section A'!$E$7)-1)),"")</f>
        <v/>
      </c>
      <c r="D150" s="442"/>
      <c r="E150" s="389"/>
      <c r="F150" s="390" t="str">
        <f t="shared" si="9"/>
        <v/>
      </c>
      <c r="G150" s="391"/>
      <c r="H150" s="392"/>
      <c r="I150" s="443" t="str">
        <f t="shared" si="10"/>
        <v>19</v>
      </c>
      <c r="J150" s="444" t="s">
        <v>415</v>
      </c>
      <c r="K150" s="444" t="b">
        <f t="shared" si="11"/>
        <v>0</v>
      </c>
      <c r="L150" s="443" t="str">
        <f>IFERROR(IF(G150&lt;&gt;"",INDEX('Overview - Section A'!$U$38:$U$45,MATCH(G150,'Overview - Section A'!$A$38:$A$45,1)),J150),"")</f>
        <v>a1Y36000002bZJxEAM</v>
      </c>
      <c r="M150" s="445" t="s">
        <v>754</v>
      </c>
      <c r="N150" s="443"/>
      <c r="O150" s="443"/>
      <c r="P150" s="276"/>
      <c r="Q150" s="379"/>
      <c r="R150" s="379"/>
      <c r="S150" s="379"/>
      <c r="T150" s="379"/>
      <c r="U150" s="379"/>
      <c r="V150" s="379"/>
      <c r="W150" s="379"/>
      <c r="X150" s="379"/>
      <c r="Y150" s="379"/>
      <c r="Z150" s="379"/>
      <c r="AA150" s="379"/>
      <c r="AB150" s="379"/>
      <c r="AC150" s="379"/>
      <c r="AD150" s="379"/>
    </row>
    <row r="151" spans="1:30" ht="47.1" customHeight="1" x14ac:dyDescent="0.2">
      <c r="A151" s="441">
        <v>19</v>
      </c>
      <c r="B151" s="386" t="str">
        <f t="shared" si="8"/>
        <v/>
      </c>
      <c r="C151" s="387" t="str">
        <f>IFERROR(IF(N151&lt;&gt;"",N151,IF(A151=A150,IF(C150&lt;YEAR('Overview - Section A'!$E$8),C150+1,""),YEAR('Overview - Section A'!$E$7)-1)),"")</f>
        <v/>
      </c>
      <c r="D151" s="442"/>
      <c r="E151" s="389"/>
      <c r="F151" s="390" t="str">
        <f t="shared" si="9"/>
        <v/>
      </c>
      <c r="G151" s="391"/>
      <c r="H151" s="392"/>
      <c r="I151" s="443" t="str">
        <f t="shared" si="10"/>
        <v>19</v>
      </c>
      <c r="J151" s="444" t="s">
        <v>417</v>
      </c>
      <c r="K151" s="444" t="b">
        <f t="shared" si="11"/>
        <v>0</v>
      </c>
      <c r="L151" s="443" t="str">
        <f>IFERROR(IF(G151&lt;&gt;"",INDEX('Overview - Section A'!$U$38:$U$45,MATCH(G151,'Overview - Section A'!$A$38:$A$45,1)),J151),"")</f>
        <v>a1Y36000002bZJyEAM</v>
      </c>
      <c r="M151" s="445" t="s">
        <v>755</v>
      </c>
      <c r="N151" s="443"/>
      <c r="O151" s="443"/>
      <c r="P151" s="276"/>
      <c r="Q151" s="379"/>
      <c r="R151" s="379"/>
      <c r="S151" s="379"/>
      <c r="T151" s="379"/>
      <c r="U151" s="379"/>
      <c r="V151" s="379"/>
      <c r="W151" s="379"/>
      <c r="X151" s="379"/>
      <c r="Y151" s="379"/>
      <c r="Z151" s="379"/>
      <c r="AA151" s="379"/>
      <c r="AB151" s="379"/>
      <c r="AC151" s="379"/>
      <c r="AD151" s="379"/>
    </row>
    <row r="152" spans="1:30" ht="47.1" customHeight="1" x14ac:dyDescent="0.2">
      <c r="A152" s="441">
        <v>20</v>
      </c>
      <c r="B152" s="386" t="str">
        <f t="shared" si="8"/>
        <v/>
      </c>
      <c r="C152" s="387">
        <f>IFERROR(IF(N152&lt;&gt;"",N152,IF(A152=A151,IF(C151&lt;YEAR('Overview - Section A'!$E$8),C151+1,""),YEAR('Overview - Section A'!$E$7)-1)),"")</f>
        <v>2017</v>
      </c>
      <c r="D152" s="442"/>
      <c r="E152" s="389"/>
      <c r="F152" s="390" t="str">
        <f t="shared" si="9"/>
        <v/>
      </c>
      <c r="G152" s="391"/>
      <c r="H152" s="392"/>
      <c r="I152" s="443" t="str">
        <f t="shared" si="10"/>
        <v>202017</v>
      </c>
      <c r="J152" s="444" t="s">
        <v>407</v>
      </c>
      <c r="K152" s="444" t="b">
        <f t="shared" si="11"/>
        <v>0</v>
      </c>
      <c r="L152" s="443" t="str">
        <f>IFERROR(IF(G152&lt;&gt;"",INDEX('Overview - Section A'!$U$38:$U$45,MATCH(G152,'Overview - Section A'!$A$38:$A$45,1)),J152),"")</f>
        <v>a1Y36000002bZJtEAM</v>
      </c>
      <c r="M152" s="445" t="s">
        <v>756</v>
      </c>
      <c r="N152" s="443"/>
      <c r="O152" s="443"/>
      <c r="P152" s="276"/>
      <c r="Q152" s="379"/>
      <c r="R152" s="379"/>
      <c r="S152" s="379"/>
      <c r="T152" s="379"/>
      <c r="U152" s="379"/>
      <c r="V152" s="379"/>
      <c r="W152" s="379"/>
      <c r="X152" s="379"/>
      <c r="Y152" s="379"/>
      <c r="Z152" s="379"/>
      <c r="AA152" s="379"/>
      <c r="AB152" s="379"/>
      <c r="AC152" s="379"/>
      <c r="AD152" s="379"/>
    </row>
    <row r="153" spans="1:30" ht="47.1" customHeight="1" x14ac:dyDescent="0.2">
      <c r="A153" s="441">
        <v>20</v>
      </c>
      <c r="B153" s="386" t="str">
        <f t="shared" si="8"/>
        <v/>
      </c>
      <c r="C153" s="387">
        <f>IFERROR(IF(N153&lt;&gt;"",N153,IF(A153=A152,IF(C152&lt;YEAR('Overview - Section A'!$E$8),C152+1,""),YEAR('Overview - Section A'!$E$7)-1)),"")</f>
        <v>2018</v>
      </c>
      <c r="D153" s="442"/>
      <c r="E153" s="389"/>
      <c r="F153" s="390" t="str">
        <f t="shared" si="9"/>
        <v/>
      </c>
      <c r="G153" s="391"/>
      <c r="H153" s="392"/>
      <c r="I153" s="443" t="str">
        <f t="shared" si="10"/>
        <v>202018</v>
      </c>
      <c r="J153" s="444" t="s">
        <v>409</v>
      </c>
      <c r="K153" s="444" t="b">
        <f t="shared" si="11"/>
        <v>0</v>
      </c>
      <c r="L153" s="443" t="str">
        <f>IFERROR(IF(G153&lt;&gt;"",INDEX('Overview - Section A'!$U$38:$U$45,MATCH(G153,'Overview - Section A'!$A$38:$A$45,1)),J153),"")</f>
        <v>a1Y36000002bZJuEAM</v>
      </c>
      <c r="M153" s="445" t="s">
        <v>757</v>
      </c>
      <c r="N153" s="443"/>
      <c r="O153" s="443"/>
      <c r="P153" s="276"/>
      <c r="Q153" s="379"/>
      <c r="R153" s="379"/>
      <c r="S153" s="379"/>
      <c r="T153" s="379"/>
      <c r="U153" s="379"/>
      <c r="V153" s="379"/>
      <c r="W153" s="379"/>
      <c r="X153" s="379"/>
      <c r="Y153" s="379"/>
      <c r="Z153" s="379"/>
      <c r="AA153" s="379"/>
      <c r="AB153" s="379"/>
      <c r="AC153" s="379"/>
      <c r="AD153" s="379"/>
    </row>
    <row r="154" spans="1:30" ht="47.1" customHeight="1" x14ac:dyDescent="0.2">
      <c r="A154" s="441">
        <v>20</v>
      </c>
      <c r="B154" s="386" t="str">
        <f t="shared" si="8"/>
        <v/>
      </c>
      <c r="C154" s="387">
        <f>IFERROR(IF(N154&lt;&gt;"",N154,IF(A154=A153,IF(C153&lt;YEAR('Overview - Section A'!$E$8),C153+1,""),YEAR('Overview - Section A'!$E$7)-1)),"")</f>
        <v>2019</v>
      </c>
      <c r="D154" s="442"/>
      <c r="E154" s="389"/>
      <c r="F154" s="390" t="str">
        <f t="shared" si="9"/>
        <v/>
      </c>
      <c r="G154" s="391"/>
      <c r="H154" s="392"/>
      <c r="I154" s="443" t="str">
        <f t="shared" si="10"/>
        <v>202019</v>
      </c>
      <c r="J154" s="444" t="s">
        <v>411</v>
      </c>
      <c r="K154" s="444" t="b">
        <f t="shared" si="11"/>
        <v>0</v>
      </c>
      <c r="L154" s="443" t="str">
        <f>IFERROR(IF(G154&lt;&gt;"",INDEX('Overview - Section A'!$U$38:$U$45,MATCH(G154,'Overview - Section A'!$A$38:$A$45,1)),J154),"")</f>
        <v>a1Y36000002bZJvEAM</v>
      </c>
      <c r="M154" s="445" t="s">
        <v>758</v>
      </c>
      <c r="N154" s="443"/>
      <c r="O154" s="443"/>
      <c r="P154" s="276"/>
      <c r="Q154" s="379"/>
      <c r="R154" s="379"/>
      <c r="S154" s="379"/>
      <c r="T154" s="379"/>
      <c r="U154" s="379"/>
      <c r="V154" s="379"/>
      <c r="W154" s="379"/>
      <c r="X154" s="379"/>
      <c r="Y154" s="379"/>
      <c r="Z154" s="379"/>
      <c r="AA154" s="379"/>
      <c r="AB154" s="379"/>
      <c r="AC154" s="379"/>
      <c r="AD154" s="379"/>
    </row>
    <row r="155" spans="1:30" ht="47.1" customHeight="1" x14ac:dyDescent="0.2">
      <c r="A155" s="441">
        <v>20</v>
      </c>
      <c r="B155" s="386" t="str">
        <f t="shared" si="8"/>
        <v/>
      </c>
      <c r="C155" s="387">
        <f>IFERROR(IF(N155&lt;&gt;"",N155,IF(A155=A154,IF(C154&lt;YEAR('Overview - Section A'!$E$8),C154+1,""),YEAR('Overview - Section A'!$E$7)-1)),"")</f>
        <v>2020</v>
      </c>
      <c r="D155" s="442"/>
      <c r="E155" s="389"/>
      <c r="F155" s="390" t="str">
        <f t="shared" si="9"/>
        <v/>
      </c>
      <c r="G155" s="391"/>
      <c r="H155" s="392"/>
      <c r="I155" s="443" t="str">
        <f t="shared" si="10"/>
        <v>202020</v>
      </c>
      <c r="J155" s="444" t="s">
        <v>413</v>
      </c>
      <c r="K155" s="444" t="b">
        <f t="shared" si="11"/>
        <v>0</v>
      </c>
      <c r="L155" s="443" t="str">
        <f>IFERROR(IF(G155&lt;&gt;"",INDEX('Overview - Section A'!$U$38:$U$45,MATCH(G155,'Overview - Section A'!$A$38:$A$45,1)),J155),"")</f>
        <v>a1Y36000002bZJwEAM</v>
      </c>
      <c r="M155" s="445" t="s">
        <v>759</v>
      </c>
      <c r="N155" s="443"/>
      <c r="O155" s="443"/>
      <c r="P155" s="276"/>
      <c r="Q155" s="379"/>
      <c r="R155" s="379"/>
      <c r="S155" s="379"/>
      <c r="T155" s="379"/>
      <c r="U155" s="379"/>
      <c r="V155" s="379"/>
      <c r="W155" s="379"/>
      <c r="X155" s="379"/>
      <c r="Y155" s="379"/>
      <c r="Z155" s="379"/>
      <c r="AA155" s="379"/>
      <c r="AB155" s="379"/>
      <c r="AC155" s="379"/>
      <c r="AD155" s="379"/>
    </row>
    <row r="156" spans="1:30" ht="47.1" customHeight="1" x14ac:dyDescent="0.2">
      <c r="A156" s="441">
        <v>20</v>
      </c>
      <c r="B156" s="386" t="str">
        <f t="shared" si="8"/>
        <v/>
      </c>
      <c r="C156" s="387" t="str">
        <f>IFERROR(IF(N156&lt;&gt;"",N156,IF(A156=A155,IF(C155&lt;YEAR('Overview - Section A'!$E$8),C155+1,""),YEAR('Overview - Section A'!$E$7)-1)),"")</f>
        <v/>
      </c>
      <c r="D156" s="442"/>
      <c r="E156" s="389"/>
      <c r="F156" s="390" t="str">
        <f t="shared" si="9"/>
        <v/>
      </c>
      <c r="G156" s="391"/>
      <c r="H156" s="392"/>
      <c r="I156" s="443" t="str">
        <f t="shared" si="10"/>
        <v>20</v>
      </c>
      <c r="J156" s="444" t="s">
        <v>415</v>
      </c>
      <c r="K156" s="444" t="b">
        <f t="shared" si="11"/>
        <v>0</v>
      </c>
      <c r="L156" s="443" t="str">
        <f>IFERROR(IF(G156&lt;&gt;"",INDEX('Overview - Section A'!$U$38:$U$45,MATCH(G156,'Overview - Section A'!$A$38:$A$45,1)),J156),"")</f>
        <v>a1Y36000002bZJxEAM</v>
      </c>
      <c r="M156" s="445" t="s">
        <v>760</v>
      </c>
      <c r="N156" s="443"/>
      <c r="O156" s="443"/>
      <c r="P156" s="276"/>
      <c r="Q156" s="379"/>
      <c r="R156" s="379"/>
      <c r="S156" s="379"/>
      <c r="T156" s="379"/>
      <c r="U156" s="379"/>
      <c r="V156" s="379"/>
      <c r="W156" s="379"/>
      <c r="X156" s="379"/>
      <c r="Y156" s="379"/>
      <c r="Z156" s="379"/>
      <c r="AA156" s="379"/>
      <c r="AB156" s="379"/>
      <c r="AC156" s="379"/>
      <c r="AD156" s="379"/>
    </row>
    <row r="157" spans="1:30" ht="47.1" customHeight="1" x14ac:dyDescent="0.2">
      <c r="A157" s="441">
        <v>20</v>
      </c>
      <c r="B157" s="386" t="str">
        <f t="shared" si="8"/>
        <v/>
      </c>
      <c r="C157" s="387" t="str">
        <f>IFERROR(IF(N157&lt;&gt;"",N157,IF(A157=A156,IF(C156&lt;YEAR('Overview - Section A'!$E$8),C156+1,""),YEAR('Overview - Section A'!$E$7)-1)),"")</f>
        <v/>
      </c>
      <c r="D157" s="442"/>
      <c r="E157" s="389"/>
      <c r="F157" s="390" t="str">
        <f t="shared" si="9"/>
        <v/>
      </c>
      <c r="G157" s="391"/>
      <c r="H157" s="392"/>
      <c r="I157" s="443" t="str">
        <f t="shared" si="10"/>
        <v>20</v>
      </c>
      <c r="J157" s="444" t="s">
        <v>417</v>
      </c>
      <c r="K157" s="444" t="b">
        <f t="shared" si="11"/>
        <v>0</v>
      </c>
      <c r="L157" s="443" t="str">
        <f>IFERROR(IF(G157&lt;&gt;"",INDEX('Overview - Section A'!$U$38:$U$45,MATCH(G157,'Overview - Section A'!$A$38:$A$45,1)),J157),"")</f>
        <v>a1Y36000002bZJyEAM</v>
      </c>
      <c r="M157" s="445" t="s">
        <v>761</v>
      </c>
      <c r="N157" s="443"/>
      <c r="O157" s="443"/>
      <c r="P157" s="276"/>
      <c r="Q157" s="379"/>
      <c r="R157" s="379"/>
      <c r="S157" s="379"/>
      <c r="T157" s="379"/>
      <c r="U157" s="379"/>
      <c r="V157" s="379"/>
      <c r="W157" s="379"/>
      <c r="X157" s="379"/>
      <c r="Y157" s="379"/>
      <c r="Z157" s="379"/>
      <c r="AA157" s="379"/>
      <c r="AB157" s="379"/>
      <c r="AC157" s="379"/>
      <c r="AD157" s="379"/>
    </row>
    <row r="158" spans="1:30" ht="47.1" customHeight="1" x14ac:dyDescent="0.2">
      <c r="A158" s="441">
        <v>21</v>
      </c>
      <c r="B158" s="386" t="str">
        <f t="shared" si="8"/>
        <v/>
      </c>
      <c r="C158" s="387">
        <f>IFERROR(IF(N158&lt;&gt;"",N158,IF(A158=A157,IF(C157&lt;YEAR('Overview - Section A'!$E$8),C157+1,""),YEAR('Overview - Section A'!$E$7)-1)),"")</f>
        <v>2017</v>
      </c>
      <c r="D158" s="442"/>
      <c r="E158" s="389"/>
      <c r="F158" s="390" t="str">
        <f t="shared" si="9"/>
        <v/>
      </c>
      <c r="G158" s="391"/>
      <c r="H158" s="392"/>
      <c r="I158" s="443" t="str">
        <f t="shared" si="10"/>
        <v>212017</v>
      </c>
      <c r="J158" s="444" t="s">
        <v>407</v>
      </c>
      <c r="K158" s="444" t="b">
        <f t="shared" si="11"/>
        <v>0</v>
      </c>
      <c r="L158" s="443" t="str">
        <f>IFERROR(IF(G158&lt;&gt;"",INDEX('Overview - Section A'!$U$38:$U$45,MATCH(G158,'Overview - Section A'!$A$38:$A$45,1)),J158),"")</f>
        <v>a1Y36000002bZJtEAM</v>
      </c>
      <c r="M158" s="445" t="s">
        <v>762</v>
      </c>
      <c r="N158" s="443"/>
      <c r="O158" s="443"/>
      <c r="P158" s="276"/>
      <c r="Q158" s="379"/>
      <c r="R158" s="379"/>
      <c r="S158" s="379"/>
      <c r="T158" s="379"/>
      <c r="U158" s="379"/>
      <c r="V158" s="379"/>
      <c r="W158" s="379"/>
      <c r="X158" s="379"/>
      <c r="Y158" s="379"/>
      <c r="Z158" s="379"/>
      <c r="AA158" s="379"/>
      <c r="AB158" s="379"/>
      <c r="AC158" s="379"/>
      <c r="AD158" s="379"/>
    </row>
    <row r="159" spans="1:30" ht="47.1" customHeight="1" x14ac:dyDescent="0.2">
      <c r="A159" s="441">
        <v>21</v>
      </c>
      <c r="B159" s="386" t="str">
        <f t="shared" si="8"/>
        <v/>
      </c>
      <c r="C159" s="387">
        <f>IFERROR(IF(N159&lt;&gt;"",N159,IF(A159=A158,IF(C158&lt;YEAR('Overview - Section A'!$E$8),C158+1,""),YEAR('Overview - Section A'!$E$7)-1)),"")</f>
        <v>2018</v>
      </c>
      <c r="D159" s="442"/>
      <c r="E159" s="389"/>
      <c r="F159" s="390" t="str">
        <f t="shared" si="9"/>
        <v/>
      </c>
      <c r="G159" s="391"/>
      <c r="H159" s="392"/>
      <c r="I159" s="443" t="str">
        <f t="shared" si="10"/>
        <v>212018</v>
      </c>
      <c r="J159" s="444" t="s">
        <v>409</v>
      </c>
      <c r="K159" s="444" t="b">
        <f t="shared" si="11"/>
        <v>0</v>
      </c>
      <c r="L159" s="443" t="str">
        <f>IFERROR(IF(G159&lt;&gt;"",INDEX('Overview - Section A'!$U$38:$U$45,MATCH(G159,'Overview - Section A'!$A$38:$A$45,1)),J159),"")</f>
        <v>a1Y36000002bZJuEAM</v>
      </c>
      <c r="M159" s="445" t="s">
        <v>763</v>
      </c>
      <c r="N159" s="443"/>
      <c r="O159" s="443"/>
      <c r="P159" s="276"/>
      <c r="Q159" s="379"/>
      <c r="R159" s="379"/>
      <c r="S159" s="379"/>
      <c r="T159" s="379"/>
      <c r="U159" s="379"/>
      <c r="V159" s="379"/>
      <c r="W159" s="379"/>
      <c r="X159" s="379"/>
      <c r="Y159" s="379"/>
      <c r="Z159" s="379"/>
      <c r="AA159" s="379"/>
      <c r="AB159" s="379"/>
      <c r="AC159" s="379"/>
      <c r="AD159" s="379"/>
    </row>
    <row r="160" spans="1:30" ht="47.1" customHeight="1" x14ac:dyDescent="0.2">
      <c r="A160" s="441">
        <v>21</v>
      </c>
      <c r="B160" s="386" t="str">
        <f t="shared" si="8"/>
        <v/>
      </c>
      <c r="C160" s="387">
        <f>IFERROR(IF(N160&lt;&gt;"",N160,IF(A160=A159,IF(C159&lt;YEAR('Overview - Section A'!$E$8),C159+1,""),YEAR('Overview - Section A'!$E$7)-1)),"")</f>
        <v>2019</v>
      </c>
      <c r="D160" s="442"/>
      <c r="E160" s="389"/>
      <c r="F160" s="390" t="str">
        <f t="shared" si="9"/>
        <v/>
      </c>
      <c r="G160" s="391"/>
      <c r="H160" s="392"/>
      <c r="I160" s="443" t="str">
        <f t="shared" si="10"/>
        <v>212019</v>
      </c>
      <c r="J160" s="444" t="s">
        <v>411</v>
      </c>
      <c r="K160" s="444" t="b">
        <f t="shared" si="11"/>
        <v>0</v>
      </c>
      <c r="L160" s="443" t="str">
        <f>IFERROR(IF(G160&lt;&gt;"",INDEX('Overview - Section A'!$U$38:$U$45,MATCH(G160,'Overview - Section A'!$A$38:$A$45,1)),J160),"")</f>
        <v>a1Y36000002bZJvEAM</v>
      </c>
      <c r="M160" s="445" t="s">
        <v>764</v>
      </c>
      <c r="N160" s="443"/>
      <c r="O160" s="443"/>
      <c r="P160" s="276"/>
      <c r="Q160" s="379"/>
      <c r="R160" s="379"/>
      <c r="S160" s="379"/>
      <c r="T160" s="379"/>
      <c r="U160" s="379"/>
      <c r="V160" s="379"/>
      <c r="W160" s="379"/>
      <c r="X160" s="379"/>
      <c r="Y160" s="379"/>
      <c r="Z160" s="379"/>
      <c r="AA160" s="379"/>
      <c r="AB160" s="379"/>
      <c r="AC160" s="379"/>
      <c r="AD160" s="379"/>
    </row>
    <row r="161" spans="1:30" ht="47.1" customHeight="1" x14ac:dyDescent="0.2">
      <c r="A161" s="441">
        <v>21</v>
      </c>
      <c r="B161" s="386" t="str">
        <f t="shared" si="8"/>
        <v/>
      </c>
      <c r="C161" s="387">
        <f>IFERROR(IF(N161&lt;&gt;"",N161,IF(A161=A160,IF(C160&lt;YEAR('Overview - Section A'!$E$8),C160+1,""),YEAR('Overview - Section A'!$E$7)-1)),"")</f>
        <v>2020</v>
      </c>
      <c r="D161" s="442"/>
      <c r="E161" s="389"/>
      <c r="F161" s="390" t="str">
        <f t="shared" si="9"/>
        <v/>
      </c>
      <c r="G161" s="391"/>
      <c r="H161" s="392"/>
      <c r="I161" s="443" t="str">
        <f t="shared" si="10"/>
        <v>212020</v>
      </c>
      <c r="J161" s="444" t="s">
        <v>413</v>
      </c>
      <c r="K161" s="444" t="b">
        <f t="shared" si="11"/>
        <v>0</v>
      </c>
      <c r="L161" s="443" t="str">
        <f>IFERROR(IF(G161&lt;&gt;"",INDEX('Overview - Section A'!$U$38:$U$45,MATCH(G161,'Overview - Section A'!$A$38:$A$45,1)),J161),"")</f>
        <v>a1Y36000002bZJwEAM</v>
      </c>
      <c r="M161" s="445" t="s">
        <v>765</v>
      </c>
      <c r="N161" s="443"/>
      <c r="O161" s="443"/>
      <c r="P161" s="276"/>
      <c r="Q161" s="379"/>
      <c r="R161" s="379"/>
      <c r="S161" s="379"/>
      <c r="T161" s="379"/>
      <c r="U161" s="379"/>
      <c r="V161" s="379"/>
      <c r="W161" s="379"/>
      <c r="X161" s="379"/>
      <c r="Y161" s="379"/>
      <c r="Z161" s="379"/>
      <c r="AA161" s="379"/>
      <c r="AB161" s="379"/>
      <c r="AC161" s="379"/>
      <c r="AD161" s="379"/>
    </row>
    <row r="162" spans="1:30" ht="47.1" customHeight="1" x14ac:dyDescent="0.2">
      <c r="A162" s="441">
        <v>21</v>
      </c>
      <c r="B162" s="386" t="str">
        <f t="shared" si="8"/>
        <v/>
      </c>
      <c r="C162" s="387" t="str">
        <f>IFERROR(IF(N162&lt;&gt;"",N162,IF(A162=A161,IF(C161&lt;YEAR('Overview - Section A'!$E$8),C161+1,""),YEAR('Overview - Section A'!$E$7)-1)),"")</f>
        <v/>
      </c>
      <c r="D162" s="442"/>
      <c r="E162" s="389"/>
      <c r="F162" s="390" t="str">
        <f t="shared" si="9"/>
        <v/>
      </c>
      <c r="G162" s="391"/>
      <c r="H162" s="392"/>
      <c r="I162" s="443" t="str">
        <f t="shared" si="10"/>
        <v>21</v>
      </c>
      <c r="J162" s="444" t="s">
        <v>415</v>
      </c>
      <c r="K162" s="444" t="b">
        <f t="shared" si="11"/>
        <v>0</v>
      </c>
      <c r="L162" s="443" t="str">
        <f>IFERROR(IF(G162&lt;&gt;"",INDEX('Overview - Section A'!$U$38:$U$45,MATCH(G162,'Overview - Section A'!$A$38:$A$45,1)),J162),"")</f>
        <v>a1Y36000002bZJxEAM</v>
      </c>
      <c r="M162" s="445" t="s">
        <v>766</v>
      </c>
      <c r="N162" s="443"/>
      <c r="O162" s="443"/>
      <c r="P162" s="276"/>
      <c r="Q162" s="379"/>
      <c r="R162" s="379"/>
      <c r="S162" s="379"/>
      <c r="T162" s="379"/>
      <c r="U162" s="379"/>
      <c r="V162" s="379"/>
      <c r="W162" s="379"/>
      <c r="X162" s="379"/>
      <c r="Y162" s="379"/>
      <c r="Z162" s="379"/>
      <c r="AA162" s="379"/>
      <c r="AB162" s="379"/>
      <c r="AC162" s="379"/>
      <c r="AD162" s="379"/>
    </row>
    <row r="163" spans="1:30" ht="47.1" customHeight="1" x14ac:dyDescent="0.2">
      <c r="A163" s="441">
        <v>21</v>
      </c>
      <c r="B163" s="386" t="str">
        <f t="shared" si="8"/>
        <v/>
      </c>
      <c r="C163" s="387" t="str">
        <f>IFERROR(IF(N163&lt;&gt;"",N163,IF(A163=A162,IF(C162&lt;YEAR('Overview - Section A'!$E$8),C162+1,""),YEAR('Overview - Section A'!$E$7)-1)),"")</f>
        <v/>
      </c>
      <c r="D163" s="442"/>
      <c r="E163" s="389"/>
      <c r="F163" s="390" t="str">
        <f t="shared" si="9"/>
        <v/>
      </c>
      <c r="G163" s="391"/>
      <c r="H163" s="392"/>
      <c r="I163" s="443" t="str">
        <f t="shared" si="10"/>
        <v>21</v>
      </c>
      <c r="J163" s="444" t="s">
        <v>417</v>
      </c>
      <c r="K163" s="444" t="b">
        <f t="shared" si="11"/>
        <v>0</v>
      </c>
      <c r="L163" s="443" t="str">
        <f>IFERROR(IF(G163&lt;&gt;"",INDEX('Overview - Section A'!$U$38:$U$45,MATCH(G163,'Overview - Section A'!$A$38:$A$45,1)),J163),"")</f>
        <v>a1Y36000002bZJyEAM</v>
      </c>
      <c r="M163" s="445" t="s">
        <v>767</v>
      </c>
      <c r="N163" s="443"/>
      <c r="O163" s="443"/>
      <c r="P163" s="276"/>
      <c r="Q163" s="379"/>
      <c r="R163" s="379"/>
      <c r="S163" s="379"/>
      <c r="T163" s="379"/>
      <c r="U163" s="379"/>
      <c r="V163" s="379"/>
      <c r="W163" s="379"/>
      <c r="X163" s="379"/>
      <c r="Y163" s="379"/>
      <c r="Z163" s="379"/>
      <c r="AA163" s="379"/>
      <c r="AB163" s="379"/>
      <c r="AC163" s="379"/>
      <c r="AD163" s="379"/>
    </row>
    <row r="164" spans="1:30" ht="47.1" customHeight="1" x14ac:dyDescent="0.2">
      <c r="A164" s="441">
        <v>22</v>
      </c>
      <c r="B164" s="386" t="str">
        <f t="shared" si="8"/>
        <v/>
      </c>
      <c r="C164" s="387">
        <f>IFERROR(IF(N164&lt;&gt;"",N164,IF(A164=A163,IF(C163&lt;YEAR('Overview - Section A'!$E$8),C163+1,""),YEAR('Overview - Section A'!$E$7)-1)),"")</f>
        <v>2017</v>
      </c>
      <c r="D164" s="442"/>
      <c r="E164" s="389"/>
      <c r="F164" s="390" t="str">
        <f t="shared" si="9"/>
        <v/>
      </c>
      <c r="G164" s="391"/>
      <c r="H164" s="392"/>
      <c r="I164" s="443" t="str">
        <f t="shared" si="10"/>
        <v>222017</v>
      </c>
      <c r="J164" s="444" t="s">
        <v>407</v>
      </c>
      <c r="K164" s="444" t="b">
        <f t="shared" si="11"/>
        <v>0</v>
      </c>
      <c r="L164" s="443" t="str">
        <f>IFERROR(IF(G164&lt;&gt;"",INDEX('Overview - Section A'!$U$38:$U$45,MATCH(G164,'Overview - Section A'!$A$38:$A$45,1)),J164),"")</f>
        <v>a1Y36000002bZJtEAM</v>
      </c>
      <c r="M164" s="445" t="s">
        <v>768</v>
      </c>
      <c r="N164" s="443"/>
      <c r="O164" s="443"/>
      <c r="P164" s="276"/>
      <c r="Q164" s="379"/>
      <c r="R164" s="379"/>
      <c r="S164" s="379"/>
      <c r="T164" s="379"/>
      <c r="U164" s="379"/>
      <c r="V164" s="379"/>
      <c r="W164" s="379"/>
      <c r="X164" s="379"/>
      <c r="Y164" s="379"/>
      <c r="Z164" s="379"/>
      <c r="AA164" s="379"/>
      <c r="AB164" s="379"/>
      <c r="AC164" s="379"/>
      <c r="AD164" s="379"/>
    </row>
    <row r="165" spans="1:30" ht="47.1" customHeight="1" x14ac:dyDescent="0.2">
      <c r="A165" s="441">
        <v>22</v>
      </c>
      <c r="B165" s="386" t="str">
        <f t="shared" si="8"/>
        <v/>
      </c>
      <c r="C165" s="387">
        <f>IFERROR(IF(N165&lt;&gt;"",N165,IF(A165=A164,IF(C164&lt;YEAR('Overview - Section A'!$E$8),C164+1,""),YEAR('Overview - Section A'!$E$7)-1)),"")</f>
        <v>2018</v>
      </c>
      <c r="D165" s="442"/>
      <c r="E165" s="389"/>
      <c r="F165" s="390" t="str">
        <f t="shared" si="9"/>
        <v/>
      </c>
      <c r="G165" s="391"/>
      <c r="H165" s="392"/>
      <c r="I165" s="443" t="str">
        <f t="shared" si="10"/>
        <v>222018</v>
      </c>
      <c r="J165" s="444" t="s">
        <v>409</v>
      </c>
      <c r="K165" s="444" t="b">
        <f t="shared" si="11"/>
        <v>0</v>
      </c>
      <c r="L165" s="443" t="str">
        <f>IFERROR(IF(G165&lt;&gt;"",INDEX('Overview - Section A'!$U$38:$U$45,MATCH(G165,'Overview - Section A'!$A$38:$A$45,1)),J165),"")</f>
        <v>a1Y36000002bZJuEAM</v>
      </c>
      <c r="M165" s="445" t="s">
        <v>769</v>
      </c>
      <c r="N165" s="443"/>
      <c r="O165" s="443"/>
      <c r="P165" s="276"/>
      <c r="Q165" s="379"/>
      <c r="R165" s="379"/>
      <c r="S165" s="379"/>
      <c r="T165" s="379"/>
      <c r="U165" s="379"/>
      <c r="V165" s="379"/>
      <c r="W165" s="379"/>
      <c r="X165" s="379"/>
      <c r="Y165" s="379"/>
      <c r="Z165" s="379"/>
      <c r="AA165" s="379"/>
      <c r="AB165" s="379"/>
      <c r="AC165" s="379"/>
      <c r="AD165" s="379"/>
    </row>
    <row r="166" spans="1:30" ht="47.1" customHeight="1" x14ac:dyDescent="0.2">
      <c r="A166" s="441">
        <v>22</v>
      </c>
      <c r="B166" s="386" t="str">
        <f t="shared" ref="B166:B175" si="12">IF(A166=A165,"",VLOOKUP(A166,$A$9:$V$34,22,FALSE))</f>
        <v/>
      </c>
      <c r="C166" s="387">
        <f>IFERROR(IF(N166&lt;&gt;"",N166,IF(A166=A165,IF(C165&lt;YEAR('Overview - Section A'!$E$8),C165+1,""),YEAR('Overview - Section A'!$E$7)-1)),"")</f>
        <v>2019</v>
      </c>
      <c r="D166" s="442"/>
      <c r="E166" s="389"/>
      <c r="F166" s="390" t="str">
        <f t="shared" ref="F166:F175" si="13">IF(IF(AND(D166="",E166=""),O166,IFERROR((D166/E166)*100,""))=0,"",IF(AND(D166="",E166=""),O166,IFERROR((D166/E166)*100,"")))</f>
        <v/>
      </c>
      <c r="G166" s="391"/>
      <c r="H166" s="392"/>
      <c r="I166" s="443" t="str">
        <f t="shared" ref="I166:I175" si="14">CONCATENATE(A166,C166)</f>
        <v>222019</v>
      </c>
      <c r="J166" s="444" t="s">
        <v>411</v>
      </c>
      <c r="K166" s="444" t="b">
        <f t="shared" ref="K166:K175" si="15">IFERROR(IF(OR(D166&lt;&gt;"",E166&lt;&gt;"",F166&lt;&gt;"",G166&lt;&gt;"",H166&lt;&gt;""),TRUE,FALSE),FALSE)</f>
        <v>0</v>
      </c>
      <c r="L166" s="443" t="str">
        <f>IFERROR(IF(G166&lt;&gt;"",INDEX('Overview - Section A'!$U$38:$U$45,MATCH(G166,'Overview - Section A'!$A$38:$A$45,1)),J166),"")</f>
        <v>a1Y36000002bZJvEAM</v>
      </c>
      <c r="M166" s="445" t="s">
        <v>770</v>
      </c>
      <c r="N166" s="443"/>
      <c r="O166" s="443"/>
      <c r="P166" s="276"/>
      <c r="Q166" s="379"/>
      <c r="R166" s="379"/>
      <c r="S166" s="379"/>
      <c r="T166" s="379"/>
      <c r="U166" s="379"/>
      <c r="V166" s="379"/>
      <c r="W166" s="379"/>
      <c r="X166" s="379"/>
      <c r="Y166" s="379"/>
      <c r="Z166" s="379"/>
      <c r="AA166" s="379"/>
      <c r="AB166" s="379"/>
      <c r="AC166" s="379"/>
      <c r="AD166" s="379"/>
    </row>
    <row r="167" spans="1:30" ht="47.1" customHeight="1" x14ac:dyDescent="0.2">
      <c r="A167" s="441">
        <v>22</v>
      </c>
      <c r="B167" s="386" t="str">
        <f t="shared" si="12"/>
        <v/>
      </c>
      <c r="C167" s="387">
        <f>IFERROR(IF(N167&lt;&gt;"",N167,IF(A167=A166,IF(C166&lt;YEAR('Overview - Section A'!$E$8),C166+1,""),YEAR('Overview - Section A'!$E$7)-1)),"")</f>
        <v>2020</v>
      </c>
      <c r="D167" s="442"/>
      <c r="E167" s="389"/>
      <c r="F167" s="390" t="str">
        <f t="shared" si="13"/>
        <v/>
      </c>
      <c r="G167" s="391"/>
      <c r="H167" s="392"/>
      <c r="I167" s="443" t="str">
        <f t="shared" si="14"/>
        <v>222020</v>
      </c>
      <c r="J167" s="444" t="s">
        <v>413</v>
      </c>
      <c r="K167" s="444" t="b">
        <f t="shared" si="15"/>
        <v>0</v>
      </c>
      <c r="L167" s="443" t="str">
        <f>IFERROR(IF(G167&lt;&gt;"",INDEX('Overview - Section A'!$U$38:$U$45,MATCH(G167,'Overview - Section A'!$A$38:$A$45,1)),J167),"")</f>
        <v>a1Y36000002bZJwEAM</v>
      </c>
      <c r="M167" s="445" t="s">
        <v>771</v>
      </c>
      <c r="N167" s="443"/>
      <c r="O167" s="443"/>
      <c r="P167" s="276"/>
      <c r="Q167" s="379"/>
      <c r="R167" s="379"/>
      <c r="S167" s="379"/>
      <c r="T167" s="379"/>
      <c r="U167" s="379"/>
      <c r="V167" s="379"/>
      <c r="W167" s="379"/>
      <c r="X167" s="379"/>
      <c r="Y167" s="379"/>
      <c r="Z167" s="379"/>
      <c r="AA167" s="379"/>
      <c r="AB167" s="379"/>
      <c r="AC167" s="379"/>
      <c r="AD167" s="379"/>
    </row>
    <row r="168" spans="1:30" ht="47.1" customHeight="1" x14ac:dyDescent="0.2">
      <c r="A168" s="441">
        <v>22</v>
      </c>
      <c r="B168" s="386" t="str">
        <f t="shared" si="12"/>
        <v/>
      </c>
      <c r="C168" s="387" t="str">
        <f>IFERROR(IF(N168&lt;&gt;"",N168,IF(A168=A167,IF(C167&lt;YEAR('Overview - Section A'!$E$8),C167+1,""),YEAR('Overview - Section A'!$E$7)-1)),"")</f>
        <v/>
      </c>
      <c r="D168" s="442"/>
      <c r="E168" s="389"/>
      <c r="F168" s="390" t="str">
        <f t="shared" si="13"/>
        <v/>
      </c>
      <c r="G168" s="391"/>
      <c r="H168" s="392"/>
      <c r="I168" s="443" t="str">
        <f t="shared" si="14"/>
        <v>22</v>
      </c>
      <c r="J168" s="444" t="s">
        <v>415</v>
      </c>
      <c r="K168" s="444" t="b">
        <f t="shared" si="15"/>
        <v>0</v>
      </c>
      <c r="L168" s="443" t="str">
        <f>IFERROR(IF(G168&lt;&gt;"",INDEX('Overview - Section A'!$U$38:$U$45,MATCH(G168,'Overview - Section A'!$A$38:$A$45,1)),J168),"")</f>
        <v>a1Y36000002bZJxEAM</v>
      </c>
      <c r="M168" s="445" t="s">
        <v>772</v>
      </c>
      <c r="N168" s="443"/>
      <c r="O168" s="443"/>
      <c r="P168" s="276"/>
      <c r="Q168" s="379"/>
      <c r="R168" s="379"/>
      <c r="S168" s="379"/>
      <c r="T168" s="379"/>
      <c r="U168" s="379"/>
      <c r="V168" s="379"/>
      <c r="W168" s="379"/>
      <c r="X168" s="379"/>
      <c r="Y168" s="379"/>
      <c r="Z168" s="379"/>
      <c r="AA168" s="379"/>
      <c r="AB168" s="379"/>
      <c r="AC168" s="379"/>
      <c r="AD168" s="379"/>
    </row>
    <row r="169" spans="1:30" ht="47.1" customHeight="1" x14ac:dyDescent="0.2">
      <c r="A169" s="441">
        <v>22</v>
      </c>
      <c r="B169" s="386" t="str">
        <f t="shared" si="12"/>
        <v/>
      </c>
      <c r="C169" s="387" t="str">
        <f>IFERROR(IF(N169&lt;&gt;"",N169,IF(A169=A168,IF(C168&lt;YEAR('Overview - Section A'!$E$8),C168+1,""),YEAR('Overview - Section A'!$E$7)-1)),"")</f>
        <v/>
      </c>
      <c r="D169" s="442"/>
      <c r="E169" s="389"/>
      <c r="F169" s="390" t="str">
        <f t="shared" si="13"/>
        <v/>
      </c>
      <c r="G169" s="391"/>
      <c r="H169" s="392"/>
      <c r="I169" s="443" t="str">
        <f t="shared" si="14"/>
        <v>22</v>
      </c>
      <c r="J169" s="444" t="s">
        <v>417</v>
      </c>
      <c r="K169" s="444" t="b">
        <f t="shared" si="15"/>
        <v>0</v>
      </c>
      <c r="L169" s="443" t="str">
        <f>IFERROR(IF(G169&lt;&gt;"",INDEX('Overview - Section A'!$U$38:$U$45,MATCH(G169,'Overview - Section A'!$A$38:$A$45,1)),J169),"")</f>
        <v>a1Y36000002bZJyEAM</v>
      </c>
      <c r="M169" s="445" t="s">
        <v>773</v>
      </c>
      <c r="N169" s="443"/>
      <c r="O169" s="443"/>
      <c r="P169" s="276"/>
      <c r="Q169" s="379"/>
      <c r="R169" s="379"/>
      <c r="S169" s="379"/>
      <c r="T169" s="379"/>
      <c r="U169" s="379"/>
      <c r="V169" s="379"/>
      <c r="W169" s="379"/>
      <c r="X169" s="379"/>
      <c r="Y169" s="379"/>
      <c r="Z169" s="379"/>
      <c r="AA169" s="379"/>
      <c r="AB169" s="379"/>
      <c r="AC169" s="379"/>
      <c r="AD169" s="379"/>
    </row>
    <row r="170" spans="1:30" ht="47.1" customHeight="1" x14ac:dyDescent="0.2">
      <c r="A170" s="441">
        <v>23</v>
      </c>
      <c r="B170" s="386" t="str">
        <f t="shared" si="12"/>
        <v/>
      </c>
      <c r="C170" s="387">
        <f>IFERROR(IF(N170&lt;&gt;"",N170,IF(A170=A169,IF(C169&lt;YEAR('Overview - Section A'!$E$8),C169+1,""),YEAR('Overview - Section A'!$E$7)-1)),"")</f>
        <v>2017</v>
      </c>
      <c r="D170" s="442"/>
      <c r="E170" s="389"/>
      <c r="F170" s="390" t="str">
        <f t="shared" si="13"/>
        <v/>
      </c>
      <c r="G170" s="391"/>
      <c r="H170" s="392"/>
      <c r="I170" s="443" t="str">
        <f t="shared" si="14"/>
        <v>232017</v>
      </c>
      <c r="J170" s="444" t="s">
        <v>407</v>
      </c>
      <c r="K170" s="444" t="b">
        <f t="shared" si="15"/>
        <v>0</v>
      </c>
      <c r="L170" s="443" t="str">
        <f>IFERROR(IF(G170&lt;&gt;"",INDEX('Overview - Section A'!$U$38:$U$45,MATCH(G170,'Overview - Section A'!$A$38:$A$45,1)),J170),"")</f>
        <v>a1Y36000002bZJtEAM</v>
      </c>
      <c r="M170" s="445" t="s">
        <v>774</v>
      </c>
      <c r="N170" s="443"/>
      <c r="O170" s="443"/>
      <c r="P170" s="276"/>
      <c r="Q170" s="379"/>
      <c r="R170" s="379"/>
      <c r="S170" s="379"/>
      <c r="T170" s="379"/>
      <c r="U170" s="379"/>
      <c r="V170" s="379"/>
      <c r="W170" s="379"/>
      <c r="X170" s="379"/>
      <c r="Y170" s="379"/>
      <c r="Z170" s="379"/>
      <c r="AA170" s="379"/>
      <c r="AB170" s="379"/>
      <c r="AC170" s="379"/>
      <c r="AD170" s="379"/>
    </row>
    <row r="171" spans="1:30" ht="47.1" customHeight="1" x14ac:dyDescent="0.2">
      <c r="A171" s="441">
        <v>23</v>
      </c>
      <c r="B171" s="386" t="str">
        <f t="shared" si="12"/>
        <v/>
      </c>
      <c r="C171" s="387">
        <f>IFERROR(IF(N171&lt;&gt;"",N171,IF(A171=A170,IF(C170&lt;YEAR('Overview - Section A'!$E$8),C170+1,""),YEAR('Overview - Section A'!$E$7)-1)),"")</f>
        <v>2018</v>
      </c>
      <c r="D171" s="442"/>
      <c r="E171" s="389"/>
      <c r="F171" s="390" t="str">
        <f t="shared" si="13"/>
        <v/>
      </c>
      <c r="G171" s="391"/>
      <c r="H171" s="392"/>
      <c r="I171" s="443" t="str">
        <f t="shared" si="14"/>
        <v>232018</v>
      </c>
      <c r="J171" s="444" t="s">
        <v>409</v>
      </c>
      <c r="K171" s="444" t="b">
        <f t="shared" si="15"/>
        <v>0</v>
      </c>
      <c r="L171" s="443" t="str">
        <f>IFERROR(IF(G171&lt;&gt;"",INDEX('Overview - Section A'!$U$38:$U$45,MATCH(G171,'Overview - Section A'!$A$38:$A$45,1)),J171),"")</f>
        <v>a1Y36000002bZJuEAM</v>
      </c>
      <c r="M171" s="445" t="s">
        <v>775</v>
      </c>
      <c r="N171" s="443"/>
      <c r="O171" s="443"/>
      <c r="P171" s="276"/>
      <c r="Q171" s="379"/>
      <c r="R171" s="379"/>
      <c r="S171" s="379"/>
      <c r="T171" s="379"/>
      <c r="U171" s="379"/>
      <c r="V171" s="379"/>
      <c r="W171" s="379"/>
      <c r="X171" s="379"/>
      <c r="Y171" s="379"/>
      <c r="Z171" s="379"/>
      <c r="AA171" s="379"/>
      <c r="AB171" s="379"/>
      <c r="AC171" s="379"/>
      <c r="AD171" s="379"/>
    </row>
    <row r="172" spans="1:30" ht="47.1" customHeight="1" x14ac:dyDescent="0.2">
      <c r="A172" s="441">
        <v>23</v>
      </c>
      <c r="B172" s="386" t="str">
        <f t="shared" si="12"/>
        <v/>
      </c>
      <c r="C172" s="387">
        <f>IFERROR(IF(N172&lt;&gt;"",N172,IF(A172=A171,IF(C171&lt;YEAR('Overview - Section A'!$E$8),C171+1,""),YEAR('Overview - Section A'!$E$7)-1)),"")</f>
        <v>2019</v>
      </c>
      <c r="D172" s="442"/>
      <c r="E172" s="389"/>
      <c r="F172" s="390" t="str">
        <f t="shared" si="13"/>
        <v/>
      </c>
      <c r="G172" s="391"/>
      <c r="H172" s="392"/>
      <c r="I172" s="443" t="str">
        <f t="shared" si="14"/>
        <v>232019</v>
      </c>
      <c r="J172" s="444" t="s">
        <v>411</v>
      </c>
      <c r="K172" s="444" t="b">
        <f t="shared" si="15"/>
        <v>0</v>
      </c>
      <c r="L172" s="443" t="str">
        <f>IFERROR(IF(G172&lt;&gt;"",INDEX('Overview - Section A'!$U$38:$U$45,MATCH(G172,'Overview - Section A'!$A$38:$A$45,1)),J172),"")</f>
        <v>a1Y36000002bZJvEAM</v>
      </c>
      <c r="M172" s="445" t="s">
        <v>776</v>
      </c>
      <c r="N172" s="443"/>
      <c r="O172" s="443"/>
      <c r="P172" s="276"/>
      <c r="Q172" s="379"/>
      <c r="R172" s="379"/>
      <c r="S172" s="379"/>
      <c r="T172" s="379"/>
      <c r="U172" s="379"/>
      <c r="V172" s="379"/>
      <c r="W172" s="379"/>
      <c r="X172" s="379"/>
      <c r="Y172" s="379"/>
      <c r="Z172" s="379"/>
      <c r="AA172" s="379"/>
      <c r="AB172" s="379"/>
      <c r="AC172" s="379"/>
      <c r="AD172" s="379"/>
    </row>
    <row r="173" spans="1:30" ht="47.1" customHeight="1" x14ac:dyDescent="0.2">
      <c r="A173" s="441">
        <v>23</v>
      </c>
      <c r="B173" s="386" t="str">
        <f t="shared" si="12"/>
        <v/>
      </c>
      <c r="C173" s="387">
        <f>IFERROR(IF(N173&lt;&gt;"",N173,IF(A173=A172,IF(C172&lt;YEAR('Overview - Section A'!$E$8),C172+1,""),YEAR('Overview - Section A'!$E$7)-1)),"")</f>
        <v>2020</v>
      </c>
      <c r="D173" s="442"/>
      <c r="E173" s="389"/>
      <c r="F173" s="390" t="str">
        <f t="shared" si="13"/>
        <v/>
      </c>
      <c r="G173" s="391"/>
      <c r="H173" s="392"/>
      <c r="I173" s="443" t="str">
        <f t="shared" si="14"/>
        <v>232020</v>
      </c>
      <c r="J173" s="444" t="s">
        <v>413</v>
      </c>
      <c r="K173" s="444" t="b">
        <f t="shared" si="15"/>
        <v>0</v>
      </c>
      <c r="L173" s="443" t="str">
        <f>IFERROR(IF(G173&lt;&gt;"",INDEX('Overview - Section A'!$U$38:$U$45,MATCH(G173,'Overview - Section A'!$A$38:$A$45,1)),J173),"")</f>
        <v>a1Y36000002bZJwEAM</v>
      </c>
      <c r="M173" s="445" t="s">
        <v>777</v>
      </c>
      <c r="N173" s="443"/>
      <c r="O173" s="443"/>
      <c r="P173" s="276"/>
      <c r="Q173" s="379"/>
      <c r="R173" s="379"/>
      <c r="S173" s="379"/>
      <c r="T173" s="379"/>
      <c r="U173" s="379"/>
      <c r="V173" s="379"/>
      <c r="W173" s="379"/>
      <c r="X173" s="379"/>
      <c r="Y173" s="379"/>
      <c r="Z173" s="379"/>
      <c r="AA173" s="379"/>
      <c r="AB173" s="379"/>
      <c r="AC173" s="379"/>
      <c r="AD173" s="379"/>
    </row>
    <row r="174" spans="1:30" ht="47.1" customHeight="1" x14ac:dyDescent="0.2">
      <c r="A174" s="441">
        <v>23</v>
      </c>
      <c r="B174" s="386" t="str">
        <f t="shared" si="12"/>
        <v/>
      </c>
      <c r="C174" s="387" t="str">
        <f>IFERROR(IF(N174&lt;&gt;"",N174,IF(A174=A173,IF(C173&lt;YEAR('Overview - Section A'!$E$8),C173+1,""),YEAR('Overview - Section A'!$E$7)-1)),"")</f>
        <v/>
      </c>
      <c r="D174" s="442"/>
      <c r="E174" s="389"/>
      <c r="F174" s="390" t="str">
        <f t="shared" si="13"/>
        <v/>
      </c>
      <c r="G174" s="391"/>
      <c r="H174" s="392"/>
      <c r="I174" s="443" t="str">
        <f t="shared" si="14"/>
        <v>23</v>
      </c>
      <c r="J174" s="444" t="s">
        <v>415</v>
      </c>
      <c r="K174" s="444" t="b">
        <f t="shared" si="15"/>
        <v>0</v>
      </c>
      <c r="L174" s="443" t="str">
        <f>IFERROR(IF(G174&lt;&gt;"",INDEX('Overview - Section A'!$U$38:$U$45,MATCH(G174,'Overview - Section A'!$A$38:$A$45,1)),J174),"")</f>
        <v>a1Y36000002bZJxEAM</v>
      </c>
      <c r="M174" s="445" t="s">
        <v>778</v>
      </c>
      <c r="N174" s="443"/>
      <c r="O174" s="443"/>
      <c r="P174" s="276"/>
      <c r="Q174" s="379"/>
      <c r="R174" s="379"/>
      <c r="S174" s="379"/>
      <c r="T174" s="379"/>
      <c r="U174" s="379"/>
      <c r="V174" s="379"/>
      <c r="W174" s="379"/>
      <c r="X174" s="379"/>
      <c r="Y174" s="379"/>
      <c r="Z174" s="379"/>
      <c r="AA174" s="379"/>
      <c r="AB174" s="379"/>
      <c r="AC174" s="379"/>
      <c r="AD174" s="379"/>
    </row>
    <row r="175" spans="1:30" ht="47.1" customHeight="1" x14ac:dyDescent="0.2">
      <c r="A175" s="441">
        <v>23</v>
      </c>
      <c r="B175" s="386" t="str">
        <f t="shared" si="12"/>
        <v/>
      </c>
      <c r="C175" s="387" t="str">
        <f>IFERROR(IF(N175&lt;&gt;"",N175,IF(A175=A174,IF(C174&lt;YEAR('Overview - Section A'!$E$8),C174+1,""),YEAR('Overview - Section A'!$E$7)-1)),"")</f>
        <v/>
      </c>
      <c r="D175" s="442"/>
      <c r="E175" s="389"/>
      <c r="F175" s="390" t="str">
        <f t="shared" si="13"/>
        <v/>
      </c>
      <c r="G175" s="391"/>
      <c r="H175" s="392"/>
      <c r="I175" s="443" t="str">
        <f t="shared" si="14"/>
        <v>23</v>
      </c>
      <c r="J175" s="444" t="s">
        <v>417</v>
      </c>
      <c r="K175" s="444" t="b">
        <f t="shared" si="15"/>
        <v>0</v>
      </c>
      <c r="L175" s="443" t="str">
        <f>IFERROR(IF(G175&lt;&gt;"",INDEX('Overview - Section A'!$U$38:$U$45,MATCH(G175,'Overview - Section A'!$A$38:$A$45,1)),J175),"")</f>
        <v>a1Y36000002bZJyEAM</v>
      </c>
      <c r="M175" s="445" t="s">
        <v>779</v>
      </c>
      <c r="N175" s="443"/>
      <c r="O175" s="443"/>
      <c r="P175" s="276"/>
      <c r="Q175" s="379"/>
      <c r="R175" s="379"/>
      <c r="S175" s="379"/>
      <c r="T175" s="379"/>
      <c r="U175" s="379"/>
      <c r="V175" s="379"/>
      <c r="W175" s="379"/>
      <c r="X175" s="379"/>
      <c r="Y175" s="379"/>
      <c r="Z175" s="379"/>
      <c r="AA175" s="379"/>
      <c r="AB175" s="379"/>
      <c r="AC175" s="379"/>
      <c r="AD175" s="379"/>
    </row>
    <row r="176" spans="1:30" ht="0.75" customHeight="1" thickBot="1" x14ac:dyDescent="0.25">
      <c r="A176" s="22"/>
      <c r="B176" s="23"/>
      <c r="C176" s="23"/>
      <c r="D176" s="23"/>
      <c r="E176" s="23"/>
      <c r="F176" s="23"/>
      <c r="G176" s="23"/>
      <c r="H176" s="23"/>
      <c r="I176" s="23"/>
      <c r="J176" s="23"/>
      <c r="K176" s="23"/>
      <c r="L176" s="23"/>
      <c r="M176" s="23"/>
      <c r="N176" s="23"/>
      <c r="O176" s="165"/>
      <c r="P176" s="166"/>
    </row>
    <row r="177" spans="1:16" ht="30" customHeight="1" x14ac:dyDescent="0.2">
      <c r="O177" s="139"/>
      <c r="P177" s="139"/>
    </row>
    <row r="181" spans="1:16" x14ac:dyDescent="0.2">
      <c r="A181" s="25" t="s">
        <v>70</v>
      </c>
      <c r="H181" s="206"/>
    </row>
  </sheetData>
  <sheetProtection algorithmName="SHA-512" hashValue="eZFxqmynKUX2MKjlqirCe9NXw/zGLQwpGxaVZ4KW0q/67/fIcJs9qWkJ7nkiVDUjAY0lopxLsQyJRowRbK7+Jw==" saltValue="9n4MDDTvzpYXM9Kc5bp+QA==" spinCount="100000" sheet="1" objects="1" scenarios="1" formatCells="0" formatRows="0" sort="0" autoFilter="0"/>
  <mergeCells count="3">
    <mergeCell ref="A35:H35"/>
    <mergeCell ref="A1:Q2"/>
    <mergeCell ref="A7:AD7"/>
  </mergeCells>
  <conditionalFormatting sqref="A37:C175">
    <cfRule type="expression" dxfId="262" priority="36">
      <formula>MOD($A37,2)=0</formula>
    </cfRule>
    <cfRule type="expression" dxfId="261" priority="37">
      <formula>MOD($A37,2)=1</formula>
    </cfRule>
  </conditionalFormatting>
  <conditionalFormatting sqref="B9:C32">
    <cfRule type="expression" dxfId="260" priority="31">
      <formula>AND($B9&lt;&gt;"",$C9&lt;&gt;"")</formula>
    </cfRule>
  </conditionalFormatting>
  <conditionalFormatting sqref="D37:H175">
    <cfRule type="expression" dxfId="259" priority="28">
      <formula>AND(INDEX($AD$9:$AD$9,MATCH($A37,$A$9:$A$9,0))="Deactivate")</formula>
    </cfRule>
  </conditionalFormatting>
  <conditionalFormatting sqref="D9:R32">
    <cfRule type="expression" dxfId="258" priority="27">
      <formula>$AO$8="Deactivate"</formula>
    </cfRule>
  </conditionalFormatting>
  <conditionalFormatting sqref="A9:AD12">
    <cfRule type="expression" dxfId="257" priority="26">
      <formula>$W9:$W34="[Record ID]"</formula>
    </cfRule>
  </conditionalFormatting>
  <conditionalFormatting sqref="A37:AD175">
    <cfRule type="expression" dxfId="256" priority="25">
      <formula>$M37:$M176="[Record ID]"</formula>
    </cfRule>
  </conditionalFormatting>
  <conditionalFormatting sqref="A13:AD32">
    <cfRule type="expression" dxfId="255" priority="45">
      <formula>$W13:$W176="[Record ID]"</formula>
    </cfRule>
  </conditionalFormatting>
  <conditionalFormatting sqref="D12">
    <cfRule type="expression" dxfId="254" priority="1">
      <formula>$W12:$W175="[Record ID]"</formula>
    </cfRule>
  </conditionalFormatting>
  <dataValidations count="18">
    <dataValidation type="list" allowBlank="1" showInputMessage="1" showErrorMessage="1" sqref="B9:B32">
      <formula1>ImpactIndicator</formula1>
    </dataValidation>
    <dataValidation type="custom" allowBlank="1" showInputMessage="1" showErrorMessage="1" errorTitle="Indicators" error="Cannot enter both Standard and Impact indicators on the same line" sqref="C9:C32">
      <formula1>B9=""</formula1>
    </dataValidation>
    <dataValidation type="list" allowBlank="1" showInputMessage="1" showErrorMessage="1" errorTitle="Selection unknown" error="The value selected should equal the dropdown for available PRs" sqref="H9:H32">
      <formula1>ResponsiblePR</formula1>
    </dataValidation>
    <dataValidation type="list" allowBlank="1" showInputMessage="1" showErrorMessage="1" errorTitle="Selection unknown" error="The value selected should equal the dropdown list of available countries." sqref="Q9:Q32">
      <formula1>Country</formula1>
    </dataValidation>
    <dataValidation type="textLength" allowBlank="1" showErrorMessage="1" errorTitle="Field length" error="Information entered here is limited to 4000 characters. Please capture further information in the comments." sqref="F9:F32">
      <formula1>0</formula1>
      <formula2>4000</formula2>
    </dataValidation>
    <dataValidation type="textLength" allowBlank="1" showInputMessage="1" showErrorMessage="1" errorTitle="Field length" error="Information entered here is limited to 20 characters. Please capture further details in Comments." sqref="D9:D32">
      <formula1>0</formula1>
      <formula2>20</formula2>
    </dataValidation>
    <dataValidation type="textLength" allowBlank="1" showInputMessage="1" showErrorMessage="1" sqref="R9:R32">
      <formula1>0</formula1>
      <formula2>32768</formula2>
    </dataValidation>
    <dataValidation type="decimal" allowBlank="1" showInputMessage="1" showErrorMessage="1" errorTitle="X-Author for Excel" error="Please enter a valid numeric value. Valid range for Impact Indicator Number is -1E+18 to 1E+18." promptTitle="X-Author for Excel" sqref="A9:A32 A37:A175">
      <formula1>-1000000000000000000</formula1>
      <formula2>1000000000000000000</formula2>
    </dataValidation>
    <dataValidation type="list" allowBlank="1" showInputMessage="1" showErrorMessage="1" errorTitle="X-Author for Excel" error="Please select a value from the drop-down." promptTitle="X-Author for Excel" sqref="E9:E32">
      <formula1>IF(IFERROR(ROWS(INDIRECT(SUBSTITUTE("AIM_Impact_Indicator__c.AIM_Baseline_Year__c"," ","_"))),-1) &lt; 0, XAuthorInvalidPicklistData,INDIRECT(SUBSTITUTE("AIM_Impact_Indicator__c.AIM_Baseline_Year__c"," ","_")))</formula1>
    </dataValidation>
    <dataValidation type="list" allowBlank="1" showInputMessage="1" showErrorMessage="1" errorTitle="X-Author for Excel" error="Please select either TRUE or FALSE from the dropdown." promptTitle="X-Author for Excel" sqref="T9:T32 K37:K175">
      <formula1>"TRUE,FALSE"</formula1>
    </dataValidation>
    <dataValidation type="custom" allowBlank="1" showInputMessage="1" showErrorMessage="1" errorTitle="X-Author for Excel" error="Id and Lookup fields are not editable." promptTitle="X-Author for Excel" sqref="AC9:AC32 W9:Y32 M37:M175 J37:J175">
      <formula1>""</formula1>
    </dataValidation>
    <dataValidation type="list" allowBlank="1" showInputMessage="1" showErrorMessage="1" errorTitle="X-Author for Excel" error="Please select a value from the drop-down." promptTitle="X-Author for Excel" sqref="AD9:AD32">
      <formula1>IF(IFERROR(ROWS(INDIRECT(SUBSTITUTE("AIM_Impact_Indicator__c.AIM_Deactivate_indicator__c"," ","_"))),-1) &lt; 0, XAuthorInvalidPicklistData,INDIRECT(SUBSTITUTE("AIM_Impact_Indicator__c.AIM_Deactivate_indicator__c"," ","_")))</formula1>
    </dataValidation>
    <dataValidation type="decimal" allowBlank="1" showInputMessage="1" showErrorMessage="1" errorTitle="X-Author for Excel" error="Please enter a valid numeric value. Valid range for Target N# is -10000000000 to 10000000000." promptTitle="X-Author for Excel" sqref="D37:D175">
      <formula1>-10000000000</formula1>
      <formula2>10000000000</formula2>
    </dataValidation>
    <dataValidation type="decimal" allowBlank="1" showInputMessage="1" showErrorMessage="1" errorTitle="X-Author for Excel" error="Please enter a valid numeric value. Valid range for Target D# is -10000000000 to 10000000000." promptTitle="X-Author for Excel" sqref="E37:E175">
      <formula1>-10000000000</formula1>
      <formula2>10000000000</formula2>
    </dataValidation>
    <dataValidation type="date" allowBlank="1" showInputMessage="1" showErrorMessage="1" errorTitle="X-Author for Excel" error="Please enter a valid date." promptTitle="X-Author for Excel" sqref="G37:G175">
      <formula1>1</formula1>
      <formula2>767376</formula2>
    </dataValidation>
    <dataValidation type="list" allowBlank="1" showInputMessage="1" showErrorMessage="1" errorTitle="X-Author for Excel" error="Please select a value from the drop-down." promptTitle="X-Author for Excel" sqref="H37:H175">
      <formula1>IF(IFERROR(ROWS(INDIRECT(SUBSTITUTE("AIM_Impact_Indicator_Targets_Results__c.AIM_Mark_if_target_is_TBD__c"," ","_"))),-1) &lt; 0, XAuthorInvalidPicklistData,INDIRECT(SUBSTITUTE("AIM_Impact_Indicator_Targets_Results__c.AIM_Mark_if_target_is_TBD__c"," ","_")))</formula1>
    </dataValidation>
    <dataValidation type="list" allowBlank="1" showInputMessage="1" showErrorMessage="1" errorTitle="X-Author for Excel" error="Please select a value from the drop-down." promptTitle="X-Author for Excel" sqref="N37:N175">
      <formula1>IF(IFERROR(ROWS(INDIRECT(SUBSTITUTE("AIM_Impact_Indicator_Targets_Results__c.AIM_Year_of_Target__c"," ","_"))),-1) &lt; 0, XAuthorInvalidPicklistData,INDIRECT(SUBSTITUTE("AIM_Impact_Indicator_Targets_Results__c.AIM_Year_of_Target__c"," ","_")))</formula1>
    </dataValidation>
    <dataValidation type="decimal" allowBlank="1" showInputMessage="1" showErrorMessage="1" errorTitle="X-Author for Excel" error="Please enter a valid numeric value. Valid range for Target % is -99999.99 to 99999.99." promptTitle="X-Author for Excel" sqref="O37:O175">
      <formula1>-99999.99</formula1>
      <formula2>99999.99</formula2>
    </dataValidation>
  </dataValidations>
  <hyperlinks>
    <hyperlink ref="C4" location="_8d9f9399_d674_44d3_98fa_9bdc7c2dff17" display="Impact Indicator Targets"/>
    <hyperlink ref="B4" location="'Impact Indicators - Section B'!A7" display="Impact Indicators"/>
    <hyperlink ref="A181" location="'Impact Indicators - Section B'!A4" display="Impact Indicators - Section B'!A4"/>
  </hyperlinks>
  <pageMargins left="0.7" right="0.7" top="0.75" bottom="0.75" header="0.3" footer="0.3"/>
  <pageSetup paperSize="8" scale="90" fitToHeight="0" orientation="landscape" r:id="rId1"/>
  <colBreaks count="1" manualBreakCount="1">
    <brk id="32" max="1048575" man="1"/>
  </colBreaks>
  <extLst>
    <ext xmlns:x14="http://schemas.microsoft.com/office/spreadsheetml/2009/9/main" uri="{78C0D931-6437-407d-A8EE-F0AAD7539E65}">
      <x14:conditionalFormattings>
        <x14:conditionalFormatting xmlns:xm="http://schemas.microsoft.com/office/excel/2006/main">
          <x14:cfRule type="expression" priority="32" id="{D4C8394A-9D66-42A4-B2BF-3D05CF5025B5}">
            <xm:f>IFERROR(OR(INT($C37)&gt;'Overview - Section A'!$K$8,$C37=""),TRUE)</xm:f>
            <x14:dxf>
              <font>
                <color rgb="FFDAEEF3"/>
              </font>
              <fill>
                <patternFill patternType="solid">
                  <fgColor theme="0"/>
                  <bgColor rgb="FFDAEEF3"/>
                </patternFill>
              </fill>
            </x14:dxf>
          </x14:cfRule>
          <xm:sqref>A37:AD176</xm:sqref>
        </x14:conditionalFormatting>
        <x14:conditionalFormatting xmlns:xm="http://schemas.microsoft.com/office/excel/2006/main">
          <x14:cfRule type="expression" priority="30" id="{489D8B93-4F47-4368-AC62-84E9BDB3C11E}">
            <xm:f>OR('Overview - Section A'!$AN$5="Grant Making", 'Overview - Section A'!$AN$5="Grant Revision")</xm:f>
            <x14:dxf>
              <font>
                <color theme="4" tint="0.79998168889431442"/>
              </font>
              <fill>
                <patternFill patternType="solid">
                  <fgColor theme="1" tint="0.499984740745262"/>
                  <bgColor rgb="FFDAEEF3"/>
                </patternFill>
              </fill>
              <border>
                <left/>
                <right/>
                <top/>
                <bottom/>
              </border>
            </x14:dxf>
          </x14:cfRule>
          <xm:sqref>H9:H32</xm:sqref>
        </x14:conditionalFormatting>
        <x14:conditionalFormatting xmlns:xm="http://schemas.microsoft.com/office/excel/2006/main">
          <x14:cfRule type="expression" priority="29" id="{679D3F43-19B3-420E-8DB8-E19CC2694832}">
            <xm:f>OR('Overview - Section A'!$AN$5="Grant Making", 'Overview - Section A'!$AN$5="Funding Request")</xm:f>
            <x14:dxf>
              <font>
                <color theme="4" tint="0.79998168889431442"/>
              </font>
              <fill>
                <patternFill patternType="solid">
                  <fgColor theme="0"/>
                  <bgColor rgb="FFDAEEF3"/>
                </patternFill>
              </fill>
            </x14:dxf>
          </x14:cfRule>
          <xm:sqref>AD8:AD32</xm:sqref>
        </x14:conditionalFormatting>
        <x14:conditionalFormatting xmlns:xm="http://schemas.microsoft.com/office/excel/2006/main">
          <x14:cfRule type="expression" priority="3" id="{5F1FC68D-4427-4E73-AC7F-1F1B9D24E7E7}">
            <xm:f>OR('Overview - Section A'!$AN$5="Grant Making", 'Overview - Section A'!$AN$5="Grant Revision")</xm:f>
            <x14:dxf>
              <font>
                <color rgb="FF8DB4E2"/>
              </font>
              <fill>
                <patternFill>
                  <bgColor rgb="FF8DB4E2"/>
                </patternFill>
              </fill>
            </x14:dxf>
          </x14:cfRule>
          <xm:sqref>H8</xm:sqref>
        </x14:conditionalFormatting>
        <x14:conditionalFormatting xmlns:xm="http://schemas.microsoft.com/office/excel/2006/main">
          <x14:cfRule type="expression" priority="20" id="{D3EFF68F-9ED8-439A-B0D4-C5DEDF90F9F3}">
            <xm:f>OR('Overview - Section A'!$AN$5="Grant Making", 'Overview - Section A'!$AN$5="Funding Request")</xm:f>
            <x14:dxf>
              <font>
                <color rgb="FFDAEEF3"/>
              </font>
              <fill>
                <patternFill>
                  <bgColor rgb="FFDAEEF3"/>
                </patternFill>
              </fill>
            </x14:dxf>
          </x14:cfRule>
          <xm:sqref>AD9:AD32</xm:sqref>
        </x14:conditionalFormatting>
        <x14:conditionalFormatting xmlns:xm="http://schemas.microsoft.com/office/excel/2006/main">
          <x14:cfRule type="expression" priority="2" id="{2A008F72-E830-417A-A5BB-52C45B56473C}">
            <xm:f>OR('Overview - Section A'!$AN$5="Grant Making", 'Overview - Section A'!$AN$5="Funding Request")</xm:f>
            <x14:dxf>
              <font>
                <color rgb="FF8DB4E2"/>
              </font>
              <fill>
                <patternFill>
                  <bgColor rgb="FF8DB4E2"/>
                </patternFill>
              </fill>
            </x14:dxf>
          </x14:cfRule>
          <xm:sqref>AD8</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'Reference Records'!$C$2:$C$3</xm:f>
          </x14:formula1>
          <xm:sqref>B33</xm:sqref>
        </x14:dataValidation>
        <x14:dataValidation type="list" allowBlank="1" showInputMessage="1" showErrorMessage="1">
          <x14:formula1>
            <xm:f>'Overview - Section A'!$AO$26:$AO$33</xm:f>
          </x14:formula1>
          <xm:sqref>N9:N32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BF185"/>
  <sheetViews>
    <sheetView showGridLines="0" topLeftCell="B72" zoomScale="91" zoomScaleNormal="91" zoomScaleSheetLayoutView="40" workbookViewId="0">
      <selection activeCell="F17" sqref="F17"/>
    </sheetView>
  </sheetViews>
  <sheetFormatPr defaultColWidth="11" defaultRowHeight="15.75" x14ac:dyDescent="0.25"/>
  <cols>
    <col min="1" max="1" width="12" style="6" customWidth="1"/>
    <col min="2" max="3" width="30.625" style="6" customWidth="1"/>
    <col min="4" max="4" width="23.75" style="6" customWidth="1"/>
    <col min="5" max="5" width="22.25" style="6" customWidth="1"/>
    <col min="6" max="6" width="19.625" style="6" customWidth="1"/>
    <col min="7" max="7" width="17.75" style="6" customWidth="1"/>
    <col min="8" max="8" width="22.75" style="6" customWidth="1"/>
    <col min="9" max="9" width="33.5" style="6" hidden="1" customWidth="1"/>
    <col min="10" max="10" width="28.25" style="6" hidden="1" customWidth="1"/>
    <col min="11" max="11" width="26.125" style="6" hidden="1" customWidth="1"/>
    <col min="12" max="12" width="24.25" style="6" hidden="1" customWidth="1"/>
    <col min="13" max="13" width="22.75" style="6" hidden="1" customWidth="1"/>
    <col min="14" max="14" width="22.25" style="6" hidden="1" customWidth="1"/>
    <col min="15" max="15" width="0.375" style="6" customWidth="1"/>
    <col min="16" max="16" width="0.125" style="6" customWidth="1"/>
    <col min="17" max="17" width="29.25" style="6" customWidth="1"/>
    <col min="18" max="18" width="67.25" style="6" customWidth="1"/>
    <col min="19" max="19" width="17.25" style="6" hidden="1" customWidth="1"/>
    <col min="20" max="20" width="29.5" style="6" hidden="1" customWidth="1"/>
    <col min="21" max="21" width="24.625" style="6" hidden="1" customWidth="1"/>
    <col min="22" max="22" width="31.25" style="6" hidden="1" customWidth="1"/>
    <col min="23" max="29" width="27.5" style="6" hidden="1" customWidth="1"/>
    <col min="30" max="30" width="36" style="6" customWidth="1"/>
    <col min="31" max="31" width="0.375" style="6" customWidth="1"/>
    <col min="32" max="32" width="26.625" style="6" customWidth="1"/>
    <col min="33" max="33" width="20.25" style="6" customWidth="1"/>
    <col min="34" max="34" width="24.75" style="6" customWidth="1"/>
    <col min="35" max="36" width="11" style="6" customWidth="1"/>
    <col min="37" max="37" width="11" style="9" customWidth="1"/>
    <col min="38" max="38" width="22.625" style="9" customWidth="1"/>
    <col min="39" max="42" width="11" style="9" customWidth="1"/>
    <col min="43" max="58" width="11" style="9"/>
    <col min="59" max="16384" width="11" style="6"/>
  </cols>
  <sheetData>
    <row r="1" spans="1:33" ht="15" customHeight="1" x14ac:dyDescent="0.25">
      <c r="A1" s="560" t="s">
        <v>45</v>
      </c>
      <c r="B1" s="561"/>
      <c r="C1" s="561"/>
      <c r="D1" s="561"/>
      <c r="E1" s="561"/>
      <c r="F1" s="561"/>
      <c r="G1" s="561"/>
      <c r="H1" s="561"/>
      <c r="I1" s="561"/>
      <c r="J1" s="561"/>
      <c r="K1" s="561"/>
      <c r="L1" s="561"/>
      <c r="M1" s="561"/>
      <c r="N1" s="561"/>
      <c r="O1" s="561"/>
      <c r="P1" s="561"/>
      <c r="Q1" s="562"/>
    </row>
    <row r="2" spans="1:33" ht="32.1" customHeight="1" thickBot="1" x14ac:dyDescent="0.3">
      <c r="A2" s="563"/>
      <c r="B2" s="564"/>
      <c r="C2" s="564"/>
      <c r="D2" s="564"/>
      <c r="E2" s="564"/>
      <c r="F2" s="564"/>
      <c r="G2" s="564"/>
      <c r="H2" s="564"/>
      <c r="I2" s="564"/>
      <c r="J2" s="564"/>
      <c r="K2" s="564"/>
      <c r="L2" s="564"/>
      <c r="M2" s="564"/>
      <c r="N2" s="564"/>
      <c r="O2" s="564"/>
      <c r="P2" s="564"/>
      <c r="Q2" s="565"/>
    </row>
    <row r="3" spans="1:33" ht="16.5" thickBot="1" x14ac:dyDescent="0.3"/>
    <row r="4" spans="1:33" ht="39.75" customHeight="1" thickBot="1" x14ac:dyDescent="0.3">
      <c r="A4" s="43" t="s">
        <v>37</v>
      </c>
      <c r="B4" s="33" t="s">
        <v>22</v>
      </c>
      <c r="C4" s="42" t="s">
        <v>29</v>
      </c>
    </row>
    <row r="5" spans="1:33" hidden="1" x14ac:dyDescent="0.25"/>
    <row r="6" spans="1:33" x14ac:dyDescent="0.25">
      <c r="Q6" s="9"/>
    </row>
    <row r="7" spans="1:33" ht="24.75" customHeight="1" thickBot="1" x14ac:dyDescent="0.3">
      <c r="C7" s="46"/>
      <c r="D7" s="47"/>
      <c r="E7" s="47"/>
      <c r="F7" s="47"/>
      <c r="G7" s="47"/>
      <c r="H7" s="47"/>
      <c r="I7" s="47"/>
      <c r="J7" s="47"/>
      <c r="K7" s="47"/>
      <c r="L7" s="47"/>
      <c r="M7" s="47"/>
      <c r="N7" s="47"/>
      <c r="O7" s="47"/>
      <c r="P7" s="47"/>
      <c r="Q7" s="9"/>
      <c r="R7" s="48"/>
      <c r="S7" s="48"/>
    </row>
    <row r="8" spans="1:33" ht="29.25" customHeight="1" x14ac:dyDescent="0.25">
      <c r="A8" s="540" t="s">
        <v>22</v>
      </c>
      <c r="B8" s="541"/>
      <c r="C8" s="541"/>
      <c r="D8" s="541"/>
      <c r="E8" s="541"/>
      <c r="F8" s="541"/>
      <c r="G8" s="541"/>
      <c r="H8" s="541"/>
      <c r="I8" s="541"/>
      <c r="J8" s="541"/>
      <c r="K8" s="541"/>
      <c r="L8" s="541"/>
      <c r="M8" s="541"/>
      <c r="N8" s="541"/>
      <c r="O8" s="541"/>
      <c r="P8" s="541"/>
      <c r="Q8" s="541"/>
      <c r="R8" s="541"/>
      <c r="S8" s="541"/>
      <c r="T8" s="541"/>
      <c r="U8" s="541"/>
      <c r="V8" s="541"/>
      <c r="W8" s="541"/>
      <c r="X8" s="541"/>
      <c r="Y8" s="541"/>
      <c r="Z8" s="541"/>
      <c r="AA8" s="541"/>
      <c r="AB8" s="541"/>
      <c r="AC8" s="541"/>
      <c r="AD8" s="541"/>
      <c r="AE8" s="50"/>
    </row>
    <row r="9" spans="1:33" ht="49.5" customHeight="1" x14ac:dyDescent="0.25">
      <c r="A9" s="361" t="s">
        <v>23</v>
      </c>
      <c r="B9" s="361" t="s">
        <v>77</v>
      </c>
      <c r="C9" s="361" t="s">
        <v>10</v>
      </c>
      <c r="D9" s="361" t="s">
        <v>32</v>
      </c>
      <c r="E9" s="361" t="s">
        <v>33</v>
      </c>
      <c r="F9" s="361" t="s">
        <v>18</v>
      </c>
      <c r="G9" s="361" t="s">
        <v>19</v>
      </c>
      <c r="H9" s="362" t="s">
        <v>258</v>
      </c>
      <c r="I9" s="361" t="s">
        <v>262</v>
      </c>
      <c r="J9" s="361"/>
      <c r="K9" s="361"/>
      <c r="L9" s="361"/>
      <c r="M9" s="361"/>
      <c r="N9" s="361"/>
      <c r="O9" s="362"/>
      <c r="P9" s="362"/>
      <c r="Q9" s="362" t="s">
        <v>11</v>
      </c>
      <c r="R9" s="362" t="s">
        <v>9</v>
      </c>
      <c r="S9" s="447" t="s">
        <v>115</v>
      </c>
      <c r="T9" s="448" t="s">
        <v>258</v>
      </c>
      <c r="U9" s="448" t="s">
        <v>60</v>
      </c>
      <c r="V9" s="448" t="s">
        <v>148</v>
      </c>
      <c r="W9" s="448" t="s">
        <v>62</v>
      </c>
      <c r="X9" s="448" t="s">
        <v>164</v>
      </c>
      <c r="Y9" s="449" t="s">
        <v>178</v>
      </c>
      <c r="Z9" s="449" t="s">
        <v>201</v>
      </c>
      <c r="AA9" s="449" t="s">
        <v>48</v>
      </c>
      <c r="AB9" s="449" t="s">
        <v>260</v>
      </c>
      <c r="AC9" s="449" t="s">
        <v>275</v>
      </c>
      <c r="AD9" s="362" t="s">
        <v>283</v>
      </c>
      <c r="AE9" s="133"/>
      <c r="AF9" s="135"/>
      <c r="AG9" s="135"/>
    </row>
    <row r="10" spans="1:33" ht="47.1" hidden="1" customHeight="1" x14ac:dyDescent="0.25">
      <c r="A10" s="367" t="s">
        <v>84</v>
      </c>
      <c r="B10" s="368" t="str">
        <f>IFERROR(VLOOKUP(Z10,'Reference records(soft deleted)'!$B$44:$D$80,3,FALSE),"")</f>
        <v/>
      </c>
      <c r="C10" s="405" t="s">
        <v>63</v>
      </c>
      <c r="D10" s="392" t="s">
        <v>50</v>
      </c>
      <c r="E10" s="392" t="s">
        <v>51</v>
      </c>
      <c r="F10" s="392" t="s">
        <v>52</v>
      </c>
      <c r="G10" s="371" t="str">
        <f t="array" ref="G10">IFERROR(IF(INDEX('Reference Records'!$D$32:$D$57,MATCH(LEFT(B10,255),LEFT('Reference Records'!$C$32:$C$57,255),0))=0,"",INDEX('Reference Records'!$D$32:$D$57,MATCH(LEFT(B10,255),LEFT('Reference Records'!$C$32:$C$57,255),0))),"")</f>
        <v/>
      </c>
      <c r="H10" s="450" t="str">
        <f>IF('Overview - Section A'!$AN$5="Funding Request",IF(I10="Funding Request Place Holder","",I10),"")</f>
        <v/>
      </c>
      <c r="I10" s="450" t="str">
        <f>IFERROR(IF(AB10="","",VLOOKUP(AB10,'Overview - Section A'!$P$31:$Q$32,2,FALSE)),"")</f>
        <v/>
      </c>
      <c r="J10" s="450"/>
      <c r="K10" s="450"/>
      <c r="L10" s="450"/>
      <c r="M10" s="450"/>
      <c r="N10" s="450"/>
      <c r="O10" s="450"/>
      <c r="P10" s="450"/>
      <c r="Q10" s="450" t="str">
        <f>IFERROR(IF(AA10="","",AA10),"")</f>
        <v>[Country (Name)]</v>
      </c>
      <c r="R10" s="405" t="s">
        <v>53</v>
      </c>
      <c r="S10" s="448" t="str">
        <f>IF(G10&lt;&gt;"",B10&amp;C10,"")</f>
        <v/>
      </c>
      <c r="T10" s="448" t="str">
        <f>IFERROR(IF('Overview - Section A'!$AN$5="Funding Request",VLOOKUP(H10,'Overview - Section A'!$M$31:$P$32,4,FALSE),IF(AB10="","",AB10)),"")</f>
        <v>[Responsible PR]</v>
      </c>
      <c r="U10" s="448" t="b">
        <f>IFERROR(IF(OR(B10&lt;&gt;"",C10&lt;&gt;""),TRUE,FALSE),FALSE)</f>
        <v>1</v>
      </c>
      <c r="V10" s="448" t="str">
        <f>B10&amp;C10</f>
        <v>[Custom Outcome Indicator]</v>
      </c>
      <c r="W10" s="448" t="s">
        <v>61</v>
      </c>
      <c r="X10" s="451" t="str">
        <f t="array" ref="X10">IFERROR(IF(INDEX('Reference Records'!$G$32:$G$57,MATCH(LEFT(B10,255),LEFT('Reference Records'!$C$32:$C$57,255),0))=0,"",INDEX('Reference Records'!$G$32:$G$57,MATCH(LEFT(B10,255),LEFT('Reference Records'!$C$32:$C$57,255),0))),"")</f>
        <v/>
      </c>
      <c r="Y10" s="451" t="str">
        <f>IFERROR(IF('Overview - Section A'!$AN$5="Funding Request",IF('Reference Records'!$B$343&lt;&gt;"",VLOOKUP(Q10,'Reference Records'!$B$343:$C$344,2,FALSE),VLOOKUP(Q10,'Reference Records'!$A$356:$C$357,3,FALSE)),VLOOKUP(Q10,'Reference Records'!$A$360:$C$362,3,FALSE)),"")</f>
        <v>[Record ID]</v>
      </c>
      <c r="Z10" s="451" t="s">
        <v>200</v>
      </c>
      <c r="AA10" s="451" t="s">
        <v>198</v>
      </c>
      <c r="AB10" s="452" t="s">
        <v>257</v>
      </c>
      <c r="AC10" s="451" t="s">
        <v>61</v>
      </c>
      <c r="AD10" s="392" t="s">
        <v>282</v>
      </c>
      <c r="AE10" s="133"/>
      <c r="AF10" s="135"/>
      <c r="AG10" s="135"/>
    </row>
    <row r="11" spans="1:33" ht="113.25" customHeight="1" x14ac:dyDescent="0.25">
      <c r="A11" s="367">
        <v>1</v>
      </c>
      <c r="B11" s="368" t="s">
        <v>2529</v>
      </c>
      <c r="C11" s="405"/>
      <c r="D11" s="392" t="s">
        <v>4934</v>
      </c>
      <c r="E11" s="392" t="s">
        <v>346</v>
      </c>
      <c r="F11" s="392" t="s">
        <v>4907</v>
      </c>
      <c r="G11" s="371" t="str">
        <f t="array" ref="G11">IFERROR(IF(INDEX('Reference Records'!$D$32:$D$57,MATCH(LEFT(B11,255),LEFT('Reference Records'!$C$32:$C$57,255),0))=0,"",INDEX('Reference Records'!$D$32:$D$57,MATCH(LEFT(B11,255),LEFT('Reference Records'!$C$32:$C$57,255),0))),"")</f>
        <v>Duration of treatment,Age,Gender</v>
      </c>
      <c r="H11" s="450" t="str">
        <f>IF('Overview - Section A'!$AN$5="Funding Request",IF(I11="Funding Request Place Holder","",I11),"")</f>
        <v/>
      </c>
      <c r="I11" s="450" t="str">
        <f>IFERROR(IF(AB11="","",VLOOKUP(AB11,'Overview - Section A'!$P$31:$Q$32,2,FALSE)),"")</f>
        <v/>
      </c>
      <c r="J11" s="450"/>
      <c r="K11" s="450"/>
      <c r="L11" s="450"/>
      <c r="M11" s="450"/>
      <c r="N11" s="450"/>
      <c r="O11" s="450"/>
      <c r="P11" s="450"/>
      <c r="Q11" s="450" t="s">
        <v>381</v>
      </c>
      <c r="R11" s="524" t="s">
        <v>4938</v>
      </c>
      <c r="S11" s="448" t="str">
        <f t="shared" ref="S11:S33" si="0">IF(G11&lt;&gt;"",B11&amp;C11,"")</f>
        <v>HIV O-1(M): Percentage of adults and children with HIV, known to be on treatment 12 months after initiation of antiretroviral therapy</v>
      </c>
      <c r="T11" s="448" t="str">
        <f>IFERROR(IF('Overview - Section A'!$AN$5="Funding Request",VLOOKUP(H11,'Overview - Section A'!$M$31:$P$32,4,FALSE),IF(AB11="","",AB11)),"")</f>
        <v/>
      </c>
      <c r="U11" s="448" t="b">
        <f t="shared" ref="U11:U33" si="1">IFERROR(IF(OR(B11&lt;&gt;"",C11&lt;&gt;""),TRUE,FALSE),FALSE)</f>
        <v>1</v>
      </c>
      <c r="V11" s="448" t="str">
        <f t="shared" ref="V11:V33" si="2">B11&amp;C11</f>
        <v>HIV O-1(M): Percentage of adults and children with HIV, known to be on treatment 12 months after initiation of antiretroviral therapy</v>
      </c>
      <c r="W11" s="448" t="s">
        <v>780</v>
      </c>
      <c r="X11" s="451" t="str">
        <f t="array" ref="X11">IFERROR(IF(INDEX('Reference Records'!$G$32:$G$57,MATCH(LEFT(B11,255),LEFT('Reference Records'!$C$32:$C$57,255),0))=0,"",INDEX('Reference Records'!$G$32:$G$57,MATCH(LEFT(B11,255),LEFT('Reference Records'!$C$32:$C$57,255),0))),"")</f>
        <v>a1J36000002m4E0EAI</v>
      </c>
      <c r="Y11" s="451" t="str">
        <f>IFERROR(IF('Overview - Section A'!$AN$5="Funding Request",IF('Reference Records'!$B$343&lt;&gt;"",VLOOKUP(Q11,'Reference Records'!$B$343:$C$344,2,FALSE),VLOOKUP(Q11,'Reference Records'!$A$356:$C$357,3,FALSE)),VLOOKUP(Q11,'Reference Records'!$A$360:$C$362,3,FALSE)),"")</f>
        <v>a1A360000013M04EAE</v>
      </c>
      <c r="Z11" s="451"/>
      <c r="AA11" s="451"/>
      <c r="AB11" s="452"/>
      <c r="AC11" s="451" t="s">
        <v>379</v>
      </c>
      <c r="AD11" s="392"/>
      <c r="AE11" s="133"/>
      <c r="AF11" s="135"/>
      <c r="AG11" s="135"/>
    </row>
    <row r="12" spans="1:33" ht="189.4" customHeight="1" x14ac:dyDescent="0.25">
      <c r="A12" s="367">
        <v>2</v>
      </c>
      <c r="B12" s="368" t="s">
        <v>2546</v>
      </c>
      <c r="C12" s="405"/>
      <c r="D12" s="392" t="s">
        <v>4935</v>
      </c>
      <c r="E12" s="392" t="s">
        <v>346</v>
      </c>
      <c r="F12" s="392" t="s">
        <v>4908</v>
      </c>
      <c r="G12" s="371" t="str">
        <f t="array" ref="G12">IFERROR(IF(INDEX('Reference Records'!$D$32:$D$57,MATCH(LEFT(B12,255),LEFT('Reference Records'!$C$32:$C$57,255),0))=0,"",INDEX('Reference Records'!$D$32:$D$57,MATCH(LEFT(B12,255),LEFT('Reference Records'!$C$32:$C$57,255),0))),"")</f>
        <v>Age,Gender</v>
      </c>
      <c r="H12" s="450" t="str">
        <f>IF('Overview - Section A'!$AN$5="Funding Request",IF(I12="Funding Request Place Holder","",I12),"")</f>
        <v/>
      </c>
      <c r="I12" s="450" t="str">
        <f>IFERROR(IF(AB12="","",VLOOKUP(AB12,'Overview - Section A'!$P$31:$Q$32,2,FALSE)),"")</f>
        <v/>
      </c>
      <c r="J12" s="450"/>
      <c r="K12" s="450"/>
      <c r="L12" s="450"/>
      <c r="M12" s="450"/>
      <c r="N12" s="450"/>
      <c r="O12" s="450"/>
      <c r="P12" s="450"/>
      <c r="Q12" s="450" t="s">
        <v>381</v>
      </c>
      <c r="R12" s="527" t="s">
        <v>4939</v>
      </c>
      <c r="S12" s="448" t="str">
        <f t="shared" si="0"/>
        <v>HIV O-5(M): Percentage of sex workers reporting the use of a condom with their most recent client</v>
      </c>
      <c r="T12" s="448" t="str">
        <f>IFERROR(IF('Overview - Section A'!$AN$5="Funding Request",VLOOKUP(H12,'Overview - Section A'!$M$31:$P$32,4,FALSE),IF(AB12="","",AB12)),"")</f>
        <v/>
      </c>
      <c r="U12" s="448" t="b">
        <f t="shared" si="1"/>
        <v>1</v>
      </c>
      <c r="V12" s="448" t="str">
        <f t="shared" si="2"/>
        <v>HIV O-5(M): Percentage of sex workers reporting the use of a condom with their most recent client</v>
      </c>
      <c r="W12" s="448" t="s">
        <v>781</v>
      </c>
      <c r="X12" s="451" t="str">
        <f t="array" ref="X12">IFERROR(IF(INDEX('Reference Records'!$G$32:$G$57,MATCH(LEFT(B12,255),LEFT('Reference Records'!$C$32:$C$57,255),0))=0,"",INDEX('Reference Records'!$G$32:$G$57,MATCH(LEFT(B12,255),LEFT('Reference Records'!$C$32:$C$57,255),0))),"")</f>
        <v>a1J36000002m4E5EAI</v>
      </c>
      <c r="Y12" s="451" t="str">
        <f>IFERROR(IF('Overview - Section A'!$AN$5="Funding Request",IF('Reference Records'!$B$343&lt;&gt;"",VLOOKUP(Q12,'Reference Records'!$B$343:$C$344,2,FALSE),VLOOKUP(Q12,'Reference Records'!$A$356:$C$357,3,FALSE)),VLOOKUP(Q12,'Reference Records'!$A$360:$C$362,3,FALSE)),"")</f>
        <v>a1A360000013M04EAE</v>
      </c>
      <c r="Z12" s="451"/>
      <c r="AA12" s="451"/>
      <c r="AB12" s="452"/>
      <c r="AC12" s="451" t="s">
        <v>379</v>
      </c>
      <c r="AD12" s="392"/>
      <c r="AE12" s="133"/>
      <c r="AF12" s="135"/>
      <c r="AG12" s="135"/>
    </row>
    <row r="13" spans="1:33" ht="97.9" customHeight="1" x14ac:dyDescent="0.25">
      <c r="A13" s="367">
        <v>3</v>
      </c>
      <c r="B13" s="368" t="s">
        <v>2542</v>
      </c>
      <c r="C13" s="405"/>
      <c r="D13" s="392" t="s">
        <v>4936</v>
      </c>
      <c r="E13" s="392" t="s">
        <v>346</v>
      </c>
      <c r="F13" s="392" t="s">
        <v>4908</v>
      </c>
      <c r="G13" s="371" t="str">
        <f t="array" ref="G13">IFERROR(IF(INDEX('Reference Records'!$D$32:$D$57,MATCH(LEFT(B13,255),LEFT('Reference Records'!$C$32:$C$57,255),0))=0,"",INDEX('Reference Records'!$D$32:$D$57,MATCH(LEFT(B13,255),LEFT('Reference Records'!$C$32:$C$57,255),0))),"")</f>
        <v>Age</v>
      </c>
      <c r="H13" s="450" t="str">
        <f>IF('Overview - Section A'!$AN$5="Funding Request",IF(I13="Funding Request Place Holder","",I13),"")</f>
        <v/>
      </c>
      <c r="I13" s="450" t="str">
        <f>IFERROR(IF(AB13="","",VLOOKUP(AB13,'Overview - Section A'!$P$31:$Q$32,2,FALSE)),"")</f>
        <v/>
      </c>
      <c r="J13" s="450"/>
      <c r="K13" s="450"/>
      <c r="L13" s="450"/>
      <c r="M13" s="450"/>
      <c r="N13" s="450"/>
      <c r="O13" s="450"/>
      <c r="P13" s="450"/>
      <c r="Q13" s="450" t="s">
        <v>381</v>
      </c>
      <c r="R13" s="527" t="s">
        <v>4940</v>
      </c>
      <c r="S13" s="448" t="str">
        <f t="shared" si="0"/>
        <v>HIV O-4a(M): Percentage of men reporting the use of a condom the last time they had anal sex with a male partner</v>
      </c>
      <c r="T13" s="448" t="str">
        <f>IFERROR(IF('Overview - Section A'!$AN$5="Funding Request",VLOOKUP(H13,'Overview - Section A'!$M$31:$P$32,4,FALSE),IF(AB13="","",AB13)),"")</f>
        <v/>
      </c>
      <c r="U13" s="448" t="b">
        <f t="shared" si="1"/>
        <v>1</v>
      </c>
      <c r="V13" s="448" t="str">
        <f t="shared" si="2"/>
        <v>HIV O-4a(M): Percentage of men reporting the use of a condom the last time they had anal sex with a male partner</v>
      </c>
      <c r="W13" s="448" t="s">
        <v>782</v>
      </c>
      <c r="X13" s="451" t="str">
        <f t="array" ref="X13">IFERROR(IF(INDEX('Reference Records'!$G$32:$G$57,MATCH(LEFT(B13,255),LEFT('Reference Records'!$C$32:$C$57,255),0))=0,"",INDEX('Reference Records'!$G$32:$G$57,MATCH(LEFT(B13,255),LEFT('Reference Records'!$C$32:$C$57,255),0))),"")</f>
        <v>a1J36000002m4E3EAI</v>
      </c>
      <c r="Y13" s="451" t="str">
        <f>IFERROR(IF('Overview - Section A'!$AN$5="Funding Request",IF('Reference Records'!$B$343&lt;&gt;"",VLOOKUP(Q13,'Reference Records'!$B$343:$C$344,2,FALSE),VLOOKUP(Q13,'Reference Records'!$A$356:$C$357,3,FALSE)),VLOOKUP(Q13,'Reference Records'!$A$360:$C$362,3,FALSE)),"")</f>
        <v>a1A360000013M04EAE</v>
      </c>
      <c r="Z13" s="451"/>
      <c r="AA13" s="451"/>
      <c r="AB13" s="452"/>
      <c r="AC13" s="451" t="s">
        <v>379</v>
      </c>
      <c r="AD13" s="392"/>
      <c r="AE13" s="133"/>
      <c r="AF13" s="135"/>
      <c r="AG13" s="135"/>
    </row>
    <row r="14" spans="1:33" ht="92.85" customHeight="1" x14ac:dyDescent="0.25">
      <c r="A14" s="367">
        <v>4</v>
      </c>
      <c r="B14" s="368" t="s">
        <v>2552</v>
      </c>
      <c r="C14" s="405"/>
      <c r="D14" s="392" t="s">
        <v>4937</v>
      </c>
      <c r="E14" s="392" t="s">
        <v>346</v>
      </c>
      <c r="F14" s="392" t="s">
        <v>4908</v>
      </c>
      <c r="G14" s="371" t="str">
        <f t="array" ref="G14">IFERROR(IF(INDEX('Reference Records'!$D$32:$D$57,MATCH(LEFT(B14,255),LEFT('Reference Records'!$C$32:$C$57,255),0))=0,"",INDEX('Reference Records'!$D$32:$D$57,MATCH(LEFT(B14,255),LEFT('Reference Records'!$C$32:$C$57,255),0))),"")</f>
        <v>Age,Gender</v>
      </c>
      <c r="H14" s="450" t="str">
        <f>IF('Overview - Section A'!$AN$5="Funding Request",IF(I14="Funding Request Place Holder","",I14),"")</f>
        <v/>
      </c>
      <c r="I14" s="450" t="str">
        <f>IFERROR(IF(AB14="","",VLOOKUP(AB14,'Overview - Section A'!$P$31:$Q$32,2,FALSE)),"")</f>
        <v/>
      </c>
      <c r="J14" s="450"/>
      <c r="K14" s="450"/>
      <c r="L14" s="450"/>
      <c r="M14" s="450"/>
      <c r="N14" s="450"/>
      <c r="O14" s="450"/>
      <c r="P14" s="450"/>
      <c r="Q14" s="450" t="s">
        <v>381</v>
      </c>
      <c r="R14" s="527" t="s">
        <v>4940</v>
      </c>
      <c r="S14" s="448" t="str">
        <f t="shared" si="0"/>
        <v>HIV O-6(M): Percentage of people who inject drugs reporting the use of sterile injecting equipment the last time they injected</v>
      </c>
      <c r="T14" s="448" t="str">
        <f>IFERROR(IF('Overview - Section A'!$AN$5="Funding Request",VLOOKUP(H14,'Overview - Section A'!$M$31:$P$32,4,FALSE),IF(AB14="","",AB14)),"")</f>
        <v/>
      </c>
      <c r="U14" s="448" t="b">
        <f t="shared" si="1"/>
        <v>1</v>
      </c>
      <c r="V14" s="448" t="str">
        <f t="shared" si="2"/>
        <v>HIV O-6(M): Percentage of people who inject drugs reporting the use of sterile injecting equipment the last time they injected</v>
      </c>
      <c r="W14" s="448" t="s">
        <v>783</v>
      </c>
      <c r="X14" s="451" t="str">
        <f t="array" ref="X14">IFERROR(IF(INDEX('Reference Records'!$G$32:$G$57,MATCH(LEFT(B14,255),LEFT('Reference Records'!$C$32:$C$57,255),0))=0,"",INDEX('Reference Records'!$G$32:$G$57,MATCH(LEFT(B14,255),LEFT('Reference Records'!$C$32:$C$57,255),0))),"")</f>
        <v>a1J36000002m4E6EAI</v>
      </c>
      <c r="Y14" s="451" t="str">
        <f>IFERROR(IF('Overview - Section A'!$AN$5="Funding Request",IF('Reference Records'!$B$343&lt;&gt;"",VLOOKUP(Q14,'Reference Records'!$B$343:$C$344,2,FALSE),VLOOKUP(Q14,'Reference Records'!$A$356:$C$357,3,FALSE)),VLOOKUP(Q14,'Reference Records'!$A$360:$C$362,3,FALSE)),"")</f>
        <v>a1A360000013M04EAE</v>
      </c>
      <c r="Z14" s="451"/>
      <c r="AA14" s="451"/>
      <c r="AB14" s="452"/>
      <c r="AC14" s="451" t="s">
        <v>379</v>
      </c>
      <c r="AD14" s="392"/>
      <c r="AE14" s="133"/>
      <c r="AF14" s="135"/>
      <c r="AG14" s="135"/>
    </row>
    <row r="15" spans="1:33" ht="87" customHeight="1" x14ac:dyDescent="0.25">
      <c r="A15" s="367">
        <v>5</v>
      </c>
      <c r="B15" s="368" t="s">
        <v>2852</v>
      </c>
      <c r="C15" s="405"/>
      <c r="D15" s="392" t="s">
        <v>4996</v>
      </c>
      <c r="E15" s="392" t="s">
        <v>346</v>
      </c>
      <c r="F15" s="392" t="s">
        <v>4997</v>
      </c>
      <c r="G15" s="371" t="str">
        <f t="array" ref="G15">IFERROR(IF(INDEX('Reference Records'!$D$32:$D$57,MATCH(LEFT(B15,255),LEFT('Reference Records'!$C$32:$C$57,255),0))=0,"",INDEX('Reference Records'!$D$32:$D$57,MATCH(LEFT(B15,255),LEFT('Reference Records'!$C$32:$C$57,255),0))),"")</f>
        <v/>
      </c>
      <c r="H15" s="450" t="str">
        <f>IF('Overview - Section A'!$AN$5="Funding Request",IF(I15="Funding Request Place Holder","",I15),"")</f>
        <v/>
      </c>
      <c r="I15" s="450" t="str">
        <f>IFERROR(IF(AB15="","",VLOOKUP(AB15,'Overview - Section A'!$P$31:$Q$32,2,FALSE)),"")</f>
        <v/>
      </c>
      <c r="J15" s="450"/>
      <c r="K15" s="450"/>
      <c r="L15" s="450"/>
      <c r="M15" s="450"/>
      <c r="N15" s="450"/>
      <c r="O15" s="450"/>
      <c r="P15" s="450"/>
      <c r="Q15" s="450" t="s">
        <v>381</v>
      </c>
      <c r="R15" s="524" t="s">
        <v>5009</v>
      </c>
      <c r="S15" s="448" t="str">
        <f t="shared" si="0"/>
        <v/>
      </c>
      <c r="T15" s="448" t="str">
        <f>IFERROR(IF('Overview - Section A'!$AN$5="Funding Request",VLOOKUP(H15,'Overview - Section A'!$M$31:$P$32,4,FALSE),IF(AB15="","",AB15)),"")</f>
        <v/>
      </c>
      <c r="U15" s="448" t="b">
        <f t="shared" si="1"/>
        <v>1</v>
      </c>
      <c r="V15" s="448" t="str">
        <f t="shared" si="2"/>
        <v>TB O-1a: Case notification rate of all forms of TB per 100,000 population - bacteriologically confirmed plus clinically diagnosed, new and relapse cases</v>
      </c>
      <c r="W15" s="448" t="s">
        <v>784</v>
      </c>
      <c r="X15" s="451" t="str">
        <f t="array" ref="X15">IFERROR(IF(INDEX('Reference Records'!$G$32:$G$57,MATCH(LEFT(B15,255),LEFT('Reference Records'!$C$32:$C$57,255),0))=0,"",INDEX('Reference Records'!$G$32:$G$57,MATCH(LEFT(B15,255),LEFT('Reference Records'!$C$32:$C$57,255),0))),"")</f>
        <v>a1J36000002m4EMEAY</v>
      </c>
      <c r="Y15" s="451" t="str">
        <f>IFERROR(IF('Overview - Section A'!$AN$5="Funding Request",IF('Reference Records'!$B$343&lt;&gt;"",VLOOKUP(Q15,'Reference Records'!$B$343:$C$344,2,FALSE),VLOOKUP(Q15,'Reference Records'!$A$356:$C$357,3,FALSE)),VLOOKUP(Q15,'Reference Records'!$A$360:$C$362,3,FALSE)),"")</f>
        <v>a1A360000013M04EAE</v>
      </c>
      <c r="Z15" s="451"/>
      <c r="AA15" s="451"/>
      <c r="AB15" s="452"/>
      <c r="AC15" s="451" t="s">
        <v>379</v>
      </c>
      <c r="AD15" s="392"/>
      <c r="AE15" s="133"/>
      <c r="AF15" s="135"/>
      <c r="AG15" s="135"/>
    </row>
    <row r="16" spans="1:33" ht="90.4" customHeight="1" x14ac:dyDescent="0.25">
      <c r="A16" s="367">
        <v>6</v>
      </c>
      <c r="B16" s="368" t="s">
        <v>2836</v>
      </c>
      <c r="C16" s="405"/>
      <c r="D16" s="392" t="s">
        <v>4998</v>
      </c>
      <c r="E16" s="392" t="s">
        <v>346</v>
      </c>
      <c r="F16" s="392" t="s">
        <v>4997</v>
      </c>
      <c r="G16" s="371" t="str">
        <f t="array" ref="G16">IFERROR(IF(INDEX('Reference Records'!$D$32:$D$57,MATCH(LEFT(B16,255),LEFT('Reference Records'!$C$32:$C$57,255),0))=0,"",INDEX('Reference Records'!$D$32:$D$57,MATCH(LEFT(B16,255),LEFT('Reference Records'!$C$32:$C$57,255),0))),"")</f>
        <v/>
      </c>
      <c r="H16" s="450" t="str">
        <f>IF('Overview - Section A'!$AN$5="Funding Request",IF(I16="Funding Request Place Holder","",I16),"")</f>
        <v/>
      </c>
      <c r="I16" s="450" t="str">
        <f>IFERROR(IF(AB16="","",VLOOKUP(AB16,'Overview - Section A'!$P$31:$Q$32,2,FALSE)),"")</f>
        <v/>
      </c>
      <c r="J16" s="450"/>
      <c r="K16" s="450"/>
      <c r="L16" s="450"/>
      <c r="M16" s="450"/>
      <c r="N16" s="450"/>
      <c r="O16" s="450"/>
      <c r="P16" s="450"/>
      <c r="Q16" s="450" t="s">
        <v>381</v>
      </c>
      <c r="R16" s="527" t="s">
        <v>5008</v>
      </c>
      <c r="S16" s="448" t="str">
        <f t="shared" si="0"/>
        <v/>
      </c>
      <c r="T16" s="448" t="str">
        <f>IFERROR(IF('Overview - Section A'!$AN$5="Funding Request",VLOOKUP(H16,'Overview - Section A'!$M$31:$P$32,4,FALSE),IF(AB16="","",AB16)),"")</f>
        <v/>
      </c>
      <c r="U16" s="448" t="b">
        <f t="shared" si="1"/>
        <v>1</v>
      </c>
      <c r="V16" s="448" t="str">
        <f t="shared" si="2"/>
        <v>TB O-2a: Treatment success rate of all forms of TB- bacteriologically confirmed plus clinically diagnosed, new and relapse cases</v>
      </c>
      <c r="W16" s="448" t="s">
        <v>785</v>
      </c>
      <c r="X16" s="451" t="str">
        <f t="array" ref="X16">IFERROR(IF(INDEX('Reference Records'!$G$32:$G$57,MATCH(LEFT(B16,255),LEFT('Reference Records'!$C$32:$C$57,255),0))=0,"",INDEX('Reference Records'!$G$32:$G$57,MATCH(LEFT(B16,255),LEFT('Reference Records'!$C$32:$C$57,255),0))),"")</f>
        <v>a1J36000002m4E8EAI</v>
      </c>
      <c r="Y16" s="451" t="str">
        <f>IFERROR(IF('Overview - Section A'!$AN$5="Funding Request",IF('Reference Records'!$B$343&lt;&gt;"",VLOOKUP(Q16,'Reference Records'!$B$343:$C$344,2,FALSE),VLOOKUP(Q16,'Reference Records'!$A$356:$C$357,3,FALSE)),VLOOKUP(Q16,'Reference Records'!$A$360:$C$362,3,FALSE)),"")</f>
        <v>a1A360000013M04EAE</v>
      </c>
      <c r="Z16" s="451"/>
      <c r="AA16" s="451"/>
      <c r="AB16" s="452"/>
      <c r="AC16" s="451" t="s">
        <v>379</v>
      </c>
      <c r="AD16" s="392"/>
      <c r="AE16" s="133"/>
      <c r="AF16" s="135"/>
      <c r="AG16" s="135"/>
    </row>
    <row r="17" spans="1:33" ht="82.35" customHeight="1" x14ac:dyDescent="0.25">
      <c r="A17" s="367">
        <v>7</v>
      </c>
      <c r="B17" s="461" t="s">
        <v>2558</v>
      </c>
      <c r="C17" s="405"/>
      <c r="D17" s="392" t="s">
        <v>4999</v>
      </c>
      <c r="E17" s="392" t="s">
        <v>344</v>
      </c>
      <c r="F17" s="392" t="s">
        <v>4997</v>
      </c>
      <c r="G17" s="371" t="str">
        <f t="array" ref="G17">IFERROR(IF(INDEX('Reference Records'!$D$32:$D$57,MATCH(LEFT(B17,255),LEFT('Reference Records'!$C$32:$C$57,255),0))=0,"",INDEX('Reference Records'!$D$32:$D$57,MATCH(LEFT(B17,255),LEFT('Reference Records'!$C$32:$C$57,255),0))),"")</f>
        <v>TB case definition</v>
      </c>
      <c r="H17" s="450" t="str">
        <f>IF('Overview - Section A'!$AN$5="Funding Request",IF(I17="Funding Request Place Holder","",I17),"")</f>
        <v/>
      </c>
      <c r="I17" s="450" t="str">
        <f>IFERROR(IF(AB17="","",VLOOKUP(AB17,'Overview - Section A'!$P$31:$Q$32,2,FALSE)),"")</f>
        <v/>
      </c>
      <c r="J17" s="450"/>
      <c r="K17" s="450"/>
      <c r="L17" s="450"/>
      <c r="M17" s="450"/>
      <c r="N17" s="450"/>
      <c r="O17" s="450"/>
      <c r="P17" s="450"/>
      <c r="Q17" s="450" t="s">
        <v>381</v>
      </c>
      <c r="R17" s="527" t="s">
        <v>5018</v>
      </c>
      <c r="S17" s="448" t="str">
        <f t="shared" si="0"/>
        <v>TB O-4(M): Treatment success rate of RR TB and/or MDR-TB: Percentage of cases with RR and/or MDR-TB successfully treated</v>
      </c>
      <c r="T17" s="448" t="str">
        <f>IFERROR(IF('Overview - Section A'!$AN$5="Funding Request",VLOOKUP(H17,'Overview - Section A'!$M$31:$P$32,4,FALSE),IF(AB17="","",AB17)),"")</f>
        <v/>
      </c>
      <c r="U17" s="448" t="b">
        <f t="shared" si="1"/>
        <v>1</v>
      </c>
      <c r="V17" s="448" t="str">
        <f t="shared" si="2"/>
        <v>TB O-4(M): Treatment success rate of RR TB and/or MDR-TB: Percentage of cases with RR and/or MDR-TB successfully treated</v>
      </c>
      <c r="W17" s="448" t="s">
        <v>786</v>
      </c>
      <c r="X17" s="451" t="str">
        <f t="array" ref="X17">IFERROR(IF(INDEX('Reference Records'!$G$32:$G$57,MATCH(LEFT(B17,255),LEFT('Reference Records'!$C$32:$C$57,255),0))=0,"",INDEX('Reference Records'!$G$32:$G$57,MATCH(LEFT(B17,255),LEFT('Reference Records'!$C$32:$C$57,255),0))),"")</f>
        <v>a1J36000002m4EBEAY</v>
      </c>
      <c r="Y17" s="451" t="str">
        <f>IFERROR(IF('Overview - Section A'!$AN$5="Funding Request",IF('Reference Records'!$B$343&lt;&gt;"",VLOOKUP(Q17,'Reference Records'!$B$343:$C$344,2,FALSE),VLOOKUP(Q17,'Reference Records'!$A$356:$C$357,3,FALSE)),VLOOKUP(Q17,'Reference Records'!$A$360:$C$362,3,FALSE)),"")</f>
        <v>a1A360000013M04EAE</v>
      </c>
      <c r="Z17" s="451"/>
      <c r="AA17" s="451"/>
      <c r="AB17" s="452"/>
      <c r="AC17" s="451" t="s">
        <v>379</v>
      </c>
      <c r="AD17" s="392"/>
      <c r="AE17" s="133"/>
      <c r="AF17" s="135"/>
      <c r="AG17" s="135"/>
    </row>
    <row r="18" spans="1:33" ht="126.6" customHeight="1" x14ac:dyDescent="0.25">
      <c r="A18" s="367">
        <v>8</v>
      </c>
      <c r="B18" s="368" t="s">
        <v>2886</v>
      </c>
      <c r="C18" s="405"/>
      <c r="D18" s="392" t="s">
        <v>5000</v>
      </c>
      <c r="E18" s="392" t="s">
        <v>346</v>
      </c>
      <c r="F18" s="392" t="s">
        <v>5001</v>
      </c>
      <c r="G18" s="371" t="str">
        <f t="array" ref="G18">IFERROR(IF(INDEX('Reference Records'!$D$32:$D$57,MATCH(LEFT(B18,255),LEFT('Reference Records'!$C$32:$C$57,255),0))=0,"",INDEX('Reference Records'!$D$32:$D$57,MATCH(LEFT(B18,255),LEFT('Reference Records'!$C$32:$C$57,255),0))),"")</f>
        <v/>
      </c>
      <c r="H18" s="450" t="str">
        <f>IF('Overview - Section A'!$AN$5="Funding Request",IF(I18="Funding Request Place Holder","",I18),"")</f>
        <v/>
      </c>
      <c r="I18" s="450" t="str">
        <f>IFERROR(IF(AB18="","",VLOOKUP(AB18,'Overview - Section A'!$P$31:$Q$32,2,FALSE)),"")</f>
        <v/>
      </c>
      <c r="J18" s="450"/>
      <c r="K18" s="450"/>
      <c r="L18" s="450"/>
      <c r="M18" s="450"/>
      <c r="N18" s="450"/>
      <c r="O18" s="450"/>
      <c r="P18" s="450"/>
      <c r="Q18" s="450" t="s">
        <v>381</v>
      </c>
      <c r="R18" s="524" t="s">
        <v>5002</v>
      </c>
      <c r="S18" s="448" t="str">
        <f t="shared" si="0"/>
        <v/>
      </c>
      <c r="T18" s="448" t="str">
        <f>IFERROR(IF('Overview - Section A'!$AN$5="Funding Request",VLOOKUP(H18,'Overview - Section A'!$M$31:$P$32,4,FALSE),IF(AB18="","",AB18)),"")</f>
        <v/>
      </c>
      <c r="U18" s="448" t="b">
        <f t="shared" si="1"/>
        <v>1</v>
      </c>
      <c r="V18" s="448" t="str">
        <f t="shared" si="2"/>
        <v>TB O-5(M): TB treatment coverage: Percentage of new and relapse cases that were notified and treated among the estimated number of incident TB cases in the same year (all form of TB - bacteriologically confirmed plus clinically diagnosed)</v>
      </c>
      <c r="W18" s="448" t="s">
        <v>787</v>
      </c>
      <c r="X18" s="451" t="str">
        <f t="array" ref="X18">IFERROR(IF(INDEX('Reference Records'!$G$32:$G$57,MATCH(LEFT(B18,255),LEFT('Reference Records'!$C$32:$C$57,255),0))=0,"",INDEX('Reference Records'!$G$32:$G$57,MATCH(LEFT(B18,255),LEFT('Reference Records'!$C$32:$C$57,255),0))),"")</f>
        <v>a1J36000003YBICEA4</v>
      </c>
      <c r="Y18" s="451" t="str">
        <f>IFERROR(IF('Overview - Section A'!$AN$5="Funding Request",IF('Reference Records'!$B$343&lt;&gt;"",VLOOKUP(Q18,'Reference Records'!$B$343:$C$344,2,FALSE),VLOOKUP(Q18,'Reference Records'!$A$356:$C$357,3,FALSE)),VLOOKUP(Q18,'Reference Records'!$A$360:$C$362,3,FALSE)),"")</f>
        <v>a1A360000013M04EAE</v>
      </c>
      <c r="Z18" s="451"/>
      <c r="AA18" s="451"/>
      <c r="AB18" s="452"/>
      <c r="AC18" s="451" t="s">
        <v>379</v>
      </c>
      <c r="AD18" s="392"/>
      <c r="AE18" s="133"/>
      <c r="AF18" s="135"/>
      <c r="AG18" s="135"/>
    </row>
    <row r="19" spans="1:33" ht="47.1" customHeight="1" x14ac:dyDescent="0.25">
      <c r="A19" s="367">
        <v>9</v>
      </c>
      <c r="B19" s="368" t="str">
        <f>IFERROR(VLOOKUP(Z19,'Reference records(soft deleted)'!$B$44:$D$80,3,FALSE),"")</f>
        <v/>
      </c>
      <c r="C19" s="405"/>
      <c r="D19" s="392"/>
      <c r="E19" s="392"/>
      <c r="F19" s="392"/>
      <c r="G19" s="371" t="str">
        <f t="array" ref="G19">IFERROR(IF(INDEX('Reference Records'!$D$32:$D$57,MATCH(LEFT(B19,255),LEFT('Reference Records'!$C$32:$C$57,255),0))=0,"",INDEX('Reference Records'!$D$32:$D$57,MATCH(LEFT(B19,255),LEFT('Reference Records'!$C$32:$C$57,255),0))),"")</f>
        <v/>
      </c>
      <c r="H19" s="450" t="str">
        <f>IF('Overview - Section A'!$AN$5="Funding Request",IF(I19="Funding Request Place Holder","",I19),"")</f>
        <v/>
      </c>
      <c r="I19" s="450" t="str">
        <f>IFERROR(IF(AB19="","",VLOOKUP(AB19,'Overview - Section A'!$P$31:$Q$32,2,FALSE)),"")</f>
        <v/>
      </c>
      <c r="J19" s="450"/>
      <c r="K19" s="450"/>
      <c r="L19" s="450"/>
      <c r="M19" s="450"/>
      <c r="N19" s="450"/>
      <c r="O19" s="450"/>
      <c r="P19" s="450"/>
      <c r="Q19" s="450" t="str">
        <f t="shared" ref="Q19:Q33" si="3">IFERROR(IF(AA19="","",AA19),"")</f>
        <v/>
      </c>
      <c r="R19" s="405"/>
      <c r="S19" s="448" t="str">
        <f t="shared" si="0"/>
        <v/>
      </c>
      <c r="T19" s="448" t="str">
        <f>IFERROR(IF('Overview - Section A'!$AN$5="Funding Request",VLOOKUP(H19,'Overview - Section A'!$M$31:$P$32,4,FALSE),IF(AB19="","",AB19)),"")</f>
        <v/>
      </c>
      <c r="U19" s="448" t="b">
        <f t="shared" si="1"/>
        <v>0</v>
      </c>
      <c r="V19" s="448" t="str">
        <f t="shared" si="2"/>
        <v/>
      </c>
      <c r="W19" s="448" t="s">
        <v>788</v>
      </c>
      <c r="X19" s="451" t="str">
        <f t="array" ref="X19">IFERROR(IF(INDEX('Reference Records'!$G$32:$G$57,MATCH(LEFT(B19,255),LEFT('Reference Records'!$C$32:$C$57,255),0))=0,"",INDEX('Reference Records'!$G$32:$G$57,MATCH(LEFT(B19,255),LEFT('Reference Records'!$C$32:$C$57,255),0))),"")</f>
        <v/>
      </c>
      <c r="Y19" s="451" t="str">
        <f>IFERROR(IF('Overview - Section A'!$AN$5="Funding Request",IF('Reference Records'!$B$343&lt;&gt;"",VLOOKUP(Q19,'Reference Records'!$B$343:$C$344,2,FALSE),VLOOKUP(Q19,'Reference Records'!$A$356:$C$357,3,FALSE)),VLOOKUP(Q19,'Reference Records'!$A$360:$C$362,3,FALSE)),"")</f>
        <v/>
      </c>
      <c r="Z19" s="451"/>
      <c r="AA19" s="451"/>
      <c r="AB19" s="452"/>
      <c r="AC19" s="451" t="s">
        <v>379</v>
      </c>
      <c r="AD19" s="392"/>
      <c r="AE19" s="133"/>
      <c r="AF19" s="135"/>
      <c r="AG19" s="135"/>
    </row>
    <row r="20" spans="1:33" ht="47.1" customHeight="1" x14ac:dyDescent="0.25">
      <c r="A20" s="367">
        <v>10</v>
      </c>
      <c r="B20" s="368" t="str">
        <f>IFERROR(VLOOKUP(Z20,'Reference records(soft deleted)'!$B$44:$D$80,3,FALSE),"")</f>
        <v/>
      </c>
      <c r="C20" s="405"/>
      <c r="D20" s="392"/>
      <c r="E20" s="392"/>
      <c r="F20" s="392"/>
      <c r="G20" s="371" t="str">
        <f t="array" ref="G20">IFERROR(IF(INDEX('Reference Records'!$D$32:$D$57,MATCH(LEFT(B20,255),LEFT('Reference Records'!$C$32:$C$57,255),0))=0,"",INDEX('Reference Records'!$D$32:$D$57,MATCH(LEFT(B20,255),LEFT('Reference Records'!$C$32:$C$57,255),0))),"")</f>
        <v/>
      </c>
      <c r="H20" s="450" t="str">
        <f>IF('Overview - Section A'!$AN$5="Funding Request",IF(I20="Funding Request Place Holder","",I20),"")</f>
        <v/>
      </c>
      <c r="I20" s="450" t="str">
        <f>IFERROR(IF(AB20="","",VLOOKUP(AB20,'Overview - Section A'!$P$31:$Q$32,2,FALSE)),"")</f>
        <v/>
      </c>
      <c r="J20" s="450"/>
      <c r="K20" s="450"/>
      <c r="L20" s="450"/>
      <c r="M20" s="450"/>
      <c r="N20" s="450"/>
      <c r="O20" s="450"/>
      <c r="P20" s="450"/>
      <c r="Q20" s="450" t="str">
        <f t="shared" si="3"/>
        <v/>
      </c>
      <c r="R20" s="405"/>
      <c r="S20" s="448" t="str">
        <f t="shared" si="0"/>
        <v/>
      </c>
      <c r="T20" s="448" t="str">
        <f>IFERROR(IF('Overview - Section A'!$AN$5="Funding Request",VLOOKUP(H20,'Overview - Section A'!$M$31:$P$32,4,FALSE),IF(AB20="","",AB20)),"")</f>
        <v/>
      </c>
      <c r="U20" s="448" t="b">
        <f t="shared" si="1"/>
        <v>0</v>
      </c>
      <c r="V20" s="448" t="str">
        <f t="shared" si="2"/>
        <v/>
      </c>
      <c r="W20" s="448" t="s">
        <v>789</v>
      </c>
      <c r="X20" s="451" t="str">
        <f t="array" ref="X20">IFERROR(IF(INDEX('Reference Records'!$G$32:$G$57,MATCH(LEFT(B20,255),LEFT('Reference Records'!$C$32:$C$57,255),0))=0,"",INDEX('Reference Records'!$G$32:$G$57,MATCH(LEFT(B20,255),LEFT('Reference Records'!$C$32:$C$57,255),0))),"")</f>
        <v/>
      </c>
      <c r="Y20" s="451" t="str">
        <f>IFERROR(IF('Overview - Section A'!$AN$5="Funding Request",IF('Reference Records'!$B$343&lt;&gt;"",VLOOKUP(Q20,'Reference Records'!$B$343:$C$344,2,FALSE),VLOOKUP(Q20,'Reference Records'!$A$356:$C$357,3,FALSE)),VLOOKUP(Q20,'Reference Records'!$A$360:$C$362,3,FALSE)),"")</f>
        <v/>
      </c>
      <c r="Z20" s="451"/>
      <c r="AA20" s="451"/>
      <c r="AB20" s="452"/>
      <c r="AC20" s="451" t="s">
        <v>379</v>
      </c>
      <c r="AD20" s="392"/>
      <c r="AE20" s="133"/>
      <c r="AF20" s="135"/>
      <c r="AG20" s="135"/>
    </row>
    <row r="21" spans="1:33" ht="47.1" customHeight="1" x14ac:dyDescent="0.25">
      <c r="A21" s="367">
        <v>11</v>
      </c>
      <c r="B21" s="368" t="str">
        <f>IFERROR(VLOOKUP(Z21,'Reference records(soft deleted)'!$B$44:$D$80,3,FALSE),"")</f>
        <v/>
      </c>
      <c r="C21" s="405"/>
      <c r="D21" s="392"/>
      <c r="E21" s="392"/>
      <c r="F21" s="392"/>
      <c r="G21" s="371" t="str">
        <f t="array" ref="G21">IFERROR(IF(INDEX('Reference Records'!$D$32:$D$57,MATCH(LEFT(B21,255),LEFT('Reference Records'!$C$32:$C$57,255),0))=0,"",INDEX('Reference Records'!$D$32:$D$57,MATCH(LEFT(B21,255),LEFT('Reference Records'!$C$32:$C$57,255),0))),"")</f>
        <v/>
      </c>
      <c r="H21" s="450" t="str">
        <f>IF('Overview - Section A'!$AN$5="Funding Request",IF(I21="Funding Request Place Holder","",I21),"")</f>
        <v/>
      </c>
      <c r="I21" s="450" t="str">
        <f>IFERROR(IF(AB21="","",VLOOKUP(AB21,'Overview - Section A'!$P$31:$Q$32,2,FALSE)),"")</f>
        <v/>
      </c>
      <c r="J21" s="450"/>
      <c r="K21" s="450"/>
      <c r="L21" s="450"/>
      <c r="M21" s="450"/>
      <c r="N21" s="450"/>
      <c r="O21" s="450"/>
      <c r="P21" s="450"/>
      <c r="Q21" s="450" t="str">
        <f t="shared" si="3"/>
        <v/>
      </c>
      <c r="R21" s="405"/>
      <c r="S21" s="448" t="str">
        <f t="shared" si="0"/>
        <v/>
      </c>
      <c r="T21" s="448" t="str">
        <f>IFERROR(IF('Overview - Section A'!$AN$5="Funding Request",VLOOKUP(H21,'Overview - Section A'!$M$31:$P$32,4,FALSE),IF(AB21="","",AB21)),"")</f>
        <v/>
      </c>
      <c r="U21" s="448" t="b">
        <f t="shared" si="1"/>
        <v>0</v>
      </c>
      <c r="V21" s="448" t="str">
        <f t="shared" si="2"/>
        <v/>
      </c>
      <c r="W21" s="448" t="s">
        <v>790</v>
      </c>
      <c r="X21" s="451" t="str">
        <f t="array" ref="X21">IFERROR(IF(INDEX('Reference Records'!$G$32:$G$57,MATCH(LEFT(B21,255),LEFT('Reference Records'!$C$32:$C$57,255),0))=0,"",INDEX('Reference Records'!$G$32:$G$57,MATCH(LEFT(B21,255),LEFT('Reference Records'!$C$32:$C$57,255),0))),"")</f>
        <v/>
      </c>
      <c r="Y21" s="451" t="str">
        <f>IFERROR(IF('Overview - Section A'!$AN$5="Funding Request",IF('Reference Records'!$B$343&lt;&gt;"",VLOOKUP(Q21,'Reference Records'!$B$343:$C$344,2,FALSE),VLOOKUP(Q21,'Reference Records'!$A$356:$C$357,3,FALSE)),VLOOKUP(Q21,'Reference Records'!$A$360:$C$362,3,FALSE)),"")</f>
        <v/>
      </c>
      <c r="Z21" s="451"/>
      <c r="AA21" s="451"/>
      <c r="AB21" s="452"/>
      <c r="AC21" s="451" t="s">
        <v>379</v>
      </c>
      <c r="AD21" s="392"/>
      <c r="AE21" s="133"/>
      <c r="AF21" s="135"/>
      <c r="AG21" s="135"/>
    </row>
    <row r="22" spans="1:33" ht="47.1" customHeight="1" x14ac:dyDescent="0.25">
      <c r="A22" s="367">
        <v>12</v>
      </c>
      <c r="B22" s="368" t="str">
        <f>IFERROR(VLOOKUP(Z22,'Reference records(soft deleted)'!$B$44:$D$80,3,FALSE),"")</f>
        <v/>
      </c>
      <c r="C22" s="405"/>
      <c r="D22" s="392"/>
      <c r="E22" s="392"/>
      <c r="F22" s="392"/>
      <c r="G22" s="371" t="str">
        <f t="array" ref="G22">IFERROR(IF(INDEX('Reference Records'!$D$32:$D$57,MATCH(LEFT(B22,255),LEFT('Reference Records'!$C$32:$C$57,255),0))=0,"",INDEX('Reference Records'!$D$32:$D$57,MATCH(LEFT(B22,255),LEFT('Reference Records'!$C$32:$C$57,255),0))),"")</f>
        <v/>
      </c>
      <c r="H22" s="450" t="str">
        <f>IF('Overview - Section A'!$AN$5="Funding Request",IF(I22="Funding Request Place Holder","",I22),"")</f>
        <v/>
      </c>
      <c r="I22" s="450" t="str">
        <f>IFERROR(IF(AB22="","",VLOOKUP(AB22,'Overview - Section A'!$P$31:$Q$32,2,FALSE)),"")</f>
        <v/>
      </c>
      <c r="J22" s="450"/>
      <c r="K22" s="450"/>
      <c r="L22" s="450"/>
      <c r="M22" s="450"/>
      <c r="N22" s="450"/>
      <c r="O22" s="450"/>
      <c r="P22" s="450"/>
      <c r="Q22" s="450" t="str">
        <f t="shared" si="3"/>
        <v/>
      </c>
      <c r="R22" s="405"/>
      <c r="S22" s="448" t="str">
        <f t="shared" si="0"/>
        <v/>
      </c>
      <c r="T22" s="448" t="str">
        <f>IFERROR(IF('Overview - Section A'!$AN$5="Funding Request",VLOOKUP(H22,'Overview - Section A'!$M$31:$P$32,4,FALSE),IF(AB22="","",AB22)),"")</f>
        <v/>
      </c>
      <c r="U22" s="448" t="b">
        <f t="shared" si="1"/>
        <v>0</v>
      </c>
      <c r="V22" s="448" t="str">
        <f t="shared" si="2"/>
        <v/>
      </c>
      <c r="W22" s="448" t="s">
        <v>791</v>
      </c>
      <c r="X22" s="451" t="str">
        <f t="array" ref="X22">IFERROR(IF(INDEX('Reference Records'!$G$32:$G$57,MATCH(LEFT(B22,255),LEFT('Reference Records'!$C$32:$C$57,255),0))=0,"",INDEX('Reference Records'!$G$32:$G$57,MATCH(LEFT(B22,255),LEFT('Reference Records'!$C$32:$C$57,255),0))),"")</f>
        <v/>
      </c>
      <c r="Y22" s="451" t="str">
        <f>IFERROR(IF('Overview - Section A'!$AN$5="Funding Request",IF('Reference Records'!$B$343&lt;&gt;"",VLOOKUP(Q22,'Reference Records'!$B$343:$C$344,2,FALSE),VLOOKUP(Q22,'Reference Records'!$A$356:$C$357,3,FALSE)),VLOOKUP(Q22,'Reference Records'!$A$360:$C$362,3,FALSE)),"")</f>
        <v/>
      </c>
      <c r="Z22" s="451"/>
      <c r="AA22" s="451"/>
      <c r="AB22" s="452"/>
      <c r="AC22" s="451" t="s">
        <v>379</v>
      </c>
      <c r="AD22" s="392"/>
      <c r="AE22" s="133"/>
      <c r="AF22" s="135"/>
      <c r="AG22" s="135"/>
    </row>
    <row r="23" spans="1:33" ht="47.1" customHeight="1" x14ac:dyDescent="0.25">
      <c r="A23" s="367">
        <v>13</v>
      </c>
      <c r="B23" s="368" t="str">
        <f>IFERROR(VLOOKUP(Z23,'Reference records(soft deleted)'!$B$44:$D$80,3,FALSE),"")</f>
        <v/>
      </c>
      <c r="C23" s="405"/>
      <c r="D23" s="392"/>
      <c r="E23" s="392"/>
      <c r="F23" s="392"/>
      <c r="G23" s="371" t="str">
        <f t="array" ref="G23">IFERROR(IF(INDEX('Reference Records'!$D$32:$D$57,MATCH(LEFT(B23,255),LEFT('Reference Records'!$C$32:$C$57,255),0))=0,"",INDEX('Reference Records'!$D$32:$D$57,MATCH(LEFT(B23,255),LEFT('Reference Records'!$C$32:$C$57,255),0))),"")</f>
        <v/>
      </c>
      <c r="H23" s="450" t="str">
        <f>IF('Overview - Section A'!$AN$5="Funding Request",IF(I23="Funding Request Place Holder","",I23),"")</f>
        <v/>
      </c>
      <c r="I23" s="450" t="str">
        <f>IFERROR(IF(AB23="","",VLOOKUP(AB23,'Overview - Section A'!$P$31:$Q$32,2,FALSE)),"")</f>
        <v/>
      </c>
      <c r="J23" s="450"/>
      <c r="K23" s="450"/>
      <c r="L23" s="450"/>
      <c r="M23" s="450"/>
      <c r="N23" s="450"/>
      <c r="O23" s="450"/>
      <c r="P23" s="450"/>
      <c r="Q23" s="450" t="str">
        <f t="shared" si="3"/>
        <v/>
      </c>
      <c r="R23" s="405"/>
      <c r="S23" s="448" t="str">
        <f t="shared" si="0"/>
        <v/>
      </c>
      <c r="T23" s="448" t="str">
        <f>IFERROR(IF('Overview - Section A'!$AN$5="Funding Request",VLOOKUP(H23,'Overview - Section A'!$M$31:$P$32,4,FALSE),IF(AB23="","",AB23)),"")</f>
        <v/>
      </c>
      <c r="U23" s="448" t="b">
        <f t="shared" si="1"/>
        <v>0</v>
      </c>
      <c r="V23" s="448" t="str">
        <f t="shared" si="2"/>
        <v/>
      </c>
      <c r="W23" s="448" t="s">
        <v>792</v>
      </c>
      <c r="X23" s="451" t="str">
        <f t="array" ref="X23">IFERROR(IF(INDEX('Reference Records'!$G$32:$G$57,MATCH(LEFT(B23,255),LEFT('Reference Records'!$C$32:$C$57,255),0))=0,"",INDEX('Reference Records'!$G$32:$G$57,MATCH(LEFT(B23,255),LEFT('Reference Records'!$C$32:$C$57,255),0))),"")</f>
        <v/>
      </c>
      <c r="Y23" s="451" t="str">
        <f>IFERROR(IF('Overview - Section A'!$AN$5="Funding Request",IF('Reference Records'!$B$343&lt;&gt;"",VLOOKUP(Q23,'Reference Records'!$B$343:$C$344,2,FALSE),VLOOKUP(Q23,'Reference Records'!$A$356:$C$357,3,FALSE)),VLOOKUP(Q23,'Reference Records'!$A$360:$C$362,3,FALSE)),"")</f>
        <v/>
      </c>
      <c r="Z23" s="451"/>
      <c r="AA23" s="451"/>
      <c r="AB23" s="452"/>
      <c r="AC23" s="451" t="s">
        <v>379</v>
      </c>
      <c r="AD23" s="392"/>
      <c r="AE23" s="133"/>
      <c r="AF23" s="135"/>
      <c r="AG23" s="135"/>
    </row>
    <row r="24" spans="1:33" ht="47.1" customHeight="1" x14ac:dyDescent="0.25">
      <c r="A24" s="367">
        <v>14</v>
      </c>
      <c r="B24" s="368" t="str">
        <f>IFERROR(VLOOKUP(Z24,'Reference records(soft deleted)'!$B$44:$D$80,3,FALSE),"")</f>
        <v/>
      </c>
      <c r="C24" s="405"/>
      <c r="D24" s="392"/>
      <c r="E24" s="392"/>
      <c r="F24" s="392"/>
      <c r="G24" s="371" t="str">
        <f t="array" ref="G24">IFERROR(IF(INDEX('Reference Records'!$D$32:$D$57,MATCH(LEFT(B24,255),LEFT('Reference Records'!$C$32:$C$57,255),0))=0,"",INDEX('Reference Records'!$D$32:$D$57,MATCH(LEFT(B24,255),LEFT('Reference Records'!$C$32:$C$57,255),0))),"")</f>
        <v/>
      </c>
      <c r="H24" s="450" t="str">
        <f>IF('Overview - Section A'!$AN$5="Funding Request",IF(I24="Funding Request Place Holder","",I24),"")</f>
        <v/>
      </c>
      <c r="I24" s="450" t="str">
        <f>IFERROR(IF(AB24="","",VLOOKUP(AB24,'Overview - Section A'!$P$31:$Q$32,2,FALSE)),"")</f>
        <v/>
      </c>
      <c r="J24" s="450"/>
      <c r="K24" s="450"/>
      <c r="L24" s="450"/>
      <c r="M24" s="450"/>
      <c r="N24" s="450"/>
      <c r="O24" s="450"/>
      <c r="P24" s="450"/>
      <c r="Q24" s="450" t="str">
        <f t="shared" si="3"/>
        <v/>
      </c>
      <c r="R24" s="405"/>
      <c r="S24" s="448" t="str">
        <f t="shared" si="0"/>
        <v/>
      </c>
      <c r="T24" s="448" t="str">
        <f>IFERROR(IF('Overview - Section A'!$AN$5="Funding Request",VLOOKUP(H24,'Overview - Section A'!$M$31:$P$32,4,FALSE),IF(AB24="","",AB24)),"")</f>
        <v/>
      </c>
      <c r="U24" s="448" t="b">
        <f t="shared" si="1"/>
        <v>0</v>
      </c>
      <c r="V24" s="448" t="str">
        <f t="shared" si="2"/>
        <v/>
      </c>
      <c r="W24" s="448" t="s">
        <v>793</v>
      </c>
      <c r="X24" s="451" t="str">
        <f t="array" ref="X24">IFERROR(IF(INDEX('Reference Records'!$G$32:$G$57,MATCH(LEFT(B24,255),LEFT('Reference Records'!$C$32:$C$57,255),0))=0,"",INDEX('Reference Records'!$G$32:$G$57,MATCH(LEFT(B24,255),LEFT('Reference Records'!$C$32:$C$57,255),0))),"")</f>
        <v/>
      </c>
      <c r="Y24" s="451" t="str">
        <f>IFERROR(IF('Overview - Section A'!$AN$5="Funding Request",IF('Reference Records'!$B$343&lt;&gt;"",VLOOKUP(Q24,'Reference Records'!$B$343:$C$344,2,FALSE),VLOOKUP(Q24,'Reference Records'!$A$356:$C$357,3,FALSE)),VLOOKUP(Q24,'Reference Records'!$A$360:$C$362,3,FALSE)),"")</f>
        <v/>
      </c>
      <c r="Z24" s="451"/>
      <c r="AA24" s="451"/>
      <c r="AB24" s="452"/>
      <c r="AC24" s="451" t="s">
        <v>379</v>
      </c>
      <c r="AD24" s="392"/>
      <c r="AE24" s="133"/>
      <c r="AF24" s="135"/>
      <c r="AG24" s="135"/>
    </row>
    <row r="25" spans="1:33" ht="47.1" customHeight="1" x14ac:dyDescent="0.25">
      <c r="A25" s="367">
        <v>15</v>
      </c>
      <c r="B25" s="368" t="str">
        <f>IFERROR(VLOOKUP(Z25,'Reference records(soft deleted)'!$B$44:$D$80,3,FALSE),"")</f>
        <v/>
      </c>
      <c r="C25" s="405"/>
      <c r="D25" s="392"/>
      <c r="E25" s="392"/>
      <c r="F25" s="392"/>
      <c r="G25" s="371" t="str">
        <f t="array" ref="G25">IFERROR(IF(INDEX('Reference Records'!$D$32:$D$57,MATCH(LEFT(B25,255),LEFT('Reference Records'!$C$32:$C$57,255),0))=0,"",INDEX('Reference Records'!$D$32:$D$57,MATCH(LEFT(B25,255),LEFT('Reference Records'!$C$32:$C$57,255),0))),"")</f>
        <v/>
      </c>
      <c r="H25" s="450" t="str">
        <f>IF('Overview - Section A'!$AN$5="Funding Request",IF(I25="Funding Request Place Holder","",I25),"")</f>
        <v/>
      </c>
      <c r="I25" s="450" t="str">
        <f>IFERROR(IF(AB25="","",VLOOKUP(AB25,'Overview - Section A'!$P$31:$Q$32,2,FALSE)),"")</f>
        <v/>
      </c>
      <c r="J25" s="450"/>
      <c r="K25" s="450"/>
      <c r="L25" s="450"/>
      <c r="M25" s="450"/>
      <c r="N25" s="450"/>
      <c r="O25" s="450"/>
      <c r="P25" s="450"/>
      <c r="Q25" s="450" t="str">
        <f t="shared" si="3"/>
        <v/>
      </c>
      <c r="R25" s="405"/>
      <c r="S25" s="448" t="str">
        <f t="shared" si="0"/>
        <v/>
      </c>
      <c r="T25" s="448" t="str">
        <f>IFERROR(IF('Overview - Section A'!$AN$5="Funding Request",VLOOKUP(H25,'Overview - Section A'!$M$31:$P$32,4,FALSE),IF(AB25="","",AB25)),"")</f>
        <v/>
      </c>
      <c r="U25" s="448" t="b">
        <f t="shared" si="1"/>
        <v>0</v>
      </c>
      <c r="V25" s="448" t="str">
        <f t="shared" si="2"/>
        <v/>
      </c>
      <c r="W25" s="448" t="s">
        <v>794</v>
      </c>
      <c r="X25" s="451" t="str">
        <f t="array" ref="X25">IFERROR(IF(INDEX('Reference Records'!$G$32:$G$57,MATCH(LEFT(B25,255),LEFT('Reference Records'!$C$32:$C$57,255),0))=0,"",INDEX('Reference Records'!$G$32:$G$57,MATCH(LEFT(B25,255),LEFT('Reference Records'!$C$32:$C$57,255),0))),"")</f>
        <v/>
      </c>
      <c r="Y25" s="451" t="str">
        <f>IFERROR(IF('Overview - Section A'!$AN$5="Funding Request",IF('Reference Records'!$B$343&lt;&gt;"",VLOOKUP(Q25,'Reference Records'!$B$343:$C$344,2,FALSE),VLOOKUP(Q25,'Reference Records'!$A$356:$C$357,3,FALSE)),VLOOKUP(Q25,'Reference Records'!$A$360:$C$362,3,FALSE)),"")</f>
        <v/>
      </c>
      <c r="Z25" s="451"/>
      <c r="AA25" s="451"/>
      <c r="AB25" s="452"/>
      <c r="AC25" s="451" t="s">
        <v>379</v>
      </c>
      <c r="AD25" s="392"/>
      <c r="AE25" s="133"/>
      <c r="AF25" s="135"/>
      <c r="AG25" s="135"/>
    </row>
    <row r="26" spans="1:33" ht="47.1" customHeight="1" x14ac:dyDescent="0.25">
      <c r="A26" s="367">
        <v>16</v>
      </c>
      <c r="B26" s="368" t="str">
        <f>IFERROR(VLOOKUP(Z26,'Reference records(soft deleted)'!$B$44:$D$80,3,FALSE),"")</f>
        <v/>
      </c>
      <c r="C26" s="405"/>
      <c r="D26" s="392"/>
      <c r="E26" s="392"/>
      <c r="F26" s="392"/>
      <c r="G26" s="371" t="str">
        <f t="array" ref="G26">IFERROR(IF(INDEX('Reference Records'!$D$32:$D$57,MATCH(LEFT(B26,255),LEFT('Reference Records'!$C$32:$C$57,255),0))=0,"",INDEX('Reference Records'!$D$32:$D$57,MATCH(LEFT(B26,255),LEFT('Reference Records'!$C$32:$C$57,255),0))),"")</f>
        <v/>
      </c>
      <c r="H26" s="450" t="str">
        <f>IF('Overview - Section A'!$AN$5="Funding Request",IF(I26="Funding Request Place Holder","",I26),"")</f>
        <v/>
      </c>
      <c r="I26" s="450" t="str">
        <f>IFERROR(IF(AB26="","",VLOOKUP(AB26,'Overview - Section A'!$P$31:$Q$32,2,FALSE)),"")</f>
        <v/>
      </c>
      <c r="J26" s="450"/>
      <c r="K26" s="450"/>
      <c r="L26" s="450"/>
      <c r="M26" s="450"/>
      <c r="N26" s="450"/>
      <c r="O26" s="450"/>
      <c r="P26" s="450"/>
      <c r="Q26" s="450" t="str">
        <f t="shared" si="3"/>
        <v/>
      </c>
      <c r="R26" s="405"/>
      <c r="S26" s="448" t="str">
        <f t="shared" si="0"/>
        <v/>
      </c>
      <c r="T26" s="448" t="str">
        <f>IFERROR(IF('Overview - Section A'!$AN$5="Funding Request",VLOOKUP(H26,'Overview - Section A'!$M$31:$P$32,4,FALSE),IF(AB26="","",AB26)),"")</f>
        <v/>
      </c>
      <c r="U26" s="448" t="b">
        <f t="shared" si="1"/>
        <v>0</v>
      </c>
      <c r="V26" s="448" t="str">
        <f t="shared" si="2"/>
        <v/>
      </c>
      <c r="W26" s="448" t="s">
        <v>795</v>
      </c>
      <c r="X26" s="451" t="str">
        <f t="array" ref="X26">IFERROR(IF(INDEX('Reference Records'!$G$32:$G$57,MATCH(LEFT(B26,255),LEFT('Reference Records'!$C$32:$C$57,255),0))=0,"",INDEX('Reference Records'!$G$32:$G$57,MATCH(LEFT(B26,255),LEFT('Reference Records'!$C$32:$C$57,255),0))),"")</f>
        <v/>
      </c>
      <c r="Y26" s="451" t="str">
        <f>IFERROR(IF('Overview - Section A'!$AN$5="Funding Request",IF('Reference Records'!$B$343&lt;&gt;"",VLOOKUP(Q26,'Reference Records'!$B$343:$C$344,2,FALSE),VLOOKUP(Q26,'Reference Records'!$A$356:$C$357,3,FALSE)),VLOOKUP(Q26,'Reference Records'!$A$360:$C$362,3,FALSE)),"")</f>
        <v/>
      </c>
      <c r="Z26" s="451"/>
      <c r="AA26" s="451"/>
      <c r="AB26" s="452"/>
      <c r="AC26" s="451" t="s">
        <v>379</v>
      </c>
      <c r="AD26" s="392"/>
      <c r="AE26" s="133"/>
      <c r="AF26" s="135"/>
      <c r="AG26" s="135"/>
    </row>
    <row r="27" spans="1:33" ht="47.1" customHeight="1" x14ac:dyDescent="0.25">
      <c r="A27" s="367">
        <v>17</v>
      </c>
      <c r="B27" s="368" t="str">
        <f>IFERROR(VLOOKUP(Z27,'Reference records(soft deleted)'!$B$44:$D$80,3,FALSE),"")</f>
        <v/>
      </c>
      <c r="C27" s="405"/>
      <c r="D27" s="392"/>
      <c r="E27" s="392"/>
      <c r="F27" s="392"/>
      <c r="G27" s="371" t="str">
        <f t="array" ref="G27">IFERROR(IF(INDEX('Reference Records'!$D$32:$D$57,MATCH(LEFT(B27,255),LEFT('Reference Records'!$C$32:$C$57,255),0))=0,"",INDEX('Reference Records'!$D$32:$D$57,MATCH(LEFT(B27,255),LEFT('Reference Records'!$C$32:$C$57,255),0))),"")</f>
        <v/>
      </c>
      <c r="H27" s="450" t="str">
        <f>IF('Overview - Section A'!$AN$5="Funding Request",IF(I27="Funding Request Place Holder","",I27),"")</f>
        <v/>
      </c>
      <c r="I27" s="450" t="str">
        <f>IFERROR(IF(AB27="","",VLOOKUP(AB27,'Overview - Section A'!$P$31:$Q$32,2,FALSE)),"")</f>
        <v/>
      </c>
      <c r="J27" s="450"/>
      <c r="K27" s="450"/>
      <c r="L27" s="450"/>
      <c r="M27" s="450"/>
      <c r="N27" s="450"/>
      <c r="O27" s="450"/>
      <c r="P27" s="450"/>
      <c r="Q27" s="450" t="str">
        <f t="shared" si="3"/>
        <v/>
      </c>
      <c r="R27" s="405"/>
      <c r="S27" s="448" t="str">
        <f t="shared" si="0"/>
        <v/>
      </c>
      <c r="T27" s="448" t="str">
        <f>IFERROR(IF('Overview - Section A'!$AN$5="Funding Request",VLOOKUP(H27,'Overview - Section A'!$M$31:$P$32,4,FALSE),IF(AB27="","",AB27)),"")</f>
        <v/>
      </c>
      <c r="U27" s="448" t="b">
        <f t="shared" si="1"/>
        <v>0</v>
      </c>
      <c r="V27" s="448" t="str">
        <f t="shared" si="2"/>
        <v/>
      </c>
      <c r="W27" s="448" t="s">
        <v>796</v>
      </c>
      <c r="X27" s="451" t="str">
        <f t="array" ref="X27">IFERROR(IF(INDEX('Reference Records'!$G$32:$G$57,MATCH(LEFT(B27,255),LEFT('Reference Records'!$C$32:$C$57,255),0))=0,"",INDEX('Reference Records'!$G$32:$G$57,MATCH(LEFT(B27,255),LEFT('Reference Records'!$C$32:$C$57,255),0))),"")</f>
        <v/>
      </c>
      <c r="Y27" s="451" t="str">
        <f>IFERROR(IF('Overview - Section A'!$AN$5="Funding Request",IF('Reference Records'!$B$343&lt;&gt;"",VLOOKUP(Q27,'Reference Records'!$B$343:$C$344,2,FALSE),VLOOKUP(Q27,'Reference Records'!$A$356:$C$357,3,FALSE)),VLOOKUP(Q27,'Reference Records'!$A$360:$C$362,3,FALSE)),"")</f>
        <v/>
      </c>
      <c r="Z27" s="451"/>
      <c r="AA27" s="451"/>
      <c r="AB27" s="452"/>
      <c r="AC27" s="451" t="s">
        <v>379</v>
      </c>
      <c r="AD27" s="392"/>
      <c r="AE27" s="133"/>
      <c r="AF27" s="135"/>
      <c r="AG27" s="135"/>
    </row>
    <row r="28" spans="1:33" ht="47.1" customHeight="1" x14ac:dyDescent="0.25">
      <c r="A28" s="367">
        <v>18</v>
      </c>
      <c r="B28" s="368" t="str">
        <f>IFERROR(VLOOKUP(Z28,'Reference records(soft deleted)'!$B$44:$D$80,3,FALSE),"")</f>
        <v/>
      </c>
      <c r="C28" s="405"/>
      <c r="D28" s="392"/>
      <c r="E28" s="392"/>
      <c r="F28" s="392"/>
      <c r="G28" s="371" t="str">
        <f t="array" ref="G28">IFERROR(IF(INDEX('Reference Records'!$D$32:$D$57,MATCH(LEFT(B28,255),LEFT('Reference Records'!$C$32:$C$57,255),0))=0,"",INDEX('Reference Records'!$D$32:$D$57,MATCH(LEFT(B28,255),LEFT('Reference Records'!$C$32:$C$57,255),0))),"")</f>
        <v/>
      </c>
      <c r="H28" s="450" t="str">
        <f>IF('Overview - Section A'!$AN$5="Funding Request",IF(I28="Funding Request Place Holder","",I28),"")</f>
        <v/>
      </c>
      <c r="I28" s="450" t="str">
        <f>IFERROR(IF(AB28="","",VLOOKUP(AB28,'Overview - Section A'!$P$31:$Q$32,2,FALSE)),"")</f>
        <v/>
      </c>
      <c r="J28" s="450"/>
      <c r="K28" s="450"/>
      <c r="L28" s="450"/>
      <c r="M28" s="450"/>
      <c r="N28" s="450"/>
      <c r="O28" s="450"/>
      <c r="P28" s="450"/>
      <c r="Q28" s="450" t="str">
        <f t="shared" si="3"/>
        <v/>
      </c>
      <c r="R28" s="405"/>
      <c r="S28" s="448" t="str">
        <f t="shared" si="0"/>
        <v/>
      </c>
      <c r="T28" s="448" t="str">
        <f>IFERROR(IF('Overview - Section A'!$AN$5="Funding Request",VLOOKUP(H28,'Overview - Section A'!$M$31:$P$32,4,FALSE),IF(AB28="","",AB28)),"")</f>
        <v/>
      </c>
      <c r="U28" s="448" t="b">
        <f t="shared" si="1"/>
        <v>0</v>
      </c>
      <c r="V28" s="448" t="str">
        <f t="shared" si="2"/>
        <v/>
      </c>
      <c r="W28" s="448" t="s">
        <v>797</v>
      </c>
      <c r="X28" s="451" t="str">
        <f t="array" ref="X28">IFERROR(IF(INDEX('Reference Records'!$G$32:$G$57,MATCH(LEFT(B28,255),LEFT('Reference Records'!$C$32:$C$57,255),0))=0,"",INDEX('Reference Records'!$G$32:$G$57,MATCH(LEFT(B28,255),LEFT('Reference Records'!$C$32:$C$57,255),0))),"")</f>
        <v/>
      </c>
      <c r="Y28" s="451" t="str">
        <f>IFERROR(IF('Overview - Section A'!$AN$5="Funding Request",IF('Reference Records'!$B$343&lt;&gt;"",VLOOKUP(Q28,'Reference Records'!$B$343:$C$344,2,FALSE),VLOOKUP(Q28,'Reference Records'!$A$356:$C$357,3,FALSE)),VLOOKUP(Q28,'Reference Records'!$A$360:$C$362,3,FALSE)),"")</f>
        <v/>
      </c>
      <c r="Z28" s="451"/>
      <c r="AA28" s="451"/>
      <c r="AB28" s="452"/>
      <c r="AC28" s="451" t="s">
        <v>379</v>
      </c>
      <c r="AD28" s="392"/>
      <c r="AE28" s="133"/>
      <c r="AF28" s="135"/>
      <c r="AG28" s="135"/>
    </row>
    <row r="29" spans="1:33" ht="47.1" customHeight="1" x14ac:dyDescent="0.25">
      <c r="A29" s="367">
        <v>19</v>
      </c>
      <c r="B29" s="368" t="str">
        <f>IFERROR(VLOOKUP(Z29,'Reference records(soft deleted)'!$B$44:$D$80,3,FALSE),"")</f>
        <v/>
      </c>
      <c r="C29" s="405"/>
      <c r="D29" s="392"/>
      <c r="E29" s="392"/>
      <c r="F29" s="392"/>
      <c r="G29" s="371" t="str">
        <f t="array" ref="G29">IFERROR(IF(INDEX('Reference Records'!$D$32:$D$57,MATCH(LEFT(B29,255),LEFT('Reference Records'!$C$32:$C$57,255),0))=0,"",INDEX('Reference Records'!$D$32:$D$57,MATCH(LEFT(B29,255),LEFT('Reference Records'!$C$32:$C$57,255),0))),"")</f>
        <v/>
      </c>
      <c r="H29" s="450" t="str">
        <f>IF('Overview - Section A'!$AN$5="Funding Request",IF(I29="Funding Request Place Holder","",I29),"")</f>
        <v/>
      </c>
      <c r="I29" s="450" t="str">
        <f>IFERROR(IF(AB29="","",VLOOKUP(AB29,'Overview - Section A'!$P$31:$Q$32,2,FALSE)),"")</f>
        <v/>
      </c>
      <c r="J29" s="450"/>
      <c r="K29" s="450"/>
      <c r="L29" s="450"/>
      <c r="M29" s="450"/>
      <c r="N29" s="450"/>
      <c r="O29" s="450"/>
      <c r="P29" s="450"/>
      <c r="Q29" s="450" t="str">
        <f t="shared" si="3"/>
        <v/>
      </c>
      <c r="R29" s="405"/>
      <c r="S29" s="448" t="str">
        <f t="shared" si="0"/>
        <v/>
      </c>
      <c r="T29" s="448" t="str">
        <f>IFERROR(IF('Overview - Section A'!$AN$5="Funding Request",VLOOKUP(H29,'Overview - Section A'!$M$31:$P$32,4,FALSE),IF(AB29="","",AB29)),"")</f>
        <v/>
      </c>
      <c r="U29" s="448" t="b">
        <f t="shared" si="1"/>
        <v>0</v>
      </c>
      <c r="V29" s="448" t="str">
        <f t="shared" si="2"/>
        <v/>
      </c>
      <c r="W29" s="448" t="s">
        <v>798</v>
      </c>
      <c r="X29" s="451" t="str">
        <f t="array" ref="X29">IFERROR(IF(INDEX('Reference Records'!$G$32:$G$57,MATCH(LEFT(B29,255),LEFT('Reference Records'!$C$32:$C$57,255),0))=0,"",INDEX('Reference Records'!$G$32:$G$57,MATCH(LEFT(B29,255),LEFT('Reference Records'!$C$32:$C$57,255),0))),"")</f>
        <v/>
      </c>
      <c r="Y29" s="451" t="str">
        <f>IFERROR(IF('Overview - Section A'!$AN$5="Funding Request",IF('Reference Records'!$B$343&lt;&gt;"",VLOOKUP(Q29,'Reference Records'!$B$343:$C$344,2,FALSE),VLOOKUP(Q29,'Reference Records'!$A$356:$C$357,3,FALSE)),VLOOKUP(Q29,'Reference Records'!$A$360:$C$362,3,FALSE)),"")</f>
        <v/>
      </c>
      <c r="Z29" s="451"/>
      <c r="AA29" s="451"/>
      <c r="AB29" s="452"/>
      <c r="AC29" s="451" t="s">
        <v>379</v>
      </c>
      <c r="AD29" s="392"/>
      <c r="AE29" s="133"/>
      <c r="AF29" s="135"/>
      <c r="AG29" s="135"/>
    </row>
    <row r="30" spans="1:33" ht="47.1" customHeight="1" x14ac:dyDescent="0.25">
      <c r="A30" s="367">
        <v>20</v>
      </c>
      <c r="B30" s="368" t="str">
        <f>IFERROR(VLOOKUP(Z30,'Reference records(soft deleted)'!$B$44:$D$80,3,FALSE),"")</f>
        <v/>
      </c>
      <c r="C30" s="405"/>
      <c r="D30" s="392"/>
      <c r="E30" s="392"/>
      <c r="F30" s="392"/>
      <c r="G30" s="371" t="str">
        <f t="array" ref="G30">IFERROR(IF(INDEX('Reference Records'!$D$32:$D$57,MATCH(LEFT(B30,255),LEFT('Reference Records'!$C$32:$C$57,255),0))=0,"",INDEX('Reference Records'!$D$32:$D$57,MATCH(LEFT(B30,255),LEFT('Reference Records'!$C$32:$C$57,255),0))),"")</f>
        <v/>
      </c>
      <c r="H30" s="450" t="str">
        <f>IF('Overview - Section A'!$AN$5="Funding Request",IF(I30="Funding Request Place Holder","",I30),"")</f>
        <v/>
      </c>
      <c r="I30" s="450" t="str">
        <f>IFERROR(IF(AB30="","",VLOOKUP(AB30,'Overview - Section A'!$P$31:$Q$32,2,FALSE)),"")</f>
        <v/>
      </c>
      <c r="J30" s="450"/>
      <c r="K30" s="450"/>
      <c r="L30" s="450"/>
      <c r="M30" s="450"/>
      <c r="N30" s="450"/>
      <c r="O30" s="450"/>
      <c r="P30" s="450"/>
      <c r="Q30" s="450" t="str">
        <f t="shared" si="3"/>
        <v/>
      </c>
      <c r="R30" s="405"/>
      <c r="S30" s="448" t="str">
        <f t="shared" si="0"/>
        <v/>
      </c>
      <c r="T30" s="448" t="str">
        <f>IFERROR(IF('Overview - Section A'!$AN$5="Funding Request",VLOOKUP(H30,'Overview - Section A'!$M$31:$P$32,4,FALSE),IF(AB30="","",AB30)),"")</f>
        <v/>
      </c>
      <c r="U30" s="448" t="b">
        <f t="shared" si="1"/>
        <v>0</v>
      </c>
      <c r="V30" s="448" t="str">
        <f t="shared" si="2"/>
        <v/>
      </c>
      <c r="W30" s="448" t="s">
        <v>799</v>
      </c>
      <c r="X30" s="451" t="str">
        <f t="array" ref="X30">IFERROR(IF(INDEX('Reference Records'!$G$32:$G$57,MATCH(LEFT(B30,255),LEFT('Reference Records'!$C$32:$C$57,255),0))=0,"",INDEX('Reference Records'!$G$32:$G$57,MATCH(LEFT(B30,255),LEFT('Reference Records'!$C$32:$C$57,255),0))),"")</f>
        <v/>
      </c>
      <c r="Y30" s="451" t="str">
        <f>IFERROR(IF('Overview - Section A'!$AN$5="Funding Request",IF('Reference Records'!$B$343&lt;&gt;"",VLOOKUP(Q30,'Reference Records'!$B$343:$C$344,2,FALSE),VLOOKUP(Q30,'Reference Records'!$A$356:$C$357,3,FALSE)),VLOOKUP(Q30,'Reference Records'!$A$360:$C$362,3,FALSE)),"")</f>
        <v/>
      </c>
      <c r="Z30" s="451"/>
      <c r="AA30" s="451"/>
      <c r="AB30" s="452"/>
      <c r="AC30" s="451" t="s">
        <v>379</v>
      </c>
      <c r="AD30" s="392"/>
      <c r="AE30" s="133"/>
      <c r="AF30" s="135"/>
      <c r="AG30" s="135"/>
    </row>
    <row r="31" spans="1:33" ht="47.1" customHeight="1" x14ac:dyDescent="0.25">
      <c r="A31" s="367">
        <v>21</v>
      </c>
      <c r="B31" s="368" t="str">
        <f>IFERROR(VLOOKUP(Z31,'Reference records(soft deleted)'!$B$44:$D$80,3,FALSE),"")</f>
        <v/>
      </c>
      <c r="C31" s="405"/>
      <c r="D31" s="392"/>
      <c r="E31" s="392"/>
      <c r="F31" s="392"/>
      <c r="G31" s="371" t="str">
        <f t="array" ref="G31">IFERROR(IF(INDEX('Reference Records'!$D$32:$D$57,MATCH(LEFT(B31,255),LEFT('Reference Records'!$C$32:$C$57,255),0))=0,"",INDEX('Reference Records'!$D$32:$D$57,MATCH(LEFT(B31,255),LEFT('Reference Records'!$C$32:$C$57,255),0))),"")</f>
        <v/>
      </c>
      <c r="H31" s="450" t="str">
        <f>IF('Overview - Section A'!$AN$5="Funding Request",IF(I31="Funding Request Place Holder","",I31),"")</f>
        <v/>
      </c>
      <c r="I31" s="450" t="str">
        <f>IFERROR(IF(AB31="","",VLOOKUP(AB31,'Overview - Section A'!$P$31:$Q$32,2,FALSE)),"")</f>
        <v/>
      </c>
      <c r="J31" s="450"/>
      <c r="K31" s="450"/>
      <c r="L31" s="450"/>
      <c r="M31" s="450"/>
      <c r="N31" s="450"/>
      <c r="O31" s="450"/>
      <c r="P31" s="450"/>
      <c r="Q31" s="450" t="str">
        <f t="shared" si="3"/>
        <v/>
      </c>
      <c r="R31" s="405"/>
      <c r="S31" s="448" t="str">
        <f t="shared" si="0"/>
        <v/>
      </c>
      <c r="T31" s="448" t="str">
        <f>IFERROR(IF('Overview - Section A'!$AN$5="Funding Request",VLOOKUP(H31,'Overview - Section A'!$M$31:$P$32,4,FALSE),IF(AB31="","",AB31)),"")</f>
        <v/>
      </c>
      <c r="U31" s="448" t="b">
        <f t="shared" si="1"/>
        <v>0</v>
      </c>
      <c r="V31" s="448" t="str">
        <f t="shared" si="2"/>
        <v/>
      </c>
      <c r="W31" s="448" t="s">
        <v>800</v>
      </c>
      <c r="X31" s="451" t="str">
        <f t="array" ref="X31">IFERROR(IF(INDEX('Reference Records'!$G$32:$G$57,MATCH(LEFT(B31,255),LEFT('Reference Records'!$C$32:$C$57,255),0))=0,"",INDEX('Reference Records'!$G$32:$G$57,MATCH(LEFT(B31,255),LEFT('Reference Records'!$C$32:$C$57,255),0))),"")</f>
        <v/>
      </c>
      <c r="Y31" s="451" t="str">
        <f>IFERROR(IF('Overview - Section A'!$AN$5="Funding Request",IF('Reference Records'!$B$343&lt;&gt;"",VLOOKUP(Q31,'Reference Records'!$B$343:$C$344,2,FALSE),VLOOKUP(Q31,'Reference Records'!$A$356:$C$357,3,FALSE)),VLOOKUP(Q31,'Reference Records'!$A$360:$C$362,3,FALSE)),"")</f>
        <v/>
      </c>
      <c r="Z31" s="451"/>
      <c r="AA31" s="451"/>
      <c r="AB31" s="452"/>
      <c r="AC31" s="451" t="s">
        <v>379</v>
      </c>
      <c r="AD31" s="392"/>
      <c r="AE31" s="133"/>
      <c r="AF31" s="135"/>
      <c r="AG31" s="135"/>
    </row>
    <row r="32" spans="1:33" ht="47.1" customHeight="1" x14ac:dyDescent="0.25">
      <c r="A32" s="367">
        <v>22</v>
      </c>
      <c r="B32" s="368" t="str">
        <f>IFERROR(VLOOKUP(Z32,'Reference records(soft deleted)'!$B$44:$D$80,3,FALSE),"")</f>
        <v/>
      </c>
      <c r="C32" s="405"/>
      <c r="D32" s="392"/>
      <c r="E32" s="392"/>
      <c r="F32" s="392"/>
      <c r="G32" s="371" t="str">
        <f t="array" ref="G32">IFERROR(IF(INDEX('Reference Records'!$D$32:$D$57,MATCH(LEFT(B32,255),LEFT('Reference Records'!$C$32:$C$57,255),0))=0,"",INDEX('Reference Records'!$D$32:$D$57,MATCH(LEFT(B32,255),LEFT('Reference Records'!$C$32:$C$57,255),0))),"")</f>
        <v/>
      </c>
      <c r="H32" s="450" t="str">
        <f>IF('Overview - Section A'!$AN$5="Funding Request",IF(I32="Funding Request Place Holder","",I32),"")</f>
        <v/>
      </c>
      <c r="I32" s="450" t="str">
        <f>IFERROR(IF(AB32="","",VLOOKUP(AB32,'Overview - Section A'!$P$31:$Q$32,2,FALSE)),"")</f>
        <v/>
      </c>
      <c r="J32" s="450"/>
      <c r="K32" s="450"/>
      <c r="L32" s="450"/>
      <c r="M32" s="450"/>
      <c r="N32" s="450"/>
      <c r="O32" s="450"/>
      <c r="P32" s="450"/>
      <c r="Q32" s="450" t="str">
        <f t="shared" si="3"/>
        <v/>
      </c>
      <c r="R32" s="405"/>
      <c r="S32" s="448" t="str">
        <f t="shared" si="0"/>
        <v/>
      </c>
      <c r="T32" s="448" t="str">
        <f>IFERROR(IF('Overview - Section A'!$AN$5="Funding Request",VLOOKUP(H32,'Overview - Section A'!$M$31:$P$32,4,FALSE),IF(AB32="","",AB32)),"")</f>
        <v/>
      </c>
      <c r="U32" s="448" t="b">
        <f t="shared" si="1"/>
        <v>0</v>
      </c>
      <c r="V32" s="448" t="str">
        <f t="shared" si="2"/>
        <v/>
      </c>
      <c r="W32" s="448" t="s">
        <v>801</v>
      </c>
      <c r="X32" s="451" t="str">
        <f t="array" ref="X32">IFERROR(IF(INDEX('Reference Records'!$G$32:$G$57,MATCH(LEFT(B32,255),LEFT('Reference Records'!$C$32:$C$57,255),0))=0,"",INDEX('Reference Records'!$G$32:$G$57,MATCH(LEFT(B32,255),LEFT('Reference Records'!$C$32:$C$57,255),0))),"")</f>
        <v/>
      </c>
      <c r="Y32" s="451" t="str">
        <f>IFERROR(IF('Overview - Section A'!$AN$5="Funding Request",IF('Reference Records'!$B$343&lt;&gt;"",VLOOKUP(Q32,'Reference Records'!$B$343:$C$344,2,FALSE),VLOOKUP(Q32,'Reference Records'!$A$356:$C$357,3,FALSE)),VLOOKUP(Q32,'Reference Records'!$A$360:$C$362,3,FALSE)),"")</f>
        <v/>
      </c>
      <c r="Z32" s="451"/>
      <c r="AA32" s="451"/>
      <c r="AB32" s="452"/>
      <c r="AC32" s="451" t="s">
        <v>379</v>
      </c>
      <c r="AD32" s="392"/>
      <c r="AE32" s="133"/>
      <c r="AF32" s="135"/>
      <c r="AG32" s="135"/>
    </row>
    <row r="33" spans="1:58" ht="47.1" customHeight="1" x14ac:dyDescent="0.25">
      <c r="A33" s="367">
        <v>23</v>
      </c>
      <c r="B33" s="368" t="str">
        <f>IFERROR(VLOOKUP(Z33,'Reference records(soft deleted)'!$B$44:$D$80,3,FALSE),"")</f>
        <v/>
      </c>
      <c r="C33" s="405"/>
      <c r="D33" s="392"/>
      <c r="E33" s="392"/>
      <c r="F33" s="392"/>
      <c r="G33" s="371" t="str">
        <f t="array" ref="G33">IFERROR(IF(INDEX('Reference Records'!$D$32:$D$57,MATCH(LEFT(B33,255),LEFT('Reference Records'!$C$32:$C$57,255),0))=0,"",INDEX('Reference Records'!$D$32:$D$57,MATCH(LEFT(B33,255),LEFT('Reference Records'!$C$32:$C$57,255),0))),"")</f>
        <v/>
      </c>
      <c r="H33" s="450" t="str">
        <f>IF('Overview - Section A'!$AN$5="Funding Request",IF(I33="Funding Request Place Holder","",I33),"")</f>
        <v/>
      </c>
      <c r="I33" s="450" t="str">
        <f>IFERROR(IF(AB33="","",VLOOKUP(AB33,'Overview - Section A'!$P$31:$Q$32,2,FALSE)),"")</f>
        <v/>
      </c>
      <c r="J33" s="450"/>
      <c r="K33" s="450"/>
      <c r="L33" s="450"/>
      <c r="M33" s="450"/>
      <c r="N33" s="450"/>
      <c r="O33" s="450"/>
      <c r="P33" s="450"/>
      <c r="Q33" s="450" t="str">
        <f t="shared" si="3"/>
        <v/>
      </c>
      <c r="R33" s="405"/>
      <c r="S33" s="448" t="str">
        <f t="shared" si="0"/>
        <v/>
      </c>
      <c r="T33" s="448" t="str">
        <f>IFERROR(IF('Overview - Section A'!$AN$5="Funding Request",VLOOKUP(H33,'Overview - Section A'!$M$31:$P$32,4,FALSE),IF(AB33="","",AB33)),"")</f>
        <v/>
      </c>
      <c r="U33" s="448" t="b">
        <f t="shared" si="1"/>
        <v>0</v>
      </c>
      <c r="V33" s="448" t="str">
        <f t="shared" si="2"/>
        <v/>
      </c>
      <c r="W33" s="448" t="s">
        <v>802</v>
      </c>
      <c r="X33" s="451" t="str">
        <f t="array" ref="X33">IFERROR(IF(INDEX('Reference Records'!$G$32:$G$57,MATCH(LEFT(B33,255),LEFT('Reference Records'!$C$32:$C$57,255),0))=0,"",INDEX('Reference Records'!$G$32:$G$57,MATCH(LEFT(B33,255),LEFT('Reference Records'!$C$32:$C$57,255),0))),"")</f>
        <v/>
      </c>
      <c r="Y33" s="451" t="str">
        <f>IFERROR(IF('Overview - Section A'!$AN$5="Funding Request",IF('Reference Records'!$B$343&lt;&gt;"",VLOOKUP(Q33,'Reference Records'!$B$343:$C$344,2,FALSE),VLOOKUP(Q33,'Reference Records'!$A$356:$C$357,3,FALSE)),VLOOKUP(Q33,'Reference Records'!$A$360:$C$362,3,FALSE)),"")</f>
        <v/>
      </c>
      <c r="Z33" s="451"/>
      <c r="AA33" s="451"/>
      <c r="AB33" s="452"/>
      <c r="AC33" s="451" t="s">
        <v>379</v>
      </c>
      <c r="AD33" s="392"/>
      <c r="AE33" s="133"/>
      <c r="AF33" s="135"/>
      <c r="AG33" s="135"/>
    </row>
    <row r="34" spans="1:58" s="52" customFormat="1" ht="2.85" customHeight="1" thickBot="1" x14ac:dyDescent="0.3">
      <c r="A34" s="53"/>
      <c r="B34" s="53"/>
      <c r="C34" s="53"/>
      <c r="D34" s="53"/>
      <c r="E34" s="54"/>
      <c r="F34" s="54"/>
      <c r="G34" s="55"/>
      <c r="H34" s="54"/>
      <c r="I34" s="54"/>
      <c r="J34" s="54"/>
      <c r="K34" s="56"/>
      <c r="L34" s="57"/>
      <c r="M34" s="57"/>
      <c r="N34" s="57"/>
      <c r="O34" s="58"/>
      <c r="P34" s="58"/>
      <c r="Q34" s="59"/>
      <c r="R34" s="60"/>
      <c r="S34" s="60"/>
      <c r="T34" s="60"/>
      <c r="U34" s="60"/>
      <c r="V34" s="60"/>
      <c r="W34" s="60"/>
      <c r="X34" s="60"/>
      <c r="Y34" s="60"/>
      <c r="Z34" s="60"/>
      <c r="AA34" s="60"/>
      <c r="AB34" s="60"/>
      <c r="AC34" s="60"/>
      <c r="AD34" s="60"/>
      <c r="AE34" s="61"/>
      <c r="AF34" s="136"/>
      <c r="AG34" s="136"/>
      <c r="AK34" s="12"/>
      <c r="AL34" s="12"/>
      <c r="AM34" s="12"/>
      <c r="AN34" s="12"/>
      <c r="AO34" s="12"/>
      <c r="AP34" s="12"/>
      <c r="AQ34" s="12"/>
      <c r="AR34" s="12"/>
      <c r="AS34" s="12"/>
      <c r="AT34" s="12"/>
      <c r="AU34" s="12"/>
      <c r="AV34" s="12"/>
      <c r="AW34" s="12"/>
      <c r="AX34" s="12"/>
      <c r="AY34" s="12"/>
      <c r="AZ34" s="12"/>
      <c r="BA34" s="12"/>
      <c r="BB34" s="12"/>
      <c r="BC34" s="12"/>
      <c r="BD34" s="12"/>
      <c r="BE34" s="12"/>
      <c r="BF34" s="12"/>
    </row>
    <row r="35" spans="1:58" ht="35.85" customHeight="1" thickBot="1" x14ac:dyDescent="0.3">
      <c r="A35" s="62"/>
      <c r="D35" s="63"/>
      <c r="E35" s="63"/>
      <c r="AF35" s="135"/>
      <c r="AG35" s="135"/>
    </row>
    <row r="36" spans="1:58" ht="27" customHeight="1" thickBot="1" x14ac:dyDescent="0.3">
      <c r="A36" s="546" t="s">
        <v>29</v>
      </c>
      <c r="B36" s="547"/>
      <c r="C36" s="547"/>
      <c r="D36" s="547"/>
      <c r="E36" s="547"/>
      <c r="F36" s="547"/>
      <c r="G36" s="547"/>
      <c r="H36" s="547"/>
      <c r="I36" s="64"/>
      <c r="J36" s="64"/>
      <c r="K36" s="64"/>
      <c r="L36" s="64"/>
      <c r="M36" s="64"/>
      <c r="N36" s="162"/>
      <c r="O36" s="167"/>
      <c r="P36" s="168"/>
      <c r="Q36" s="48"/>
    </row>
    <row r="37" spans="1:58" ht="45.75" customHeight="1" x14ac:dyDescent="0.25">
      <c r="A37" s="381" t="s">
        <v>23</v>
      </c>
      <c r="B37" s="381" t="s">
        <v>71</v>
      </c>
      <c r="C37" s="381" t="s">
        <v>141</v>
      </c>
      <c r="D37" s="381" t="s">
        <v>6</v>
      </c>
      <c r="E37" s="381" t="s">
        <v>7</v>
      </c>
      <c r="F37" s="382" t="s">
        <v>8</v>
      </c>
      <c r="G37" s="381" t="s">
        <v>27</v>
      </c>
      <c r="H37" s="381" t="s">
        <v>144</v>
      </c>
      <c r="I37" s="383"/>
      <c r="J37" s="384" t="s">
        <v>209</v>
      </c>
      <c r="K37" s="384" t="s">
        <v>208</v>
      </c>
      <c r="L37" s="384" t="s">
        <v>60</v>
      </c>
      <c r="M37" s="384" t="s">
        <v>210</v>
      </c>
      <c r="N37" s="385" t="s">
        <v>231</v>
      </c>
      <c r="O37" s="384" t="s">
        <v>62</v>
      </c>
      <c r="P37" s="169"/>
      <c r="Q37" s="65" t="s">
        <v>303</v>
      </c>
      <c r="R37" s="65" t="s">
        <v>304</v>
      </c>
      <c r="AD37" s="65" t="s">
        <v>305</v>
      </c>
    </row>
    <row r="38" spans="1:58" ht="47.1" hidden="1" customHeight="1" x14ac:dyDescent="0.25">
      <c r="A38" s="367" t="s">
        <v>84</v>
      </c>
      <c r="B38" s="386" t="str">
        <f t="shared" ref="B38:B69" si="4">IF(A38=A37,"",VLOOKUP(A38,$A$10:$V$34,22,FALSE))</f>
        <v>[Custom Outcome Indicator]</v>
      </c>
      <c r="C38" s="387" t="str">
        <f>IFERROR(IF(K38&lt;&gt;"",K38,IF(A38=A37,IF(C37&lt;YEAR('Overview - Section A'!$E$8),C37+1,""),YEAR('Overview - Section A'!$E$7)-1)),"")</f>
        <v>[Year of Target]</v>
      </c>
      <c r="D38" s="388" t="s">
        <v>54</v>
      </c>
      <c r="E38" s="389" t="s">
        <v>55</v>
      </c>
      <c r="F38" s="390" t="str">
        <f>IF(IF(AND(D38="",E38=""),N38,IFERROR((D38/E38)*100,""))=0,"",IF(AND(D38="",E38=""),N38,IFERROR((D38/E38)*100,"")))</f>
        <v/>
      </c>
      <c r="G38" s="391" t="s">
        <v>56</v>
      </c>
      <c r="H38" s="392" t="s">
        <v>143</v>
      </c>
      <c r="I38" s="393" t="str">
        <f>CONCATENATE(A38,C38)</f>
        <v>[Outcome Indicator Number][Year of Target]</v>
      </c>
      <c r="J38" s="394" t="s">
        <v>61</v>
      </c>
      <c r="K38" s="395" t="s">
        <v>236</v>
      </c>
      <c r="L38" s="393" t="b">
        <f>IFERROR(IF(OR(D38&lt;&gt;"",E38&lt;&gt;"",F38&lt;&gt;"",G38&lt;&gt;"",H38&lt;&gt;""),TRUE,FALSE),FALSE)</f>
        <v>1</v>
      </c>
      <c r="M38" s="393" t="str">
        <f ca="1">IFERROR(IF(G38&lt;&gt;"",INDEX('Overview - Section A'!$U$38:$U$45,MATCH(G38,'Overview - Section A'!$A$38:$A$45,1)),J38),"")</f>
        <v>[Record ID]</v>
      </c>
      <c r="N38" s="393" t="s">
        <v>207</v>
      </c>
      <c r="O38" s="393" t="s">
        <v>61</v>
      </c>
      <c r="P38" s="170"/>
      <c r="Q38" s="238"/>
      <c r="R38" s="238"/>
      <c r="S38" s="283"/>
      <c r="T38" s="283"/>
      <c r="U38" s="283"/>
      <c r="V38" s="283"/>
      <c r="W38" s="283"/>
      <c r="X38" s="283"/>
      <c r="Y38" s="283"/>
      <c r="Z38" s="283"/>
      <c r="AA38" s="283"/>
      <c r="AB38" s="283"/>
      <c r="AC38" s="283"/>
      <c r="AD38" s="238"/>
    </row>
    <row r="39" spans="1:58" ht="47.1" customHeight="1" x14ac:dyDescent="0.25">
      <c r="A39" s="367">
        <v>1</v>
      </c>
      <c r="B39" s="386" t="str">
        <f t="shared" si="4"/>
        <v>HIV O-1(M): Percentage of adults and children with HIV, known to be on treatment 12 months after initiation of antiretroviral therapy</v>
      </c>
      <c r="C39" s="387">
        <f>IFERROR(IF(K39&lt;&gt;"",K39,IF(A39=A38,IF(C38&lt;YEAR('Overview - Section A'!$E$8),C38+1,""),YEAR('Overview - Section A'!$E$7)-1)),"")</f>
        <v>2017</v>
      </c>
      <c r="D39" s="388"/>
      <c r="E39" s="389"/>
      <c r="F39" s="390"/>
      <c r="G39" s="391"/>
      <c r="H39" s="392"/>
      <c r="I39" s="393" t="str">
        <f t="shared" ref="I39:I102" si="5">CONCATENATE(A39,C39)</f>
        <v>12017</v>
      </c>
      <c r="J39" s="394" t="s">
        <v>407</v>
      </c>
      <c r="K39" s="395"/>
      <c r="L39" s="393" t="b">
        <f t="shared" ref="L39:L102" si="6">IFERROR(IF(OR(D39&lt;&gt;"",E39&lt;&gt;"",F39&lt;&gt;"",G39&lt;&gt;"",H39&lt;&gt;""),TRUE,FALSE),FALSE)</f>
        <v>0</v>
      </c>
      <c r="M39" s="393" t="str">
        <f>IFERROR(IF(G39&lt;&gt;"",INDEX('Overview - Section A'!$U$38:$U$45,MATCH(G39,'Overview - Section A'!$A$38:$A$45,1)),J39),"")</f>
        <v>a1Y36000002bZJtEAM</v>
      </c>
      <c r="N39" s="393"/>
      <c r="O39" s="393" t="s">
        <v>408</v>
      </c>
      <c r="P39" s="170"/>
      <c r="Q39" s="379"/>
      <c r="R39" s="379"/>
      <c r="S39" s="380"/>
      <c r="T39" s="380"/>
      <c r="U39" s="380"/>
      <c r="V39" s="380"/>
      <c r="W39" s="380"/>
      <c r="X39" s="380"/>
      <c r="Y39" s="380"/>
      <c r="Z39" s="380"/>
      <c r="AA39" s="380"/>
      <c r="AB39" s="380"/>
      <c r="AC39" s="380"/>
      <c r="AD39" s="379"/>
    </row>
    <row r="40" spans="1:58" ht="47.1" customHeight="1" x14ac:dyDescent="0.25">
      <c r="A40" s="367">
        <v>1</v>
      </c>
      <c r="B40" s="386" t="str">
        <f t="shared" si="4"/>
        <v/>
      </c>
      <c r="C40" s="387">
        <f>IFERROR(IF(K40&lt;&gt;"",K40,IF(A40=A39,IF(C39&lt;YEAR('Overview - Section A'!$E$8),C39+1,""),YEAR('Overview - Section A'!$E$7)-1)),"")</f>
        <v>2018</v>
      </c>
      <c r="D40" s="388"/>
      <c r="E40" s="389"/>
      <c r="F40" s="390">
        <v>82</v>
      </c>
      <c r="G40" s="391">
        <v>43631</v>
      </c>
      <c r="H40" s="392"/>
      <c r="I40" s="393" t="str">
        <f t="shared" si="5"/>
        <v>12018</v>
      </c>
      <c r="J40" s="394" t="s">
        <v>409</v>
      </c>
      <c r="K40" s="395"/>
      <c r="L40" s="393" t="b">
        <f t="shared" si="6"/>
        <v>1</v>
      </c>
      <c r="M40" s="393" t="str">
        <f ca="1">IFERROR(IF(G40&lt;&gt;"",INDEX('Overview - Section A'!$U$38:$U$45,MATCH(G40,'Overview - Section A'!$A$38:$A$45,1)),J40),"")</f>
        <v>a1Y36000002bZJuEAM</v>
      </c>
      <c r="N40" s="393"/>
      <c r="O40" s="393" t="s">
        <v>410</v>
      </c>
      <c r="P40" s="170"/>
      <c r="Q40" s="379"/>
      <c r="R40" s="379"/>
      <c r="S40" s="380"/>
      <c r="T40" s="380"/>
      <c r="U40" s="380"/>
      <c r="V40" s="380"/>
      <c r="W40" s="380"/>
      <c r="X40" s="380"/>
      <c r="Y40" s="380"/>
      <c r="Z40" s="380"/>
      <c r="AA40" s="380"/>
      <c r="AB40" s="380"/>
      <c r="AC40" s="380"/>
      <c r="AD40" s="379"/>
    </row>
    <row r="41" spans="1:58" ht="47.1" customHeight="1" x14ac:dyDescent="0.25">
      <c r="A41" s="367">
        <v>1</v>
      </c>
      <c r="B41" s="386" t="str">
        <f t="shared" si="4"/>
        <v/>
      </c>
      <c r="C41" s="387">
        <f>IFERROR(IF(K41&lt;&gt;"",K41,IF(A41=A40,IF(C40&lt;YEAR('Overview - Section A'!$E$8),C40+1,""),YEAR('Overview - Section A'!$E$7)-1)),"")</f>
        <v>2019</v>
      </c>
      <c r="D41" s="388"/>
      <c r="E41" s="389"/>
      <c r="F41" s="390">
        <v>85</v>
      </c>
      <c r="G41" s="391">
        <v>43997</v>
      </c>
      <c r="H41" s="392"/>
      <c r="I41" s="393" t="str">
        <f t="shared" si="5"/>
        <v>12019</v>
      </c>
      <c r="J41" s="394" t="s">
        <v>411</v>
      </c>
      <c r="K41" s="395"/>
      <c r="L41" s="393" t="b">
        <f t="shared" si="6"/>
        <v>1</v>
      </c>
      <c r="M41" s="393" t="str">
        <f ca="1">IFERROR(IF(G41&lt;&gt;"",INDEX('Overview - Section A'!$U$38:$U$45,MATCH(G41,'Overview - Section A'!$A$38:$A$45,1)),J41),"")</f>
        <v>a1Y36000002bZJwEAM</v>
      </c>
      <c r="N41" s="393"/>
      <c r="O41" s="393" t="s">
        <v>412</v>
      </c>
      <c r="P41" s="170"/>
      <c r="Q41" s="379"/>
      <c r="R41" s="379"/>
      <c r="S41" s="380"/>
      <c r="T41" s="380"/>
      <c r="U41" s="380"/>
      <c r="V41" s="380"/>
      <c r="W41" s="380"/>
      <c r="X41" s="380"/>
      <c r="Y41" s="380"/>
      <c r="Z41" s="380"/>
      <c r="AA41" s="380"/>
      <c r="AB41" s="380"/>
      <c r="AC41" s="380"/>
      <c r="AD41" s="379"/>
    </row>
    <row r="42" spans="1:58" ht="47.1" customHeight="1" x14ac:dyDescent="0.25">
      <c r="A42" s="367">
        <v>1</v>
      </c>
      <c r="B42" s="386" t="str">
        <f t="shared" si="4"/>
        <v/>
      </c>
      <c r="C42" s="387">
        <f>IFERROR(IF(K42&lt;&gt;"",K42,IF(A42=A41,IF(C41&lt;YEAR('Overview - Section A'!$E$8),C41+1,""),YEAR('Overview - Section A'!$E$7)-1)),"")</f>
        <v>2020</v>
      </c>
      <c r="D42" s="388"/>
      <c r="E42" s="389"/>
      <c r="F42" s="390">
        <v>88</v>
      </c>
      <c r="G42" s="391">
        <v>44362</v>
      </c>
      <c r="H42" s="392"/>
      <c r="I42" s="393" t="str">
        <f t="shared" si="5"/>
        <v>12020</v>
      </c>
      <c r="J42" s="394" t="s">
        <v>413</v>
      </c>
      <c r="K42" s="395"/>
      <c r="L42" s="393" t="b">
        <f t="shared" si="6"/>
        <v>1</v>
      </c>
      <c r="M42" s="393" t="str">
        <f ca="1">IFERROR(IF(G42&lt;&gt;"",INDEX('Overview - Section A'!$U$38:$U$45,MATCH(G42,'Overview - Section A'!$A$38:$A$45,1)),J42),"")</f>
        <v>a1Y36000002bZJyEAM</v>
      </c>
      <c r="N42" s="393"/>
      <c r="O42" s="393" t="s">
        <v>414</v>
      </c>
      <c r="P42" s="170"/>
      <c r="Q42" s="379"/>
      <c r="R42" s="379"/>
      <c r="S42" s="380"/>
      <c r="T42" s="380"/>
      <c r="U42" s="380"/>
      <c r="V42" s="380"/>
      <c r="W42" s="380"/>
      <c r="X42" s="380"/>
      <c r="Y42" s="380"/>
      <c r="Z42" s="380"/>
      <c r="AA42" s="380"/>
      <c r="AB42" s="380"/>
      <c r="AC42" s="380"/>
      <c r="AD42" s="379"/>
    </row>
    <row r="43" spans="1:58" ht="47.1" customHeight="1" x14ac:dyDescent="0.25">
      <c r="A43" s="367">
        <v>1</v>
      </c>
      <c r="B43" s="386" t="str">
        <f t="shared" si="4"/>
        <v/>
      </c>
      <c r="C43" s="387" t="str">
        <f>IFERROR(IF(K43&lt;&gt;"",K43,IF(A43=A42,IF(C42&lt;YEAR('Overview - Section A'!$E$8),C42+1,""),YEAR('Overview - Section A'!$E$7)-1)),"")</f>
        <v/>
      </c>
      <c r="D43" s="388"/>
      <c r="E43" s="389"/>
      <c r="F43" s="390" t="str">
        <f t="shared" ref="F43:F102" si="7">IF(IF(AND(D43="",E43=""),N43,IFERROR((D43/E43)*100,""))=0,"",IF(AND(D43="",E43=""),N43,IFERROR((D43/E43)*100,"")))</f>
        <v/>
      </c>
      <c r="G43" s="391"/>
      <c r="H43" s="392"/>
      <c r="I43" s="393" t="str">
        <f t="shared" si="5"/>
        <v>1</v>
      </c>
      <c r="J43" s="394" t="s">
        <v>415</v>
      </c>
      <c r="K43" s="395"/>
      <c r="L43" s="393" t="b">
        <f t="shared" si="6"/>
        <v>0</v>
      </c>
      <c r="M43" s="393" t="str">
        <f>IFERROR(IF(G43&lt;&gt;"",INDEX('Overview - Section A'!$U$38:$U$45,MATCH(G43,'Overview - Section A'!$A$38:$A$45,1)),J43),"")</f>
        <v>a1Y36000002bZJxEAM</v>
      </c>
      <c r="N43" s="393"/>
      <c r="O43" s="393" t="s">
        <v>416</v>
      </c>
      <c r="P43" s="170"/>
      <c r="Q43" s="379"/>
      <c r="R43" s="379"/>
      <c r="S43" s="380"/>
      <c r="T43" s="380"/>
      <c r="U43" s="380"/>
      <c r="V43" s="380"/>
      <c r="W43" s="380"/>
      <c r="X43" s="380"/>
      <c r="Y43" s="380"/>
      <c r="Z43" s="380"/>
      <c r="AA43" s="380"/>
      <c r="AB43" s="380"/>
      <c r="AC43" s="380"/>
      <c r="AD43" s="379"/>
    </row>
    <row r="44" spans="1:58" ht="47.1" customHeight="1" x14ac:dyDescent="0.25">
      <c r="A44" s="367">
        <v>1</v>
      </c>
      <c r="B44" s="386" t="str">
        <f t="shared" si="4"/>
        <v/>
      </c>
      <c r="C44" s="387" t="str">
        <f>IFERROR(IF(K44&lt;&gt;"",K44,IF(A44=A43,IF(C43&lt;YEAR('Overview - Section A'!$E$8),C43+1,""),YEAR('Overview - Section A'!$E$7)-1)),"")</f>
        <v/>
      </c>
      <c r="D44" s="388"/>
      <c r="E44" s="389"/>
      <c r="F44" s="390" t="str">
        <f t="shared" si="7"/>
        <v/>
      </c>
      <c r="G44" s="391"/>
      <c r="H44" s="392"/>
      <c r="I44" s="393" t="str">
        <f t="shared" si="5"/>
        <v>1</v>
      </c>
      <c r="J44" s="394" t="s">
        <v>417</v>
      </c>
      <c r="K44" s="395"/>
      <c r="L44" s="393" t="b">
        <f t="shared" si="6"/>
        <v>0</v>
      </c>
      <c r="M44" s="393" t="str">
        <f>IFERROR(IF(G44&lt;&gt;"",INDEX('Overview - Section A'!$U$38:$U$45,MATCH(G44,'Overview - Section A'!$A$38:$A$45,1)),J44),"")</f>
        <v>a1Y36000002bZJyEAM</v>
      </c>
      <c r="N44" s="393"/>
      <c r="O44" s="393" t="s">
        <v>418</v>
      </c>
      <c r="P44" s="170"/>
      <c r="Q44" s="379"/>
      <c r="R44" s="379"/>
      <c r="S44" s="380"/>
      <c r="T44" s="380"/>
      <c r="U44" s="380"/>
      <c r="V44" s="380"/>
      <c r="W44" s="380"/>
      <c r="X44" s="380"/>
      <c r="Y44" s="380"/>
      <c r="Z44" s="380"/>
      <c r="AA44" s="380"/>
      <c r="AB44" s="380"/>
      <c r="AC44" s="380"/>
      <c r="AD44" s="379"/>
    </row>
    <row r="45" spans="1:58" ht="47.1" customHeight="1" x14ac:dyDescent="0.25">
      <c r="A45" s="367">
        <v>2</v>
      </c>
      <c r="B45" s="386" t="str">
        <f t="shared" si="4"/>
        <v>HIV O-5(M): Percentage of sex workers reporting the use of a condom with their most recent client</v>
      </c>
      <c r="C45" s="387">
        <f>IFERROR(IF(K45&lt;&gt;"",K45,IF(A45=A44,IF(C44&lt;YEAR('Overview - Section A'!$E$8),C44+1,""),YEAR('Overview - Section A'!$E$7)-1)),"")</f>
        <v>2017</v>
      </c>
      <c r="D45" s="388"/>
      <c r="E45" s="389"/>
      <c r="F45" s="390" t="str">
        <f t="shared" si="7"/>
        <v/>
      </c>
      <c r="G45" s="391"/>
      <c r="H45" s="392"/>
      <c r="I45" s="393" t="str">
        <f t="shared" si="5"/>
        <v>22017</v>
      </c>
      <c r="J45" s="394" t="s">
        <v>407</v>
      </c>
      <c r="K45" s="395"/>
      <c r="L45" s="393" t="b">
        <f t="shared" si="6"/>
        <v>0</v>
      </c>
      <c r="M45" s="393" t="str">
        <f>IFERROR(IF(G45&lt;&gt;"",INDEX('Overview - Section A'!$U$38:$U$45,MATCH(G45,'Overview - Section A'!$A$38:$A$45,1)),J45),"")</f>
        <v>a1Y36000002bZJtEAM</v>
      </c>
      <c r="N45" s="393"/>
      <c r="O45" s="393" t="s">
        <v>419</v>
      </c>
      <c r="P45" s="170"/>
      <c r="Q45" s="379"/>
      <c r="R45" s="379"/>
      <c r="S45" s="380"/>
      <c r="T45" s="380"/>
      <c r="U45" s="380"/>
      <c r="V45" s="380"/>
      <c r="W45" s="380"/>
      <c r="X45" s="380"/>
      <c r="Y45" s="380"/>
      <c r="Z45" s="380"/>
      <c r="AA45" s="380"/>
      <c r="AB45" s="380"/>
      <c r="AC45" s="380"/>
      <c r="AD45" s="379"/>
    </row>
    <row r="46" spans="1:58" ht="47.1" customHeight="1" x14ac:dyDescent="0.25">
      <c r="A46" s="367">
        <v>2</v>
      </c>
      <c r="B46" s="386" t="str">
        <f t="shared" si="4"/>
        <v/>
      </c>
      <c r="C46" s="387">
        <f>IFERROR(IF(K46&lt;&gt;"",K46,IF(A46=A45,IF(C45&lt;YEAR('Overview - Section A'!$E$8),C45+1,""),YEAR('Overview - Section A'!$E$7)-1)),"")</f>
        <v>2018</v>
      </c>
      <c r="D46" s="388"/>
      <c r="E46" s="389"/>
      <c r="F46" s="390" t="str">
        <f t="shared" si="7"/>
        <v/>
      </c>
      <c r="G46" s="391"/>
      <c r="H46" s="392"/>
      <c r="I46" s="393" t="str">
        <f t="shared" si="5"/>
        <v>22018</v>
      </c>
      <c r="J46" s="394" t="s">
        <v>409</v>
      </c>
      <c r="K46" s="395"/>
      <c r="L46" s="393" t="b">
        <f t="shared" si="6"/>
        <v>0</v>
      </c>
      <c r="M46" s="393" t="str">
        <f>IFERROR(IF(G46&lt;&gt;"",INDEX('Overview - Section A'!$U$38:$U$45,MATCH(G46,'Overview - Section A'!$A$38:$A$45,1)),J46),"")</f>
        <v>a1Y36000002bZJuEAM</v>
      </c>
      <c r="N46" s="393"/>
      <c r="O46" s="393" t="s">
        <v>420</v>
      </c>
      <c r="P46" s="170"/>
      <c r="Q46" s="379"/>
      <c r="R46" s="379"/>
      <c r="S46" s="380"/>
      <c r="T46" s="380"/>
      <c r="U46" s="380"/>
      <c r="V46" s="380"/>
      <c r="W46" s="380"/>
      <c r="X46" s="380"/>
      <c r="Y46" s="380"/>
      <c r="Z46" s="380"/>
      <c r="AA46" s="380"/>
      <c r="AB46" s="380"/>
      <c r="AC46" s="380"/>
      <c r="AD46" s="379"/>
    </row>
    <row r="47" spans="1:58" ht="47.1" customHeight="1" x14ac:dyDescent="0.25">
      <c r="A47" s="367">
        <v>2</v>
      </c>
      <c r="B47" s="386" t="str">
        <f t="shared" si="4"/>
        <v/>
      </c>
      <c r="C47" s="387">
        <f>IFERROR(IF(K47&lt;&gt;"",K47,IF(A47=A46,IF(C46&lt;YEAR('Overview - Section A'!$E$8),C46+1,""),YEAR('Overview - Section A'!$E$7)-1)),"")</f>
        <v>2019</v>
      </c>
      <c r="D47" s="388"/>
      <c r="E47" s="389"/>
      <c r="F47" s="523">
        <v>0.97</v>
      </c>
      <c r="G47" s="391">
        <v>43997</v>
      </c>
      <c r="H47" s="392"/>
      <c r="I47" s="393" t="str">
        <f t="shared" si="5"/>
        <v>22019</v>
      </c>
      <c r="J47" s="394" t="s">
        <v>411</v>
      </c>
      <c r="K47" s="395"/>
      <c r="L47" s="393" t="b">
        <f t="shared" si="6"/>
        <v>1</v>
      </c>
      <c r="M47" s="393" t="str">
        <f ca="1">IFERROR(IF(G47&lt;&gt;"",INDEX('Overview - Section A'!$U$38:$U$45,MATCH(G47,'Overview - Section A'!$A$38:$A$45,1)),J47),"")</f>
        <v>a1Y36000002bZJwEAM</v>
      </c>
      <c r="N47" s="393"/>
      <c r="O47" s="393" t="s">
        <v>421</v>
      </c>
      <c r="P47" s="170"/>
      <c r="Q47" s="379"/>
      <c r="R47" s="379"/>
      <c r="S47" s="380"/>
      <c r="T47" s="380"/>
      <c r="U47" s="380"/>
      <c r="V47" s="380"/>
      <c r="W47" s="380"/>
      <c r="X47" s="380"/>
      <c r="Y47" s="380"/>
      <c r="Z47" s="380"/>
      <c r="AA47" s="380"/>
      <c r="AB47" s="380"/>
      <c r="AC47" s="380"/>
      <c r="AD47" s="379"/>
    </row>
    <row r="48" spans="1:58" ht="47.1" customHeight="1" x14ac:dyDescent="0.25">
      <c r="A48" s="367">
        <v>2</v>
      </c>
      <c r="B48" s="386" t="str">
        <f t="shared" si="4"/>
        <v/>
      </c>
      <c r="C48" s="387">
        <f>IFERROR(IF(K48&lt;&gt;"",K48,IF(A48=A47,IF(C47&lt;YEAR('Overview - Section A'!$E$8),C47+1,""),YEAR('Overview - Section A'!$E$7)-1)),"")</f>
        <v>2020</v>
      </c>
      <c r="D48" s="388"/>
      <c r="E48" s="389"/>
      <c r="F48" s="390" t="str">
        <f t="shared" si="7"/>
        <v/>
      </c>
      <c r="G48" s="391"/>
      <c r="H48" s="392"/>
      <c r="I48" s="393" t="str">
        <f t="shared" si="5"/>
        <v>22020</v>
      </c>
      <c r="J48" s="394" t="s">
        <v>413</v>
      </c>
      <c r="K48" s="395"/>
      <c r="L48" s="393" t="b">
        <f t="shared" si="6"/>
        <v>0</v>
      </c>
      <c r="M48" s="393" t="str">
        <f>IFERROR(IF(G48&lt;&gt;"",INDEX('Overview - Section A'!$U$38:$U$45,MATCH(G48,'Overview - Section A'!$A$38:$A$45,1)),J48),"")</f>
        <v>a1Y36000002bZJwEAM</v>
      </c>
      <c r="N48" s="393"/>
      <c r="O48" s="393" t="s">
        <v>422</v>
      </c>
      <c r="P48" s="170"/>
      <c r="Q48" s="379"/>
      <c r="R48" s="379"/>
      <c r="S48" s="380"/>
      <c r="T48" s="380"/>
      <c r="U48" s="380"/>
      <c r="V48" s="380"/>
      <c r="W48" s="380"/>
      <c r="X48" s="380"/>
      <c r="Y48" s="380"/>
      <c r="Z48" s="380"/>
      <c r="AA48" s="380"/>
      <c r="AB48" s="380"/>
      <c r="AC48" s="380"/>
      <c r="AD48" s="379"/>
    </row>
    <row r="49" spans="1:30" ht="47.1" customHeight="1" x14ac:dyDescent="0.25">
      <c r="A49" s="367">
        <v>2</v>
      </c>
      <c r="B49" s="386" t="str">
        <f t="shared" si="4"/>
        <v/>
      </c>
      <c r="C49" s="387" t="str">
        <f>IFERROR(IF(K49&lt;&gt;"",K49,IF(A49=A48,IF(C48&lt;YEAR('Overview - Section A'!$E$8),C48+1,""),YEAR('Overview - Section A'!$E$7)-1)),"")</f>
        <v/>
      </c>
      <c r="D49" s="388"/>
      <c r="E49" s="389"/>
      <c r="F49" s="390" t="str">
        <f t="shared" si="7"/>
        <v/>
      </c>
      <c r="G49" s="391"/>
      <c r="H49" s="392"/>
      <c r="I49" s="393" t="str">
        <f t="shared" si="5"/>
        <v>2</v>
      </c>
      <c r="J49" s="394" t="s">
        <v>415</v>
      </c>
      <c r="K49" s="395"/>
      <c r="L49" s="393" t="b">
        <f t="shared" si="6"/>
        <v>0</v>
      </c>
      <c r="M49" s="393" t="str">
        <f>IFERROR(IF(G49&lt;&gt;"",INDEX('Overview - Section A'!$U$38:$U$45,MATCH(G49,'Overview - Section A'!$A$38:$A$45,1)),J49),"")</f>
        <v>a1Y36000002bZJxEAM</v>
      </c>
      <c r="N49" s="393"/>
      <c r="O49" s="393" t="s">
        <v>423</v>
      </c>
      <c r="P49" s="170"/>
      <c r="Q49" s="379"/>
      <c r="R49" s="379"/>
      <c r="S49" s="380"/>
      <c r="T49" s="380"/>
      <c r="U49" s="380"/>
      <c r="V49" s="380"/>
      <c r="W49" s="380"/>
      <c r="X49" s="380"/>
      <c r="Y49" s="380"/>
      <c r="Z49" s="380"/>
      <c r="AA49" s="380"/>
      <c r="AB49" s="380"/>
      <c r="AC49" s="380"/>
      <c r="AD49" s="379"/>
    </row>
    <row r="50" spans="1:30" ht="47.1" customHeight="1" x14ac:dyDescent="0.25">
      <c r="A50" s="367">
        <v>2</v>
      </c>
      <c r="B50" s="386" t="str">
        <f t="shared" si="4"/>
        <v/>
      </c>
      <c r="C50" s="387" t="str">
        <f>IFERROR(IF(K50&lt;&gt;"",K50,IF(A50=A49,IF(C49&lt;YEAR('Overview - Section A'!$E$8),C49+1,""),YEAR('Overview - Section A'!$E$7)-1)),"")</f>
        <v/>
      </c>
      <c r="D50" s="388"/>
      <c r="E50" s="389"/>
      <c r="F50" s="390" t="str">
        <f t="shared" si="7"/>
        <v/>
      </c>
      <c r="G50" s="391"/>
      <c r="H50" s="392"/>
      <c r="I50" s="393" t="str">
        <f t="shared" si="5"/>
        <v>2</v>
      </c>
      <c r="J50" s="394" t="s">
        <v>417</v>
      </c>
      <c r="K50" s="395"/>
      <c r="L50" s="393" t="b">
        <f t="shared" si="6"/>
        <v>0</v>
      </c>
      <c r="M50" s="393" t="str">
        <f>IFERROR(IF(G50&lt;&gt;"",INDEX('Overview - Section A'!$U$38:$U$45,MATCH(G50,'Overview - Section A'!$A$38:$A$45,1)),J50),"")</f>
        <v>a1Y36000002bZJyEAM</v>
      </c>
      <c r="N50" s="393"/>
      <c r="O50" s="393" t="s">
        <v>424</v>
      </c>
      <c r="P50" s="170"/>
      <c r="Q50" s="379"/>
      <c r="R50" s="379"/>
      <c r="S50" s="380"/>
      <c r="T50" s="380"/>
      <c r="U50" s="380"/>
      <c r="V50" s="380"/>
      <c r="W50" s="380"/>
      <c r="X50" s="380"/>
      <c r="Y50" s="380"/>
      <c r="Z50" s="380"/>
      <c r="AA50" s="380"/>
      <c r="AB50" s="380"/>
      <c r="AC50" s="380"/>
      <c r="AD50" s="379"/>
    </row>
    <row r="51" spans="1:30" ht="47.1" customHeight="1" x14ac:dyDescent="0.25">
      <c r="A51" s="367">
        <v>3</v>
      </c>
      <c r="B51" s="386" t="str">
        <f t="shared" si="4"/>
        <v>HIV O-4a(M): Percentage of men reporting the use of a condom the last time they had anal sex with a male partner</v>
      </c>
      <c r="C51" s="387">
        <f>IFERROR(IF(K51&lt;&gt;"",K51,IF(A51=A50,IF(C50&lt;YEAR('Overview - Section A'!$E$8),C50+1,""),YEAR('Overview - Section A'!$E$7)-1)),"")</f>
        <v>2017</v>
      </c>
      <c r="D51" s="388"/>
      <c r="E51" s="389"/>
      <c r="F51" s="390" t="str">
        <f t="shared" si="7"/>
        <v/>
      </c>
      <c r="G51" s="391"/>
      <c r="H51" s="392"/>
      <c r="I51" s="393" t="str">
        <f t="shared" si="5"/>
        <v>32017</v>
      </c>
      <c r="J51" s="394" t="s">
        <v>407</v>
      </c>
      <c r="K51" s="395"/>
      <c r="L51" s="393" t="b">
        <f t="shared" si="6"/>
        <v>0</v>
      </c>
      <c r="M51" s="393" t="str">
        <f>IFERROR(IF(G51&lt;&gt;"",INDEX('Overview - Section A'!$U$38:$U$45,MATCH(G51,'Overview - Section A'!$A$38:$A$45,1)),J51),"")</f>
        <v>a1Y36000002bZJtEAM</v>
      </c>
      <c r="N51" s="393"/>
      <c r="O51" s="393" t="s">
        <v>425</v>
      </c>
      <c r="P51" s="170"/>
      <c r="Q51" s="379"/>
      <c r="R51" s="379"/>
      <c r="S51" s="380"/>
      <c r="T51" s="380"/>
      <c r="U51" s="380"/>
      <c r="V51" s="380"/>
      <c r="W51" s="380"/>
      <c r="X51" s="380"/>
      <c r="Y51" s="380"/>
      <c r="Z51" s="380"/>
      <c r="AA51" s="380"/>
      <c r="AB51" s="380"/>
      <c r="AC51" s="380"/>
      <c r="AD51" s="379"/>
    </row>
    <row r="52" spans="1:30" ht="47.1" customHeight="1" x14ac:dyDescent="0.25">
      <c r="A52" s="367">
        <v>3</v>
      </c>
      <c r="B52" s="386" t="str">
        <f t="shared" si="4"/>
        <v/>
      </c>
      <c r="C52" s="387">
        <f>IFERROR(IF(K52&lt;&gt;"",K52,IF(A52=A51,IF(C51&lt;YEAR('Overview - Section A'!$E$8),C51+1,""),YEAR('Overview - Section A'!$E$7)-1)),"")</f>
        <v>2018</v>
      </c>
      <c r="D52" s="388"/>
      <c r="E52" s="389"/>
      <c r="F52" s="390" t="str">
        <f t="shared" si="7"/>
        <v/>
      </c>
      <c r="G52" s="391"/>
      <c r="H52" s="392"/>
      <c r="I52" s="393" t="str">
        <f t="shared" si="5"/>
        <v>32018</v>
      </c>
      <c r="J52" s="394" t="s">
        <v>409</v>
      </c>
      <c r="K52" s="395"/>
      <c r="L52" s="393" t="b">
        <f t="shared" si="6"/>
        <v>0</v>
      </c>
      <c r="M52" s="393" t="str">
        <f>IFERROR(IF(G52&lt;&gt;"",INDEX('Overview - Section A'!$U$38:$U$45,MATCH(G52,'Overview - Section A'!$A$38:$A$45,1)),J52),"")</f>
        <v>a1Y36000002bZJuEAM</v>
      </c>
      <c r="N52" s="393"/>
      <c r="O52" s="393" t="s">
        <v>426</v>
      </c>
      <c r="P52" s="170"/>
      <c r="Q52" s="379"/>
      <c r="R52" s="379"/>
      <c r="S52" s="380"/>
      <c r="T52" s="380"/>
      <c r="U52" s="380"/>
      <c r="V52" s="380"/>
      <c r="W52" s="380"/>
      <c r="X52" s="380"/>
      <c r="Y52" s="380"/>
      <c r="Z52" s="380"/>
      <c r="AA52" s="380"/>
      <c r="AB52" s="380"/>
      <c r="AC52" s="380"/>
      <c r="AD52" s="379"/>
    </row>
    <row r="53" spans="1:30" ht="47.1" customHeight="1" x14ac:dyDescent="0.25">
      <c r="A53" s="367">
        <v>3</v>
      </c>
      <c r="B53" s="386" t="str">
        <f t="shared" si="4"/>
        <v/>
      </c>
      <c r="C53" s="387">
        <f>IFERROR(IF(K53&lt;&gt;"",K53,IF(A53=A52,IF(C52&lt;YEAR('Overview - Section A'!$E$8),C52+1,""),YEAR('Overview - Section A'!$E$7)-1)),"")</f>
        <v>2019</v>
      </c>
      <c r="D53" s="388"/>
      <c r="E53" s="389"/>
      <c r="F53" s="390">
        <v>85</v>
      </c>
      <c r="G53" s="391">
        <v>43997</v>
      </c>
      <c r="H53" s="392"/>
      <c r="I53" s="393" t="str">
        <f t="shared" si="5"/>
        <v>32019</v>
      </c>
      <c r="J53" s="394" t="s">
        <v>411</v>
      </c>
      <c r="K53" s="395"/>
      <c r="L53" s="393" t="b">
        <f t="shared" si="6"/>
        <v>1</v>
      </c>
      <c r="M53" s="393" t="str">
        <f ca="1">IFERROR(IF(G53&lt;&gt;"",INDEX('Overview - Section A'!$U$38:$U$45,MATCH(G53,'Overview - Section A'!$A$38:$A$45,1)),J53),"")</f>
        <v>a1Y36000002bZJwEAM</v>
      </c>
      <c r="N53" s="393"/>
      <c r="O53" s="393" t="s">
        <v>427</v>
      </c>
      <c r="P53" s="170"/>
      <c r="Q53" s="379"/>
      <c r="R53" s="379"/>
      <c r="S53" s="380"/>
      <c r="T53" s="380"/>
      <c r="U53" s="380"/>
      <c r="V53" s="380"/>
      <c r="W53" s="380"/>
      <c r="X53" s="380"/>
      <c r="Y53" s="380"/>
      <c r="Z53" s="380"/>
      <c r="AA53" s="380"/>
      <c r="AB53" s="380"/>
      <c r="AC53" s="380"/>
      <c r="AD53" s="379"/>
    </row>
    <row r="54" spans="1:30" ht="47.1" customHeight="1" x14ac:dyDescent="0.25">
      <c r="A54" s="367">
        <v>3</v>
      </c>
      <c r="B54" s="386" t="str">
        <f t="shared" si="4"/>
        <v/>
      </c>
      <c r="C54" s="387">
        <f>IFERROR(IF(K54&lt;&gt;"",K54,IF(A54=A53,IF(C53&lt;YEAR('Overview - Section A'!$E$8),C53+1,""),YEAR('Overview - Section A'!$E$7)-1)),"")</f>
        <v>2020</v>
      </c>
      <c r="D54" s="388"/>
      <c r="E54" s="389"/>
      <c r="F54" s="390" t="str">
        <f t="shared" si="7"/>
        <v/>
      </c>
      <c r="G54" s="391"/>
      <c r="H54" s="392"/>
      <c r="I54" s="393" t="str">
        <f t="shared" si="5"/>
        <v>32020</v>
      </c>
      <c r="J54" s="394" t="s">
        <v>413</v>
      </c>
      <c r="K54" s="395"/>
      <c r="L54" s="393" t="b">
        <f t="shared" si="6"/>
        <v>0</v>
      </c>
      <c r="M54" s="393" t="str">
        <f>IFERROR(IF(G54&lt;&gt;"",INDEX('Overview - Section A'!$U$38:$U$45,MATCH(G54,'Overview - Section A'!$A$38:$A$45,1)),J54),"")</f>
        <v>a1Y36000002bZJwEAM</v>
      </c>
      <c r="N54" s="393"/>
      <c r="O54" s="393" t="s">
        <v>428</v>
      </c>
      <c r="P54" s="170"/>
      <c r="Q54" s="379"/>
      <c r="R54" s="379"/>
      <c r="S54" s="380"/>
      <c r="T54" s="380"/>
      <c r="U54" s="380"/>
      <c r="V54" s="380"/>
      <c r="W54" s="380"/>
      <c r="X54" s="380"/>
      <c r="Y54" s="380"/>
      <c r="Z54" s="380"/>
      <c r="AA54" s="380"/>
      <c r="AB54" s="380"/>
      <c r="AC54" s="380"/>
      <c r="AD54" s="379"/>
    </row>
    <row r="55" spans="1:30" ht="47.1" customHeight="1" x14ac:dyDescent="0.25">
      <c r="A55" s="367">
        <v>3</v>
      </c>
      <c r="B55" s="386" t="str">
        <f t="shared" si="4"/>
        <v/>
      </c>
      <c r="C55" s="387" t="str">
        <f>IFERROR(IF(K55&lt;&gt;"",K55,IF(A55=A54,IF(C54&lt;YEAR('Overview - Section A'!$E$8),C54+1,""),YEAR('Overview - Section A'!$E$7)-1)),"")</f>
        <v/>
      </c>
      <c r="D55" s="388"/>
      <c r="E55" s="389"/>
      <c r="F55" s="390" t="str">
        <f t="shared" si="7"/>
        <v/>
      </c>
      <c r="G55" s="391"/>
      <c r="H55" s="392"/>
      <c r="I55" s="393" t="str">
        <f t="shared" si="5"/>
        <v>3</v>
      </c>
      <c r="J55" s="394" t="s">
        <v>415</v>
      </c>
      <c r="K55" s="395"/>
      <c r="L55" s="393" t="b">
        <f t="shared" si="6"/>
        <v>0</v>
      </c>
      <c r="M55" s="393" t="str">
        <f>IFERROR(IF(G55&lt;&gt;"",INDEX('Overview - Section A'!$U$38:$U$45,MATCH(G55,'Overview - Section A'!$A$38:$A$45,1)),J55),"")</f>
        <v>a1Y36000002bZJxEAM</v>
      </c>
      <c r="N55" s="393"/>
      <c r="O55" s="393" t="s">
        <v>429</v>
      </c>
      <c r="P55" s="170"/>
      <c r="Q55" s="379"/>
      <c r="R55" s="379"/>
      <c r="S55" s="380"/>
      <c r="T55" s="380"/>
      <c r="U55" s="380"/>
      <c r="V55" s="380"/>
      <c r="W55" s="380"/>
      <c r="X55" s="380"/>
      <c r="Y55" s="380"/>
      <c r="Z55" s="380"/>
      <c r="AA55" s="380"/>
      <c r="AB55" s="380"/>
      <c r="AC55" s="380"/>
      <c r="AD55" s="379"/>
    </row>
    <row r="56" spans="1:30" ht="47.1" customHeight="1" x14ac:dyDescent="0.25">
      <c r="A56" s="367">
        <v>3</v>
      </c>
      <c r="B56" s="386" t="str">
        <f t="shared" si="4"/>
        <v/>
      </c>
      <c r="C56" s="387" t="str">
        <f>IFERROR(IF(K56&lt;&gt;"",K56,IF(A56=A55,IF(C55&lt;YEAR('Overview - Section A'!$E$8),C55+1,""),YEAR('Overview - Section A'!$E$7)-1)),"")</f>
        <v/>
      </c>
      <c r="D56" s="388"/>
      <c r="E56" s="389"/>
      <c r="F56" s="390" t="str">
        <f t="shared" si="7"/>
        <v/>
      </c>
      <c r="G56" s="391"/>
      <c r="H56" s="392"/>
      <c r="I56" s="393" t="str">
        <f t="shared" si="5"/>
        <v>3</v>
      </c>
      <c r="J56" s="394" t="s">
        <v>417</v>
      </c>
      <c r="K56" s="395"/>
      <c r="L56" s="393" t="b">
        <f t="shared" si="6"/>
        <v>0</v>
      </c>
      <c r="M56" s="393" t="str">
        <f>IFERROR(IF(G56&lt;&gt;"",INDEX('Overview - Section A'!$U$38:$U$45,MATCH(G56,'Overview - Section A'!$A$38:$A$45,1)),J56),"")</f>
        <v>a1Y36000002bZJyEAM</v>
      </c>
      <c r="N56" s="393"/>
      <c r="O56" s="393" t="s">
        <v>430</v>
      </c>
      <c r="P56" s="170"/>
      <c r="Q56" s="379"/>
      <c r="R56" s="379"/>
      <c r="S56" s="380"/>
      <c r="T56" s="380"/>
      <c r="U56" s="380"/>
      <c r="V56" s="380"/>
      <c r="W56" s="380"/>
      <c r="X56" s="380"/>
      <c r="Y56" s="380"/>
      <c r="Z56" s="380"/>
      <c r="AA56" s="380"/>
      <c r="AB56" s="380"/>
      <c r="AC56" s="380"/>
      <c r="AD56" s="379"/>
    </row>
    <row r="57" spans="1:30" ht="47.1" customHeight="1" x14ac:dyDescent="0.25">
      <c r="A57" s="367">
        <v>4</v>
      </c>
      <c r="B57" s="386" t="str">
        <f t="shared" si="4"/>
        <v>HIV O-6(M): Percentage of people who inject drugs reporting the use of sterile injecting equipment the last time they injected</v>
      </c>
      <c r="C57" s="387">
        <f>IFERROR(IF(K57&lt;&gt;"",K57,IF(A57=A56,IF(C56&lt;YEAR('Overview - Section A'!$E$8),C56+1,""),YEAR('Overview - Section A'!$E$7)-1)),"")</f>
        <v>2017</v>
      </c>
      <c r="D57" s="388"/>
      <c r="E57" s="389"/>
      <c r="F57" s="390" t="str">
        <f t="shared" si="7"/>
        <v/>
      </c>
      <c r="G57" s="391"/>
      <c r="H57" s="392"/>
      <c r="I57" s="393" t="str">
        <f t="shared" si="5"/>
        <v>42017</v>
      </c>
      <c r="J57" s="394" t="s">
        <v>407</v>
      </c>
      <c r="K57" s="395"/>
      <c r="L57" s="393" t="b">
        <f t="shared" si="6"/>
        <v>0</v>
      </c>
      <c r="M57" s="393" t="str">
        <f>IFERROR(IF(G57&lt;&gt;"",INDEX('Overview - Section A'!$U$38:$U$45,MATCH(G57,'Overview - Section A'!$A$38:$A$45,1)),J57),"")</f>
        <v>a1Y36000002bZJtEAM</v>
      </c>
      <c r="N57" s="393"/>
      <c r="O57" s="393" t="s">
        <v>431</v>
      </c>
      <c r="P57" s="170"/>
      <c r="Q57" s="379"/>
      <c r="R57" s="379"/>
      <c r="S57" s="380"/>
      <c r="T57" s="380"/>
      <c r="U57" s="380"/>
      <c r="V57" s="380"/>
      <c r="W57" s="380"/>
      <c r="X57" s="380"/>
      <c r="Y57" s="380"/>
      <c r="Z57" s="380"/>
      <c r="AA57" s="380"/>
      <c r="AB57" s="380"/>
      <c r="AC57" s="380"/>
      <c r="AD57" s="379"/>
    </row>
    <row r="58" spans="1:30" ht="47.1" customHeight="1" x14ac:dyDescent="0.25">
      <c r="A58" s="367">
        <v>4</v>
      </c>
      <c r="B58" s="386" t="str">
        <f t="shared" si="4"/>
        <v/>
      </c>
      <c r="C58" s="387">
        <f>IFERROR(IF(K58&lt;&gt;"",K58,IF(A58=A57,IF(C57&lt;YEAR('Overview - Section A'!$E$8),C57+1,""),YEAR('Overview - Section A'!$E$7)-1)),"")</f>
        <v>2018</v>
      </c>
      <c r="D58" s="388"/>
      <c r="E58" s="389"/>
      <c r="F58" s="390" t="str">
        <f t="shared" si="7"/>
        <v/>
      </c>
      <c r="G58" s="391"/>
      <c r="H58" s="392"/>
      <c r="I58" s="393" t="str">
        <f t="shared" si="5"/>
        <v>42018</v>
      </c>
      <c r="J58" s="394" t="s">
        <v>409</v>
      </c>
      <c r="K58" s="395"/>
      <c r="L58" s="393" t="b">
        <f t="shared" si="6"/>
        <v>0</v>
      </c>
      <c r="M58" s="393" t="str">
        <f>IFERROR(IF(G58&lt;&gt;"",INDEX('Overview - Section A'!$U$38:$U$45,MATCH(G58,'Overview - Section A'!$A$38:$A$45,1)),J58),"")</f>
        <v>a1Y36000002bZJuEAM</v>
      </c>
      <c r="N58" s="393"/>
      <c r="O58" s="393" t="s">
        <v>432</v>
      </c>
      <c r="P58" s="170"/>
      <c r="Q58" s="379"/>
      <c r="R58" s="379"/>
      <c r="S58" s="380"/>
      <c r="T58" s="380"/>
      <c r="U58" s="380"/>
      <c r="V58" s="380"/>
      <c r="W58" s="380"/>
      <c r="X58" s="380"/>
      <c r="Y58" s="380"/>
      <c r="Z58" s="380"/>
      <c r="AA58" s="380"/>
      <c r="AB58" s="380"/>
      <c r="AC58" s="380"/>
      <c r="AD58" s="379"/>
    </row>
    <row r="59" spans="1:30" ht="47.1" customHeight="1" x14ac:dyDescent="0.25">
      <c r="A59" s="367">
        <v>4</v>
      </c>
      <c r="B59" s="386" t="str">
        <f t="shared" si="4"/>
        <v/>
      </c>
      <c r="C59" s="387">
        <f>IFERROR(IF(K59&lt;&gt;"",K59,IF(A59=A58,IF(C58&lt;YEAR('Overview - Section A'!$E$8),C58+1,""),YEAR('Overview - Section A'!$E$7)-1)),"")</f>
        <v>2019</v>
      </c>
      <c r="D59" s="388"/>
      <c r="E59" s="389"/>
      <c r="F59" s="390">
        <v>70</v>
      </c>
      <c r="G59" s="391">
        <v>43997</v>
      </c>
      <c r="H59" s="392"/>
      <c r="I59" s="393" t="str">
        <f t="shared" si="5"/>
        <v>42019</v>
      </c>
      <c r="J59" s="394" t="s">
        <v>411</v>
      </c>
      <c r="K59" s="395"/>
      <c r="L59" s="393" t="b">
        <f t="shared" si="6"/>
        <v>1</v>
      </c>
      <c r="M59" s="393" t="str">
        <f ca="1">IFERROR(IF(G59&lt;&gt;"",INDEX('Overview - Section A'!$U$38:$U$45,MATCH(G59,'Overview - Section A'!$A$38:$A$45,1)),J59),"")</f>
        <v>a1Y36000002bZJwEAM</v>
      </c>
      <c r="N59" s="393"/>
      <c r="O59" s="393" t="s">
        <v>433</v>
      </c>
      <c r="P59" s="170"/>
      <c r="Q59" s="379"/>
      <c r="R59" s="379"/>
      <c r="S59" s="380"/>
      <c r="T59" s="380"/>
      <c r="U59" s="380"/>
      <c r="V59" s="380"/>
      <c r="W59" s="380"/>
      <c r="X59" s="380"/>
      <c r="Y59" s="380"/>
      <c r="Z59" s="380"/>
      <c r="AA59" s="380"/>
      <c r="AB59" s="380"/>
      <c r="AC59" s="380"/>
      <c r="AD59" s="379"/>
    </row>
    <row r="60" spans="1:30" ht="47.1" customHeight="1" x14ac:dyDescent="0.25">
      <c r="A60" s="367">
        <v>4</v>
      </c>
      <c r="B60" s="386" t="str">
        <f t="shared" si="4"/>
        <v/>
      </c>
      <c r="C60" s="387">
        <f>IFERROR(IF(K60&lt;&gt;"",K60,IF(A60=A59,IF(C59&lt;YEAR('Overview - Section A'!$E$8),C59+1,""),YEAR('Overview - Section A'!$E$7)-1)),"")</f>
        <v>2020</v>
      </c>
      <c r="D60" s="388"/>
      <c r="E60" s="389"/>
      <c r="F60" s="390" t="str">
        <f t="shared" si="7"/>
        <v/>
      </c>
      <c r="G60" s="391"/>
      <c r="H60" s="392"/>
      <c r="I60" s="393" t="str">
        <f t="shared" si="5"/>
        <v>42020</v>
      </c>
      <c r="J60" s="394" t="s">
        <v>413</v>
      </c>
      <c r="K60" s="395"/>
      <c r="L60" s="393" t="b">
        <f t="shared" si="6"/>
        <v>0</v>
      </c>
      <c r="M60" s="393" t="str">
        <f>IFERROR(IF(G60&lt;&gt;"",INDEX('Overview - Section A'!$U$38:$U$45,MATCH(G60,'Overview - Section A'!$A$38:$A$45,1)),J60),"")</f>
        <v>a1Y36000002bZJwEAM</v>
      </c>
      <c r="N60" s="393"/>
      <c r="O60" s="393" t="s">
        <v>434</v>
      </c>
      <c r="P60" s="170"/>
      <c r="Q60" s="379"/>
      <c r="R60" s="379"/>
      <c r="S60" s="380"/>
      <c r="T60" s="380"/>
      <c r="U60" s="380"/>
      <c r="V60" s="380"/>
      <c r="W60" s="380"/>
      <c r="X60" s="380"/>
      <c r="Y60" s="380"/>
      <c r="Z60" s="380"/>
      <c r="AA60" s="380"/>
      <c r="AB60" s="380"/>
      <c r="AC60" s="380"/>
      <c r="AD60" s="379"/>
    </row>
    <row r="61" spans="1:30" ht="47.1" customHeight="1" x14ac:dyDescent="0.25">
      <c r="A61" s="367">
        <v>4</v>
      </c>
      <c r="B61" s="386" t="str">
        <f t="shared" si="4"/>
        <v/>
      </c>
      <c r="C61" s="387" t="str">
        <f>IFERROR(IF(K61&lt;&gt;"",K61,IF(A61=A60,IF(C60&lt;YEAR('Overview - Section A'!$E$8),C60+1,""),YEAR('Overview - Section A'!$E$7)-1)),"")</f>
        <v/>
      </c>
      <c r="D61" s="388"/>
      <c r="E61" s="389"/>
      <c r="F61" s="390" t="str">
        <f t="shared" si="7"/>
        <v/>
      </c>
      <c r="G61" s="391"/>
      <c r="H61" s="392"/>
      <c r="I61" s="393" t="str">
        <f t="shared" si="5"/>
        <v>4</v>
      </c>
      <c r="J61" s="394" t="s">
        <v>415</v>
      </c>
      <c r="K61" s="395"/>
      <c r="L61" s="393" t="b">
        <f t="shared" si="6"/>
        <v>0</v>
      </c>
      <c r="M61" s="393" t="str">
        <f>IFERROR(IF(G61&lt;&gt;"",INDEX('Overview - Section A'!$U$38:$U$45,MATCH(G61,'Overview - Section A'!$A$38:$A$45,1)),J61),"")</f>
        <v>a1Y36000002bZJxEAM</v>
      </c>
      <c r="N61" s="393"/>
      <c r="O61" s="393" t="s">
        <v>435</v>
      </c>
      <c r="P61" s="170"/>
      <c r="Q61" s="379"/>
      <c r="R61" s="379"/>
      <c r="S61" s="380"/>
      <c r="T61" s="380"/>
      <c r="U61" s="380"/>
      <c r="V61" s="380"/>
      <c r="W61" s="380"/>
      <c r="X61" s="380"/>
      <c r="Y61" s="380"/>
      <c r="Z61" s="380"/>
      <c r="AA61" s="380"/>
      <c r="AB61" s="380"/>
      <c r="AC61" s="380"/>
      <c r="AD61" s="379"/>
    </row>
    <row r="62" spans="1:30" ht="47.1" customHeight="1" x14ac:dyDescent="0.25">
      <c r="A62" s="367">
        <v>4</v>
      </c>
      <c r="B62" s="386" t="str">
        <f t="shared" si="4"/>
        <v/>
      </c>
      <c r="C62" s="387" t="str">
        <f>IFERROR(IF(K62&lt;&gt;"",K62,IF(A62=A61,IF(C61&lt;YEAR('Overview - Section A'!$E$8),C61+1,""),YEAR('Overview - Section A'!$E$7)-1)),"")</f>
        <v/>
      </c>
      <c r="D62" s="388"/>
      <c r="E62" s="389"/>
      <c r="F62" s="390" t="str">
        <f t="shared" si="7"/>
        <v/>
      </c>
      <c r="G62" s="391"/>
      <c r="H62" s="392"/>
      <c r="I62" s="393" t="str">
        <f t="shared" si="5"/>
        <v>4</v>
      </c>
      <c r="J62" s="394" t="s">
        <v>417</v>
      </c>
      <c r="K62" s="395"/>
      <c r="L62" s="393" t="b">
        <f t="shared" si="6"/>
        <v>0</v>
      </c>
      <c r="M62" s="393" t="str">
        <f>IFERROR(IF(G62&lt;&gt;"",INDEX('Overview - Section A'!$U$38:$U$45,MATCH(G62,'Overview - Section A'!$A$38:$A$45,1)),J62),"")</f>
        <v>a1Y36000002bZJyEAM</v>
      </c>
      <c r="N62" s="393"/>
      <c r="O62" s="393" t="s">
        <v>436</v>
      </c>
      <c r="P62" s="170"/>
      <c r="Q62" s="379"/>
      <c r="R62" s="379"/>
      <c r="S62" s="380"/>
      <c r="T62" s="380"/>
      <c r="U62" s="380"/>
      <c r="V62" s="380"/>
      <c r="W62" s="380"/>
      <c r="X62" s="380"/>
      <c r="Y62" s="380"/>
      <c r="Z62" s="380"/>
      <c r="AA62" s="380"/>
      <c r="AB62" s="380"/>
      <c r="AC62" s="380"/>
      <c r="AD62" s="379"/>
    </row>
    <row r="63" spans="1:30" ht="47.1" customHeight="1" x14ac:dyDescent="0.25">
      <c r="A63" s="367">
        <v>5</v>
      </c>
      <c r="B63" s="386" t="str">
        <f t="shared" si="4"/>
        <v>TB O-1a: Case notification rate of all forms of TB per 100,000 population - bacteriologically confirmed plus clinically diagnosed, new and relapse cases</v>
      </c>
      <c r="C63" s="387">
        <f>IFERROR(IF(K63&lt;&gt;"",K63,IF(A63=A62,IF(C62&lt;YEAR('Overview - Section A'!$E$8),C62+1,""),YEAR('Overview - Section A'!$E$7)-1)),"")</f>
        <v>2017</v>
      </c>
      <c r="D63" s="388"/>
      <c r="E63" s="389"/>
      <c r="F63" s="390" t="str">
        <f t="shared" si="7"/>
        <v/>
      </c>
      <c r="G63" s="391"/>
      <c r="H63" s="392"/>
      <c r="I63" s="393" t="str">
        <f t="shared" si="5"/>
        <v>52017</v>
      </c>
      <c r="J63" s="394" t="s">
        <v>407</v>
      </c>
      <c r="K63" s="395"/>
      <c r="L63" s="393" t="b">
        <f t="shared" si="6"/>
        <v>0</v>
      </c>
      <c r="M63" s="393" t="str">
        <f>IFERROR(IF(G63&lt;&gt;"",INDEX('Overview - Section A'!$U$38:$U$45,MATCH(G63,'Overview - Section A'!$A$38:$A$45,1)),J63),"")</f>
        <v>a1Y36000002bZJtEAM</v>
      </c>
      <c r="N63" s="393"/>
      <c r="O63" s="393" t="s">
        <v>437</v>
      </c>
      <c r="P63" s="170"/>
      <c r="Q63" s="379"/>
      <c r="R63" s="379"/>
      <c r="S63" s="380"/>
      <c r="T63" s="380"/>
      <c r="U63" s="380"/>
      <c r="V63" s="380"/>
      <c r="W63" s="380"/>
      <c r="X63" s="380"/>
      <c r="Y63" s="380"/>
      <c r="Z63" s="380"/>
      <c r="AA63" s="380"/>
      <c r="AB63" s="380"/>
      <c r="AC63" s="380"/>
      <c r="AD63" s="379"/>
    </row>
    <row r="64" spans="1:30" ht="47.1" customHeight="1" x14ac:dyDescent="0.25">
      <c r="A64" s="367">
        <v>5</v>
      </c>
      <c r="B64" s="386" t="str">
        <f t="shared" si="4"/>
        <v/>
      </c>
      <c r="C64" s="387">
        <f>IFERROR(IF(K64&lt;&gt;"",K64,IF(A64=A63,IF(C63&lt;YEAR('Overview - Section A'!$E$8),C63+1,""),YEAR('Overview - Section A'!$E$7)-1)),"")</f>
        <v>2018</v>
      </c>
      <c r="D64" s="388">
        <v>115</v>
      </c>
      <c r="E64" s="389"/>
      <c r="F64" s="390" t="str">
        <f t="shared" si="7"/>
        <v/>
      </c>
      <c r="G64" s="391">
        <v>43692</v>
      </c>
      <c r="H64" s="392"/>
      <c r="I64" s="393" t="str">
        <f t="shared" si="5"/>
        <v>52018</v>
      </c>
      <c r="J64" s="394" t="s">
        <v>409</v>
      </c>
      <c r="K64" s="395"/>
      <c r="L64" s="393" t="b">
        <f t="shared" si="6"/>
        <v>1</v>
      </c>
      <c r="M64" s="393" t="str">
        <f ca="1">IFERROR(IF(G64&lt;&gt;"",INDEX('Overview - Section A'!$U$38:$U$45,MATCH(G64,'Overview - Section A'!$A$38:$A$45,1)),J64),"")</f>
        <v>a1Y36000002bZJvEAM</v>
      </c>
      <c r="N64" s="393"/>
      <c r="O64" s="393" t="s">
        <v>438</v>
      </c>
      <c r="P64" s="170"/>
      <c r="Q64" s="379"/>
      <c r="R64" s="379"/>
      <c r="S64" s="380"/>
      <c r="T64" s="380"/>
      <c r="U64" s="380"/>
      <c r="V64" s="380"/>
      <c r="W64" s="380"/>
      <c r="X64" s="380"/>
      <c r="Y64" s="380"/>
      <c r="Z64" s="380"/>
      <c r="AA64" s="380"/>
      <c r="AB64" s="380"/>
      <c r="AC64" s="380"/>
      <c r="AD64" s="379"/>
    </row>
    <row r="65" spans="1:30" ht="47.1" customHeight="1" x14ac:dyDescent="0.25">
      <c r="A65" s="367">
        <v>5</v>
      </c>
      <c r="B65" s="386" t="str">
        <f t="shared" si="4"/>
        <v/>
      </c>
      <c r="C65" s="387">
        <f>IFERROR(IF(K65&lt;&gt;"",K65,IF(A65=A64,IF(C64&lt;YEAR('Overview - Section A'!$E$8),C64+1,""),YEAR('Overview - Section A'!$E$7)-1)),"")</f>
        <v>2019</v>
      </c>
      <c r="D65" s="388">
        <v>114</v>
      </c>
      <c r="E65" s="389"/>
      <c r="F65" s="390" t="str">
        <f t="shared" si="7"/>
        <v/>
      </c>
      <c r="G65" s="391">
        <v>44058</v>
      </c>
      <c r="H65" s="392"/>
      <c r="I65" s="393" t="str">
        <f t="shared" si="5"/>
        <v>52019</v>
      </c>
      <c r="J65" s="394" t="s">
        <v>411</v>
      </c>
      <c r="K65" s="395"/>
      <c r="L65" s="393" t="b">
        <f t="shared" si="6"/>
        <v>1</v>
      </c>
      <c r="M65" s="393" t="str">
        <f ca="1">IFERROR(IF(G65&lt;&gt;"",INDEX('Overview - Section A'!$U$38:$U$45,MATCH(G65,'Overview - Section A'!$A$38:$A$45,1)),J65),"")</f>
        <v>a1Y36000002bZJxEAM</v>
      </c>
      <c r="N65" s="393"/>
      <c r="O65" s="393" t="s">
        <v>439</v>
      </c>
      <c r="P65" s="170"/>
      <c r="Q65" s="379"/>
      <c r="R65" s="379"/>
      <c r="S65" s="380"/>
      <c r="T65" s="380"/>
      <c r="U65" s="380"/>
      <c r="V65" s="380"/>
      <c r="W65" s="380"/>
      <c r="X65" s="380"/>
      <c r="Y65" s="380"/>
      <c r="Z65" s="380"/>
      <c r="AA65" s="380"/>
      <c r="AB65" s="380"/>
      <c r="AC65" s="380"/>
      <c r="AD65" s="379"/>
    </row>
    <row r="66" spans="1:30" ht="47.1" customHeight="1" x14ac:dyDescent="0.25">
      <c r="A66" s="367">
        <v>5</v>
      </c>
      <c r="B66" s="386" t="str">
        <f t="shared" si="4"/>
        <v/>
      </c>
      <c r="C66" s="387">
        <f>IFERROR(IF(K66&lt;&gt;"",K66,IF(A66=A65,IF(C65&lt;YEAR('Overview - Section A'!$E$8),C65+1,""),YEAR('Overview - Section A'!$E$7)-1)),"")</f>
        <v>2020</v>
      </c>
      <c r="D66" s="388">
        <v>113</v>
      </c>
      <c r="E66" s="389"/>
      <c r="F66" s="390" t="str">
        <f t="shared" si="7"/>
        <v/>
      </c>
      <c r="G66" s="391">
        <v>44423</v>
      </c>
      <c r="H66" s="392"/>
      <c r="I66" s="393" t="str">
        <f t="shared" si="5"/>
        <v>52020</v>
      </c>
      <c r="J66" s="394" t="s">
        <v>413</v>
      </c>
      <c r="K66" s="395"/>
      <c r="L66" s="393" t="b">
        <f t="shared" si="6"/>
        <v>1</v>
      </c>
      <c r="M66" s="393" t="str">
        <f ca="1">IFERROR(IF(G66&lt;&gt;"",INDEX('Overview - Section A'!$U$38:$U$45,MATCH(G66,'Overview - Section A'!$A$38:$A$45,1)),J66),"")</f>
        <v>a1Y36000002bZJyEAM</v>
      </c>
      <c r="N66" s="393"/>
      <c r="O66" s="393" t="s">
        <v>440</v>
      </c>
      <c r="P66" s="170"/>
      <c r="Q66" s="379"/>
      <c r="R66" s="379"/>
      <c r="S66" s="380"/>
      <c r="T66" s="380"/>
      <c r="U66" s="380"/>
      <c r="V66" s="380"/>
      <c r="W66" s="380"/>
      <c r="X66" s="380"/>
      <c r="Y66" s="380"/>
      <c r="Z66" s="380"/>
      <c r="AA66" s="380"/>
      <c r="AB66" s="380"/>
      <c r="AC66" s="380"/>
      <c r="AD66" s="379"/>
    </row>
    <row r="67" spans="1:30" ht="47.1" customHeight="1" x14ac:dyDescent="0.25">
      <c r="A67" s="367">
        <v>5</v>
      </c>
      <c r="B67" s="386" t="str">
        <f t="shared" si="4"/>
        <v/>
      </c>
      <c r="C67" s="387" t="str">
        <f>IFERROR(IF(K67&lt;&gt;"",K67,IF(A67=A66,IF(C66&lt;YEAR('Overview - Section A'!$E$8),C66+1,""),YEAR('Overview - Section A'!$E$7)-1)),"")</f>
        <v/>
      </c>
      <c r="D67" s="388"/>
      <c r="E67" s="389"/>
      <c r="F67" s="390" t="str">
        <f t="shared" si="7"/>
        <v/>
      </c>
      <c r="G67" s="391"/>
      <c r="H67" s="392"/>
      <c r="I67" s="393" t="str">
        <f t="shared" si="5"/>
        <v>5</v>
      </c>
      <c r="J67" s="394" t="s">
        <v>415</v>
      </c>
      <c r="K67" s="395"/>
      <c r="L67" s="393" t="b">
        <f t="shared" si="6"/>
        <v>0</v>
      </c>
      <c r="M67" s="393" t="str">
        <f>IFERROR(IF(G67&lt;&gt;"",INDEX('Overview - Section A'!$U$38:$U$45,MATCH(G67,'Overview - Section A'!$A$38:$A$45,1)),J67),"")</f>
        <v>a1Y36000002bZJxEAM</v>
      </c>
      <c r="N67" s="393"/>
      <c r="O67" s="393" t="s">
        <v>441</v>
      </c>
      <c r="P67" s="170"/>
      <c r="Q67" s="379"/>
      <c r="R67" s="379"/>
      <c r="S67" s="380"/>
      <c r="T67" s="380"/>
      <c r="U67" s="380"/>
      <c r="V67" s="380"/>
      <c r="W67" s="380"/>
      <c r="X67" s="380"/>
      <c r="Y67" s="380"/>
      <c r="Z67" s="380"/>
      <c r="AA67" s="380"/>
      <c r="AB67" s="380"/>
      <c r="AC67" s="380"/>
      <c r="AD67" s="379"/>
    </row>
    <row r="68" spans="1:30" ht="47.1" customHeight="1" x14ac:dyDescent="0.25">
      <c r="A68" s="367">
        <v>5</v>
      </c>
      <c r="B68" s="386" t="str">
        <f t="shared" si="4"/>
        <v/>
      </c>
      <c r="C68" s="387" t="str">
        <f>IFERROR(IF(K68&lt;&gt;"",K68,IF(A68=A67,IF(C67&lt;YEAR('Overview - Section A'!$E$8),C67+1,""),YEAR('Overview - Section A'!$E$7)-1)),"")</f>
        <v/>
      </c>
      <c r="D68" s="388"/>
      <c r="E68" s="389"/>
      <c r="F68" s="390" t="str">
        <f t="shared" si="7"/>
        <v/>
      </c>
      <c r="G68" s="391"/>
      <c r="H68" s="392"/>
      <c r="I68" s="393" t="str">
        <f t="shared" si="5"/>
        <v>5</v>
      </c>
      <c r="J68" s="394" t="s">
        <v>417</v>
      </c>
      <c r="K68" s="395"/>
      <c r="L68" s="393" t="b">
        <f t="shared" si="6"/>
        <v>0</v>
      </c>
      <c r="M68" s="393" t="str">
        <f>IFERROR(IF(G68&lt;&gt;"",INDEX('Overview - Section A'!$U$38:$U$45,MATCH(G68,'Overview - Section A'!$A$38:$A$45,1)),J68),"")</f>
        <v>a1Y36000002bZJyEAM</v>
      </c>
      <c r="N68" s="393"/>
      <c r="O68" s="393" t="s">
        <v>442</v>
      </c>
      <c r="P68" s="170"/>
      <c r="Q68" s="379"/>
      <c r="R68" s="379"/>
      <c r="S68" s="380"/>
      <c r="T68" s="380"/>
      <c r="U68" s="380"/>
      <c r="V68" s="380"/>
      <c r="W68" s="380"/>
      <c r="X68" s="380"/>
      <c r="Y68" s="380"/>
      <c r="Z68" s="380"/>
      <c r="AA68" s="380"/>
      <c r="AB68" s="380"/>
      <c r="AC68" s="380"/>
      <c r="AD68" s="379"/>
    </row>
    <row r="69" spans="1:30" ht="47.1" customHeight="1" x14ac:dyDescent="0.25">
      <c r="A69" s="367">
        <v>6</v>
      </c>
      <c r="B69" s="386" t="str">
        <f t="shared" si="4"/>
        <v>TB O-2a: Treatment success rate of all forms of TB- bacteriologically confirmed plus clinically diagnosed, new and relapse cases</v>
      </c>
      <c r="C69" s="387">
        <f>IFERROR(IF(K69&lt;&gt;"",K69,IF(A69=A68,IF(C68&lt;YEAR('Overview - Section A'!$E$8),C68+1,""),YEAR('Overview - Section A'!$E$7)-1)),"")</f>
        <v>2017</v>
      </c>
      <c r="D69" s="388"/>
      <c r="E69" s="389"/>
      <c r="F69" s="390" t="str">
        <f t="shared" si="7"/>
        <v/>
      </c>
      <c r="G69" s="391"/>
      <c r="H69" s="392"/>
      <c r="I69" s="393" t="str">
        <f t="shared" si="5"/>
        <v>62017</v>
      </c>
      <c r="J69" s="394" t="s">
        <v>407</v>
      </c>
      <c r="K69" s="395"/>
      <c r="L69" s="393" t="b">
        <f t="shared" si="6"/>
        <v>0</v>
      </c>
      <c r="M69" s="393" t="str">
        <f>IFERROR(IF(G69&lt;&gt;"",INDEX('Overview - Section A'!$U$38:$U$45,MATCH(G69,'Overview - Section A'!$A$38:$A$45,1)),J69),"")</f>
        <v>a1Y36000002bZJtEAM</v>
      </c>
      <c r="N69" s="393"/>
      <c r="O69" s="393" t="s">
        <v>443</v>
      </c>
      <c r="P69" s="170"/>
      <c r="Q69" s="379"/>
      <c r="R69" s="379"/>
      <c r="S69" s="380"/>
      <c r="T69" s="380"/>
      <c r="U69" s="380"/>
      <c r="V69" s="380"/>
      <c r="W69" s="380"/>
      <c r="X69" s="380"/>
      <c r="Y69" s="380"/>
      <c r="Z69" s="380"/>
      <c r="AA69" s="380"/>
      <c r="AB69" s="380"/>
      <c r="AC69" s="380"/>
      <c r="AD69" s="379"/>
    </row>
    <row r="70" spans="1:30" ht="47.1" customHeight="1" x14ac:dyDescent="0.25">
      <c r="A70" s="367">
        <v>6</v>
      </c>
      <c r="B70" s="386" t="str">
        <f t="shared" ref="B70:B101" si="8">IF(A70=A69,"",VLOOKUP(A70,$A$10:$V$34,22,FALSE))</f>
        <v/>
      </c>
      <c r="C70" s="387">
        <f>IFERROR(IF(K70&lt;&gt;"",K70,IF(A70=A69,IF(C69&lt;YEAR('Overview - Section A'!$E$8),C69+1,""),YEAR('Overview - Section A'!$E$7)-1)),"")</f>
        <v>2018</v>
      </c>
      <c r="D70" s="388"/>
      <c r="E70" s="389"/>
      <c r="F70" s="390">
        <v>85</v>
      </c>
      <c r="G70" s="391">
        <v>43692</v>
      </c>
      <c r="H70" s="392"/>
      <c r="I70" s="393" t="str">
        <f t="shared" si="5"/>
        <v>62018</v>
      </c>
      <c r="J70" s="394" t="s">
        <v>409</v>
      </c>
      <c r="K70" s="395"/>
      <c r="L70" s="393" t="b">
        <f t="shared" si="6"/>
        <v>1</v>
      </c>
      <c r="M70" s="393" t="str">
        <f ca="1">IFERROR(IF(G70&lt;&gt;"",INDEX('Overview - Section A'!$U$38:$U$45,MATCH(G70,'Overview - Section A'!$A$38:$A$45,1)),J70),"")</f>
        <v>a1Y36000002bZJvEAM</v>
      </c>
      <c r="N70" s="393"/>
      <c r="O70" s="393" t="s">
        <v>444</v>
      </c>
      <c r="P70" s="170"/>
      <c r="Q70" s="379"/>
      <c r="R70" s="379"/>
      <c r="S70" s="380"/>
      <c r="T70" s="380"/>
      <c r="U70" s="380"/>
      <c r="V70" s="380"/>
      <c r="W70" s="380"/>
      <c r="X70" s="380"/>
      <c r="Y70" s="380"/>
      <c r="Z70" s="380"/>
      <c r="AA70" s="380"/>
      <c r="AB70" s="380"/>
      <c r="AC70" s="380"/>
      <c r="AD70" s="379"/>
    </row>
    <row r="71" spans="1:30" ht="47.1" customHeight="1" x14ac:dyDescent="0.25">
      <c r="A71" s="367">
        <v>6</v>
      </c>
      <c r="B71" s="386" t="str">
        <f t="shared" si="8"/>
        <v/>
      </c>
      <c r="C71" s="387">
        <f>IFERROR(IF(K71&lt;&gt;"",K71,IF(A71=A70,IF(C70&lt;YEAR('Overview - Section A'!$E$8),C70+1,""),YEAR('Overview - Section A'!$E$7)-1)),"")</f>
        <v>2019</v>
      </c>
      <c r="D71" s="388"/>
      <c r="E71" s="389"/>
      <c r="F71" s="390">
        <v>85</v>
      </c>
      <c r="G71" s="391">
        <v>44058</v>
      </c>
      <c r="H71" s="392"/>
      <c r="I71" s="393" t="str">
        <f t="shared" si="5"/>
        <v>62019</v>
      </c>
      <c r="J71" s="394" t="s">
        <v>411</v>
      </c>
      <c r="K71" s="395"/>
      <c r="L71" s="393" t="b">
        <f t="shared" si="6"/>
        <v>1</v>
      </c>
      <c r="M71" s="393" t="str">
        <f ca="1">IFERROR(IF(G71&lt;&gt;"",INDEX('Overview - Section A'!$U$38:$U$45,MATCH(G71,'Overview - Section A'!$A$38:$A$45,1)),J71),"")</f>
        <v>a1Y36000002bZJxEAM</v>
      </c>
      <c r="N71" s="393"/>
      <c r="O71" s="393" t="s">
        <v>445</v>
      </c>
      <c r="P71" s="170"/>
      <c r="Q71" s="379"/>
      <c r="R71" s="379"/>
      <c r="S71" s="380"/>
      <c r="T71" s="380"/>
      <c r="U71" s="380"/>
      <c r="V71" s="380"/>
      <c r="W71" s="380"/>
      <c r="X71" s="380"/>
      <c r="Y71" s="380"/>
      <c r="Z71" s="380"/>
      <c r="AA71" s="380"/>
      <c r="AB71" s="380"/>
      <c r="AC71" s="380"/>
      <c r="AD71" s="379"/>
    </row>
    <row r="72" spans="1:30" ht="47.1" customHeight="1" x14ac:dyDescent="0.25">
      <c r="A72" s="367">
        <v>6</v>
      </c>
      <c r="B72" s="386" t="str">
        <f t="shared" si="8"/>
        <v/>
      </c>
      <c r="C72" s="387">
        <f>IFERROR(IF(K72&lt;&gt;"",K72,IF(A72=A71,IF(C71&lt;YEAR('Overview - Section A'!$E$8),C71+1,""),YEAR('Overview - Section A'!$E$7)-1)),"")</f>
        <v>2020</v>
      </c>
      <c r="D72" s="388"/>
      <c r="E72" s="389"/>
      <c r="F72" s="390">
        <v>85</v>
      </c>
      <c r="G72" s="391">
        <v>44423</v>
      </c>
      <c r="H72" s="392"/>
      <c r="I72" s="393" t="str">
        <f t="shared" si="5"/>
        <v>62020</v>
      </c>
      <c r="J72" s="394" t="s">
        <v>413</v>
      </c>
      <c r="K72" s="395"/>
      <c r="L72" s="393" t="b">
        <f t="shared" si="6"/>
        <v>1</v>
      </c>
      <c r="M72" s="393" t="str">
        <f ca="1">IFERROR(IF(G72&lt;&gt;"",INDEX('Overview - Section A'!$U$38:$U$45,MATCH(G72,'Overview - Section A'!$A$38:$A$45,1)),J72),"")</f>
        <v>a1Y36000002bZJyEAM</v>
      </c>
      <c r="N72" s="393"/>
      <c r="O72" s="393" t="s">
        <v>446</v>
      </c>
      <c r="P72" s="170"/>
      <c r="Q72" s="379"/>
      <c r="R72" s="379"/>
      <c r="S72" s="380"/>
      <c r="T72" s="380"/>
      <c r="U72" s="380"/>
      <c r="V72" s="380"/>
      <c r="W72" s="380"/>
      <c r="X72" s="380"/>
      <c r="Y72" s="380"/>
      <c r="Z72" s="380"/>
      <c r="AA72" s="380"/>
      <c r="AB72" s="380"/>
      <c r="AC72" s="380"/>
      <c r="AD72" s="379"/>
    </row>
    <row r="73" spans="1:30" ht="47.1" customHeight="1" x14ac:dyDescent="0.25">
      <c r="A73" s="367">
        <v>6</v>
      </c>
      <c r="B73" s="386" t="str">
        <f t="shared" si="8"/>
        <v/>
      </c>
      <c r="C73" s="387" t="str">
        <f>IFERROR(IF(K73&lt;&gt;"",K73,IF(A73=A72,IF(C72&lt;YEAR('Overview - Section A'!$E$8),C72+1,""),YEAR('Overview - Section A'!$E$7)-1)),"")</f>
        <v/>
      </c>
      <c r="D73" s="388"/>
      <c r="E73" s="389"/>
      <c r="F73" s="390" t="str">
        <f t="shared" si="7"/>
        <v/>
      </c>
      <c r="G73" s="391"/>
      <c r="H73" s="392"/>
      <c r="I73" s="393" t="str">
        <f t="shared" si="5"/>
        <v>6</v>
      </c>
      <c r="J73" s="394" t="s">
        <v>415</v>
      </c>
      <c r="K73" s="395"/>
      <c r="L73" s="393" t="b">
        <f t="shared" si="6"/>
        <v>0</v>
      </c>
      <c r="M73" s="393" t="str">
        <f>IFERROR(IF(G73&lt;&gt;"",INDEX('Overview - Section A'!$U$38:$U$45,MATCH(G73,'Overview - Section A'!$A$38:$A$45,1)),J73),"")</f>
        <v>a1Y36000002bZJxEAM</v>
      </c>
      <c r="N73" s="393"/>
      <c r="O73" s="393" t="s">
        <v>447</v>
      </c>
      <c r="P73" s="170"/>
      <c r="Q73" s="379"/>
      <c r="R73" s="379"/>
      <c r="S73" s="380"/>
      <c r="T73" s="380"/>
      <c r="U73" s="380"/>
      <c r="V73" s="380"/>
      <c r="W73" s="380"/>
      <c r="X73" s="380"/>
      <c r="Y73" s="380"/>
      <c r="Z73" s="380"/>
      <c r="AA73" s="380"/>
      <c r="AB73" s="380"/>
      <c r="AC73" s="380"/>
      <c r="AD73" s="379"/>
    </row>
    <row r="74" spans="1:30" ht="47.1" customHeight="1" x14ac:dyDescent="0.25">
      <c r="A74" s="367">
        <v>6</v>
      </c>
      <c r="B74" s="386" t="str">
        <f t="shared" si="8"/>
        <v/>
      </c>
      <c r="C74" s="387" t="str">
        <f>IFERROR(IF(K74&lt;&gt;"",K74,IF(A74=A73,IF(C73&lt;YEAR('Overview - Section A'!$E$8),C73+1,""),YEAR('Overview - Section A'!$E$7)-1)),"")</f>
        <v/>
      </c>
      <c r="D74" s="388"/>
      <c r="E74" s="389"/>
      <c r="F74" s="390" t="str">
        <f t="shared" si="7"/>
        <v/>
      </c>
      <c r="G74" s="391"/>
      <c r="H74" s="392"/>
      <c r="I74" s="393" t="str">
        <f t="shared" si="5"/>
        <v>6</v>
      </c>
      <c r="J74" s="394" t="s">
        <v>417</v>
      </c>
      <c r="K74" s="395"/>
      <c r="L74" s="393" t="b">
        <f t="shared" si="6"/>
        <v>0</v>
      </c>
      <c r="M74" s="393" t="str">
        <f>IFERROR(IF(G74&lt;&gt;"",INDEX('Overview - Section A'!$U$38:$U$45,MATCH(G74,'Overview - Section A'!$A$38:$A$45,1)),J74),"")</f>
        <v>a1Y36000002bZJyEAM</v>
      </c>
      <c r="N74" s="393"/>
      <c r="O74" s="393" t="s">
        <v>448</v>
      </c>
      <c r="P74" s="170"/>
      <c r="Q74" s="379"/>
      <c r="R74" s="379"/>
      <c r="S74" s="380"/>
      <c r="T74" s="380"/>
      <c r="U74" s="380"/>
      <c r="V74" s="380"/>
      <c r="W74" s="380"/>
      <c r="X74" s="380"/>
      <c r="Y74" s="380"/>
      <c r="Z74" s="380"/>
      <c r="AA74" s="380"/>
      <c r="AB74" s="380"/>
      <c r="AC74" s="380"/>
      <c r="AD74" s="379"/>
    </row>
    <row r="75" spans="1:30" ht="47.1" customHeight="1" x14ac:dyDescent="0.25">
      <c r="A75" s="367">
        <v>7</v>
      </c>
      <c r="B75" s="534" t="str">
        <f t="shared" si="8"/>
        <v>TB O-4(M): Treatment success rate of RR TB and/or MDR-TB: Percentage of cases with RR and/or MDR-TB successfully treated</v>
      </c>
      <c r="C75" s="387">
        <f>IFERROR(IF(K75&lt;&gt;"",K75,IF(A75=A74,IF(C74&lt;YEAR('Overview - Section A'!$E$8),C74+1,""),YEAR('Overview - Section A'!$E$7)-1)),"")</f>
        <v>2017</v>
      </c>
      <c r="D75" s="388"/>
      <c r="E75" s="389"/>
      <c r="F75" s="390" t="str">
        <f t="shared" si="7"/>
        <v/>
      </c>
      <c r="G75" s="391"/>
      <c r="H75" s="392"/>
      <c r="I75" s="393" t="str">
        <f t="shared" si="5"/>
        <v>72017</v>
      </c>
      <c r="J75" s="394" t="s">
        <v>407</v>
      </c>
      <c r="K75" s="395"/>
      <c r="L75" s="393" t="b">
        <f t="shared" si="6"/>
        <v>0</v>
      </c>
      <c r="M75" s="393" t="str">
        <f>IFERROR(IF(G75&lt;&gt;"",INDEX('Overview - Section A'!$U$38:$U$45,MATCH(G75,'Overview - Section A'!$A$38:$A$45,1)),J75),"")</f>
        <v>a1Y36000002bZJtEAM</v>
      </c>
      <c r="N75" s="393"/>
      <c r="O75" s="393" t="s">
        <v>449</v>
      </c>
      <c r="P75" s="170"/>
      <c r="Q75" s="379"/>
      <c r="R75" s="379"/>
      <c r="S75" s="380"/>
      <c r="T75" s="380"/>
      <c r="U75" s="380"/>
      <c r="V75" s="380"/>
      <c r="W75" s="380"/>
      <c r="X75" s="380"/>
      <c r="Y75" s="380"/>
      <c r="Z75" s="380"/>
      <c r="AA75" s="380"/>
      <c r="AB75" s="380"/>
      <c r="AC75" s="380"/>
      <c r="AD75" s="379"/>
    </row>
    <row r="76" spans="1:30" ht="47.1" customHeight="1" x14ac:dyDescent="0.25">
      <c r="A76" s="367">
        <v>7</v>
      </c>
      <c r="B76" s="386" t="str">
        <f t="shared" si="8"/>
        <v/>
      </c>
      <c r="C76" s="387">
        <f>IFERROR(IF(K76&lt;&gt;"",K76,IF(A76=A75,IF(C75&lt;YEAR('Overview - Section A'!$E$8),C75+1,""),YEAR('Overview - Section A'!$E$7)-1)),"")</f>
        <v>2018</v>
      </c>
      <c r="D76" s="388"/>
      <c r="E76" s="389"/>
      <c r="F76" s="535">
        <v>0.63</v>
      </c>
      <c r="G76" s="536">
        <v>43692</v>
      </c>
      <c r="H76" s="392"/>
      <c r="I76" s="393" t="str">
        <f t="shared" si="5"/>
        <v>72018</v>
      </c>
      <c r="J76" s="394" t="s">
        <v>409</v>
      </c>
      <c r="K76" s="395"/>
      <c r="L76" s="393" t="b">
        <f t="shared" si="6"/>
        <v>1</v>
      </c>
      <c r="M76" s="393" t="str">
        <f ca="1">IFERROR(IF(G76&lt;&gt;"",INDEX('Overview - Section A'!$U$38:$U$45,MATCH(G76,'Overview - Section A'!$A$38:$A$45,1)),J76),"")</f>
        <v>a1Y36000002bZJvEAM</v>
      </c>
      <c r="N76" s="393"/>
      <c r="O76" s="393" t="s">
        <v>450</v>
      </c>
      <c r="P76" s="170"/>
      <c r="Q76" s="379"/>
      <c r="R76" s="379"/>
      <c r="S76" s="380"/>
      <c r="T76" s="380"/>
      <c r="U76" s="380"/>
      <c r="V76" s="380"/>
      <c r="W76" s="380"/>
      <c r="X76" s="380"/>
      <c r="Y76" s="380"/>
      <c r="Z76" s="380"/>
      <c r="AA76" s="380"/>
      <c r="AB76" s="380"/>
      <c r="AC76" s="380"/>
      <c r="AD76" s="379"/>
    </row>
    <row r="77" spans="1:30" ht="47.1" customHeight="1" x14ac:dyDescent="0.25">
      <c r="A77" s="367">
        <v>7</v>
      </c>
      <c r="B77" s="386" t="str">
        <f t="shared" si="8"/>
        <v/>
      </c>
      <c r="C77" s="387">
        <f>IFERROR(IF(K77&lt;&gt;"",K77,IF(A77=A76,IF(C76&lt;YEAR('Overview - Section A'!$E$8),C76+1,""),YEAR('Overview - Section A'!$E$7)-1)),"")</f>
        <v>2019</v>
      </c>
      <c r="D77" s="388"/>
      <c r="E77" s="389"/>
      <c r="F77" s="535">
        <v>0.65</v>
      </c>
      <c r="G77" s="536">
        <v>44058</v>
      </c>
      <c r="H77" s="392"/>
      <c r="I77" s="393" t="str">
        <f t="shared" si="5"/>
        <v>72019</v>
      </c>
      <c r="J77" s="394" t="s">
        <v>411</v>
      </c>
      <c r="K77" s="395"/>
      <c r="L77" s="393" t="b">
        <f t="shared" si="6"/>
        <v>1</v>
      </c>
      <c r="M77" s="393" t="str">
        <f ca="1">IFERROR(IF(G77&lt;&gt;"",INDEX('Overview - Section A'!$U$38:$U$45,MATCH(G77,'Overview - Section A'!$A$38:$A$45,1)),J77),"")</f>
        <v>a1Y36000002bZJxEAM</v>
      </c>
      <c r="N77" s="393"/>
      <c r="O77" s="393" t="s">
        <v>451</v>
      </c>
      <c r="P77" s="170"/>
      <c r="Q77" s="379"/>
      <c r="R77" s="379"/>
      <c r="S77" s="380"/>
      <c r="T77" s="380"/>
      <c r="U77" s="380"/>
      <c r="V77" s="380"/>
      <c r="W77" s="380"/>
      <c r="X77" s="380"/>
      <c r="Y77" s="380"/>
      <c r="Z77" s="380"/>
      <c r="AA77" s="380"/>
      <c r="AB77" s="380"/>
      <c r="AC77" s="380"/>
      <c r="AD77" s="379"/>
    </row>
    <row r="78" spans="1:30" ht="47.1" customHeight="1" x14ac:dyDescent="0.25">
      <c r="A78" s="367">
        <v>7</v>
      </c>
      <c r="B78" s="386" t="str">
        <f t="shared" si="8"/>
        <v/>
      </c>
      <c r="C78" s="387">
        <f>IFERROR(IF(K78&lt;&gt;"",K78,IF(A78=A77,IF(C77&lt;YEAR('Overview - Section A'!$E$8),C77+1,""),YEAR('Overview - Section A'!$E$7)-1)),"")</f>
        <v>2020</v>
      </c>
      <c r="D78" s="388"/>
      <c r="E78" s="389"/>
      <c r="F78" s="535">
        <v>0.67</v>
      </c>
      <c r="G78" s="536">
        <v>44423</v>
      </c>
      <c r="H78" s="392"/>
      <c r="I78" s="393" t="str">
        <f t="shared" si="5"/>
        <v>72020</v>
      </c>
      <c r="J78" s="394" t="s">
        <v>413</v>
      </c>
      <c r="K78" s="395"/>
      <c r="L78" s="393" t="b">
        <f t="shared" si="6"/>
        <v>1</v>
      </c>
      <c r="M78" s="393" t="str">
        <f ca="1">IFERROR(IF(G78&lt;&gt;"",INDEX('Overview - Section A'!$U$38:$U$45,MATCH(G78,'Overview - Section A'!$A$38:$A$45,1)),J78),"")</f>
        <v>a1Y36000002bZJyEAM</v>
      </c>
      <c r="N78" s="393"/>
      <c r="O78" s="393" t="s">
        <v>452</v>
      </c>
      <c r="P78" s="170"/>
      <c r="Q78" s="379"/>
      <c r="R78" s="379"/>
      <c r="S78" s="380"/>
      <c r="T78" s="380"/>
      <c r="U78" s="380"/>
      <c r="V78" s="380"/>
      <c r="W78" s="380"/>
      <c r="X78" s="380"/>
      <c r="Y78" s="380"/>
      <c r="Z78" s="380"/>
      <c r="AA78" s="380"/>
      <c r="AB78" s="380"/>
      <c r="AC78" s="380"/>
      <c r="AD78" s="379"/>
    </row>
    <row r="79" spans="1:30" ht="47.1" customHeight="1" x14ac:dyDescent="0.25">
      <c r="A79" s="367">
        <v>7</v>
      </c>
      <c r="B79" s="386" t="str">
        <f t="shared" si="8"/>
        <v/>
      </c>
      <c r="C79" s="387" t="str">
        <f>IFERROR(IF(K79&lt;&gt;"",K79,IF(A79=A78,IF(C78&lt;YEAR('Overview - Section A'!$E$8),C78+1,""),YEAR('Overview - Section A'!$E$7)-1)),"")</f>
        <v/>
      </c>
      <c r="D79" s="388"/>
      <c r="E79" s="389"/>
      <c r="F79" s="390" t="str">
        <f t="shared" si="7"/>
        <v/>
      </c>
      <c r="G79" s="391"/>
      <c r="H79" s="392"/>
      <c r="I79" s="393" t="str">
        <f t="shared" si="5"/>
        <v>7</v>
      </c>
      <c r="J79" s="394" t="s">
        <v>415</v>
      </c>
      <c r="K79" s="395"/>
      <c r="L79" s="393" t="b">
        <f t="shared" si="6"/>
        <v>0</v>
      </c>
      <c r="M79" s="393" t="str">
        <f>IFERROR(IF(G79&lt;&gt;"",INDEX('Overview - Section A'!$U$38:$U$45,MATCH(G79,'Overview - Section A'!$A$38:$A$45,1)),J79),"")</f>
        <v>a1Y36000002bZJxEAM</v>
      </c>
      <c r="N79" s="393"/>
      <c r="O79" s="393" t="s">
        <v>453</v>
      </c>
      <c r="P79" s="170"/>
      <c r="Q79" s="379"/>
      <c r="R79" s="379"/>
      <c r="S79" s="380"/>
      <c r="T79" s="380"/>
      <c r="U79" s="380"/>
      <c r="V79" s="380"/>
      <c r="W79" s="380"/>
      <c r="X79" s="380"/>
      <c r="Y79" s="380"/>
      <c r="Z79" s="380"/>
      <c r="AA79" s="380"/>
      <c r="AB79" s="380"/>
      <c r="AC79" s="380"/>
      <c r="AD79" s="379"/>
    </row>
    <row r="80" spans="1:30" ht="47.1" customHeight="1" x14ac:dyDescent="0.25">
      <c r="A80" s="367">
        <v>7</v>
      </c>
      <c r="B80" s="386" t="str">
        <f t="shared" si="8"/>
        <v/>
      </c>
      <c r="C80" s="387" t="str">
        <f>IFERROR(IF(K80&lt;&gt;"",K80,IF(A80=A79,IF(C79&lt;YEAR('Overview - Section A'!$E$8),C79+1,""),YEAR('Overview - Section A'!$E$7)-1)),"")</f>
        <v/>
      </c>
      <c r="D80" s="388"/>
      <c r="E80" s="389"/>
      <c r="F80" s="390" t="str">
        <f t="shared" si="7"/>
        <v/>
      </c>
      <c r="G80" s="391"/>
      <c r="H80" s="392"/>
      <c r="I80" s="393" t="str">
        <f t="shared" si="5"/>
        <v>7</v>
      </c>
      <c r="J80" s="394" t="s">
        <v>417</v>
      </c>
      <c r="K80" s="395"/>
      <c r="L80" s="393" t="b">
        <f t="shared" si="6"/>
        <v>0</v>
      </c>
      <c r="M80" s="393" t="str">
        <f>IFERROR(IF(G80&lt;&gt;"",INDEX('Overview - Section A'!$U$38:$U$45,MATCH(G80,'Overview - Section A'!$A$38:$A$45,1)),J80),"")</f>
        <v>a1Y36000002bZJyEAM</v>
      </c>
      <c r="N80" s="393"/>
      <c r="O80" s="393" t="s">
        <v>454</v>
      </c>
      <c r="P80" s="170"/>
      <c r="Q80" s="379"/>
      <c r="R80" s="379"/>
      <c r="S80" s="380"/>
      <c r="T80" s="380"/>
      <c r="U80" s="380"/>
      <c r="V80" s="380"/>
      <c r="W80" s="380"/>
      <c r="X80" s="380"/>
      <c r="Y80" s="380"/>
      <c r="Z80" s="380"/>
      <c r="AA80" s="380"/>
      <c r="AB80" s="380"/>
      <c r="AC80" s="380"/>
      <c r="AD80" s="379"/>
    </row>
    <row r="81" spans="1:30" ht="47.1" customHeight="1" x14ac:dyDescent="0.25">
      <c r="A81" s="367">
        <v>8</v>
      </c>
      <c r="B81" s="386" t="str">
        <f t="shared" si="8"/>
        <v>TB O-5(M): TB treatment coverage: Percentage of new and relapse cases that were notified and treated among the estimated number of incident TB cases in the same year (all form of TB - bacteriologically confirmed plus clinically diagnosed)</v>
      </c>
      <c r="C81" s="387">
        <f>IFERROR(IF(K81&lt;&gt;"",K81,IF(A81=A80,IF(C80&lt;YEAR('Overview - Section A'!$E$8),C80+1,""),YEAR('Overview - Section A'!$E$7)-1)),"")</f>
        <v>2017</v>
      </c>
      <c r="D81" s="388"/>
      <c r="E81" s="389"/>
      <c r="F81" s="390" t="str">
        <f t="shared" si="7"/>
        <v/>
      </c>
      <c r="G81" s="391"/>
      <c r="H81" s="392"/>
      <c r="I81" s="393" t="str">
        <f t="shared" si="5"/>
        <v>82017</v>
      </c>
      <c r="J81" s="394" t="s">
        <v>407</v>
      </c>
      <c r="K81" s="395"/>
      <c r="L81" s="393" t="b">
        <f t="shared" si="6"/>
        <v>0</v>
      </c>
      <c r="M81" s="393" t="str">
        <f>IFERROR(IF(G81&lt;&gt;"",INDEX('Overview - Section A'!$U$38:$U$45,MATCH(G81,'Overview - Section A'!$A$38:$A$45,1)),J81),"")</f>
        <v>a1Y36000002bZJtEAM</v>
      </c>
      <c r="N81" s="393"/>
      <c r="O81" s="393" t="s">
        <v>455</v>
      </c>
      <c r="P81" s="170"/>
      <c r="Q81" s="379"/>
      <c r="R81" s="379"/>
      <c r="S81" s="380"/>
      <c r="T81" s="380"/>
      <c r="U81" s="380"/>
      <c r="V81" s="380"/>
      <c r="W81" s="380"/>
      <c r="X81" s="380"/>
      <c r="Y81" s="380"/>
      <c r="Z81" s="380"/>
      <c r="AA81" s="380"/>
      <c r="AB81" s="380"/>
      <c r="AC81" s="380"/>
      <c r="AD81" s="379"/>
    </row>
    <row r="82" spans="1:30" ht="47.1" customHeight="1" x14ac:dyDescent="0.25">
      <c r="A82" s="367">
        <v>8</v>
      </c>
      <c r="B82" s="386" t="str">
        <f t="shared" si="8"/>
        <v/>
      </c>
      <c r="C82" s="387">
        <f>IFERROR(IF(K82&lt;&gt;"",K82,IF(A82=A81,IF(C81&lt;YEAR('Overview - Section A'!$E$8),C81+1,""),YEAR('Overview - Section A'!$E$7)-1)),"")</f>
        <v>2018</v>
      </c>
      <c r="D82" s="388"/>
      <c r="E82" s="389"/>
      <c r="F82" s="390">
        <v>82</v>
      </c>
      <c r="G82" s="391">
        <v>43692</v>
      </c>
      <c r="H82" s="392"/>
      <c r="I82" s="393" t="str">
        <f t="shared" si="5"/>
        <v>82018</v>
      </c>
      <c r="J82" s="394" t="s">
        <v>409</v>
      </c>
      <c r="K82" s="395"/>
      <c r="L82" s="393" t="b">
        <f t="shared" si="6"/>
        <v>1</v>
      </c>
      <c r="M82" s="393" t="str">
        <f ca="1">IFERROR(IF(G82&lt;&gt;"",INDEX('Overview - Section A'!$U$38:$U$45,MATCH(G82,'Overview - Section A'!$A$38:$A$45,1)),J82),"")</f>
        <v>a1Y36000002bZJvEAM</v>
      </c>
      <c r="N82" s="393"/>
      <c r="O82" s="393" t="s">
        <v>456</v>
      </c>
      <c r="P82" s="170"/>
      <c r="Q82" s="379"/>
      <c r="R82" s="379"/>
      <c r="S82" s="380"/>
      <c r="T82" s="380"/>
      <c r="U82" s="380"/>
      <c r="V82" s="380"/>
      <c r="W82" s="380"/>
      <c r="X82" s="380"/>
      <c r="Y82" s="380"/>
      <c r="Z82" s="380"/>
      <c r="AA82" s="380"/>
      <c r="AB82" s="380"/>
      <c r="AC82" s="380"/>
      <c r="AD82" s="379"/>
    </row>
    <row r="83" spans="1:30" ht="47.1" customHeight="1" x14ac:dyDescent="0.25">
      <c r="A83" s="367">
        <v>8</v>
      </c>
      <c r="B83" s="386" t="str">
        <f t="shared" si="8"/>
        <v/>
      </c>
      <c r="C83" s="387">
        <f>IFERROR(IF(K83&lt;&gt;"",K83,IF(A83=A82,IF(C82&lt;YEAR('Overview - Section A'!$E$8),C82+1,""),YEAR('Overview - Section A'!$E$7)-1)),"")</f>
        <v>2019</v>
      </c>
      <c r="D83" s="388"/>
      <c r="E83" s="389"/>
      <c r="F83" s="390">
        <v>83</v>
      </c>
      <c r="G83" s="391">
        <v>44058</v>
      </c>
      <c r="H83" s="392"/>
      <c r="I83" s="393" t="str">
        <f t="shared" si="5"/>
        <v>82019</v>
      </c>
      <c r="J83" s="394" t="s">
        <v>411</v>
      </c>
      <c r="K83" s="395"/>
      <c r="L83" s="393" t="b">
        <f t="shared" si="6"/>
        <v>1</v>
      </c>
      <c r="M83" s="393" t="str">
        <f ca="1">IFERROR(IF(G83&lt;&gt;"",INDEX('Overview - Section A'!$U$38:$U$45,MATCH(G83,'Overview - Section A'!$A$38:$A$45,1)),J83),"")</f>
        <v>a1Y36000002bZJxEAM</v>
      </c>
      <c r="N83" s="393"/>
      <c r="O83" s="393" t="s">
        <v>457</v>
      </c>
      <c r="P83" s="170"/>
      <c r="Q83" s="379"/>
      <c r="R83" s="379"/>
      <c r="S83" s="380"/>
      <c r="T83" s="380"/>
      <c r="U83" s="380"/>
      <c r="V83" s="380"/>
      <c r="W83" s="380"/>
      <c r="X83" s="380"/>
      <c r="Y83" s="380"/>
      <c r="Z83" s="380"/>
      <c r="AA83" s="380"/>
      <c r="AB83" s="380"/>
      <c r="AC83" s="380"/>
      <c r="AD83" s="379"/>
    </row>
    <row r="84" spans="1:30" ht="47.1" customHeight="1" x14ac:dyDescent="0.25">
      <c r="A84" s="367">
        <v>8</v>
      </c>
      <c r="B84" s="386" t="str">
        <f t="shared" si="8"/>
        <v/>
      </c>
      <c r="C84" s="387">
        <f>IFERROR(IF(K84&lt;&gt;"",K84,IF(A84=A83,IF(C83&lt;YEAR('Overview - Section A'!$E$8),C83+1,""),YEAR('Overview - Section A'!$E$7)-1)),"")</f>
        <v>2020</v>
      </c>
      <c r="D84" s="388"/>
      <c r="E84" s="389"/>
      <c r="F84" s="390">
        <v>84</v>
      </c>
      <c r="G84" s="391">
        <v>44423</v>
      </c>
      <c r="H84" s="392"/>
      <c r="I84" s="393" t="str">
        <f t="shared" si="5"/>
        <v>82020</v>
      </c>
      <c r="J84" s="394" t="s">
        <v>413</v>
      </c>
      <c r="K84" s="395"/>
      <c r="L84" s="393" t="b">
        <f t="shared" si="6"/>
        <v>1</v>
      </c>
      <c r="M84" s="393" t="str">
        <f ca="1">IFERROR(IF(G84&lt;&gt;"",INDEX('Overview - Section A'!$U$38:$U$45,MATCH(G84,'Overview - Section A'!$A$38:$A$45,1)),J84),"")</f>
        <v>a1Y36000002bZJyEAM</v>
      </c>
      <c r="N84" s="393"/>
      <c r="O84" s="393" t="s">
        <v>458</v>
      </c>
      <c r="P84" s="170"/>
      <c r="Q84" s="379"/>
      <c r="R84" s="379"/>
      <c r="S84" s="380"/>
      <c r="T84" s="380"/>
      <c r="U84" s="380"/>
      <c r="V84" s="380"/>
      <c r="W84" s="380"/>
      <c r="X84" s="380"/>
      <c r="Y84" s="380"/>
      <c r="Z84" s="380"/>
      <c r="AA84" s="380"/>
      <c r="AB84" s="380"/>
      <c r="AC84" s="380"/>
      <c r="AD84" s="379"/>
    </row>
    <row r="85" spans="1:30" ht="47.1" customHeight="1" x14ac:dyDescent="0.25">
      <c r="A85" s="367">
        <v>8</v>
      </c>
      <c r="B85" s="386" t="str">
        <f t="shared" si="8"/>
        <v/>
      </c>
      <c r="C85" s="387" t="str">
        <f>IFERROR(IF(K85&lt;&gt;"",K85,IF(A85=A84,IF(C84&lt;YEAR('Overview - Section A'!$E$8),C84+1,""),YEAR('Overview - Section A'!$E$7)-1)),"")</f>
        <v/>
      </c>
      <c r="D85" s="388"/>
      <c r="E85" s="389"/>
      <c r="F85" s="390" t="str">
        <f t="shared" si="7"/>
        <v/>
      </c>
      <c r="G85" s="391"/>
      <c r="H85" s="392"/>
      <c r="I85" s="393" t="str">
        <f t="shared" si="5"/>
        <v>8</v>
      </c>
      <c r="J85" s="394" t="s">
        <v>415</v>
      </c>
      <c r="K85" s="395"/>
      <c r="L85" s="393" t="b">
        <f t="shared" si="6"/>
        <v>0</v>
      </c>
      <c r="M85" s="393" t="str">
        <f>IFERROR(IF(G85&lt;&gt;"",INDEX('Overview - Section A'!$U$38:$U$45,MATCH(G85,'Overview - Section A'!$A$38:$A$45,1)),J85),"")</f>
        <v>a1Y36000002bZJxEAM</v>
      </c>
      <c r="N85" s="393"/>
      <c r="O85" s="393" t="s">
        <v>459</v>
      </c>
      <c r="P85" s="170"/>
      <c r="Q85" s="379"/>
      <c r="R85" s="379"/>
      <c r="S85" s="380"/>
      <c r="T85" s="380"/>
      <c r="U85" s="380"/>
      <c r="V85" s="380"/>
      <c r="W85" s="380"/>
      <c r="X85" s="380"/>
      <c r="Y85" s="380"/>
      <c r="Z85" s="380"/>
      <c r="AA85" s="380"/>
      <c r="AB85" s="380"/>
      <c r="AC85" s="380"/>
      <c r="AD85" s="379"/>
    </row>
    <row r="86" spans="1:30" ht="47.1" customHeight="1" x14ac:dyDescent="0.25">
      <c r="A86" s="367">
        <v>8</v>
      </c>
      <c r="B86" s="386" t="str">
        <f t="shared" si="8"/>
        <v/>
      </c>
      <c r="C86" s="387" t="str">
        <f>IFERROR(IF(K86&lt;&gt;"",K86,IF(A86=A85,IF(C85&lt;YEAR('Overview - Section A'!$E$8),C85+1,""),YEAR('Overview - Section A'!$E$7)-1)),"")</f>
        <v/>
      </c>
      <c r="D86" s="388"/>
      <c r="E86" s="389"/>
      <c r="F86" s="390" t="str">
        <f t="shared" si="7"/>
        <v/>
      </c>
      <c r="G86" s="391"/>
      <c r="H86" s="392"/>
      <c r="I86" s="393" t="str">
        <f t="shared" si="5"/>
        <v>8</v>
      </c>
      <c r="J86" s="394" t="s">
        <v>417</v>
      </c>
      <c r="K86" s="395"/>
      <c r="L86" s="393" t="b">
        <f t="shared" si="6"/>
        <v>0</v>
      </c>
      <c r="M86" s="393" t="str">
        <f>IFERROR(IF(G86&lt;&gt;"",INDEX('Overview - Section A'!$U$38:$U$45,MATCH(G86,'Overview - Section A'!$A$38:$A$45,1)),J86),"")</f>
        <v>a1Y36000002bZJyEAM</v>
      </c>
      <c r="N86" s="393"/>
      <c r="O86" s="393" t="s">
        <v>460</v>
      </c>
      <c r="P86" s="170"/>
      <c r="Q86" s="379"/>
      <c r="R86" s="379"/>
      <c r="S86" s="380"/>
      <c r="T86" s="380"/>
      <c r="U86" s="380"/>
      <c r="V86" s="380"/>
      <c r="W86" s="380"/>
      <c r="X86" s="380"/>
      <c r="Y86" s="380"/>
      <c r="Z86" s="380"/>
      <c r="AA86" s="380"/>
      <c r="AB86" s="380"/>
      <c r="AC86" s="380"/>
      <c r="AD86" s="379"/>
    </row>
    <row r="87" spans="1:30" ht="47.1" customHeight="1" x14ac:dyDescent="0.25">
      <c r="A87" s="367">
        <v>9</v>
      </c>
      <c r="B87" s="386" t="str">
        <f t="shared" si="8"/>
        <v/>
      </c>
      <c r="C87" s="387">
        <f>IFERROR(IF(K87&lt;&gt;"",K87,IF(A87=A86,IF(C86&lt;YEAR('Overview - Section A'!$E$8),C86+1,""),YEAR('Overview - Section A'!$E$7)-1)),"")</f>
        <v>2017</v>
      </c>
      <c r="D87" s="388"/>
      <c r="E87" s="389"/>
      <c r="F87" s="390" t="str">
        <f t="shared" si="7"/>
        <v/>
      </c>
      <c r="G87" s="391"/>
      <c r="H87" s="392"/>
      <c r="I87" s="393" t="str">
        <f t="shared" si="5"/>
        <v>92017</v>
      </c>
      <c r="J87" s="394" t="s">
        <v>407</v>
      </c>
      <c r="K87" s="395"/>
      <c r="L87" s="393" t="b">
        <f t="shared" si="6"/>
        <v>0</v>
      </c>
      <c r="M87" s="393" t="str">
        <f>IFERROR(IF(G87&lt;&gt;"",INDEX('Overview - Section A'!$U$38:$U$45,MATCH(G87,'Overview - Section A'!$A$38:$A$45,1)),J87),"")</f>
        <v>a1Y36000002bZJtEAM</v>
      </c>
      <c r="N87" s="393"/>
      <c r="O87" s="393" t="s">
        <v>461</v>
      </c>
      <c r="P87" s="170"/>
      <c r="Q87" s="379"/>
      <c r="R87" s="379"/>
      <c r="S87" s="380"/>
      <c r="T87" s="380"/>
      <c r="U87" s="380"/>
      <c r="V87" s="380"/>
      <c r="W87" s="380"/>
      <c r="X87" s="380"/>
      <c r="Y87" s="380"/>
      <c r="Z87" s="380"/>
      <c r="AA87" s="380"/>
      <c r="AB87" s="380"/>
      <c r="AC87" s="380"/>
      <c r="AD87" s="379"/>
    </row>
    <row r="88" spans="1:30" ht="47.1" customHeight="1" x14ac:dyDescent="0.25">
      <c r="A88" s="367">
        <v>9</v>
      </c>
      <c r="B88" s="386" t="str">
        <f t="shared" si="8"/>
        <v/>
      </c>
      <c r="C88" s="387">
        <f>IFERROR(IF(K88&lt;&gt;"",K88,IF(A88=A87,IF(C87&lt;YEAR('Overview - Section A'!$E$8),C87+1,""),YEAR('Overview - Section A'!$E$7)-1)),"")</f>
        <v>2018</v>
      </c>
      <c r="D88" s="388"/>
      <c r="E88" s="389"/>
      <c r="F88" s="390" t="str">
        <f t="shared" si="7"/>
        <v/>
      </c>
      <c r="G88" s="391"/>
      <c r="H88" s="392"/>
      <c r="I88" s="393" t="str">
        <f t="shared" si="5"/>
        <v>92018</v>
      </c>
      <c r="J88" s="394" t="s">
        <v>409</v>
      </c>
      <c r="K88" s="395"/>
      <c r="L88" s="393" t="b">
        <f t="shared" si="6"/>
        <v>0</v>
      </c>
      <c r="M88" s="393" t="str">
        <f>IFERROR(IF(G88&lt;&gt;"",INDEX('Overview - Section A'!$U$38:$U$45,MATCH(G88,'Overview - Section A'!$A$38:$A$45,1)),J88),"")</f>
        <v>a1Y36000002bZJuEAM</v>
      </c>
      <c r="N88" s="393"/>
      <c r="O88" s="393" t="s">
        <v>462</v>
      </c>
      <c r="P88" s="170"/>
      <c r="Q88" s="379"/>
      <c r="R88" s="379"/>
      <c r="S88" s="380"/>
      <c r="T88" s="380"/>
      <c r="U88" s="380"/>
      <c r="V88" s="380"/>
      <c r="W88" s="380"/>
      <c r="X88" s="380"/>
      <c r="Y88" s="380"/>
      <c r="Z88" s="380"/>
      <c r="AA88" s="380"/>
      <c r="AB88" s="380"/>
      <c r="AC88" s="380"/>
      <c r="AD88" s="379"/>
    </row>
    <row r="89" spans="1:30" ht="47.1" customHeight="1" x14ac:dyDescent="0.25">
      <c r="A89" s="367">
        <v>9</v>
      </c>
      <c r="B89" s="386" t="str">
        <f t="shared" si="8"/>
        <v/>
      </c>
      <c r="C89" s="387">
        <f>IFERROR(IF(K89&lt;&gt;"",K89,IF(A89=A88,IF(C88&lt;YEAR('Overview - Section A'!$E$8),C88+1,""),YEAR('Overview - Section A'!$E$7)-1)),"")</f>
        <v>2019</v>
      </c>
      <c r="D89" s="388"/>
      <c r="E89" s="389"/>
      <c r="F89" s="390" t="str">
        <f t="shared" si="7"/>
        <v/>
      </c>
      <c r="G89" s="391"/>
      <c r="H89" s="392"/>
      <c r="I89" s="393" t="str">
        <f t="shared" si="5"/>
        <v>92019</v>
      </c>
      <c r="J89" s="394" t="s">
        <v>411</v>
      </c>
      <c r="K89" s="395"/>
      <c r="L89" s="393" t="b">
        <f t="shared" si="6"/>
        <v>0</v>
      </c>
      <c r="M89" s="393" t="str">
        <f>IFERROR(IF(G89&lt;&gt;"",INDEX('Overview - Section A'!$U$38:$U$45,MATCH(G89,'Overview - Section A'!$A$38:$A$45,1)),J89),"")</f>
        <v>a1Y36000002bZJvEAM</v>
      </c>
      <c r="N89" s="393"/>
      <c r="O89" s="393" t="s">
        <v>463</v>
      </c>
      <c r="P89" s="170"/>
      <c r="Q89" s="379"/>
      <c r="R89" s="379"/>
      <c r="S89" s="380"/>
      <c r="T89" s="380"/>
      <c r="U89" s="380"/>
      <c r="V89" s="380"/>
      <c r="W89" s="380"/>
      <c r="X89" s="380"/>
      <c r="Y89" s="380"/>
      <c r="Z89" s="380"/>
      <c r="AA89" s="380"/>
      <c r="AB89" s="380"/>
      <c r="AC89" s="380"/>
      <c r="AD89" s="379"/>
    </row>
    <row r="90" spans="1:30" ht="47.1" customHeight="1" x14ac:dyDescent="0.25">
      <c r="A90" s="367">
        <v>9</v>
      </c>
      <c r="B90" s="386" t="str">
        <f t="shared" si="8"/>
        <v/>
      </c>
      <c r="C90" s="387">
        <f>IFERROR(IF(K90&lt;&gt;"",K90,IF(A90=A89,IF(C89&lt;YEAR('Overview - Section A'!$E$8),C89+1,""),YEAR('Overview - Section A'!$E$7)-1)),"")</f>
        <v>2020</v>
      </c>
      <c r="D90" s="388"/>
      <c r="E90" s="389"/>
      <c r="F90" s="390" t="str">
        <f t="shared" si="7"/>
        <v/>
      </c>
      <c r="G90" s="391"/>
      <c r="H90" s="392"/>
      <c r="I90" s="393" t="str">
        <f t="shared" si="5"/>
        <v>92020</v>
      </c>
      <c r="J90" s="394" t="s">
        <v>413</v>
      </c>
      <c r="K90" s="395"/>
      <c r="L90" s="393" t="b">
        <f t="shared" si="6"/>
        <v>0</v>
      </c>
      <c r="M90" s="393" t="str">
        <f>IFERROR(IF(G90&lt;&gt;"",INDEX('Overview - Section A'!$U$38:$U$45,MATCH(G90,'Overview - Section A'!$A$38:$A$45,1)),J90),"")</f>
        <v>a1Y36000002bZJwEAM</v>
      </c>
      <c r="N90" s="393"/>
      <c r="O90" s="393" t="s">
        <v>464</v>
      </c>
      <c r="P90" s="170"/>
      <c r="Q90" s="379"/>
      <c r="R90" s="379"/>
      <c r="S90" s="380"/>
      <c r="T90" s="380"/>
      <c r="U90" s="380"/>
      <c r="V90" s="380"/>
      <c r="W90" s="380"/>
      <c r="X90" s="380"/>
      <c r="Y90" s="380"/>
      <c r="Z90" s="380"/>
      <c r="AA90" s="380"/>
      <c r="AB90" s="380"/>
      <c r="AC90" s="380"/>
      <c r="AD90" s="379"/>
    </row>
    <row r="91" spans="1:30" ht="47.1" customHeight="1" x14ac:dyDescent="0.25">
      <c r="A91" s="367">
        <v>9</v>
      </c>
      <c r="B91" s="386" t="str">
        <f t="shared" si="8"/>
        <v/>
      </c>
      <c r="C91" s="387" t="str">
        <f>IFERROR(IF(K91&lt;&gt;"",K91,IF(A91=A90,IF(C90&lt;YEAR('Overview - Section A'!$E$8),C90+1,""),YEAR('Overview - Section A'!$E$7)-1)),"")</f>
        <v/>
      </c>
      <c r="D91" s="388"/>
      <c r="E91" s="389"/>
      <c r="F91" s="390" t="str">
        <f t="shared" si="7"/>
        <v/>
      </c>
      <c r="G91" s="391"/>
      <c r="H91" s="392"/>
      <c r="I91" s="393" t="str">
        <f t="shared" si="5"/>
        <v>9</v>
      </c>
      <c r="J91" s="394" t="s">
        <v>415</v>
      </c>
      <c r="K91" s="395"/>
      <c r="L91" s="393" t="b">
        <f t="shared" si="6"/>
        <v>0</v>
      </c>
      <c r="M91" s="393" t="str">
        <f>IFERROR(IF(G91&lt;&gt;"",INDEX('Overview - Section A'!$U$38:$U$45,MATCH(G91,'Overview - Section A'!$A$38:$A$45,1)),J91),"")</f>
        <v>a1Y36000002bZJxEAM</v>
      </c>
      <c r="N91" s="393"/>
      <c r="O91" s="393" t="s">
        <v>465</v>
      </c>
      <c r="P91" s="170"/>
      <c r="Q91" s="379"/>
      <c r="R91" s="379"/>
      <c r="S91" s="380"/>
      <c r="T91" s="380"/>
      <c r="U91" s="380"/>
      <c r="V91" s="380"/>
      <c r="W91" s="380"/>
      <c r="X91" s="380"/>
      <c r="Y91" s="380"/>
      <c r="Z91" s="380"/>
      <c r="AA91" s="380"/>
      <c r="AB91" s="380"/>
      <c r="AC91" s="380"/>
      <c r="AD91" s="379"/>
    </row>
    <row r="92" spans="1:30" ht="47.1" customHeight="1" x14ac:dyDescent="0.25">
      <c r="A92" s="367">
        <v>9</v>
      </c>
      <c r="B92" s="386" t="str">
        <f t="shared" si="8"/>
        <v/>
      </c>
      <c r="C92" s="387" t="str">
        <f>IFERROR(IF(K92&lt;&gt;"",K92,IF(A92=A91,IF(C91&lt;YEAR('Overview - Section A'!$E$8),C91+1,""),YEAR('Overview - Section A'!$E$7)-1)),"")</f>
        <v/>
      </c>
      <c r="D92" s="388"/>
      <c r="E92" s="389"/>
      <c r="F92" s="390" t="str">
        <f t="shared" si="7"/>
        <v/>
      </c>
      <c r="G92" s="391"/>
      <c r="H92" s="392"/>
      <c r="I92" s="393" t="str">
        <f t="shared" si="5"/>
        <v>9</v>
      </c>
      <c r="J92" s="394" t="s">
        <v>417</v>
      </c>
      <c r="K92" s="395"/>
      <c r="L92" s="393" t="b">
        <f t="shared" si="6"/>
        <v>0</v>
      </c>
      <c r="M92" s="393" t="str">
        <f>IFERROR(IF(G92&lt;&gt;"",INDEX('Overview - Section A'!$U$38:$U$45,MATCH(G92,'Overview - Section A'!$A$38:$A$45,1)),J92),"")</f>
        <v>a1Y36000002bZJyEAM</v>
      </c>
      <c r="N92" s="393"/>
      <c r="O92" s="393" t="s">
        <v>466</v>
      </c>
      <c r="P92" s="170"/>
      <c r="Q92" s="379"/>
      <c r="R92" s="379"/>
      <c r="S92" s="380"/>
      <c r="T92" s="380"/>
      <c r="U92" s="380"/>
      <c r="V92" s="380"/>
      <c r="W92" s="380"/>
      <c r="X92" s="380"/>
      <c r="Y92" s="380"/>
      <c r="Z92" s="380"/>
      <c r="AA92" s="380"/>
      <c r="AB92" s="380"/>
      <c r="AC92" s="380"/>
      <c r="AD92" s="379"/>
    </row>
    <row r="93" spans="1:30" ht="47.1" customHeight="1" x14ac:dyDescent="0.25">
      <c r="A93" s="367">
        <v>10</v>
      </c>
      <c r="B93" s="386" t="str">
        <f t="shared" si="8"/>
        <v/>
      </c>
      <c r="C93" s="387">
        <f>IFERROR(IF(K93&lt;&gt;"",K93,IF(A93=A92,IF(C92&lt;YEAR('Overview - Section A'!$E$8),C92+1,""),YEAR('Overview - Section A'!$E$7)-1)),"")</f>
        <v>2017</v>
      </c>
      <c r="D93" s="388"/>
      <c r="E93" s="389"/>
      <c r="F93" s="390" t="str">
        <f t="shared" si="7"/>
        <v/>
      </c>
      <c r="G93" s="391"/>
      <c r="H93" s="392"/>
      <c r="I93" s="393" t="str">
        <f t="shared" si="5"/>
        <v>102017</v>
      </c>
      <c r="J93" s="394" t="s">
        <v>407</v>
      </c>
      <c r="K93" s="395"/>
      <c r="L93" s="393" t="b">
        <f t="shared" si="6"/>
        <v>0</v>
      </c>
      <c r="M93" s="393" t="str">
        <f>IFERROR(IF(G93&lt;&gt;"",INDEX('Overview - Section A'!$U$38:$U$45,MATCH(G93,'Overview - Section A'!$A$38:$A$45,1)),J93),"")</f>
        <v>a1Y36000002bZJtEAM</v>
      </c>
      <c r="N93" s="393"/>
      <c r="O93" s="393" t="s">
        <v>467</v>
      </c>
      <c r="P93" s="170"/>
      <c r="Q93" s="379"/>
      <c r="R93" s="379"/>
      <c r="S93" s="380"/>
      <c r="T93" s="380"/>
      <c r="U93" s="380"/>
      <c r="V93" s="380"/>
      <c r="W93" s="380"/>
      <c r="X93" s="380"/>
      <c r="Y93" s="380"/>
      <c r="Z93" s="380"/>
      <c r="AA93" s="380"/>
      <c r="AB93" s="380"/>
      <c r="AC93" s="380"/>
      <c r="AD93" s="379"/>
    </row>
    <row r="94" spans="1:30" ht="47.1" customHeight="1" x14ac:dyDescent="0.25">
      <c r="A94" s="367">
        <v>10</v>
      </c>
      <c r="B94" s="386" t="str">
        <f t="shared" si="8"/>
        <v/>
      </c>
      <c r="C94" s="387">
        <f>IFERROR(IF(K94&lt;&gt;"",K94,IF(A94=A93,IF(C93&lt;YEAR('Overview - Section A'!$E$8),C93+1,""),YEAR('Overview - Section A'!$E$7)-1)),"")</f>
        <v>2018</v>
      </c>
      <c r="D94" s="388"/>
      <c r="E94" s="389"/>
      <c r="F94" s="390" t="str">
        <f t="shared" si="7"/>
        <v/>
      </c>
      <c r="G94" s="391"/>
      <c r="H94" s="392"/>
      <c r="I94" s="393" t="str">
        <f t="shared" si="5"/>
        <v>102018</v>
      </c>
      <c r="J94" s="394" t="s">
        <v>409</v>
      </c>
      <c r="K94" s="395"/>
      <c r="L94" s="393" t="b">
        <f t="shared" si="6"/>
        <v>0</v>
      </c>
      <c r="M94" s="393" t="str">
        <f>IFERROR(IF(G94&lt;&gt;"",INDEX('Overview - Section A'!$U$38:$U$45,MATCH(G94,'Overview - Section A'!$A$38:$A$45,1)),J94),"")</f>
        <v>a1Y36000002bZJuEAM</v>
      </c>
      <c r="N94" s="393"/>
      <c r="O94" s="393" t="s">
        <v>468</v>
      </c>
      <c r="P94" s="170"/>
      <c r="Q94" s="379"/>
      <c r="R94" s="379"/>
      <c r="S94" s="380"/>
      <c r="T94" s="380"/>
      <c r="U94" s="380"/>
      <c r="V94" s="380"/>
      <c r="W94" s="380"/>
      <c r="X94" s="380"/>
      <c r="Y94" s="380"/>
      <c r="Z94" s="380"/>
      <c r="AA94" s="380"/>
      <c r="AB94" s="380"/>
      <c r="AC94" s="380"/>
      <c r="AD94" s="379"/>
    </row>
    <row r="95" spans="1:30" ht="47.1" customHeight="1" x14ac:dyDescent="0.25">
      <c r="A95" s="367">
        <v>10</v>
      </c>
      <c r="B95" s="386" t="str">
        <f t="shared" si="8"/>
        <v/>
      </c>
      <c r="C95" s="387">
        <f>IFERROR(IF(K95&lt;&gt;"",K95,IF(A95=A94,IF(C94&lt;YEAR('Overview - Section A'!$E$8),C94+1,""),YEAR('Overview - Section A'!$E$7)-1)),"")</f>
        <v>2019</v>
      </c>
      <c r="D95" s="388"/>
      <c r="E95" s="389"/>
      <c r="F95" s="390" t="str">
        <f t="shared" si="7"/>
        <v/>
      </c>
      <c r="G95" s="391"/>
      <c r="H95" s="392"/>
      <c r="I95" s="393" t="str">
        <f t="shared" si="5"/>
        <v>102019</v>
      </c>
      <c r="J95" s="394" t="s">
        <v>411</v>
      </c>
      <c r="K95" s="395"/>
      <c r="L95" s="393" t="b">
        <f t="shared" si="6"/>
        <v>0</v>
      </c>
      <c r="M95" s="393" t="str">
        <f>IFERROR(IF(G95&lt;&gt;"",INDEX('Overview - Section A'!$U$38:$U$45,MATCH(G95,'Overview - Section A'!$A$38:$A$45,1)),J95),"")</f>
        <v>a1Y36000002bZJvEAM</v>
      </c>
      <c r="N95" s="393"/>
      <c r="O95" s="393" t="s">
        <v>469</v>
      </c>
      <c r="P95" s="170"/>
      <c r="Q95" s="379"/>
      <c r="R95" s="379"/>
      <c r="S95" s="380"/>
      <c r="T95" s="380"/>
      <c r="U95" s="380"/>
      <c r="V95" s="380"/>
      <c r="W95" s="380"/>
      <c r="X95" s="380"/>
      <c r="Y95" s="380"/>
      <c r="Z95" s="380"/>
      <c r="AA95" s="380"/>
      <c r="AB95" s="380"/>
      <c r="AC95" s="380"/>
      <c r="AD95" s="379"/>
    </row>
    <row r="96" spans="1:30" ht="47.1" customHeight="1" x14ac:dyDescent="0.25">
      <c r="A96" s="367">
        <v>10</v>
      </c>
      <c r="B96" s="386" t="str">
        <f t="shared" si="8"/>
        <v/>
      </c>
      <c r="C96" s="387">
        <f>IFERROR(IF(K96&lt;&gt;"",K96,IF(A96=A95,IF(C95&lt;YEAR('Overview - Section A'!$E$8),C95+1,""),YEAR('Overview - Section A'!$E$7)-1)),"")</f>
        <v>2020</v>
      </c>
      <c r="D96" s="388"/>
      <c r="E96" s="389"/>
      <c r="F96" s="390" t="str">
        <f t="shared" si="7"/>
        <v/>
      </c>
      <c r="G96" s="391"/>
      <c r="H96" s="392"/>
      <c r="I96" s="393" t="str">
        <f t="shared" si="5"/>
        <v>102020</v>
      </c>
      <c r="J96" s="394" t="s">
        <v>413</v>
      </c>
      <c r="K96" s="395"/>
      <c r="L96" s="393" t="b">
        <f t="shared" si="6"/>
        <v>0</v>
      </c>
      <c r="M96" s="393" t="str">
        <f>IFERROR(IF(G96&lt;&gt;"",INDEX('Overview - Section A'!$U$38:$U$45,MATCH(G96,'Overview - Section A'!$A$38:$A$45,1)),J96),"")</f>
        <v>a1Y36000002bZJwEAM</v>
      </c>
      <c r="N96" s="393"/>
      <c r="O96" s="393" t="s">
        <v>470</v>
      </c>
      <c r="P96" s="170"/>
      <c r="Q96" s="379"/>
      <c r="R96" s="379"/>
      <c r="S96" s="380"/>
      <c r="T96" s="380"/>
      <c r="U96" s="380"/>
      <c r="V96" s="380"/>
      <c r="W96" s="380"/>
      <c r="X96" s="380"/>
      <c r="Y96" s="380"/>
      <c r="Z96" s="380"/>
      <c r="AA96" s="380"/>
      <c r="AB96" s="380"/>
      <c r="AC96" s="380"/>
      <c r="AD96" s="379"/>
    </row>
    <row r="97" spans="1:30" ht="47.1" customHeight="1" x14ac:dyDescent="0.25">
      <c r="A97" s="367">
        <v>10</v>
      </c>
      <c r="B97" s="386" t="str">
        <f t="shared" si="8"/>
        <v/>
      </c>
      <c r="C97" s="387" t="str">
        <f>IFERROR(IF(K97&lt;&gt;"",K97,IF(A97=A96,IF(C96&lt;YEAR('Overview - Section A'!$E$8),C96+1,""),YEAR('Overview - Section A'!$E$7)-1)),"")</f>
        <v/>
      </c>
      <c r="D97" s="388"/>
      <c r="E97" s="389"/>
      <c r="F97" s="390" t="str">
        <f t="shared" si="7"/>
        <v/>
      </c>
      <c r="G97" s="391"/>
      <c r="H97" s="392"/>
      <c r="I97" s="393" t="str">
        <f t="shared" si="5"/>
        <v>10</v>
      </c>
      <c r="J97" s="394" t="s">
        <v>415</v>
      </c>
      <c r="K97" s="395"/>
      <c r="L97" s="393" t="b">
        <f t="shared" si="6"/>
        <v>0</v>
      </c>
      <c r="M97" s="393" t="str">
        <f>IFERROR(IF(G97&lt;&gt;"",INDEX('Overview - Section A'!$U$38:$U$45,MATCH(G97,'Overview - Section A'!$A$38:$A$45,1)),J97),"")</f>
        <v>a1Y36000002bZJxEAM</v>
      </c>
      <c r="N97" s="393"/>
      <c r="O97" s="393" t="s">
        <v>471</v>
      </c>
      <c r="P97" s="170"/>
      <c r="Q97" s="379"/>
      <c r="R97" s="379"/>
      <c r="S97" s="380"/>
      <c r="T97" s="380"/>
      <c r="U97" s="380"/>
      <c r="V97" s="380"/>
      <c r="W97" s="380"/>
      <c r="X97" s="380"/>
      <c r="Y97" s="380"/>
      <c r="Z97" s="380"/>
      <c r="AA97" s="380"/>
      <c r="AB97" s="380"/>
      <c r="AC97" s="380"/>
      <c r="AD97" s="379"/>
    </row>
    <row r="98" spans="1:30" ht="47.1" customHeight="1" x14ac:dyDescent="0.25">
      <c r="A98" s="367">
        <v>10</v>
      </c>
      <c r="B98" s="386" t="str">
        <f t="shared" si="8"/>
        <v/>
      </c>
      <c r="C98" s="387" t="str">
        <f>IFERROR(IF(K98&lt;&gt;"",K98,IF(A98=A97,IF(C97&lt;YEAR('Overview - Section A'!$E$8),C97+1,""),YEAR('Overview - Section A'!$E$7)-1)),"")</f>
        <v/>
      </c>
      <c r="D98" s="388"/>
      <c r="E98" s="389"/>
      <c r="F98" s="390" t="str">
        <f t="shared" si="7"/>
        <v/>
      </c>
      <c r="G98" s="391"/>
      <c r="H98" s="392"/>
      <c r="I98" s="393" t="str">
        <f t="shared" si="5"/>
        <v>10</v>
      </c>
      <c r="J98" s="394" t="s">
        <v>417</v>
      </c>
      <c r="K98" s="395"/>
      <c r="L98" s="393" t="b">
        <f t="shared" si="6"/>
        <v>0</v>
      </c>
      <c r="M98" s="393" t="str">
        <f>IFERROR(IF(G98&lt;&gt;"",INDEX('Overview - Section A'!$U$38:$U$45,MATCH(G98,'Overview - Section A'!$A$38:$A$45,1)),J98),"")</f>
        <v>a1Y36000002bZJyEAM</v>
      </c>
      <c r="N98" s="393"/>
      <c r="O98" s="393" t="s">
        <v>472</v>
      </c>
      <c r="P98" s="170"/>
      <c r="Q98" s="379"/>
      <c r="R98" s="379"/>
      <c r="S98" s="380"/>
      <c r="T98" s="380"/>
      <c r="U98" s="380"/>
      <c r="V98" s="380"/>
      <c r="W98" s="380"/>
      <c r="X98" s="380"/>
      <c r="Y98" s="380"/>
      <c r="Z98" s="380"/>
      <c r="AA98" s="380"/>
      <c r="AB98" s="380"/>
      <c r="AC98" s="380"/>
      <c r="AD98" s="379"/>
    </row>
    <row r="99" spans="1:30" ht="47.1" customHeight="1" x14ac:dyDescent="0.25">
      <c r="A99" s="367">
        <v>11</v>
      </c>
      <c r="B99" s="386" t="str">
        <f t="shared" si="8"/>
        <v/>
      </c>
      <c r="C99" s="387">
        <f>IFERROR(IF(K99&lt;&gt;"",K99,IF(A99=A98,IF(C98&lt;YEAR('Overview - Section A'!$E$8),C98+1,""),YEAR('Overview - Section A'!$E$7)-1)),"")</f>
        <v>2017</v>
      </c>
      <c r="D99" s="388"/>
      <c r="E99" s="389"/>
      <c r="F99" s="390" t="str">
        <f t="shared" si="7"/>
        <v/>
      </c>
      <c r="G99" s="391"/>
      <c r="H99" s="392"/>
      <c r="I99" s="393" t="str">
        <f t="shared" si="5"/>
        <v>112017</v>
      </c>
      <c r="J99" s="394" t="s">
        <v>407</v>
      </c>
      <c r="K99" s="395"/>
      <c r="L99" s="393" t="b">
        <f t="shared" si="6"/>
        <v>0</v>
      </c>
      <c r="M99" s="393" t="str">
        <f>IFERROR(IF(G99&lt;&gt;"",INDEX('Overview - Section A'!$U$38:$U$45,MATCH(G99,'Overview - Section A'!$A$38:$A$45,1)),J99),"")</f>
        <v>a1Y36000002bZJtEAM</v>
      </c>
      <c r="N99" s="393"/>
      <c r="O99" s="393" t="s">
        <v>473</v>
      </c>
      <c r="P99" s="170"/>
      <c r="Q99" s="379"/>
      <c r="R99" s="379"/>
      <c r="S99" s="380"/>
      <c r="T99" s="380"/>
      <c r="U99" s="380"/>
      <c r="V99" s="380"/>
      <c r="W99" s="380"/>
      <c r="X99" s="380"/>
      <c r="Y99" s="380"/>
      <c r="Z99" s="380"/>
      <c r="AA99" s="380"/>
      <c r="AB99" s="380"/>
      <c r="AC99" s="380"/>
      <c r="AD99" s="379"/>
    </row>
    <row r="100" spans="1:30" ht="47.1" customHeight="1" x14ac:dyDescent="0.25">
      <c r="A100" s="367">
        <v>11</v>
      </c>
      <c r="B100" s="386" t="str">
        <f t="shared" si="8"/>
        <v/>
      </c>
      <c r="C100" s="387">
        <f>IFERROR(IF(K100&lt;&gt;"",K100,IF(A100=A99,IF(C99&lt;YEAR('Overview - Section A'!$E$8),C99+1,""),YEAR('Overview - Section A'!$E$7)-1)),"")</f>
        <v>2018</v>
      </c>
      <c r="D100" s="388"/>
      <c r="E100" s="389"/>
      <c r="F100" s="390" t="str">
        <f t="shared" si="7"/>
        <v/>
      </c>
      <c r="G100" s="391"/>
      <c r="H100" s="392"/>
      <c r="I100" s="393" t="str">
        <f t="shared" si="5"/>
        <v>112018</v>
      </c>
      <c r="J100" s="394" t="s">
        <v>409</v>
      </c>
      <c r="K100" s="395"/>
      <c r="L100" s="393" t="b">
        <f t="shared" si="6"/>
        <v>0</v>
      </c>
      <c r="M100" s="393" t="str">
        <f>IFERROR(IF(G100&lt;&gt;"",INDEX('Overview - Section A'!$U$38:$U$45,MATCH(G100,'Overview - Section A'!$A$38:$A$45,1)),J100),"")</f>
        <v>a1Y36000002bZJuEAM</v>
      </c>
      <c r="N100" s="393"/>
      <c r="O100" s="393" t="s">
        <v>474</v>
      </c>
      <c r="P100" s="170"/>
      <c r="Q100" s="379"/>
      <c r="R100" s="379"/>
      <c r="S100" s="380"/>
      <c r="T100" s="380"/>
      <c r="U100" s="380"/>
      <c r="V100" s="380"/>
      <c r="W100" s="380"/>
      <c r="X100" s="380"/>
      <c r="Y100" s="380"/>
      <c r="Z100" s="380"/>
      <c r="AA100" s="380"/>
      <c r="AB100" s="380"/>
      <c r="AC100" s="380"/>
      <c r="AD100" s="379"/>
    </row>
    <row r="101" spans="1:30" ht="47.1" customHeight="1" x14ac:dyDescent="0.25">
      <c r="A101" s="367">
        <v>11</v>
      </c>
      <c r="B101" s="386" t="str">
        <f t="shared" si="8"/>
        <v/>
      </c>
      <c r="C101" s="387">
        <f>IFERROR(IF(K101&lt;&gt;"",K101,IF(A101=A100,IF(C100&lt;YEAR('Overview - Section A'!$E$8),C100+1,""),YEAR('Overview - Section A'!$E$7)-1)),"")</f>
        <v>2019</v>
      </c>
      <c r="D101" s="388"/>
      <c r="E101" s="389"/>
      <c r="F101" s="390" t="str">
        <f t="shared" si="7"/>
        <v/>
      </c>
      <c r="G101" s="391"/>
      <c r="H101" s="392"/>
      <c r="I101" s="393" t="str">
        <f t="shared" si="5"/>
        <v>112019</v>
      </c>
      <c r="J101" s="394" t="s">
        <v>411</v>
      </c>
      <c r="K101" s="395"/>
      <c r="L101" s="393" t="b">
        <f t="shared" si="6"/>
        <v>0</v>
      </c>
      <c r="M101" s="393" t="str">
        <f>IFERROR(IF(G101&lt;&gt;"",INDEX('Overview - Section A'!$U$38:$U$45,MATCH(G101,'Overview - Section A'!$A$38:$A$45,1)),J101),"")</f>
        <v>a1Y36000002bZJvEAM</v>
      </c>
      <c r="N101" s="393"/>
      <c r="O101" s="393" t="s">
        <v>475</v>
      </c>
      <c r="P101" s="170"/>
      <c r="Q101" s="379"/>
      <c r="R101" s="379"/>
      <c r="S101" s="380"/>
      <c r="T101" s="380"/>
      <c r="U101" s="380"/>
      <c r="V101" s="380"/>
      <c r="W101" s="380"/>
      <c r="X101" s="380"/>
      <c r="Y101" s="380"/>
      <c r="Z101" s="380"/>
      <c r="AA101" s="380"/>
      <c r="AB101" s="380"/>
      <c r="AC101" s="380"/>
      <c r="AD101" s="379"/>
    </row>
    <row r="102" spans="1:30" ht="47.1" customHeight="1" x14ac:dyDescent="0.25">
      <c r="A102" s="367">
        <v>11</v>
      </c>
      <c r="B102" s="386" t="str">
        <f t="shared" ref="B102:B133" si="9">IF(A102=A101,"",VLOOKUP(A102,$A$10:$V$34,22,FALSE))</f>
        <v/>
      </c>
      <c r="C102" s="387">
        <f>IFERROR(IF(K102&lt;&gt;"",K102,IF(A102=A101,IF(C101&lt;YEAR('Overview - Section A'!$E$8),C101+1,""),YEAR('Overview - Section A'!$E$7)-1)),"")</f>
        <v>2020</v>
      </c>
      <c r="D102" s="388"/>
      <c r="E102" s="389"/>
      <c r="F102" s="390" t="str">
        <f t="shared" si="7"/>
        <v/>
      </c>
      <c r="G102" s="391"/>
      <c r="H102" s="392"/>
      <c r="I102" s="393" t="str">
        <f t="shared" si="5"/>
        <v>112020</v>
      </c>
      <c r="J102" s="394" t="s">
        <v>413</v>
      </c>
      <c r="K102" s="395"/>
      <c r="L102" s="393" t="b">
        <f t="shared" si="6"/>
        <v>0</v>
      </c>
      <c r="M102" s="393" t="str">
        <f>IFERROR(IF(G102&lt;&gt;"",INDEX('Overview - Section A'!$U$38:$U$45,MATCH(G102,'Overview - Section A'!$A$38:$A$45,1)),J102),"")</f>
        <v>a1Y36000002bZJwEAM</v>
      </c>
      <c r="N102" s="393"/>
      <c r="O102" s="393" t="s">
        <v>476</v>
      </c>
      <c r="P102" s="170"/>
      <c r="Q102" s="379"/>
      <c r="R102" s="379"/>
      <c r="S102" s="380"/>
      <c r="T102" s="380"/>
      <c r="U102" s="380"/>
      <c r="V102" s="380"/>
      <c r="W102" s="380"/>
      <c r="X102" s="380"/>
      <c r="Y102" s="380"/>
      <c r="Z102" s="380"/>
      <c r="AA102" s="380"/>
      <c r="AB102" s="380"/>
      <c r="AC102" s="380"/>
      <c r="AD102" s="379"/>
    </row>
    <row r="103" spans="1:30" ht="47.1" customHeight="1" x14ac:dyDescent="0.25">
      <c r="A103" s="367">
        <v>11</v>
      </c>
      <c r="B103" s="386" t="str">
        <f t="shared" si="9"/>
        <v/>
      </c>
      <c r="C103" s="387" t="str">
        <f>IFERROR(IF(K103&lt;&gt;"",K103,IF(A103=A102,IF(C102&lt;YEAR('Overview - Section A'!$E$8),C102+1,""),YEAR('Overview - Section A'!$E$7)-1)),"")</f>
        <v/>
      </c>
      <c r="D103" s="388"/>
      <c r="E103" s="389"/>
      <c r="F103" s="390" t="str">
        <f t="shared" ref="F103:F166" si="10">IF(IF(AND(D103="",E103=""),N103,IFERROR((D103/E103)*100,""))=0,"",IF(AND(D103="",E103=""),N103,IFERROR((D103/E103)*100,"")))</f>
        <v/>
      </c>
      <c r="G103" s="391"/>
      <c r="H103" s="392"/>
      <c r="I103" s="393" t="str">
        <f t="shared" ref="I103:I166" si="11">CONCATENATE(A103,C103)</f>
        <v>11</v>
      </c>
      <c r="J103" s="394" t="s">
        <v>415</v>
      </c>
      <c r="K103" s="395"/>
      <c r="L103" s="393" t="b">
        <f t="shared" ref="L103:L166" si="12">IFERROR(IF(OR(D103&lt;&gt;"",E103&lt;&gt;"",F103&lt;&gt;"",G103&lt;&gt;"",H103&lt;&gt;""),TRUE,FALSE),FALSE)</f>
        <v>0</v>
      </c>
      <c r="M103" s="393" t="str">
        <f>IFERROR(IF(G103&lt;&gt;"",INDEX('Overview - Section A'!$U$38:$U$45,MATCH(G103,'Overview - Section A'!$A$38:$A$45,1)),J103),"")</f>
        <v>a1Y36000002bZJxEAM</v>
      </c>
      <c r="N103" s="393"/>
      <c r="O103" s="393" t="s">
        <v>477</v>
      </c>
      <c r="P103" s="170"/>
      <c r="Q103" s="379"/>
      <c r="R103" s="379"/>
      <c r="S103" s="380"/>
      <c r="T103" s="380"/>
      <c r="U103" s="380"/>
      <c r="V103" s="380"/>
      <c r="W103" s="380"/>
      <c r="X103" s="380"/>
      <c r="Y103" s="380"/>
      <c r="Z103" s="380"/>
      <c r="AA103" s="380"/>
      <c r="AB103" s="380"/>
      <c r="AC103" s="380"/>
      <c r="AD103" s="379"/>
    </row>
    <row r="104" spans="1:30" ht="47.1" customHeight="1" x14ac:dyDescent="0.25">
      <c r="A104" s="367">
        <v>11</v>
      </c>
      <c r="B104" s="386" t="str">
        <f t="shared" si="9"/>
        <v/>
      </c>
      <c r="C104" s="387" t="str">
        <f>IFERROR(IF(K104&lt;&gt;"",K104,IF(A104=A103,IF(C103&lt;YEAR('Overview - Section A'!$E$8),C103+1,""),YEAR('Overview - Section A'!$E$7)-1)),"")</f>
        <v/>
      </c>
      <c r="D104" s="388"/>
      <c r="E104" s="389"/>
      <c r="F104" s="390" t="str">
        <f t="shared" si="10"/>
        <v/>
      </c>
      <c r="G104" s="391"/>
      <c r="H104" s="392"/>
      <c r="I104" s="393" t="str">
        <f t="shared" si="11"/>
        <v>11</v>
      </c>
      <c r="J104" s="394" t="s">
        <v>417</v>
      </c>
      <c r="K104" s="395"/>
      <c r="L104" s="393" t="b">
        <f t="shared" si="12"/>
        <v>0</v>
      </c>
      <c r="M104" s="393" t="str">
        <f>IFERROR(IF(G104&lt;&gt;"",INDEX('Overview - Section A'!$U$38:$U$45,MATCH(G104,'Overview - Section A'!$A$38:$A$45,1)),J104),"")</f>
        <v>a1Y36000002bZJyEAM</v>
      </c>
      <c r="N104" s="393"/>
      <c r="O104" s="393" t="s">
        <v>478</v>
      </c>
      <c r="P104" s="170"/>
      <c r="Q104" s="379"/>
      <c r="R104" s="379"/>
      <c r="S104" s="380"/>
      <c r="T104" s="380"/>
      <c r="U104" s="380"/>
      <c r="V104" s="380"/>
      <c r="W104" s="380"/>
      <c r="X104" s="380"/>
      <c r="Y104" s="380"/>
      <c r="Z104" s="380"/>
      <c r="AA104" s="380"/>
      <c r="AB104" s="380"/>
      <c r="AC104" s="380"/>
      <c r="AD104" s="379"/>
    </row>
    <row r="105" spans="1:30" ht="47.1" customHeight="1" x14ac:dyDescent="0.25">
      <c r="A105" s="367">
        <v>12</v>
      </c>
      <c r="B105" s="386" t="str">
        <f t="shared" si="9"/>
        <v/>
      </c>
      <c r="C105" s="387">
        <f>IFERROR(IF(K105&lt;&gt;"",K105,IF(A105=A104,IF(C104&lt;YEAR('Overview - Section A'!$E$8),C104+1,""),YEAR('Overview - Section A'!$E$7)-1)),"")</f>
        <v>2017</v>
      </c>
      <c r="D105" s="388"/>
      <c r="E105" s="389"/>
      <c r="F105" s="390" t="str">
        <f t="shared" si="10"/>
        <v/>
      </c>
      <c r="G105" s="391"/>
      <c r="H105" s="392"/>
      <c r="I105" s="393" t="str">
        <f t="shared" si="11"/>
        <v>122017</v>
      </c>
      <c r="J105" s="394" t="s">
        <v>407</v>
      </c>
      <c r="K105" s="395"/>
      <c r="L105" s="393" t="b">
        <f t="shared" si="12"/>
        <v>0</v>
      </c>
      <c r="M105" s="393" t="str">
        <f>IFERROR(IF(G105&lt;&gt;"",INDEX('Overview - Section A'!$U$38:$U$45,MATCH(G105,'Overview - Section A'!$A$38:$A$45,1)),J105),"")</f>
        <v>a1Y36000002bZJtEAM</v>
      </c>
      <c r="N105" s="393"/>
      <c r="O105" s="393" t="s">
        <v>479</v>
      </c>
      <c r="P105" s="170"/>
      <c r="Q105" s="379"/>
      <c r="R105" s="379"/>
      <c r="S105" s="380"/>
      <c r="T105" s="380"/>
      <c r="U105" s="380"/>
      <c r="V105" s="380"/>
      <c r="W105" s="380"/>
      <c r="X105" s="380"/>
      <c r="Y105" s="380"/>
      <c r="Z105" s="380"/>
      <c r="AA105" s="380"/>
      <c r="AB105" s="380"/>
      <c r="AC105" s="380"/>
      <c r="AD105" s="379"/>
    </row>
    <row r="106" spans="1:30" ht="47.1" customHeight="1" x14ac:dyDescent="0.25">
      <c r="A106" s="367">
        <v>12</v>
      </c>
      <c r="B106" s="386" t="str">
        <f t="shared" si="9"/>
        <v/>
      </c>
      <c r="C106" s="387">
        <f>IFERROR(IF(K106&lt;&gt;"",K106,IF(A106=A105,IF(C105&lt;YEAR('Overview - Section A'!$E$8),C105+1,""),YEAR('Overview - Section A'!$E$7)-1)),"")</f>
        <v>2018</v>
      </c>
      <c r="D106" s="388"/>
      <c r="E106" s="389"/>
      <c r="F106" s="390" t="str">
        <f t="shared" si="10"/>
        <v/>
      </c>
      <c r="G106" s="391"/>
      <c r="H106" s="392"/>
      <c r="I106" s="393" t="str">
        <f t="shared" si="11"/>
        <v>122018</v>
      </c>
      <c r="J106" s="394" t="s">
        <v>409</v>
      </c>
      <c r="K106" s="395"/>
      <c r="L106" s="393" t="b">
        <f t="shared" si="12"/>
        <v>0</v>
      </c>
      <c r="M106" s="393" t="str">
        <f>IFERROR(IF(G106&lt;&gt;"",INDEX('Overview - Section A'!$U$38:$U$45,MATCH(G106,'Overview - Section A'!$A$38:$A$45,1)),J106),"")</f>
        <v>a1Y36000002bZJuEAM</v>
      </c>
      <c r="N106" s="393"/>
      <c r="O106" s="393" t="s">
        <v>480</v>
      </c>
      <c r="P106" s="170"/>
      <c r="Q106" s="379"/>
      <c r="R106" s="379"/>
      <c r="S106" s="380"/>
      <c r="T106" s="380"/>
      <c r="U106" s="380"/>
      <c r="V106" s="380"/>
      <c r="W106" s="380"/>
      <c r="X106" s="380"/>
      <c r="Y106" s="380"/>
      <c r="Z106" s="380"/>
      <c r="AA106" s="380"/>
      <c r="AB106" s="380"/>
      <c r="AC106" s="380"/>
      <c r="AD106" s="379"/>
    </row>
    <row r="107" spans="1:30" ht="47.1" customHeight="1" x14ac:dyDescent="0.25">
      <c r="A107" s="367">
        <v>12</v>
      </c>
      <c r="B107" s="386" t="str">
        <f t="shared" si="9"/>
        <v/>
      </c>
      <c r="C107" s="387">
        <f>IFERROR(IF(K107&lt;&gt;"",K107,IF(A107=A106,IF(C106&lt;YEAR('Overview - Section A'!$E$8),C106+1,""),YEAR('Overview - Section A'!$E$7)-1)),"")</f>
        <v>2019</v>
      </c>
      <c r="D107" s="388"/>
      <c r="E107" s="389"/>
      <c r="F107" s="390" t="str">
        <f t="shared" si="10"/>
        <v/>
      </c>
      <c r="G107" s="391"/>
      <c r="H107" s="392"/>
      <c r="I107" s="393" t="str">
        <f t="shared" si="11"/>
        <v>122019</v>
      </c>
      <c r="J107" s="394" t="s">
        <v>411</v>
      </c>
      <c r="K107" s="395"/>
      <c r="L107" s="393" t="b">
        <f t="shared" si="12"/>
        <v>0</v>
      </c>
      <c r="M107" s="393" t="str">
        <f>IFERROR(IF(G107&lt;&gt;"",INDEX('Overview - Section A'!$U$38:$U$45,MATCH(G107,'Overview - Section A'!$A$38:$A$45,1)),J107),"")</f>
        <v>a1Y36000002bZJvEAM</v>
      </c>
      <c r="N107" s="393"/>
      <c r="O107" s="393" t="s">
        <v>481</v>
      </c>
      <c r="P107" s="170"/>
      <c r="Q107" s="379"/>
      <c r="R107" s="379"/>
      <c r="S107" s="380"/>
      <c r="T107" s="380"/>
      <c r="U107" s="380"/>
      <c r="V107" s="380"/>
      <c r="W107" s="380"/>
      <c r="X107" s="380"/>
      <c r="Y107" s="380"/>
      <c r="Z107" s="380"/>
      <c r="AA107" s="380"/>
      <c r="AB107" s="380"/>
      <c r="AC107" s="380"/>
      <c r="AD107" s="379"/>
    </row>
    <row r="108" spans="1:30" ht="47.1" customHeight="1" x14ac:dyDescent="0.25">
      <c r="A108" s="367">
        <v>12</v>
      </c>
      <c r="B108" s="386" t="str">
        <f t="shared" si="9"/>
        <v/>
      </c>
      <c r="C108" s="387">
        <f>IFERROR(IF(K108&lt;&gt;"",K108,IF(A108=A107,IF(C107&lt;YEAR('Overview - Section A'!$E$8),C107+1,""),YEAR('Overview - Section A'!$E$7)-1)),"")</f>
        <v>2020</v>
      </c>
      <c r="D108" s="388"/>
      <c r="E108" s="389"/>
      <c r="F108" s="390" t="str">
        <f t="shared" si="10"/>
        <v/>
      </c>
      <c r="G108" s="391"/>
      <c r="H108" s="392"/>
      <c r="I108" s="393" t="str">
        <f t="shared" si="11"/>
        <v>122020</v>
      </c>
      <c r="J108" s="394" t="s">
        <v>413</v>
      </c>
      <c r="K108" s="395"/>
      <c r="L108" s="393" t="b">
        <f t="shared" si="12"/>
        <v>0</v>
      </c>
      <c r="M108" s="393" t="str">
        <f>IFERROR(IF(G108&lt;&gt;"",INDEX('Overview - Section A'!$U$38:$U$45,MATCH(G108,'Overview - Section A'!$A$38:$A$45,1)),J108),"")</f>
        <v>a1Y36000002bZJwEAM</v>
      </c>
      <c r="N108" s="393"/>
      <c r="O108" s="393" t="s">
        <v>482</v>
      </c>
      <c r="P108" s="170"/>
      <c r="Q108" s="379"/>
      <c r="R108" s="379"/>
      <c r="S108" s="380"/>
      <c r="T108" s="380"/>
      <c r="U108" s="380"/>
      <c r="V108" s="380"/>
      <c r="W108" s="380"/>
      <c r="X108" s="380"/>
      <c r="Y108" s="380"/>
      <c r="Z108" s="380"/>
      <c r="AA108" s="380"/>
      <c r="AB108" s="380"/>
      <c r="AC108" s="380"/>
      <c r="AD108" s="379"/>
    </row>
    <row r="109" spans="1:30" ht="47.1" customHeight="1" x14ac:dyDescent="0.25">
      <c r="A109" s="367">
        <v>12</v>
      </c>
      <c r="B109" s="386" t="str">
        <f t="shared" si="9"/>
        <v/>
      </c>
      <c r="C109" s="387" t="str">
        <f>IFERROR(IF(K109&lt;&gt;"",K109,IF(A109=A108,IF(C108&lt;YEAR('Overview - Section A'!$E$8),C108+1,""),YEAR('Overview - Section A'!$E$7)-1)),"")</f>
        <v/>
      </c>
      <c r="D109" s="388"/>
      <c r="E109" s="389"/>
      <c r="F109" s="390" t="str">
        <f t="shared" si="10"/>
        <v/>
      </c>
      <c r="G109" s="391"/>
      <c r="H109" s="392"/>
      <c r="I109" s="393" t="str">
        <f t="shared" si="11"/>
        <v>12</v>
      </c>
      <c r="J109" s="394" t="s">
        <v>415</v>
      </c>
      <c r="K109" s="395"/>
      <c r="L109" s="393" t="b">
        <f t="shared" si="12"/>
        <v>0</v>
      </c>
      <c r="M109" s="393" t="str">
        <f>IFERROR(IF(G109&lt;&gt;"",INDEX('Overview - Section A'!$U$38:$U$45,MATCH(G109,'Overview - Section A'!$A$38:$A$45,1)),J109),"")</f>
        <v>a1Y36000002bZJxEAM</v>
      </c>
      <c r="N109" s="393"/>
      <c r="O109" s="393" t="s">
        <v>483</v>
      </c>
      <c r="P109" s="170"/>
      <c r="Q109" s="379"/>
      <c r="R109" s="379"/>
      <c r="S109" s="380"/>
      <c r="T109" s="380"/>
      <c r="U109" s="380"/>
      <c r="V109" s="380"/>
      <c r="W109" s="380"/>
      <c r="X109" s="380"/>
      <c r="Y109" s="380"/>
      <c r="Z109" s="380"/>
      <c r="AA109" s="380"/>
      <c r="AB109" s="380"/>
      <c r="AC109" s="380"/>
      <c r="AD109" s="379"/>
    </row>
    <row r="110" spans="1:30" ht="47.1" customHeight="1" x14ac:dyDescent="0.25">
      <c r="A110" s="367">
        <v>12</v>
      </c>
      <c r="B110" s="386" t="str">
        <f t="shared" si="9"/>
        <v/>
      </c>
      <c r="C110" s="387" t="str">
        <f>IFERROR(IF(K110&lt;&gt;"",K110,IF(A110=A109,IF(C109&lt;YEAR('Overview - Section A'!$E$8),C109+1,""),YEAR('Overview - Section A'!$E$7)-1)),"")</f>
        <v/>
      </c>
      <c r="D110" s="388"/>
      <c r="E110" s="389"/>
      <c r="F110" s="390" t="str">
        <f t="shared" si="10"/>
        <v/>
      </c>
      <c r="G110" s="391"/>
      <c r="H110" s="392"/>
      <c r="I110" s="393" t="str">
        <f t="shared" si="11"/>
        <v>12</v>
      </c>
      <c r="J110" s="394" t="s">
        <v>417</v>
      </c>
      <c r="K110" s="395"/>
      <c r="L110" s="393" t="b">
        <f t="shared" si="12"/>
        <v>0</v>
      </c>
      <c r="M110" s="393" t="str">
        <f>IFERROR(IF(G110&lt;&gt;"",INDEX('Overview - Section A'!$U$38:$U$45,MATCH(G110,'Overview - Section A'!$A$38:$A$45,1)),J110),"")</f>
        <v>a1Y36000002bZJyEAM</v>
      </c>
      <c r="N110" s="393"/>
      <c r="O110" s="393" t="s">
        <v>484</v>
      </c>
      <c r="P110" s="170"/>
      <c r="Q110" s="379"/>
      <c r="R110" s="379"/>
      <c r="S110" s="380"/>
      <c r="T110" s="380"/>
      <c r="U110" s="380"/>
      <c r="V110" s="380"/>
      <c r="W110" s="380"/>
      <c r="X110" s="380"/>
      <c r="Y110" s="380"/>
      <c r="Z110" s="380"/>
      <c r="AA110" s="380"/>
      <c r="AB110" s="380"/>
      <c r="AC110" s="380"/>
      <c r="AD110" s="379"/>
    </row>
    <row r="111" spans="1:30" ht="47.1" customHeight="1" x14ac:dyDescent="0.25">
      <c r="A111" s="367">
        <v>13</v>
      </c>
      <c r="B111" s="386" t="str">
        <f t="shared" si="9"/>
        <v/>
      </c>
      <c r="C111" s="387">
        <f>IFERROR(IF(K111&lt;&gt;"",K111,IF(A111=A110,IF(C110&lt;YEAR('Overview - Section A'!$E$8),C110+1,""),YEAR('Overview - Section A'!$E$7)-1)),"")</f>
        <v>2017</v>
      </c>
      <c r="D111" s="388"/>
      <c r="E111" s="389"/>
      <c r="F111" s="390" t="str">
        <f t="shared" si="10"/>
        <v/>
      </c>
      <c r="G111" s="391"/>
      <c r="H111" s="392"/>
      <c r="I111" s="393" t="str">
        <f t="shared" si="11"/>
        <v>132017</v>
      </c>
      <c r="J111" s="394" t="s">
        <v>407</v>
      </c>
      <c r="K111" s="395"/>
      <c r="L111" s="393" t="b">
        <f t="shared" si="12"/>
        <v>0</v>
      </c>
      <c r="M111" s="393" t="str">
        <f>IFERROR(IF(G111&lt;&gt;"",INDEX('Overview - Section A'!$U$38:$U$45,MATCH(G111,'Overview - Section A'!$A$38:$A$45,1)),J111),"")</f>
        <v>a1Y36000002bZJtEAM</v>
      </c>
      <c r="N111" s="393"/>
      <c r="O111" s="393" t="s">
        <v>485</v>
      </c>
      <c r="P111" s="170"/>
      <c r="Q111" s="379"/>
      <c r="R111" s="379"/>
      <c r="S111" s="380"/>
      <c r="T111" s="380"/>
      <c r="U111" s="380"/>
      <c r="V111" s="380"/>
      <c r="W111" s="380"/>
      <c r="X111" s="380"/>
      <c r="Y111" s="380"/>
      <c r="Z111" s="380"/>
      <c r="AA111" s="380"/>
      <c r="AB111" s="380"/>
      <c r="AC111" s="380"/>
      <c r="AD111" s="379"/>
    </row>
    <row r="112" spans="1:30" ht="47.1" customHeight="1" x14ac:dyDescent="0.25">
      <c r="A112" s="367">
        <v>13</v>
      </c>
      <c r="B112" s="386" t="str">
        <f t="shared" si="9"/>
        <v/>
      </c>
      <c r="C112" s="387">
        <f>IFERROR(IF(K112&lt;&gt;"",K112,IF(A112=A111,IF(C111&lt;YEAR('Overview - Section A'!$E$8),C111+1,""),YEAR('Overview - Section A'!$E$7)-1)),"")</f>
        <v>2018</v>
      </c>
      <c r="D112" s="388"/>
      <c r="E112" s="389"/>
      <c r="F112" s="390" t="str">
        <f t="shared" si="10"/>
        <v/>
      </c>
      <c r="G112" s="391"/>
      <c r="H112" s="392"/>
      <c r="I112" s="393" t="str">
        <f t="shared" si="11"/>
        <v>132018</v>
      </c>
      <c r="J112" s="394" t="s">
        <v>409</v>
      </c>
      <c r="K112" s="395"/>
      <c r="L112" s="393" t="b">
        <f t="shared" si="12"/>
        <v>0</v>
      </c>
      <c r="M112" s="393" t="str">
        <f>IFERROR(IF(G112&lt;&gt;"",INDEX('Overview - Section A'!$U$38:$U$45,MATCH(G112,'Overview - Section A'!$A$38:$A$45,1)),J112),"")</f>
        <v>a1Y36000002bZJuEAM</v>
      </c>
      <c r="N112" s="393"/>
      <c r="O112" s="393" t="s">
        <v>486</v>
      </c>
      <c r="P112" s="170"/>
      <c r="Q112" s="379"/>
      <c r="R112" s="379"/>
      <c r="S112" s="380"/>
      <c r="T112" s="380"/>
      <c r="U112" s="380"/>
      <c r="V112" s="380"/>
      <c r="W112" s="380"/>
      <c r="X112" s="380"/>
      <c r="Y112" s="380"/>
      <c r="Z112" s="380"/>
      <c r="AA112" s="380"/>
      <c r="AB112" s="380"/>
      <c r="AC112" s="380"/>
      <c r="AD112" s="379"/>
    </row>
    <row r="113" spans="1:30" ht="47.1" customHeight="1" x14ac:dyDescent="0.25">
      <c r="A113" s="367">
        <v>13</v>
      </c>
      <c r="B113" s="386" t="str">
        <f t="shared" si="9"/>
        <v/>
      </c>
      <c r="C113" s="387">
        <f>IFERROR(IF(K113&lt;&gt;"",K113,IF(A113=A112,IF(C112&lt;YEAR('Overview - Section A'!$E$8),C112+1,""),YEAR('Overview - Section A'!$E$7)-1)),"")</f>
        <v>2019</v>
      </c>
      <c r="D113" s="388"/>
      <c r="E113" s="389"/>
      <c r="F113" s="390" t="str">
        <f t="shared" si="10"/>
        <v/>
      </c>
      <c r="G113" s="391"/>
      <c r="H113" s="392"/>
      <c r="I113" s="393" t="str">
        <f t="shared" si="11"/>
        <v>132019</v>
      </c>
      <c r="J113" s="394" t="s">
        <v>411</v>
      </c>
      <c r="K113" s="395"/>
      <c r="L113" s="393" t="b">
        <f t="shared" si="12"/>
        <v>0</v>
      </c>
      <c r="M113" s="393" t="str">
        <f>IFERROR(IF(G113&lt;&gt;"",INDEX('Overview - Section A'!$U$38:$U$45,MATCH(G113,'Overview - Section A'!$A$38:$A$45,1)),J113),"")</f>
        <v>a1Y36000002bZJvEAM</v>
      </c>
      <c r="N113" s="393"/>
      <c r="O113" s="393" t="s">
        <v>487</v>
      </c>
      <c r="P113" s="170"/>
      <c r="Q113" s="379"/>
      <c r="R113" s="379"/>
      <c r="S113" s="380"/>
      <c r="T113" s="380"/>
      <c r="U113" s="380"/>
      <c r="V113" s="380"/>
      <c r="W113" s="380"/>
      <c r="X113" s="380"/>
      <c r="Y113" s="380"/>
      <c r="Z113" s="380"/>
      <c r="AA113" s="380"/>
      <c r="AB113" s="380"/>
      <c r="AC113" s="380"/>
      <c r="AD113" s="379"/>
    </row>
    <row r="114" spans="1:30" ht="47.1" customHeight="1" x14ac:dyDescent="0.25">
      <c r="A114" s="367">
        <v>13</v>
      </c>
      <c r="B114" s="386" t="str">
        <f t="shared" si="9"/>
        <v/>
      </c>
      <c r="C114" s="387">
        <f>IFERROR(IF(K114&lt;&gt;"",K114,IF(A114=A113,IF(C113&lt;YEAR('Overview - Section A'!$E$8),C113+1,""),YEAR('Overview - Section A'!$E$7)-1)),"")</f>
        <v>2020</v>
      </c>
      <c r="D114" s="388"/>
      <c r="E114" s="389"/>
      <c r="F114" s="390" t="str">
        <f t="shared" si="10"/>
        <v/>
      </c>
      <c r="G114" s="391"/>
      <c r="H114" s="392"/>
      <c r="I114" s="393" t="str">
        <f t="shared" si="11"/>
        <v>132020</v>
      </c>
      <c r="J114" s="394" t="s">
        <v>413</v>
      </c>
      <c r="K114" s="395"/>
      <c r="L114" s="393" t="b">
        <f t="shared" si="12"/>
        <v>0</v>
      </c>
      <c r="M114" s="393" t="str">
        <f>IFERROR(IF(G114&lt;&gt;"",INDEX('Overview - Section A'!$U$38:$U$45,MATCH(G114,'Overview - Section A'!$A$38:$A$45,1)),J114),"")</f>
        <v>a1Y36000002bZJwEAM</v>
      </c>
      <c r="N114" s="393"/>
      <c r="O114" s="393" t="s">
        <v>488</v>
      </c>
      <c r="P114" s="170"/>
      <c r="Q114" s="379"/>
      <c r="R114" s="379"/>
      <c r="S114" s="380"/>
      <c r="T114" s="380"/>
      <c r="U114" s="380"/>
      <c r="V114" s="380"/>
      <c r="W114" s="380"/>
      <c r="X114" s="380"/>
      <c r="Y114" s="380"/>
      <c r="Z114" s="380"/>
      <c r="AA114" s="380"/>
      <c r="AB114" s="380"/>
      <c r="AC114" s="380"/>
      <c r="AD114" s="379"/>
    </row>
    <row r="115" spans="1:30" ht="47.1" customHeight="1" x14ac:dyDescent="0.25">
      <c r="A115" s="367">
        <v>13</v>
      </c>
      <c r="B115" s="386" t="str">
        <f t="shared" si="9"/>
        <v/>
      </c>
      <c r="C115" s="387" t="str">
        <f>IFERROR(IF(K115&lt;&gt;"",K115,IF(A115=A114,IF(C114&lt;YEAR('Overview - Section A'!$E$8),C114+1,""),YEAR('Overview - Section A'!$E$7)-1)),"")</f>
        <v/>
      </c>
      <c r="D115" s="388"/>
      <c r="E115" s="389"/>
      <c r="F115" s="390" t="str">
        <f t="shared" si="10"/>
        <v/>
      </c>
      <c r="G115" s="391"/>
      <c r="H115" s="392"/>
      <c r="I115" s="393" t="str">
        <f t="shared" si="11"/>
        <v>13</v>
      </c>
      <c r="J115" s="394" t="s">
        <v>415</v>
      </c>
      <c r="K115" s="395"/>
      <c r="L115" s="393" t="b">
        <f t="shared" si="12"/>
        <v>0</v>
      </c>
      <c r="M115" s="393" t="str">
        <f>IFERROR(IF(G115&lt;&gt;"",INDEX('Overview - Section A'!$U$38:$U$45,MATCH(G115,'Overview - Section A'!$A$38:$A$45,1)),J115),"")</f>
        <v>a1Y36000002bZJxEAM</v>
      </c>
      <c r="N115" s="393"/>
      <c r="O115" s="393" t="s">
        <v>489</v>
      </c>
      <c r="P115" s="170"/>
      <c r="Q115" s="379"/>
      <c r="R115" s="379"/>
      <c r="S115" s="380"/>
      <c r="T115" s="380"/>
      <c r="U115" s="380"/>
      <c r="V115" s="380"/>
      <c r="W115" s="380"/>
      <c r="X115" s="380"/>
      <c r="Y115" s="380"/>
      <c r="Z115" s="380"/>
      <c r="AA115" s="380"/>
      <c r="AB115" s="380"/>
      <c r="AC115" s="380"/>
      <c r="AD115" s="379"/>
    </row>
    <row r="116" spans="1:30" ht="47.1" customHeight="1" x14ac:dyDescent="0.25">
      <c r="A116" s="367">
        <v>13</v>
      </c>
      <c r="B116" s="386" t="str">
        <f t="shared" si="9"/>
        <v/>
      </c>
      <c r="C116" s="387" t="str">
        <f>IFERROR(IF(K116&lt;&gt;"",K116,IF(A116=A115,IF(C115&lt;YEAR('Overview - Section A'!$E$8),C115+1,""),YEAR('Overview - Section A'!$E$7)-1)),"")</f>
        <v/>
      </c>
      <c r="D116" s="388"/>
      <c r="E116" s="389"/>
      <c r="F116" s="390" t="str">
        <f t="shared" si="10"/>
        <v/>
      </c>
      <c r="G116" s="391"/>
      <c r="H116" s="392"/>
      <c r="I116" s="393" t="str">
        <f t="shared" si="11"/>
        <v>13</v>
      </c>
      <c r="J116" s="394" t="s">
        <v>417</v>
      </c>
      <c r="K116" s="395"/>
      <c r="L116" s="393" t="b">
        <f t="shared" si="12"/>
        <v>0</v>
      </c>
      <c r="M116" s="393" t="str">
        <f>IFERROR(IF(G116&lt;&gt;"",INDEX('Overview - Section A'!$U$38:$U$45,MATCH(G116,'Overview - Section A'!$A$38:$A$45,1)),J116),"")</f>
        <v>a1Y36000002bZJyEAM</v>
      </c>
      <c r="N116" s="393"/>
      <c r="O116" s="393" t="s">
        <v>490</v>
      </c>
      <c r="P116" s="170"/>
      <c r="Q116" s="379"/>
      <c r="R116" s="379"/>
      <c r="S116" s="380"/>
      <c r="T116" s="380"/>
      <c r="U116" s="380"/>
      <c r="V116" s="380"/>
      <c r="W116" s="380"/>
      <c r="X116" s="380"/>
      <c r="Y116" s="380"/>
      <c r="Z116" s="380"/>
      <c r="AA116" s="380"/>
      <c r="AB116" s="380"/>
      <c r="AC116" s="380"/>
      <c r="AD116" s="379"/>
    </row>
    <row r="117" spans="1:30" ht="47.1" customHeight="1" x14ac:dyDescent="0.25">
      <c r="A117" s="367">
        <v>14</v>
      </c>
      <c r="B117" s="386" t="str">
        <f t="shared" si="9"/>
        <v/>
      </c>
      <c r="C117" s="387">
        <f>IFERROR(IF(K117&lt;&gt;"",K117,IF(A117=A116,IF(C116&lt;YEAR('Overview - Section A'!$E$8),C116+1,""),YEAR('Overview - Section A'!$E$7)-1)),"")</f>
        <v>2017</v>
      </c>
      <c r="D117" s="388"/>
      <c r="E117" s="389"/>
      <c r="F117" s="390" t="str">
        <f t="shared" si="10"/>
        <v/>
      </c>
      <c r="G117" s="391"/>
      <c r="H117" s="392"/>
      <c r="I117" s="393" t="str">
        <f t="shared" si="11"/>
        <v>142017</v>
      </c>
      <c r="J117" s="394" t="s">
        <v>407</v>
      </c>
      <c r="K117" s="395"/>
      <c r="L117" s="393" t="b">
        <f t="shared" si="12"/>
        <v>0</v>
      </c>
      <c r="M117" s="393" t="str">
        <f>IFERROR(IF(G117&lt;&gt;"",INDEX('Overview - Section A'!$U$38:$U$45,MATCH(G117,'Overview - Section A'!$A$38:$A$45,1)),J117),"")</f>
        <v>a1Y36000002bZJtEAM</v>
      </c>
      <c r="N117" s="393"/>
      <c r="O117" s="393" t="s">
        <v>491</v>
      </c>
      <c r="P117" s="170"/>
      <c r="Q117" s="379"/>
      <c r="R117" s="379"/>
      <c r="S117" s="380"/>
      <c r="T117" s="380"/>
      <c r="U117" s="380"/>
      <c r="V117" s="380"/>
      <c r="W117" s="380"/>
      <c r="X117" s="380"/>
      <c r="Y117" s="380"/>
      <c r="Z117" s="380"/>
      <c r="AA117" s="380"/>
      <c r="AB117" s="380"/>
      <c r="AC117" s="380"/>
      <c r="AD117" s="379"/>
    </row>
    <row r="118" spans="1:30" ht="47.1" customHeight="1" x14ac:dyDescent="0.25">
      <c r="A118" s="367">
        <v>14</v>
      </c>
      <c r="B118" s="386" t="str">
        <f t="shared" si="9"/>
        <v/>
      </c>
      <c r="C118" s="387">
        <f>IFERROR(IF(K118&lt;&gt;"",K118,IF(A118=A117,IF(C117&lt;YEAR('Overview - Section A'!$E$8),C117+1,""),YEAR('Overview - Section A'!$E$7)-1)),"")</f>
        <v>2018</v>
      </c>
      <c r="D118" s="388"/>
      <c r="E118" s="389"/>
      <c r="F118" s="390" t="str">
        <f t="shared" si="10"/>
        <v/>
      </c>
      <c r="G118" s="391"/>
      <c r="H118" s="392"/>
      <c r="I118" s="393" t="str">
        <f t="shared" si="11"/>
        <v>142018</v>
      </c>
      <c r="J118" s="394" t="s">
        <v>409</v>
      </c>
      <c r="K118" s="395"/>
      <c r="L118" s="393" t="b">
        <f t="shared" si="12"/>
        <v>0</v>
      </c>
      <c r="M118" s="393" t="str">
        <f>IFERROR(IF(G118&lt;&gt;"",INDEX('Overview - Section A'!$U$38:$U$45,MATCH(G118,'Overview - Section A'!$A$38:$A$45,1)),J118),"")</f>
        <v>a1Y36000002bZJuEAM</v>
      </c>
      <c r="N118" s="393"/>
      <c r="O118" s="393" t="s">
        <v>492</v>
      </c>
      <c r="P118" s="170"/>
      <c r="Q118" s="379"/>
      <c r="R118" s="379"/>
      <c r="S118" s="380"/>
      <c r="T118" s="380"/>
      <c r="U118" s="380"/>
      <c r="V118" s="380"/>
      <c r="W118" s="380"/>
      <c r="X118" s="380"/>
      <c r="Y118" s="380"/>
      <c r="Z118" s="380"/>
      <c r="AA118" s="380"/>
      <c r="AB118" s="380"/>
      <c r="AC118" s="380"/>
      <c r="AD118" s="379"/>
    </row>
    <row r="119" spans="1:30" ht="47.1" customHeight="1" x14ac:dyDescent="0.25">
      <c r="A119" s="367">
        <v>14</v>
      </c>
      <c r="B119" s="386" t="str">
        <f t="shared" si="9"/>
        <v/>
      </c>
      <c r="C119" s="387">
        <f>IFERROR(IF(K119&lt;&gt;"",K119,IF(A119=A118,IF(C118&lt;YEAR('Overview - Section A'!$E$8),C118+1,""),YEAR('Overview - Section A'!$E$7)-1)),"")</f>
        <v>2019</v>
      </c>
      <c r="D119" s="388"/>
      <c r="E119" s="389"/>
      <c r="F119" s="390" t="str">
        <f t="shared" si="10"/>
        <v/>
      </c>
      <c r="G119" s="391"/>
      <c r="H119" s="392"/>
      <c r="I119" s="393" t="str">
        <f t="shared" si="11"/>
        <v>142019</v>
      </c>
      <c r="J119" s="394" t="s">
        <v>411</v>
      </c>
      <c r="K119" s="395"/>
      <c r="L119" s="393" t="b">
        <f t="shared" si="12"/>
        <v>0</v>
      </c>
      <c r="M119" s="393" t="str">
        <f>IFERROR(IF(G119&lt;&gt;"",INDEX('Overview - Section A'!$U$38:$U$45,MATCH(G119,'Overview - Section A'!$A$38:$A$45,1)),J119),"")</f>
        <v>a1Y36000002bZJvEAM</v>
      </c>
      <c r="N119" s="393"/>
      <c r="O119" s="393" t="s">
        <v>493</v>
      </c>
      <c r="P119" s="170"/>
      <c r="Q119" s="379"/>
      <c r="R119" s="379"/>
      <c r="S119" s="380"/>
      <c r="T119" s="380"/>
      <c r="U119" s="380"/>
      <c r="V119" s="380"/>
      <c r="W119" s="380"/>
      <c r="X119" s="380"/>
      <c r="Y119" s="380"/>
      <c r="Z119" s="380"/>
      <c r="AA119" s="380"/>
      <c r="AB119" s="380"/>
      <c r="AC119" s="380"/>
      <c r="AD119" s="379"/>
    </row>
    <row r="120" spans="1:30" ht="47.1" customHeight="1" x14ac:dyDescent="0.25">
      <c r="A120" s="367">
        <v>14</v>
      </c>
      <c r="B120" s="386" t="str">
        <f t="shared" si="9"/>
        <v/>
      </c>
      <c r="C120" s="387">
        <f>IFERROR(IF(K120&lt;&gt;"",K120,IF(A120=A119,IF(C119&lt;YEAR('Overview - Section A'!$E$8),C119+1,""),YEAR('Overview - Section A'!$E$7)-1)),"")</f>
        <v>2020</v>
      </c>
      <c r="D120" s="388"/>
      <c r="E120" s="389"/>
      <c r="F120" s="390" t="str">
        <f t="shared" si="10"/>
        <v/>
      </c>
      <c r="G120" s="391"/>
      <c r="H120" s="392"/>
      <c r="I120" s="393" t="str">
        <f t="shared" si="11"/>
        <v>142020</v>
      </c>
      <c r="J120" s="394" t="s">
        <v>413</v>
      </c>
      <c r="K120" s="395"/>
      <c r="L120" s="393" t="b">
        <f t="shared" si="12"/>
        <v>0</v>
      </c>
      <c r="M120" s="393" t="str">
        <f>IFERROR(IF(G120&lt;&gt;"",INDEX('Overview - Section A'!$U$38:$U$45,MATCH(G120,'Overview - Section A'!$A$38:$A$45,1)),J120),"")</f>
        <v>a1Y36000002bZJwEAM</v>
      </c>
      <c r="N120" s="393"/>
      <c r="O120" s="393" t="s">
        <v>494</v>
      </c>
      <c r="P120" s="170"/>
      <c r="Q120" s="379"/>
      <c r="R120" s="379"/>
      <c r="S120" s="380"/>
      <c r="T120" s="380"/>
      <c r="U120" s="380"/>
      <c r="V120" s="380"/>
      <c r="W120" s="380"/>
      <c r="X120" s="380"/>
      <c r="Y120" s="380"/>
      <c r="Z120" s="380"/>
      <c r="AA120" s="380"/>
      <c r="AB120" s="380"/>
      <c r="AC120" s="380"/>
      <c r="AD120" s="379"/>
    </row>
    <row r="121" spans="1:30" ht="47.1" customHeight="1" x14ac:dyDescent="0.25">
      <c r="A121" s="367">
        <v>14</v>
      </c>
      <c r="B121" s="386" t="str">
        <f t="shared" si="9"/>
        <v/>
      </c>
      <c r="C121" s="387" t="str">
        <f>IFERROR(IF(K121&lt;&gt;"",K121,IF(A121=A120,IF(C120&lt;YEAR('Overview - Section A'!$E$8),C120+1,""),YEAR('Overview - Section A'!$E$7)-1)),"")</f>
        <v/>
      </c>
      <c r="D121" s="388"/>
      <c r="E121" s="389"/>
      <c r="F121" s="390" t="str">
        <f t="shared" si="10"/>
        <v/>
      </c>
      <c r="G121" s="391"/>
      <c r="H121" s="392"/>
      <c r="I121" s="393" t="str">
        <f t="shared" si="11"/>
        <v>14</v>
      </c>
      <c r="J121" s="394" t="s">
        <v>415</v>
      </c>
      <c r="K121" s="395"/>
      <c r="L121" s="393" t="b">
        <f t="shared" si="12"/>
        <v>0</v>
      </c>
      <c r="M121" s="393" t="str">
        <f>IFERROR(IF(G121&lt;&gt;"",INDEX('Overview - Section A'!$U$38:$U$45,MATCH(G121,'Overview - Section A'!$A$38:$A$45,1)),J121),"")</f>
        <v>a1Y36000002bZJxEAM</v>
      </c>
      <c r="N121" s="393"/>
      <c r="O121" s="393" t="s">
        <v>495</v>
      </c>
      <c r="P121" s="170"/>
      <c r="Q121" s="379"/>
      <c r="R121" s="379"/>
      <c r="S121" s="380"/>
      <c r="T121" s="380"/>
      <c r="U121" s="380"/>
      <c r="V121" s="380"/>
      <c r="W121" s="380"/>
      <c r="X121" s="380"/>
      <c r="Y121" s="380"/>
      <c r="Z121" s="380"/>
      <c r="AA121" s="380"/>
      <c r="AB121" s="380"/>
      <c r="AC121" s="380"/>
      <c r="AD121" s="379"/>
    </row>
    <row r="122" spans="1:30" ht="47.1" customHeight="1" x14ac:dyDescent="0.25">
      <c r="A122" s="367">
        <v>14</v>
      </c>
      <c r="B122" s="386" t="str">
        <f t="shared" si="9"/>
        <v/>
      </c>
      <c r="C122" s="387" t="str">
        <f>IFERROR(IF(K122&lt;&gt;"",K122,IF(A122=A121,IF(C121&lt;YEAR('Overview - Section A'!$E$8),C121+1,""),YEAR('Overview - Section A'!$E$7)-1)),"")</f>
        <v/>
      </c>
      <c r="D122" s="388"/>
      <c r="E122" s="389"/>
      <c r="F122" s="390" t="str">
        <f t="shared" si="10"/>
        <v/>
      </c>
      <c r="G122" s="391"/>
      <c r="H122" s="392"/>
      <c r="I122" s="393" t="str">
        <f t="shared" si="11"/>
        <v>14</v>
      </c>
      <c r="J122" s="394" t="s">
        <v>417</v>
      </c>
      <c r="K122" s="395"/>
      <c r="L122" s="393" t="b">
        <f t="shared" si="12"/>
        <v>0</v>
      </c>
      <c r="M122" s="393" t="str">
        <f>IFERROR(IF(G122&lt;&gt;"",INDEX('Overview - Section A'!$U$38:$U$45,MATCH(G122,'Overview - Section A'!$A$38:$A$45,1)),J122),"")</f>
        <v>a1Y36000002bZJyEAM</v>
      </c>
      <c r="N122" s="393"/>
      <c r="O122" s="393" t="s">
        <v>496</v>
      </c>
      <c r="P122" s="170"/>
      <c r="Q122" s="379"/>
      <c r="R122" s="379"/>
      <c r="S122" s="380"/>
      <c r="T122" s="380"/>
      <c r="U122" s="380"/>
      <c r="V122" s="380"/>
      <c r="W122" s="380"/>
      <c r="X122" s="380"/>
      <c r="Y122" s="380"/>
      <c r="Z122" s="380"/>
      <c r="AA122" s="380"/>
      <c r="AB122" s="380"/>
      <c r="AC122" s="380"/>
      <c r="AD122" s="379"/>
    </row>
    <row r="123" spans="1:30" ht="47.1" customHeight="1" x14ac:dyDescent="0.25">
      <c r="A123" s="367">
        <v>15</v>
      </c>
      <c r="B123" s="386" t="str">
        <f t="shared" si="9"/>
        <v/>
      </c>
      <c r="C123" s="387">
        <f>IFERROR(IF(K123&lt;&gt;"",K123,IF(A123=A122,IF(C122&lt;YEAR('Overview - Section A'!$E$8),C122+1,""),YEAR('Overview - Section A'!$E$7)-1)),"")</f>
        <v>2017</v>
      </c>
      <c r="D123" s="388"/>
      <c r="E123" s="389"/>
      <c r="F123" s="390" t="str">
        <f t="shared" si="10"/>
        <v/>
      </c>
      <c r="G123" s="391"/>
      <c r="H123" s="392"/>
      <c r="I123" s="393" t="str">
        <f t="shared" si="11"/>
        <v>152017</v>
      </c>
      <c r="J123" s="394" t="s">
        <v>407</v>
      </c>
      <c r="K123" s="395"/>
      <c r="L123" s="393" t="b">
        <f t="shared" si="12"/>
        <v>0</v>
      </c>
      <c r="M123" s="393" t="str">
        <f>IFERROR(IF(G123&lt;&gt;"",INDEX('Overview - Section A'!$U$38:$U$45,MATCH(G123,'Overview - Section A'!$A$38:$A$45,1)),J123),"")</f>
        <v>a1Y36000002bZJtEAM</v>
      </c>
      <c r="N123" s="393"/>
      <c r="O123" s="393" t="s">
        <v>497</v>
      </c>
      <c r="P123" s="170"/>
      <c r="Q123" s="379"/>
      <c r="R123" s="379"/>
      <c r="S123" s="380"/>
      <c r="T123" s="380"/>
      <c r="U123" s="380"/>
      <c r="V123" s="380"/>
      <c r="W123" s="380"/>
      <c r="X123" s="380"/>
      <c r="Y123" s="380"/>
      <c r="Z123" s="380"/>
      <c r="AA123" s="380"/>
      <c r="AB123" s="380"/>
      <c r="AC123" s="380"/>
      <c r="AD123" s="379"/>
    </row>
    <row r="124" spans="1:30" ht="47.1" customHeight="1" x14ac:dyDescent="0.25">
      <c r="A124" s="367">
        <v>15</v>
      </c>
      <c r="B124" s="386" t="str">
        <f t="shared" si="9"/>
        <v/>
      </c>
      <c r="C124" s="387">
        <f>IFERROR(IF(K124&lt;&gt;"",K124,IF(A124=A123,IF(C123&lt;YEAR('Overview - Section A'!$E$8),C123+1,""),YEAR('Overview - Section A'!$E$7)-1)),"")</f>
        <v>2018</v>
      </c>
      <c r="D124" s="388"/>
      <c r="E124" s="389"/>
      <c r="F124" s="390" t="str">
        <f t="shared" si="10"/>
        <v/>
      </c>
      <c r="G124" s="391"/>
      <c r="H124" s="392"/>
      <c r="I124" s="393" t="str">
        <f t="shared" si="11"/>
        <v>152018</v>
      </c>
      <c r="J124" s="394" t="s">
        <v>409</v>
      </c>
      <c r="K124" s="395"/>
      <c r="L124" s="393" t="b">
        <f t="shared" si="12"/>
        <v>0</v>
      </c>
      <c r="M124" s="393" t="str">
        <f>IFERROR(IF(G124&lt;&gt;"",INDEX('Overview - Section A'!$U$38:$U$45,MATCH(G124,'Overview - Section A'!$A$38:$A$45,1)),J124),"")</f>
        <v>a1Y36000002bZJuEAM</v>
      </c>
      <c r="N124" s="393"/>
      <c r="O124" s="393" t="s">
        <v>498</v>
      </c>
      <c r="P124" s="170"/>
      <c r="Q124" s="379"/>
      <c r="R124" s="379"/>
      <c r="S124" s="380"/>
      <c r="T124" s="380"/>
      <c r="U124" s="380"/>
      <c r="V124" s="380"/>
      <c r="W124" s="380"/>
      <c r="X124" s="380"/>
      <c r="Y124" s="380"/>
      <c r="Z124" s="380"/>
      <c r="AA124" s="380"/>
      <c r="AB124" s="380"/>
      <c r="AC124" s="380"/>
      <c r="AD124" s="379"/>
    </row>
    <row r="125" spans="1:30" ht="47.1" customHeight="1" x14ac:dyDescent="0.25">
      <c r="A125" s="367">
        <v>15</v>
      </c>
      <c r="B125" s="386" t="str">
        <f t="shared" si="9"/>
        <v/>
      </c>
      <c r="C125" s="387">
        <f>IFERROR(IF(K125&lt;&gt;"",K125,IF(A125=A124,IF(C124&lt;YEAR('Overview - Section A'!$E$8),C124+1,""),YEAR('Overview - Section A'!$E$7)-1)),"")</f>
        <v>2019</v>
      </c>
      <c r="D125" s="388"/>
      <c r="E125" s="389"/>
      <c r="F125" s="390" t="str">
        <f t="shared" si="10"/>
        <v/>
      </c>
      <c r="G125" s="391"/>
      <c r="H125" s="392"/>
      <c r="I125" s="393" t="str">
        <f t="shared" si="11"/>
        <v>152019</v>
      </c>
      <c r="J125" s="394" t="s">
        <v>411</v>
      </c>
      <c r="K125" s="395"/>
      <c r="L125" s="393" t="b">
        <f t="shared" si="12"/>
        <v>0</v>
      </c>
      <c r="M125" s="393" t="str">
        <f>IFERROR(IF(G125&lt;&gt;"",INDEX('Overview - Section A'!$U$38:$U$45,MATCH(G125,'Overview - Section A'!$A$38:$A$45,1)),J125),"")</f>
        <v>a1Y36000002bZJvEAM</v>
      </c>
      <c r="N125" s="393"/>
      <c r="O125" s="393" t="s">
        <v>499</v>
      </c>
      <c r="P125" s="170"/>
      <c r="Q125" s="379"/>
      <c r="R125" s="379"/>
      <c r="S125" s="380"/>
      <c r="T125" s="380"/>
      <c r="U125" s="380"/>
      <c r="V125" s="380"/>
      <c r="W125" s="380"/>
      <c r="X125" s="380"/>
      <c r="Y125" s="380"/>
      <c r="Z125" s="380"/>
      <c r="AA125" s="380"/>
      <c r="AB125" s="380"/>
      <c r="AC125" s="380"/>
      <c r="AD125" s="379"/>
    </row>
    <row r="126" spans="1:30" ht="47.1" customHeight="1" x14ac:dyDescent="0.25">
      <c r="A126" s="367">
        <v>15</v>
      </c>
      <c r="B126" s="386" t="str">
        <f t="shared" si="9"/>
        <v/>
      </c>
      <c r="C126" s="387">
        <f>IFERROR(IF(K126&lt;&gt;"",K126,IF(A126=A125,IF(C125&lt;YEAR('Overview - Section A'!$E$8),C125+1,""),YEAR('Overview - Section A'!$E$7)-1)),"")</f>
        <v>2020</v>
      </c>
      <c r="D126" s="388"/>
      <c r="E126" s="389"/>
      <c r="F126" s="390" t="str">
        <f t="shared" si="10"/>
        <v/>
      </c>
      <c r="G126" s="391"/>
      <c r="H126" s="392"/>
      <c r="I126" s="393" t="str">
        <f t="shared" si="11"/>
        <v>152020</v>
      </c>
      <c r="J126" s="394" t="s">
        <v>413</v>
      </c>
      <c r="K126" s="395"/>
      <c r="L126" s="393" t="b">
        <f t="shared" si="12"/>
        <v>0</v>
      </c>
      <c r="M126" s="393" t="str">
        <f>IFERROR(IF(G126&lt;&gt;"",INDEX('Overview - Section A'!$U$38:$U$45,MATCH(G126,'Overview - Section A'!$A$38:$A$45,1)),J126),"")</f>
        <v>a1Y36000002bZJwEAM</v>
      </c>
      <c r="N126" s="393"/>
      <c r="O126" s="393" t="s">
        <v>500</v>
      </c>
      <c r="P126" s="170"/>
      <c r="Q126" s="379"/>
      <c r="R126" s="379"/>
      <c r="S126" s="380"/>
      <c r="T126" s="380"/>
      <c r="U126" s="380"/>
      <c r="V126" s="380"/>
      <c r="W126" s="380"/>
      <c r="X126" s="380"/>
      <c r="Y126" s="380"/>
      <c r="Z126" s="380"/>
      <c r="AA126" s="380"/>
      <c r="AB126" s="380"/>
      <c r="AC126" s="380"/>
      <c r="AD126" s="379"/>
    </row>
    <row r="127" spans="1:30" ht="47.1" customHeight="1" x14ac:dyDescent="0.25">
      <c r="A127" s="367">
        <v>15</v>
      </c>
      <c r="B127" s="386" t="str">
        <f t="shared" si="9"/>
        <v/>
      </c>
      <c r="C127" s="387" t="str">
        <f>IFERROR(IF(K127&lt;&gt;"",K127,IF(A127=A126,IF(C126&lt;YEAR('Overview - Section A'!$E$8),C126+1,""),YEAR('Overview - Section A'!$E$7)-1)),"")</f>
        <v/>
      </c>
      <c r="D127" s="388"/>
      <c r="E127" s="389"/>
      <c r="F127" s="390" t="str">
        <f t="shared" si="10"/>
        <v/>
      </c>
      <c r="G127" s="391"/>
      <c r="H127" s="392"/>
      <c r="I127" s="393" t="str">
        <f t="shared" si="11"/>
        <v>15</v>
      </c>
      <c r="J127" s="394" t="s">
        <v>415</v>
      </c>
      <c r="K127" s="395"/>
      <c r="L127" s="393" t="b">
        <f t="shared" si="12"/>
        <v>0</v>
      </c>
      <c r="M127" s="393" t="str">
        <f>IFERROR(IF(G127&lt;&gt;"",INDEX('Overview - Section A'!$U$38:$U$45,MATCH(G127,'Overview - Section A'!$A$38:$A$45,1)),J127),"")</f>
        <v>a1Y36000002bZJxEAM</v>
      </c>
      <c r="N127" s="393"/>
      <c r="O127" s="393" t="s">
        <v>501</v>
      </c>
      <c r="P127" s="170"/>
      <c r="Q127" s="379"/>
      <c r="R127" s="379"/>
      <c r="S127" s="380"/>
      <c r="T127" s="380"/>
      <c r="U127" s="380"/>
      <c r="V127" s="380"/>
      <c r="W127" s="380"/>
      <c r="X127" s="380"/>
      <c r="Y127" s="380"/>
      <c r="Z127" s="380"/>
      <c r="AA127" s="380"/>
      <c r="AB127" s="380"/>
      <c r="AC127" s="380"/>
      <c r="AD127" s="379"/>
    </row>
    <row r="128" spans="1:30" ht="47.1" customHeight="1" x14ac:dyDescent="0.25">
      <c r="A128" s="367">
        <v>15</v>
      </c>
      <c r="B128" s="386" t="str">
        <f t="shared" si="9"/>
        <v/>
      </c>
      <c r="C128" s="387" t="str">
        <f>IFERROR(IF(K128&lt;&gt;"",K128,IF(A128=A127,IF(C127&lt;YEAR('Overview - Section A'!$E$8),C127+1,""),YEAR('Overview - Section A'!$E$7)-1)),"")</f>
        <v/>
      </c>
      <c r="D128" s="388"/>
      <c r="E128" s="389"/>
      <c r="F128" s="390" t="str">
        <f t="shared" si="10"/>
        <v/>
      </c>
      <c r="G128" s="391"/>
      <c r="H128" s="392"/>
      <c r="I128" s="393" t="str">
        <f t="shared" si="11"/>
        <v>15</v>
      </c>
      <c r="J128" s="394" t="s">
        <v>417</v>
      </c>
      <c r="K128" s="395"/>
      <c r="L128" s="393" t="b">
        <f t="shared" si="12"/>
        <v>0</v>
      </c>
      <c r="M128" s="393" t="str">
        <f>IFERROR(IF(G128&lt;&gt;"",INDEX('Overview - Section A'!$U$38:$U$45,MATCH(G128,'Overview - Section A'!$A$38:$A$45,1)),J128),"")</f>
        <v>a1Y36000002bZJyEAM</v>
      </c>
      <c r="N128" s="393"/>
      <c r="O128" s="393" t="s">
        <v>502</v>
      </c>
      <c r="P128" s="170"/>
      <c r="Q128" s="379"/>
      <c r="R128" s="379"/>
      <c r="S128" s="380"/>
      <c r="T128" s="380"/>
      <c r="U128" s="380"/>
      <c r="V128" s="380"/>
      <c r="W128" s="380"/>
      <c r="X128" s="380"/>
      <c r="Y128" s="380"/>
      <c r="Z128" s="380"/>
      <c r="AA128" s="380"/>
      <c r="AB128" s="380"/>
      <c r="AC128" s="380"/>
      <c r="AD128" s="379"/>
    </row>
    <row r="129" spans="1:30" ht="47.1" customHeight="1" x14ac:dyDescent="0.25">
      <c r="A129" s="367">
        <v>16</v>
      </c>
      <c r="B129" s="386" t="str">
        <f t="shared" si="9"/>
        <v/>
      </c>
      <c r="C129" s="387">
        <f>IFERROR(IF(K129&lt;&gt;"",K129,IF(A129=A128,IF(C128&lt;YEAR('Overview - Section A'!$E$8),C128+1,""),YEAR('Overview - Section A'!$E$7)-1)),"")</f>
        <v>2017</v>
      </c>
      <c r="D129" s="388"/>
      <c r="E129" s="389"/>
      <c r="F129" s="390" t="str">
        <f t="shared" si="10"/>
        <v/>
      </c>
      <c r="G129" s="391"/>
      <c r="H129" s="392"/>
      <c r="I129" s="393" t="str">
        <f t="shared" si="11"/>
        <v>162017</v>
      </c>
      <c r="J129" s="394" t="s">
        <v>407</v>
      </c>
      <c r="K129" s="395"/>
      <c r="L129" s="393" t="b">
        <f t="shared" si="12"/>
        <v>0</v>
      </c>
      <c r="M129" s="393" t="str">
        <f>IFERROR(IF(G129&lt;&gt;"",INDEX('Overview - Section A'!$U$38:$U$45,MATCH(G129,'Overview - Section A'!$A$38:$A$45,1)),J129),"")</f>
        <v>a1Y36000002bZJtEAM</v>
      </c>
      <c r="N129" s="393"/>
      <c r="O129" s="393" t="s">
        <v>503</v>
      </c>
      <c r="P129" s="170"/>
      <c r="Q129" s="379"/>
      <c r="R129" s="379"/>
      <c r="S129" s="380"/>
      <c r="T129" s="380"/>
      <c r="U129" s="380"/>
      <c r="V129" s="380"/>
      <c r="W129" s="380"/>
      <c r="X129" s="380"/>
      <c r="Y129" s="380"/>
      <c r="Z129" s="380"/>
      <c r="AA129" s="380"/>
      <c r="AB129" s="380"/>
      <c r="AC129" s="380"/>
      <c r="AD129" s="379"/>
    </row>
    <row r="130" spans="1:30" ht="47.1" customHeight="1" x14ac:dyDescent="0.25">
      <c r="A130" s="367">
        <v>16</v>
      </c>
      <c r="B130" s="386" t="str">
        <f t="shared" si="9"/>
        <v/>
      </c>
      <c r="C130" s="387">
        <f>IFERROR(IF(K130&lt;&gt;"",K130,IF(A130=A129,IF(C129&lt;YEAR('Overview - Section A'!$E$8),C129+1,""),YEAR('Overview - Section A'!$E$7)-1)),"")</f>
        <v>2018</v>
      </c>
      <c r="D130" s="388"/>
      <c r="E130" s="389"/>
      <c r="F130" s="390" t="str">
        <f t="shared" si="10"/>
        <v/>
      </c>
      <c r="G130" s="391"/>
      <c r="H130" s="392"/>
      <c r="I130" s="393" t="str">
        <f t="shared" si="11"/>
        <v>162018</v>
      </c>
      <c r="J130" s="394" t="s">
        <v>409</v>
      </c>
      <c r="K130" s="395"/>
      <c r="L130" s="393" t="b">
        <f t="shared" si="12"/>
        <v>0</v>
      </c>
      <c r="M130" s="393" t="str">
        <f>IFERROR(IF(G130&lt;&gt;"",INDEX('Overview - Section A'!$U$38:$U$45,MATCH(G130,'Overview - Section A'!$A$38:$A$45,1)),J130),"")</f>
        <v>a1Y36000002bZJuEAM</v>
      </c>
      <c r="N130" s="393"/>
      <c r="O130" s="393" t="s">
        <v>504</v>
      </c>
      <c r="P130" s="170"/>
      <c r="Q130" s="379"/>
      <c r="R130" s="379"/>
      <c r="S130" s="380"/>
      <c r="T130" s="380"/>
      <c r="U130" s="380"/>
      <c r="V130" s="380"/>
      <c r="W130" s="380"/>
      <c r="X130" s="380"/>
      <c r="Y130" s="380"/>
      <c r="Z130" s="380"/>
      <c r="AA130" s="380"/>
      <c r="AB130" s="380"/>
      <c r="AC130" s="380"/>
      <c r="AD130" s="379"/>
    </row>
    <row r="131" spans="1:30" ht="47.1" customHeight="1" x14ac:dyDescent="0.25">
      <c r="A131" s="367">
        <v>16</v>
      </c>
      <c r="B131" s="386" t="str">
        <f t="shared" si="9"/>
        <v/>
      </c>
      <c r="C131" s="387">
        <f>IFERROR(IF(K131&lt;&gt;"",K131,IF(A131=A130,IF(C130&lt;YEAR('Overview - Section A'!$E$8),C130+1,""),YEAR('Overview - Section A'!$E$7)-1)),"")</f>
        <v>2019</v>
      </c>
      <c r="D131" s="388"/>
      <c r="E131" s="389"/>
      <c r="F131" s="390" t="str">
        <f t="shared" si="10"/>
        <v/>
      </c>
      <c r="G131" s="391"/>
      <c r="H131" s="392"/>
      <c r="I131" s="393" t="str">
        <f t="shared" si="11"/>
        <v>162019</v>
      </c>
      <c r="J131" s="394" t="s">
        <v>411</v>
      </c>
      <c r="K131" s="395"/>
      <c r="L131" s="393" t="b">
        <f t="shared" si="12"/>
        <v>0</v>
      </c>
      <c r="M131" s="393" t="str">
        <f>IFERROR(IF(G131&lt;&gt;"",INDEX('Overview - Section A'!$U$38:$U$45,MATCH(G131,'Overview - Section A'!$A$38:$A$45,1)),J131),"")</f>
        <v>a1Y36000002bZJvEAM</v>
      </c>
      <c r="N131" s="393"/>
      <c r="O131" s="393" t="s">
        <v>505</v>
      </c>
      <c r="P131" s="170"/>
      <c r="Q131" s="379"/>
      <c r="R131" s="379"/>
      <c r="S131" s="380"/>
      <c r="T131" s="380"/>
      <c r="U131" s="380"/>
      <c r="V131" s="380"/>
      <c r="W131" s="380"/>
      <c r="X131" s="380"/>
      <c r="Y131" s="380"/>
      <c r="Z131" s="380"/>
      <c r="AA131" s="380"/>
      <c r="AB131" s="380"/>
      <c r="AC131" s="380"/>
      <c r="AD131" s="379"/>
    </row>
    <row r="132" spans="1:30" ht="47.1" customHeight="1" x14ac:dyDescent="0.25">
      <c r="A132" s="367">
        <v>16</v>
      </c>
      <c r="B132" s="386" t="str">
        <f t="shared" si="9"/>
        <v/>
      </c>
      <c r="C132" s="387">
        <f>IFERROR(IF(K132&lt;&gt;"",K132,IF(A132=A131,IF(C131&lt;YEAR('Overview - Section A'!$E$8),C131+1,""),YEAR('Overview - Section A'!$E$7)-1)),"")</f>
        <v>2020</v>
      </c>
      <c r="D132" s="388"/>
      <c r="E132" s="389"/>
      <c r="F132" s="390" t="str">
        <f t="shared" si="10"/>
        <v/>
      </c>
      <c r="G132" s="391"/>
      <c r="H132" s="392"/>
      <c r="I132" s="393" t="str">
        <f t="shared" si="11"/>
        <v>162020</v>
      </c>
      <c r="J132" s="394" t="s">
        <v>413</v>
      </c>
      <c r="K132" s="395"/>
      <c r="L132" s="393" t="b">
        <f t="shared" si="12"/>
        <v>0</v>
      </c>
      <c r="M132" s="393" t="str">
        <f>IFERROR(IF(G132&lt;&gt;"",INDEX('Overview - Section A'!$U$38:$U$45,MATCH(G132,'Overview - Section A'!$A$38:$A$45,1)),J132),"")</f>
        <v>a1Y36000002bZJwEAM</v>
      </c>
      <c r="N132" s="393"/>
      <c r="O132" s="393" t="s">
        <v>506</v>
      </c>
      <c r="P132" s="170"/>
      <c r="Q132" s="379"/>
      <c r="R132" s="379"/>
      <c r="S132" s="380"/>
      <c r="T132" s="380"/>
      <c r="U132" s="380"/>
      <c r="V132" s="380"/>
      <c r="W132" s="380"/>
      <c r="X132" s="380"/>
      <c r="Y132" s="380"/>
      <c r="Z132" s="380"/>
      <c r="AA132" s="380"/>
      <c r="AB132" s="380"/>
      <c r="AC132" s="380"/>
      <c r="AD132" s="379"/>
    </row>
    <row r="133" spans="1:30" ht="47.1" customHeight="1" x14ac:dyDescent="0.25">
      <c r="A133" s="367">
        <v>16</v>
      </c>
      <c r="B133" s="386" t="str">
        <f t="shared" si="9"/>
        <v/>
      </c>
      <c r="C133" s="387" t="str">
        <f>IFERROR(IF(K133&lt;&gt;"",K133,IF(A133=A132,IF(C132&lt;YEAR('Overview - Section A'!$E$8),C132+1,""),YEAR('Overview - Section A'!$E$7)-1)),"")</f>
        <v/>
      </c>
      <c r="D133" s="388"/>
      <c r="E133" s="389"/>
      <c r="F133" s="390" t="str">
        <f t="shared" si="10"/>
        <v/>
      </c>
      <c r="G133" s="391"/>
      <c r="H133" s="392"/>
      <c r="I133" s="393" t="str">
        <f t="shared" si="11"/>
        <v>16</v>
      </c>
      <c r="J133" s="394" t="s">
        <v>415</v>
      </c>
      <c r="K133" s="395"/>
      <c r="L133" s="393" t="b">
        <f t="shared" si="12"/>
        <v>0</v>
      </c>
      <c r="M133" s="393" t="str">
        <f>IFERROR(IF(G133&lt;&gt;"",INDEX('Overview - Section A'!$U$38:$U$45,MATCH(G133,'Overview - Section A'!$A$38:$A$45,1)),J133),"")</f>
        <v>a1Y36000002bZJxEAM</v>
      </c>
      <c r="N133" s="393"/>
      <c r="O133" s="393" t="s">
        <v>507</v>
      </c>
      <c r="P133" s="170"/>
      <c r="Q133" s="379"/>
      <c r="R133" s="379"/>
      <c r="S133" s="380"/>
      <c r="T133" s="380"/>
      <c r="U133" s="380"/>
      <c r="V133" s="380"/>
      <c r="W133" s="380"/>
      <c r="X133" s="380"/>
      <c r="Y133" s="380"/>
      <c r="Z133" s="380"/>
      <c r="AA133" s="380"/>
      <c r="AB133" s="380"/>
      <c r="AC133" s="380"/>
      <c r="AD133" s="379"/>
    </row>
    <row r="134" spans="1:30" ht="47.1" customHeight="1" x14ac:dyDescent="0.25">
      <c r="A134" s="367">
        <v>16</v>
      </c>
      <c r="B134" s="386" t="str">
        <f t="shared" ref="B134:B165" si="13">IF(A134=A133,"",VLOOKUP(A134,$A$10:$V$34,22,FALSE))</f>
        <v/>
      </c>
      <c r="C134" s="387" t="str">
        <f>IFERROR(IF(K134&lt;&gt;"",K134,IF(A134=A133,IF(C133&lt;YEAR('Overview - Section A'!$E$8),C133+1,""),YEAR('Overview - Section A'!$E$7)-1)),"")</f>
        <v/>
      </c>
      <c r="D134" s="388"/>
      <c r="E134" s="389"/>
      <c r="F134" s="390" t="str">
        <f t="shared" si="10"/>
        <v/>
      </c>
      <c r="G134" s="391"/>
      <c r="H134" s="392"/>
      <c r="I134" s="393" t="str">
        <f t="shared" si="11"/>
        <v>16</v>
      </c>
      <c r="J134" s="394" t="s">
        <v>417</v>
      </c>
      <c r="K134" s="395"/>
      <c r="L134" s="393" t="b">
        <f t="shared" si="12"/>
        <v>0</v>
      </c>
      <c r="M134" s="393" t="str">
        <f>IFERROR(IF(G134&lt;&gt;"",INDEX('Overview - Section A'!$U$38:$U$45,MATCH(G134,'Overview - Section A'!$A$38:$A$45,1)),J134),"")</f>
        <v>a1Y36000002bZJyEAM</v>
      </c>
      <c r="N134" s="393"/>
      <c r="O134" s="393" t="s">
        <v>508</v>
      </c>
      <c r="P134" s="170"/>
      <c r="Q134" s="379"/>
      <c r="R134" s="379"/>
      <c r="S134" s="380"/>
      <c r="T134" s="380"/>
      <c r="U134" s="380"/>
      <c r="V134" s="380"/>
      <c r="W134" s="380"/>
      <c r="X134" s="380"/>
      <c r="Y134" s="380"/>
      <c r="Z134" s="380"/>
      <c r="AA134" s="380"/>
      <c r="AB134" s="380"/>
      <c r="AC134" s="380"/>
      <c r="AD134" s="379"/>
    </row>
    <row r="135" spans="1:30" ht="47.1" customHeight="1" x14ac:dyDescent="0.25">
      <c r="A135" s="367">
        <v>17</v>
      </c>
      <c r="B135" s="386" t="str">
        <f t="shared" si="13"/>
        <v/>
      </c>
      <c r="C135" s="387">
        <f>IFERROR(IF(K135&lt;&gt;"",K135,IF(A135=A134,IF(C134&lt;YEAR('Overview - Section A'!$E$8),C134+1,""),YEAR('Overview - Section A'!$E$7)-1)),"")</f>
        <v>2017</v>
      </c>
      <c r="D135" s="388"/>
      <c r="E135" s="389"/>
      <c r="F135" s="390" t="str">
        <f t="shared" si="10"/>
        <v/>
      </c>
      <c r="G135" s="391"/>
      <c r="H135" s="392"/>
      <c r="I135" s="393" t="str">
        <f t="shared" si="11"/>
        <v>172017</v>
      </c>
      <c r="J135" s="394" t="s">
        <v>407</v>
      </c>
      <c r="K135" s="395"/>
      <c r="L135" s="393" t="b">
        <f t="shared" si="12"/>
        <v>0</v>
      </c>
      <c r="M135" s="393" t="str">
        <f>IFERROR(IF(G135&lt;&gt;"",INDEX('Overview - Section A'!$U$38:$U$45,MATCH(G135,'Overview - Section A'!$A$38:$A$45,1)),J135),"")</f>
        <v>a1Y36000002bZJtEAM</v>
      </c>
      <c r="N135" s="393"/>
      <c r="O135" s="393" t="s">
        <v>509</v>
      </c>
      <c r="P135" s="170"/>
      <c r="Q135" s="379"/>
      <c r="R135" s="379"/>
      <c r="S135" s="380"/>
      <c r="T135" s="380"/>
      <c r="U135" s="380"/>
      <c r="V135" s="380"/>
      <c r="W135" s="380"/>
      <c r="X135" s="380"/>
      <c r="Y135" s="380"/>
      <c r="Z135" s="380"/>
      <c r="AA135" s="380"/>
      <c r="AB135" s="380"/>
      <c r="AC135" s="380"/>
      <c r="AD135" s="379"/>
    </row>
    <row r="136" spans="1:30" ht="47.1" customHeight="1" x14ac:dyDescent="0.25">
      <c r="A136" s="367">
        <v>17</v>
      </c>
      <c r="B136" s="386" t="str">
        <f t="shared" si="13"/>
        <v/>
      </c>
      <c r="C136" s="387">
        <f>IFERROR(IF(K136&lt;&gt;"",K136,IF(A136=A135,IF(C135&lt;YEAR('Overview - Section A'!$E$8),C135+1,""),YEAR('Overview - Section A'!$E$7)-1)),"")</f>
        <v>2018</v>
      </c>
      <c r="D136" s="388"/>
      <c r="E136" s="389"/>
      <c r="F136" s="390" t="str">
        <f t="shared" si="10"/>
        <v/>
      </c>
      <c r="G136" s="391"/>
      <c r="H136" s="392"/>
      <c r="I136" s="393" t="str">
        <f t="shared" si="11"/>
        <v>172018</v>
      </c>
      <c r="J136" s="394" t="s">
        <v>409</v>
      </c>
      <c r="K136" s="395"/>
      <c r="L136" s="393" t="b">
        <f t="shared" si="12"/>
        <v>0</v>
      </c>
      <c r="M136" s="393" t="str">
        <f>IFERROR(IF(G136&lt;&gt;"",INDEX('Overview - Section A'!$U$38:$U$45,MATCH(G136,'Overview - Section A'!$A$38:$A$45,1)),J136),"")</f>
        <v>a1Y36000002bZJuEAM</v>
      </c>
      <c r="N136" s="393"/>
      <c r="O136" s="393" t="s">
        <v>510</v>
      </c>
      <c r="P136" s="170"/>
      <c r="Q136" s="379"/>
      <c r="R136" s="379"/>
      <c r="S136" s="380"/>
      <c r="T136" s="380"/>
      <c r="U136" s="380"/>
      <c r="V136" s="380"/>
      <c r="W136" s="380"/>
      <c r="X136" s="380"/>
      <c r="Y136" s="380"/>
      <c r="Z136" s="380"/>
      <c r="AA136" s="380"/>
      <c r="AB136" s="380"/>
      <c r="AC136" s="380"/>
      <c r="AD136" s="379"/>
    </row>
    <row r="137" spans="1:30" ht="47.1" customHeight="1" x14ac:dyDescent="0.25">
      <c r="A137" s="367">
        <v>17</v>
      </c>
      <c r="B137" s="386" t="str">
        <f t="shared" si="13"/>
        <v/>
      </c>
      <c r="C137" s="387">
        <f>IFERROR(IF(K137&lt;&gt;"",K137,IF(A137=A136,IF(C136&lt;YEAR('Overview - Section A'!$E$8),C136+1,""),YEAR('Overview - Section A'!$E$7)-1)),"")</f>
        <v>2019</v>
      </c>
      <c r="D137" s="388"/>
      <c r="E137" s="389"/>
      <c r="F137" s="390" t="str">
        <f t="shared" si="10"/>
        <v/>
      </c>
      <c r="G137" s="391"/>
      <c r="H137" s="392"/>
      <c r="I137" s="393" t="str">
        <f t="shared" si="11"/>
        <v>172019</v>
      </c>
      <c r="J137" s="394" t="s">
        <v>411</v>
      </c>
      <c r="K137" s="395"/>
      <c r="L137" s="393" t="b">
        <f t="shared" si="12"/>
        <v>0</v>
      </c>
      <c r="M137" s="393" t="str">
        <f>IFERROR(IF(G137&lt;&gt;"",INDEX('Overview - Section A'!$U$38:$U$45,MATCH(G137,'Overview - Section A'!$A$38:$A$45,1)),J137),"")</f>
        <v>a1Y36000002bZJvEAM</v>
      </c>
      <c r="N137" s="393"/>
      <c r="O137" s="393" t="s">
        <v>511</v>
      </c>
      <c r="P137" s="170"/>
      <c r="Q137" s="379"/>
      <c r="R137" s="379"/>
      <c r="S137" s="380"/>
      <c r="T137" s="380"/>
      <c r="U137" s="380"/>
      <c r="V137" s="380"/>
      <c r="W137" s="380"/>
      <c r="X137" s="380"/>
      <c r="Y137" s="380"/>
      <c r="Z137" s="380"/>
      <c r="AA137" s="380"/>
      <c r="AB137" s="380"/>
      <c r="AC137" s="380"/>
      <c r="AD137" s="379"/>
    </row>
    <row r="138" spans="1:30" ht="47.1" customHeight="1" x14ac:dyDescent="0.25">
      <c r="A138" s="367">
        <v>17</v>
      </c>
      <c r="B138" s="386" t="str">
        <f t="shared" si="13"/>
        <v/>
      </c>
      <c r="C138" s="387">
        <f>IFERROR(IF(K138&lt;&gt;"",K138,IF(A138=A137,IF(C137&lt;YEAR('Overview - Section A'!$E$8),C137+1,""),YEAR('Overview - Section A'!$E$7)-1)),"")</f>
        <v>2020</v>
      </c>
      <c r="D138" s="388"/>
      <c r="E138" s="389"/>
      <c r="F138" s="390" t="str">
        <f t="shared" si="10"/>
        <v/>
      </c>
      <c r="G138" s="391"/>
      <c r="H138" s="392"/>
      <c r="I138" s="393" t="str">
        <f t="shared" si="11"/>
        <v>172020</v>
      </c>
      <c r="J138" s="394" t="s">
        <v>413</v>
      </c>
      <c r="K138" s="395"/>
      <c r="L138" s="393" t="b">
        <f t="shared" si="12"/>
        <v>0</v>
      </c>
      <c r="M138" s="393" t="str">
        <f>IFERROR(IF(G138&lt;&gt;"",INDEX('Overview - Section A'!$U$38:$U$45,MATCH(G138,'Overview - Section A'!$A$38:$A$45,1)),J138),"")</f>
        <v>a1Y36000002bZJwEAM</v>
      </c>
      <c r="N138" s="393"/>
      <c r="O138" s="393" t="s">
        <v>512</v>
      </c>
      <c r="P138" s="170"/>
      <c r="Q138" s="379"/>
      <c r="R138" s="379"/>
      <c r="S138" s="380"/>
      <c r="T138" s="380"/>
      <c r="U138" s="380"/>
      <c r="V138" s="380"/>
      <c r="W138" s="380"/>
      <c r="X138" s="380"/>
      <c r="Y138" s="380"/>
      <c r="Z138" s="380"/>
      <c r="AA138" s="380"/>
      <c r="AB138" s="380"/>
      <c r="AC138" s="380"/>
      <c r="AD138" s="379"/>
    </row>
    <row r="139" spans="1:30" ht="47.1" customHeight="1" x14ac:dyDescent="0.25">
      <c r="A139" s="367">
        <v>17</v>
      </c>
      <c r="B139" s="386" t="str">
        <f t="shared" si="13"/>
        <v/>
      </c>
      <c r="C139" s="387" t="str">
        <f>IFERROR(IF(K139&lt;&gt;"",K139,IF(A139=A138,IF(C138&lt;YEAR('Overview - Section A'!$E$8),C138+1,""),YEAR('Overview - Section A'!$E$7)-1)),"")</f>
        <v/>
      </c>
      <c r="D139" s="388"/>
      <c r="E139" s="389"/>
      <c r="F139" s="390" t="str">
        <f t="shared" si="10"/>
        <v/>
      </c>
      <c r="G139" s="391"/>
      <c r="H139" s="392"/>
      <c r="I139" s="393" t="str">
        <f t="shared" si="11"/>
        <v>17</v>
      </c>
      <c r="J139" s="394" t="s">
        <v>415</v>
      </c>
      <c r="K139" s="395"/>
      <c r="L139" s="393" t="b">
        <f t="shared" si="12"/>
        <v>0</v>
      </c>
      <c r="M139" s="393" t="str">
        <f>IFERROR(IF(G139&lt;&gt;"",INDEX('Overview - Section A'!$U$38:$U$45,MATCH(G139,'Overview - Section A'!$A$38:$A$45,1)),J139),"")</f>
        <v>a1Y36000002bZJxEAM</v>
      </c>
      <c r="N139" s="393"/>
      <c r="O139" s="393" t="s">
        <v>513</v>
      </c>
      <c r="P139" s="170"/>
      <c r="Q139" s="379"/>
      <c r="R139" s="379"/>
      <c r="S139" s="380"/>
      <c r="T139" s="380"/>
      <c r="U139" s="380"/>
      <c r="V139" s="380"/>
      <c r="W139" s="380"/>
      <c r="X139" s="380"/>
      <c r="Y139" s="380"/>
      <c r="Z139" s="380"/>
      <c r="AA139" s="380"/>
      <c r="AB139" s="380"/>
      <c r="AC139" s="380"/>
      <c r="AD139" s="379"/>
    </row>
    <row r="140" spans="1:30" ht="47.1" customHeight="1" x14ac:dyDescent="0.25">
      <c r="A140" s="367">
        <v>17</v>
      </c>
      <c r="B140" s="386" t="str">
        <f t="shared" si="13"/>
        <v/>
      </c>
      <c r="C140" s="387" t="str">
        <f>IFERROR(IF(K140&lt;&gt;"",K140,IF(A140=A139,IF(C139&lt;YEAR('Overview - Section A'!$E$8),C139+1,""),YEAR('Overview - Section A'!$E$7)-1)),"")</f>
        <v/>
      </c>
      <c r="D140" s="388"/>
      <c r="E140" s="389"/>
      <c r="F140" s="390" t="str">
        <f t="shared" si="10"/>
        <v/>
      </c>
      <c r="G140" s="391"/>
      <c r="H140" s="392"/>
      <c r="I140" s="393" t="str">
        <f t="shared" si="11"/>
        <v>17</v>
      </c>
      <c r="J140" s="394" t="s">
        <v>417</v>
      </c>
      <c r="K140" s="395"/>
      <c r="L140" s="393" t="b">
        <f t="shared" si="12"/>
        <v>0</v>
      </c>
      <c r="M140" s="393" t="str">
        <f>IFERROR(IF(G140&lt;&gt;"",INDEX('Overview - Section A'!$U$38:$U$45,MATCH(G140,'Overview - Section A'!$A$38:$A$45,1)),J140),"")</f>
        <v>a1Y36000002bZJyEAM</v>
      </c>
      <c r="N140" s="393"/>
      <c r="O140" s="393" t="s">
        <v>514</v>
      </c>
      <c r="P140" s="170"/>
      <c r="Q140" s="379"/>
      <c r="R140" s="379"/>
      <c r="S140" s="380"/>
      <c r="T140" s="380"/>
      <c r="U140" s="380"/>
      <c r="V140" s="380"/>
      <c r="W140" s="380"/>
      <c r="X140" s="380"/>
      <c r="Y140" s="380"/>
      <c r="Z140" s="380"/>
      <c r="AA140" s="380"/>
      <c r="AB140" s="380"/>
      <c r="AC140" s="380"/>
      <c r="AD140" s="379"/>
    </row>
    <row r="141" spans="1:30" ht="47.1" customHeight="1" x14ac:dyDescent="0.25">
      <c r="A141" s="367">
        <v>18</v>
      </c>
      <c r="B141" s="386" t="str">
        <f t="shared" si="13"/>
        <v/>
      </c>
      <c r="C141" s="387">
        <f>IFERROR(IF(K141&lt;&gt;"",K141,IF(A141=A140,IF(C140&lt;YEAR('Overview - Section A'!$E$8),C140+1,""),YEAR('Overview - Section A'!$E$7)-1)),"")</f>
        <v>2017</v>
      </c>
      <c r="D141" s="388"/>
      <c r="E141" s="389"/>
      <c r="F141" s="390" t="str">
        <f t="shared" si="10"/>
        <v/>
      </c>
      <c r="G141" s="391"/>
      <c r="H141" s="392"/>
      <c r="I141" s="393" t="str">
        <f t="shared" si="11"/>
        <v>182017</v>
      </c>
      <c r="J141" s="394" t="s">
        <v>407</v>
      </c>
      <c r="K141" s="395"/>
      <c r="L141" s="393" t="b">
        <f t="shared" si="12"/>
        <v>0</v>
      </c>
      <c r="M141" s="393" t="str">
        <f>IFERROR(IF(G141&lt;&gt;"",INDEX('Overview - Section A'!$U$38:$U$45,MATCH(G141,'Overview - Section A'!$A$38:$A$45,1)),J141),"")</f>
        <v>a1Y36000002bZJtEAM</v>
      </c>
      <c r="N141" s="393"/>
      <c r="O141" s="393" t="s">
        <v>515</v>
      </c>
      <c r="P141" s="170"/>
      <c r="Q141" s="379"/>
      <c r="R141" s="379"/>
      <c r="S141" s="380"/>
      <c r="T141" s="380"/>
      <c r="U141" s="380"/>
      <c r="V141" s="380"/>
      <c r="W141" s="380"/>
      <c r="X141" s="380"/>
      <c r="Y141" s="380"/>
      <c r="Z141" s="380"/>
      <c r="AA141" s="380"/>
      <c r="AB141" s="380"/>
      <c r="AC141" s="380"/>
      <c r="AD141" s="379"/>
    </row>
    <row r="142" spans="1:30" ht="47.1" customHeight="1" x14ac:dyDescent="0.25">
      <c r="A142" s="367">
        <v>18</v>
      </c>
      <c r="B142" s="386" t="str">
        <f t="shared" si="13"/>
        <v/>
      </c>
      <c r="C142" s="387">
        <f>IFERROR(IF(K142&lt;&gt;"",K142,IF(A142=A141,IF(C141&lt;YEAR('Overview - Section A'!$E$8),C141+1,""),YEAR('Overview - Section A'!$E$7)-1)),"")</f>
        <v>2018</v>
      </c>
      <c r="D142" s="388"/>
      <c r="E142" s="389"/>
      <c r="F142" s="390" t="str">
        <f t="shared" si="10"/>
        <v/>
      </c>
      <c r="G142" s="391"/>
      <c r="H142" s="392"/>
      <c r="I142" s="393" t="str">
        <f t="shared" si="11"/>
        <v>182018</v>
      </c>
      <c r="J142" s="394" t="s">
        <v>409</v>
      </c>
      <c r="K142" s="395"/>
      <c r="L142" s="393" t="b">
        <f t="shared" si="12"/>
        <v>0</v>
      </c>
      <c r="M142" s="393" t="str">
        <f>IFERROR(IF(G142&lt;&gt;"",INDEX('Overview - Section A'!$U$38:$U$45,MATCH(G142,'Overview - Section A'!$A$38:$A$45,1)),J142),"")</f>
        <v>a1Y36000002bZJuEAM</v>
      </c>
      <c r="N142" s="393"/>
      <c r="O142" s="393" t="s">
        <v>516</v>
      </c>
      <c r="P142" s="170"/>
      <c r="Q142" s="379"/>
      <c r="R142" s="379"/>
      <c r="S142" s="380"/>
      <c r="T142" s="380"/>
      <c r="U142" s="380"/>
      <c r="V142" s="380"/>
      <c r="W142" s="380"/>
      <c r="X142" s="380"/>
      <c r="Y142" s="380"/>
      <c r="Z142" s="380"/>
      <c r="AA142" s="380"/>
      <c r="AB142" s="380"/>
      <c r="AC142" s="380"/>
      <c r="AD142" s="379"/>
    </row>
    <row r="143" spans="1:30" ht="47.1" customHeight="1" x14ac:dyDescent="0.25">
      <c r="A143" s="367">
        <v>18</v>
      </c>
      <c r="B143" s="386" t="str">
        <f t="shared" si="13"/>
        <v/>
      </c>
      <c r="C143" s="387">
        <f>IFERROR(IF(K143&lt;&gt;"",K143,IF(A143=A142,IF(C142&lt;YEAR('Overview - Section A'!$E$8),C142+1,""),YEAR('Overview - Section A'!$E$7)-1)),"")</f>
        <v>2019</v>
      </c>
      <c r="D143" s="388"/>
      <c r="E143" s="389"/>
      <c r="F143" s="390" t="str">
        <f t="shared" si="10"/>
        <v/>
      </c>
      <c r="G143" s="391"/>
      <c r="H143" s="392"/>
      <c r="I143" s="393" t="str">
        <f t="shared" si="11"/>
        <v>182019</v>
      </c>
      <c r="J143" s="394" t="s">
        <v>411</v>
      </c>
      <c r="K143" s="395"/>
      <c r="L143" s="393" t="b">
        <f t="shared" si="12"/>
        <v>0</v>
      </c>
      <c r="M143" s="393" t="str">
        <f>IFERROR(IF(G143&lt;&gt;"",INDEX('Overview - Section A'!$U$38:$U$45,MATCH(G143,'Overview - Section A'!$A$38:$A$45,1)),J143),"")</f>
        <v>a1Y36000002bZJvEAM</v>
      </c>
      <c r="N143" s="393"/>
      <c r="O143" s="393" t="s">
        <v>517</v>
      </c>
      <c r="P143" s="170"/>
      <c r="Q143" s="379"/>
      <c r="R143" s="379"/>
      <c r="S143" s="380"/>
      <c r="T143" s="380"/>
      <c r="U143" s="380"/>
      <c r="V143" s="380"/>
      <c r="W143" s="380"/>
      <c r="X143" s="380"/>
      <c r="Y143" s="380"/>
      <c r="Z143" s="380"/>
      <c r="AA143" s="380"/>
      <c r="AB143" s="380"/>
      <c r="AC143" s="380"/>
      <c r="AD143" s="379"/>
    </row>
    <row r="144" spans="1:30" ht="47.1" customHeight="1" x14ac:dyDescent="0.25">
      <c r="A144" s="367">
        <v>18</v>
      </c>
      <c r="B144" s="386" t="str">
        <f t="shared" si="13"/>
        <v/>
      </c>
      <c r="C144" s="387">
        <f>IFERROR(IF(K144&lt;&gt;"",K144,IF(A144=A143,IF(C143&lt;YEAR('Overview - Section A'!$E$8),C143+1,""),YEAR('Overview - Section A'!$E$7)-1)),"")</f>
        <v>2020</v>
      </c>
      <c r="D144" s="388"/>
      <c r="E144" s="389"/>
      <c r="F144" s="390" t="str">
        <f t="shared" si="10"/>
        <v/>
      </c>
      <c r="G144" s="391"/>
      <c r="H144" s="392"/>
      <c r="I144" s="393" t="str">
        <f t="shared" si="11"/>
        <v>182020</v>
      </c>
      <c r="J144" s="394" t="s">
        <v>413</v>
      </c>
      <c r="K144" s="395"/>
      <c r="L144" s="393" t="b">
        <f t="shared" si="12"/>
        <v>0</v>
      </c>
      <c r="M144" s="393" t="str">
        <f>IFERROR(IF(G144&lt;&gt;"",INDEX('Overview - Section A'!$U$38:$U$45,MATCH(G144,'Overview - Section A'!$A$38:$A$45,1)),J144),"")</f>
        <v>a1Y36000002bZJwEAM</v>
      </c>
      <c r="N144" s="393"/>
      <c r="O144" s="393" t="s">
        <v>518</v>
      </c>
      <c r="P144" s="170"/>
      <c r="Q144" s="379"/>
      <c r="R144" s="379"/>
      <c r="S144" s="380"/>
      <c r="T144" s="380"/>
      <c r="U144" s="380"/>
      <c r="V144" s="380"/>
      <c r="W144" s="380"/>
      <c r="X144" s="380"/>
      <c r="Y144" s="380"/>
      <c r="Z144" s="380"/>
      <c r="AA144" s="380"/>
      <c r="AB144" s="380"/>
      <c r="AC144" s="380"/>
      <c r="AD144" s="379"/>
    </row>
    <row r="145" spans="1:30" ht="47.1" customHeight="1" x14ac:dyDescent="0.25">
      <c r="A145" s="367">
        <v>18</v>
      </c>
      <c r="B145" s="386" t="str">
        <f t="shared" si="13"/>
        <v/>
      </c>
      <c r="C145" s="387" t="str">
        <f>IFERROR(IF(K145&lt;&gt;"",K145,IF(A145=A144,IF(C144&lt;YEAR('Overview - Section A'!$E$8),C144+1,""),YEAR('Overview - Section A'!$E$7)-1)),"")</f>
        <v/>
      </c>
      <c r="D145" s="388"/>
      <c r="E145" s="389"/>
      <c r="F145" s="390" t="str">
        <f t="shared" si="10"/>
        <v/>
      </c>
      <c r="G145" s="391"/>
      <c r="H145" s="392"/>
      <c r="I145" s="393" t="str">
        <f t="shared" si="11"/>
        <v>18</v>
      </c>
      <c r="J145" s="394" t="s">
        <v>415</v>
      </c>
      <c r="K145" s="395"/>
      <c r="L145" s="393" t="b">
        <f t="shared" si="12"/>
        <v>0</v>
      </c>
      <c r="M145" s="393" t="str">
        <f>IFERROR(IF(G145&lt;&gt;"",INDEX('Overview - Section A'!$U$38:$U$45,MATCH(G145,'Overview - Section A'!$A$38:$A$45,1)),J145),"")</f>
        <v>a1Y36000002bZJxEAM</v>
      </c>
      <c r="N145" s="393"/>
      <c r="O145" s="393" t="s">
        <v>519</v>
      </c>
      <c r="P145" s="170"/>
      <c r="Q145" s="379"/>
      <c r="R145" s="379"/>
      <c r="S145" s="380"/>
      <c r="T145" s="380"/>
      <c r="U145" s="380"/>
      <c r="V145" s="380"/>
      <c r="W145" s="380"/>
      <c r="X145" s="380"/>
      <c r="Y145" s="380"/>
      <c r="Z145" s="380"/>
      <c r="AA145" s="380"/>
      <c r="AB145" s="380"/>
      <c r="AC145" s="380"/>
      <c r="AD145" s="379"/>
    </row>
    <row r="146" spans="1:30" ht="47.1" customHeight="1" x14ac:dyDescent="0.25">
      <c r="A146" s="367">
        <v>18</v>
      </c>
      <c r="B146" s="386" t="str">
        <f t="shared" si="13"/>
        <v/>
      </c>
      <c r="C146" s="387" t="str">
        <f>IFERROR(IF(K146&lt;&gt;"",K146,IF(A146=A145,IF(C145&lt;YEAR('Overview - Section A'!$E$8),C145+1,""),YEAR('Overview - Section A'!$E$7)-1)),"")</f>
        <v/>
      </c>
      <c r="D146" s="388"/>
      <c r="E146" s="389"/>
      <c r="F146" s="390" t="str">
        <f t="shared" si="10"/>
        <v/>
      </c>
      <c r="G146" s="391"/>
      <c r="H146" s="392"/>
      <c r="I146" s="393" t="str">
        <f t="shared" si="11"/>
        <v>18</v>
      </c>
      <c r="J146" s="394" t="s">
        <v>417</v>
      </c>
      <c r="K146" s="395"/>
      <c r="L146" s="393" t="b">
        <f t="shared" si="12"/>
        <v>0</v>
      </c>
      <c r="M146" s="393" t="str">
        <f>IFERROR(IF(G146&lt;&gt;"",INDEX('Overview - Section A'!$U$38:$U$45,MATCH(G146,'Overview - Section A'!$A$38:$A$45,1)),J146),"")</f>
        <v>a1Y36000002bZJyEAM</v>
      </c>
      <c r="N146" s="393"/>
      <c r="O146" s="393" t="s">
        <v>520</v>
      </c>
      <c r="P146" s="170"/>
      <c r="Q146" s="379"/>
      <c r="R146" s="379"/>
      <c r="S146" s="380"/>
      <c r="T146" s="380"/>
      <c r="U146" s="380"/>
      <c r="V146" s="380"/>
      <c r="W146" s="380"/>
      <c r="X146" s="380"/>
      <c r="Y146" s="380"/>
      <c r="Z146" s="380"/>
      <c r="AA146" s="380"/>
      <c r="AB146" s="380"/>
      <c r="AC146" s="380"/>
      <c r="AD146" s="379"/>
    </row>
    <row r="147" spans="1:30" ht="47.1" customHeight="1" x14ac:dyDescent="0.25">
      <c r="A147" s="367">
        <v>19</v>
      </c>
      <c r="B147" s="386" t="str">
        <f t="shared" si="13"/>
        <v/>
      </c>
      <c r="C147" s="387">
        <f>IFERROR(IF(K147&lt;&gt;"",K147,IF(A147=A146,IF(C146&lt;YEAR('Overview - Section A'!$E$8),C146+1,""),YEAR('Overview - Section A'!$E$7)-1)),"")</f>
        <v>2017</v>
      </c>
      <c r="D147" s="388"/>
      <c r="E147" s="389"/>
      <c r="F147" s="390" t="str">
        <f t="shared" si="10"/>
        <v/>
      </c>
      <c r="G147" s="391"/>
      <c r="H147" s="392"/>
      <c r="I147" s="393" t="str">
        <f t="shared" si="11"/>
        <v>192017</v>
      </c>
      <c r="J147" s="394" t="s">
        <v>407</v>
      </c>
      <c r="K147" s="395"/>
      <c r="L147" s="393" t="b">
        <f t="shared" si="12"/>
        <v>0</v>
      </c>
      <c r="M147" s="393" t="str">
        <f>IFERROR(IF(G147&lt;&gt;"",INDEX('Overview - Section A'!$U$38:$U$45,MATCH(G147,'Overview - Section A'!$A$38:$A$45,1)),J147),"")</f>
        <v>a1Y36000002bZJtEAM</v>
      </c>
      <c r="N147" s="393"/>
      <c r="O147" s="393" t="s">
        <v>521</v>
      </c>
      <c r="P147" s="170"/>
      <c r="Q147" s="379"/>
      <c r="R147" s="379"/>
      <c r="S147" s="380"/>
      <c r="T147" s="380"/>
      <c r="U147" s="380"/>
      <c r="V147" s="380"/>
      <c r="W147" s="380"/>
      <c r="X147" s="380"/>
      <c r="Y147" s="380"/>
      <c r="Z147" s="380"/>
      <c r="AA147" s="380"/>
      <c r="AB147" s="380"/>
      <c r="AC147" s="380"/>
      <c r="AD147" s="379"/>
    </row>
    <row r="148" spans="1:30" ht="47.1" customHeight="1" x14ac:dyDescent="0.25">
      <c r="A148" s="367">
        <v>19</v>
      </c>
      <c r="B148" s="386" t="str">
        <f t="shared" si="13"/>
        <v/>
      </c>
      <c r="C148" s="387">
        <f>IFERROR(IF(K148&lt;&gt;"",K148,IF(A148=A147,IF(C147&lt;YEAR('Overview - Section A'!$E$8),C147+1,""),YEAR('Overview - Section A'!$E$7)-1)),"")</f>
        <v>2018</v>
      </c>
      <c r="D148" s="388"/>
      <c r="E148" s="389"/>
      <c r="F148" s="390" t="str">
        <f t="shared" si="10"/>
        <v/>
      </c>
      <c r="G148" s="391"/>
      <c r="H148" s="392"/>
      <c r="I148" s="393" t="str">
        <f t="shared" si="11"/>
        <v>192018</v>
      </c>
      <c r="J148" s="394" t="s">
        <v>409</v>
      </c>
      <c r="K148" s="395"/>
      <c r="L148" s="393" t="b">
        <f t="shared" si="12"/>
        <v>0</v>
      </c>
      <c r="M148" s="393" t="str">
        <f>IFERROR(IF(G148&lt;&gt;"",INDEX('Overview - Section A'!$U$38:$U$45,MATCH(G148,'Overview - Section A'!$A$38:$A$45,1)),J148),"")</f>
        <v>a1Y36000002bZJuEAM</v>
      </c>
      <c r="N148" s="393"/>
      <c r="O148" s="393" t="s">
        <v>522</v>
      </c>
      <c r="P148" s="170"/>
      <c r="Q148" s="379"/>
      <c r="R148" s="379"/>
      <c r="S148" s="380"/>
      <c r="T148" s="380"/>
      <c r="U148" s="380"/>
      <c r="V148" s="380"/>
      <c r="W148" s="380"/>
      <c r="X148" s="380"/>
      <c r="Y148" s="380"/>
      <c r="Z148" s="380"/>
      <c r="AA148" s="380"/>
      <c r="AB148" s="380"/>
      <c r="AC148" s="380"/>
      <c r="AD148" s="379"/>
    </row>
    <row r="149" spans="1:30" ht="47.1" customHeight="1" x14ac:dyDescent="0.25">
      <c r="A149" s="367">
        <v>19</v>
      </c>
      <c r="B149" s="386" t="str">
        <f t="shared" si="13"/>
        <v/>
      </c>
      <c r="C149" s="387">
        <f>IFERROR(IF(K149&lt;&gt;"",K149,IF(A149=A148,IF(C148&lt;YEAR('Overview - Section A'!$E$8),C148+1,""),YEAR('Overview - Section A'!$E$7)-1)),"")</f>
        <v>2019</v>
      </c>
      <c r="D149" s="388"/>
      <c r="E149" s="389"/>
      <c r="F149" s="390" t="str">
        <f t="shared" si="10"/>
        <v/>
      </c>
      <c r="G149" s="391"/>
      <c r="H149" s="392"/>
      <c r="I149" s="393" t="str">
        <f t="shared" si="11"/>
        <v>192019</v>
      </c>
      <c r="J149" s="394" t="s">
        <v>411</v>
      </c>
      <c r="K149" s="395"/>
      <c r="L149" s="393" t="b">
        <f t="shared" si="12"/>
        <v>0</v>
      </c>
      <c r="M149" s="393" t="str">
        <f>IFERROR(IF(G149&lt;&gt;"",INDEX('Overview - Section A'!$U$38:$U$45,MATCH(G149,'Overview - Section A'!$A$38:$A$45,1)),J149),"")</f>
        <v>a1Y36000002bZJvEAM</v>
      </c>
      <c r="N149" s="393"/>
      <c r="O149" s="393" t="s">
        <v>523</v>
      </c>
      <c r="P149" s="170"/>
      <c r="Q149" s="379"/>
      <c r="R149" s="379"/>
      <c r="S149" s="380"/>
      <c r="T149" s="380"/>
      <c r="U149" s="380"/>
      <c r="V149" s="380"/>
      <c r="W149" s="380"/>
      <c r="X149" s="380"/>
      <c r="Y149" s="380"/>
      <c r="Z149" s="380"/>
      <c r="AA149" s="380"/>
      <c r="AB149" s="380"/>
      <c r="AC149" s="380"/>
      <c r="AD149" s="379"/>
    </row>
    <row r="150" spans="1:30" ht="47.1" customHeight="1" x14ac:dyDescent="0.25">
      <c r="A150" s="367">
        <v>19</v>
      </c>
      <c r="B150" s="386" t="str">
        <f t="shared" si="13"/>
        <v/>
      </c>
      <c r="C150" s="387">
        <f>IFERROR(IF(K150&lt;&gt;"",K150,IF(A150=A149,IF(C149&lt;YEAR('Overview - Section A'!$E$8),C149+1,""),YEAR('Overview - Section A'!$E$7)-1)),"")</f>
        <v>2020</v>
      </c>
      <c r="D150" s="388"/>
      <c r="E150" s="389"/>
      <c r="F150" s="390" t="str">
        <f t="shared" si="10"/>
        <v/>
      </c>
      <c r="G150" s="391"/>
      <c r="H150" s="392"/>
      <c r="I150" s="393" t="str">
        <f t="shared" si="11"/>
        <v>192020</v>
      </c>
      <c r="J150" s="394" t="s">
        <v>413</v>
      </c>
      <c r="K150" s="395"/>
      <c r="L150" s="393" t="b">
        <f t="shared" si="12"/>
        <v>0</v>
      </c>
      <c r="M150" s="393" t="str">
        <f>IFERROR(IF(G150&lt;&gt;"",INDEX('Overview - Section A'!$U$38:$U$45,MATCH(G150,'Overview - Section A'!$A$38:$A$45,1)),J150),"")</f>
        <v>a1Y36000002bZJwEAM</v>
      </c>
      <c r="N150" s="393"/>
      <c r="O150" s="393" t="s">
        <v>524</v>
      </c>
      <c r="P150" s="170"/>
      <c r="Q150" s="379"/>
      <c r="R150" s="379"/>
      <c r="S150" s="380"/>
      <c r="T150" s="380"/>
      <c r="U150" s="380"/>
      <c r="V150" s="380"/>
      <c r="W150" s="380"/>
      <c r="X150" s="380"/>
      <c r="Y150" s="380"/>
      <c r="Z150" s="380"/>
      <c r="AA150" s="380"/>
      <c r="AB150" s="380"/>
      <c r="AC150" s="380"/>
      <c r="AD150" s="379"/>
    </row>
    <row r="151" spans="1:30" ht="47.1" customHeight="1" x14ac:dyDescent="0.25">
      <c r="A151" s="367">
        <v>19</v>
      </c>
      <c r="B151" s="386" t="str">
        <f t="shared" si="13"/>
        <v/>
      </c>
      <c r="C151" s="387" t="str">
        <f>IFERROR(IF(K151&lt;&gt;"",K151,IF(A151=A150,IF(C150&lt;YEAR('Overview - Section A'!$E$8),C150+1,""),YEAR('Overview - Section A'!$E$7)-1)),"")</f>
        <v/>
      </c>
      <c r="D151" s="388"/>
      <c r="E151" s="389"/>
      <c r="F151" s="390" t="str">
        <f t="shared" si="10"/>
        <v/>
      </c>
      <c r="G151" s="391"/>
      <c r="H151" s="392"/>
      <c r="I151" s="393" t="str">
        <f t="shared" si="11"/>
        <v>19</v>
      </c>
      <c r="J151" s="394" t="s">
        <v>415</v>
      </c>
      <c r="K151" s="395"/>
      <c r="L151" s="393" t="b">
        <f t="shared" si="12"/>
        <v>0</v>
      </c>
      <c r="M151" s="393" t="str">
        <f>IFERROR(IF(G151&lt;&gt;"",INDEX('Overview - Section A'!$U$38:$U$45,MATCH(G151,'Overview - Section A'!$A$38:$A$45,1)),J151),"")</f>
        <v>a1Y36000002bZJxEAM</v>
      </c>
      <c r="N151" s="393"/>
      <c r="O151" s="393" t="s">
        <v>525</v>
      </c>
      <c r="P151" s="170"/>
      <c r="Q151" s="379"/>
      <c r="R151" s="379"/>
      <c r="S151" s="380"/>
      <c r="T151" s="380"/>
      <c r="U151" s="380"/>
      <c r="V151" s="380"/>
      <c r="W151" s="380"/>
      <c r="X151" s="380"/>
      <c r="Y151" s="380"/>
      <c r="Z151" s="380"/>
      <c r="AA151" s="380"/>
      <c r="AB151" s="380"/>
      <c r="AC151" s="380"/>
      <c r="AD151" s="379"/>
    </row>
    <row r="152" spans="1:30" ht="47.1" customHeight="1" x14ac:dyDescent="0.25">
      <c r="A152" s="367">
        <v>19</v>
      </c>
      <c r="B152" s="386" t="str">
        <f t="shared" si="13"/>
        <v/>
      </c>
      <c r="C152" s="387" t="str">
        <f>IFERROR(IF(K152&lt;&gt;"",K152,IF(A152=A151,IF(C151&lt;YEAR('Overview - Section A'!$E$8),C151+1,""),YEAR('Overview - Section A'!$E$7)-1)),"")</f>
        <v/>
      </c>
      <c r="D152" s="388"/>
      <c r="E152" s="389"/>
      <c r="F152" s="390" t="str">
        <f t="shared" si="10"/>
        <v/>
      </c>
      <c r="G152" s="391"/>
      <c r="H152" s="392"/>
      <c r="I152" s="393" t="str">
        <f t="shared" si="11"/>
        <v>19</v>
      </c>
      <c r="J152" s="394" t="s">
        <v>417</v>
      </c>
      <c r="K152" s="395"/>
      <c r="L152" s="393" t="b">
        <f t="shared" si="12"/>
        <v>0</v>
      </c>
      <c r="M152" s="393" t="str">
        <f>IFERROR(IF(G152&lt;&gt;"",INDEX('Overview - Section A'!$U$38:$U$45,MATCH(G152,'Overview - Section A'!$A$38:$A$45,1)),J152),"")</f>
        <v>a1Y36000002bZJyEAM</v>
      </c>
      <c r="N152" s="393"/>
      <c r="O152" s="393" t="s">
        <v>526</v>
      </c>
      <c r="P152" s="170"/>
      <c r="Q152" s="379"/>
      <c r="R152" s="379"/>
      <c r="S152" s="380"/>
      <c r="T152" s="380"/>
      <c r="U152" s="380"/>
      <c r="V152" s="380"/>
      <c r="W152" s="380"/>
      <c r="X152" s="380"/>
      <c r="Y152" s="380"/>
      <c r="Z152" s="380"/>
      <c r="AA152" s="380"/>
      <c r="AB152" s="380"/>
      <c r="AC152" s="380"/>
      <c r="AD152" s="379"/>
    </row>
    <row r="153" spans="1:30" ht="47.1" customHeight="1" x14ac:dyDescent="0.25">
      <c r="A153" s="367">
        <v>20</v>
      </c>
      <c r="B153" s="386" t="str">
        <f t="shared" si="13"/>
        <v/>
      </c>
      <c r="C153" s="387">
        <f>IFERROR(IF(K153&lt;&gt;"",K153,IF(A153=A152,IF(C152&lt;YEAR('Overview - Section A'!$E$8),C152+1,""),YEAR('Overview - Section A'!$E$7)-1)),"")</f>
        <v>2017</v>
      </c>
      <c r="D153" s="388"/>
      <c r="E153" s="389"/>
      <c r="F153" s="390" t="str">
        <f t="shared" si="10"/>
        <v/>
      </c>
      <c r="G153" s="391"/>
      <c r="H153" s="392"/>
      <c r="I153" s="393" t="str">
        <f t="shared" si="11"/>
        <v>202017</v>
      </c>
      <c r="J153" s="394" t="s">
        <v>407</v>
      </c>
      <c r="K153" s="395"/>
      <c r="L153" s="393" t="b">
        <f t="shared" si="12"/>
        <v>0</v>
      </c>
      <c r="M153" s="393" t="str">
        <f>IFERROR(IF(G153&lt;&gt;"",INDEX('Overview - Section A'!$U$38:$U$45,MATCH(G153,'Overview - Section A'!$A$38:$A$45,1)),J153),"")</f>
        <v>a1Y36000002bZJtEAM</v>
      </c>
      <c r="N153" s="393"/>
      <c r="O153" s="393" t="s">
        <v>527</v>
      </c>
      <c r="P153" s="170"/>
      <c r="Q153" s="379"/>
      <c r="R153" s="379"/>
      <c r="S153" s="380"/>
      <c r="T153" s="380"/>
      <c r="U153" s="380"/>
      <c r="V153" s="380"/>
      <c r="W153" s="380"/>
      <c r="X153" s="380"/>
      <c r="Y153" s="380"/>
      <c r="Z153" s="380"/>
      <c r="AA153" s="380"/>
      <c r="AB153" s="380"/>
      <c r="AC153" s="380"/>
      <c r="AD153" s="379"/>
    </row>
    <row r="154" spans="1:30" ht="47.1" customHeight="1" x14ac:dyDescent="0.25">
      <c r="A154" s="367">
        <v>20</v>
      </c>
      <c r="B154" s="386" t="str">
        <f t="shared" si="13"/>
        <v/>
      </c>
      <c r="C154" s="387">
        <f>IFERROR(IF(K154&lt;&gt;"",K154,IF(A154=A153,IF(C153&lt;YEAR('Overview - Section A'!$E$8),C153+1,""),YEAR('Overview - Section A'!$E$7)-1)),"")</f>
        <v>2018</v>
      </c>
      <c r="D154" s="388"/>
      <c r="E154" s="389"/>
      <c r="F154" s="390" t="str">
        <f t="shared" si="10"/>
        <v/>
      </c>
      <c r="G154" s="391"/>
      <c r="H154" s="392"/>
      <c r="I154" s="393" t="str">
        <f t="shared" si="11"/>
        <v>202018</v>
      </c>
      <c r="J154" s="394" t="s">
        <v>409</v>
      </c>
      <c r="K154" s="395"/>
      <c r="L154" s="393" t="b">
        <f t="shared" si="12"/>
        <v>0</v>
      </c>
      <c r="M154" s="393" t="str">
        <f>IFERROR(IF(G154&lt;&gt;"",INDEX('Overview - Section A'!$U$38:$U$45,MATCH(G154,'Overview - Section A'!$A$38:$A$45,1)),J154),"")</f>
        <v>a1Y36000002bZJuEAM</v>
      </c>
      <c r="N154" s="393"/>
      <c r="O154" s="393" t="s">
        <v>528</v>
      </c>
      <c r="P154" s="170"/>
      <c r="Q154" s="379"/>
      <c r="R154" s="379"/>
      <c r="S154" s="380"/>
      <c r="T154" s="380"/>
      <c r="U154" s="380"/>
      <c r="V154" s="380"/>
      <c r="W154" s="380"/>
      <c r="X154" s="380"/>
      <c r="Y154" s="380"/>
      <c r="Z154" s="380"/>
      <c r="AA154" s="380"/>
      <c r="AB154" s="380"/>
      <c r="AC154" s="380"/>
      <c r="AD154" s="379"/>
    </row>
    <row r="155" spans="1:30" ht="47.1" customHeight="1" x14ac:dyDescent="0.25">
      <c r="A155" s="367">
        <v>20</v>
      </c>
      <c r="B155" s="386" t="str">
        <f t="shared" si="13"/>
        <v/>
      </c>
      <c r="C155" s="387">
        <f>IFERROR(IF(K155&lt;&gt;"",K155,IF(A155=A154,IF(C154&lt;YEAR('Overview - Section A'!$E$8),C154+1,""),YEAR('Overview - Section A'!$E$7)-1)),"")</f>
        <v>2019</v>
      </c>
      <c r="D155" s="388"/>
      <c r="E155" s="389"/>
      <c r="F155" s="390" t="str">
        <f t="shared" si="10"/>
        <v/>
      </c>
      <c r="G155" s="391"/>
      <c r="H155" s="392"/>
      <c r="I155" s="393" t="str">
        <f t="shared" si="11"/>
        <v>202019</v>
      </c>
      <c r="J155" s="394" t="s">
        <v>411</v>
      </c>
      <c r="K155" s="395"/>
      <c r="L155" s="393" t="b">
        <f t="shared" si="12"/>
        <v>0</v>
      </c>
      <c r="M155" s="393" t="str">
        <f>IFERROR(IF(G155&lt;&gt;"",INDEX('Overview - Section A'!$U$38:$U$45,MATCH(G155,'Overview - Section A'!$A$38:$A$45,1)),J155),"")</f>
        <v>a1Y36000002bZJvEAM</v>
      </c>
      <c r="N155" s="393"/>
      <c r="O155" s="393" t="s">
        <v>529</v>
      </c>
      <c r="P155" s="170"/>
      <c r="Q155" s="379"/>
      <c r="R155" s="379"/>
      <c r="S155" s="380"/>
      <c r="T155" s="380"/>
      <c r="U155" s="380"/>
      <c r="V155" s="380"/>
      <c r="W155" s="380"/>
      <c r="X155" s="380"/>
      <c r="Y155" s="380"/>
      <c r="Z155" s="380"/>
      <c r="AA155" s="380"/>
      <c r="AB155" s="380"/>
      <c r="AC155" s="380"/>
      <c r="AD155" s="379"/>
    </row>
    <row r="156" spans="1:30" ht="47.1" customHeight="1" x14ac:dyDescent="0.25">
      <c r="A156" s="367">
        <v>20</v>
      </c>
      <c r="B156" s="386" t="str">
        <f t="shared" si="13"/>
        <v/>
      </c>
      <c r="C156" s="387">
        <f>IFERROR(IF(K156&lt;&gt;"",K156,IF(A156=A155,IF(C155&lt;YEAR('Overview - Section A'!$E$8),C155+1,""),YEAR('Overview - Section A'!$E$7)-1)),"")</f>
        <v>2020</v>
      </c>
      <c r="D156" s="388"/>
      <c r="E156" s="389"/>
      <c r="F156" s="390" t="str">
        <f t="shared" si="10"/>
        <v/>
      </c>
      <c r="G156" s="391"/>
      <c r="H156" s="392"/>
      <c r="I156" s="393" t="str">
        <f t="shared" si="11"/>
        <v>202020</v>
      </c>
      <c r="J156" s="394" t="s">
        <v>413</v>
      </c>
      <c r="K156" s="395"/>
      <c r="L156" s="393" t="b">
        <f t="shared" si="12"/>
        <v>0</v>
      </c>
      <c r="M156" s="393" t="str">
        <f>IFERROR(IF(G156&lt;&gt;"",INDEX('Overview - Section A'!$U$38:$U$45,MATCH(G156,'Overview - Section A'!$A$38:$A$45,1)),J156),"")</f>
        <v>a1Y36000002bZJwEAM</v>
      </c>
      <c r="N156" s="393"/>
      <c r="O156" s="393" t="s">
        <v>530</v>
      </c>
      <c r="P156" s="170"/>
      <c r="Q156" s="379"/>
      <c r="R156" s="379"/>
      <c r="S156" s="380"/>
      <c r="T156" s="380"/>
      <c r="U156" s="380"/>
      <c r="V156" s="380"/>
      <c r="W156" s="380"/>
      <c r="X156" s="380"/>
      <c r="Y156" s="380"/>
      <c r="Z156" s="380"/>
      <c r="AA156" s="380"/>
      <c r="AB156" s="380"/>
      <c r="AC156" s="380"/>
      <c r="AD156" s="379"/>
    </row>
    <row r="157" spans="1:30" ht="47.1" customHeight="1" x14ac:dyDescent="0.25">
      <c r="A157" s="367">
        <v>20</v>
      </c>
      <c r="B157" s="386" t="str">
        <f t="shared" si="13"/>
        <v/>
      </c>
      <c r="C157" s="387" t="str">
        <f>IFERROR(IF(K157&lt;&gt;"",K157,IF(A157=A156,IF(C156&lt;YEAR('Overview - Section A'!$E$8),C156+1,""),YEAR('Overview - Section A'!$E$7)-1)),"")</f>
        <v/>
      </c>
      <c r="D157" s="388"/>
      <c r="E157" s="389"/>
      <c r="F157" s="390" t="str">
        <f t="shared" si="10"/>
        <v/>
      </c>
      <c r="G157" s="391"/>
      <c r="H157" s="392"/>
      <c r="I157" s="393" t="str">
        <f t="shared" si="11"/>
        <v>20</v>
      </c>
      <c r="J157" s="394" t="s">
        <v>415</v>
      </c>
      <c r="K157" s="395"/>
      <c r="L157" s="393" t="b">
        <f t="shared" si="12"/>
        <v>0</v>
      </c>
      <c r="M157" s="393" t="str">
        <f>IFERROR(IF(G157&lt;&gt;"",INDEX('Overview - Section A'!$U$38:$U$45,MATCH(G157,'Overview - Section A'!$A$38:$A$45,1)),J157),"")</f>
        <v>a1Y36000002bZJxEAM</v>
      </c>
      <c r="N157" s="393"/>
      <c r="O157" s="393" t="s">
        <v>531</v>
      </c>
      <c r="P157" s="170"/>
      <c r="Q157" s="379"/>
      <c r="R157" s="379"/>
      <c r="S157" s="380"/>
      <c r="T157" s="380"/>
      <c r="U157" s="380"/>
      <c r="V157" s="380"/>
      <c r="W157" s="380"/>
      <c r="X157" s="380"/>
      <c r="Y157" s="380"/>
      <c r="Z157" s="380"/>
      <c r="AA157" s="380"/>
      <c r="AB157" s="380"/>
      <c r="AC157" s="380"/>
      <c r="AD157" s="379"/>
    </row>
    <row r="158" spans="1:30" ht="47.1" customHeight="1" x14ac:dyDescent="0.25">
      <c r="A158" s="367">
        <v>20</v>
      </c>
      <c r="B158" s="386" t="str">
        <f t="shared" si="13"/>
        <v/>
      </c>
      <c r="C158" s="387" t="str">
        <f>IFERROR(IF(K158&lt;&gt;"",K158,IF(A158=A157,IF(C157&lt;YEAR('Overview - Section A'!$E$8),C157+1,""),YEAR('Overview - Section A'!$E$7)-1)),"")</f>
        <v/>
      </c>
      <c r="D158" s="388"/>
      <c r="E158" s="389"/>
      <c r="F158" s="390" t="str">
        <f t="shared" si="10"/>
        <v/>
      </c>
      <c r="G158" s="391"/>
      <c r="H158" s="392"/>
      <c r="I158" s="393" t="str">
        <f t="shared" si="11"/>
        <v>20</v>
      </c>
      <c r="J158" s="394" t="s">
        <v>417</v>
      </c>
      <c r="K158" s="395"/>
      <c r="L158" s="393" t="b">
        <f t="shared" si="12"/>
        <v>0</v>
      </c>
      <c r="M158" s="393" t="str">
        <f>IFERROR(IF(G158&lt;&gt;"",INDEX('Overview - Section A'!$U$38:$U$45,MATCH(G158,'Overview - Section A'!$A$38:$A$45,1)),J158),"")</f>
        <v>a1Y36000002bZJyEAM</v>
      </c>
      <c r="N158" s="393"/>
      <c r="O158" s="393" t="s">
        <v>532</v>
      </c>
      <c r="P158" s="170"/>
      <c r="Q158" s="379"/>
      <c r="R158" s="379"/>
      <c r="S158" s="380"/>
      <c r="T158" s="380"/>
      <c r="U158" s="380"/>
      <c r="V158" s="380"/>
      <c r="W158" s="380"/>
      <c r="X158" s="380"/>
      <c r="Y158" s="380"/>
      <c r="Z158" s="380"/>
      <c r="AA158" s="380"/>
      <c r="AB158" s="380"/>
      <c r="AC158" s="380"/>
      <c r="AD158" s="379"/>
    </row>
    <row r="159" spans="1:30" ht="47.1" customHeight="1" x14ac:dyDescent="0.25">
      <c r="A159" s="367">
        <v>21</v>
      </c>
      <c r="B159" s="386" t="str">
        <f t="shared" si="13"/>
        <v/>
      </c>
      <c r="C159" s="387">
        <f>IFERROR(IF(K159&lt;&gt;"",K159,IF(A159=A158,IF(C158&lt;YEAR('Overview - Section A'!$E$8),C158+1,""),YEAR('Overview - Section A'!$E$7)-1)),"")</f>
        <v>2017</v>
      </c>
      <c r="D159" s="388"/>
      <c r="E159" s="389"/>
      <c r="F159" s="390" t="str">
        <f t="shared" si="10"/>
        <v/>
      </c>
      <c r="G159" s="391"/>
      <c r="H159" s="392"/>
      <c r="I159" s="393" t="str">
        <f t="shared" si="11"/>
        <v>212017</v>
      </c>
      <c r="J159" s="394" t="s">
        <v>407</v>
      </c>
      <c r="K159" s="395"/>
      <c r="L159" s="393" t="b">
        <f t="shared" si="12"/>
        <v>0</v>
      </c>
      <c r="M159" s="393" t="str">
        <f>IFERROR(IF(G159&lt;&gt;"",INDEX('Overview - Section A'!$U$38:$U$45,MATCH(G159,'Overview - Section A'!$A$38:$A$45,1)),J159),"")</f>
        <v>a1Y36000002bZJtEAM</v>
      </c>
      <c r="N159" s="393"/>
      <c r="O159" s="393" t="s">
        <v>533</v>
      </c>
      <c r="P159" s="170"/>
      <c r="Q159" s="379"/>
      <c r="R159" s="379"/>
      <c r="S159" s="380"/>
      <c r="T159" s="380"/>
      <c r="U159" s="380"/>
      <c r="V159" s="380"/>
      <c r="W159" s="380"/>
      <c r="X159" s="380"/>
      <c r="Y159" s="380"/>
      <c r="Z159" s="380"/>
      <c r="AA159" s="380"/>
      <c r="AB159" s="380"/>
      <c r="AC159" s="380"/>
      <c r="AD159" s="379"/>
    </row>
    <row r="160" spans="1:30" ht="47.1" customHeight="1" x14ac:dyDescent="0.25">
      <c r="A160" s="367">
        <v>21</v>
      </c>
      <c r="B160" s="386" t="str">
        <f t="shared" si="13"/>
        <v/>
      </c>
      <c r="C160" s="387">
        <f>IFERROR(IF(K160&lt;&gt;"",K160,IF(A160=A159,IF(C159&lt;YEAR('Overview - Section A'!$E$8),C159+1,""),YEAR('Overview - Section A'!$E$7)-1)),"")</f>
        <v>2018</v>
      </c>
      <c r="D160" s="388"/>
      <c r="E160" s="389"/>
      <c r="F160" s="390" t="str">
        <f t="shared" si="10"/>
        <v/>
      </c>
      <c r="G160" s="391"/>
      <c r="H160" s="392"/>
      <c r="I160" s="393" t="str">
        <f t="shared" si="11"/>
        <v>212018</v>
      </c>
      <c r="J160" s="394" t="s">
        <v>409</v>
      </c>
      <c r="K160" s="395"/>
      <c r="L160" s="393" t="b">
        <f t="shared" si="12"/>
        <v>0</v>
      </c>
      <c r="M160" s="393" t="str">
        <f>IFERROR(IF(G160&lt;&gt;"",INDEX('Overview - Section A'!$U$38:$U$45,MATCH(G160,'Overview - Section A'!$A$38:$A$45,1)),J160),"")</f>
        <v>a1Y36000002bZJuEAM</v>
      </c>
      <c r="N160" s="393"/>
      <c r="O160" s="393" t="s">
        <v>534</v>
      </c>
      <c r="P160" s="170"/>
      <c r="Q160" s="379"/>
      <c r="R160" s="379"/>
      <c r="S160" s="380"/>
      <c r="T160" s="380"/>
      <c r="U160" s="380"/>
      <c r="V160" s="380"/>
      <c r="W160" s="380"/>
      <c r="X160" s="380"/>
      <c r="Y160" s="380"/>
      <c r="Z160" s="380"/>
      <c r="AA160" s="380"/>
      <c r="AB160" s="380"/>
      <c r="AC160" s="380"/>
      <c r="AD160" s="379"/>
    </row>
    <row r="161" spans="1:30" ht="47.1" customHeight="1" x14ac:dyDescent="0.25">
      <c r="A161" s="367">
        <v>21</v>
      </c>
      <c r="B161" s="386" t="str">
        <f t="shared" si="13"/>
        <v/>
      </c>
      <c r="C161" s="387">
        <f>IFERROR(IF(K161&lt;&gt;"",K161,IF(A161=A160,IF(C160&lt;YEAR('Overview - Section A'!$E$8),C160+1,""),YEAR('Overview - Section A'!$E$7)-1)),"")</f>
        <v>2019</v>
      </c>
      <c r="D161" s="388"/>
      <c r="E161" s="389"/>
      <c r="F161" s="390" t="str">
        <f t="shared" si="10"/>
        <v/>
      </c>
      <c r="G161" s="391"/>
      <c r="H161" s="392"/>
      <c r="I161" s="393" t="str">
        <f t="shared" si="11"/>
        <v>212019</v>
      </c>
      <c r="J161" s="394" t="s">
        <v>411</v>
      </c>
      <c r="K161" s="395"/>
      <c r="L161" s="393" t="b">
        <f t="shared" si="12"/>
        <v>0</v>
      </c>
      <c r="M161" s="393" t="str">
        <f>IFERROR(IF(G161&lt;&gt;"",INDEX('Overview - Section A'!$U$38:$U$45,MATCH(G161,'Overview - Section A'!$A$38:$A$45,1)),J161),"")</f>
        <v>a1Y36000002bZJvEAM</v>
      </c>
      <c r="N161" s="393"/>
      <c r="O161" s="393" t="s">
        <v>535</v>
      </c>
      <c r="P161" s="170"/>
      <c r="Q161" s="379"/>
      <c r="R161" s="379"/>
      <c r="S161" s="380"/>
      <c r="T161" s="380"/>
      <c r="U161" s="380"/>
      <c r="V161" s="380"/>
      <c r="W161" s="380"/>
      <c r="X161" s="380"/>
      <c r="Y161" s="380"/>
      <c r="Z161" s="380"/>
      <c r="AA161" s="380"/>
      <c r="AB161" s="380"/>
      <c r="AC161" s="380"/>
      <c r="AD161" s="379"/>
    </row>
    <row r="162" spans="1:30" ht="47.1" customHeight="1" x14ac:dyDescent="0.25">
      <c r="A162" s="367">
        <v>21</v>
      </c>
      <c r="B162" s="386" t="str">
        <f t="shared" si="13"/>
        <v/>
      </c>
      <c r="C162" s="387">
        <f>IFERROR(IF(K162&lt;&gt;"",K162,IF(A162=A161,IF(C161&lt;YEAR('Overview - Section A'!$E$8),C161+1,""),YEAR('Overview - Section A'!$E$7)-1)),"")</f>
        <v>2020</v>
      </c>
      <c r="D162" s="388"/>
      <c r="E162" s="389"/>
      <c r="F162" s="390" t="str">
        <f t="shared" si="10"/>
        <v/>
      </c>
      <c r="G162" s="391"/>
      <c r="H162" s="392"/>
      <c r="I162" s="393" t="str">
        <f t="shared" si="11"/>
        <v>212020</v>
      </c>
      <c r="J162" s="394" t="s">
        <v>413</v>
      </c>
      <c r="K162" s="395"/>
      <c r="L162" s="393" t="b">
        <f t="shared" si="12"/>
        <v>0</v>
      </c>
      <c r="M162" s="393" t="str">
        <f>IFERROR(IF(G162&lt;&gt;"",INDEX('Overview - Section A'!$U$38:$U$45,MATCH(G162,'Overview - Section A'!$A$38:$A$45,1)),J162),"")</f>
        <v>a1Y36000002bZJwEAM</v>
      </c>
      <c r="N162" s="393"/>
      <c r="O162" s="393" t="s">
        <v>536</v>
      </c>
      <c r="P162" s="170"/>
      <c r="Q162" s="379"/>
      <c r="R162" s="379"/>
      <c r="S162" s="380"/>
      <c r="T162" s="380"/>
      <c r="U162" s="380"/>
      <c r="V162" s="380"/>
      <c r="W162" s="380"/>
      <c r="X162" s="380"/>
      <c r="Y162" s="380"/>
      <c r="Z162" s="380"/>
      <c r="AA162" s="380"/>
      <c r="AB162" s="380"/>
      <c r="AC162" s="380"/>
      <c r="AD162" s="379"/>
    </row>
    <row r="163" spans="1:30" ht="47.1" customHeight="1" x14ac:dyDescent="0.25">
      <c r="A163" s="367">
        <v>21</v>
      </c>
      <c r="B163" s="386" t="str">
        <f t="shared" si="13"/>
        <v/>
      </c>
      <c r="C163" s="387" t="str">
        <f>IFERROR(IF(K163&lt;&gt;"",K163,IF(A163=A162,IF(C162&lt;YEAR('Overview - Section A'!$E$8),C162+1,""),YEAR('Overview - Section A'!$E$7)-1)),"")</f>
        <v/>
      </c>
      <c r="D163" s="388"/>
      <c r="E163" s="389"/>
      <c r="F163" s="390" t="str">
        <f t="shared" si="10"/>
        <v/>
      </c>
      <c r="G163" s="391"/>
      <c r="H163" s="392"/>
      <c r="I163" s="393" t="str">
        <f t="shared" si="11"/>
        <v>21</v>
      </c>
      <c r="J163" s="394" t="s">
        <v>415</v>
      </c>
      <c r="K163" s="395"/>
      <c r="L163" s="393" t="b">
        <f t="shared" si="12"/>
        <v>0</v>
      </c>
      <c r="M163" s="393" t="str">
        <f>IFERROR(IF(G163&lt;&gt;"",INDEX('Overview - Section A'!$U$38:$U$45,MATCH(G163,'Overview - Section A'!$A$38:$A$45,1)),J163),"")</f>
        <v>a1Y36000002bZJxEAM</v>
      </c>
      <c r="N163" s="393"/>
      <c r="O163" s="393" t="s">
        <v>537</v>
      </c>
      <c r="P163" s="170"/>
      <c r="Q163" s="379"/>
      <c r="R163" s="379"/>
      <c r="S163" s="380"/>
      <c r="T163" s="380"/>
      <c r="U163" s="380"/>
      <c r="V163" s="380"/>
      <c r="W163" s="380"/>
      <c r="X163" s="380"/>
      <c r="Y163" s="380"/>
      <c r="Z163" s="380"/>
      <c r="AA163" s="380"/>
      <c r="AB163" s="380"/>
      <c r="AC163" s="380"/>
      <c r="AD163" s="379"/>
    </row>
    <row r="164" spans="1:30" ht="47.1" customHeight="1" x14ac:dyDescent="0.25">
      <c r="A164" s="367">
        <v>21</v>
      </c>
      <c r="B164" s="386" t="str">
        <f t="shared" si="13"/>
        <v/>
      </c>
      <c r="C164" s="387" t="str">
        <f>IFERROR(IF(K164&lt;&gt;"",K164,IF(A164=A163,IF(C163&lt;YEAR('Overview - Section A'!$E$8),C163+1,""),YEAR('Overview - Section A'!$E$7)-1)),"")</f>
        <v/>
      </c>
      <c r="D164" s="388"/>
      <c r="E164" s="389"/>
      <c r="F164" s="390" t="str">
        <f t="shared" si="10"/>
        <v/>
      </c>
      <c r="G164" s="391"/>
      <c r="H164" s="392"/>
      <c r="I164" s="393" t="str">
        <f t="shared" si="11"/>
        <v>21</v>
      </c>
      <c r="J164" s="394" t="s">
        <v>417</v>
      </c>
      <c r="K164" s="395"/>
      <c r="L164" s="393" t="b">
        <f t="shared" si="12"/>
        <v>0</v>
      </c>
      <c r="M164" s="393" t="str">
        <f>IFERROR(IF(G164&lt;&gt;"",INDEX('Overview - Section A'!$U$38:$U$45,MATCH(G164,'Overview - Section A'!$A$38:$A$45,1)),J164),"")</f>
        <v>a1Y36000002bZJyEAM</v>
      </c>
      <c r="N164" s="393"/>
      <c r="O164" s="393" t="s">
        <v>538</v>
      </c>
      <c r="P164" s="170"/>
      <c r="Q164" s="379"/>
      <c r="R164" s="379"/>
      <c r="S164" s="380"/>
      <c r="T164" s="380"/>
      <c r="U164" s="380"/>
      <c r="V164" s="380"/>
      <c r="W164" s="380"/>
      <c r="X164" s="380"/>
      <c r="Y164" s="380"/>
      <c r="Z164" s="380"/>
      <c r="AA164" s="380"/>
      <c r="AB164" s="380"/>
      <c r="AC164" s="380"/>
      <c r="AD164" s="379"/>
    </row>
    <row r="165" spans="1:30" ht="47.1" customHeight="1" x14ac:dyDescent="0.25">
      <c r="A165" s="367">
        <v>22</v>
      </c>
      <c r="B165" s="386" t="str">
        <f t="shared" si="13"/>
        <v/>
      </c>
      <c r="C165" s="387">
        <f>IFERROR(IF(K165&lt;&gt;"",K165,IF(A165=A164,IF(C164&lt;YEAR('Overview - Section A'!$E$8),C164+1,""),YEAR('Overview - Section A'!$E$7)-1)),"")</f>
        <v>2017</v>
      </c>
      <c r="D165" s="388"/>
      <c r="E165" s="389"/>
      <c r="F165" s="390" t="str">
        <f t="shared" si="10"/>
        <v/>
      </c>
      <c r="G165" s="391"/>
      <c r="H165" s="392"/>
      <c r="I165" s="393" t="str">
        <f t="shared" si="11"/>
        <v>222017</v>
      </c>
      <c r="J165" s="394" t="s">
        <v>407</v>
      </c>
      <c r="K165" s="395"/>
      <c r="L165" s="393" t="b">
        <f t="shared" si="12"/>
        <v>0</v>
      </c>
      <c r="M165" s="393" t="str">
        <f>IFERROR(IF(G165&lt;&gt;"",INDEX('Overview - Section A'!$U$38:$U$45,MATCH(G165,'Overview - Section A'!$A$38:$A$45,1)),J165),"")</f>
        <v>a1Y36000002bZJtEAM</v>
      </c>
      <c r="N165" s="393"/>
      <c r="O165" s="393" t="s">
        <v>539</v>
      </c>
      <c r="P165" s="170"/>
      <c r="Q165" s="379"/>
      <c r="R165" s="379"/>
      <c r="S165" s="380"/>
      <c r="T165" s="380"/>
      <c r="U165" s="380"/>
      <c r="V165" s="380"/>
      <c r="W165" s="380"/>
      <c r="X165" s="380"/>
      <c r="Y165" s="380"/>
      <c r="Z165" s="380"/>
      <c r="AA165" s="380"/>
      <c r="AB165" s="380"/>
      <c r="AC165" s="380"/>
      <c r="AD165" s="379"/>
    </row>
    <row r="166" spans="1:30" ht="47.1" customHeight="1" x14ac:dyDescent="0.25">
      <c r="A166" s="367">
        <v>22</v>
      </c>
      <c r="B166" s="386" t="str">
        <f t="shared" ref="B166:B176" si="14">IF(A166=A165,"",VLOOKUP(A166,$A$10:$V$34,22,FALSE))</f>
        <v/>
      </c>
      <c r="C166" s="387">
        <f>IFERROR(IF(K166&lt;&gt;"",K166,IF(A166=A165,IF(C165&lt;YEAR('Overview - Section A'!$E$8),C165+1,""),YEAR('Overview - Section A'!$E$7)-1)),"")</f>
        <v>2018</v>
      </c>
      <c r="D166" s="388"/>
      <c r="E166" s="389"/>
      <c r="F166" s="390" t="str">
        <f t="shared" si="10"/>
        <v/>
      </c>
      <c r="G166" s="391"/>
      <c r="H166" s="392"/>
      <c r="I166" s="393" t="str">
        <f t="shared" si="11"/>
        <v>222018</v>
      </c>
      <c r="J166" s="394" t="s">
        <v>409</v>
      </c>
      <c r="K166" s="395"/>
      <c r="L166" s="393" t="b">
        <f t="shared" si="12"/>
        <v>0</v>
      </c>
      <c r="M166" s="393" t="str">
        <f>IFERROR(IF(G166&lt;&gt;"",INDEX('Overview - Section A'!$U$38:$U$45,MATCH(G166,'Overview - Section A'!$A$38:$A$45,1)),J166),"")</f>
        <v>a1Y36000002bZJuEAM</v>
      </c>
      <c r="N166" s="393"/>
      <c r="O166" s="393" t="s">
        <v>540</v>
      </c>
      <c r="P166" s="170"/>
      <c r="Q166" s="379"/>
      <c r="R166" s="379"/>
      <c r="S166" s="380"/>
      <c r="T166" s="380"/>
      <c r="U166" s="380"/>
      <c r="V166" s="380"/>
      <c r="W166" s="380"/>
      <c r="X166" s="380"/>
      <c r="Y166" s="380"/>
      <c r="Z166" s="380"/>
      <c r="AA166" s="380"/>
      <c r="AB166" s="380"/>
      <c r="AC166" s="380"/>
      <c r="AD166" s="379"/>
    </row>
    <row r="167" spans="1:30" ht="47.1" customHeight="1" x14ac:dyDescent="0.25">
      <c r="A167" s="367">
        <v>22</v>
      </c>
      <c r="B167" s="386" t="str">
        <f t="shared" si="14"/>
        <v/>
      </c>
      <c r="C167" s="387">
        <f>IFERROR(IF(K167&lt;&gt;"",K167,IF(A167=A166,IF(C166&lt;YEAR('Overview - Section A'!$E$8),C166+1,""),YEAR('Overview - Section A'!$E$7)-1)),"")</f>
        <v>2019</v>
      </c>
      <c r="D167" s="388"/>
      <c r="E167" s="389"/>
      <c r="F167" s="390" t="str">
        <f t="shared" ref="F167:F176" si="15">IF(IF(AND(D167="",E167=""),N167,IFERROR((D167/E167)*100,""))=0,"",IF(AND(D167="",E167=""),N167,IFERROR((D167/E167)*100,"")))</f>
        <v/>
      </c>
      <c r="G167" s="391"/>
      <c r="H167" s="392"/>
      <c r="I167" s="393" t="str">
        <f t="shared" ref="I167:I176" si="16">CONCATENATE(A167,C167)</f>
        <v>222019</v>
      </c>
      <c r="J167" s="394" t="s">
        <v>411</v>
      </c>
      <c r="K167" s="395"/>
      <c r="L167" s="393" t="b">
        <f t="shared" ref="L167:L176" si="17">IFERROR(IF(OR(D167&lt;&gt;"",E167&lt;&gt;"",F167&lt;&gt;"",G167&lt;&gt;"",H167&lt;&gt;""),TRUE,FALSE),FALSE)</f>
        <v>0</v>
      </c>
      <c r="M167" s="393" t="str">
        <f>IFERROR(IF(G167&lt;&gt;"",INDEX('Overview - Section A'!$U$38:$U$45,MATCH(G167,'Overview - Section A'!$A$38:$A$45,1)),J167),"")</f>
        <v>a1Y36000002bZJvEAM</v>
      </c>
      <c r="N167" s="393"/>
      <c r="O167" s="393" t="s">
        <v>541</v>
      </c>
      <c r="P167" s="170"/>
      <c r="Q167" s="379"/>
      <c r="R167" s="379"/>
      <c r="S167" s="380"/>
      <c r="T167" s="380"/>
      <c r="U167" s="380"/>
      <c r="V167" s="380"/>
      <c r="W167" s="380"/>
      <c r="X167" s="380"/>
      <c r="Y167" s="380"/>
      <c r="Z167" s="380"/>
      <c r="AA167" s="380"/>
      <c r="AB167" s="380"/>
      <c r="AC167" s="380"/>
      <c r="AD167" s="379"/>
    </row>
    <row r="168" spans="1:30" ht="47.1" customHeight="1" x14ac:dyDescent="0.25">
      <c r="A168" s="367">
        <v>22</v>
      </c>
      <c r="B168" s="386" t="str">
        <f t="shared" si="14"/>
        <v/>
      </c>
      <c r="C168" s="387">
        <f>IFERROR(IF(K168&lt;&gt;"",K168,IF(A168=A167,IF(C167&lt;YEAR('Overview - Section A'!$E$8),C167+1,""),YEAR('Overview - Section A'!$E$7)-1)),"")</f>
        <v>2020</v>
      </c>
      <c r="D168" s="388"/>
      <c r="E168" s="389"/>
      <c r="F168" s="390" t="str">
        <f t="shared" si="15"/>
        <v/>
      </c>
      <c r="G168" s="391"/>
      <c r="H168" s="392"/>
      <c r="I168" s="393" t="str">
        <f t="shared" si="16"/>
        <v>222020</v>
      </c>
      <c r="J168" s="394" t="s">
        <v>413</v>
      </c>
      <c r="K168" s="395"/>
      <c r="L168" s="393" t="b">
        <f t="shared" si="17"/>
        <v>0</v>
      </c>
      <c r="M168" s="393" t="str">
        <f>IFERROR(IF(G168&lt;&gt;"",INDEX('Overview - Section A'!$U$38:$U$45,MATCH(G168,'Overview - Section A'!$A$38:$A$45,1)),J168),"")</f>
        <v>a1Y36000002bZJwEAM</v>
      </c>
      <c r="N168" s="393"/>
      <c r="O168" s="393" t="s">
        <v>542</v>
      </c>
      <c r="P168" s="170"/>
      <c r="Q168" s="379"/>
      <c r="R168" s="379"/>
      <c r="S168" s="380"/>
      <c r="T168" s="380"/>
      <c r="U168" s="380"/>
      <c r="V168" s="380"/>
      <c r="W168" s="380"/>
      <c r="X168" s="380"/>
      <c r="Y168" s="380"/>
      <c r="Z168" s="380"/>
      <c r="AA168" s="380"/>
      <c r="AB168" s="380"/>
      <c r="AC168" s="380"/>
      <c r="AD168" s="379"/>
    </row>
    <row r="169" spans="1:30" ht="47.1" customHeight="1" x14ac:dyDescent="0.25">
      <c r="A169" s="367">
        <v>22</v>
      </c>
      <c r="B169" s="386" t="str">
        <f t="shared" si="14"/>
        <v/>
      </c>
      <c r="C169" s="387" t="str">
        <f>IFERROR(IF(K169&lt;&gt;"",K169,IF(A169=A168,IF(C168&lt;YEAR('Overview - Section A'!$E$8),C168+1,""),YEAR('Overview - Section A'!$E$7)-1)),"")</f>
        <v/>
      </c>
      <c r="D169" s="388"/>
      <c r="E169" s="389"/>
      <c r="F169" s="390" t="str">
        <f t="shared" si="15"/>
        <v/>
      </c>
      <c r="G169" s="391"/>
      <c r="H169" s="392"/>
      <c r="I169" s="393" t="str">
        <f t="shared" si="16"/>
        <v>22</v>
      </c>
      <c r="J169" s="394" t="s">
        <v>415</v>
      </c>
      <c r="K169" s="395"/>
      <c r="L169" s="393" t="b">
        <f t="shared" si="17"/>
        <v>0</v>
      </c>
      <c r="M169" s="393" t="str">
        <f>IFERROR(IF(G169&lt;&gt;"",INDEX('Overview - Section A'!$U$38:$U$45,MATCH(G169,'Overview - Section A'!$A$38:$A$45,1)),J169),"")</f>
        <v>a1Y36000002bZJxEAM</v>
      </c>
      <c r="N169" s="393"/>
      <c r="O169" s="393" t="s">
        <v>543</v>
      </c>
      <c r="P169" s="170"/>
      <c r="Q169" s="379"/>
      <c r="R169" s="379"/>
      <c r="S169" s="380"/>
      <c r="T169" s="380"/>
      <c r="U169" s="380"/>
      <c r="V169" s="380"/>
      <c r="W169" s="380"/>
      <c r="X169" s="380"/>
      <c r="Y169" s="380"/>
      <c r="Z169" s="380"/>
      <c r="AA169" s="380"/>
      <c r="AB169" s="380"/>
      <c r="AC169" s="380"/>
      <c r="AD169" s="379"/>
    </row>
    <row r="170" spans="1:30" ht="47.1" customHeight="1" x14ac:dyDescent="0.25">
      <c r="A170" s="367">
        <v>22</v>
      </c>
      <c r="B170" s="386" t="str">
        <f t="shared" si="14"/>
        <v/>
      </c>
      <c r="C170" s="387" t="str">
        <f>IFERROR(IF(K170&lt;&gt;"",K170,IF(A170=A169,IF(C169&lt;YEAR('Overview - Section A'!$E$8),C169+1,""),YEAR('Overview - Section A'!$E$7)-1)),"")</f>
        <v/>
      </c>
      <c r="D170" s="388"/>
      <c r="E170" s="389"/>
      <c r="F170" s="390" t="str">
        <f t="shared" si="15"/>
        <v/>
      </c>
      <c r="G170" s="391"/>
      <c r="H170" s="392"/>
      <c r="I170" s="393" t="str">
        <f t="shared" si="16"/>
        <v>22</v>
      </c>
      <c r="J170" s="394" t="s">
        <v>417</v>
      </c>
      <c r="K170" s="395"/>
      <c r="L170" s="393" t="b">
        <f t="shared" si="17"/>
        <v>0</v>
      </c>
      <c r="M170" s="393" t="str">
        <f>IFERROR(IF(G170&lt;&gt;"",INDEX('Overview - Section A'!$U$38:$U$45,MATCH(G170,'Overview - Section A'!$A$38:$A$45,1)),J170),"")</f>
        <v>a1Y36000002bZJyEAM</v>
      </c>
      <c r="N170" s="393"/>
      <c r="O170" s="393" t="s">
        <v>544</v>
      </c>
      <c r="P170" s="170"/>
      <c r="Q170" s="379"/>
      <c r="R170" s="379"/>
      <c r="S170" s="380"/>
      <c r="T170" s="380"/>
      <c r="U170" s="380"/>
      <c r="V170" s="380"/>
      <c r="W170" s="380"/>
      <c r="X170" s="380"/>
      <c r="Y170" s="380"/>
      <c r="Z170" s="380"/>
      <c r="AA170" s="380"/>
      <c r="AB170" s="380"/>
      <c r="AC170" s="380"/>
      <c r="AD170" s="379"/>
    </row>
    <row r="171" spans="1:30" ht="47.1" customHeight="1" x14ac:dyDescent="0.25">
      <c r="A171" s="367">
        <v>23</v>
      </c>
      <c r="B171" s="386" t="str">
        <f t="shared" si="14"/>
        <v/>
      </c>
      <c r="C171" s="387">
        <f>IFERROR(IF(K171&lt;&gt;"",K171,IF(A171=A170,IF(C170&lt;YEAR('Overview - Section A'!$E$8),C170+1,""),YEAR('Overview - Section A'!$E$7)-1)),"")</f>
        <v>2017</v>
      </c>
      <c r="D171" s="388"/>
      <c r="E171" s="389"/>
      <c r="F171" s="390" t="str">
        <f t="shared" si="15"/>
        <v/>
      </c>
      <c r="G171" s="391"/>
      <c r="H171" s="392"/>
      <c r="I171" s="393" t="str">
        <f t="shared" si="16"/>
        <v>232017</v>
      </c>
      <c r="J171" s="394" t="s">
        <v>407</v>
      </c>
      <c r="K171" s="395"/>
      <c r="L171" s="393" t="b">
        <f t="shared" si="17"/>
        <v>0</v>
      </c>
      <c r="M171" s="393" t="str">
        <f>IFERROR(IF(G171&lt;&gt;"",INDEX('Overview - Section A'!$U$38:$U$45,MATCH(G171,'Overview - Section A'!$A$38:$A$45,1)),J171),"")</f>
        <v>a1Y36000002bZJtEAM</v>
      </c>
      <c r="N171" s="393"/>
      <c r="O171" s="393" t="s">
        <v>545</v>
      </c>
      <c r="P171" s="170"/>
      <c r="Q171" s="379"/>
      <c r="R171" s="379"/>
      <c r="S171" s="380"/>
      <c r="T171" s="380"/>
      <c r="U171" s="380"/>
      <c r="V171" s="380"/>
      <c r="W171" s="380"/>
      <c r="X171" s="380"/>
      <c r="Y171" s="380"/>
      <c r="Z171" s="380"/>
      <c r="AA171" s="380"/>
      <c r="AB171" s="380"/>
      <c r="AC171" s="380"/>
      <c r="AD171" s="379"/>
    </row>
    <row r="172" spans="1:30" ht="47.1" customHeight="1" x14ac:dyDescent="0.25">
      <c r="A172" s="367">
        <v>23</v>
      </c>
      <c r="B172" s="386" t="str">
        <f t="shared" si="14"/>
        <v/>
      </c>
      <c r="C172" s="387">
        <f>IFERROR(IF(K172&lt;&gt;"",K172,IF(A172=A171,IF(C171&lt;YEAR('Overview - Section A'!$E$8),C171+1,""),YEAR('Overview - Section A'!$E$7)-1)),"")</f>
        <v>2018</v>
      </c>
      <c r="D172" s="388"/>
      <c r="E172" s="389"/>
      <c r="F172" s="390" t="str">
        <f t="shared" si="15"/>
        <v/>
      </c>
      <c r="G172" s="391"/>
      <c r="H172" s="392"/>
      <c r="I172" s="393" t="str">
        <f t="shared" si="16"/>
        <v>232018</v>
      </c>
      <c r="J172" s="394" t="s">
        <v>409</v>
      </c>
      <c r="K172" s="395"/>
      <c r="L172" s="393" t="b">
        <f t="shared" si="17"/>
        <v>0</v>
      </c>
      <c r="M172" s="393" t="str">
        <f>IFERROR(IF(G172&lt;&gt;"",INDEX('Overview - Section A'!$U$38:$U$45,MATCH(G172,'Overview - Section A'!$A$38:$A$45,1)),J172),"")</f>
        <v>a1Y36000002bZJuEAM</v>
      </c>
      <c r="N172" s="393"/>
      <c r="O172" s="393" t="s">
        <v>546</v>
      </c>
      <c r="P172" s="170"/>
      <c r="Q172" s="379"/>
      <c r="R172" s="379"/>
      <c r="S172" s="380"/>
      <c r="T172" s="380"/>
      <c r="U172" s="380"/>
      <c r="V172" s="380"/>
      <c r="W172" s="380"/>
      <c r="X172" s="380"/>
      <c r="Y172" s="380"/>
      <c r="Z172" s="380"/>
      <c r="AA172" s="380"/>
      <c r="AB172" s="380"/>
      <c r="AC172" s="380"/>
      <c r="AD172" s="379"/>
    </row>
    <row r="173" spans="1:30" ht="47.1" customHeight="1" x14ac:dyDescent="0.25">
      <c r="A173" s="367">
        <v>23</v>
      </c>
      <c r="B173" s="386" t="str">
        <f t="shared" si="14"/>
        <v/>
      </c>
      <c r="C173" s="387">
        <f>IFERROR(IF(K173&lt;&gt;"",K173,IF(A173=A172,IF(C172&lt;YEAR('Overview - Section A'!$E$8),C172+1,""),YEAR('Overview - Section A'!$E$7)-1)),"")</f>
        <v>2019</v>
      </c>
      <c r="D173" s="388"/>
      <c r="E173" s="389"/>
      <c r="F173" s="390" t="str">
        <f t="shared" si="15"/>
        <v/>
      </c>
      <c r="G173" s="391"/>
      <c r="H173" s="392"/>
      <c r="I173" s="393" t="str">
        <f t="shared" si="16"/>
        <v>232019</v>
      </c>
      <c r="J173" s="394" t="s">
        <v>411</v>
      </c>
      <c r="K173" s="395"/>
      <c r="L173" s="393" t="b">
        <f t="shared" si="17"/>
        <v>0</v>
      </c>
      <c r="M173" s="393" t="str">
        <f>IFERROR(IF(G173&lt;&gt;"",INDEX('Overview - Section A'!$U$38:$U$45,MATCH(G173,'Overview - Section A'!$A$38:$A$45,1)),J173),"")</f>
        <v>a1Y36000002bZJvEAM</v>
      </c>
      <c r="N173" s="393"/>
      <c r="O173" s="393" t="s">
        <v>547</v>
      </c>
      <c r="P173" s="170"/>
      <c r="Q173" s="379"/>
      <c r="R173" s="379"/>
      <c r="S173" s="380"/>
      <c r="T173" s="380"/>
      <c r="U173" s="380"/>
      <c r="V173" s="380"/>
      <c r="W173" s="380"/>
      <c r="X173" s="380"/>
      <c r="Y173" s="380"/>
      <c r="Z173" s="380"/>
      <c r="AA173" s="380"/>
      <c r="AB173" s="380"/>
      <c r="AC173" s="380"/>
      <c r="AD173" s="379"/>
    </row>
    <row r="174" spans="1:30" ht="47.1" customHeight="1" x14ac:dyDescent="0.25">
      <c r="A174" s="367">
        <v>23</v>
      </c>
      <c r="B174" s="386" t="str">
        <f t="shared" si="14"/>
        <v/>
      </c>
      <c r="C174" s="387">
        <f>IFERROR(IF(K174&lt;&gt;"",K174,IF(A174=A173,IF(C173&lt;YEAR('Overview - Section A'!$E$8),C173+1,""),YEAR('Overview - Section A'!$E$7)-1)),"")</f>
        <v>2020</v>
      </c>
      <c r="D174" s="388"/>
      <c r="E174" s="389"/>
      <c r="F174" s="390" t="str">
        <f t="shared" si="15"/>
        <v/>
      </c>
      <c r="G174" s="391"/>
      <c r="H174" s="392"/>
      <c r="I174" s="393" t="str">
        <f t="shared" si="16"/>
        <v>232020</v>
      </c>
      <c r="J174" s="394" t="s">
        <v>413</v>
      </c>
      <c r="K174" s="395"/>
      <c r="L174" s="393" t="b">
        <f t="shared" si="17"/>
        <v>0</v>
      </c>
      <c r="M174" s="393" t="str">
        <f>IFERROR(IF(G174&lt;&gt;"",INDEX('Overview - Section A'!$U$38:$U$45,MATCH(G174,'Overview - Section A'!$A$38:$A$45,1)),J174),"")</f>
        <v>a1Y36000002bZJwEAM</v>
      </c>
      <c r="N174" s="393"/>
      <c r="O174" s="393" t="s">
        <v>548</v>
      </c>
      <c r="P174" s="170"/>
      <c r="Q174" s="379"/>
      <c r="R174" s="379"/>
      <c r="S174" s="380"/>
      <c r="T174" s="380"/>
      <c r="U174" s="380"/>
      <c r="V174" s="380"/>
      <c r="W174" s="380"/>
      <c r="X174" s="380"/>
      <c r="Y174" s="380"/>
      <c r="Z174" s="380"/>
      <c r="AA174" s="380"/>
      <c r="AB174" s="380"/>
      <c r="AC174" s="380"/>
      <c r="AD174" s="379"/>
    </row>
    <row r="175" spans="1:30" ht="47.1" customHeight="1" x14ac:dyDescent="0.25">
      <c r="A175" s="367">
        <v>23</v>
      </c>
      <c r="B175" s="386" t="str">
        <f t="shared" si="14"/>
        <v/>
      </c>
      <c r="C175" s="387" t="str">
        <f>IFERROR(IF(K175&lt;&gt;"",K175,IF(A175=A174,IF(C174&lt;YEAR('Overview - Section A'!$E$8),C174+1,""),YEAR('Overview - Section A'!$E$7)-1)),"")</f>
        <v/>
      </c>
      <c r="D175" s="388"/>
      <c r="E175" s="389"/>
      <c r="F175" s="390" t="str">
        <f t="shared" si="15"/>
        <v/>
      </c>
      <c r="G175" s="391"/>
      <c r="H175" s="392"/>
      <c r="I175" s="393" t="str">
        <f t="shared" si="16"/>
        <v>23</v>
      </c>
      <c r="J175" s="394" t="s">
        <v>415</v>
      </c>
      <c r="K175" s="395"/>
      <c r="L175" s="393" t="b">
        <f t="shared" si="17"/>
        <v>0</v>
      </c>
      <c r="M175" s="393" t="str">
        <f>IFERROR(IF(G175&lt;&gt;"",INDEX('Overview - Section A'!$U$38:$U$45,MATCH(G175,'Overview - Section A'!$A$38:$A$45,1)),J175),"")</f>
        <v>a1Y36000002bZJxEAM</v>
      </c>
      <c r="N175" s="393"/>
      <c r="O175" s="393" t="s">
        <v>549</v>
      </c>
      <c r="P175" s="170"/>
      <c r="Q175" s="379"/>
      <c r="R175" s="379"/>
      <c r="S175" s="380"/>
      <c r="T175" s="380"/>
      <c r="U175" s="380"/>
      <c r="V175" s="380"/>
      <c r="W175" s="380"/>
      <c r="X175" s="380"/>
      <c r="Y175" s="380"/>
      <c r="Z175" s="380"/>
      <c r="AA175" s="380"/>
      <c r="AB175" s="380"/>
      <c r="AC175" s="380"/>
      <c r="AD175" s="379"/>
    </row>
    <row r="176" spans="1:30" ht="47.1" customHeight="1" x14ac:dyDescent="0.25">
      <c r="A176" s="367">
        <v>23</v>
      </c>
      <c r="B176" s="386" t="str">
        <f t="shared" si="14"/>
        <v/>
      </c>
      <c r="C176" s="387" t="str">
        <f>IFERROR(IF(K176&lt;&gt;"",K176,IF(A176=A175,IF(C175&lt;YEAR('Overview - Section A'!$E$8),C175+1,""),YEAR('Overview - Section A'!$E$7)-1)),"")</f>
        <v/>
      </c>
      <c r="D176" s="388"/>
      <c r="E176" s="389"/>
      <c r="F176" s="390" t="str">
        <f t="shared" si="15"/>
        <v/>
      </c>
      <c r="G176" s="391"/>
      <c r="H176" s="392"/>
      <c r="I176" s="393" t="str">
        <f t="shared" si="16"/>
        <v>23</v>
      </c>
      <c r="J176" s="394" t="s">
        <v>417</v>
      </c>
      <c r="K176" s="395"/>
      <c r="L176" s="393" t="b">
        <f t="shared" si="17"/>
        <v>0</v>
      </c>
      <c r="M176" s="393" t="str">
        <f>IFERROR(IF(G176&lt;&gt;"",INDEX('Overview - Section A'!$U$38:$U$45,MATCH(G176,'Overview - Section A'!$A$38:$A$45,1)),J176),"")</f>
        <v>a1Y36000002bZJyEAM</v>
      </c>
      <c r="N176" s="393"/>
      <c r="O176" s="393" t="s">
        <v>550</v>
      </c>
      <c r="P176" s="170"/>
      <c r="Q176" s="379"/>
      <c r="R176" s="379"/>
      <c r="S176" s="380"/>
      <c r="T176" s="380"/>
      <c r="U176" s="380"/>
      <c r="V176" s="380"/>
      <c r="W176" s="380"/>
      <c r="X176" s="380"/>
      <c r="Y176" s="380"/>
      <c r="Z176" s="380"/>
      <c r="AA176" s="380"/>
      <c r="AB176" s="380"/>
      <c r="AC176" s="380"/>
      <c r="AD176" s="379"/>
    </row>
    <row r="177" spans="1:16" ht="1.35" customHeight="1" thickBot="1" x14ac:dyDescent="0.3">
      <c r="A177" s="66"/>
      <c r="B177" s="67"/>
      <c r="C177" s="67"/>
      <c r="D177" s="67"/>
      <c r="E177" s="67"/>
      <c r="F177" s="67"/>
      <c r="G177" s="67"/>
      <c r="H177" s="67"/>
      <c r="I177" s="67"/>
      <c r="J177" s="67"/>
      <c r="K177" s="67"/>
      <c r="L177" s="67"/>
      <c r="M177" s="67"/>
      <c r="N177" s="67"/>
      <c r="O177" s="171"/>
      <c r="P177" s="172"/>
    </row>
    <row r="178" spans="1:16" x14ac:dyDescent="0.25">
      <c r="O178" s="135"/>
      <c r="P178" s="135"/>
    </row>
    <row r="185" spans="1:16" x14ac:dyDescent="0.25">
      <c r="A185" s="68" t="s">
        <v>85</v>
      </c>
    </row>
  </sheetData>
  <sheetProtection algorithmName="SHA-512" hashValue="QzQE+A9GvNU/8oxPU8eaz2p3qL5f+6w+dpj91F+pj3SO/aJSWruoB769eyKYnyTQmOxUBcxO21P10bYbWkuVbQ==" saltValue="D7M5+HopJrd3ZFy4/1K2gQ==" spinCount="100000" sheet="1" objects="1" scenarios="1" formatCells="0" formatRows="0" sort="0" autoFilter="0"/>
  <mergeCells count="3">
    <mergeCell ref="A36:H36"/>
    <mergeCell ref="A8:AD8"/>
    <mergeCell ref="A1:Q2"/>
  </mergeCells>
  <conditionalFormatting sqref="A38:C176">
    <cfRule type="expression" dxfId="247" priority="35">
      <formula>MOD($A38,2)=0</formula>
    </cfRule>
    <cfRule type="expression" dxfId="246" priority="36">
      <formula>MOD($A38,2)=1</formula>
    </cfRule>
  </conditionalFormatting>
  <conditionalFormatting sqref="B10:C33">
    <cfRule type="expression" dxfId="245" priority="34">
      <formula>AND($C10&lt;&gt;"",$B10&lt;&gt;"")</formula>
    </cfRule>
  </conditionalFormatting>
  <conditionalFormatting sqref="D38:H38 D39:E40 H39:H40 D41:H176">
    <cfRule type="expression" dxfId="244" priority="30">
      <formula>AND(INDEX($AD$10:$AD$10,MATCH($A38,$A$10:$A$10,0))="Deactivate")</formula>
    </cfRule>
  </conditionalFormatting>
  <conditionalFormatting sqref="D10:R33">
    <cfRule type="expression" dxfId="243" priority="29">
      <formula>$AD$8="Deactivate"</formula>
    </cfRule>
  </conditionalFormatting>
  <conditionalFormatting sqref="A10:AD33">
    <cfRule type="expression" dxfId="242" priority="28">
      <formula>$W10:$W34="[Record ID]"</formula>
    </cfRule>
  </conditionalFormatting>
  <conditionalFormatting sqref="A38:AD38 A39:E40 H39:AD40 A41:AD176">
    <cfRule type="expression" dxfId="241" priority="27">
      <formula>$O38:$O177="[Record ID]"</formula>
    </cfRule>
  </conditionalFormatting>
  <conditionalFormatting sqref="F40:G40 F39">
    <cfRule type="expression" dxfId="240" priority="5">
      <formula>AND(INDEX($AD$10:$AD$10,MATCH($A39,$A$10:$A$10,0))="Deactivate")</formula>
    </cfRule>
  </conditionalFormatting>
  <conditionalFormatting sqref="F40:G40 F39">
    <cfRule type="expression" dxfId="239" priority="4">
      <formula>$O39:$O130="[Record ID]"</formula>
    </cfRule>
  </conditionalFormatting>
  <conditionalFormatting sqref="G39">
    <cfRule type="expression" dxfId="238" priority="2">
      <formula>AND(INDEX($AD$10:$AD$10,MATCH($A39,$A$10:$A$10,0))="Deactivate")</formula>
    </cfRule>
  </conditionalFormatting>
  <conditionalFormatting sqref="G39">
    <cfRule type="expression" dxfId="237" priority="1">
      <formula>$O39:$O130="[Record ID]"</formula>
    </cfRule>
  </conditionalFormatting>
  <dataValidations count="18">
    <dataValidation type="list" allowBlank="1" showInputMessage="1" showErrorMessage="1" sqref="B10:B33">
      <formula1>OutcomeIndicator</formula1>
    </dataValidation>
    <dataValidation type="custom" allowBlank="1" showInputMessage="1" showErrorMessage="1" errorTitle="Outcome Indicator" error="Should not have both a Standard Indicator and Custom Indicator on same line." sqref="C10:C33">
      <formula1>B10=""</formula1>
    </dataValidation>
    <dataValidation type="list" allowBlank="1" showInputMessage="1" showErrorMessage="1" sqref="H10:H33">
      <formula1>ResponsiblePR</formula1>
    </dataValidation>
    <dataValidation type="list" allowBlank="1" showInputMessage="1" showErrorMessage="1" sqref="Q10:Q33">
      <formula1>Country</formula1>
    </dataValidation>
    <dataValidation type="textLength" allowBlank="1" showInputMessage="1" showErrorMessage="1" errorTitle="Entered information is too long" error="Information entered here is limited to 20 characters. Please capture further details in Comments." sqref="D10:D33">
      <formula1>0</formula1>
      <formula2>20</formula2>
    </dataValidation>
    <dataValidation type="textLength" allowBlank="1" showInputMessage="1" showErrorMessage="1" errorTitle="Entered information is too long" error="Information entered here is limited to 4000 characters. Please capture further details in Comments." sqref="F10:F33">
      <formula1>0</formula1>
      <formula2>4000</formula2>
    </dataValidation>
    <dataValidation type="textLength" allowBlank="1" showInputMessage="1" showErrorMessage="1" errorTitle="Entered information is too long" error="Information entered here is limited to 32768 characters. Please capture further details in Comments." sqref="R10:R33">
      <formula1>0</formula1>
      <formula2>32768</formula2>
    </dataValidation>
    <dataValidation type="decimal" allowBlank="1" showInputMessage="1" showErrorMessage="1" errorTitle="X-Author for Excel" error="Please enter a valid numeric value. Valid range for Outcome Indicator Number is -1E+18 to 1E+18." promptTitle="X-Author for Excel" sqref="A38:A176 A10:A33">
      <formula1>-1000000000000000000</formula1>
      <formula2>1000000000000000000</formula2>
    </dataValidation>
    <dataValidation type="decimal" allowBlank="1" showInputMessage="1" showErrorMessage="1" errorTitle="X-Author for Excel" error="Please enter a valid numeric value. Valid range for Target N# is -10000000000 to 10000000000." promptTitle="X-Author for Excel" sqref="D38:D176">
      <formula1>-10000000000</formula1>
      <formula2>10000000000</formula2>
    </dataValidation>
    <dataValidation type="decimal" allowBlank="1" showInputMessage="1" showErrorMessage="1" errorTitle="X-Author for Excel" error="Please enter a valid numeric value. Valid range for Target D# is -10000000000 to 10000000000." promptTitle="X-Author for Excel" sqref="E38:E176">
      <formula1>-10000000000</formula1>
      <formula2>10000000000</formula2>
    </dataValidation>
    <dataValidation type="date" allowBlank="1" showInputMessage="1" showErrorMessage="1" errorTitle="X-Author for Excel" error="Please enter a valid date." promptTitle="X-Author for Excel" sqref="G38:G176">
      <formula1>1</formula1>
      <formula2>767376</formula2>
    </dataValidation>
    <dataValidation type="list" allowBlank="1" showInputMessage="1" showErrorMessage="1" errorTitle="X-Author for Excel" error="Please select a value from the drop-down." promptTitle="X-Author for Excel" sqref="H38:H176">
      <formula1>IF(IFERROR(ROWS(INDIRECT(SUBSTITUTE("AIM_Outcome_Indicator_Targets_Result__c.AIM_Mark_if_target_is_TBD__c"," ","_"))),-1) &lt; 0, XAuthorInvalidPicklistData,INDIRECT(SUBSTITUTE("AIM_Outcome_Indicator_Targets_Result__c.AIM_Mark_if_target_is_TBD__c"," ","_")))</formula1>
    </dataValidation>
    <dataValidation type="custom" allowBlank="1" showInputMessage="1" showErrorMessage="1" errorTitle="X-Author for Excel" error="Id and Lookup fields are not editable." promptTitle="X-Author for Excel" sqref="J38:J176 O38:O176 AC10:AC33 W10:Y33">
      <formula1>""</formula1>
    </dataValidation>
    <dataValidation type="list" allowBlank="1" showInputMessage="1" showErrorMessage="1" errorTitle="X-Author for Excel" error="Please select a value from the drop-down." promptTitle="X-Author for Excel" sqref="K38:K176">
      <formula1>IF(IFERROR(ROWS(INDIRECT(SUBSTITUTE("AIM_Outcome_Indicator_Targets_Result__c.AIM_Year_of_Target__c"," ","_"))),-1) &lt; 0, XAuthorInvalidPicklistData,INDIRECT(SUBSTITUTE("AIM_Outcome_Indicator_Targets_Result__c.AIM_Year_of_Target__c"," ","_")))</formula1>
    </dataValidation>
    <dataValidation type="list" allowBlank="1" showInputMessage="1" showErrorMessage="1" errorTitle="X-Author for Excel" error="Please select either TRUE or FALSE from the dropdown." promptTitle="X-Author for Excel" sqref="L38:L176 U10:U33">
      <formula1>"TRUE,FALSE"</formula1>
    </dataValidation>
    <dataValidation type="decimal" allowBlank="1" showInputMessage="1" showErrorMessage="1" errorTitle="X-Author for Excel" error="Please enter a valid numeric value. Valid range for Target % is -99999.99 to 99999.99." promptTitle="X-Author for Excel" sqref="N38:N176">
      <formula1>-99999.99</formula1>
      <formula2>99999.99</formula2>
    </dataValidation>
    <dataValidation type="list" allowBlank="1" showInputMessage="1" showErrorMessage="1" errorTitle="X-Author for Excel" error="Please select a value from the drop-down." promptTitle="X-Author for Excel" sqref="E10:E33">
      <formula1>IF(IFERROR(ROWS(INDIRECT(SUBSTITUTE("AIM_Outcome_Indicator__c.AIM_Baseline_Year__c"," ","_"))),-1) &lt; 0, XAuthorInvalidPicklistData,INDIRECT(SUBSTITUTE("AIM_Outcome_Indicator__c.AIM_Baseline_Year__c"," ","_")))</formula1>
    </dataValidation>
    <dataValidation type="list" allowBlank="1" showInputMessage="1" showErrorMessage="1" errorTitle="X-Author for Excel" error="Please select a value from the drop-down." promptTitle="X-Author for Excel" sqref="AD10:AD33">
      <formula1>IF(IFERROR(ROWS(INDIRECT(SUBSTITUTE("AIM_Outcome_Indicator__c.AIM_Deactivate_indicator__c"," ","_"))),-1) &lt; 0, XAuthorInvalidPicklistData,INDIRECT(SUBSTITUTE("AIM_Outcome_Indicator__c.AIM_Deactivate_indicator__c"," ","_")))</formula1>
    </dataValidation>
  </dataValidations>
  <hyperlinks>
    <hyperlink ref="B4" location="'Outcome Indicators - Section C'!A8" display="Outcome Indicators"/>
    <hyperlink ref="C4" location="_6017e447_f4b2_4605_8be3_67be82447dcf" display="Outcome Indicator Targets"/>
    <hyperlink ref="A185" location="'Outcome Indicators - Section C'!A4" display="'Outcome Indicators - Section C'!A4"/>
  </hyperlinks>
  <pageMargins left="0.7" right="0.7" top="0.75" bottom="0.75" header="0.3" footer="0.3"/>
  <pageSetup paperSize="8" scale="46" fitToHeight="0" orientation="landscape" r:id="rId1"/>
  <colBreaks count="1" manualBreakCount="1">
    <brk id="31" max="1048575" man="1"/>
  </colBreaks>
  <extLst>
    <ext xmlns:x14="http://schemas.microsoft.com/office/spreadsheetml/2009/9/main" uri="{78C0D931-6437-407d-A8EE-F0AAD7539E65}">
      <x14:conditionalFormattings>
        <x14:conditionalFormatting xmlns:xm="http://schemas.microsoft.com/office/excel/2006/main">
          <x14:cfRule type="expression" priority="33" id="{F8B86FC9-38F2-421F-BC8E-80A7C8DC9982}">
            <xm:f>IFERROR(OR(INT($C38)&gt;'Overview - Section A'!$K$8,$C38=""),TRUE)</xm:f>
            <x14:dxf>
              <font>
                <color theme="4" tint="0.79998168889431442"/>
              </font>
              <fill>
                <patternFill patternType="solid">
                  <fgColor theme="0"/>
                  <bgColor rgb="FFDAEEF3"/>
                </patternFill>
              </fill>
            </x14:dxf>
          </x14:cfRule>
          <xm:sqref>A38:AD38 A39:E40 H39:AD40 A41:AD177</xm:sqref>
        </x14:conditionalFormatting>
        <x14:conditionalFormatting xmlns:xm="http://schemas.microsoft.com/office/excel/2006/main">
          <x14:cfRule type="expression" priority="32" id="{087DD156-1FF4-40B2-B2C5-19DF8DEF4B67}">
            <xm:f>OR('Overview - Section A'!$AN$5="Grant Making", 'Overview - Section A'!$AN$5="Grant Revision")</xm:f>
            <x14:dxf>
              <font>
                <color theme="4" tint="0.79998168889431442"/>
              </font>
              <fill>
                <patternFill patternType="solid">
                  <fgColor theme="1" tint="0.499984740745262"/>
                  <bgColor rgb="FFDAEEF3"/>
                </patternFill>
              </fill>
              <border>
                <left/>
                <right/>
                <top/>
                <bottom/>
              </border>
            </x14:dxf>
          </x14:cfRule>
          <xm:sqref>H10:H33</xm:sqref>
        </x14:conditionalFormatting>
        <x14:conditionalFormatting xmlns:xm="http://schemas.microsoft.com/office/excel/2006/main">
          <x14:cfRule type="expression" priority="31" id="{9D7C2314-2898-4BC8-9CC1-348D5F2391D5}">
            <xm:f>OR('Overview - Section A'!$AN$5="Grant Making", 'Overview - Section A'!$AN$5="Funding Request")</xm:f>
            <x14:dxf>
              <font>
                <color theme="4" tint="0.79998168889431442"/>
              </font>
              <fill>
                <patternFill patternType="solid">
                  <fgColor theme="1" tint="0.499984740745262"/>
                  <bgColor rgb="FFDAEEF3"/>
                </patternFill>
              </fill>
            </x14:dxf>
          </x14:cfRule>
          <xm:sqref>AD10:AD33</xm:sqref>
        </x14:conditionalFormatting>
        <x14:conditionalFormatting xmlns:xm="http://schemas.microsoft.com/office/excel/2006/main">
          <x14:cfRule type="expression" priority="7" id="{80ADE3CE-2D04-4AEB-AE59-21BE35C8D8ED}">
            <xm:f>OR('Overview - Section A'!$AN$5="Grant Making", 'Overview - Section A'!$AN$5="Grant Revision")</xm:f>
            <x14:dxf>
              <font>
                <color rgb="FF8DB4E2"/>
              </font>
              <fill>
                <patternFill>
                  <bgColor rgb="FF8DB4E2"/>
                </patternFill>
              </fill>
            </x14:dxf>
          </x14:cfRule>
          <x14:cfRule type="expression" priority="8" id="{6FF97F77-75CF-499C-8059-5D6CDA599D80}">
            <xm:f>OR('Overview - Section A'!$AN$5="Grant Making", 'Overview - Section A'!$AN$5="Funding Request")</xm:f>
            <x14:dxf>
              <font>
                <color rgb="FF8DB4E2"/>
              </font>
              <fill>
                <patternFill>
                  <bgColor rgb="FF8DB4E2"/>
                </patternFill>
              </fill>
            </x14:dxf>
          </x14:cfRule>
          <xm:sqref>H9</xm:sqref>
        </x14:conditionalFormatting>
        <x14:conditionalFormatting xmlns:xm="http://schemas.microsoft.com/office/excel/2006/main">
          <x14:cfRule type="expression" priority="6" id="{9EF31903-035F-47D6-8AA6-513A93D4EDAF}">
            <xm:f>INDEX('H:\Users\tndowa\AppData\Local\Microsoft\Windows\Temporary Internet Files\Content.Outlook\VKZKTHXU\[KGZ-C-UNDP_PF_10July17_Jul''18_Dec''20.xlsx]Overview - Section A'!#REF!,MATCH($J39,'H:\Users\tndowa\AppData\Local\Microsoft\Windows\Temporary Internet Files\Content.Outlook\VKZKTHXU\[KGZ-C-UNDP_PF_10July17_Jul''18_Dec''20.xlsx]Overview - Section A'!#REF!,0))&gt;'H:\Users\tndowa\AppData\Local\Microsoft\Windows\Temporary Internet Files\Content.Outlook\VKZKTHXU\[KGZ-C-UNDP_PF_10July17_Jul''18_Dec''20.xlsx]Overview - Section A'!#REF!</xm:f>
            <x14:dxf>
              <font>
                <color theme="1" tint="0.499984740745262"/>
              </font>
              <fill>
                <patternFill patternType="darkGray">
                  <fgColor theme="1" tint="0.499984740745262"/>
                  <bgColor theme="1" tint="0.499984740745262"/>
                </patternFill>
              </fill>
            </x14:dxf>
          </x14:cfRule>
          <xm:sqref>F40:G40 F39</xm:sqref>
        </x14:conditionalFormatting>
        <x14:conditionalFormatting xmlns:xm="http://schemas.microsoft.com/office/excel/2006/main">
          <x14:cfRule type="expression" priority="3" id="{428FA78C-B198-491D-A670-8B3B0096FB69}">
            <xm:f>INDEX('H:\Users\tndowa\AppData\Local\Microsoft\Windows\Temporary Internet Files\Content.Outlook\VKZKTHXU\[KGZ-C-UNDP_PF_10July17_Jul''18_Dec''20.xlsx]Overview - Section A'!#REF!,MATCH($J39,'H:\Users\tndowa\AppData\Local\Microsoft\Windows\Temporary Internet Files\Content.Outlook\VKZKTHXU\[KGZ-C-UNDP_PF_10July17_Jul''18_Dec''20.xlsx]Overview - Section A'!#REF!,0))&gt;'H:\Users\tndowa\AppData\Local\Microsoft\Windows\Temporary Internet Files\Content.Outlook\VKZKTHXU\[KGZ-C-UNDP_PF_10July17_Jul''18_Dec''20.xlsx]Overview - Section A'!#REF!</xm:f>
            <x14:dxf>
              <font>
                <color theme="1" tint="0.499984740745262"/>
              </font>
              <fill>
                <patternFill patternType="darkGray">
                  <fgColor theme="1" tint="0.499984740745262"/>
                  <bgColor theme="1" tint="0.499984740745262"/>
                </patternFill>
              </fill>
            </x14:dxf>
          </x14:cfRule>
          <xm:sqref>G39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'Overview - Section A'!$AO$26:$AO$33</xm:f>
          </x14:formula1>
          <xm:sqref>J10:N33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W269"/>
  <sheetViews>
    <sheetView showGridLines="0" topLeftCell="A144" zoomScale="80" zoomScaleNormal="80" zoomScaleSheetLayoutView="30" workbookViewId="0">
      <selection activeCell="W26" sqref="W26"/>
    </sheetView>
  </sheetViews>
  <sheetFormatPr defaultColWidth="11" defaultRowHeight="15.75" x14ac:dyDescent="0.25"/>
  <cols>
    <col min="1" max="1" width="11.5" style="6" customWidth="1"/>
    <col min="2" max="2" width="24.125" style="6" customWidth="1"/>
    <col min="3" max="3" width="34.375" style="6" customWidth="1"/>
    <col min="4" max="4" width="30.625" style="6" customWidth="1"/>
    <col min="5" max="5" width="26.875" style="6" customWidth="1"/>
    <col min="6" max="6" width="25" style="6" customWidth="1"/>
    <col min="7" max="7" width="20.25" style="6" customWidth="1"/>
    <col min="8" max="8" width="15.75" style="6" customWidth="1"/>
    <col min="9" max="11" width="27.75" style="229" hidden="1" customWidth="1"/>
    <col min="12" max="12" width="26.75" style="229" hidden="1" customWidth="1"/>
    <col min="13" max="13" width="27.75" style="229" hidden="1" customWidth="1"/>
    <col min="14" max="14" width="0.5" style="6" customWidth="1"/>
    <col min="15" max="15" width="0.25" style="6" customWidth="1"/>
    <col min="16" max="16" width="20.625" style="6" customWidth="1"/>
    <col min="17" max="17" width="22.5" style="6" customWidth="1"/>
    <col min="18" max="18" width="21.75" style="6" customWidth="1"/>
    <col min="19" max="20" width="20.625" style="6" customWidth="1"/>
    <col min="21" max="21" width="21.25" style="6" customWidth="1"/>
    <col min="22" max="22" width="25.25" style="6" customWidth="1"/>
    <col min="23" max="23" width="77" style="6" customWidth="1"/>
    <col min="24" max="24" width="27.5" style="4" hidden="1" customWidth="1"/>
    <col min="25" max="25" width="19.75" style="4" hidden="1" customWidth="1"/>
    <col min="26" max="26" width="23.25" style="4" hidden="1" customWidth="1"/>
    <col min="27" max="27" width="20.25" style="4" hidden="1" customWidth="1"/>
    <col min="28" max="28" width="14.125" style="4" hidden="1" customWidth="1"/>
    <col min="29" max="29" width="15.25" style="4" hidden="1" customWidth="1"/>
    <col min="30" max="32" width="11" style="4" hidden="1" customWidth="1"/>
    <col min="33" max="33" width="26" style="4" hidden="1" customWidth="1"/>
    <col min="34" max="34" width="12" style="4" hidden="1" customWidth="1"/>
    <col min="35" max="35" width="14.75" style="4" hidden="1" customWidth="1"/>
    <col min="36" max="36" width="22.5" style="4" hidden="1" customWidth="1"/>
    <col min="37" max="40" width="22.75" style="4" hidden="1" customWidth="1"/>
    <col min="41" max="41" width="26.25" style="4" customWidth="1"/>
    <col min="42" max="42" width="0.375" style="9" customWidth="1"/>
    <col min="43" max="43" width="12.5" style="9" customWidth="1"/>
    <col min="44" max="44" width="12.75" style="9" customWidth="1"/>
    <col min="45" max="49" width="11" style="9"/>
    <col min="50" max="16384" width="11" style="6"/>
  </cols>
  <sheetData>
    <row r="1" spans="1:44" ht="21" customHeight="1" x14ac:dyDescent="0.25">
      <c r="A1" s="566" t="s">
        <v>179</v>
      </c>
      <c r="B1" s="567"/>
      <c r="C1" s="567"/>
      <c r="D1" s="567"/>
      <c r="E1" s="567"/>
      <c r="F1" s="567"/>
      <c r="G1" s="567"/>
      <c r="H1" s="567"/>
      <c r="I1" s="567"/>
      <c r="J1" s="567"/>
      <c r="K1" s="567"/>
      <c r="L1" s="567"/>
      <c r="M1" s="567"/>
      <c r="N1" s="567"/>
      <c r="O1" s="567"/>
      <c r="P1" s="567"/>
      <c r="Q1" s="567"/>
      <c r="R1" s="567"/>
      <c r="S1" s="567"/>
      <c r="T1" s="567"/>
      <c r="U1" s="567"/>
      <c r="V1" s="568"/>
    </row>
    <row r="2" spans="1:44" ht="41.25" customHeight="1" thickBot="1" x14ac:dyDescent="0.3">
      <c r="A2" s="569"/>
      <c r="B2" s="570"/>
      <c r="C2" s="570"/>
      <c r="D2" s="570"/>
      <c r="E2" s="570"/>
      <c r="F2" s="570"/>
      <c r="G2" s="570"/>
      <c r="H2" s="570"/>
      <c r="I2" s="570"/>
      <c r="J2" s="570"/>
      <c r="K2" s="570"/>
      <c r="L2" s="570"/>
      <c r="M2" s="570"/>
      <c r="N2" s="570"/>
      <c r="O2" s="570"/>
      <c r="P2" s="570"/>
      <c r="Q2" s="570"/>
      <c r="R2" s="570"/>
      <c r="S2" s="570"/>
      <c r="T2" s="570"/>
      <c r="U2" s="570"/>
      <c r="V2" s="571"/>
    </row>
    <row r="3" spans="1:44" ht="16.5" thickBot="1" x14ac:dyDescent="0.3"/>
    <row r="4" spans="1:44" ht="61.5" customHeight="1" thickBot="1" x14ac:dyDescent="0.3">
      <c r="A4" s="43" t="s">
        <v>37</v>
      </c>
      <c r="B4" s="33" t="s">
        <v>24</v>
      </c>
      <c r="C4" s="42" t="s">
        <v>30</v>
      </c>
    </row>
    <row r="7" spans="1:44" ht="16.5" thickBot="1" x14ac:dyDescent="0.3">
      <c r="D7" s="63"/>
      <c r="E7" s="63"/>
    </row>
    <row r="8" spans="1:44" ht="33" customHeight="1" thickBot="1" x14ac:dyDescent="0.3">
      <c r="A8" s="546" t="s">
        <v>24</v>
      </c>
      <c r="B8" s="547"/>
      <c r="C8" s="547"/>
      <c r="D8" s="547"/>
      <c r="E8" s="547"/>
      <c r="F8" s="547"/>
      <c r="G8" s="547"/>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13"/>
    </row>
    <row r="9" spans="1:44" ht="80.25" customHeight="1" x14ac:dyDescent="0.25">
      <c r="A9" s="440" t="s">
        <v>26</v>
      </c>
      <c r="B9" s="440" t="s">
        <v>76</v>
      </c>
      <c r="C9" s="440" t="s">
        <v>77</v>
      </c>
      <c r="D9" s="440" t="s">
        <v>10</v>
      </c>
      <c r="E9" s="440" t="s">
        <v>2</v>
      </c>
      <c r="F9" s="440" t="s">
        <v>3</v>
      </c>
      <c r="G9" s="440" t="s">
        <v>4</v>
      </c>
      <c r="H9" s="440" t="s">
        <v>33</v>
      </c>
      <c r="I9" s="453"/>
      <c r="J9" s="453"/>
      <c r="K9" s="453"/>
      <c r="L9" s="453"/>
      <c r="M9" s="453"/>
      <c r="N9" s="363" t="s">
        <v>262</v>
      </c>
      <c r="O9" s="440"/>
      <c r="P9" s="440" t="s">
        <v>18</v>
      </c>
      <c r="Q9" s="440" t="s">
        <v>19</v>
      </c>
      <c r="R9" s="440" t="s">
        <v>20</v>
      </c>
      <c r="S9" s="454" t="s">
        <v>258</v>
      </c>
      <c r="T9" s="454" t="s">
        <v>11</v>
      </c>
      <c r="U9" s="440" t="s">
        <v>147</v>
      </c>
      <c r="V9" s="440" t="s">
        <v>169</v>
      </c>
      <c r="W9" s="440" t="s">
        <v>9</v>
      </c>
      <c r="X9" s="455" t="s">
        <v>76</v>
      </c>
      <c r="Y9" s="456" t="s">
        <v>115</v>
      </c>
      <c r="Z9" s="456"/>
      <c r="AA9" s="456" t="s">
        <v>153</v>
      </c>
      <c r="AB9" s="456" t="s">
        <v>258</v>
      </c>
      <c r="AC9" s="456" t="s">
        <v>60</v>
      </c>
      <c r="AD9" s="456"/>
      <c r="AE9" s="456" t="s">
        <v>92</v>
      </c>
      <c r="AF9" s="456" t="s">
        <v>62</v>
      </c>
      <c r="AG9" s="456" t="s">
        <v>165</v>
      </c>
      <c r="AH9" s="457" t="s">
        <v>178</v>
      </c>
      <c r="AI9" s="457" t="s">
        <v>193</v>
      </c>
      <c r="AJ9" s="457" t="s">
        <v>205</v>
      </c>
      <c r="AK9" s="457" t="s">
        <v>48</v>
      </c>
      <c r="AL9" s="457" t="s">
        <v>232</v>
      </c>
      <c r="AM9" s="457" t="s">
        <v>260</v>
      </c>
      <c r="AN9" s="457" t="s">
        <v>275</v>
      </c>
      <c r="AO9" s="362" t="s">
        <v>283</v>
      </c>
      <c r="AP9" s="133"/>
      <c r="AQ9" s="137"/>
      <c r="AR9" s="137"/>
    </row>
    <row r="10" spans="1:44" ht="48" hidden="1" customHeight="1" x14ac:dyDescent="0.25">
      <c r="A10" s="367" t="s">
        <v>83</v>
      </c>
      <c r="B10" s="368" t="str">
        <f>IFERROR(IF(AND(C10="",D10=""),"",VLOOKUP(AI10,'Reference records(soft deleted)'!$B$84:$D$127,3,FALSE)),"")</f>
        <v/>
      </c>
      <c r="C10" s="368" t="str">
        <f>IFERROR(VLOOKUP(AJ10,'Reference records(soft deleted)'!$B$132:$D$229,3,FALSE),"")</f>
        <v/>
      </c>
      <c r="D10" s="405" t="s">
        <v>202</v>
      </c>
      <c r="E10" s="388" t="s">
        <v>72</v>
      </c>
      <c r="F10" s="389" t="s">
        <v>73</v>
      </c>
      <c r="G10" s="458" t="str">
        <f>IF(IF(AND(E10="",F10=""),IF(AL10="0.00","",AL10),IFERROR((E10/F10)*100,""))=0,"",IF(AND(E10="",F10=""),IF(AL10="0.00","",AL10),IFERROR((E10/F10)*100,"")))</f>
        <v/>
      </c>
      <c r="H10" s="392" t="s">
        <v>74</v>
      </c>
      <c r="I10" s="459"/>
      <c r="J10" s="459"/>
      <c r="K10" s="459"/>
      <c r="L10" s="459"/>
      <c r="M10" s="459"/>
      <c r="N10" s="460" t="str">
        <f>IFERROR(IF(AM10="","",VLOOKUP(AM10,'Overview - Section A'!$P$31:$Q$32,2,FALSE)),"")</f>
        <v/>
      </c>
      <c r="O10" s="450"/>
      <c r="P10" s="392" t="s">
        <v>52</v>
      </c>
      <c r="Q10" s="371" t="str">
        <f t="array" ref="Q10">IFERROR(IF(INDEX('Reference Records'!$D$60:$D$128,MATCH(LEFT(C10,255),LEFT('Reference Records'!$C$60:$C$128,255),0))=0,"",INDEX('Reference Records'!$D$60:$D$128,MATCH(LEFT(C10,255),LEFT('Reference Records'!$C$60:$C$128,255),0))),"")</f>
        <v/>
      </c>
      <c r="R10" s="461"/>
      <c r="S10" s="450" t="str">
        <f>IF('Overview - Section A'!$AN$5="Funding Request",IF(N10="Funding Request Place Holder","",N10),"")</f>
        <v/>
      </c>
      <c r="T10" s="450" t="str">
        <f>IFERROR(IF(AK10="","",AK10),"")</f>
        <v>[Country (Name)]</v>
      </c>
      <c r="U10" s="392" t="s">
        <v>145</v>
      </c>
      <c r="V10" s="392" t="s">
        <v>146</v>
      </c>
      <c r="W10" s="405" t="s">
        <v>53</v>
      </c>
      <c r="X10" s="455" t="str">
        <f>IFERROR(IF(VLOOKUP(B10,'Reference Records'!$C$131:$D$166,2,FALSE)=0,"",VLOOKUP(B10,'Reference Records'!$C$131:$D$166,2,FALSE)),"")</f>
        <v/>
      </c>
      <c r="Y10" s="427" t="str">
        <f>IF(Q10&lt;&gt;"",C10&amp;D10,"")</f>
        <v/>
      </c>
      <c r="Z10" s="427"/>
      <c r="AA10" s="427" t="str">
        <f>C10&amp;D10</f>
        <v>[Custom Coverage Indicator Name - EN]</v>
      </c>
      <c r="AB10" s="427" t="str">
        <f>IFERROR(IF('Overview - Section A'!$AN$5="Funding Request",VLOOKUP(S10,'Overview - Section A'!$M$31:$P$32,4,FALSE),IF(AM10="","",AM10)),"")</f>
        <v>[Responsible PR]</v>
      </c>
      <c r="AC10" s="427" t="b">
        <f>IFERROR(IF(OR(C10&lt;&gt;"",D10&lt;&gt;""),TRUE,FALSE),FALSE)</f>
        <v>1</v>
      </c>
      <c r="AD10" s="427"/>
      <c r="AE10" s="427" t="str">
        <f t="array" ref="AE10">IFERROR(IF(INDEX('Overview - Section A'!$H$93:$H$110,MATCH(LEFT(B10,255),LEFT('Overview - Section A'!$E$93:$E$110,255),0))=0,"",INDEX('Overview - Section A'!$H$93:$H$110,MATCH(LEFT(B10,255),LEFT('Overview - Section A'!$E$93:$E$110,255),0))),"")</f>
        <v>a1P36000002L79PEAS</v>
      </c>
      <c r="AF10" s="427" t="s">
        <v>61</v>
      </c>
      <c r="AG10" s="427" t="str">
        <f t="array" ref="AG10">IFERROR(IF(INDEX('Reference Records'!$G$60:$G$128,MATCH(LEFT(C10,255),LEFT('Reference Records'!$C$60:$C$128,255),0))=0,"",INDEX('Reference Records'!$G$60:$G$128,MATCH(LEFT(C10,255),LEFT('Reference Records'!$C$60:$C$128,255),0))),"")</f>
        <v/>
      </c>
      <c r="AH10" s="427" t="str">
        <f>IFERROR(IF('Overview - Section A'!$AN$5="Funding Request",IF('Reference Records'!$B$343&lt;&gt;"",VLOOKUP(T10,'Reference Records'!$B$343:$C$344,2,FALSE),VLOOKUP(T10,'Reference Records'!$A$356:$C$357,3,FALSE)),VLOOKUP(T10,'Reference Records'!$A$360:$C$362,3,FALSE)),"")</f>
        <v>[Record ID]</v>
      </c>
      <c r="AI10" s="462" t="s">
        <v>192</v>
      </c>
      <c r="AJ10" s="427" t="s">
        <v>204</v>
      </c>
      <c r="AK10" s="427" t="s">
        <v>198</v>
      </c>
      <c r="AL10" s="463" t="s">
        <v>230</v>
      </c>
      <c r="AM10" s="462" t="s">
        <v>257</v>
      </c>
      <c r="AN10" s="427" t="s">
        <v>61</v>
      </c>
      <c r="AO10" s="392" t="s">
        <v>284</v>
      </c>
      <c r="AP10" s="133"/>
      <c r="AQ10" s="137"/>
      <c r="AR10" s="137"/>
    </row>
    <row r="11" spans="1:44" ht="264.39999999999998" customHeight="1" x14ac:dyDescent="0.25">
      <c r="A11" s="367">
        <v>1</v>
      </c>
      <c r="B11" s="368" t="s">
        <v>2899</v>
      </c>
      <c r="C11" s="368" t="s">
        <v>3039</v>
      </c>
      <c r="D11" s="405"/>
      <c r="E11" s="388">
        <v>4050</v>
      </c>
      <c r="F11" s="389">
        <v>7103</v>
      </c>
      <c r="G11" s="458">
        <v>57</v>
      </c>
      <c r="H11" s="392" t="s">
        <v>346</v>
      </c>
      <c r="I11" s="459"/>
      <c r="J11" s="459"/>
      <c r="K11" s="459"/>
      <c r="L11" s="459"/>
      <c r="M11" s="459"/>
      <c r="N11" s="460" t="str">
        <f>IFERROR(IF(AM11="","",VLOOKUP(AM11,'Overview - Section A'!$P$31:$Q$32,2,FALSE)),"")</f>
        <v/>
      </c>
      <c r="O11" s="450"/>
      <c r="P11" s="392" t="s">
        <v>4909</v>
      </c>
      <c r="Q11" s="371" t="str">
        <f t="array" ref="Q11">IFERROR(IF(INDEX('Reference Records'!$D$60:$D$128,MATCH(LEFT(C11,255),LEFT('Reference Records'!$C$60:$C$128,255),0))=0,"",INDEX('Reference Records'!$D$60:$D$128,MATCH(LEFT(C11,255),LEFT('Reference Records'!$C$60:$C$128,255),0))),"")</f>
        <v/>
      </c>
      <c r="R11" s="461"/>
      <c r="S11" s="450" t="str">
        <f>IF('Overview - Section A'!$AN$5="Funding Request",IF(N11="Funding Request Place Holder","",N11),"")</f>
        <v/>
      </c>
      <c r="T11" s="450" t="s">
        <v>381</v>
      </c>
      <c r="U11" s="392" t="s">
        <v>4911</v>
      </c>
      <c r="V11" s="392" t="s">
        <v>328</v>
      </c>
      <c r="W11" s="524" t="s">
        <v>4941</v>
      </c>
      <c r="X11" s="455" t="str">
        <f>IFERROR(IF(VLOOKUP(B11,'Reference Records'!$C$131:$D$166,2,FALSE)=0,"",VLOOKUP(B11,'Reference Records'!$C$131:$D$166,2,FALSE)),"")</f>
        <v>MCI-00002</v>
      </c>
      <c r="Y11" s="427" t="str">
        <f t="shared" ref="Y11:Y45" si="0">IF(Q11&lt;&gt;"",C11&amp;D11,"")</f>
        <v/>
      </c>
      <c r="Z11" s="427"/>
      <c r="AA11" s="427" t="str">
        <f t="shared" ref="AA11:AA45" si="1">C11&amp;D11</f>
        <v>KP-1c(M): Percentage of sex workers reached with HIV prevention programs - defined package of services</v>
      </c>
      <c r="AB11" s="427" t="str">
        <f>IFERROR(IF('Overview - Section A'!$AN$5="Funding Request",VLOOKUP(S11,'Overview - Section A'!$M$31:$P$32,4,FALSE),IF(AM11="","",AM11)),"")</f>
        <v/>
      </c>
      <c r="AC11" s="427" t="b">
        <f t="shared" ref="AC11:AC45" si="2">IFERROR(IF(OR(C11&lt;&gt;"",D11&lt;&gt;""),TRUE,FALSE),FALSE)</f>
        <v>1</v>
      </c>
      <c r="AD11" s="427"/>
      <c r="AE11" s="427" t="str">
        <f t="array" ref="AE11">IFERROR(IF(INDEX('Overview - Section A'!$H$93:$H$110,MATCH(LEFT(B11,255),LEFT('Overview - Section A'!$E$93:$E$110,255),0))=0,"",INDEX('Overview - Section A'!$H$93:$H$110,MATCH(LEFT(B11,255),LEFT('Overview - Section A'!$E$93:$E$110,255),0))),"")</f>
        <v>a1P36000002L79GEAS</v>
      </c>
      <c r="AF11" s="427" t="s">
        <v>803</v>
      </c>
      <c r="AG11" s="427" t="str">
        <f t="array" ref="AG11">IFERROR(IF(INDEX('Reference Records'!$G$60:$G$128,MATCH(LEFT(C11,255),LEFT('Reference Records'!$C$60:$C$128,255),0))=0,"",INDEX('Reference Records'!$G$60:$G$128,MATCH(LEFT(C11,255),LEFT('Reference Records'!$C$60:$C$128,255),0))),"")</f>
        <v>a1O36000001EGIlEAO</v>
      </c>
      <c r="AH11" s="427" t="str">
        <f>IFERROR(IF('Overview - Section A'!$AN$5="Funding Request",IF('Reference Records'!$B$343&lt;&gt;"",VLOOKUP(T11,'Reference Records'!$B$343:$C$344,2,FALSE),VLOOKUP(T11,'Reference Records'!$A$356:$C$357,3,FALSE)),VLOOKUP(T11,'Reference Records'!$A$360:$C$362,3,FALSE)),"")</f>
        <v>a1A360000013M04EAE</v>
      </c>
      <c r="AI11" s="462"/>
      <c r="AJ11" s="427"/>
      <c r="AK11" s="427" t="s">
        <v>381</v>
      </c>
      <c r="AL11" s="463"/>
      <c r="AM11" s="462"/>
      <c r="AN11" s="427" t="s">
        <v>379</v>
      </c>
      <c r="AO11" s="392"/>
      <c r="AP11" s="133"/>
      <c r="AQ11" s="137"/>
      <c r="AR11" s="137"/>
    </row>
    <row r="12" spans="1:44" ht="328.9" customHeight="1" x14ac:dyDescent="0.25">
      <c r="A12" s="367">
        <v>2</v>
      </c>
      <c r="B12" s="368" t="s">
        <v>2899</v>
      </c>
      <c r="C12" s="368" t="s">
        <v>3042</v>
      </c>
      <c r="D12" s="405"/>
      <c r="E12" s="388">
        <v>1097</v>
      </c>
      <c r="F12" s="389">
        <v>7103</v>
      </c>
      <c r="G12" s="458">
        <v>15.4</v>
      </c>
      <c r="H12" s="392" t="s">
        <v>346</v>
      </c>
      <c r="I12" s="459"/>
      <c r="J12" s="459"/>
      <c r="K12" s="459"/>
      <c r="L12" s="459"/>
      <c r="M12" s="459"/>
      <c r="N12" s="460" t="str">
        <f>IFERROR(IF(AM12="","",VLOOKUP(AM12,'Overview - Section A'!$P$31:$Q$32,2,FALSE)),"")</f>
        <v/>
      </c>
      <c r="O12" s="450"/>
      <c r="P12" s="392" t="s">
        <v>4909</v>
      </c>
      <c r="Q12" s="371" t="str">
        <f t="array" ref="Q12">IFERROR(IF(INDEX('Reference Records'!$D$60:$D$128,MATCH(LEFT(C12,255),LEFT('Reference Records'!$C$60:$C$128,255),0))=0,"",INDEX('Reference Records'!$D$60:$D$128,MATCH(LEFT(C12,255),LEFT('Reference Records'!$C$60:$C$128,255),0))),"")</f>
        <v/>
      </c>
      <c r="R12" s="461"/>
      <c r="S12" s="450" t="str">
        <f>IF('Overview - Section A'!$AN$5="Funding Request",IF(N12="Funding Request Place Holder","",N12),"")</f>
        <v/>
      </c>
      <c r="T12" s="450" t="s">
        <v>381</v>
      </c>
      <c r="U12" s="392" t="s">
        <v>4911</v>
      </c>
      <c r="V12" s="392" t="s">
        <v>328</v>
      </c>
      <c r="W12" s="524" t="s">
        <v>4942</v>
      </c>
      <c r="X12" s="455" t="str">
        <f>IFERROR(IF(VLOOKUP(B12,'Reference Records'!$C$131:$D$166,2,FALSE)=0,"",VLOOKUP(B12,'Reference Records'!$C$131:$D$166,2,FALSE)),"")</f>
        <v>MCI-00002</v>
      </c>
      <c r="Y12" s="427" t="str">
        <f t="shared" si="0"/>
        <v/>
      </c>
      <c r="Z12" s="427"/>
      <c r="AA12" s="427" t="str">
        <f t="shared" si="1"/>
        <v>KP-3c(M): Percentage of sex workers that have received an HIV test during the reporting period and know their results</v>
      </c>
      <c r="AB12" s="427" t="str">
        <f>IFERROR(IF('Overview - Section A'!$AN$5="Funding Request",VLOOKUP(S12,'Overview - Section A'!$M$31:$P$32,4,FALSE),IF(AM12="","",AM12)),"")</f>
        <v/>
      </c>
      <c r="AC12" s="427" t="b">
        <f t="shared" si="2"/>
        <v>1</v>
      </c>
      <c r="AD12" s="427"/>
      <c r="AE12" s="427" t="str">
        <f t="array" ref="AE12">IFERROR(IF(INDEX('Overview - Section A'!$H$93:$H$110,MATCH(LEFT(B12,255),LEFT('Overview - Section A'!$E$93:$E$110,255),0))=0,"",INDEX('Overview - Section A'!$H$93:$H$110,MATCH(LEFT(B12,255),LEFT('Overview - Section A'!$E$93:$E$110,255),0))),"")</f>
        <v>a1P36000002L79GEAS</v>
      </c>
      <c r="AF12" s="427" t="s">
        <v>804</v>
      </c>
      <c r="AG12" s="427" t="str">
        <f t="array" ref="AG12">IFERROR(IF(INDEX('Reference Records'!$G$60:$G$128,MATCH(LEFT(C12,255),LEFT('Reference Records'!$C$60:$C$128,255),0))=0,"",INDEX('Reference Records'!$G$60:$G$128,MATCH(LEFT(C12,255),LEFT('Reference Records'!$C$60:$C$128,255),0))),"")</f>
        <v>a1O36000001EGInEAO</v>
      </c>
      <c r="AH12" s="427" t="str">
        <f>IFERROR(IF('Overview - Section A'!$AN$5="Funding Request",IF('Reference Records'!$B$343&lt;&gt;"",VLOOKUP(T12,'Reference Records'!$B$343:$C$344,2,FALSE),VLOOKUP(T12,'Reference Records'!$A$356:$C$357,3,FALSE)),VLOOKUP(T12,'Reference Records'!$A$360:$C$362,3,FALSE)),"")</f>
        <v>a1A360000013M04EAE</v>
      </c>
      <c r="AI12" s="462"/>
      <c r="AJ12" s="427"/>
      <c r="AK12" s="427" t="s">
        <v>381</v>
      </c>
      <c r="AL12" s="463"/>
      <c r="AM12" s="462"/>
      <c r="AN12" s="427" t="s">
        <v>379</v>
      </c>
      <c r="AO12" s="392"/>
      <c r="AP12" s="133"/>
      <c r="AQ12" s="137"/>
      <c r="AR12" s="137"/>
    </row>
    <row r="13" spans="1:44" ht="270.60000000000002" customHeight="1" x14ac:dyDescent="0.25">
      <c r="A13" s="367">
        <v>3</v>
      </c>
      <c r="B13" s="368" t="s">
        <v>2889</v>
      </c>
      <c r="C13" s="368" t="s">
        <v>3208</v>
      </c>
      <c r="D13" s="405"/>
      <c r="E13" s="388">
        <v>3765</v>
      </c>
      <c r="F13" s="389">
        <v>11692</v>
      </c>
      <c r="G13" s="458">
        <v>32.200000000000003</v>
      </c>
      <c r="H13" s="392" t="s">
        <v>346</v>
      </c>
      <c r="I13" s="459"/>
      <c r="J13" s="459"/>
      <c r="K13" s="459"/>
      <c r="L13" s="459"/>
      <c r="M13" s="459"/>
      <c r="N13" s="460" t="str">
        <f>IFERROR(IF(AM13="","",VLOOKUP(AM13,'Overview - Section A'!$P$31:$Q$32,2,FALSE)),"")</f>
        <v/>
      </c>
      <c r="O13" s="450"/>
      <c r="P13" s="392" t="s">
        <v>4909</v>
      </c>
      <c r="Q13" s="371" t="str">
        <f t="array" ref="Q13">IFERROR(IF(INDEX('Reference Records'!$D$60:$D$128,MATCH(LEFT(C13,255),LEFT('Reference Records'!$C$60:$C$128,255),0))=0,"",INDEX('Reference Records'!$D$60:$D$128,MATCH(LEFT(C13,255),LEFT('Reference Records'!$C$60:$C$128,255),0))),"")</f>
        <v/>
      </c>
      <c r="R13" s="461"/>
      <c r="S13" s="450" t="str">
        <f>IF('Overview - Section A'!$AN$5="Funding Request",IF(N13="Funding Request Place Holder","",N13),"")</f>
        <v/>
      </c>
      <c r="T13" s="450" t="s">
        <v>381</v>
      </c>
      <c r="U13" s="392" t="s">
        <v>4911</v>
      </c>
      <c r="V13" s="392" t="s">
        <v>328</v>
      </c>
      <c r="W13" s="524" t="s">
        <v>4943</v>
      </c>
      <c r="X13" s="455" t="str">
        <f>IFERROR(IF(VLOOKUP(B13,'Reference Records'!$C$131:$D$166,2,FALSE)=0,"",VLOOKUP(B13,'Reference Records'!$C$131:$D$166,2,FALSE)),"")</f>
        <v>MCI-00534</v>
      </c>
      <c r="Y13" s="427" t="str">
        <f t="shared" si="0"/>
        <v/>
      </c>
      <c r="Z13" s="427"/>
      <c r="AA13" s="427" t="str">
        <f t="shared" si="1"/>
        <v>KP-1a(M): Percentage of men who have sex with men reached with HIV prevention programs - defined package of services</v>
      </c>
      <c r="AB13" s="427" t="str">
        <f>IFERROR(IF('Overview - Section A'!$AN$5="Funding Request",VLOOKUP(S13,'Overview - Section A'!$M$31:$P$32,4,FALSE),IF(AM13="","",AM13)),"")</f>
        <v/>
      </c>
      <c r="AC13" s="427" t="b">
        <f t="shared" si="2"/>
        <v>1</v>
      </c>
      <c r="AD13" s="427"/>
      <c r="AE13" s="427" t="str">
        <f t="array" ref="AE13">IFERROR(IF(INDEX('Overview - Section A'!$H$93:$H$110,MATCH(LEFT(B13,255),LEFT('Overview - Section A'!$E$93:$E$110,255),0))=0,"",INDEX('Overview - Section A'!$H$93:$H$110,MATCH(LEFT(B13,255),LEFT('Overview - Section A'!$E$93:$E$110,255),0))),"")</f>
        <v>a1P36000002L79IEAS</v>
      </c>
      <c r="AF13" s="427" t="s">
        <v>805</v>
      </c>
      <c r="AG13" s="427" t="str">
        <f t="array" ref="AG13">IFERROR(IF(INDEX('Reference Records'!$G$60:$G$128,MATCH(LEFT(C13,255),LEFT('Reference Records'!$C$60:$C$128,255),0))=0,"",INDEX('Reference Records'!$G$60:$G$128,MATCH(LEFT(C13,255),LEFT('Reference Records'!$C$60:$C$128,255),0))),"")</f>
        <v>a1O36000001qZ9bEAE</v>
      </c>
      <c r="AH13" s="427" t="str">
        <f>IFERROR(IF('Overview - Section A'!$AN$5="Funding Request",IF('Reference Records'!$B$343&lt;&gt;"",VLOOKUP(T13,'Reference Records'!$B$343:$C$344,2,FALSE),VLOOKUP(T13,'Reference Records'!$A$356:$C$357,3,FALSE)),VLOOKUP(T13,'Reference Records'!$A$360:$C$362,3,FALSE)),"")</f>
        <v>a1A360000013M04EAE</v>
      </c>
      <c r="AI13" s="462"/>
      <c r="AJ13" s="427"/>
      <c r="AK13" s="427" t="s">
        <v>381</v>
      </c>
      <c r="AL13" s="463"/>
      <c r="AM13" s="462"/>
      <c r="AN13" s="427" t="s">
        <v>379</v>
      </c>
      <c r="AO13" s="392"/>
      <c r="AP13" s="133"/>
      <c r="AQ13" s="137"/>
      <c r="AR13" s="137"/>
    </row>
    <row r="14" spans="1:44" ht="238.5" customHeight="1" x14ac:dyDescent="0.25">
      <c r="A14" s="367">
        <v>4</v>
      </c>
      <c r="B14" s="368" t="s">
        <v>2889</v>
      </c>
      <c r="C14" s="368" t="s">
        <v>3211</v>
      </c>
      <c r="D14" s="405"/>
      <c r="E14" s="388">
        <v>1841</v>
      </c>
      <c r="F14" s="389">
        <v>11692</v>
      </c>
      <c r="G14" s="458">
        <v>15.7</v>
      </c>
      <c r="H14" s="392" t="s">
        <v>346</v>
      </c>
      <c r="I14" s="459"/>
      <c r="J14" s="459"/>
      <c r="K14" s="459"/>
      <c r="L14" s="459"/>
      <c r="M14" s="459"/>
      <c r="N14" s="460" t="str">
        <f>IFERROR(IF(AM14="","",VLOOKUP(AM14,'Overview - Section A'!$P$31:$Q$32,2,FALSE)),"")</f>
        <v/>
      </c>
      <c r="O14" s="450"/>
      <c r="P14" s="392" t="s">
        <v>4909</v>
      </c>
      <c r="Q14" s="371" t="str">
        <f t="array" ref="Q14">IFERROR(IF(INDEX('Reference Records'!$D$60:$D$128,MATCH(LEFT(C14,255),LEFT('Reference Records'!$C$60:$C$128,255),0))=0,"",INDEX('Reference Records'!$D$60:$D$128,MATCH(LEFT(C14,255),LEFT('Reference Records'!$C$60:$C$128,255),0))),"")</f>
        <v/>
      </c>
      <c r="R14" s="461"/>
      <c r="S14" s="450" t="str">
        <f>IF('Overview - Section A'!$AN$5="Funding Request",IF(N14="Funding Request Place Holder","",N14),"")</f>
        <v/>
      </c>
      <c r="T14" s="450" t="s">
        <v>381</v>
      </c>
      <c r="U14" s="392" t="s">
        <v>4911</v>
      </c>
      <c r="V14" s="392" t="s">
        <v>328</v>
      </c>
      <c r="W14" s="524" t="s">
        <v>4944</v>
      </c>
      <c r="X14" s="455" t="str">
        <f>IFERROR(IF(VLOOKUP(B14,'Reference Records'!$C$131:$D$166,2,FALSE)=0,"",VLOOKUP(B14,'Reference Records'!$C$131:$D$166,2,FALSE)),"")</f>
        <v>MCI-00534</v>
      </c>
      <c r="Y14" s="427" t="str">
        <f t="shared" si="0"/>
        <v/>
      </c>
      <c r="Z14" s="427"/>
      <c r="AA14" s="427" t="str">
        <f t="shared" si="1"/>
        <v>KP-3a(M): Percentage of men who have sex with men that have received an HIV test during the reporting period and know their results</v>
      </c>
      <c r="AB14" s="427" t="str">
        <f>IFERROR(IF('Overview - Section A'!$AN$5="Funding Request",VLOOKUP(S14,'Overview - Section A'!$M$31:$P$32,4,FALSE),IF(AM14="","",AM14)),"")</f>
        <v/>
      </c>
      <c r="AC14" s="427" t="b">
        <f t="shared" si="2"/>
        <v>1</v>
      </c>
      <c r="AD14" s="427"/>
      <c r="AE14" s="427" t="str">
        <f t="array" ref="AE14">IFERROR(IF(INDEX('Overview - Section A'!$H$93:$H$110,MATCH(LEFT(B14,255),LEFT('Overview - Section A'!$E$93:$E$110,255),0))=0,"",INDEX('Overview - Section A'!$H$93:$H$110,MATCH(LEFT(B14,255),LEFT('Overview - Section A'!$E$93:$E$110,255),0))),"")</f>
        <v>a1P36000002L79IEAS</v>
      </c>
      <c r="AF14" s="427" t="s">
        <v>806</v>
      </c>
      <c r="AG14" s="427" t="str">
        <f t="array" ref="AG14">IFERROR(IF(INDEX('Reference Records'!$G$60:$G$128,MATCH(LEFT(C14,255),LEFT('Reference Records'!$C$60:$C$128,255),0))=0,"",INDEX('Reference Records'!$G$60:$G$128,MATCH(LEFT(C14,255),LEFT('Reference Records'!$C$60:$C$128,255),0))),"")</f>
        <v>a1O36000001qZ9cEAE</v>
      </c>
      <c r="AH14" s="427" t="str">
        <f>IFERROR(IF('Overview - Section A'!$AN$5="Funding Request",IF('Reference Records'!$B$343&lt;&gt;"",VLOOKUP(T14,'Reference Records'!$B$343:$C$344,2,FALSE),VLOOKUP(T14,'Reference Records'!$A$356:$C$357,3,FALSE)),VLOOKUP(T14,'Reference Records'!$A$360:$C$362,3,FALSE)),"")</f>
        <v>a1A360000013M04EAE</v>
      </c>
      <c r="AI14" s="462"/>
      <c r="AJ14" s="427"/>
      <c r="AK14" s="427" t="s">
        <v>381</v>
      </c>
      <c r="AL14" s="463"/>
      <c r="AM14" s="462"/>
      <c r="AN14" s="427" t="s">
        <v>379</v>
      </c>
      <c r="AO14" s="392"/>
      <c r="AP14" s="133"/>
      <c r="AQ14" s="137"/>
      <c r="AR14" s="137"/>
    </row>
    <row r="15" spans="1:44" ht="171" customHeight="1" x14ac:dyDescent="0.25">
      <c r="A15" s="367">
        <v>5</v>
      </c>
      <c r="B15" s="368" t="s">
        <v>2894</v>
      </c>
      <c r="C15" s="368" t="s">
        <v>3048</v>
      </c>
      <c r="D15" s="405"/>
      <c r="E15" s="388">
        <v>14682</v>
      </c>
      <c r="F15" s="389">
        <v>25000</v>
      </c>
      <c r="G15" s="458">
        <v>58.7</v>
      </c>
      <c r="H15" s="392" t="s">
        <v>346</v>
      </c>
      <c r="I15" s="459"/>
      <c r="J15" s="459"/>
      <c r="K15" s="459"/>
      <c r="L15" s="459"/>
      <c r="M15" s="459"/>
      <c r="N15" s="460" t="str">
        <f>IFERROR(IF(AM15="","",VLOOKUP(AM15,'Overview - Section A'!$P$31:$Q$32,2,FALSE)),"")</f>
        <v/>
      </c>
      <c r="O15" s="450"/>
      <c r="P15" s="392" t="s">
        <v>4909</v>
      </c>
      <c r="Q15" s="371" t="str">
        <f t="array" ref="Q15">IFERROR(IF(INDEX('Reference Records'!$D$60:$D$128,MATCH(LEFT(C15,255),LEFT('Reference Records'!$C$60:$C$128,255),0))=0,"",INDEX('Reference Records'!$D$60:$D$128,MATCH(LEFT(C15,255),LEFT('Reference Records'!$C$60:$C$128,255),0))),"")</f>
        <v/>
      </c>
      <c r="R15" s="461"/>
      <c r="S15" s="450" t="str">
        <f>IF('Overview - Section A'!$AN$5="Funding Request",IF(N15="Funding Request Place Holder","",N15),"")</f>
        <v/>
      </c>
      <c r="T15" s="450" t="s">
        <v>381</v>
      </c>
      <c r="U15" s="392" t="s">
        <v>325</v>
      </c>
      <c r="V15" s="392" t="s">
        <v>328</v>
      </c>
      <c r="W15" s="524" t="s">
        <v>4945</v>
      </c>
      <c r="X15" s="455" t="str">
        <f>IFERROR(IF(VLOOKUP(B15,'Reference Records'!$C$131:$D$166,2,FALSE)=0,"",VLOOKUP(B15,'Reference Records'!$C$131:$D$166,2,FALSE)),"")</f>
        <v>MCI-00003</v>
      </c>
      <c r="Y15" s="427" t="str">
        <f t="shared" si="0"/>
        <v/>
      </c>
      <c r="Z15" s="427"/>
      <c r="AA15" s="427" t="str">
        <f t="shared" si="1"/>
        <v>KP-1d(M): Percentage of people who inject drugs reached with HIV prevention programs - defined package of services</v>
      </c>
      <c r="AB15" s="427" t="str">
        <f>IFERROR(IF('Overview - Section A'!$AN$5="Funding Request",VLOOKUP(S15,'Overview - Section A'!$M$31:$P$32,4,FALSE),IF(AM15="","",AM15)),"")</f>
        <v/>
      </c>
      <c r="AC15" s="427" t="b">
        <f t="shared" si="2"/>
        <v>1</v>
      </c>
      <c r="AD15" s="427"/>
      <c r="AE15" s="427" t="str">
        <f t="array" ref="AE15">IFERROR(IF(INDEX('Overview - Section A'!$H$93:$H$110,MATCH(LEFT(B15,255),LEFT('Overview - Section A'!$E$93:$E$110,255),0))=0,"",INDEX('Overview - Section A'!$H$93:$H$110,MATCH(LEFT(B15,255),LEFT('Overview - Section A'!$E$93:$E$110,255),0))),"")</f>
        <v>a1P36000002L79KEAS</v>
      </c>
      <c r="AF15" s="427" t="s">
        <v>807</v>
      </c>
      <c r="AG15" s="427" t="str">
        <f t="array" ref="AG15">IFERROR(IF(INDEX('Reference Records'!$G$60:$G$128,MATCH(LEFT(C15,255),LEFT('Reference Records'!$C$60:$C$128,255),0))=0,"",INDEX('Reference Records'!$G$60:$G$128,MATCH(LEFT(C15,255),LEFT('Reference Records'!$C$60:$C$128,255),0))),"")</f>
        <v>a1O36000001EGIoEAO</v>
      </c>
      <c r="AH15" s="427" t="str">
        <f>IFERROR(IF('Overview - Section A'!$AN$5="Funding Request",IF('Reference Records'!$B$343&lt;&gt;"",VLOOKUP(T15,'Reference Records'!$B$343:$C$344,2,FALSE),VLOOKUP(T15,'Reference Records'!$A$356:$C$357,3,FALSE)),VLOOKUP(T15,'Reference Records'!$A$360:$C$362,3,FALSE)),"")</f>
        <v>a1A360000013M04EAE</v>
      </c>
      <c r="AI15" s="462"/>
      <c r="AJ15" s="427"/>
      <c r="AK15" s="427" t="s">
        <v>381</v>
      </c>
      <c r="AL15" s="463"/>
      <c r="AM15" s="462"/>
      <c r="AN15" s="427" t="s">
        <v>379</v>
      </c>
      <c r="AO15" s="392"/>
      <c r="AP15" s="133"/>
      <c r="AQ15" s="137"/>
      <c r="AR15" s="137"/>
    </row>
    <row r="16" spans="1:44" ht="262.7" customHeight="1" x14ac:dyDescent="0.25">
      <c r="A16" s="367">
        <v>6</v>
      </c>
      <c r="B16" s="368" t="s">
        <v>2894</v>
      </c>
      <c r="C16" s="368" t="s">
        <v>3051</v>
      </c>
      <c r="D16" s="405"/>
      <c r="E16" s="388">
        <v>6950</v>
      </c>
      <c r="F16" s="389">
        <v>25000</v>
      </c>
      <c r="G16" s="458">
        <v>27.8</v>
      </c>
      <c r="H16" s="392" t="s">
        <v>346</v>
      </c>
      <c r="I16" s="459"/>
      <c r="J16" s="459"/>
      <c r="K16" s="459"/>
      <c r="L16" s="459"/>
      <c r="M16" s="459"/>
      <c r="N16" s="460" t="str">
        <f>IFERROR(IF(AM16="","",VLOOKUP(AM16,'Overview - Section A'!$P$31:$Q$32,2,FALSE)),"")</f>
        <v/>
      </c>
      <c r="O16" s="450"/>
      <c r="P16" s="392" t="s">
        <v>4909</v>
      </c>
      <c r="Q16" s="371" t="str">
        <f t="array" ref="Q16">IFERROR(IF(INDEX('Reference Records'!$D$60:$D$128,MATCH(LEFT(C16,255),LEFT('Reference Records'!$C$60:$C$128,255),0))=0,"",INDEX('Reference Records'!$D$60:$D$128,MATCH(LEFT(C16,255),LEFT('Reference Records'!$C$60:$C$128,255),0))),"")</f>
        <v/>
      </c>
      <c r="R16" s="461"/>
      <c r="S16" s="450" t="str">
        <f>IF('Overview - Section A'!$AN$5="Funding Request",IF(N16="Funding Request Place Holder","",N16),"")</f>
        <v/>
      </c>
      <c r="T16" s="450" t="s">
        <v>381</v>
      </c>
      <c r="U16" s="392" t="s">
        <v>325</v>
      </c>
      <c r="V16" s="392" t="s">
        <v>328</v>
      </c>
      <c r="W16" s="524" t="s">
        <v>4946</v>
      </c>
      <c r="X16" s="455" t="str">
        <f>IFERROR(IF(VLOOKUP(B16,'Reference Records'!$C$131:$D$166,2,FALSE)=0,"",VLOOKUP(B16,'Reference Records'!$C$131:$D$166,2,FALSE)),"")</f>
        <v>MCI-00003</v>
      </c>
      <c r="Y16" s="427" t="str">
        <f t="shared" si="0"/>
        <v/>
      </c>
      <c r="Z16" s="427"/>
      <c r="AA16" s="427" t="str">
        <f t="shared" si="1"/>
        <v>KP-3d(M): Percentage of people who inject drugs that have received an HIV test during the reporting period and know their results</v>
      </c>
      <c r="AB16" s="427" t="str">
        <f>IFERROR(IF('Overview - Section A'!$AN$5="Funding Request",VLOOKUP(S16,'Overview - Section A'!$M$31:$P$32,4,FALSE),IF(AM16="","",AM16)),"")</f>
        <v/>
      </c>
      <c r="AC16" s="427" t="b">
        <f t="shared" si="2"/>
        <v>1</v>
      </c>
      <c r="AD16" s="427"/>
      <c r="AE16" s="427" t="str">
        <f t="array" ref="AE16">IFERROR(IF(INDEX('Overview - Section A'!$H$93:$H$110,MATCH(LEFT(B16,255),LEFT('Overview - Section A'!$E$93:$E$110,255),0))=0,"",INDEX('Overview - Section A'!$H$93:$H$110,MATCH(LEFT(B16,255),LEFT('Overview - Section A'!$E$93:$E$110,255),0))),"")</f>
        <v>a1P36000002L79KEAS</v>
      </c>
      <c r="AF16" s="427" t="s">
        <v>808</v>
      </c>
      <c r="AG16" s="427" t="str">
        <f t="array" ref="AG16">IFERROR(IF(INDEX('Reference Records'!$G$60:$G$128,MATCH(LEFT(C16,255),LEFT('Reference Records'!$C$60:$C$128,255),0))=0,"",INDEX('Reference Records'!$G$60:$G$128,MATCH(LEFT(C16,255),LEFT('Reference Records'!$C$60:$C$128,255),0))),"")</f>
        <v>a1O36000001EGIqEAO</v>
      </c>
      <c r="AH16" s="427" t="str">
        <f>IFERROR(IF('Overview - Section A'!$AN$5="Funding Request",IF('Reference Records'!$B$343&lt;&gt;"",VLOOKUP(T16,'Reference Records'!$B$343:$C$344,2,FALSE),VLOOKUP(T16,'Reference Records'!$A$356:$C$357,3,FALSE)),VLOOKUP(T16,'Reference Records'!$A$360:$C$362,3,FALSE)),"")</f>
        <v>a1A360000013M04EAE</v>
      </c>
      <c r="AI16" s="462"/>
      <c r="AJ16" s="427"/>
      <c r="AK16" s="427" t="s">
        <v>381</v>
      </c>
      <c r="AL16" s="463"/>
      <c r="AM16" s="462"/>
      <c r="AN16" s="427" t="s">
        <v>379</v>
      </c>
      <c r="AO16" s="392"/>
      <c r="AP16" s="133"/>
      <c r="AQ16" s="137"/>
      <c r="AR16" s="137"/>
    </row>
    <row r="17" spans="1:44" ht="173.65" customHeight="1" x14ac:dyDescent="0.25">
      <c r="A17" s="367">
        <v>7</v>
      </c>
      <c r="B17" s="368" t="s">
        <v>2894</v>
      </c>
      <c r="C17" s="368" t="s">
        <v>3057</v>
      </c>
      <c r="D17" s="405"/>
      <c r="E17" s="388">
        <v>123</v>
      </c>
      <c r="F17" s="389">
        <v>241</v>
      </c>
      <c r="G17" s="458">
        <v>51</v>
      </c>
      <c r="H17" s="392" t="s">
        <v>346</v>
      </c>
      <c r="I17" s="459"/>
      <c r="J17" s="459"/>
      <c r="K17" s="459"/>
      <c r="L17" s="459"/>
      <c r="M17" s="459"/>
      <c r="N17" s="460" t="str">
        <f>IFERROR(IF(AM17="","",VLOOKUP(AM17,'Overview - Section A'!$P$31:$Q$32,2,FALSE)),"")</f>
        <v/>
      </c>
      <c r="O17" s="450"/>
      <c r="P17" s="392" t="s">
        <v>4910</v>
      </c>
      <c r="Q17" s="371" t="str">
        <f t="array" ref="Q17">IFERROR(IF(INDEX('Reference Records'!$D$60:$D$128,MATCH(LEFT(C17,255),LEFT('Reference Records'!$C$60:$C$128,255),0))=0,"",INDEX('Reference Records'!$D$60:$D$128,MATCH(LEFT(C17,255),LEFT('Reference Records'!$C$60:$C$128,255),0))),"")</f>
        <v/>
      </c>
      <c r="R17" s="461"/>
      <c r="S17" s="450" t="str">
        <f>IF('Overview - Section A'!$AN$5="Funding Request",IF(N17="Funding Request Place Holder","",N17),"")</f>
        <v/>
      </c>
      <c r="T17" s="450" t="s">
        <v>381</v>
      </c>
      <c r="U17" s="392" t="s">
        <v>325</v>
      </c>
      <c r="V17" s="392" t="s">
        <v>328</v>
      </c>
      <c r="W17" s="524" t="s">
        <v>4912</v>
      </c>
      <c r="X17" s="455" t="str">
        <f>IFERROR(IF(VLOOKUP(B17,'Reference Records'!$C$131:$D$166,2,FALSE)=0,"",VLOOKUP(B17,'Reference Records'!$C$131:$D$166,2,FALSE)),"")</f>
        <v>MCI-00003</v>
      </c>
      <c r="Y17" s="427" t="str">
        <f t="shared" si="0"/>
        <v/>
      </c>
      <c r="Z17" s="427"/>
      <c r="AA17" s="427" t="str">
        <f t="shared" si="1"/>
        <v>KP-5: Percentage of individuals receiving Opioid Substitution Therapy who received treatment for at least 6 months</v>
      </c>
      <c r="AB17" s="427" t="str">
        <f>IFERROR(IF('Overview - Section A'!$AN$5="Funding Request",VLOOKUP(S17,'Overview - Section A'!$M$31:$P$32,4,FALSE),IF(AM17="","",AM17)),"")</f>
        <v/>
      </c>
      <c r="AC17" s="427" t="b">
        <f t="shared" si="2"/>
        <v>1</v>
      </c>
      <c r="AD17" s="427"/>
      <c r="AE17" s="427" t="str">
        <f t="array" ref="AE17">IFERROR(IF(INDEX('Overview - Section A'!$H$93:$H$110,MATCH(LEFT(B17,255),LEFT('Overview - Section A'!$E$93:$E$110,255),0))=0,"",INDEX('Overview - Section A'!$H$93:$H$110,MATCH(LEFT(B17,255),LEFT('Overview - Section A'!$E$93:$E$110,255),0))),"")</f>
        <v>a1P36000002L79KEAS</v>
      </c>
      <c r="AF17" s="427" t="s">
        <v>809</v>
      </c>
      <c r="AG17" s="427" t="str">
        <f t="array" ref="AG17">IFERROR(IF(INDEX('Reference Records'!$G$60:$G$128,MATCH(LEFT(C17,255),LEFT('Reference Records'!$C$60:$C$128,255),0))=0,"",INDEX('Reference Records'!$G$60:$G$128,MATCH(LEFT(C17,255),LEFT('Reference Records'!$C$60:$C$128,255),0))),"")</f>
        <v>a1O36000001EGIsEAO</v>
      </c>
      <c r="AH17" s="427" t="str">
        <f>IFERROR(IF('Overview - Section A'!$AN$5="Funding Request",IF('Reference Records'!$B$343&lt;&gt;"",VLOOKUP(T17,'Reference Records'!$B$343:$C$344,2,FALSE),VLOOKUP(T17,'Reference Records'!$A$356:$C$357,3,FALSE)),VLOOKUP(T17,'Reference Records'!$A$360:$C$362,3,FALSE)),"")</f>
        <v>a1A360000013M04EAE</v>
      </c>
      <c r="AI17" s="462"/>
      <c r="AJ17" s="427"/>
      <c r="AK17" s="427" t="s">
        <v>381</v>
      </c>
      <c r="AL17" s="463"/>
      <c r="AM17" s="462"/>
      <c r="AN17" s="427" t="s">
        <v>379</v>
      </c>
      <c r="AO17" s="392"/>
      <c r="AP17" s="133"/>
      <c r="AQ17" s="137"/>
      <c r="AR17" s="137"/>
    </row>
    <row r="18" spans="1:44" ht="159" customHeight="1" x14ac:dyDescent="0.25">
      <c r="A18" s="367">
        <v>8</v>
      </c>
      <c r="B18" s="368" t="s">
        <v>3024</v>
      </c>
      <c r="C18" s="368" t="s">
        <v>2664</v>
      </c>
      <c r="D18" s="405"/>
      <c r="E18" s="388">
        <v>2668</v>
      </c>
      <c r="F18" s="389">
        <v>8100</v>
      </c>
      <c r="G18" s="458">
        <v>32.9</v>
      </c>
      <c r="H18" s="392" t="s">
        <v>346</v>
      </c>
      <c r="I18" s="459"/>
      <c r="J18" s="459"/>
      <c r="K18" s="459"/>
      <c r="L18" s="459"/>
      <c r="M18" s="459"/>
      <c r="N18" s="460" t="str">
        <f>IFERROR(IF(AM18="","",VLOOKUP(AM18,'Overview - Section A'!$P$31:$Q$32,2,FALSE)),"")</f>
        <v/>
      </c>
      <c r="O18" s="450"/>
      <c r="P18" s="392" t="s">
        <v>4910</v>
      </c>
      <c r="Q18" s="371" t="str">
        <f t="array" ref="Q18">IFERROR(IF(INDEX('Reference Records'!$D$60:$D$128,MATCH(LEFT(C18,255),LEFT('Reference Records'!$C$60:$C$128,255),0))=0,"",INDEX('Reference Records'!$D$60:$D$128,MATCH(LEFT(C18,255),LEFT('Reference Records'!$C$60:$C$128,255),0))),"")</f>
        <v>Age | Gender,Age,Target / Risk population group,Gender</v>
      </c>
      <c r="R18" s="461"/>
      <c r="S18" s="450" t="str">
        <f>IF('Overview - Section A'!$AN$5="Funding Request",IF(N18="Funding Request Place Holder","",N18),"")</f>
        <v/>
      </c>
      <c r="T18" s="450" t="s">
        <v>381</v>
      </c>
      <c r="U18" s="392" t="s">
        <v>325</v>
      </c>
      <c r="V18" s="392" t="s">
        <v>328</v>
      </c>
      <c r="W18" s="524" t="s">
        <v>4947</v>
      </c>
      <c r="X18" s="455" t="str">
        <f>IFERROR(IF(VLOOKUP(B18,'Reference Records'!$C$131:$D$166,2,FALSE)=0,"",VLOOKUP(B18,'Reference Records'!$C$131:$D$166,2,FALSE)),"")</f>
        <v>MCI-00007</v>
      </c>
      <c r="Y18" s="427" t="str">
        <f t="shared" si="0"/>
        <v>TCS-1(M): Percentage of people living with HIV currently receiving antiretroviral therapy</v>
      </c>
      <c r="Z18" s="427"/>
      <c r="AA18" s="427" t="str">
        <f t="shared" si="1"/>
        <v>TCS-1(M): Percentage of people living with HIV currently receiving antiretroviral therapy</v>
      </c>
      <c r="AB18" s="427" t="str">
        <f>IFERROR(IF('Overview - Section A'!$AN$5="Funding Request",VLOOKUP(S18,'Overview - Section A'!$M$31:$P$32,4,FALSE),IF(AM18="","",AM18)),"")</f>
        <v/>
      </c>
      <c r="AC18" s="427" t="b">
        <f t="shared" si="2"/>
        <v>1</v>
      </c>
      <c r="AD18" s="427"/>
      <c r="AE18" s="427" t="str">
        <f t="array" ref="AE18">IFERROR(IF(INDEX('Overview - Section A'!$H$93:$H$110,MATCH(LEFT(B18,255),LEFT('Overview - Section A'!$E$93:$E$110,255),0))=0,"",INDEX('Overview - Section A'!$H$93:$H$110,MATCH(LEFT(B18,255),LEFT('Overview - Section A'!$E$93:$E$110,255),0))),"")</f>
        <v>a1P36000002L79LEAS</v>
      </c>
      <c r="AF18" s="427" t="s">
        <v>810</v>
      </c>
      <c r="AG18" s="427" t="str">
        <f t="array" ref="AG18">IFERROR(IF(INDEX('Reference Records'!$G$60:$G$128,MATCH(LEFT(C18,255),LEFT('Reference Records'!$C$60:$C$128,255),0))=0,"",INDEX('Reference Records'!$G$60:$G$128,MATCH(LEFT(C18,255),LEFT('Reference Records'!$C$60:$C$128,255),0))),"")</f>
        <v>a1O36000001EGJ0EAO</v>
      </c>
      <c r="AH18" s="427" t="str">
        <f>IFERROR(IF('Overview - Section A'!$AN$5="Funding Request",IF('Reference Records'!$B$343&lt;&gt;"",VLOOKUP(T18,'Reference Records'!$B$343:$C$344,2,FALSE),VLOOKUP(T18,'Reference Records'!$A$356:$C$357,3,FALSE)),VLOOKUP(T18,'Reference Records'!$A$360:$C$362,3,FALSE)),"")</f>
        <v>a1A360000013M04EAE</v>
      </c>
      <c r="AI18" s="462"/>
      <c r="AJ18" s="427"/>
      <c r="AK18" s="427" t="s">
        <v>381</v>
      </c>
      <c r="AL18" s="463"/>
      <c r="AM18" s="462"/>
      <c r="AN18" s="427" t="s">
        <v>379</v>
      </c>
      <c r="AO18" s="392"/>
      <c r="AP18" s="133"/>
      <c r="AQ18" s="137"/>
      <c r="AR18" s="137"/>
    </row>
    <row r="19" spans="1:44" ht="157.35" customHeight="1" x14ac:dyDescent="0.25">
      <c r="A19" s="367">
        <v>9</v>
      </c>
      <c r="B19" s="368" t="s">
        <v>3024</v>
      </c>
      <c r="C19" s="368" t="s">
        <v>2738</v>
      </c>
      <c r="D19" s="405"/>
      <c r="E19" s="388">
        <v>1644</v>
      </c>
      <c r="F19" s="389">
        <v>2668</v>
      </c>
      <c r="G19" s="458">
        <v>61.6</v>
      </c>
      <c r="H19" s="392" t="s">
        <v>346</v>
      </c>
      <c r="I19" s="459"/>
      <c r="J19" s="459"/>
      <c r="K19" s="459"/>
      <c r="L19" s="459"/>
      <c r="M19" s="459"/>
      <c r="N19" s="460" t="str">
        <f>IFERROR(IF(AM19="","",VLOOKUP(AM19,'Overview - Section A'!$P$31:$Q$32,2,FALSE)),"")</f>
        <v/>
      </c>
      <c r="O19" s="450"/>
      <c r="P19" s="392" t="s">
        <v>4910</v>
      </c>
      <c r="Q19" s="371" t="str">
        <f t="array" ref="Q19">IFERROR(IF(INDEX('Reference Records'!$D$60:$D$128,MATCH(LEFT(C19,255),LEFT('Reference Records'!$C$60:$C$128,255),0))=0,"",INDEX('Reference Records'!$D$60:$D$128,MATCH(LEFT(C19,255),LEFT('Reference Records'!$C$60:$C$128,255),0))),"")</f>
        <v>Age | Gender</v>
      </c>
      <c r="R19" s="461"/>
      <c r="S19" s="450" t="str">
        <f>IF('Overview - Section A'!$AN$5="Funding Request",IF(N19="Funding Request Place Holder","",N19),"")</f>
        <v/>
      </c>
      <c r="T19" s="450" t="s">
        <v>381</v>
      </c>
      <c r="U19" s="392" t="s">
        <v>325</v>
      </c>
      <c r="V19" s="392" t="s">
        <v>327</v>
      </c>
      <c r="W19" s="524" t="s">
        <v>4948</v>
      </c>
      <c r="X19" s="455" t="str">
        <f>IFERROR(IF(VLOOKUP(B19,'Reference Records'!$C$131:$D$166,2,FALSE)=0,"",VLOOKUP(B19,'Reference Records'!$C$131:$D$166,2,FALSE)),"")</f>
        <v>MCI-00007</v>
      </c>
      <c r="Y19" s="427" t="str">
        <f t="shared" si="0"/>
        <v>TCS-3.1: Percentage of people living with HIV and on ART, who have a suppressed viral load at 12 months (&lt;1000 copies/ml)</v>
      </c>
      <c r="Z19" s="427"/>
      <c r="AA19" s="427" t="str">
        <f t="shared" si="1"/>
        <v>TCS-3.1: Percentage of people living with HIV and on ART, who have a suppressed viral load at 12 months (&lt;1000 copies/ml)</v>
      </c>
      <c r="AB19" s="427" t="str">
        <f>IFERROR(IF('Overview - Section A'!$AN$5="Funding Request",VLOOKUP(S19,'Overview - Section A'!$M$31:$P$32,4,FALSE),IF(AM19="","",AM19)),"")</f>
        <v/>
      </c>
      <c r="AC19" s="427" t="b">
        <f t="shared" si="2"/>
        <v>1</v>
      </c>
      <c r="AD19" s="427"/>
      <c r="AE19" s="427" t="str">
        <f t="array" ref="AE19">IFERROR(IF(INDEX('Overview - Section A'!$H$93:$H$110,MATCH(LEFT(B19,255),LEFT('Overview - Section A'!$E$93:$E$110,255),0))=0,"",INDEX('Overview - Section A'!$H$93:$H$110,MATCH(LEFT(B19,255),LEFT('Overview - Section A'!$E$93:$E$110,255),0))),"")</f>
        <v>a1P36000002L79LEAS</v>
      </c>
      <c r="AF19" s="427" t="s">
        <v>811</v>
      </c>
      <c r="AG19" s="427" t="str">
        <f t="array" ref="AG19">IFERROR(IF(INDEX('Reference Records'!$G$60:$G$128,MATCH(LEFT(C19,255),LEFT('Reference Records'!$C$60:$C$128,255),0))=0,"",INDEX('Reference Records'!$G$60:$G$128,MATCH(LEFT(C19,255),LEFT('Reference Records'!$C$60:$C$128,255),0))),"")</f>
        <v>a1O36000001qZ9aEAE</v>
      </c>
      <c r="AH19" s="427" t="str">
        <f>IFERROR(IF('Overview - Section A'!$AN$5="Funding Request",IF('Reference Records'!$B$343&lt;&gt;"",VLOOKUP(T19,'Reference Records'!$B$343:$C$344,2,FALSE),VLOOKUP(T19,'Reference Records'!$A$356:$C$357,3,FALSE)),VLOOKUP(T19,'Reference Records'!$A$360:$C$362,3,FALSE)),"")</f>
        <v>a1A360000013M04EAE</v>
      </c>
      <c r="AI19" s="462"/>
      <c r="AJ19" s="427"/>
      <c r="AK19" s="427" t="s">
        <v>381</v>
      </c>
      <c r="AL19" s="463"/>
      <c r="AM19" s="462"/>
      <c r="AN19" s="427" t="s">
        <v>379</v>
      </c>
      <c r="AO19" s="392"/>
      <c r="AP19" s="133"/>
      <c r="AQ19" s="137"/>
      <c r="AR19" s="137"/>
    </row>
    <row r="20" spans="1:44" ht="128.25" customHeight="1" x14ac:dyDescent="0.25">
      <c r="A20" s="367">
        <v>10</v>
      </c>
      <c r="B20" s="368" t="s">
        <v>3017</v>
      </c>
      <c r="C20" s="368" t="s">
        <v>3125</v>
      </c>
      <c r="D20" s="405"/>
      <c r="E20" s="388">
        <v>2735</v>
      </c>
      <c r="F20" s="389">
        <v>2861</v>
      </c>
      <c r="G20" s="458">
        <v>95.6</v>
      </c>
      <c r="H20" s="392" t="s">
        <v>346</v>
      </c>
      <c r="I20" s="459"/>
      <c r="J20" s="459"/>
      <c r="K20" s="459"/>
      <c r="L20" s="459"/>
      <c r="M20" s="459"/>
      <c r="N20" s="460" t="str">
        <f>IFERROR(IF(AM20="","",VLOOKUP(AM20,'Overview - Section A'!$P$31:$Q$32,2,FALSE)),"")</f>
        <v/>
      </c>
      <c r="O20" s="450"/>
      <c r="P20" s="392" t="s">
        <v>4907</v>
      </c>
      <c r="Q20" s="371" t="str">
        <f t="array" ref="Q20">IFERROR(IF(INDEX('Reference Records'!$D$60:$D$128,MATCH(LEFT(C20,255),LEFT('Reference Records'!$C$60:$C$128,255),0))=0,"",INDEX('Reference Records'!$D$60:$D$128,MATCH(LEFT(C20,255),LEFT('Reference Records'!$C$60:$C$128,255),0))),"")</f>
        <v/>
      </c>
      <c r="R20" s="461"/>
      <c r="S20" s="450" t="str">
        <f>IF('Overview - Section A'!$AN$5="Funding Request",IF(N20="Funding Request Place Holder","",N20),"")</f>
        <v/>
      </c>
      <c r="T20" s="450" t="s">
        <v>381</v>
      </c>
      <c r="U20" s="392" t="s">
        <v>325</v>
      </c>
      <c r="V20" s="392" t="s">
        <v>328</v>
      </c>
      <c r="W20" s="524" t="s">
        <v>4949</v>
      </c>
      <c r="X20" s="455" t="str">
        <f>IFERROR(IF(VLOOKUP(B20,'Reference Records'!$C$131:$D$166,2,FALSE)=0,"",VLOOKUP(B20,'Reference Records'!$C$131:$D$166,2,FALSE)),"")</f>
        <v>MCI-00009</v>
      </c>
      <c r="Y20" s="427" t="str">
        <f t="shared" si="0"/>
        <v/>
      </c>
      <c r="Z20" s="427"/>
      <c r="AA20" s="427" t="str">
        <f t="shared" si="1"/>
        <v>TB/HIV-3.1: Percentage of people living with HIV in care (including PMTCT) who are screened for TB in HIV care or treatment settings</v>
      </c>
      <c r="AB20" s="427" t="str">
        <f>IFERROR(IF('Overview - Section A'!$AN$5="Funding Request",VLOOKUP(S20,'Overview - Section A'!$M$31:$P$32,4,FALSE),IF(AM20="","",AM20)),"")</f>
        <v/>
      </c>
      <c r="AC20" s="427" t="b">
        <f t="shared" si="2"/>
        <v>1</v>
      </c>
      <c r="AD20" s="427"/>
      <c r="AE20" s="427" t="str">
        <f t="array" ref="AE20">IFERROR(IF(INDEX('Overview - Section A'!$H$93:$H$110,MATCH(LEFT(B20,255),LEFT('Overview - Section A'!$E$93:$E$110,255),0))=0,"",INDEX('Overview - Section A'!$H$93:$H$110,MATCH(LEFT(B20,255),LEFT('Overview - Section A'!$E$93:$E$110,255),0))),"")</f>
        <v>a1P36000002L79MEAS</v>
      </c>
      <c r="AF20" s="427" t="s">
        <v>812</v>
      </c>
      <c r="AG20" s="427" t="str">
        <f t="array" ref="AG20">IFERROR(IF(INDEX('Reference Records'!$G$60:$G$128,MATCH(LEFT(C20,255),LEFT('Reference Records'!$C$60:$C$128,255),0))=0,"",INDEX('Reference Records'!$G$60:$G$128,MATCH(LEFT(C20,255),LEFT('Reference Records'!$C$60:$C$128,255),0))),"")</f>
        <v>a1O36000001qZ9gEAE</v>
      </c>
      <c r="AH20" s="427" t="str">
        <f>IFERROR(IF('Overview - Section A'!$AN$5="Funding Request",IF('Reference Records'!$B$343&lt;&gt;"",VLOOKUP(T20,'Reference Records'!$B$343:$C$344,2,FALSE),VLOOKUP(T20,'Reference Records'!$A$356:$C$357,3,FALSE)),VLOOKUP(T20,'Reference Records'!$A$360:$C$362,3,FALSE)),"")</f>
        <v>a1A360000013M04EAE</v>
      </c>
      <c r="AI20" s="462"/>
      <c r="AJ20" s="427"/>
      <c r="AK20" s="427" t="s">
        <v>381</v>
      </c>
      <c r="AL20" s="463"/>
      <c r="AM20" s="462"/>
      <c r="AN20" s="427" t="s">
        <v>379</v>
      </c>
      <c r="AO20" s="392"/>
      <c r="AP20" s="133"/>
      <c r="AQ20" s="137"/>
      <c r="AR20" s="137"/>
    </row>
    <row r="21" spans="1:44" ht="115.7" customHeight="1" x14ac:dyDescent="0.25">
      <c r="A21" s="367">
        <v>11</v>
      </c>
      <c r="B21" s="368" t="s">
        <v>3017</v>
      </c>
      <c r="C21" s="368" t="s">
        <v>3134</v>
      </c>
      <c r="D21" s="405"/>
      <c r="E21" s="388">
        <v>53</v>
      </c>
      <c r="F21" s="389">
        <v>56</v>
      </c>
      <c r="G21" s="458">
        <v>94.6</v>
      </c>
      <c r="H21" s="392" t="s">
        <v>346</v>
      </c>
      <c r="I21" s="459"/>
      <c r="J21" s="459"/>
      <c r="K21" s="459"/>
      <c r="L21" s="459"/>
      <c r="M21" s="459"/>
      <c r="N21" s="460" t="str">
        <f>IFERROR(IF(AM21="","",VLOOKUP(AM21,'Overview - Section A'!$P$31:$Q$32,2,FALSE)),"")</f>
        <v/>
      </c>
      <c r="O21" s="450"/>
      <c r="P21" s="392" t="s">
        <v>4910</v>
      </c>
      <c r="Q21" s="371" t="str">
        <f t="array" ref="Q21">IFERROR(IF(INDEX('Reference Records'!$D$60:$D$128,MATCH(LEFT(C21,255),LEFT('Reference Records'!$C$60:$C$128,255),0))=0,"",INDEX('Reference Records'!$D$60:$D$128,MATCH(LEFT(C21,255),LEFT('Reference Records'!$C$60:$C$128,255),0))),"")</f>
        <v/>
      </c>
      <c r="R21" s="461"/>
      <c r="S21" s="450" t="str">
        <f>IF('Overview - Section A'!$AN$5="Funding Request",IF(N21="Funding Request Place Holder","",N21),"")</f>
        <v/>
      </c>
      <c r="T21" s="450" t="s">
        <v>381</v>
      </c>
      <c r="U21" s="392" t="s">
        <v>325</v>
      </c>
      <c r="V21" s="392" t="s">
        <v>328</v>
      </c>
      <c r="W21" s="524" t="s">
        <v>4950</v>
      </c>
      <c r="X21" s="455" t="str">
        <f>IFERROR(IF(VLOOKUP(B21,'Reference Records'!$C$131:$D$166,2,FALSE)=0,"",VLOOKUP(B21,'Reference Records'!$C$131:$D$166,2,FALSE)),"")</f>
        <v>MCI-00009</v>
      </c>
      <c r="Y21" s="427" t="str">
        <f t="shared" si="0"/>
        <v/>
      </c>
      <c r="Z21" s="427"/>
      <c r="AA21" s="427" t="str">
        <f t="shared" si="1"/>
        <v>TB/HIV-6(M): Percentage of HIV-positive new and relapse TB patients on ART during TB treatment</v>
      </c>
      <c r="AB21" s="427" t="str">
        <f>IFERROR(IF('Overview - Section A'!$AN$5="Funding Request",VLOOKUP(S21,'Overview - Section A'!$M$31:$P$32,4,FALSE),IF(AM21="","",AM21)),"")</f>
        <v/>
      </c>
      <c r="AC21" s="427" t="b">
        <f t="shared" si="2"/>
        <v>1</v>
      </c>
      <c r="AD21" s="427"/>
      <c r="AE21" s="427" t="str">
        <f t="array" ref="AE21">IFERROR(IF(INDEX('Overview - Section A'!$H$93:$H$110,MATCH(LEFT(B21,255),LEFT('Overview - Section A'!$E$93:$E$110,255),0))=0,"",INDEX('Overview - Section A'!$H$93:$H$110,MATCH(LEFT(B21,255),LEFT('Overview - Section A'!$E$93:$E$110,255),0))),"")</f>
        <v>a1P36000002L79MEAS</v>
      </c>
      <c r="AF21" s="427" t="s">
        <v>813</v>
      </c>
      <c r="AG21" s="427" t="str">
        <f t="array" ref="AG21">IFERROR(IF(INDEX('Reference Records'!$G$60:$G$128,MATCH(LEFT(C21,255),LEFT('Reference Records'!$C$60:$C$128,255),0))=0,"",INDEX('Reference Records'!$G$60:$G$128,MATCH(LEFT(C21,255),LEFT('Reference Records'!$C$60:$C$128,255),0))),"")</f>
        <v>a1O36000001qZ9MEAU</v>
      </c>
      <c r="AH21" s="427" t="str">
        <f>IFERROR(IF('Overview - Section A'!$AN$5="Funding Request",IF('Reference Records'!$B$343&lt;&gt;"",VLOOKUP(T21,'Reference Records'!$B$343:$C$344,2,FALSE),VLOOKUP(T21,'Reference Records'!$A$356:$C$357,3,FALSE)),VLOOKUP(T21,'Reference Records'!$A$360:$C$362,3,FALSE)),"")</f>
        <v>a1A360000013M04EAE</v>
      </c>
      <c r="AI21" s="462"/>
      <c r="AJ21" s="427"/>
      <c r="AK21" s="427" t="s">
        <v>381</v>
      </c>
      <c r="AL21" s="463"/>
      <c r="AM21" s="462"/>
      <c r="AN21" s="427" t="s">
        <v>379</v>
      </c>
      <c r="AO21" s="392"/>
      <c r="AP21" s="133"/>
      <c r="AQ21" s="137"/>
      <c r="AR21" s="137"/>
    </row>
    <row r="22" spans="1:44" ht="142.35" customHeight="1" x14ac:dyDescent="0.25">
      <c r="A22" s="367">
        <v>12</v>
      </c>
      <c r="B22" s="368" t="s">
        <v>2931</v>
      </c>
      <c r="C22" s="368" t="s">
        <v>3080</v>
      </c>
      <c r="D22" s="405"/>
      <c r="E22" s="388">
        <v>123</v>
      </c>
      <c r="F22" s="389">
        <v>127</v>
      </c>
      <c r="G22" s="458">
        <v>96.9</v>
      </c>
      <c r="H22" s="392" t="s">
        <v>346</v>
      </c>
      <c r="I22" s="459"/>
      <c r="J22" s="459"/>
      <c r="K22" s="459"/>
      <c r="L22" s="459"/>
      <c r="M22" s="459"/>
      <c r="N22" s="460" t="str">
        <f>IFERROR(IF(AM22="","",VLOOKUP(AM22,'Overview - Section A'!$P$31:$Q$32,2,FALSE)),"")</f>
        <v/>
      </c>
      <c r="O22" s="450"/>
      <c r="P22" s="392" t="s">
        <v>4910</v>
      </c>
      <c r="Q22" s="371" t="str">
        <f t="array" ref="Q22">IFERROR(IF(INDEX('Reference Records'!$D$60:$D$128,MATCH(LEFT(C22,255),LEFT('Reference Records'!$C$60:$C$128,255),0))=0,"",INDEX('Reference Records'!$D$60:$D$128,MATCH(LEFT(C22,255),LEFT('Reference Records'!$C$60:$C$128,255),0))),"")</f>
        <v/>
      </c>
      <c r="R22" s="461"/>
      <c r="S22" s="450" t="str">
        <f>IF('Overview - Section A'!$AN$5="Funding Request",IF(N22="Funding Request Place Holder","",N22),"")</f>
        <v/>
      </c>
      <c r="T22" s="450" t="s">
        <v>381</v>
      </c>
      <c r="U22" s="392" t="s">
        <v>325</v>
      </c>
      <c r="V22" s="392" t="s">
        <v>327</v>
      </c>
      <c r="W22" s="524" t="s">
        <v>4951</v>
      </c>
      <c r="X22" s="455" t="str">
        <f>IFERROR(IF(VLOOKUP(B22,'Reference Records'!$C$131:$D$166,2,FALSE)=0,"",VLOOKUP(B22,'Reference Records'!$C$131:$D$166,2,FALSE)),"")</f>
        <v>MCI-00006</v>
      </c>
      <c r="Y22" s="427" t="str">
        <f t="shared" si="0"/>
        <v/>
      </c>
      <c r="Z22" s="427"/>
      <c r="AA22" s="427" t="str">
        <f t="shared" si="1"/>
        <v>PMTCT-2.1: Percentage of HIV-positive pregnant women who received ART during pregnancy</v>
      </c>
      <c r="AB22" s="427" t="str">
        <f>IFERROR(IF('Overview - Section A'!$AN$5="Funding Request",VLOOKUP(S22,'Overview - Section A'!$M$31:$P$32,4,FALSE),IF(AM22="","",AM22)),"")</f>
        <v/>
      </c>
      <c r="AC22" s="427" t="b">
        <f t="shared" si="2"/>
        <v>1</v>
      </c>
      <c r="AD22" s="427"/>
      <c r="AE22" s="427" t="str">
        <f t="array" ref="AE22">IFERROR(IF(INDEX('Overview - Section A'!$H$93:$H$110,MATCH(LEFT(B22,255),LEFT('Overview - Section A'!$E$93:$E$110,255),0))=0,"",INDEX('Overview - Section A'!$H$93:$H$110,MATCH(LEFT(B22,255),LEFT('Overview - Section A'!$E$93:$E$110,255),0))),"")</f>
        <v>a1P36000002L79JEAS</v>
      </c>
      <c r="AF22" s="427" t="s">
        <v>814</v>
      </c>
      <c r="AG22" s="427" t="str">
        <f t="array" ref="AG22">IFERROR(IF(INDEX('Reference Records'!$G$60:$G$128,MATCH(LEFT(C22,255),LEFT('Reference Records'!$C$60:$C$128,255),0))=0,"",INDEX('Reference Records'!$G$60:$G$128,MATCH(LEFT(C22,255),LEFT('Reference Records'!$C$60:$C$128,255),0))),"")</f>
        <v>a1O36000001qZ9fEAE</v>
      </c>
      <c r="AH22" s="427" t="str">
        <f>IFERROR(IF('Overview - Section A'!$AN$5="Funding Request",IF('Reference Records'!$B$343&lt;&gt;"",VLOOKUP(T22,'Reference Records'!$B$343:$C$344,2,FALSE),VLOOKUP(T22,'Reference Records'!$A$356:$C$357,3,FALSE)),VLOOKUP(T22,'Reference Records'!$A$360:$C$362,3,FALSE)),"")</f>
        <v>a1A360000013M04EAE</v>
      </c>
      <c r="AI22" s="462"/>
      <c r="AJ22" s="427"/>
      <c r="AK22" s="427" t="s">
        <v>381</v>
      </c>
      <c r="AL22" s="463"/>
      <c r="AM22" s="462"/>
      <c r="AN22" s="427" t="s">
        <v>379</v>
      </c>
      <c r="AO22" s="392"/>
      <c r="AP22" s="133"/>
      <c r="AQ22" s="137"/>
      <c r="AR22" s="137"/>
    </row>
    <row r="23" spans="1:44" ht="74.099999999999994" customHeight="1" x14ac:dyDescent="0.25">
      <c r="A23" s="367">
        <v>13</v>
      </c>
      <c r="B23" s="368" t="s">
        <v>3012</v>
      </c>
      <c r="C23" s="368" t="s">
        <v>2690</v>
      </c>
      <c r="D23" s="405"/>
      <c r="E23" s="388">
        <v>7026</v>
      </c>
      <c r="F23" s="389"/>
      <c r="G23" s="458"/>
      <c r="H23" s="392" t="s">
        <v>346</v>
      </c>
      <c r="I23" s="459"/>
      <c r="J23" s="459"/>
      <c r="K23" s="459"/>
      <c r="L23" s="459"/>
      <c r="M23" s="459"/>
      <c r="N23" s="460" t="str">
        <f>IFERROR(IF(AM23="","",VLOOKUP(AM23,'Overview - Section A'!$P$31:$Q$32,2,FALSE)),"")</f>
        <v/>
      </c>
      <c r="O23" s="450"/>
      <c r="P23" s="392" t="s">
        <v>5023</v>
      </c>
      <c r="Q23" s="371" t="str">
        <f t="array" ref="Q23">IFERROR(IF(INDEX('Reference Records'!$D$60:$D$128,MATCH(LEFT(C23,255),LEFT('Reference Records'!$C$60:$C$128,255),0))=0,"",INDEX('Reference Records'!$D$60:$D$128,MATCH(LEFT(C23,255),LEFT('Reference Records'!$C$60:$C$128,255),0))),"")</f>
        <v>HIV test status,Gender,Age,TB case definition</v>
      </c>
      <c r="R23" s="461"/>
      <c r="S23" s="450" t="str">
        <f>IF('Overview - Section A'!$AN$5="Funding Request",IF(N23="Funding Request Place Holder","",N23),"")</f>
        <v/>
      </c>
      <c r="T23" s="450" t="s">
        <v>381</v>
      </c>
      <c r="U23" s="392" t="s">
        <v>325</v>
      </c>
      <c r="V23" s="392" t="s">
        <v>328</v>
      </c>
      <c r="W23" s="405" t="s">
        <v>5003</v>
      </c>
      <c r="X23" s="455" t="str">
        <f>IFERROR(IF(VLOOKUP(B23,'Reference Records'!$C$131:$D$166,2,FALSE)=0,"",VLOOKUP(B23,'Reference Records'!$C$131:$D$166,2,FALSE)),"")</f>
        <v>MCI-00008</v>
      </c>
      <c r="Y23" s="427" t="str">
        <f t="shared" si="0"/>
        <v>TCP-1(M): Number of notified cases of all forms of TB-(i.e. bacteriologically confirmed + clinically diagnosed), includes new and relapse cases</v>
      </c>
      <c r="Z23" s="427"/>
      <c r="AA23" s="427" t="str">
        <f t="shared" si="1"/>
        <v>TCP-1(M): Number of notified cases of all forms of TB-(i.e. bacteriologically confirmed + clinically diagnosed), includes new and relapse cases</v>
      </c>
      <c r="AB23" s="427" t="str">
        <f>IFERROR(IF('Overview - Section A'!$AN$5="Funding Request",VLOOKUP(S23,'Overview - Section A'!$M$31:$P$32,4,FALSE),IF(AM23="","",AM23)),"")</f>
        <v/>
      </c>
      <c r="AC23" s="427" t="b">
        <f t="shared" si="2"/>
        <v>1</v>
      </c>
      <c r="AD23" s="427"/>
      <c r="AE23" s="427" t="str">
        <f t="array" ref="AE23">IFERROR(IF(INDEX('Overview - Section A'!$H$93:$H$110,MATCH(LEFT(B23,255),LEFT('Overview - Section A'!$E$93:$E$110,255),0))=0,"",INDEX('Overview - Section A'!$H$93:$H$110,MATCH(LEFT(B23,255),LEFT('Overview - Section A'!$E$93:$E$110,255),0))),"")</f>
        <v>a1P36000002L79NEAS</v>
      </c>
      <c r="AF23" s="427" t="s">
        <v>815</v>
      </c>
      <c r="AG23" s="427" t="str">
        <f t="array" ref="AG23">IFERROR(IF(INDEX('Reference Records'!$G$60:$G$128,MATCH(LEFT(C23,255),LEFT('Reference Records'!$C$60:$C$128,255),0))=0,"",INDEX('Reference Records'!$G$60:$G$128,MATCH(LEFT(C23,255),LEFT('Reference Records'!$C$60:$C$128,255),0))),"")</f>
        <v>a1O36000001EGJ5EAO</v>
      </c>
      <c r="AH23" s="427" t="str">
        <f>IFERROR(IF('Overview - Section A'!$AN$5="Funding Request",IF('Reference Records'!$B$343&lt;&gt;"",VLOOKUP(T23,'Reference Records'!$B$343:$C$344,2,FALSE),VLOOKUP(T23,'Reference Records'!$A$356:$C$357,3,FALSE)),VLOOKUP(T23,'Reference Records'!$A$360:$C$362,3,FALSE)),"")</f>
        <v>a1A360000013M04EAE</v>
      </c>
      <c r="AI23" s="462"/>
      <c r="AJ23" s="427"/>
      <c r="AK23" s="427" t="s">
        <v>381</v>
      </c>
      <c r="AL23" s="463"/>
      <c r="AM23" s="462"/>
      <c r="AN23" s="427" t="s">
        <v>379</v>
      </c>
      <c r="AO23" s="392"/>
      <c r="AP23" s="133"/>
      <c r="AQ23" s="137"/>
      <c r="AR23" s="137"/>
    </row>
    <row r="24" spans="1:44" ht="138.94999999999999" customHeight="1" x14ac:dyDescent="0.25">
      <c r="A24" s="367">
        <v>14</v>
      </c>
      <c r="B24" s="368" t="s">
        <v>3012</v>
      </c>
      <c r="C24" s="368" t="s">
        <v>2705</v>
      </c>
      <c r="D24" s="405"/>
      <c r="E24" s="388"/>
      <c r="F24" s="389"/>
      <c r="G24" s="458">
        <v>82.7</v>
      </c>
      <c r="H24" s="392" t="s">
        <v>345</v>
      </c>
      <c r="I24" s="459"/>
      <c r="J24" s="459"/>
      <c r="K24" s="459"/>
      <c r="L24" s="459"/>
      <c r="M24" s="459"/>
      <c r="N24" s="460" t="str">
        <f>IFERROR(IF(AM24="","",VLOOKUP(AM24,'Overview - Section A'!$P$31:$Q$32,2,FALSE)),"")</f>
        <v/>
      </c>
      <c r="O24" s="450"/>
      <c r="P24" s="392" t="s">
        <v>5023</v>
      </c>
      <c r="Q24" s="371" t="str">
        <f t="array" ref="Q24">IFERROR(IF(INDEX('Reference Records'!$D$60:$D$128,MATCH(LEFT(C24,255),LEFT('Reference Records'!$C$60:$C$128,255),0))=0,"",INDEX('Reference Records'!$D$60:$D$128,MATCH(LEFT(C24,255),LEFT('Reference Records'!$C$60:$C$128,255),0))),"")</f>
        <v>Gender,HIV test status,Age</v>
      </c>
      <c r="R24" s="461"/>
      <c r="S24" s="450" t="str">
        <f>IF('Overview - Section A'!$AN$5="Funding Request",IF(N24="Funding Request Place Holder","",N24),"")</f>
        <v/>
      </c>
      <c r="T24" s="450" t="s">
        <v>381</v>
      </c>
      <c r="U24" s="392" t="s">
        <v>325</v>
      </c>
      <c r="V24" s="392" t="s">
        <v>328</v>
      </c>
      <c r="W24" s="405" t="s">
        <v>5013</v>
      </c>
      <c r="X24" s="455" t="str">
        <f>IFERROR(IF(VLOOKUP(B24,'Reference Records'!$C$131:$D$166,2,FALSE)=0,"",VLOOKUP(B24,'Reference Records'!$C$131:$D$166,2,FALSE)),"")</f>
        <v>MCI-00008</v>
      </c>
      <c r="Y24" s="427" t="str">
        <f t="shared" si="0"/>
        <v>TCP-2(M): Treatment success rate- all forms:  Percentage of TB cases, all forms, bacteriologically confirmed plus clinically diagnosed, successfully treated (cured plus treatment completed) among all TB cases registered for treatment during a specified period, new and relapse cases</v>
      </c>
      <c r="Z24" s="427"/>
      <c r="AA24" s="427" t="str">
        <f t="shared" si="1"/>
        <v>TCP-2(M): Treatment success rate- all forms:  Percentage of TB cases, all forms, bacteriologically confirmed plus clinically diagnosed, successfully treated (cured plus treatment completed) among all TB cases registered for treatment during a specified period, new and relapse cases</v>
      </c>
      <c r="AB24" s="427" t="str">
        <f>IFERROR(IF('Overview - Section A'!$AN$5="Funding Request",VLOOKUP(S24,'Overview - Section A'!$M$31:$P$32,4,FALSE),IF(AM24="","",AM24)),"")</f>
        <v/>
      </c>
      <c r="AC24" s="427" t="b">
        <f t="shared" si="2"/>
        <v>1</v>
      </c>
      <c r="AD24" s="427"/>
      <c r="AE24" s="427" t="str">
        <f t="array" ref="AE24">IFERROR(IF(INDEX('Overview - Section A'!$H$93:$H$110,MATCH(LEFT(B24,255),LEFT('Overview - Section A'!$E$93:$E$110,255),0))=0,"",INDEX('Overview - Section A'!$H$93:$H$110,MATCH(LEFT(B24,255),LEFT('Overview - Section A'!$E$93:$E$110,255),0))),"")</f>
        <v>a1P36000002L79NEAS</v>
      </c>
      <c r="AF24" s="427" t="s">
        <v>816</v>
      </c>
      <c r="AG24" s="427" t="str">
        <f t="array" ref="AG24">IFERROR(IF(INDEX('Reference Records'!$G$60:$G$128,MATCH(LEFT(C24,255),LEFT('Reference Records'!$C$60:$C$128,255),0))=0,"",INDEX('Reference Records'!$G$60:$G$128,MATCH(LEFT(C24,255),LEFT('Reference Records'!$C$60:$C$128,255),0))),"")</f>
        <v>a1O36000001EGJ7EAO</v>
      </c>
      <c r="AH24" s="427" t="str">
        <f>IFERROR(IF('Overview - Section A'!$AN$5="Funding Request",IF('Reference Records'!$B$343&lt;&gt;"",VLOOKUP(T24,'Reference Records'!$B$343:$C$344,2,FALSE),VLOOKUP(T24,'Reference Records'!$A$356:$C$357,3,FALSE)),VLOOKUP(T24,'Reference Records'!$A$360:$C$362,3,FALSE)),"")</f>
        <v>a1A360000013M04EAE</v>
      </c>
      <c r="AI24" s="462"/>
      <c r="AJ24" s="427"/>
      <c r="AK24" s="427" t="s">
        <v>381</v>
      </c>
      <c r="AL24" s="463"/>
      <c r="AM24" s="462"/>
      <c r="AN24" s="427" t="s">
        <v>379</v>
      </c>
      <c r="AO24" s="392"/>
      <c r="AP24" s="133"/>
      <c r="AQ24" s="137"/>
      <c r="AR24" s="137"/>
    </row>
    <row r="25" spans="1:44" ht="48" customHeight="1" x14ac:dyDescent="0.25">
      <c r="A25" s="367">
        <v>15</v>
      </c>
      <c r="B25" s="368" t="s">
        <v>2919</v>
      </c>
      <c r="C25" s="368" t="s">
        <v>2592</v>
      </c>
      <c r="D25" s="405"/>
      <c r="E25" s="388">
        <v>1236</v>
      </c>
      <c r="F25" s="389"/>
      <c r="G25" s="458"/>
      <c r="H25" s="392" t="s">
        <v>346</v>
      </c>
      <c r="I25" s="459"/>
      <c r="J25" s="459"/>
      <c r="K25" s="459"/>
      <c r="L25" s="459"/>
      <c r="M25" s="459"/>
      <c r="N25" s="460" t="str">
        <f>IFERROR(IF(AM25="","",VLOOKUP(AM25,'Overview - Section A'!$P$31:$Q$32,2,FALSE)),"")</f>
        <v/>
      </c>
      <c r="O25" s="450"/>
      <c r="P25" s="392" t="s">
        <v>5023</v>
      </c>
      <c r="Q25" s="371" t="str">
        <f t="array" ref="Q25">IFERROR(IF(INDEX('Reference Records'!$D$60:$D$128,MATCH(LEFT(C25,255),LEFT('Reference Records'!$C$60:$C$128,255),0))=0,"",INDEX('Reference Records'!$D$60:$D$128,MATCH(LEFT(C25,255),LEFT('Reference Records'!$C$60:$C$128,255),0))),"")</f>
        <v>Age,Gender</v>
      </c>
      <c r="R25" s="461"/>
      <c r="S25" s="450" t="str">
        <f>IF('Overview - Section A'!$AN$5="Funding Request",IF(N25="Funding Request Place Holder","",N25),"")</f>
        <v/>
      </c>
      <c r="T25" s="450" t="s">
        <v>381</v>
      </c>
      <c r="U25" s="392" t="s">
        <v>325</v>
      </c>
      <c r="V25" s="392" t="s">
        <v>328</v>
      </c>
      <c r="W25" s="405" t="s">
        <v>5014</v>
      </c>
      <c r="X25" s="455" t="str">
        <f>IFERROR(IF(VLOOKUP(B25,'Reference Records'!$C$131:$D$166,2,FALSE)=0,"",VLOOKUP(B25,'Reference Records'!$C$131:$D$166,2,FALSE)),"")</f>
        <v>MCI-00010</v>
      </c>
      <c r="Y25" s="427" t="str">
        <f t="shared" si="0"/>
        <v>MDR TB-2(M): Number of TB cases with RR-TB and/or MDR-TB notified</v>
      </c>
      <c r="Z25" s="427"/>
      <c r="AA25" s="427" t="str">
        <f t="shared" si="1"/>
        <v>MDR TB-2(M): Number of TB cases with RR-TB and/or MDR-TB notified</v>
      </c>
      <c r="AB25" s="427" t="str">
        <f>IFERROR(IF('Overview - Section A'!$AN$5="Funding Request",VLOOKUP(S25,'Overview - Section A'!$M$31:$P$32,4,FALSE),IF(AM25="","",AM25)),"")</f>
        <v/>
      </c>
      <c r="AC25" s="427" t="b">
        <f t="shared" si="2"/>
        <v>1</v>
      </c>
      <c r="AD25" s="427"/>
      <c r="AE25" s="427" t="str">
        <f t="array" ref="AE25">IFERROR(IF(INDEX('Overview - Section A'!$H$93:$H$110,MATCH(LEFT(B25,255),LEFT('Overview - Section A'!$E$93:$E$110,255),0))=0,"",INDEX('Overview - Section A'!$H$93:$H$110,MATCH(LEFT(B25,255),LEFT('Overview - Section A'!$E$93:$E$110,255),0))),"")</f>
        <v>a1P36000002L79OEAS</v>
      </c>
      <c r="AF25" s="427" t="s">
        <v>817</v>
      </c>
      <c r="AG25" s="427" t="str">
        <f t="array" ref="AG25">IFERROR(IF(INDEX('Reference Records'!$G$60:$G$128,MATCH(LEFT(C25,255),LEFT('Reference Records'!$C$60:$C$128,255),0))=0,"",INDEX('Reference Records'!$G$60:$G$128,MATCH(LEFT(C25,255),LEFT('Reference Records'!$C$60:$C$128,255),0))),"")</f>
        <v>a1O36000001EGFlEAO</v>
      </c>
      <c r="AH25" s="427" t="str">
        <f>IFERROR(IF('Overview - Section A'!$AN$5="Funding Request",IF('Reference Records'!$B$343&lt;&gt;"",VLOOKUP(T25,'Reference Records'!$B$343:$C$344,2,FALSE),VLOOKUP(T25,'Reference Records'!$A$356:$C$357,3,FALSE)),VLOOKUP(T25,'Reference Records'!$A$360:$C$362,3,FALSE)),"")</f>
        <v>a1A360000013M04EAE</v>
      </c>
      <c r="AI25" s="462"/>
      <c r="AJ25" s="427"/>
      <c r="AK25" s="427" t="s">
        <v>381</v>
      </c>
      <c r="AL25" s="463"/>
      <c r="AM25" s="462"/>
      <c r="AN25" s="427" t="s">
        <v>379</v>
      </c>
      <c r="AO25" s="392"/>
      <c r="AP25" s="133"/>
      <c r="AQ25" s="137"/>
      <c r="AR25" s="137"/>
    </row>
    <row r="26" spans="1:44" ht="48" customHeight="1" x14ac:dyDescent="0.25">
      <c r="A26" s="367">
        <v>16</v>
      </c>
      <c r="B26" s="368" t="s">
        <v>2919</v>
      </c>
      <c r="C26" s="368" t="s">
        <v>2598</v>
      </c>
      <c r="D26" s="405"/>
      <c r="E26" s="388">
        <v>1216</v>
      </c>
      <c r="F26" s="389"/>
      <c r="G26" s="458" t="str">
        <f t="shared" ref="G26:G45" si="3">IF(IF(AND(E26="",F26=""),IF(AL26="0.00","",AL26),IFERROR((E26/F26)*100,""))=0,"",IF(AND(E26="",F26=""),IF(AL26="0.00","",AL26),IFERROR((E26/F26)*100,"")))</f>
        <v/>
      </c>
      <c r="H26" s="392" t="s">
        <v>346</v>
      </c>
      <c r="I26" s="459"/>
      <c r="J26" s="459"/>
      <c r="K26" s="459"/>
      <c r="L26" s="459"/>
      <c r="M26" s="459"/>
      <c r="N26" s="460" t="str">
        <f>IFERROR(IF(AM26="","",VLOOKUP(AM26,'Overview - Section A'!$P$31:$Q$32,2,FALSE)),"")</f>
        <v/>
      </c>
      <c r="O26" s="450"/>
      <c r="P26" s="392" t="s">
        <v>5023</v>
      </c>
      <c r="Q26" s="371" t="str">
        <f t="array" ref="Q26">IFERROR(IF(INDEX('Reference Records'!$D$60:$D$128,MATCH(LEFT(C26,255),LEFT('Reference Records'!$C$60:$C$128,255),0))=0,"",INDEX('Reference Records'!$D$60:$D$128,MATCH(LEFT(C26,255),LEFT('Reference Records'!$C$60:$C$128,255),0))),"")</f>
        <v>TB regimen,Age,Gender</v>
      </c>
      <c r="R26" s="461"/>
      <c r="S26" s="450" t="str">
        <f>IF('Overview - Section A'!$AN$5="Funding Request",IF(N26="Funding Request Place Holder","",N26),"")</f>
        <v/>
      </c>
      <c r="T26" s="450" t="s">
        <v>381</v>
      </c>
      <c r="U26" s="392" t="s">
        <v>325</v>
      </c>
      <c r="V26" s="392" t="s">
        <v>328</v>
      </c>
      <c r="W26" s="405" t="s">
        <v>5019</v>
      </c>
      <c r="X26" s="455" t="str">
        <f>IFERROR(IF(VLOOKUP(B26,'Reference Records'!$C$131:$D$166,2,FALSE)=0,"",VLOOKUP(B26,'Reference Records'!$C$131:$D$166,2,FALSE)),"")</f>
        <v>MCI-00010</v>
      </c>
      <c r="Y26" s="427" t="str">
        <f t="shared" si="0"/>
        <v>MDR TB-3(M): Number of cases with RR-TB and/or MDR-TB that began second-line treatment</v>
      </c>
      <c r="Z26" s="427"/>
      <c r="AA26" s="427" t="str">
        <f t="shared" si="1"/>
        <v>MDR TB-3(M): Number of cases with RR-TB and/or MDR-TB that began second-line treatment</v>
      </c>
      <c r="AB26" s="427" t="str">
        <f>IFERROR(IF('Overview - Section A'!$AN$5="Funding Request",VLOOKUP(S26,'Overview - Section A'!$M$31:$P$32,4,FALSE),IF(AM26="","",AM26)),"")</f>
        <v/>
      </c>
      <c r="AC26" s="427" t="b">
        <f t="shared" si="2"/>
        <v>1</v>
      </c>
      <c r="AD26" s="427"/>
      <c r="AE26" s="427" t="str">
        <f t="array" ref="AE26">IFERROR(IF(INDEX('Overview - Section A'!$H$93:$H$110,MATCH(LEFT(B26,255),LEFT('Overview - Section A'!$E$93:$E$110,255),0))=0,"",INDEX('Overview - Section A'!$H$93:$H$110,MATCH(LEFT(B26,255),LEFT('Overview - Section A'!$E$93:$E$110,255),0))),"")</f>
        <v>a1P36000002L79OEAS</v>
      </c>
      <c r="AF26" s="427" t="s">
        <v>818</v>
      </c>
      <c r="AG26" s="427" t="str">
        <f t="array" ref="AG26">IFERROR(IF(INDEX('Reference Records'!$G$60:$G$128,MATCH(LEFT(C26,255),LEFT('Reference Records'!$C$60:$C$128,255),0))=0,"",INDEX('Reference Records'!$G$60:$G$128,MATCH(LEFT(C26,255),LEFT('Reference Records'!$C$60:$C$128,255),0))),"")</f>
        <v>a1O36000001EGFmEAO</v>
      </c>
      <c r="AH26" s="427" t="str">
        <f>IFERROR(IF('Overview - Section A'!$AN$5="Funding Request",IF('Reference Records'!$B$343&lt;&gt;"",VLOOKUP(T26,'Reference Records'!$B$343:$C$344,2,FALSE),VLOOKUP(T26,'Reference Records'!$A$356:$C$357,3,FALSE)),VLOOKUP(T26,'Reference Records'!$A$360:$C$362,3,FALSE)),"")</f>
        <v>a1A360000013M04EAE</v>
      </c>
      <c r="AI26" s="462"/>
      <c r="AJ26" s="427"/>
      <c r="AK26" s="427" t="s">
        <v>381</v>
      </c>
      <c r="AL26" s="463"/>
      <c r="AM26" s="462"/>
      <c r="AN26" s="427" t="s">
        <v>379</v>
      </c>
      <c r="AO26" s="392"/>
      <c r="AP26" s="133"/>
      <c r="AQ26" s="137"/>
      <c r="AR26" s="137"/>
    </row>
    <row r="27" spans="1:44" ht="67.900000000000006" customHeight="1" x14ac:dyDescent="0.25">
      <c r="A27" s="367">
        <v>17</v>
      </c>
      <c r="B27" s="368" t="s">
        <v>2919</v>
      </c>
      <c r="C27" s="368" t="s">
        <v>3152</v>
      </c>
      <c r="D27" s="405"/>
      <c r="E27" s="388"/>
      <c r="F27" s="389"/>
      <c r="G27" s="458">
        <v>44.6</v>
      </c>
      <c r="H27" s="392" t="s">
        <v>346</v>
      </c>
      <c r="I27" s="459"/>
      <c r="J27" s="459"/>
      <c r="K27" s="459"/>
      <c r="L27" s="459"/>
      <c r="M27" s="459"/>
      <c r="N27" s="460" t="str">
        <f>IFERROR(IF(AM27="","",VLOOKUP(AM27,'Overview - Section A'!$P$31:$Q$32,2,FALSE)),"")</f>
        <v/>
      </c>
      <c r="O27" s="450"/>
      <c r="P27" s="392" t="s">
        <v>5023</v>
      </c>
      <c r="Q27" s="371" t="str">
        <f t="array" ref="Q27">IFERROR(IF(INDEX('Reference Records'!$D$60:$D$128,MATCH(LEFT(C27,255),LEFT('Reference Records'!$C$60:$C$128,255),0))=0,"",INDEX('Reference Records'!$D$60:$D$128,MATCH(LEFT(C27,255),LEFT('Reference Records'!$C$60:$C$128,255),0))),"")</f>
        <v/>
      </c>
      <c r="R27" s="461"/>
      <c r="S27" s="450" t="str">
        <f>IF('Overview - Section A'!$AN$5="Funding Request",IF(N27="Funding Request Place Holder","",N27),"")</f>
        <v/>
      </c>
      <c r="T27" s="450" t="s">
        <v>381</v>
      </c>
      <c r="U27" s="392" t="s">
        <v>325</v>
      </c>
      <c r="V27" s="392" t="s">
        <v>328</v>
      </c>
      <c r="W27" s="405" t="s">
        <v>5015</v>
      </c>
      <c r="X27" s="455" t="str">
        <f>IFERROR(IF(VLOOKUP(B27,'Reference Records'!$C$131:$D$166,2,FALSE)=0,"",VLOOKUP(B27,'Reference Records'!$C$131:$D$166,2,FALSE)),"")</f>
        <v>MCI-00010</v>
      </c>
      <c r="Y27" s="427" t="str">
        <f t="shared" si="0"/>
        <v/>
      </c>
      <c r="Z27" s="427"/>
      <c r="AA27" s="427" t="str">
        <f t="shared" si="1"/>
        <v>MDR TB-7: Percentage of confirmed MDR-TB cases tested for susceptibility to any fluoroquinolone and any second-line injectable drug</v>
      </c>
      <c r="AB27" s="427" t="str">
        <f>IFERROR(IF('Overview - Section A'!$AN$5="Funding Request",VLOOKUP(S27,'Overview - Section A'!$M$31:$P$32,4,FALSE),IF(AM27="","",AM27)),"")</f>
        <v/>
      </c>
      <c r="AC27" s="427" t="b">
        <f t="shared" si="2"/>
        <v>1</v>
      </c>
      <c r="AD27" s="427"/>
      <c r="AE27" s="427" t="str">
        <f t="array" ref="AE27">IFERROR(IF(INDEX('Overview - Section A'!$H$93:$H$110,MATCH(LEFT(B27,255),LEFT('Overview - Section A'!$E$93:$E$110,255),0))=0,"",INDEX('Overview - Section A'!$H$93:$H$110,MATCH(LEFT(B27,255),LEFT('Overview - Section A'!$E$93:$E$110,255),0))),"")</f>
        <v>a1P36000002L79OEAS</v>
      </c>
      <c r="AF27" s="427" t="s">
        <v>819</v>
      </c>
      <c r="AG27" s="427" t="str">
        <f t="array" ref="AG27">IFERROR(IF(INDEX('Reference Records'!$G$60:$G$128,MATCH(LEFT(C27,255),LEFT('Reference Records'!$C$60:$C$128,255),0))=0,"",INDEX('Reference Records'!$G$60:$G$128,MATCH(LEFT(C27,255),LEFT('Reference Records'!$C$60:$C$128,255),0))),"")</f>
        <v>a1O36000001qZ9REAU</v>
      </c>
      <c r="AH27" s="427" t="str">
        <f>IFERROR(IF('Overview - Section A'!$AN$5="Funding Request",IF('Reference Records'!$B$343&lt;&gt;"",VLOOKUP(T27,'Reference Records'!$B$343:$C$344,2,FALSE),VLOOKUP(T27,'Reference Records'!$A$356:$C$357,3,FALSE)),VLOOKUP(T27,'Reference Records'!$A$360:$C$362,3,FALSE)),"")</f>
        <v>a1A360000013M04EAE</v>
      </c>
      <c r="AI27" s="462"/>
      <c r="AJ27" s="427"/>
      <c r="AK27" s="427" t="s">
        <v>381</v>
      </c>
      <c r="AL27" s="463"/>
      <c r="AM27" s="462"/>
      <c r="AN27" s="427" t="s">
        <v>379</v>
      </c>
      <c r="AO27" s="392"/>
      <c r="AP27" s="133"/>
      <c r="AQ27" s="137"/>
      <c r="AR27" s="137"/>
    </row>
    <row r="28" spans="1:44" ht="48" customHeight="1" x14ac:dyDescent="0.25">
      <c r="A28" s="367">
        <v>18</v>
      </c>
      <c r="B28" s="368" t="s">
        <v>2919</v>
      </c>
      <c r="C28" s="368" t="s">
        <v>3155</v>
      </c>
      <c r="D28" s="405"/>
      <c r="E28" s="388">
        <v>67</v>
      </c>
      <c r="F28" s="389"/>
      <c r="G28" s="458"/>
      <c r="H28" s="392" t="s">
        <v>346</v>
      </c>
      <c r="I28" s="459"/>
      <c r="J28" s="459"/>
      <c r="K28" s="459"/>
      <c r="L28" s="459"/>
      <c r="M28" s="459"/>
      <c r="N28" s="460" t="str">
        <f>IFERROR(IF(AM28="","",VLOOKUP(AM28,'Overview - Section A'!$P$31:$Q$32,2,FALSE)),"")</f>
        <v/>
      </c>
      <c r="O28" s="450"/>
      <c r="P28" s="392" t="s">
        <v>5023</v>
      </c>
      <c r="Q28" s="371" t="str">
        <f t="array" ref="Q28">IFERROR(IF(INDEX('Reference Records'!$D$60:$D$128,MATCH(LEFT(C28,255),LEFT('Reference Records'!$C$60:$C$128,255),0))=0,"",INDEX('Reference Records'!$D$60:$D$128,MATCH(LEFT(C28,255),LEFT('Reference Records'!$C$60:$C$128,255),0))),"")</f>
        <v/>
      </c>
      <c r="R28" s="461"/>
      <c r="S28" s="450" t="str">
        <f>IF('Overview - Section A'!$AN$5="Funding Request",IF(N28="Funding Request Place Holder","",N28),"")</f>
        <v/>
      </c>
      <c r="T28" s="450" t="s">
        <v>381</v>
      </c>
      <c r="U28" s="392" t="s">
        <v>325</v>
      </c>
      <c r="V28" s="392" t="s">
        <v>328</v>
      </c>
      <c r="W28" s="405" t="s">
        <v>5016</v>
      </c>
      <c r="X28" s="455" t="str">
        <f>IFERROR(IF(VLOOKUP(B28,'Reference Records'!$C$131:$D$166,2,FALSE)=0,"",VLOOKUP(B28,'Reference Records'!$C$131:$D$166,2,FALSE)),"")</f>
        <v>MCI-00010</v>
      </c>
      <c r="Y28" s="427" t="str">
        <f t="shared" si="0"/>
        <v/>
      </c>
      <c r="Z28" s="427"/>
      <c r="AA28" s="427" t="str">
        <f t="shared" si="1"/>
        <v>MDR TB-8: Number of cases of XDR TB enrolled on treatment</v>
      </c>
      <c r="AB28" s="427" t="str">
        <f>IFERROR(IF('Overview - Section A'!$AN$5="Funding Request",VLOOKUP(S28,'Overview - Section A'!$M$31:$P$32,4,FALSE),IF(AM28="","",AM28)),"")</f>
        <v/>
      </c>
      <c r="AC28" s="427" t="b">
        <f t="shared" si="2"/>
        <v>1</v>
      </c>
      <c r="AD28" s="427"/>
      <c r="AE28" s="427" t="str">
        <f t="array" ref="AE28">IFERROR(IF(INDEX('Overview - Section A'!$H$93:$H$110,MATCH(LEFT(B28,255),LEFT('Overview - Section A'!$E$93:$E$110,255),0))=0,"",INDEX('Overview - Section A'!$H$93:$H$110,MATCH(LEFT(B28,255),LEFT('Overview - Section A'!$E$93:$E$110,255),0))),"")</f>
        <v>a1P36000002L79OEAS</v>
      </c>
      <c r="AF28" s="427" t="s">
        <v>820</v>
      </c>
      <c r="AG28" s="427" t="str">
        <f t="array" ref="AG28">IFERROR(IF(INDEX('Reference Records'!$G$60:$G$128,MATCH(LEFT(C28,255),LEFT('Reference Records'!$C$60:$C$128,255),0))=0,"",INDEX('Reference Records'!$G$60:$G$128,MATCH(LEFT(C28,255),LEFT('Reference Records'!$C$60:$C$128,255),0))),"")</f>
        <v>a1O36000001qZ9SEAU</v>
      </c>
      <c r="AH28" s="427" t="str">
        <f>IFERROR(IF('Overview - Section A'!$AN$5="Funding Request",IF('Reference Records'!$B$343&lt;&gt;"",VLOOKUP(T28,'Reference Records'!$B$343:$C$344,2,FALSE),VLOOKUP(T28,'Reference Records'!$A$356:$C$357,3,FALSE)),VLOOKUP(T28,'Reference Records'!$A$360:$C$362,3,FALSE)),"")</f>
        <v>a1A360000013M04EAE</v>
      </c>
      <c r="AI28" s="462"/>
      <c r="AJ28" s="427"/>
      <c r="AK28" s="427" t="s">
        <v>381</v>
      </c>
      <c r="AL28" s="463"/>
      <c r="AM28" s="462"/>
      <c r="AN28" s="427" t="s">
        <v>379</v>
      </c>
      <c r="AO28" s="392"/>
      <c r="AP28" s="133"/>
      <c r="AQ28" s="137"/>
      <c r="AR28" s="137"/>
    </row>
    <row r="29" spans="1:44" ht="48" customHeight="1" x14ac:dyDescent="0.25">
      <c r="A29" s="367">
        <v>19</v>
      </c>
      <c r="B29" s="368" t="s">
        <v>3017</v>
      </c>
      <c r="C29" s="368" t="s">
        <v>3131</v>
      </c>
      <c r="D29" s="405"/>
      <c r="E29" s="388"/>
      <c r="F29" s="389"/>
      <c r="G29" s="458">
        <v>88.8</v>
      </c>
      <c r="H29" s="392" t="s">
        <v>346</v>
      </c>
      <c r="I29" s="459"/>
      <c r="J29" s="459"/>
      <c r="K29" s="459"/>
      <c r="L29" s="459"/>
      <c r="M29" s="459"/>
      <c r="N29" s="460" t="str">
        <f>IFERROR(IF(AM29="","",VLOOKUP(AM29,'Overview - Section A'!$P$31:$Q$32,2,FALSE)),"")</f>
        <v/>
      </c>
      <c r="O29" s="450"/>
      <c r="P29" s="392" t="s">
        <v>5023</v>
      </c>
      <c r="Q29" s="371" t="str">
        <f t="array" ref="Q29">IFERROR(IF(INDEX('Reference Records'!$D$60:$D$128,MATCH(LEFT(C29,255),LEFT('Reference Records'!$C$60:$C$128,255),0))=0,"",INDEX('Reference Records'!$D$60:$D$128,MATCH(LEFT(C29,255),LEFT('Reference Records'!$C$60:$C$128,255),0))),"")</f>
        <v/>
      </c>
      <c r="R29" s="461"/>
      <c r="S29" s="450" t="str">
        <f>IF('Overview - Section A'!$AN$5="Funding Request",IF(N29="Funding Request Place Holder","",N29),"")</f>
        <v/>
      </c>
      <c r="T29" s="450" t="s">
        <v>381</v>
      </c>
      <c r="U29" s="392" t="s">
        <v>325</v>
      </c>
      <c r="V29" s="392" t="s">
        <v>328</v>
      </c>
      <c r="W29" s="405" t="s">
        <v>5017</v>
      </c>
      <c r="X29" s="455" t="str">
        <f>IFERROR(IF(VLOOKUP(B29,'Reference Records'!$C$131:$D$166,2,FALSE)=0,"",VLOOKUP(B29,'Reference Records'!$C$131:$D$166,2,FALSE)),"")</f>
        <v>MCI-00009</v>
      </c>
      <c r="Y29" s="427" t="str">
        <f t="shared" si="0"/>
        <v/>
      </c>
      <c r="Z29" s="427"/>
      <c r="AA29" s="427" t="str">
        <f t="shared" si="1"/>
        <v>TB/HIV-5: Percentage of registered new and relapse TB patients with documented HIV status</v>
      </c>
      <c r="AB29" s="427" t="str">
        <f>IFERROR(IF('Overview - Section A'!$AN$5="Funding Request",VLOOKUP(S29,'Overview - Section A'!$M$31:$P$32,4,FALSE),IF(AM29="","",AM29)),"")</f>
        <v/>
      </c>
      <c r="AC29" s="427" t="b">
        <f t="shared" si="2"/>
        <v>1</v>
      </c>
      <c r="AD29" s="427"/>
      <c r="AE29" s="427" t="str">
        <f t="array" ref="AE29">IFERROR(IF(INDEX('Overview - Section A'!$H$93:$H$110,MATCH(LEFT(B29,255),LEFT('Overview - Section A'!$E$93:$E$110,255),0))=0,"",INDEX('Overview - Section A'!$H$93:$H$110,MATCH(LEFT(B29,255),LEFT('Overview - Section A'!$E$93:$E$110,255),0))),"")</f>
        <v>a1P36000002L79MEAS</v>
      </c>
      <c r="AF29" s="427" t="s">
        <v>821</v>
      </c>
      <c r="AG29" s="427" t="str">
        <f t="array" ref="AG29">IFERROR(IF(INDEX('Reference Records'!$G$60:$G$128,MATCH(LEFT(C29,255),LEFT('Reference Records'!$C$60:$C$128,255),0))=0,"",INDEX('Reference Records'!$G$60:$G$128,MATCH(LEFT(C29,255),LEFT('Reference Records'!$C$60:$C$128,255),0))),"")</f>
        <v>a1O36000001qZ9LEAU</v>
      </c>
      <c r="AH29" s="427" t="str">
        <f>IFERROR(IF('Overview - Section A'!$AN$5="Funding Request",IF('Reference Records'!$B$343&lt;&gt;"",VLOOKUP(T29,'Reference Records'!$B$343:$C$344,2,FALSE),VLOOKUP(T29,'Reference Records'!$A$356:$C$357,3,FALSE)),VLOOKUP(T29,'Reference Records'!$A$360:$C$362,3,FALSE)),"")</f>
        <v>a1A360000013M04EAE</v>
      </c>
      <c r="AI29" s="462"/>
      <c r="AJ29" s="427"/>
      <c r="AK29" s="427" t="s">
        <v>381</v>
      </c>
      <c r="AL29" s="463"/>
      <c r="AM29" s="462"/>
      <c r="AN29" s="427" t="s">
        <v>379</v>
      </c>
      <c r="AO29" s="392"/>
      <c r="AP29" s="133"/>
      <c r="AQ29" s="137"/>
      <c r="AR29" s="137"/>
    </row>
    <row r="30" spans="1:44" ht="65.25" customHeight="1" x14ac:dyDescent="0.25">
      <c r="A30" s="367">
        <v>20</v>
      </c>
      <c r="B30" s="368" t="s">
        <v>2946</v>
      </c>
      <c r="C30" s="368" t="s">
        <v>3063</v>
      </c>
      <c r="D30" s="405"/>
      <c r="E30" s="388">
        <v>2713</v>
      </c>
      <c r="F30" s="389">
        <v>8300</v>
      </c>
      <c r="G30" s="458">
        <f t="shared" si="3"/>
        <v>32.686746987951807</v>
      </c>
      <c r="H30" s="392" t="s">
        <v>346</v>
      </c>
      <c r="I30" s="459"/>
      <c r="J30" s="459"/>
      <c r="K30" s="459"/>
      <c r="L30" s="459"/>
      <c r="M30" s="459"/>
      <c r="N30" s="460" t="str">
        <f>IFERROR(IF(AM30="","",VLOOKUP(AM30,'Overview - Section A'!$P$31:$Q$32,2,FALSE)),"")</f>
        <v/>
      </c>
      <c r="O30" s="450"/>
      <c r="P30" s="392" t="s">
        <v>4909</v>
      </c>
      <c r="Q30" s="371" t="str">
        <f t="array" ref="Q30">IFERROR(IF(INDEX('Reference Records'!$D$60:$D$128,MATCH(LEFT(C30,255),LEFT('Reference Records'!$C$60:$C$128,255),0))=0,"",INDEX('Reference Records'!$D$60:$D$128,MATCH(LEFT(C30,255),LEFT('Reference Records'!$C$60:$C$128,255),0))),"")</f>
        <v/>
      </c>
      <c r="R30" s="461"/>
      <c r="S30" s="450" t="str">
        <f>IF('Overview - Section A'!$AN$5="Funding Request",IF(N30="Funding Request Place Holder","",N30),"")</f>
        <v/>
      </c>
      <c r="T30" s="450" t="s">
        <v>381</v>
      </c>
      <c r="U30" s="392" t="s">
        <v>325</v>
      </c>
      <c r="V30" s="392" t="s">
        <v>328</v>
      </c>
      <c r="W30" s="405" t="s">
        <v>5022</v>
      </c>
      <c r="X30" s="455" t="str">
        <f>IFERROR(IF(VLOOKUP(B30,'Reference Records'!$C$131:$D$166,2,FALSE)=0,"",VLOOKUP(B30,'Reference Records'!$C$131:$D$166,2,FALSE)),"")</f>
        <v>MCI-00004</v>
      </c>
      <c r="Y30" s="427" t="str">
        <f t="shared" si="0"/>
        <v/>
      </c>
      <c r="Z30" s="427"/>
      <c r="AA30" s="427" t="str">
        <f t="shared" si="1"/>
        <v>KP-3e: Percentage of other vulnerable populations that have received an HIV test during the reporting period and know their results</v>
      </c>
      <c r="AB30" s="427" t="str">
        <f>IFERROR(IF('Overview - Section A'!$AN$5="Funding Request",VLOOKUP(S30,'Overview - Section A'!$M$31:$P$32,4,FALSE),IF(AM30="","",AM30)),"")</f>
        <v/>
      </c>
      <c r="AC30" s="427" t="b">
        <f t="shared" si="2"/>
        <v>1</v>
      </c>
      <c r="AD30" s="427"/>
      <c r="AE30" s="427" t="str">
        <f t="array" ref="AE30">IFERROR(IF(INDEX('Overview - Section A'!$H$93:$H$110,MATCH(LEFT(B30,255),LEFT('Overview - Section A'!$E$93:$E$110,255),0))=0,"",INDEX('Overview - Section A'!$H$93:$H$110,MATCH(LEFT(B30,255),LEFT('Overview - Section A'!$E$93:$E$110,255),0))),"")</f>
        <v>a1P36000002L79HEAS</v>
      </c>
      <c r="AF30" s="427" t="s">
        <v>822</v>
      </c>
      <c r="AG30" s="427" t="str">
        <f t="array" ref="AG30">IFERROR(IF(INDEX('Reference Records'!$G$60:$G$128,MATCH(LEFT(C30,255),LEFT('Reference Records'!$C$60:$C$128,255),0))=0,"",INDEX('Reference Records'!$G$60:$G$128,MATCH(LEFT(C30,255),LEFT('Reference Records'!$C$60:$C$128,255),0))),"")</f>
        <v>a1O36000001EGIvEAO</v>
      </c>
      <c r="AH30" s="427" t="str">
        <f>IFERROR(IF('Overview - Section A'!$AN$5="Funding Request",IF('Reference Records'!$B$343&lt;&gt;"",VLOOKUP(T30,'Reference Records'!$B$343:$C$344,2,FALSE),VLOOKUP(T30,'Reference Records'!$A$356:$C$357,3,FALSE)),VLOOKUP(T30,'Reference Records'!$A$360:$C$362,3,FALSE)),"")</f>
        <v>a1A360000013M04EAE</v>
      </c>
      <c r="AI30" s="462"/>
      <c r="AJ30" s="427"/>
      <c r="AK30" s="427" t="s">
        <v>381</v>
      </c>
      <c r="AL30" s="463"/>
      <c r="AM30" s="462"/>
      <c r="AN30" s="427" t="s">
        <v>379</v>
      </c>
      <c r="AO30" s="392"/>
      <c r="AP30" s="133"/>
      <c r="AQ30" s="137"/>
      <c r="AR30" s="137"/>
    </row>
    <row r="31" spans="1:44" ht="48" customHeight="1" x14ac:dyDescent="0.25">
      <c r="A31" s="367">
        <v>21</v>
      </c>
      <c r="B31" s="368" t="str">
        <f>IFERROR(IF(AND(C31="",D31=""),"",VLOOKUP(AI31,'Reference records(soft deleted)'!$B$84:$D$127,3,FALSE)),"")</f>
        <v/>
      </c>
      <c r="C31" s="368" t="str">
        <f>IFERROR(VLOOKUP(AJ31,'Reference records(soft deleted)'!$B$132:$D$229,3,FALSE),"")</f>
        <v/>
      </c>
      <c r="D31" s="405"/>
      <c r="E31" s="388"/>
      <c r="F31" s="389"/>
      <c r="G31" s="458" t="str">
        <f t="shared" si="3"/>
        <v/>
      </c>
      <c r="H31" s="392"/>
      <c r="I31" s="459"/>
      <c r="J31" s="459"/>
      <c r="K31" s="459"/>
      <c r="L31" s="459"/>
      <c r="M31" s="459"/>
      <c r="N31" s="460" t="str">
        <f>IFERROR(IF(AM31="","",VLOOKUP(AM31,'Overview - Section A'!$P$31:$Q$32,2,FALSE)),"")</f>
        <v/>
      </c>
      <c r="O31" s="450"/>
      <c r="P31" s="392"/>
      <c r="Q31" s="371" t="str">
        <f t="array" ref="Q31">IFERROR(IF(INDEX('Reference Records'!$D$60:$D$128,MATCH(LEFT(C31,255),LEFT('Reference Records'!$C$60:$C$128,255),0))=0,"",INDEX('Reference Records'!$D$60:$D$128,MATCH(LEFT(C31,255),LEFT('Reference Records'!$C$60:$C$128,255),0))),"")</f>
        <v/>
      </c>
      <c r="R31" s="461"/>
      <c r="S31" s="450" t="str">
        <f>IF('Overview - Section A'!$AN$5="Funding Request",IF(N31="Funding Request Place Holder","",N31),"")</f>
        <v/>
      </c>
      <c r="T31" s="450"/>
      <c r="U31" s="392"/>
      <c r="V31" s="392"/>
      <c r="W31" s="405"/>
      <c r="X31" s="455" t="str">
        <f>IFERROR(IF(VLOOKUP(B31,'Reference Records'!$C$131:$D$166,2,FALSE)=0,"",VLOOKUP(B31,'Reference Records'!$C$131:$D$166,2,FALSE)),"")</f>
        <v/>
      </c>
      <c r="Y31" s="427" t="str">
        <f t="shared" si="0"/>
        <v/>
      </c>
      <c r="Z31" s="427"/>
      <c r="AA31" s="427" t="str">
        <f t="shared" si="1"/>
        <v/>
      </c>
      <c r="AB31" s="427" t="str">
        <f>IFERROR(IF('Overview - Section A'!$AN$5="Funding Request",VLOOKUP(S31,'Overview - Section A'!$M$31:$P$32,4,FALSE),IF(AM31="","",AM31)),"")</f>
        <v/>
      </c>
      <c r="AC31" s="427" t="b">
        <f t="shared" si="2"/>
        <v>0</v>
      </c>
      <c r="AD31" s="427"/>
      <c r="AE31" s="427" t="str">
        <f t="array" ref="AE31">IFERROR(IF(INDEX('Overview - Section A'!$H$93:$H$110,MATCH(LEFT(B31,255),LEFT('Overview - Section A'!$E$93:$E$110,255),0))=0,"",INDEX('Overview - Section A'!$H$93:$H$110,MATCH(LEFT(B31,255),LEFT('Overview - Section A'!$E$93:$E$110,255),0))),"")</f>
        <v>a1P36000002L79PEAS</v>
      </c>
      <c r="AF31" s="427" t="s">
        <v>823</v>
      </c>
      <c r="AG31" s="427" t="str">
        <f t="array" ref="AG31">IFERROR(IF(INDEX('Reference Records'!$G$60:$G$128,MATCH(LEFT(C31,255),LEFT('Reference Records'!$C$60:$C$128,255),0))=0,"",INDEX('Reference Records'!$G$60:$G$128,MATCH(LEFT(C31,255),LEFT('Reference Records'!$C$60:$C$128,255),0))),"")</f>
        <v/>
      </c>
      <c r="AH31" s="427" t="str">
        <f>IFERROR(IF('Overview - Section A'!$AN$5="Funding Request",IF('Reference Records'!$B$343&lt;&gt;"",VLOOKUP(T31,'Reference Records'!$B$343:$C$344,2,FALSE),VLOOKUP(T31,'Reference Records'!$A$356:$C$357,3,FALSE)),VLOOKUP(T31,'Reference Records'!$A$360:$C$362,3,FALSE)),"")</f>
        <v/>
      </c>
      <c r="AI31" s="462"/>
      <c r="AJ31" s="427"/>
      <c r="AK31" s="427" t="s">
        <v>381</v>
      </c>
      <c r="AL31" s="463"/>
      <c r="AM31" s="462"/>
      <c r="AN31" s="427" t="s">
        <v>379</v>
      </c>
      <c r="AO31" s="392"/>
      <c r="AP31" s="133"/>
      <c r="AQ31" s="137"/>
      <c r="AR31" s="137"/>
    </row>
    <row r="32" spans="1:44" ht="48" customHeight="1" x14ac:dyDescent="0.25">
      <c r="A32" s="367">
        <v>22</v>
      </c>
      <c r="B32" s="368" t="str">
        <f>IFERROR(IF(AND(C32="",D32=""),"",VLOOKUP(AI32,'Reference records(soft deleted)'!$B$84:$D$127,3,FALSE)),"")</f>
        <v/>
      </c>
      <c r="C32" s="368" t="str">
        <f>IFERROR(VLOOKUP(AJ32,'Reference records(soft deleted)'!$B$132:$D$229,3,FALSE),"")</f>
        <v/>
      </c>
      <c r="D32" s="405"/>
      <c r="E32" s="388"/>
      <c r="F32" s="389"/>
      <c r="G32" s="458" t="str">
        <f t="shared" si="3"/>
        <v/>
      </c>
      <c r="H32" s="392"/>
      <c r="I32" s="459"/>
      <c r="J32" s="459"/>
      <c r="K32" s="459"/>
      <c r="L32" s="459"/>
      <c r="M32" s="459"/>
      <c r="N32" s="460" t="str">
        <f>IFERROR(IF(AM32="","",VLOOKUP(AM32,'Overview - Section A'!$P$31:$Q$32,2,FALSE)),"")</f>
        <v/>
      </c>
      <c r="O32" s="450"/>
      <c r="P32" s="392"/>
      <c r="Q32" s="371" t="str">
        <f t="array" ref="Q32">IFERROR(IF(INDEX('Reference Records'!$D$60:$D$128,MATCH(LEFT(C32,255),LEFT('Reference Records'!$C$60:$C$128,255),0))=0,"",INDEX('Reference Records'!$D$60:$D$128,MATCH(LEFT(C32,255),LEFT('Reference Records'!$C$60:$C$128,255),0))),"")</f>
        <v/>
      </c>
      <c r="R32" s="461"/>
      <c r="S32" s="450" t="str">
        <f>IF('Overview - Section A'!$AN$5="Funding Request",IF(N32="Funding Request Place Holder","",N32),"")</f>
        <v/>
      </c>
      <c r="T32" s="450"/>
      <c r="U32" s="392"/>
      <c r="V32" s="392"/>
      <c r="W32" s="405"/>
      <c r="X32" s="455" t="str">
        <f>IFERROR(IF(VLOOKUP(B32,'Reference Records'!$C$131:$D$166,2,FALSE)=0,"",VLOOKUP(B32,'Reference Records'!$C$131:$D$166,2,FALSE)),"")</f>
        <v/>
      </c>
      <c r="Y32" s="427" t="str">
        <f t="shared" si="0"/>
        <v/>
      </c>
      <c r="Z32" s="427"/>
      <c r="AA32" s="427" t="str">
        <f t="shared" si="1"/>
        <v/>
      </c>
      <c r="AB32" s="427" t="str">
        <f>IFERROR(IF('Overview - Section A'!$AN$5="Funding Request",VLOOKUP(S32,'Overview - Section A'!$M$31:$P$32,4,FALSE),IF(AM32="","",AM32)),"")</f>
        <v/>
      </c>
      <c r="AC32" s="427" t="b">
        <f t="shared" si="2"/>
        <v>0</v>
      </c>
      <c r="AD32" s="427"/>
      <c r="AE32" s="427" t="str">
        <f t="array" ref="AE32">IFERROR(IF(INDEX('Overview - Section A'!$H$93:$H$110,MATCH(LEFT(B32,255),LEFT('Overview - Section A'!$E$93:$E$110,255),0))=0,"",INDEX('Overview - Section A'!$H$93:$H$110,MATCH(LEFT(B32,255),LEFT('Overview - Section A'!$E$93:$E$110,255),0))),"")</f>
        <v>a1P36000002L79PEAS</v>
      </c>
      <c r="AF32" s="427" t="s">
        <v>824</v>
      </c>
      <c r="AG32" s="427" t="str">
        <f t="array" ref="AG32">IFERROR(IF(INDEX('Reference Records'!$G$60:$G$128,MATCH(LEFT(C32,255),LEFT('Reference Records'!$C$60:$C$128,255),0))=0,"",INDEX('Reference Records'!$G$60:$G$128,MATCH(LEFT(C32,255),LEFT('Reference Records'!$C$60:$C$128,255),0))),"")</f>
        <v/>
      </c>
      <c r="AH32" s="427" t="str">
        <f>IFERROR(IF('Overview - Section A'!$AN$5="Funding Request",IF('Reference Records'!$B$343&lt;&gt;"",VLOOKUP(T32,'Reference Records'!$B$343:$C$344,2,FALSE),VLOOKUP(T32,'Reference Records'!$A$356:$C$357,3,FALSE)),VLOOKUP(T32,'Reference Records'!$A$360:$C$362,3,FALSE)),"")</f>
        <v/>
      </c>
      <c r="AI32" s="462"/>
      <c r="AJ32" s="427"/>
      <c r="AK32" s="427" t="s">
        <v>381</v>
      </c>
      <c r="AL32" s="463"/>
      <c r="AM32" s="462"/>
      <c r="AN32" s="427" t="s">
        <v>379</v>
      </c>
      <c r="AO32" s="392"/>
      <c r="AP32" s="133"/>
      <c r="AQ32" s="137"/>
      <c r="AR32" s="137"/>
    </row>
    <row r="33" spans="1:44" ht="48" customHeight="1" x14ac:dyDescent="0.25">
      <c r="A33" s="367">
        <v>23</v>
      </c>
      <c r="B33" s="368" t="str">
        <f>IFERROR(IF(AND(C33="",D33=""),"",VLOOKUP(AI33,'Reference records(soft deleted)'!$B$84:$D$127,3,FALSE)),"")</f>
        <v/>
      </c>
      <c r="C33" s="368" t="str">
        <f>IFERROR(VLOOKUP(AJ33,'Reference records(soft deleted)'!$B$132:$D$229,3,FALSE),"")</f>
        <v/>
      </c>
      <c r="D33" s="405"/>
      <c r="E33" s="388"/>
      <c r="F33" s="389"/>
      <c r="G33" s="458" t="str">
        <f t="shared" si="3"/>
        <v/>
      </c>
      <c r="H33" s="392"/>
      <c r="I33" s="459"/>
      <c r="J33" s="459"/>
      <c r="K33" s="459"/>
      <c r="L33" s="459"/>
      <c r="M33" s="459"/>
      <c r="N33" s="460" t="str">
        <f>IFERROR(IF(AM33="","",VLOOKUP(AM33,'Overview - Section A'!$P$31:$Q$32,2,FALSE)),"")</f>
        <v/>
      </c>
      <c r="O33" s="450"/>
      <c r="P33" s="392"/>
      <c r="Q33" s="371" t="str">
        <f t="array" ref="Q33">IFERROR(IF(INDEX('Reference Records'!$D$60:$D$128,MATCH(LEFT(C33,255),LEFT('Reference Records'!$C$60:$C$128,255),0))=0,"",INDEX('Reference Records'!$D$60:$D$128,MATCH(LEFT(C33,255),LEFT('Reference Records'!$C$60:$C$128,255),0))),"")</f>
        <v/>
      </c>
      <c r="R33" s="461"/>
      <c r="S33" s="450" t="str">
        <f>IF('Overview - Section A'!$AN$5="Funding Request",IF(N33="Funding Request Place Holder","",N33),"")</f>
        <v/>
      </c>
      <c r="T33" s="450"/>
      <c r="U33" s="392"/>
      <c r="V33" s="392"/>
      <c r="W33" s="405"/>
      <c r="X33" s="455" t="str">
        <f>IFERROR(IF(VLOOKUP(B33,'Reference Records'!$C$131:$D$166,2,FALSE)=0,"",VLOOKUP(B33,'Reference Records'!$C$131:$D$166,2,FALSE)),"")</f>
        <v/>
      </c>
      <c r="Y33" s="427" t="str">
        <f t="shared" si="0"/>
        <v/>
      </c>
      <c r="Z33" s="427"/>
      <c r="AA33" s="427" t="str">
        <f t="shared" si="1"/>
        <v/>
      </c>
      <c r="AB33" s="427" t="str">
        <f>IFERROR(IF('Overview - Section A'!$AN$5="Funding Request",VLOOKUP(S33,'Overview - Section A'!$M$31:$P$32,4,FALSE),IF(AM33="","",AM33)),"")</f>
        <v/>
      </c>
      <c r="AC33" s="427" t="b">
        <f t="shared" si="2"/>
        <v>0</v>
      </c>
      <c r="AD33" s="427"/>
      <c r="AE33" s="427" t="str">
        <f t="array" ref="AE33">IFERROR(IF(INDEX('Overview - Section A'!$H$93:$H$110,MATCH(LEFT(B33,255),LEFT('Overview - Section A'!$E$93:$E$110,255),0))=0,"",INDEX('Overview - Section A'!$H$93:$H$110,MATCH(LEFT(B33,255),LEFT('Overview - Section A'!$E$93:$E$110,255),0))),"")</f>
        <v>a1P36000002L79PEAS</v>
      </c>
      <c r="AF33" s="427" t="s">
        <v>825</v>
      </c>
      <c r="AG33" s="427" t="str">
        <f t="array" ref="AG33">IFERROR(IF(INDEX('Reference Records'!$G$60:$G$128,MATCH(LEFT(C33,255),LEFT('Reference Records'!$C$60:$C$128,255),0))=0,"",INDEX('Reference Records'!$G$60:$G$128,MATCH(LEFT(C33,255),LEFT('Reference Records'!$C$60:$C$128,255),0))),"")</f>
        <v/>
      </c>
      <c r="AH33" s="427" t="str">
        <f>IFERROR(IF('Overview - Section A'!$AN$5="Funding Request",IF('Reference Records'!$B$343&lt;&gt;"",VLOOKUP(T33,'Reference Records'!$B$343:$C$344,2,FALSE),VLOOKUP(T33,'Reference Records'!$A$356:$C$357,3,FALSE)),VLOOKUP(T33,'Reference Records'!$A$360:$C$362,3,FALSE)),"")</f>
        <v/>
      </c>
      <c r="AI33" s="462"/>
      <c r="AJ33" s="427"/>
      <c r="AK33" s="427" t="s">
        <v>381</v>
      </c>
      <c r="AL33" s="463"/>
      <c r="AM33" s="462"/>
      <c r="AN33" s="427" t="s">
        <v>379</v>
      </c>
      <c r="AO33" s="392"/>
      <c r="AP33" s="133"/>
      <c r="AQ33" s="137"/>
      <c r="AR33" s="137"/>
    </row>
    <row r="34" spans="1:44" ht="48" customHeight="1" x14ac:dyDescent="0.25">
      <c r="A34" s="367">
        <v>24</v>
      </c>
      <c r="B34" s="368" t="str">
        <f>IFERROR(IF(AND(C34="",D34=""),"",VLOOKUP(AI34,'Reference records(soft deleted)'!$B$84:$D$127,3,FALSE)),"")</f>
        <v/>
      </c>
      <c r="C34" s="368" t="str">
        <f>IFERROR(VLOOKUP(AJ34,'Reference records(soft deleted)'!$B$132:$D$229,3,FALSE),"")</f>
        <v/>
      </c>
      <c r="D34" s="405"/>
      <c r="E34" s="388"/>
      <c r="F34" s="389"/>
      <c r="G34" s="458" t="str">
        <f t="shared" si="3"/>
        <v/>
      </c>
      <c r="H34" s="392"/>
      <c r="I34" s="459"/>
      <c r="J34" s="459"/>
      <c r="K34" s="459"/>
      <c r="L34" s="459"/>
      <c r="M34" s="459"/>
      <c r="N34" s="460" t="str">
        <f>IFERROR(IF(AM34="","",VLOOKUP(AM34,'Overview - Section A'!$P$31:$Q$32,2,FALSE)),"")</f>
        <v/>
      </c>
      <c r="O34" s="450"/>
      <c r="P34" s="392"/>
      <c r="Q34" s="371" t="str">
        <f t="array" ref="Q34">IFERROR(IF(INDEX('Reference Records'!$D$60:$D$128,MATCH(LEFT(C34,255),LEFT('Reference Records'!$C$60:$C$128,255),0))=0,"",INDEX('Reference Records'!$D$60:$D$128,MATCH(LEFT(C34,255),LEFT('Reference Records'!$C$60:$C$128,255),0))),"")</f>
        <v/>
      </c>
      <c r="R34" s="461"/>
      <c r="S34" s="450" t="str">
        <f>IF('Overview - Section A'!$AN$5="Funding Request",IF(N34="Funding Request Place Holder","",N34),"")</f>
        <v/>
      </c>
      <c r="T34" s="450"/>
      <c r="U34" s="392"/>
      <c r="V34" s="392"/>
      <c r="W34" s="405"/>
      <c r="X34" s="455" t="str">
        <f>IFERROR(IF(VLOOKUP(B34,'Reference Records'!$C$131:$D$166,2,FALSE)=0,"",VLOOKUP(B34,'Reference Records'!$C$131:$D$166,2,FALSE)),"")</f>
        <v/>
      </c>
      <c r="Y34" s="427" t="str">
        <f t="shared" si="0"/>
        <v/>
      </c>
      <c r="Z34" s="427"/>
      <c r="AA34" s="427" t="str">
        <f t="shared" si="1"/>
        <v/>
      </c>
      <c r="AB34" s="427" t="str">
        <f>IFERROR(IF('Overview - Section A'!$AN$5="Funding Request",VLOOKUP(S34,'Overview - Section A'!$M$31:$P$32,4,FALSE),IF(AM34="","",AM34)),"")</f>
        <v/>
      </c>
      <c r="AC34" s="427" t="b">
        <f t="shared" si="2"/>
        <v>0</v>
      </c>
      <c r="AD34" s="427"/>
      <c r="AE34" s="427" t="str">
        <f t="array" ref="AE34">IFERROR(IF(INDEX('Overview - Section A'!$H$93:$H$110,MATCH(LEFT(B34,255),LEFT('Overview - Section A'!$E$93:$E$110,255),0))=0,"",INDEX('Overview - Section A'!$H$93:$H$110,MATCH(LEFT(B34,255),LEFT('Overview - Section A'!$E$93:$E$110,255),0))),"")</f>
        <v>a1P36000002L79PEAS</v>
      </c>
      <c r="AF34" s="427" t="s">
        <v>826</v>
      </c>
      <c r="AG34" s="427" t="str">
        <f t="array" ref="AG34">IFERROR(IF(INDEX('Reference Records'!$G$60:$G$128,MATCH(LEFT(C34,255),LEFT('Reference Records'!$C$60:$C$128,255),0))=0,"",INDEX('Reference Records'!$G$60:$G$128,MATCH(LEFT(C34,255),LEFT('Reference Records'!$C$60:$C$128,255),0))),"")</f>
        <v/>
      </c>
      <c r="AH34" s="427" t="str">
        <f>IFERROR(IF('Overview - Section A'!$AN$5="Funding Request",IF('Reference Records'!$B$343&lt;&gt;"",VLOOKUP(T34,'Reference Records'!$B$343:$C$344,2,FALSE),VLOOKUP(T34,'Reference Records'!$A$356:$C$357,3,FALSE)),VLOOKUP(T34,'Reference Records'!$A$360:$C$362,3,FALSE)),"")</f>
        <v/>
      </c>
      <c r="AI34" s="462"/>
      <c r="AJ34" s="427"/>
      <c r="AK34" s="427" t="s">
        <v>381</v>
      </c>
      <c r="AL34" s="463"/>
      <c r="AM34" s="462"/>
      <c r="AN34" s="427" t="s">
        <v>379</v>
      </c>
      <c r="AO34" s="392"/>
      <c r="AP34" s="133"/>
      <c r="AQ34" s="137"/>
      <c r="AR34" s="137"/>
    </row>
    <row r="35" spans="1:44" ht="48" customHeight="1" x14ac:dyDescent="0.25">
      <c r="A35" s="367">
        <v>25</v>
      </c>
      <c r="B35" s="368" t="str">
        <f>IFERROR(IF(AND(C35="",D35=""),"",VLOOKUP(AI35,'Reference records(soft deleted)'!$B$84:$D$127,3,FALSE)),"")</f>
        <v/>
      </c>
      <c r="C35" s="368" t="str">
        <f>IFERROR(VLOOKUP(AJ35,'Reference records(soft deleted)'!$B$132:$D$229,3,FALSE),"")</f>
        <v/>
      </c>
      <c r="D35" s="405"/>
      <c r="E35" s="388"/>
      <c r="F35" s="389"/>
      <c r="G35" s="458" t="str">
        <f t="shared" si="3"/>
        <v/>
      </c>
      <c r="H35" s="392"/>
      <c r="I35" s="459"/>
      <c r="J35" s="459"/>
      <c r="K35" s="459"/>
      <c r="L35" s="459"/>
      <c r="M35" s="459"/>
      <c r="N35" s="460" t="str">
        <f>IFERROR(IF(AM35="","",VLOOKUP(AM35,'Overview - Section A'!$P$31:$Q$32,2,FALSE)),"")</f>
        <v/>
      </c>
      <c r="O35" s="450"/>
      <c r="P35" s="392"/>
      <c r="Q35" s="371" t="str">
        <f t="array" ref="Q35">IFERROR(IF(INDEX('Reference Records'!$D$60:$D$128,MATCH(LEFT(C35,255),LEFT('Reference Records'!$C$60:$C$128,255),0))=0,"",INDEX('Reference Records'!$D$60:$D$128,MATCH(LEFT(C35,255),LEFT('Reference Records'!$C$60:$C$128,255),0))),"")</f>
        <v/>
      </c>
      <c r="R35" s="461"/>
      <c r="S35" s="450" t="str">
        <f>IF('Overview - Section A'!$AN$5="Funding Request",IF(N35="Funding Request Place Holder","",N35),"")</f>
        <v/>
      </c>
      <c r="T35" s="450"/>
      <c r="U35" s="392"/>
      <c r="V35" s="392"/>
      <c r="W35" s="405"/>
      <c r="X35" s="455" t="str">
        <f>IFERROR(IF(VLOOKUP(B35,'Reference Records'!$C$131:$D$166,2,FALSE)=0,"",VLOOKUP(B35,'Reference Records'!$C$131:$D$166,2,FALSE)),"")</f>
        <v/>
      </c>
      <c r="Y35" s="427" t="str">
        <f t="shared" si="0"/>
        <v/>
      </c>
      <c r="Z35" s="427"/>
      <c r="AA35" s="427" t="str">
        <f t="shared" si="1"/>
        <v/>
      </c>
      <c r="AB35" s="427" t="str">
        <f>IFERROR(IF('Overview - Section A'!$AN$5="Funding Request",VLOOKUP(S35,'Overview - Section A'!$M$31:$P$32,4,FALSE),IF(AM35="","",AM35)),"")</f>
        <v/>
      </c>
      <c r="AC35" s="427" t="b">
        <f t="shared" si="2"/>
        <v>0</v>
      </c>
      <c r="AD35" s="427"/>
      <c r="AE35" s="427" t="str">
        <f t="array" ref="AE35">IFERROR(IF(INDEX('Overview - Section A'!$H$93:$H$110,MATCH(LEFT(B35,255),LEFT('Overview - Section A'!$E$93:$E$110,255),0))=0,"",INDEX('Overview - Section A'!$H$93:$H$110,MATCH(LEFT(B35,255),LEFT('Overview - Section A'!$E$93:$E$110,255),0))),"")</f>
        <v>a1P36000002L79PEAS</v>
      </c>
      <c r="AF35" s="427" t="s">
        <v>827</v>
      </c>
      <c r="AG35" s="427" t="str">
        <f t="array" ref="AG35">IFERROR(IF(INDEX('Reference Records'!$G$60:$G$128,MATCH(LEFT(C35,255),LEFT('Reference Records'!$C$60:$C$128,255),0))=0,"",INDEX('Reference Records'!$G$60:$G$128,MATCH(LEFT(C35,255),LEFT('Reference Records'!$C$60:$C$128,255),0))),"")</f>
        <v/>
      </c>
      <c r="AH35" s="427" t="str">
        <f>IFERROR(IF('Overview - Section A'!$AN$5="Funding Request",IF('Reference Records'!$B$343&lt;&gt;"",VLOOKUP(T35,'Reference Records'!$B$343:$C$344,2,FALSE),VLOOKUP(T35,'Reference Records'!$A$356:$C$357,3,FALSE)),VLOOKUP(T35,'Reference Records'!$A$360:$C$362,3,FALSE)),"")</f>
        <v/>
      </c>
      <c r="AI35" s="462"/>
      <c r="AJ35" s="427"/>
      <c r="AK35" s="427" t="s">
        <v>381</v>
      </c>
      <c r="AL35" s="463"/>
      <c r="AM35" s="462"/>
      <c r="AN35" s="427" t="s">
        <v>379</v>
      </c>
      <c r="AO35" s="392"/>
      <c r="AP35" s="133"/>
      <c r="AQ35" s="137"/>
      <c r="AR35" s="137"/>
    </row>
    <row r="36" spans="1:44" ht="48" customHeight="1" x14ac:dyDescent="0.25">
      <c r="A36" s="367">
        <v>26</v>
      </c>
      <c r="B36" s="368" t="str">
        <f>IFERROR(IF(AND(C36="",D36=""),"",VLOOKUP(AI36,'Reference records(soft deleted)'!$B$84:$D$127,3,FALSE)),"")</f>
        <v/>
      </c>
      <c r="C36" s="368" t="str">
        <f>IFERROR(VLOOKUP(AJ36,'Reference records(soft deleted)'!$B$132:$D$229,3,FALSE),"")</f>
        <v/>
      </c>
      <c r="D36" s="405"/>
      <c r="E36" s="388"/>
      <c r="F36" s="389"/>
      <c r="G36" s="458" t="str">
        <f t="shared" si="3"/>
        <v/>
      </c>
      <c r="H36" s="392"/>
      <c r="I36" s="459"/>
      <c r="J36" s="459"/>
      <c r="K36" s="459"/>
      <c r="L36" s="459"/>
      <c r="M36" s="459"/>
      <c r="N36" s="460" t="str">
        <f>IFERROR(IF(AM36="","",VLOOKUP(AM36,'Overview - Section A'!$P$31:$Q$32,2,FALSE)),"")</f>
        <v/>
      </c>
      <c r="O36" s="450"/>
      <c r="P36" s="392"/>
      <c r="Q36" s="371" t="str">
        <f t="array" ref="Q36">IFERROR(IF(INDEX('Reference Records'!$D$60:$D$128,MATCH(LEFT(C36,255),LEFT('Reference Records'!$C$60:$C$128,255),0))=0,"",INDEX('Reference Records'!$D$60:$D$128,MATCH(LEFT(C36,255),LEFT('Reference Records'!$C$60:$C$128,255),0))),"")</f>
        <v/>
      </c>
      <c r="R36" s="461"/>
      <c r="S36" s="450" t="str">
        <f>IF('Overview - Section A'!$AN$5="Funding Request",IF(N36="Funding Request Place Holder","",N36),"")</f>
        <v/>
      </c>
      <c r="T36" s="450"/>
      <c r="U36" s="392"/>
      <c r="V36" s="392"/>
      <c r="W36" s="405"/>
      <c r="X36" s="455" t="str">
        <f>IFERROR(IF(VLOOKUP(B36,'Reference Records'!$C$131:$D$166,2,FALSE)=0,"",VLOOKUP(B36,'Reference Records'!$C$131:$D$166,2,FALSE)),"")</f>
        <v/>
      </c>
      <c r="Y36" s="427" t="str">
        <f t="shared" si="0"/>
        <v/>
      </c>
      <c r="Z36" s="427"/>
      <c r="AA36" s="427" t="str">
        <f t="shared" si="1"/>
        <v/>
      </c>
      <c r="AB36" s="427" t="str">
        <f>IFERROR(IF('Overview - Section A'!$AN$5="Funding Request",VLOOKUP(S36,'Overview - Section A'!$M$31:$P$32,4,FALSE),IF(AM36="","",AM36)),"")</f>
        <v/>
      </c>
      <c r="AC36" s="427" t="b">
        <f t="shared" si="2"/>
        <v>0</v>
      </c>
      <c r="AD36" s="427"/>
      <c r="AE36" s="427" t="str">
        <f t="array" ref="AE36">IFERROR(IF(INDEX('Overview - Section A'!$H$93:$H$110,MATCH(LEFT(B36,255),LEFT('Overview - Section A'!$E$93:$E$110,255),0))=0,"",INDEX('Overview - Section A'!$H$93:$H$110,MATCH(LEFT(B36,255),LEFT('Overview - Section A'!$E$93:$E$110,255),0))),"")</f>
        <v>a1P36000002L79PEAS</v>
      </c>
      <c r="AF36" s="427" t="s">
        <v>828</v>
      </c>
      <c r="AG36" s="427" t="str">
        <f t="array" ref="AG36">IFERROR(IF(INDEX('Reference Records'!$G$60:$G$128,MATCH(LEFT(C36,255),LEFT('Reference Records'!$C$60:$C$128,255),0))=0,"",INDEX('Reference Records'!$G$60:$G$128,MATCH(LEFT(C36,255),LEFT('Reference Records'!$C$60:$C$128,255),0))),"")</f>
        <v/>
      </c>
      <c r="AH36" s="427" t="str">
        <f>IFERROR(IF('Overview - Section A'!$AN$5="Funding Request",IF('Reference Records'!$B$343&lt;&gt;"",VLOOKUP(T36,'Reference Records'!$B$343:$C$344,2,FALSE),VLOOKUP(T36,'Reference Records'!$A$356:$C$357,3,FALSE)),VLOOKUP(T36,'Reference Records'!$A$360:$C$362,3,FALSE)),"")</f>
        <v/>
      </c>
      <c r="AI36" s="462"/>
      <c r="AJ36" s="427"/>
      <c r="AK36" s="427" t="s">
        <v>381</v>
      </c>
      <c r="AL36" s="463"/>
      <c r="AM36" s="462"/>
      <c r="AN36" s="427" t="s">
        <v>379</v>
      </c>
      <c r="AO36" s="392"/>
      <c r="AP36" s="133"/>
      <c r="AQ36" s="137"/>
      <c r="AR36" s="137"/>
    </row>
    <row r="37" spans="1:44" ht="48" customHeight="1" x14ac:dyDescent="0.25">
      <c r="A37" s="367">
        <v>27</v>
      </c>
      <c r="B37" s="368" t="str">
        <f>IFERROR(IF(AND(C37="",D37=""),"",VLOOKUP(AI37,'Reference records(soft deleted)'!$B$84:$D$127,3,FALSE)),"")</f>
        <v/>
      </c>
      <c r="C37" s="368" t="str">
        <f>IFERROR(VLOOKUP(AJ37,'Reference records(soft deleted)'!$B$132:$D$229,3,FALSE),"")</f>
        <v/>
      </c>
      <c r="D37" s="405"/>
      <c r="E37" s="388"/>
      <c r="F37" s="389"/>
      <c r="G37" s="458" t="str">
        <f t="shared" si="3"/>
        <v/>
      </c>
      <c r="H37" s="392"/>
      <c r="I37" s="459"/>
      <c r="J37" s="459"/>
      <c r="K37" s="459"/>
      <c r="L37" s="459"/>
      <c r="M37" s="459"/>
      <c r="N37" s="460" t="str">
        <f>IFERROR(IF(AM37="","",VLOOKUP(AM37,'Overview - Section A'!$P$31:$Q$32,2,FALSE)),"")</f>
        <v/>
      </c>
      <c r="O37" s="450"/>
      <c r="P37" s="392"/>
      <c r="Q37" s="371" t="str">
        <f t="array" ref="Q37">IFERROR(IF(INDEX('Reference Records'!$D$60:$D$128,MATCH(LEFT(C37,255),LEFT('Reference Records'!$C$60:$C$128,255),0))=0,"",INDEX('Reference Records'!$D$60:$D$128,MATCH(LEFT(C37,255),LEFT('Reference Records'!$C$60:$C$128,255),0))),"")</f>
        <v/>
      </c>
      <c r="R37" s="461"/>
      <c r="S37" s="450" t="str">
        <f>IF('Overview - Section A'!$AN$5="Funding Request",IF(N37="Funding Request Place Holder","",N37),"")</f>
        <v/>
      </c>
      <c r="T37" s="450"/>
      <c r="U37" s="392"/>
      <c r="V37" s="392"/>
      <c r="W37" s="405"/>
      <c r="X37" s="455" t="str">
        <f>IFERROR(IF(VLOOKUP(B37,'Reference Records'!$C$131:$D$166,2,FALSE)=0,"",VLOOKUP(B37,'Reference Records'!$C$131:$D$166,2,FALSE)),"")</f>
        <v/>
      </c>
      <c r="Y37" s="427" t="str">
        <f t="shared" si="0"/>
        <v/>
      </c>
      <c r="Z37" s="427"/>
      <c r="AA37" s="427" t="str">
        <f t="shared" si="1"/>
        <v/>
      </c>
      <c r="AB37" s="427" t="str">
        <f>IFERROR(IF('Overview - Section A'!$AN$5="Funding Request",VLOOKUP(S37,'Overview - Section A'!$M$31:$P$32,4,FALSE),IF(AM37="","",AM37)),"")</f>
        <v/>
      </c>
      <c r="AC37" s="427" t="b">
        <f t="shared" si="2"/>
        <v>0</v>
      </c>
      <c r="AD37" s="427"/>
      <c r="AE37" s="427" t="str">
        <f t="array" ref="AE37">IFERROR(IF(INDEX('Overview - Section A'!$H$93:$H$110,MATCH(LEFT(B37,255),LEFT('Overview - Section A'!$E$93:$E$110,255),0))=0,"",INDEX('Overview - Section A'!$H$93:$H$110,MATCH(LEFT(B37,255),LEFT('Overview - Section A'!$E$93:$E$110,255),0))),"")</f>
        <v>a1P36000002L79PEAS</v>
      </c>
      <c r="AF37" s="427" t="s">
        <v>829</v>
      </c>
      <c r="AG37" s="427" t="str">
        <f t="array" ref="AG37">IFERROR(IF(INDEX('Reference Records'!$G$60:$G$128,MATCH(LEFT(C37,255),LEFT('Reference Records'!$C$60:$C$128,255),0))=0,"",INDEX('Reference Records'!$G$60:$G$128,MATCH(LEFT(C37,255),LEFT('Reference Records'!$C$60:$C$128,255),0))),"")</f>
        <v/>
      </c>
      <c r="AH37" s="427" t="str">
        <f>IFERROR(IF('Overview - Section A'!$AN$5="Funding Request",IF('Reference Records'!$B$343&lt;&gt;"",VLOOKUP(T37,'Reference Records'!$B$343:$C$344,2,FALSE),VLOOKUP(T37,'Reference Records'!$A$356:$C$357,3,FALSE)),VLOOKUP(T37,'Reference Records'!$A$360:$C$362,3,FALSE)),"")</f>
        <v/>
      </c>
      <c r="AI37" s="462"/>
      <c r="AJ37" s="427"/>
      <c r="AK37" s="427" t="s">
        <v>381</v>
      </c>
      <c r="AL37" s="463"/>
      <c r="AM37" s="462"/>
      <c r="AN37" s="427" t="s">
        <v>379</v>
      </c>
      <c r="AO37" s="392"/>
      <c r="AP37" s="133"/>
      <c r="AQ37" s="137"/>
      <c r="AR37" s="137"/>
    </row>
    <row r="38" spans="1:44" ht="48" customHeight="1" x14ac:dyDescent="0.25">
      <c r="A38" s="367">
        <v>28</v>
      </c>
      <c r="B38" s="368" t="str">
        <f>IFERROR(IF(AND(C38="",D38=""),"",VLOOKUP(AI38,'Reference records(soft deleted)'!$B$84:$D$127,3,FALSE)),"")</f>
        <v/>
      </c>
      <c r="C38" s="368" t="str">
        <f>IFERROR(VLOOKUP(AJ38,'Reference records(soft deleted)'!$B$132:$D$229,3,FALSE),"")</f>
        <v/>
      </c>
      <c r="D38" s="405"/>
      <c r="E38" s="388"/>
      <c r="F38" s="389"/>
      <c r="G38" s="458" t="str">
        <f t="shared" si="3"/>
        <v/>
      </c>
      <c r="H38" s="392"/>
      <c r="I38" s="459"/>
      <c r="J38" s="459"/>
      <c r="K38" s="459"/>
      <c r="L38" s="459"/>
      <c r="M38" s="459"/>
      <c r="N38" s="460" t="str">
        <f>IFERROR(IF(AM38="","",VLOOKUP(AM38,'Overview - Section A'!$P$31:$Q$32,2,FALSE)),"")</f>
        <v/>
      </c>
      <c r="O38" s="450"/>
      <c r="P38" s="392"/>
      <c r="Q38" s="371" t="str">
        <f t="array" ref="Q38">IFERROR(IF(INDEX('Reference Records'!$D$60:$D$128,MATCH(LEFT(C38,255),LEFT('Reference Records'!$C$60:$C$128,255),0))=0,"",INDEX('Reference Records'!$D$60:$D$128,MATCH(LEFT(C38,255),LEFT('Reference Records'!$C$60:$C$128,255),0))),"")</f>
        <v/>
      </c>
      <c r="R38" s="461"/>
      <c r="S38" s="450" t="str">
        <f>IF('Overview - Section A'!$AN$5="Funding Request",IF(N38="Funding Request Place Holder","",N38),"")</f>
        <v/>
      </c>
      <c r="T38" s="450"/>
      <c r="U38" s="392"/>
      <c r="V38" s="392"/>
      <c r="W38" s="405"/>
      <c r="X38" s="455" t="str">
        <f>IFERROR(IF(VLOOKUP(B38,'Reference Records'!$C$131:$D$166,2,FALSE)=0,"",VLOOKUP(B38,'Reference Records'!$C$131:$D$166,2,FALSE)),"")</f>
        <v/>
      </c>
      <c r="Y38" s="427" t="str">
        <f t="shared" si="0"/>
        <v/>
      </c>
      <c r="Z38" s="427"/>
      <c r="AA38" s="427" t="str">
        <f t="shared" si="1"/>
        <v/>
      </c>
      <c r="AB38" s="427" t="str">
        <f>IFERROR(IF('Overview - Section A'!$AN$5="Funding Request",VLOOKUP(S38,'Overview - Section A'!$M$31:$P$32,4,FALSE),IF(AM38="","",AM38)),"")</f>
        <v/>
      </c>
      <c r="AC38" s="427" t="b">
        <f t="shared" si="2"/>
        <v>0</v>
      </c>
      <c r="AD38" s="427"/>
      <c r="AE38" s="427" t="str">
        <f t="array" ref="AE38">IFERROR(IF(INDEX('Overview - Section A'!$H$93:$H$110,MATCH(LEFT(B38,255),LEFT('Overview - Section A'!$E$93:$E$110,255),0))=0,"",INDEX('Overview - Section A'!$H$93:$H$110,MATCH(LEFT(B38,255),LEFT('Overview - Section A'!$E$93:$E$110,255),0))),"")</f>
        <v>a1P36000002L79PEAS</v>
      </c>
      <c r="AF38" s="427" t="s">
        <v>830</v>
      </c>
      <c r="AG38" s="427" t="str">
        <f t="array" ref="AG38">IFERROR(IF(INDEX('Reference Records'!$G$60:$G$128,MATCH(LEFT(C38,255),LEFT('Reference Records'!$C$60:$C$128,255),0))=0,"",INDEX('Reference Records'!$G$60:$G$128,MATCH(LEFT(C38,255),LEFT('Reference Records'!$C$60:$C$128,255),0))),"")</f>
        <v/>
      </c>
      <c r="AH38" s="427" t="str">
        <f>IFERROR(IF('Overview - Section A'!$AN$5="Funding Request",IF('Reference Records'!$B$343&lt;&gt;"",VLOOKUP(T38,'Reference Records'!$B$343:$C$344,2,FALSE),VLOOKUP(T38,'Reference Records'!$A$356:$C$357,3,FALSE)),VLOOKUP(T38,'Reference Records'!$A$360:$C$362,3,FALSE)),"")</f>
        <v/>
      </c>
      <c r="AI38" s="462"/>
      <c r="AJ38" s="427"/>
      <c r="AK38" s="427" t="s">
        <v>381</v>
      </c>
      <c r="AL38" s="463"/>
      <c r="AM38" s="462"/>
      <c r="AN38" s="427" t="s">
        <v>379</v>
      </c>
      <c r="AO38" s="392"/>
      <c r="AP38" s="133"/>
      <c r="AQ38" s="137"/>
      <c r="AR38" s="137"/>
    </row>
    <row r="39" spans="1:44" ht="48" customHeight="1" x14ac:dyDescent="0.25">
      <c r="A39" s="367">
        <v>29</v>
      </c>
      <c r="B39" s="368" t="str">
        <f>IFERROR(IF(AND(C39="",D39=""),"",VLOOKUP(AI39,'Reference records(soft deleted)'!$B$84:$D$127,3,FALSE)),"")</f>
        <v/>
      </c>
      <c r="C39" s="368" t="str">
        <f>IFERROR(VLOOKUP(AJ39,'Reference records(soft deleted)'!$B$132:$D$229,3,FALSE),"")</f>
        <v/>
      </c>
      <c r="D39" s="405"/>
      <c r="E39" s="388"/>
      <c r="F39" s="389"/>
      <c r="G39" s="458" t="str">
        <f t="shared" si="3"/>
        <v/>
      </c>
      <c r="H39" s="392"/>
      <c r="I39" s="459"/>
      <c r="J39" s="459"/>
      <c r="K39" s="459"/>
      <c r="L39" s="459"/>
      <c r="M39" s="459"/>
      <c r="N39" s="460" t="str">
        <f>IFERROR(IF(AM39="","",VLOOKUP(AM39,'Overview - Section A'!$P$31:$Q$32,2,FALSE)),"")</f>
        <v/>
      </c>
      <c r="O39" s="450"/>
      <c r="P39" s="392"/>
      <c r="Q39" s="371" t="str">
        <f t="array" ref="Q39">IFERROR(IF(INDEX('Reference Records'!$D$60:$D$128,MATCH(LEFT(C39,255),LEFT('Reference Records'!$C$60:$C$128,255),0))=0,"",INDEX('Reference Records'!$D$60:$D$128,MATCH(LEFT(C39,255),LEFT('Reference Records'!$C$60:$C$128,255),0))),"")</f>
        <v/>
      </c>
      <c r="R39" s="461"/>
      <c r="S39" s="450" t="str">
        <f>IF('Overview - Section A'!$AN$5="Funding Request",IF(N39="Funding Request Place Holder","",N39),"")</f>
        <v/>
      </c>
      <c r="T39" s="450"/>
      <c r="U39" s="392"/>
      <c r="V39" s="392"/>
      <c r="W39" s="405"/>
      <c r="X39" s="455" t="str">
        <f>IFERROR(IF(VLOOKUP(B39,'Reference Records'!$C$131:$D$166,2,FALSE)=0,"",VLOOKUP(B39,'Reference Records'!$C$131:$D$166,2,FALSE)),"")</f>
        <v/>
      </c>
      <c r="Y39" s="427" t="str">
        <f t="shared" si="0"/>
        <v/>
      </c>
      <c r="Z39" s="427"/>
      <c r="AA39" s="427" t="str">
        <f t="shared" si="1"/>
        <v/>
      </c>
      <c r="AB39" s="427" t="str">
        <f>IFERROR(IF('Overview - Section A'!$AN$5="Funding Request",VLOOKUP(S39,'Overview - Section A'!$M$31:$P$32,4,FALSE),IF(AM39="","",AM39)),"")</f>
        <v/>
      </c>
      <c r="AC39" s="427" t="b">
        <f t="shared" si="2"/>
        <v>0</v>
      </c>
      <c r="AD39" s="427"/>
      <c r="AE39" s="427" t="str">
        <f t="array" ref="AE39">IFERROR(IF(INDEX('Overview - Section A'!$H$93:$H$110,MATCH(LEFT(B39,255),LEFT('Overview - Section A'!$E$93:$E$110,255),0))=0,"",INDEX('Overview - Section A'!$H$93:$H$110,MATCH(LEFT(B39,255),LEFT('Overview - Section A'!$E$93:$E$110,255),0))),"")</f>
        <v>a1P36000002L79PEAS</v>
      </c>
      <c r="AF39" s="427" t="s">
        <v>831</v>
      </c>
      <c r="AG39" s="427" t="str">
        <f t="array" ref="AG39">IFERROR(IF(INDEX('Reference Records'!$G$60:$G$128,MATCH(LEFT(C39,255),LEFT('Reference Records'!$C$60:$C$128,255),0))=0,"",INDEX('Reference Records'!$G$60:$G$128,MATCH(LEFT(C39,255),LEFT('Reference Records'!$C$60:$C$128,255),0))),"")</f>
        <v/>
      </c>
      <c r="AH39" s="427" t="str">
        <f>IFERROR(IF('Overview - Section A'!$AN$5="Funding Request",IF('Reference Records'!$B$343&lt;&gt;"",VLOOKUP(T39,'Reference Records'!$B$343:$C$344,2,FALSE),VLOOKUP(T39,'Reference Records'!$A$356:$C$357,3,FALSE)),VLOOKUP(T39,'Reference Records'!$A$360:$C$362,3,FALSE)),"")</f>
        <v/>
      </c>
      <c r="AI39" s="462"/>
      <c r="AJ39" s="427"/>
      <c r="AK39" s="427" t="s">
        <v>381</v>
      </c>
      <c r="AL39" s="463"/>
      <c r="AM39" s="462"/>
      <c r="AN39" s="427" t="s">
        <v>379</v>
      </c>
      <c r="AO39" s="392"/>
      <c r="AP39" s="133"/>
      <c r="AQ39" s="137"/>
      <c r="AR39" s="137"/>
    </row>
    <row r="40" spans="1:44" ht="48" customHeight="1" x14ac:dyDescent="0.25">
      <c r="A40" s="367">
        <v>30</v>
      </c>
      <c r="B40" s="368" t="str">
        <f>IFERROR(IF(AND(C40="",D40=""),"",VLOOKUP(AI40,'Reference records(soft deleted)'!$B$84:$D$127,3,FALSE)),"")</f>
        <v/>
      </c>
      <c r="C40" s="368" t="str">
        <f>IFERROR(VLOOKUP(AJ40,'Reference records(soft deleted)'!$B$132:$D$229,3,FALSE),"")</f>
        <v/>
      </c>
      <c r="D40" s="405"/>
      <c r="E40" s="388"/>
      <c r="F40" s="389"/>
      <c r="G40" s="458" t="str">
        <f t="shared" si="3"/>
        <v/>
      </c>
      <c r="H40" s="392"/>
      <c r="I40" s="459"/>
      <c r="J40" s="459"/>
      <c r="K40" s="459"/>
      <c r="L40" s="459"/>
      <c r="M40" s="459"/>
      <c r="N40" s="460" t="str">
        <f>IFERROR(IF(AM40="","",VLOOKUP(AM40,'Overview - Section A'!$P$31:$Q$32,2,FALSE)),"")</f>
        <v/>
      </c>
      <c r="O40" s="450"/>
      <c r="P40" s="392"/>
      <c r="Q40" s="371" t="str">
        <f t="array" ref="Q40">IFERROR(IF(INDEX('Reference Records'!$D$60:$D$128,MATCH(LEFT(C40,255),LEFT('Reference Records'!$C$60:$C$128,255),0))=0,"",INDEX('Reference Records'!$D$60:$D$128,MATCH(LEFT(C40,255),LEFT('Reference Records'!$C$60:$C$128,255),0))),"")</f>
        <v/>
      </c>
      <c r="R40" s="461"/>
      <c r="S40" s="450" t="str">
        <f>IF('Overview - Section A'!$AN$5="Funding Request",IF(N40="Funding Request Place Holder","",N40),"")</f>
        <v/>
      </c>
      <c r="T40" s="450"/>
      <c r="U40" s="392"/>
      <c r="V40" s="392"/>
      <c r="W40" s="405"/>
      <c r="X40" s="455" t="str">
        <f>IFERROR(IF(VLOOKUP(B40,'Reference Records'!$C$131:$D$166,2,FALSE)=0,"",VLOOKUP(B40,'Reference Records'!$C$131:$D$166,2,FALSE)),"")</f>
        <v/>
      </c>
      <c r="Y40" s="427" t="str">
        <f t="shared" si="0"/>
        <v/>
      </c>
      <c r="Z40" s="427"/>
      <c r="AA40" s="427" t="str">
        <f t="shared" si="1"/>
        <v/>
      </c>
      <c r="AB40" s="427" t="str">
        <f>IFERROR(IF('Overview - Section A'!$AN$5="Funding Request",VLOOKUP(S40,'Overview - Section A'!$M$31:$P$32,4,FALSE),IF(AM40="","",AM40)),"")</f>
        <v/>
      </c>
      <c r="AC40" s="427" t="b">
        <f t="shared" si="2"/>
        <v>0</v>
      </c>
      <c r="AD40" s="427"/>
      <c r="AE40" s="427" t="str">
        <f t="array" ref="AE40">IFERROR(IF(INDEX('Overview - Section A'!$H$93:$H$110,MATCH(LEFT(B40,255),LEFT('Overview - Section A'!$E$93:$E$110,255),0))=0,"",INDEX('Overview - Section A'!$H$93:$H$110,MATCH(LEFT(B40,255),LEFT('Overview - Section A'!$E$93:$E$110,255),0))),"")</f>
        <v>a1P36000002L79PEAS</v>
      </c>
      <c r="AF40" s="427" t="s">
        <v>832</v>
      </c>
      <c r="AG40" s="427" t="str">
        <f t="array" ref="AG40">IFERROR(IF(INDEX('Reference Records'!$G$60:$G$128,MATCH(LEFT(C40,255),LEFT('Reference Records'!$C$60:$C$128,255),0))=0,"",INDEX('Reference Records'!$G$60:$G$128,MATCH(LEFT(C40,255),LEFT('Reference Records'!$C$60:$C$128,255),0))),"")</f>
        <v/>
      </c>
      <c r="AH40" s="427" t="str">
        <f>IFERROR(IF('Overview - Section A'!$AN$5="Funding Request",IF('Reference Records'!$B$343&lt;&gt;"",VLOOKUP(T40,'Reference Records'!$B$343:$C$344,2,FALSE),VLOOKUP(T40,'Reference Records'!$A$356:$C$357,3,FALSE)),VLOOKUP(T40,'Reference Records'!$A$360:$C$362,3,FALSE)),"")</f>
        <v/>
      </c>
      <c r="AI40" s="462"/>
      <c r="AJ40" s="427"/>
      <c r="AK40" s="427" t="s">
        <v>381</v>
      </c>
      <c r="AL40" s="463"/>
      <c r="AM40" s="462"/>
      <c r="AN40" s="427" t="s">
        <v>379</v>
      </c>
      <c r="AO40" s="392"/>
      <c r="AP40" s="133"/>
      <c r="AQ40" s="137"/>
      <c r="AR40" s="137"/>
    </row>
    <row r="41" spans="1:44" ht="48" customHeight="1" x14ac:dyDescent="0.25">
      <c r="A41" s="367">
        <v>31</v>
      </c>
      <c r="B41" s="368" t="str">
        <f>IFERROR(IF(AND(C41="",D41=""),"",VLOOKUP(AI41,'Reference records(soft deleted)'!$B$84:$D$127,3,FALSE)),"")</f>
        <v/>
      </c>
      <c r="C41" s="368" t="str">
        <f>IFERROR(VLOOKUP(AJ41,'Reference records(soft deleted)'!$B$132:$D$229,3,FALSE),"")</f>
        <v/>
      </c>
      <c r="D41" s="405"/>
      <c r="E41" s="388"/>
      <c r="F41" s="389"/>
      <c r="G41" s="458" t="str">
        <f t="shared" si="3"/>
        <v/>
      </c>
      <c r="H41" s="392"/>
      <c r="I41" s="459"/>
      <c r="J41" s="459"/>
      <c r="K41" s="459"/>
      <c r="L41" s="459"/>
      <c r="M41" s="459"/>
      <c r="N41" s="460" t="str">
        <f>IFERROR(IF(AM41="","",VLOOKUP(AM41,'Overview - Section A'!$P$31:$Q$32,2,FALSE)),"")</f>
        <v/>
      </c>
      <c r="O41" s="450"/>
      <c r="P41" s="392"/>
      <c r="Q41" s="371" t="str">
        <f t="array" ref="Q41">IFERROR(IF(INDEX('Reference Records'!$D$60:$D$128,MATCH(LEFT(C41,255),LEFT('Reference Records'!$C$60:$C$128,255),0))=0,"",INDEX('Reference Records'!$D$60:$D$128,MATCH(LEFT(C41,255),LEFT('Reference Records'!$C$60:$C$128,255),0))),"")</f>
        <v/>
      </c>
      <c r="R41" s="461"/>
      <c r="S41" s="450" t="str">
        <f>IF('Overview - Section A'!$AN$5="Funding Request",IF(N41="Funding Request Place Holder","",N41),"")</f>
        <v/>
      </c>
      <c r="T41" s="450"/>
      <c r="U41" s="392"/>
      <c r="V41" s="392"/>
      <c r="W41" s="405"/>
      <c r="X41" s="455" t="str">
        <f>IFERROR(IF(VLOOKUP(B41,'Reference Records'!$C$131:$D$166,2,FALSE)=0,"",VLOOKUP(B41,'Reference Records'!$C$131:$D$166,2,FALSE)),"")</f>
        <v/>
      </c>
      <c r="Y41" s="427" t="str">
        <f t="shared" si="0"/>
        <v/>
      </c>
      <c r="Z41" s="427"/>
      <c r="AA41" s="427" t="str">
        <f t="shared" si="1"/>
        <v/>
      </c>
      <c r="AB41" s="427" t="str">
        <f>IFERROR(IF('Overview - Section A'!$AN$5="Funding Request",VLOOKUP(S41,'Overview - Section A'!$M$31:$P$32,4,FALSE),IF(AM41="","",AM41)),"")</f>
        <v/>
      </c>
      <c r="AC41" s="427" t="b">
        <f t="shared" si="2"/>
        <v>0</v>
      </c>
      <c r="AD41" s="427"/>
      <c r="AE41" s="427" t="str">
        <f t="array" ref="AE41">IFERROR(IF(INDEX('Overview - Section A'!$H$93:$H$110,MATCH(LEFT(B41,255),LEFT('Overview - Section A'!$E$93:$E$110,255),0))=0,"",INDEX('Overview - Section A'!$H$93:$H$110,MATCH(LEFT(B41,255),LEFT('Overview - Section A'!$E$93:$E$110,255),0))),"")</f>
        <v>a1P36000002L79PEAS</v>
      </c>
      <c r="AF41" s="427" t="s">
        <v>833</v>
      </c>
      <c r="AG41" s="427" t="str">
        <f t="array" ref="AG41">IFERROR(IF(INDEX('Reference Records'!$G$60:$G$128,MATCH(LEFT(C41,255),LEFT('Reference Records'!$C$60:$C$128,255),0))=0,"",INDEX('Reference Records'!$G$60:$G$128,MATCH(LEFT(C41,255),LEFT('Reference Records'!$C$60:$C$128,255),0))),"")</f>
        <v/>
      </c>
      <c r="AH41" s="427" t="str">
        <f>IFERROR(IF('Overview - Section A'!$AN$5="Funding Request",IF('Reference Records'!$B$343&lt;&gt;"",VLOOKUP(T41,'Reference Records'!$B$343:$C$344,2,FALSE),VLOOKUP(T41,'Reference Records'!$A$356:$C$357,3,FALSE)),VLOOKUP(T41,'Reference Records'!$A$360:$C$362,3,FALSE)),"")</f>
        <v/>
      </c>
      <c r="AI41" s="462"/>
      <c r="AJ41" s="427"/>
      <c r="AK41" s="427" t="s">
        <v>381</v>
      </c>
      <c r="AL41" s="463"/>
      <c r="AM41" s="462"/>
      <c r="AN41" s="427" t="s">
        <v>379</v>
      </c>
      <c r="AO41" s="392"/>
      <c r="AP41" s="133"/>
      <c r="AQ41" s="137"/>
      <c r="AR41" s="137"/>
    </row>
    <row r="42" spans="1:44" ht="48" customHeight="1" x14ac:dyDescent="0.25">
      <c r="A42" s="367">
        <v>32</v>
      </c>
      <c r="B42" s="368" t="str">
        <f>IFERROR(IF(AND(C42="",D42=""),"",VLOOKUP(AI42,'Reference records(soft deleted)'!$B$84:$D$127,3,FALSE)),"")</f>
        <v/>
      </c>
      <c r="C42" s="368" t="str">
        <f>IFERROR(VLOOKUP(AJ42,'Reference records(soft deleted)'!$B$132:$D$229,3,FALSE),"")</f>
        <v/>
      </c>
      <c r="D42" s="405"/>
      <c r="E42" s="388"/>
      <c r="F42" s="389"/>
      <c r="G42" s="458" t="str">
        <f t="shared" si="3"/>
        <v/>
      </c>
      <c r="H42" s="392"/>
      <c r="I42" s="459"/>
      <c r="J42" s="459"/>
      <c r="K42" s="459"/>
      <c r="L42" s="459"/>
      <c r="M42" s="459"/>
      <c r="N42" s="460" t="str">
        <f>IFERROR(IF(AM42="","",VLOOKUP(AM42,'Overview - Section A'!$P$31:$Q$32,2,FALSE)),"")</f>
        <v/>
      </c>
      <c r="O42" s="450"/>
      <c r="P42" s="392"/>
      <c r="Q42" s="371" t="str">
        <f t="array" ref="Q42">IFERROR(IF(INDEX('Reference Records'!$D$60:$D$128,MATCH(LEFT(C42,255),LEFT('Reference Records'!$C$60:$C$128,255),0))=0,"",INDEX('Reference Records'!$D$60:$D$128,MATCH(LEFT(C42,255),LEFT('Reference Records'!$C$60:$C$128,255),0))),"")</f>
        <v/>
      </c>
      <c r="R42" s="461"/>
      <c r="S42" s="450" t="str">
        <f>IF('Overview - Section A'!$AN$5="Funding Request",IF(N42="Funding Request Place Holder","",N42),"")</f>
        <v/>
      </c>
      <c r="T42" s="450"/>
      <c r="U42" s="392"/>
      <c r="V42" s="392"/>
      <c r="W42" s="405"/>
      <c r="X42" s="455" t="str">
        <f>IFERROR(IF(VLOOKUP(B42,'Reference Records'!$C$131:$D$166,2,FALSE)=0,"",VLOOKUP(B42,'Reference Records'!$C$131:$D$166,2,FALSE)),"")</f>
        <v/>
      </c>
      <c r="Y42" s="427" t="str">
        <f t="shared" si="0"/>
        <v/>
      </c>
      <c r="Z42" s="427"/>
      <c r="AA42" s="427" t="str">
        <f t="shared" si="1"/>
        <v/>
      </c>
      <c r="AB42" s="427" t="str">
        <f>IFERROR(IF('Overview - Section A'!$AN$5="Funding Request",VLOOKUP(S42,'Overview - Section A'!$M$31:$P$32,4,FALSE),IF(AM42="","",AM42)),"")</f>
        <v/>
      </c>
      <c r="AC42" s="427" t="b">
        <f t="shared" si="2"/>
        <v>0</v>
      </c>
      <c r="AD42" s="427"/>
      <c r="AE42" s="427" t="str">
        <f t="array" ref="AE42">IFERROR(IF(INDEX('Overview - Section A'!$H$93:$H$110,MATCH(LEFT(B42,255),LEFT('Overview - Section A'!$E$93:$E$110,255),0))=0,"",INDEX('Overview - Section A'!$H$93:$H$110,MATCH(LEFT(B42,255),LEFT('Overview - Section A'!$E$93:$E$110,255),0))),"")</f>
        <v>a1P36000002L79PEAS</v>
      </c>
      <c r="AF42" s="427" t="s">
        <v>834</v>
      </c>
      <c r="AG42" s="427" t="str">
        <f t="array" ref="AG42">IFERROR(IF(INDEX('Reference Records'!$G$60:$G$128,MATCH(LEFT(C42,255),LEFT('Reference Records'!$C$60:$C$128,255),0))=0,"",INDEX('Reference Records'!$G$60:$G$128,MATCH(LEFT(C42,255),LEFT('Reference Records'!$C$60:$C$128,255),0))),"")</f>
        <v/>
      </c>
      <c r="AH42" s="427" t="str">
        <f>IFERROR(IF('Overview - Section A'!$AN$5="Funding Request",IF('Reference Records'!$B$343&lt;&gt;"",VLOOKUP(T42,'Reference Records'!$B$343:$C$344,2,FALSE),VLOOKUP(T42,'Reference Records'!$A$356:$C$357,3,FALSE)),VLOOKUP(T42,'Reference Records'!$A$360:$C$362,3,FALSE)),"")</f>
        <v/>
      </c>
      <c r="AI42" s="462"/>
      <c r="AJ42" s="427"/>
      <c r="AK42" s="427" t="s">
        <v>381</v>
      </c>
      <c r="AL42" s="463"/>
      <c r="AM42" s="462"/>
      <c r="AN42" s="427" t="s">
        <v>379</v>
      </c>
      <c r="AO42" s="392"/>
      <c r="AP42" s="133"/>
      <c r="AQ42" s="137"/>
      <c r="AR42" s="137"/>
    </row>
    <row r="43" spans="1:44" ht="48" customHeight="1" x14ac:dyDescent="0.25">
      <c r="A43" s="367">
        <v>33</v>
      </c>
      <c r="B43" s="368" t="str">
        <f>IFERROR(IF(AND(C43="",D43=""),"",VLOOKUP(AI43,'Reference records(soft deleted)'!$B$84:$D$127,3,FALSE)),"")</f>
        <v/>
      </c>
      <c r="C43" s="368" t="str">
        <f>IFERROR(VLOOKUP(AJ43,'Reference records(soft deleted)'!$B$132:$D$229,3,FALSE),"")</f>
        <v/>
      </c>
      <c r="D43" s="405"/>
      <c r="E43" s="388"/>
      <c r="F43" s="389"/>
      <c r="G43" s="458" t="str">
        <f t="shared" si="3"/>
        <v/>
      </c>
      <c r="H43" s="392"/>
      <c r="I43" s="459"/>
      <c r="J43" s="459"/>
      <c r="K43" s="459"/>
      <c r="L43" s="459"/>
      <c r="M43" s="459"/>
      <c r="N43" s="460" t="str">
        <f>IFERROR(IF(AM43="","",VLOOKUP(AM43,'Overview - Section A'!$P$31:$Q$32,2,FALSE)),"")</f>
        <v/>
      </c>
      <c r="O43" s="450"/>
      <c r="P43" s="392"/>
      <c r="Q43" s="371" t="str">
        <f t="array" ref="Q43">IFERROR(IF(INDEX('Reference Records'!$D$60:$D$128,MATCH(LEFT(C43,255),LEFT('Reference Records'!$C$60:$C$128,255),0))=0,"",INDEX('Reference Records'!$D$60:$D$128,MATCH(LEFT(C43,255),LEFT('Reference Records'!$C$60:$C$128,255),0))),"")</f>
        <v/>
      </c>
      <c r="R43" s="461"/>
      <c r="S43" s="450" t="str">
        <f>IF('Overview - Section A'!$AN$5="Funding Request",IF(N43="Funding Request Place Holder","",N43),"")</f>
        <v/>
      </c>
      <c r="T43" s="450"/>
      <c r="U43" s="392"/>
      <c r="V43" s="392"/>
      <c r="W43" s="405"/>
      <c r="X43" s="455" t="str">
        <f>IFERROR(IF(VLOOKUP(B43,'Reference Records'!$C$131:$D$166,2,FALSE)=0,"",VLOOKUP(B43,'Reference Records'!$C$131:$D$166,2,FALSE)),"")</f>
        <v/>
      </c>
      <c r="Y43" s="427" t="str">
        <f t="shared" si="0"/>
        <v/>
      </c>
      <c r="Z43" s="427"/>
      <c r="AA43" s="427" t="str">
        <f t="shared" si="1"/>
        <v/>
      </c>
      <c r="AB43" s="427" t="str">
        <f>IFERROR(IF('Overview - Section A'!$AN$5="Funding Request",VLOOKUP(S43,'Overview - Section A'!$M$31:$P$32,4,FALSE),IF(AM43="","",AM43)),"")</f>
        <v/>
      </c>
      <c r="AC43" s="427" t="b">
        <f t="shared" si="2"/>
        <v>0</v>
      </c>
      <c r="AD43" s="427"/>
      <c r="AE43" s="427" t="str">
        <f t="array" ref="AE43">IFERROR(IF(INDEX('Overview - Section A'!$H$93:$H$110,MATCH(LEFT(B43,255),LEFT('Overview - Section A'!$E$93:$E$110,255),0))=0,"",INDEX('Overview - Section A'!$H$93:$H$110,MATCH(LEFT(B43,255),LEFT('Overview - Section A'!$E$93:$E$110,255),0))),"")</f>
        <v>a1P36000002L79PEAS</v>
      </c>
      <c r="AF43" s="427" t="s">
        <v>835</v>
      </c>
      <c r="AG43" s="427" t="str">
        <f t="array" ref="AG43">IFERROR(IF(INDEX('Reference Records'!$G$60:$G$128,MATCH(LEFT(C43,255),LEFT('Reference Records'!$C$60:$C$128,255),0))=0,"",INDEX('Reference Records'!$G$60:$G$128,MATCH(LEFT(C43,255),LEFT('Reference Records'!$C$60:$C$128,255),0))),"")</f>
        <v/>
      </c>
      <c r="AH43" s="427" t="str">
        <f>IFERROR(IF('Overview - Section A'!$AN$5="Funding Request",IF('Reference Records'!$B$343&lt;&gt;"",VLOOKUP(T43,'Reference Records'!$B$343:$C$344,2,FALSE),VLOOKUP(T43,'Reference Records'!$A$356:$C$357,3,FALSE)),VLOOKUP(T43,'Reference Records'!$A$360:$C$362,3,FALSE)),"")</f>
        <v/>
      </c>
      <c r="AI43" s="462"/>
      <c r="AJ43" s="427"/>
      <c r="AK43" s="427" t="s">
        <v>381</v>
      </c>
      <c r="AL43" s="463"/>
      <c r="AM43" s="462"/>
      <c r="AN43" s="427" t="s">
        <v>379</v>
      </c>
      <c r="AO43" s="392"/>
      <c r="AP43" s="133"/>
      <c r="AQ43" s="137"/>
      <c r="AR43" s="137"/>
    </row>
    <row r="44" spans="1:44" ht="48" customHeight="1" x14ac:dyDescent="0.25">
      <c r="A44" s="367">
        <v>34</v>
      </c>
      <c r="B44" s="368" t="str">
        <f>IFERROR(IF(AND(C44="",D44=""),"",VLOOKUP(AI44,'Reference records(soft deleted)'!$B$84:$D$127,3,FALSE)),"")</f>
        <v/>
      </c>
      <c r="C44" s="368" t="str">
        <f>IFERROR(VLOOKUP(AJ44,'Reference records(soft deleted)'!$B$132:$D$229,3,FALSE),"")</f>
        <v/>
      </c>
      <c r="D44" s="405"/>
      <c r="E44" s="388"/>
      <c r="F44" s="389"/>
      <c r="G44" s="458" t="str">
        <f t="shared" si="3"/>
        <v/>
      </c>
      <c r="H44" s="392"/>
      <c r="I44" s="459"/>
      <c r="J44" s="459"/>
      <c r="K44" s="459"/>
      <c r="L44" s="459"/>
      <c r="M44" s="459"/>
      <c r="N44" s="460" t="str">
        <f>IFERROR(IF(AM44="","",VLOOKUP(AM44,'Overview - Section A'!$P$31:$Q$32,2,FALSE)),"")</f>
        <v/>
      </c>
      <c r="O44" s="450"/>
      <c r="P44" s="392"/>
      <c r="Q44" s="371" t="str">
        <f t="array" ref="Q44">IFERROR(IF(INDEX('Reference Records'!$D$60:$D$128,MATCH(LEFT(C44,255),LEFT('Reference Records'!$C$60:$C$128,255),0))=0,"",INDEX('Reference Records'!$D$60:$D$128,MATCH(LEFT(C44,255),LEFT('Reference Records'!$C$60:$C$128,255),0))),"")</f>
        <v/>
      </c>
      <c r="R44" s="461"/>
      <c r="S44" s="450" t="str">
        <f>IF('Overview - Section A'!$AN$5="Funding Request",IF(N44="Funding Request Place Holder","",N44),"")</f>
        <v/>
      </c>
      <c r="T44" s="450"/>
      <c r="U44" s="392"/>
      <c r="V44" s="392"/>
      <c r="W44" s="405"/>
      <c r="X44" s="455" t="str">
        <f>IFERROR(IF(VLOOKUP(B44,'Reference Records'!$C$131:$D$166,2,FALSE)=0,"",VLOOKUP(B44,'Reference Records'!$C$131:$D$166,2,FALSE)),"")</f>
        <v/>
      </c>
      <c r="Y44" s="427" t="str">
        <f t="shared" si="0"/>
        <v/>
      </c>
      <c r="Z44" s="427"/>
      <c r="AA44" s="427" t="str">
        <f t="shared" si="1"/>
        <v/>
      </c>
      <c r="AB44" s="427" t="str">
        <f>IFERROR(IF('Overview - Section A'!$AN$5="Funding Request",VLOOKUP(S44,'Overview - Section A'!$M$31:$P$32,4,FALSE),IF(AM44="","",AM44)),"")</f>
        <v/>
      </c>
      <c r="AC44" s="427" t="b">
        <f t="shared" si="2"/>
        <v>0</v>
      </c>
      <c r="AD44" s="427"/>
      <c r="AE44" s="427" t="str">
        <f t="array" ref="AE44">IFERROR(IF(INDEX('Overview - Section A'!$H$93:$H$110,MATCH(LEFT(B44,255),LEFT('Overview - Section A'!$E$93:$E$110,255),0))=0,"",INDEX('Overview - Section A'!$H$93:$H$110,MATCH(LEFT(B44,255),LEFT('Overview - Section A'!$E$93:$E$110,255),0))),"")</f>
        <v>a1P36000002L79PEAS</v>
      </c>
      <c r="AF44" s="427" t="s">
        <v>836</v>
      </c>
      <c r="AG44" s="427" t="str">
        <f t="array" ref="AG44">IFERROR(IF(INDEX('Reference Records'!$G$60:$G$128,MATCH(LEFT(C44,255),LEFT('Reference Records'!$C$60:$C$128,255),0))=0,"",INDEX('Reference Records'!$G$60:$G$128,MATCH(LEFT(C44,255),LEFT('Reference Records'!$C$60:$C$128,255),0))),"")</f>
        <v/>
      </c>
      <c r="AH44" s="427" t="str">
        <f>IFERROR(IF('Overview - Section A'!$AN$5="Funding Request",IF('Reference Records'!$B$343&lt;&gt;"",VLOOKUP(T44,'Reference Records'!$B$343:$C$344,2,FALSE),VLOOKUP(T44,'Reference Records'!$A$356:$C$357,3,FALSE)),VLOOKUP(T44,'Reference Records'!$A$360:$C$362,3,FALSE)),"")</f>
        <v/>
      </c>
      <c r="AI44" s="462"/>
      <c r="AJ44" s="427"/>
      <c r="AK44" s="427" t="s">
        <v>381</v>
      </c>
      <c r="AL44" s="463"/>
      <c r="AM44" s="462"/>
      <c r="AN44" s="427" t="s">
        <v>379</v>
      </c>
      <c r="AO44" s="392"/>
      <c r="AP44" s="133"/>
      <c r="AQ44" s="137"/>
      <c r="AR44" s="137"/>
    </row>
    <row r="45" spans="1:44" ht="48" customHeight="1" x14ac:dyDescent="0.25">
      <c r="A45" s="367">
        <v>35</v>
      </c>
      <c r="B45" s="368" t="str">
        <f>IFERROR(IF(AND(C45="",D45=""),"",VLOOKUP(AI45,'Reference records(soft deleted)'!$B$84:$D$127,3,FALSE)),"")</f>
        <v/>
      </c>
      <c r="C45" s="368" t="str">
        <f>IFERROR(VLOOKUP(AJ45,'Reference records(soft deleted)'!$B$132:$D$229,3,FALSE),"")</f>
        <v/>
      </c>
      <c r="D45" s="405"/>
      <c r="E45" s="388"/>
      <c r="F45" s="389"/>
      <c r="G45" s="458" t="str">
        <f t="shared" si="3"/>
        <v/>
      </c>
      <c r="H45" s="392"/>
      <c r="I45" s="459"/>
      <c r="J45" s="459"/>
      <c r="K45" s="459"/>
      <c r="L45" s="459"/>
      <c r="M45" s="459"/>
      <c r="N45" s="460" t="str">
        <f>IFERROR(IF(AM45="","",VLOOKUP(AM45,'Overview - Section A'!$P$31:$Q$32,2,FALSE)),"")</f>
        <v/>
      </c>
      <c r="O45" s="450"/>
      <c r="P45" s="392"/>
      <c r="Q45" s="371" t="str">
        <f t="array" ref="Q45">IFERROR(IF(INDEX('Reference Records'!$D$60:$D$128,MATCH(LEFT(C45,255),LEFT('Reference Records'!$C$60:$C$128,255),0))=0,"",INDEX('Reference Records'!$D$60:$D$128,MATCH(LEFT(C45,255),LEFT('Reference Records'!$C$60:$C$128,255),0))),"")</f>
        <v/>
      </c>
      <c r="R45" s="461"/>
      <c r="S45" s="450" t="str">
        <f>IF('Overview - Section A'!$AN$5="Funding Request",IF(N45="Funding Request Place Holder","",N45),"")</f>
        <v/>
      </c>
      <c r="T45" s="450"/>
      <c r="U45" s="392"/>
      <c r="V45" s="392"/>
      <c r="W45" s="405"/>
      <c r="X45" s="455" t="str">
        <f>IFERROR(IF(VLOOKUP(B45,'Reference Records'!$C$131:$D$166,2,FALSE)=0,"",VLOOKUP(B45,'Reference Records'!$C$131:$D$166,2,FALSE)),"")</f>
        <v/>
      </c>
      <c r="Y45" s="427" t="str">
        <f t="shared" si="0"/>
        <v/>
      </c>
      <c r="Z45" s="427"/>
      <c r="AA45" s="427" t="str">
        <f t="shared" si="1"/>
        <v/>
      </c>
      <c r="AB45" s="427" t="str">
        <f>IFERROR(IF('Overview - Section A'!$AN$5="Funding Request",VLOOKUP(S45,'Overview - Section A'!$M$31:$P$32,4,FALSE),IF(AM45="","",AM45)),"")</f>
        <v/>
      </c>
      <c r="AC45" s="427" t="b">
        <f t="shared" si="2"/>
        <v>0</v>
      </c>
      <c r="AD45" s="427"/>
      <c r="AE45" s="427" t="str">
        <f t="array" ref="AE45">IFERROR(IF(INDEX('Overview - Section A'!$H$93:$H$110,MATCH(LEFT(B45,255),LEFT('Overview - Section A'!$E$93:$E$110,255),0))=0,"",INDEX('Overview - Section A'!$H$93:$H$110,MATCH(LEFT(B45,255),LEFT('Overview - Section A'!$E$93:$E$110,255),0))),"")</f>
        <v>a1P36000002L79PEAS</v>
      </c>
      <c r="AF45" s="427" t="s">
        <v>837</v>
      </c>
      <c r="AG45" s="427" t="str">
        <f t="array" ref="AG45">IFERROR(IF(INDEX('Reference Records'!$G$60:$G$128,MATCH(LEFT(C45,255),LEFT('Reference Records'!$C$60:$C$128,255),0))=0,"",INDEX('Reference Records'!$G$60:$G$128,MATCH(LEFT(C45,255),LEFT('Reference Records'!$C$60:$C$128,255),0))),"")</f>
        <v/>
      </c>
      <c r="AH45" s="427" t="str">
        <f>IFERROR(IF('Overview - Section A'!$AN$5="Funding Request",IF('Reference Records'!$B$343&lt;&gt;"",VLOOKUP(T45,'Reference Records'!$B$343:$C$344,2,FALSE),VLOOKUP(T45,'Reference Records'!$A$356:$C$357,3,FALSE)),VLOOKUP(T45,'Reference Records'!$A$360:$C$362,3,FALSE)),"")</f>
        <v/>
      </c>
      <c r="AI45" s="462"/>
      <c r="AJ45" s="427"/>
      <c r="AK45" s="427" t="s">
        <v>381</v>
      </c>
      <c r="AL45" s="463"/>
      <c r="AM45" s="462"/>
      <c r="AN45" s="427" t="s">
        <v>379</v>
      </c>
      <c r="AO45" s="392"/>
      <c r="AP45" s="133"/>
      <c r="AQ45" s="137"/>
      <c r="AR45" s="137"/>
    </row>
    <row r="46" spans="1:44" ht="1.5" customHeight="1" thickBot="1" x14ac:dyDescent="0.3">
      <c r="A46" s="116"/>
      <c r="B46" s="117"/>
      <c r="C46" s="117"/>
      <c r="D46" s="118"/>
      <c r="E46" s="118"/>
      <c r="F46" s="118"/>
      <c r="G46" s="118"/>
      <c r="H46" s="118"/>
      <c r="I46" s="292"/>
      <c r="J46" s="292"/>
      <c r="K46" s="292"/>
      <c r="L46" s="292"/>
      <c r="M46" s="292"/>
      <c r="N46" s="118"/>
      <c r="O46" s="118"/>
      <c r="P46" s="118"/>
      <c r="Q46" s="67"/>
      <c r="R46" s="118"/>
      <c r="S46" s="118"/>
      <c r="T46" s="118"/>
      <c r="U46" s="118"/>
      <c r="V46" s="118"/>
      <c r="W46" s="67"/>
      <c r="X46" s="134"/>
      <c r="Y46" s="134"/>
      <c r="Z46" s="134"/>
      <c r="AA46" s="134"/>
      <c r="AB46" s="134"/>
      <c r="AC46" s="134"/>
      <c r="AD46" s="134"/>
      <c r="AE46" s="134"/>
      <c r="AF46" s="134"/>
      <c r="AG46" s="134"/>
      <c r="AH46" s="134"/>
      <c r="AI46" s="134"/>
      <c r="AJ46" s="134"/>
      <c r="AK46" s="134"/>
      <c r="AL46" s="134"/>
      <c r="AM46" s="134"/>
      <c r="AN46" s="134"/>
      <c r="AO46" s="134"/>
      <c r="AP46" s="14"/>
      <c r="AQ46" s="137"/>
      <c r="AR46" s="137"/>
    </row>
    <row r="47" spans="1:44" ht="62.85" customHeight="1" thickBot="1" x14ac:dyDescent="0.3">
      <c r="AQ47" s="137"/>
      <c r="AR47" s="137"/>
    </row>
    <row r="48" spans="1:44" ht="30.75" customHeight="1" thickBot="1" x14ac:dyDescent="0.3">
      <c r="A48" s="119"/>
      <c r="B48" s="546" t="s">
        <v>30</v>
      </c>
      <c r="C48" s="547"/>
      <c r="D48" s="547"/>
      <c r="E48" s="547"/>
      <c r="F48" s="547"/>
      <c r="G48" s="547"/>
      <c r="H48" s="547"/>
      <c r="I48" s="293"/>
      <c r="J48" s="293"/>
      <c r="K48" s="293"/>
      <c r="L48" s="293"/>
      <c r="M48" s="293"/>
      <c r="N48" s="64"/>
      <c r="O48" s="50"/>
      <c r="P48" s="136"/>
      <c r="Q48" s="135"/>
    </row>
    <row r="49" spans="1:24" ht="45.75" customHeight="1" x14ac:dyDescent="0.25">
      <c r="A49" s="119"/>
      <c r="B49" s="381" t="s">
        <v>26</v>
      </c>
      <c r="C49" s="381" t="s">
        <v>127</v>
      </c>
      <c r="D49" s="382" t="s">
        <v>182</v>
      </c>
      <c r="E49" s="381" t="s">
        <v>6</v>
      </c>
      <c r="F49" s="381" t="s">
        <v>7</v>
      </c>
      <c r="G49" s="381" t="s">
        <v>8</v>
      </c>
      <c r="H49" s="381" t="s">
        <v>144</v>
      </c>
      <c r="I49" s="384"/>
      <c r="J49" s="384" t="s">
        <v>209</v>
      </c>
      <c r="K49" s="384" t="s">
        <v>231</v>
      </c>
      <c r="L49" s="384" t="s">
        <v>96</v>
      </c>
      <c r="M49" s="384" t="s">
        <v>60</v>
      </c>
      <c r="N49" s="384" t="s">
        <v>62</v>
      </c>
      <c r="O49" s="51"/>
      <c r="P49" s="572" t="s">
        <v>303</v>
      </c>
      <c r="Q49" s="573"/>
      <c r="R49" s="574" t="s">
        <v>304</v>
      </c>
      <c r="S49" s="575"/>
      <c r="T49" s="574" t="s">
        <v>305</v>
      </c>
      <c r="U49" s="575"/>
    </row>
    <row r="50" spans="1:24" ht="47.1" hidden="1" customHeight="1" x14ac:dyDescent="0.25">
      <c r="A50" s="119"/>
      <c r="B50" s="367" t="s">
        <v>83</v>
      </c>
      <c r="C50" s="386" t="str">
        <f>IF(B50=B49,"",VLOOKUP(B50,$A$10:$AA$47,27,FALSE))</f>
        <v>[Custom Coverage Indicator Name - EN]</v>
      </c>
      <c r="D50" s="387" t="str">
        <f ca="1">TEXT(IFERROR(INDEX('Overview - Section A'!$A$38:$A$45,MATCH(J50,'Overview - Section A'!$U$38:$U$45,0)),""),"d-mmm-yy") &amp;" to " &amp; TEXT(IFERROR(INDEX('Overview - Section A'!$E$38:$E$45,MATCH(J50,'Overview - Section A'!$U$38:$U$45,0)),""),"d-mmm-yy")</f>
        <v xml:space="preserve"> to </v>
      </c>
      <c r="E50" s="464" t="s">
        <v>54</v>
      </c>
      <c r="F50" s="389" t="s">
        <v>55</v>
      </c>
      <c r="G50" s="458" t="str">
        <f>IF(IF(AND(E50="",F50=""),K50,IFERROR((E50/F50)*100,""))=0,"",IF(AND(E50="",F50=""),K50,IFERROR((E50/F50)*100,"")))</f>
        <v/>
      </c>
      <c r="H50" s="392" t="s">
        <v>143</v>
      </c>
      <c r="I50" s="447" t="str">
        <f ca="1">CONCATENATE(B50,D50)</f>
        <v xml:space="preserve">[Coverage Indicator Number] to </v>
      </c>
      <c r="J50" s="394" t="s">
        <v>61</v>
      </c>
      <c r="K50" s="465" t="s">
        <v>207</v>
      </c>
      <c r="L50" s="447" t="b">
        <f>IFERROR(TRUE,FALSE)</f>
        <v>1</v>
      </c>
      <c r="M50" s="447" t="b">
        <f>IFERROR(IF(OR(E50&lt;&gt;"",F50&lt;&gt;"",G50&lt;&gt;"",H50&lt;&gt;""),TRUE,FALSE),FALSE)</f>
        <v>1</v>
      </c>
      <c r="N50" s="447" t="s">
        <v>61</v>
      </c>
      <c r="O50" s="51"/>
      <c r="P50" s="576"/>
      <c r="Q50" s="577"/>
      <c r="R50" s="578"/>
      <c r="S50" s="577"/>
      <c r="T50" s="578"/>
      <c r="U50" s="577"/>
      <c r="V50" s="104"/>
      <c r="W50" s="104"/>
      <c r="X50" s="185"/>
    </row>
    <row r="51" spans="1:24" ht="67.900000000000006" customHeight="1" x14ac:dyDescent="0.25">
      <c r="A51" s="119"/>
      <c r="B51" s="367">
        <v>1</v>
      </c>
      <c r="C51" s="386" t="str">
        <f t="shared" ref="C51:C114" si="4">IF(B51=B50,"",VLOOKUP(B51,$A$10:$AA$47,27,FALSE))</f>
        <v>KP-1c(M): Percentage of sex workers reached with HIV prevention programs - defined package of services</v>
      </c>
      <c r="D51" s="387" t="str">
        <f ca="1">TEXT(IFERROR(INDEX('Overview - Section A'!$A$38:$A$45,MATCH(J51,'Overview - Section A'!$U$38:$U$45,0)),""),"d-mmm-yy") &amp;" to " &amp; TEXT(IFERROR(INDEX('Overview - Section A'!$E$38:$E$45,MATCH(J51,'Overview - Section A'!$U$38:$U$45,0)),""),"d-mmm-yy")</f>
        <v>1-Jul-18 to 31-Dec-18</v>
      </c>
      <c r="E51" s="388">
        <v>4970</v>
      </c>
      <c r="F51" s="389">
        <v>7103</v>
      </c>
      <c r="G51" s="458">
        <v>70</v>
      </c>
      <c r="H51" s="392"/>
      <c r="I51" s="447" t="str">
        <f t="shared" ref="I51:I114" ca="1" si="5">CONCATENATE(B51,D51)</f>
        <v>11-Jul-18 to 31-Dec-18</v>
      </c>
      <c r="J51" s="394" t="s">
        <v>407</v>
      </c>
      <c r="K51" s="465"/>
      <c r="L51" s="447" t="b">
        <f t="shared" ref="L51:L114" si="6">IFERROR(TRUE,FALSE)</f>
        <v>1</v>
      </c>
      <c r="M51" s="447" t="b">
        <f t="shared" ref="M51:M114" si="7">IFERROR(IF(OR(E51&lt;&gt;"",F51&lt;&gt;"",G51&lt;&gt;"",H51&lt;&gt;""),TRUE,FALSE),FALSE)</f>
        <v>1</v>
      </c>
      <c r="N51" s="447" t="s">
        <v>838</v>
      </c>
      <c r="O51" s="51"/>
      <c r="P51" s="446"/>
      <c r="Q51" s="446"/>
      <c r="R51" s="446"/>
      <c r="S51" s="446"/>
      <c r="T51" s="446"/>
      <c r="U51" s="446"/>
      <c r="V51" s="104"/>
      <c r="W51" s="104"/>
      <c r="X51" s="185"/>
    </row>
    <row r="52" spans="1:24" ht="47.1" customHeight="1" x14ac:dyDescent="0.25">
      <c r="A52" s="119"/>
      <c r="B52" s="367">
        <v>1</v>
      </c>
      <c r="C52" s="386" t="str">
        <f t="shared" si="4"/>
        <v/>
      </c>
      <c r="D52" s="387" t="str">
        <f ca="1">TEXT(IFERROR(INDEX('Overview - Section A'!$A$38:$A$45,MATCH(J52,'Overview - Section A'!$U$38:$U$45,0)),""),"d-mmm-yy") &amp;" to " &amp; TEXT(IFERROR(INDEX('Overview - Section A'!$E$38:$E$45,MATCH(J52,'Overview - Section A'!$U$38:$U$45,0)),""),"d-mmm-yy")</f>
        <v>1-Jan-19 to 30-Jun-19</v>
      </c>
      <c r="E52" s="388">
        <v>5148</v>
      </c>
      <c r="F52" s="389">
        <v>7103</v>
      </c>
      <c r="G52" s="458">
        <f>IF(IF(AND(E52="",F52=""),K52,IFERROR((E52/F52)*100,""))=0,"",IF(AND(E52="",F52=""),K52,IFERROR((E52/F52)*100,"")))</f>
        <v>72.476418414754335</v>
      </c>
      <c r="H52" s="392"/>
      <c r="I52" s="447" t="str">
        <f t="shared" ca="1" si="5"/>
        <v>11-Jan-19 to 30-Jun-19</v>
      </c>
      <c r="J52" s="394" t="s">
        <v>409</v>
      </c>
      <c r="K52" s="465"/>
      <c r="L52" s="447" t="b">
        <f t="shared" si="6"/>
        <v>1</v>
      </c>
      <c r="M52" s="447" t="b">
        <f t="shared" si="7"/>
        <v>1</v>
      </c>
      <c r="N52" s="447" t="s">
        <v>839</v>
      </c>
      <c r="O52" s="51"/>
      <c r="P52" s="446"/>
      <c r="Q52" s="446"/>
      <c r="R52" s="446"/>
      <c r="S52" s="446"/>
      <c r="T52" s="446"/>
      <c r="U52" s="446"/>
      <c r="V52" s="104"/>
      <c r="W52" s="104"/>
      <c r="X52" s="185"/>
    </row>
    <row r="53" spans="1:24" ht="47.1" customHeight="1" x14ac:dyDescent="0.25">
      <c r="A53" s="119"/>
      <c r="B53" s="367">
        <v>1</v>
      </c>
      <c r="C53" s="386" t="str">
        <f t="shared" si="4"/>
        <v/>
      </c>
      <c r="D53" s="387" t="str">
        <f ca="1">TEXT(IFERROR(INDEX('Overview - Section A'!$A$38:$A$45,MATCH(J53,'Overview - Section A'!$U$38:$U$45,0)),""),"d-mmm-yy") &amp;" to " &amp; TEXT(IFERROR(INDEX('Overview - Section A'!$E$38:$E$45,MATCH(J53,'Overview - Section A'!$U$38:$U$45,0)),""),"d-mmm-yy")</f>
        <v>1-Jul-19 to 31-Dec-19</v>
      </c>
      <c r="E53" s="388">
        <v>5325</v>
      </c>
      <c r="F53" s="389">
        <v>7103</v>
      </c>
      <c r="G53" s="458">
        <f t="shared" ref="G53:G55" si="8">IF(IF(AND(E53="",F53=""),K53,IFERROR((E53/F53)*100,""))=0,"",IF(AND(E53="",F53=""),K53,IFERROR((E53/F53)*100,"")))</f>
        <v>74.968323243699842</v>
      </c>
      <c r="H53" s="392"/>
      <c r="I53" s="447" t="str">
        <f t="shared" ca="1" si="5"/>
        <v>11-Jul-19 to 31-Dec-19</v>
      </c>
      <c r="J53" s="394" t="s">
        <v>411</v>
      </c>
      <c r="K53" s="465"/>
      <c r="L53" s="447" t="b">
        <f t="shared" si="6"/>
        <v>1</v>
      </c>
      <c r="M53" s="447" t="b">
        <f t="shared" si="7"/>
        <v>1</v>
      </c>
      <c r="N53" s="447" t="s">
        <v>840</v>
      </c>
      <c r="O53" s="51"/>
      <c r="P53" s="446"/>
      <c r="Q53" s="446"/>
      <c r="R53" s="446"/>
      <c r="S53" s="446"/>
      <c r="T53" s="446"/>
      <c r="U53" s="446"/>
      <c r="V53" s="104"/>
      <c r="W53" s="104"/>
      <c r="X53" s="185"/>
    </row>
    <row r="54" spans="1:24" ht="47.1" customHeight="1" x14ac:dyDescent="0.25">
      <c r="A54" s="119"/>
      <c r="B54" s="367">
        <v>1</v>
      </c>
      <c r="C54" s="386" t="str">
        <f t="shared" si="4"/>
        <v/>
      </c>
      <c r="D54" s="387" t="str">
        <f ca="1">TEXT(IFERROR(INDEX('Overview - Section A'!$A$38:$A$45,MATCH(J54,'Overview - Section A'!$U$38:$U$45,0)),""),"d-mmm-yy") &amp;" to " &amp; TEXT(IFERROR(INDEX('Overview - Section A'!$E$38:$E$45,MATCH(J54,'Overview - Section A'!$U$38:$U$45,0)),""),"d-mmm-yy")</f>
        <v>1-Jan-20 to 30-Jun-20</v>
      </c>
      <c r="E54" s="388">
        <v>5503</v>
      </c>
      <c r="F54" s="389">
        <v>7103</v>
      </c>
      <c r="G54" s="458">
        <f t="shared" si="8"/>
        <v>77.474306631000985</v>
      </c>
      <c r="H54" s="392"/>
      <c r="I54" s="447" t="str">
        <f t="shared" ca="1" si="5"/>
        <v>11-Jan-20 to 30-Jun-20</v>
      </c>
      <c r="J54" s="394" t="s">
        <v>413</v>
      </c>
      <c r="K54" s="465"/>
      <c r="L54" s="447" t="b">
        <f t="shared" si="6"/>
        <v>1</v>
      </c>
      <c r="M54" s="447" t="b">
        <f t="shared" si="7"/>
        <v>1</v>
      </c>
      <c r="N54" s="447" t="s">
        <v>841</v>
      </c>
      <c r="O54" s="51"/>
      <c r="P54" s="446"/>
      <c r="Q54" s="446"/>
      <c r="R54" s="446"/>
      <c r="S54" s="446"/>
      <c r="T54" s="446"/>
      <c r="U54" s="446"/>
      <c r="V54" s="104"/>
      <c r="W54" s="104"/>
      <c r="X54" s="185"/>
    </row>
    <row r="55" spans="1:24" ht="47.1" customHeight="1" x14ac:dyDescent="0.25">
      <c r="A55" s="119"/>
      <c r="B55" s="367">
        <v>1</v>
      </c>
      <c r="C55" s="386" t="str">
        <f t="shared" si="4"/>
        <v/>
      </c>
      <c r="D55" s="387" t="str">
        <f ca="1">TEXT(IFERROR(INDEX('Overview - Section A'!$A$38:$A$45,MATCH(J55,'Overview - Section A'!$U$38:$U$45,0)),""),"d-mmm-yy") &amp;" to " &amp; TEXT(IFERROR(INDEX('Overview - Section A'!$E$38:$E$45,MATCH(J55,'Overview - Section A'!$U$38:$U$45,0)),""),"d-mmm-yy")</f>
        <v>1-Jul-20 to 31-Dec-20</v>
      </c>
      <c r="E55" s="388">
        <v>5680</v>
      </c>
      <c r="F55" s="389">
        <v>7103</v>
      </c>
      <c r="G55" s="458">
        <f t="shared" si="8"/>
        <v>79.966211459946507</v>
      </c>
      <c r="H55" s="392"/>
      <c r="I55" s="447" t="str">
        <f t="shared" ca="1" si="5"/>
        <v>11-Jul-20 to 31-Dec-20</v>
      </c>
      <c r="J55" s="394" t="s">
        <v>415</v>
      </c>
      <c r="K55" s="465"/>
      <c r="L55" s="447" t="b">
        <f t="shared" si="6"/>
        <v>1</v>
      </c>
      <c r="M55" s="447" t="b">
        <f t="shared" si="7"/>
        <v>1</v>
      </c>
      <c r="N55" s="447" t="s">
        <v>842</v>
      </c>
      <c r="O55" s="51"/>
      <c r="P55" s="446"/>
      <c r="Q55" s="446"/>
      <c r="R55" s="446"/>
      <c r="S55" s="446"/>
      <c r="T55" s="446"/>
      <c r="U55" s="446"/>
      <c r="V55" s="104"/>
      <c r="W55" s="104"/>
      <c r="X55" s="185"/>
    </row>
    <row r="56" spans="1:24" ht="47.1" customHeight="1" x14ac:dyDescent="0.25">
      <c r="A56" s="119"/>
      <c r="B56" s="367">
        <v>1</v>
      </c>
      <c r="C56" s="386" t="str">
        <f t="shared" si="4"/>
        <v/>
      </c>
      <c r="D56" s="387" t="str">
        <f ca="1">TEXT(IFERROR(INDEX('Overview - Section A'!$A$38:$A$45,MATCH(J56,'Overview - Section A'!$U$38:$U$45,0)),""),"d-mmm-yy") &amp;" to " &amp; TEXT(IFERROR(INDEX('Overview - Section A'!$E$38:$E$45,MATCH(J56,'Overview - Section A'!$U$38:$U$45,0)),""),"d-mmm-yy")</f>
        <v>1-Jan-21 to 30-Jun-21</v>
      </c>
      <c r="E56" s="464"/>
      <c r="F56" s="389"/>
      <c r="G56" s="458" t="str">
        <f t="shared" ref="G56:G110" si="9">IF(IF(AND(E56="",F56=""),K56,IFERROR((E56/F56)*100,""))=0,"",IF(AND(E56="",F56=""),K56,IFERROR((E56/F56)*100,"")))</f>
        <v/>
      </c>
      <c r="H56" s="392"/>
      <c r="I56" s="447" t="str">
        <f t="shared" ca="1" si="5"/>
        <v>11-Jan-21 to 30-Jun-21</v>
      </c>
      <c r="J56" s="394" t="s">
        <v>417</v>
      </c>
      <c r="K56" s="465"/>
      <c r="L56" s="447" t="b">
        <f t="shared" si="6"/>
        <v>1</v>
      </c>
      <c r="M56" s="447" t="b">
        <f t="shared" si="7"/>
        <v>0</v>
      </c>
      <c r="N56" s="447" t="s">
        <v>843</v>
      </c>
      <c r="O56" s="51"/>
      <c r="P56" s="446"/>
      <c r="Q56" s="446"/>
      <c r="R56" s="446"/>
      <c r="S56" s="446"/>
      <c r="T56" s="446"/>
      <c r="U56" s="446"/>
      <c r="V56" s="104"/>
      <c r="W56" s="104"/>
      <c r="X56" s="185"/>
    </row>
    <row r="57" spans="1:24" ht="66.599999999999994" customHeight="1" x14ac:dyDescent="0.25">
      <c r="A57" s="119"/>
      <c r="B57" s="367">
        <v>2</v>
      </c>
      <c r="C57" s="386" t="str">
        <f t="shared" si="4"/>
        <v>KP-3c(M): Percentage of sex workers that have received an HIV test during the reporting period and know their results</v>
      </c>
      <c r="D57" s="387" t="str">
        <f ca="1">TEXT(IFERROR(INDEX('Overview - Section A'!$A$38:$A$45,MATCH(J57,'Overview - Section A'!$U$38:$U$45,0)),""),"d-mmm-yy") &amp;" to " &amp; TEXT(IFERROR(INDEX('Overview - Section A'!$E$38:$E$45,MATCH(J57,'Overview - Section A'!$U$38:$U$45,0)),""),"d-mmm-yy")</f>
        <v>1-Jul-18 to 31-Dec-18</v>
      </c>
      <c r="E57" s="388">
        <v>2237</v>
      </c>
      <c r="F57" s="389">
        <v>7103</v>
      </c>
      <c r="G57" s="458">
        <f>IF(IF(AND(E57="",F57=""),K57,IFERROR((E57/F57)*100,""))=0,"",IF(AND(E57="",F57=""),K57,IFERROR((E57/F57)*100,"")))</f>
        <v>31.493735041531746</v>
      </c>
      <c r="H57" s="392"/>
      <c r="I57" s="447" t="str">
        <f t="shared" ca="1" si="5"/>
        <v>21-Jul-18 to 31-Dec-18</v>
      </c>
      <c r="J57" s="394" t="s">
        <v>407</v>
      </c>
      <c r="K57" s="465"/>
      <c r="L57" s="447" t="b">
        <f t="shared" si="6"/>
        <v>1</v>
      </c>
      <c r="M57" s="447" t="b">
        <f t="shared" si="7"/>
        <v>1</v>
      </c>
      <c r="N57" s="447" t="s">
        <v>844</v>
      </c>
      <c r="O57" s="51"/>
      <c r="P57" s="446"/>
      <c r="Q57" s="446"/>
      <c r="R57" s="446"/>
      <c r="S57" s="446"/>
      <c r="T57" s="446"/>
      <c r="U57" s="446"/>
      <c r="V57" s="104"/>
      <c r="W57" s="104"/>
      <c r="X57" s="185"/>
    </row>
    <row r="58" spans="1:24" ht="47.1" customHeight="1" x14ac:dyDescent="0.25">
      <c r="A58" s="119"/>
      <c r="B58" s="367">
        <v>2</v>
      </c>
      <c r="C58" s="386" t="str">
        <f t="shared" si="4"/>
        <v/>
      </c>
      <c r="D58" s="387" t="str">
        <f ca="1">TEXT(IFERROR(INDEX('Overview - Section A'!$A$38:$A$45,MATCH(J58,'Overview - Section A'!$U$38:$U$45,0)),""),"d-mmm-yy") &amp;" to " &amp; TEXT(IFERROR(INDEX('Overview - Section A'!$E$38:$E$45,MATCH(J58,'Overview - Section A'!$U$38:$U$45,0)),""),"d-mmm-yy")</f>
        <v>1-Jan-19 to 30-Jun-19</v>
      </c>
      <c r="E58" s="388">
        <v>2395</v>
      </c>
      <c r="F58" s="389">
        <v>7103</v>
      </c>
      <c r="G58" s="458">
        <f t="shared" ref="G58:G60" si="10">IF(IF(AND(E58="",F58=""),K58,IFERROR((E58/F58)*100,""))=0,"",IF(AND(E58="",F58=""),K58,IFERROR((E58/F58)*100,"")))</f>
        <v>33.718147261720397</v>
      </c>
      <c r="H58" s="392"/>
      <c r="I58" s="447" t="str">
        <f t="shared" ca="1" si="5"/>
        <v>21-Jan-19 to 30-Jun-19</v>
      </c>
      <c r="J58" s="394" t="s">
        <v>409</v>
      </c>
      <c r="K58" s="465"/>
      <c r="L58" s="447" t="b">
        <f t="shared" si="6"/>
        <v>1</v>
      </c>
      <c r="M58" s="447" t="b">
        <f t="shared" si="7"/>
        <v>1</v>
      </c>
      <c r="N58" s="447" t="s">
        <v>845</v>
      </c>
      <c r="O58" s="51"/>
      <c r="P58" s="446"/>
      <c r="Q58" s="446"/>
      <c r="R58" s="446"/>
      <c r="S58" s="446"/>
      <c r="T58" s="446"/>
      <c r="U58" s="446"/>
      <c r="V58" s="104"/>
      <c r="W58" s="104"/>
      <c r="X58" s="185"/>
    </row>
    <row r="59" spans="1:24" ht="47.1" customHeight="1" x14ac:dyDescent="0.25">
      <c r="A59" s="119"/>
      <c r="B59" s="367">
        <v>2</v>
      </c>
      <c r="C59" s="386" t="str">
        <f t="shared" si="4"/>
        <v/>
      </c>
      <c r="D59" s="387" t="str">
        <f ca="1">TEXT(IFERROR(INDEX('Overview - Section A'!$A$38:$A$45,MATCH(J59,'Overview - Section A'!$U$38:$U$45,0)),""),"d-mmm-yy") &amp;" to " &amp; TEXT(IFERROR(INDEX('Overview - Section A'!$E$38:$E$45,MATCH(J59,'Overview - Section A'!$U$38:$U$45,0)),""),"d-mmm-yy")</f>
        <v>1-Jul-19 to 31-Dec-19</v>
      </c>
      <c r="E59" s="388">
        <v>2395</v>
      </c>
      <c r="F59" s="389">
        <v>7103</v>
      </c>
      <c r="G59" s="458">
        <f t="shared" si="10"/>
        <v>33.718147261720397</v>
      </c>
      <c r="H59" s="392"/>
      <c r="I59" s="447" t="str">
        <f t="shared" ca="1" si="5"/>
        <v>21-Jul-19 to 31-Dec-19</v>
      </c>
      <c r="J59" s="394" t="s">
        <v>411</v>
      </c>
      <c r="K59" s="465"/>
      <c r="L59" s="447" t="b">
        <f t="shared" si="6"/>
        <v>1</v>
      </c>
      <c r="M59" s="447" t="b">
        <f t="shared" si="7"/>
        <v>1</v>
      </c>
      <c r="N59" s="447" t="s">
        <v>846</v>
      </c>
      <c r="O59" s="51"/>
      <c r="P59" s="446"/>
      <c r="Q59" s="446"/>
      <c r="R59" s="446"/>
      <c r="S59" s="446"/>
      <c r="T59" s="446"/>
      <c r="U59" s="446"/>
      <c r="V59" s="104"/>
      <c r="W59" s="104"/>
      <c r="X59" s="185"/>
    </row>
    <row r="60" spans="1:24" ht="47.1" customHeight="1" x14ac:dyDescent="0.25">
      <c r="A60" s="119"/>
      <c r="B60" s="367">
        <v>2</v>
      </c>
      <c r="C60" s="386" t="str">
        <f t="shared" si="4"/>
        <v/>
      </c>
      <c r="D60" s="387" t="str">
        <f ca="1">TEXT(IFERROR(INDEX('Overview - Section A'!$A$38:$A$45,MATCH(J60,'Overview - Section A'!$U$38:$U$45,0)),""),"d-mmm-yy") &amp;" to " &amp; TEXT(IFERROR(INDEX('Overview - Section A'!$E$38:$E$45,MATCH(J60,'Overview - Section A'!$U$38:$U$45,0)),""),"d-mmm-yy")</f>
        <v>1-Jan-20 to 30-Jun-20</v>
      </c>
      <c r="E60" s="388">
        <v>2555</v>
      </c>
      <c r="F60" s="389">
        <v>7103</v>
      </c>
      <c r="G60" s="458">
        <f t="shared" si="10"/>
        <v>35.970716598620299</v>
      </c>
      <c r="H60" s="392"/>
      <c r="I60" s="447" t="str">
        <f t="shared" ca="1" si="5"/>
        <v>21-Jan-20 to 30-Jun-20</v>
      </c>
      <c r="J60" s="394" t="s">
        <v>413</v>
      </c>
      <c r="K60" s="465"/>
      <c r="L60" s="447" t="b">
        <f t="shared" si="6"/>
        <v>1</v>
      </c>
      <c r="M60" s="447" t="b">
        <f t="shared" si="7"/>
        <v>1</v>
      </c>
      <c r="N60" s="447" t="s">
        <v>847</v>
      </c>
      <c r="O60" s="51"/>
      <c r="P60" s="446"/>
      <c r="Q60" s="446"/>
      <c r="R60" s="446"/>
      <c r="S60" s="446"/>
      <c r="T60" s="446"/>
      <c r="U60" s="446"/>
      <c r="V60" s="104"/>
      <c r="W60" s="104"/>
      <c r="X60" s="185"/>
    </row>
    <row r="61" spans="1:24" ht="47.1" customHeight="1" x14ac:dyDescent="0.25">
      <c r="A61" s="119"/>
      <c r="B61" s="367">
        <v>2</v>
      </c>
      <c r="C61" s="386" t="str">
        <f t="shared" si="4"/>
        <v/>
      </c>
      <c r="D61" s="387" t="str">
        <f ca="1">TEXT(IFERROR(INDEX('Overview - Section A'!$A$38:$A$45,MATCH(J61,'Overview - Section A'!$U$38:$U$45,0)),""),"d-mmm-yy") &amp;" to " &amp; TEXT(IFERROR(INDEX('Overview - Section A'!$E$38:$E$45,MATCH(J61,'Overview - Section A'!$U$38:$U$45,0)),""),"d-mmm-yy")</f>
        <v>1-Jul-20 to 31-Dec-20</v>
      </c>
      <c r="E61" s="388">
        <v>2555</v>
      </c>
      <c r="F61" s="389">
        <v>7103</v>
      </c>
      <c r="G61" s="458">
        <f>IF(IF(AND(E61="",F61=""),K61,IFERROR((E61/F61)*100,""))=0,"",IF(AND(E61="",F61=""),K61,IFERROR((E61/F61)*100,"")))</f>
        <v>35.970716598620299</v>
      </c>
      <c r="H61" s="392"/>
      <c r="I61" s="447" t="str">
        <f t="shared" ca="1" si="5"/>
        <v>21-Jul-20 to 31-Dec-20</v>
      </c>
      <c r="J61" s="394" t="s">
        <v>415</v>
      </c>
      <c r="K61" s="465"/>
      <c r="L61" s="447" t="b">
        <f t="shared" si="6"/>
        <v>1</v>
      </c>
      <c r="M61" s="447" t="b">
        <f t="shared" si="7"/>
        <v>1</v>
      </c>
      <c r="N61" s="447" t="s">
        <v>848</v>
      </c>
      <c r="O61" s="51"/>
      <c r="P61" s="446"/>
      <c r="Q61" s="446"/>
      <c r="R61" s="446"/>
      <c r="S61" s="446"/>
      <c r="T61" s="446"/>
      <c r="U61" s="446"/>
      <c r="V61" s="104"/>
      <c r="W61" s="104"/>
      <c r="X61" s="185"/>
    </row>
    <row r="62" spans="1:24" ht="47.1" customHeight="1" x14ac:dyDescent="0.25">
      <c r="A62" s="119"/>
      <c r="B62" s="367">
        <v>2</v>
      </c>
      <c r="C62" s="386" t="str">
        <f t="shared" si="4"/>
        <v/>
      </c>
      <c r="D62" s="387" t="str">
        <f ca="1">TEXT(IFERROR(INDEX('Overview - Section A'!$A$38:$A$45,MATCH(J62,'Overview - Section A'!$U$38:$U$45,0)),""),"d-mmm-yy") &amp;" to " &amp; TEXT(IFERROR(INDEX('Overview - Section A'!$E$38:$E$45,MATCH(J62,'Overview - Section A'!$U$38:$U$45,0)),""),"d-mmm-yy")</f>
        <v>1-Jan-21 to 30-Jun-21</v>
      </c>
      <c r="E62" s="464"/>
      <c r="F62" s="389"/>
      <c r="G62" s="458" t="str">
        <f t="shared" si="9"/>
        <v/>
      </c>
      <c r="H62" s="392"/>
      <c r="I62" s="447" t="str">
        <f t="shared" ca="1" si="5"/>
        <v>21-Jan-21 to 30-Jun-21</v>
      </c>
      <c r="J62" s="394" t="s">
        <v>417</v>
      </c>
      <c r="K62" s="465"/>
      <c r="L62" s="447" t="b">
        <f t="shared" si="6"/>
        <v>1</v>
      </c>
      <c r="M62" s="447" t="b">
        <f t="shared" si="7"/>
        <v>0</v>
      </c>
      <c r="N62" s="447" t="s">
        <v>849</v>
      </c>
      <c r="O62" s="51"/>
      <c r="P62" s="446"/>
      <c r="Q62" s="446"/>
      <c r="R62" s="446"/>
      <c r="S62" s="446"/>
      <c r="T62" s="446"/>
      <c r="U62" s="446"/>
      <c r="V62" s="104"/>
      <c r="W62" s="104"/>
      <c r="X62" s="185"/>
    </row>
    <row r="63" spans="1:24" ht="77.45" customHeight="1" x14ac:dyDescent="0.25">
      <c r="A63" s="119"/>
      <c r="B63" s="367">
        <v>3</v>
      </c>
      <c r="C63" s="386" t="str">
        <f t="shared" si="4"/>
        <v>KP-1a(M): Percentage of men who have sex with men reached with HIV prevention programs - defined package of services</v>
      </c>
      <c r="D63" s="387" t="str">
        <f ca="1">TEXT(IFERROR(INDEX('Overview - Section A'!$A$38:$A$45,MATCH(J63,'Overview - Section A'!$U$38:$U$45,0)),""),"d-mmm-yy") &amp;" to " &amp; TEXT(IFERROR(INDEX('Overview - Section A'!$E$38:$E$45,MATCH(J63,'Overview - Section A'!$U$38:$U$45,0)),""),"d-mmm-yy")</f>
        <v>1-Jul-18 to 31-Dec-18</v>
      </c>
      <c r="E63" s="388">
        <v>6700</v>
      </c>
      <c r="F63" s="389">
        <v>11692</v>
      </c>
      <c r="G63" s="458">
        <f t="shared" si="9"/>
        <v>57.304139582620593</v>
      </c>
      <c r="H63" s="392"/>
      <c r="I63" s="447" t="str">
        <f t="shared" ca="1" si="5"/>
        <v>31-Jul-18 to 31-Dec-18</v>
      </c>
      <c r="J63" s="394" t="s">
        <v>407</v>
      </c>
      <c r="K63" s="465"/>
      <c r="L63" s="447" t="b">
        <f t="shared" si="6"/>
        <v>1</v>
      </c>
      <c r="M63" s="447" t="b">
        <f t="shared" si="7"/>
        <v>1</v>
      </c>
      <c r="N63" s="447" t="s">
        <v>850</v>
      </c>
      <c r="O63" s="51"/>
      <c r="P63" s="446"/>
      <c r="Q63" s="446"/>
      <c r="R63" s="446"/>
      <c r="S63" s="446"/>
      <c r="T63" s="446"/>
      <c r="U63" s="446"/>
      <c r="V63" s="104"/>
      <c r="W63" s="104"/>
      <c r="X63" s="185"/>
    </row>
    <row r="64" spans="1:24" ht="47.1" customHeight="1" x14ac:dyDescent="0.25">
      <c r="A64" s="119"/>
      <c r="B64" s="367">
        <v>3</v>
      </c>
      <c r="C64" s="386" t="str">
        <f t="shared" si="4"/>
        <v/>
      </c>
      <c r="D64" s="387" t="str">
        <f ca="1">TEXT(IFERROR(INDEX('Overview - Section A'!$A$38:$A$45,MATCH(J64,'Overview - Section A'!$U$38:$U$45,0)),""),"d-mmm-yy") &amp;" to " &amp; TEXT(IFERROR(INDEX('Overview - Section A'!$E$38:$E$45,MATCH(J64,'Overview - Section A'!$U$38:$U$45,0)),""),"d-mmm-yy")</f>
        <v>1-Jan-19 to 30-Jun-19</v>
      </c>
      <c r="E64" s="388">
        <v>7980</v>
      </c>
      <c r="F64" s="389">
        <v>11692</v>
      </c>
      <c r="G64" s="458">
        <f t="shared" si="9"/>
        <v>68.251796099897362</v>
      </c>
      <c r="H64" s="392"/>
      <c r="I64" s="447" t="str">
        <f t="shared" ca="1" si="5"/>
        <v>31-Jan-19 to 30-Jun-19</v>
      </c>
      <c r="J64" s="394" t="s">
        <v>409</v>
      </c>
      <c r="K64" s="465"/>
      <c r="L64" s="447" t="b">
        <f t="shared" si="6"/>
        <v>1</v>
      </c>
      <c r="M64" s="447" t="b">
        <f t="shared" si="7"/>
        <v>1</v>
      </c>
      <c r="N64" s="447" t="s">
        <v>851</v>
      </c>
      <c r="O64" s="51"/>
      <c r="P64" s="446"/>
      <c r="Q64" s="446"/>
      <c r="R64" s="446"/>
      <c r="S64" s="446"/>
      <c r="T64" s="446"/>
      <c r="U64" s="446"/>
      <c r="V64" s="104"/>
      <c r="W64" s="104"/>
      <c r="X64" s="185"/>
    </row>
    <row r="65" spans="1:24" ht="47.1" customHeight="1" x14ac:dyDescent="0.25">
      <c r="A65" s="119"/>
      <c r="B65" s="367">
        <v>3</v>
      </c>
      <c r="C65" s="386" t="str">
        <f t="shared" si="4"/>
        <v/>
      </c>
      <c r="D65" s="387" t="str">
        <f ca="1">TEXT(IFERROR(INDEX('Overview - Section A'!$A$38:$A$45,MATCH(J65,'Overview - Section A'!$U$38:$U$45,0)),""),"d-mmm-yy") &amp;" to " &amp; TEXT(IFERROR(INDEX('Overview - Section A'!$E$38:$E$45,MATCH(J65,'Overview - Section A'!$U$38:$U$45,0)),""),"d-mmm-yy")</f>
        <v>1-Jul-19 to 31-Dec-19</v>
      </c>
      <c r="E65" s="388">
        <v>9260</v>
      </c>
      <c r="F65" s="389">
        <v>11692</v>
      </c>
      <c r="G65" s="458">
        <f t="shared" si="9"/>
        <v>79.199452617174131</v>
      </c>
      <c r="H65" s="392"/>
      <c r="I65" s="447" t="str">
        <f t="shared" ca="1" si="5"/>
        <v>31-Jul-19 to 31-Dec-19</v>
      </c>
      <c r="J65" s="394" t="s">
        <v>411</v>
      </c>
      <c r="K65" s="465"/>
      <c r="L65" s="447" t="b">
        <f t="shared" si="6"/>
        <v>1</v>
      </c>
      <c r="M65" s="447" t="b">
        <f t="shared" si="7"/>
        <v>1</v>
      </c>
      <c r="N65" s="447" t="s">
        <v>852</v>
      </c>
      <c r="O65" s="51"/>
      <c r="P65" s="446"/>
      <c r="Q65" s="446"/>
      <c r="R65" s="446"/>
      <c r="S65" s="446"/>
      <c r="T65" s="446"/>
      <c r="U65" s="446"/>
      <c r="V65" s="104"/>
      <c r="W65" s="104"/>
      <c r="X65" s="185"/>
    </row>
    <row r="66" spans="1:24" ht="47.1" customHeight="1" x14ac:dyDescent="0.25">
      <c r="A66" s="119"/>
      <c r="B66" s="367">
        <v>3</v>
      </c>
      <c r="C66" s="386" t="str">
        <f t="shared" si="4"/>
        <v/>
      </c>
      <c r="D66" s="387" t="str">
        <f ca="1">TEXT(IFERROR(INDEX('Overview - Section A'!$A$38:$A$45,MATCH(J66,'Overview - Section A'!$U$38:$U$45,0)),""),"d-mmm-yy") &amp;" to " &amp; TEXT(IFERROR(INDEX('Overview - Section A'!$E$38:$E$45,MATCH(J66,'Overview - Section A'!$U$38:$U$45,0)),""),"d-mmm-yy")</f>
        <v>1-Jan-20 to 30-Jun-20</v>
      </c>
      <c r="E66" s="388">
        <v>10100</v>
      </c>
      <c r="F66" s="389">
        <v>11692</v>
      </c>
      <c r="G66" s="458">
        <f t="shared" si="9"/>
        <v>86.383852206637016</v>
      </c>
      <c r="H66" s="392"/>
      <c r="I66" s="447" t="str">
        <f t="shared" ca="1" si="5"/>
        <v>31-Jan-20 to 30-Jun-20</v>
      </c>
      <c r="J66" s="394" t="s">
        <v>413</v>
      </c>
      <c r="K66" s="465"/>
      <c r="L66" s="447" t="b">
        <f t="shared" si="6"/>
        <v>1</v>
      </c>
      <c r="M66" s="447" t="b">
        <f t="shared" si="7"/>
        <v>1</v>
      </c>
      <c r="N66" s="447" t="s">
        <v>853</v>
      </c>
      <c r="O66" s="51"/>
      <c r="P66" s="446"/>
      <c r="Q66" s="446"/>
      <c r="R66" s="446"/>
      <c r="S66" s="446"/>
      <c r="T66" s="446"/>
      <c r="U66" s="446"/>
      <c r="V66" s="104"/>
      <c r="W66" s="104"/>
      <c r="X66" s="185"/>
    </row>
    <row r="67" spans="1:24" ht="47.1" customHeight="1" x14ac:dyDescent="0.25">
      <c r="A67" s="119"/>
      <c r="B67" s="367">
        <v>3</v>
      </c>
      <c r="C67" s="386" t="str">
        <f t="shared" si="4"/>
        <v/>
      </c>
      <c r="D67" s="387" t="str">
        <f ca="1">TEXT(IFERROR(INDEX('Overview - Section A'!$A$38:$A$45,MATCH(J67,'Overview - Section A'!$U$38:$U$45,0)),""),"d-mmm-yy") &amp;" to " &amp; TEXT(IFERROR(INDEX('Overview - Section A'!$E$38:$E$45,MATCH(J67,'Overview - Section A'!$U$38:$U$45,0)),""),"d-mmm-yy")</f>
        <v>1-Jul-20 to 31-Dec-20</v>
      </c>
      <c r="E67" s="388">
        <v>10940</v>
      </c>
      <c r="F67" s="389">
        <v>11692</v>
      </c>
      <c r="G67" s="458">
        <f t="shared" si="9"/>
        <v>93.568251796099901</v>
      </c>
      <c r="H67" s="392"/>
      <c r="I67" s="447" t="str">
        <f t="shared" ca="1" si="5"/>
        <v>31-Jul-20 to 31-Dec-20</v>
      </c>
      <c r="J67" s="394" t="s">
        <v>415</v>
      </c>
      <c r="K67" s="465"/>
      <c r="L67" s="447" t="b">
        <f t="shared" si="6"/>
        <v>1</v>
      </c>
      <c r="M67" s="447" t="b">
        <f t="shared" si="7"/>
        <v>1</v>
      </c>
      <c r="N67" s="447" t="s">
        <v>854</v>
      </c>
      <c r="O67" s="51"/>
      <c r="P67" s="446"/>
      <c r="Q67" s="446"/>
      <c r="R67" s="446"/>
      <c r="S67" s="446"/>
      <c r="T67" s="446"/>
      <c r="U67" s="446"/>
      <c r="V67" s="104"/>
      <c r="W67" s="104"/>
      <c r="X67" s="185"/>
    </row>
    <row r="68" spans="1:24" ht="47.1" customHeight="1" x14ac:dyDescent="0.25">
      <c r="A68" s="119"/>
      <c r="B68" s="367">
        <v>3</v>
      </c>
      <c r="C68" s="386" t="str">
        <f t="shared" si="4"/>
        <v/>
      </c>
      <c r="D68" s="387" t="str">
        <f ca="1">TEXT(IFERROR(INDEX('Overview - Section A'!$A$38:$A$45,MATCH(J68,'Overview - Section A'!$U$38:$U$45,0)),""),"d-mmm-yy") &amp;" to " &amp; TEXT(IFERROR(INDEX('Overview - Section A'!$E$38:$E$45,MATCH(J68,'Overview - Section A'!$U$38:$U$45,0)),""),"d-mmm-yy")</f>
        <v>1-Jan-21 to 30-Jun-21</v>
      </c>
      <c r="E68" s="464"/>
      <c r="F68" s="389"/>
      <c r="G68" s="458" t="str">
        <f t="shared" si="9"/>
        <v/>
      </c>
      <c r="H68" s="392"/>
      <c r="I68" s="447" t="str">
        <f t="shared" ca="1" si="5"/>
        <v>31-Jan-21 to 30-Jun-21</v>
      </c>
      <c r="J68" s="394" t="s">
        <v>417</v>
      </c>
      <c r="K68" s="465"/>
      <c r="L68" s="447" t="b">
        <f t="shared" si="6"/>
        <v>1</v>
      </c>
      <c r="M68" s="447" t="b">
        <f t="shared" si="7"/>
        <v>0</v>
      </c>
      <c r="N68" s="447" t="s">
        <v>855</v>
      </c>
      <c r="O68" s="51"/>
      <c r="P68" s="446"/>
      <c r="Q68" s="446"/>
      <c r="R68" s="446"/>
      <c r="S68" s="446"/>
      <c r="T68" s="446"/>
      <c r="U68" s="446"/>
      <c r="V68" s="104"/>
      <c r="W68" s="104"/>
      <c r="X68" s="185"/>
    </row>
    <row r="69" spans="1:24" ht="77.45" customHeight="1" x14ac:dyDescent="0.25">
      <c r="A69" s="119"/>
      <c r="B69" s="367">
        <v>4</v>
      </c>
      <c r="C69" s="386" t="str">
        <f t="shared" si="4"/>
        <v>KP-3a(M): Percentage of men who have sex with men that have received an HIV test during the reporting period and know their results</v>
      </c>
      <c r="D69" s="387" t="str">
        <f ca="1">TEXT(IFERROR(INDEX('Overview - Section A'!$A$38:$A$45,MATCH(J69,'Overview - Section A'!$U$38:$U$45,0)),""),"d-mmm-yy") &amp;" to " &amp; TEXT(IFERROR(INDEX('Overview - Section A'!$E$38:$E$45,MATCH(J69,'Overview - Section A'!$U$38:$U$45,0)),""),"d-mmm-yy")</f>
        <v>1-Jul-18 to 31-Dec-18</v>
      </c>
      <c r="E69" s="388">
        <v>2793</v>
      </c>
      <c r="F69" s="389">
        <v>11692</v>
      </c>
      <c r="G69" s="458">
        <f t="shared" si="9"/>
        <v>23.88812863496408</v>
      </c>
      <c r="H69" s="392"/>
      <c r="I69" s="447" t="str">
        <f t="shared" ca="1" si="5"/>
        <v>41-Jul-18 to 31-Dec-18</v>
      </c>
      <c r="J69" s="394" t="s">
        <v>407</v>
      </c>
      <c r="K69" s="465"/>
      <c r="L69" s="447" t="b">
        <f t="shared" si="6"/>
        <v>1</v>
      </c>
      <c r="M69" s="447" t="b">
        <f t="shared" si="7"/>
        <v>1</v>
      </c>
      <c r="N69" s="447" t="s">
        <v>856</v>
      </c>
      <c r="O69" s="51"/>
      <c r="P69" s="446"/>
      <c r="Q69" s="446"/>
      <c r="R69" s="446"/>
      <c r="S69" s="446"/>
      <c r="T69" s="446"/>
      <c r="U69" s="446"/>
      <c r="V69" s="104"/>
      <c r="W69" s="104"/>
      <c r="X69" s="185"/>
    </row>
    <row r="70" spans="1:24" ht="47.1" customHeight="1" x14ac:dyDescent="0.25">
      <c r="A70" s="119"/>
      <c r="B70" s="367">
        <v>4</v>
      </c>
      <c r="C70" s="386" t="str">
        <f t="shared" si="4"/>
        <v/>
      </c>
      <c r="D70" s="387" t="str">
        <f ca="1">TEXT(IFERROR(INDEX('Overview - Section A'!$A$38:$A$45,MATCH(J70,'Overview - Section A'!$U$38:$U$45,0)),""),"d-mmm-yy") &amp;" to " &amp; TEXT(IFERROR(INDEX('Overview - Section A'!$E$38:$E$45,MATCH(J70,'Overview - Section A'!$U$38:$U$45,0)),""),"d-mmm-yy")</f>
        <v>1-Jan-19 to 30-Jun-19</v>
      </c>
      <c r="E70" s="388">
        <v>4165</v>
      </c>
      <c r="F70" s="389">
        <v>11692</v>
      </c>
      <c r="G70" s="458">
        <f t="shared" si="9"/>
        <v>35.622647964420118</v>
      </c>
      <c r="H70" s="392"/>
      <c r="I70" s="447" t="str">
        <f t="shared" ca="1" si="5"/>
        <v>41-Jan-19 to 30-Jun-19</v>
      </c>
      <c r="J70" s="394" t="s">
        <v>409</v>
      </c>
      <c r="K70" s="465"/>
      <c r="L70" s="447" t="b">
        <f t="shared" si="6"/>
        <v>1</v>
      </c>
      <c r="M70" s="447" t="b">
        <f t="shared" si="7"/>
        <v>1</v>
      </c>
      <c r="N70" s="447" t="s">
        <v>857</v>
      </c>
      <c r="O70" s="51"/>
      <c r="P70" s="446"/>
      <c r="Q70" s="446"/>
      <c r="R70" s="446"/>
      <c r="S70" s="446"/>
      <c r="T70" s="446"/>
      <c r="U70" s="446"/>
      <c r="V70" s="104"/>
      <c r="W70" s="104"/>
      <c r="X70" s="185"/>
    </row>
    <row r="71" spans="1:24" ht="47.1" customHeight="1" x14ac:dyDescent="0.25">
      <c r="A71" s="119"/>
      <c r="B71" s="367">
        <v>4</v>
      </c>
      <c r="C71" s="386" t="str">
        <f t="shared" si="4"/>
        <v/>
      </c>
      <c r="D71" s="387" t="str">
        <f ca="1">TEXT(IFERROR(INDEX('Overview - Section A'!$A$38:$A$45,MATCH(J71,'Overview - Section A'!$U$38:$U$45,0)),""),"d-mmm-yy") &amp;" to " &amp; TEXT(IFERROR(INDEX('Overview - Section A'!$E$38:$E$45,MATCH(J71,'Overview - Section A'!$U$38:$U$45,0)),""),"d-mmm-yy")</f>
        <v>1-Jul-19 to 31-Dec-19</v>
      </c>
      <c r="E71" s="388">
        <v>4165</v>
      </c>
      <c r="F71" s="389">
        <v>11692</v>
      </c>
      <c r="G71" s="458">
        <f t="shared" si="9"/>
        <v>35.622647964420118</v>
      </c>
      <c r="H71" s="392"/>
      <c r="I71" s="447" t="str">
        <f t="shared" ca="1" si="5"/>
        <v>41-Jul-19 to 31-Dec-19</v>
      </c>
      <c r="J71" s="394" t="s">
        <v>411</v>
      </c>
      <c r="K71" s="465"/>
      <c r="L71" s="447" t="b">
        <f t="shared" si="6"/>
        <v>1</v>
      </c>
      <c r="M71" s="447" t="b">
        <f t="shared" si="7"/>
        <v>1</v>
      </c>
      <c r="N71" s="447" t="s">
        <v>858</v>
      </c>
      <c r="O71" s="51"/>
      <c r="P71" s="446"/>
      <c r="Q71" s="446"/>
      <c r="R71" s="446"/>
      <c r="S71" s="446"/>
      <c r="T71" s="446"/>
      <c r="U71" s="446"/>
      <c r="V71" s="104"/>
      <c r="W71" s="104"/>
      <c r="X71" s="185"/>
    </row>
    <row r="72" spans="1:24" ht="47.1" customHeight="1" x14ac:dyDescent="0.25">
      <c r="A72" s="119"/>
      <c r="B72" s="367">
        <v>4</v>
      </c>
      <c r="C72" s="386" t="str">
        <f t="shared" si="4"/>
        <v/>
      </c>
      <c r="D72" s="387" t="str">
        <f ca="1">TEXT(IFERROR(INDEX('Overview - Section A'!$A$38:$A$45,MATCH(J72,'Overview - Section A'!$U$38:$U$45,0)),""),"d-mmm-yy") &amp;" to " &amp; TEXT(IFERROR(INDEX('Overview - Section A'!$E$38:$E$45,MATCH(J72,'Overview - Section A'!$U$38:$U$45,0)),""),"d-mmm-yy")</f>
        <v>1-Jan-20 to 30-Jun-20</v>
      </c>
      <c r="E72" s="388">
        <v>4920</v>
      </c>
      <c r="F72" s="389">
        <v>11692</v>
      </c>
      <c r="G72" s="458">
        <f t="shared" si="9"/>
        <v>42.080054738282584</v>
      </c>
      <c r="H72" s="392"/>
      <c r="I72" s="447" t="str">
        <f t="shared" ca="1" si="5"/>
        <v>41-Jan-20 to 30-Jun-20</v>
      </c>
      <c r="J72" s="394" t="s">
        <v>413</v>
      </c>
      <c r="K72" s="465"/>
      <c r="L72" s="447" t="b">
        <f t="shared" si="6"/>
        <v>1</v>
      </c>
      <c r="M72" s="447" t="b">
        <f t="shared" si="7"/>
        <v>1</v>
      </c>
      <c r="N72" s="447" t="s">
        <v>859</v>
      </c>
      <c r="O72" s="51"/>
      <c r="P72" s="446"/>
      <c r="Q72" s="446"/>
      <c r="R72" s="446"/>
      <c r="S72" s="446"/>
      <c r="T72" s="446"/>
      <c r="U72" s="446"/>
      <c r="V72" s="104"/>
      <c r="W72" s="104"/>
      <c r="X72" s="185"/>
    </row>
    <row r="73" spans="1:24" ht="47.1" customHeight="1" x14ac:dyDescent="0.25">
      <c r="A73" s="119"/>
      <c r="B73" s="367">
        <v>4</v>
      </c>
      <c r="C73" s="386" t="str">
        <f t="shared" si="4"/>
        <v/>
      </c>
      <c r="D73" s="387" t="str">
        <f ca="1">TEXT(IFERROR(INDEX('Overview - Section A'!$A$38:$A$45,MATCH(J73,'Overview - Section A'!$U$38:$U$45,0)),""),"d-mmm-yy") &amp;" to " &amp; TEXT(IFERROR(INDEX('Overview - Section A'!$E$38:$E$45,MATCH(J73,'Overview - Section A'!$U$38:$U$45,0)),""),"d-mmm-yy")</f>
        <v>1-Jul-20 to 31-Dec-20</v>
      </c>
      <c r="E73" s="388">
        <v>4920</v>
      </c>
      <c r="F73" s="389">
        <v>11692</v>
      </c>
      <c r="G73" s="458">
        <f t="shared" si="9"/>
        <v>42.080054738282584</v>
      </c>
      <c r="H73" s="392"/>
      <c r="I73" s="447" t="str">
        <f t="shared" ca="1" si="5"/>
        <v>41-Jul-20 to 31-Dec-20</v>
      </c>
      <c r="J73" s="394" t="s">
        <v>415</v>
      </c>
      <c r="K73" s="465"/>
      <c r="L73" s="447" t="b">
        <f t="shared" si="6"/>
        <v>1</v>
      </c>
      <c r="M73" s="447" t="b">
        <f t="shared" si="7"/>
        <v>1</v>
      </c>
      <c r="N73" s="447" t="s">
        <v>860</v>
      </c>
      <c r="O73" s="51"/>
      <c r="P73" s="446"/>
      <c r="Q73" s="446"/>
      <c r="R73" s="446"/>
      <c r="S73" s="446"/>
      <c r="T73" s="446"/>
      <c r="U73" s="446"/>
      <c r="V73" s="104"/>
      <c r="W73" s="104"/>
      <c r="X73" s="185"/>
    </row>
    <row r="74" spans="1:24" ht="47.1" customHeight="1" x14ac:dyDescent="0.25">
      <c r="A74" s="119"/>
      <c r="B74" s="367">
        <v>4</v>
      </c>
      <c r="C74" s="386" t="str">
        <f t="shared" si="4"/>
        <v/>
      </c>
      <c r="D74" s="387" t="str">
        <f ca="1">TEXT(IFERROR(INDEX('Overview - Section A'!$A$38:$A$45,MATCH(J74,'Overview - Section A'!$U$38:$U$45,0)),""),"d-mmm-yy") &amp;" to " &amp; TEXT(IFERROR(INDEX('Overview - Section A'!$E$38:$E$45,MATCH(J74,'Overview - Section A'!$U$38:$U$45,0)),""),"d-mmm-yy")</f>
        <v>1-Jan-21 to 30-Jun-21</v>
      </c>
      <c r="E74" s="464"/>
      <c r="F74" s="389"/>
      <c r="G74" s="458" t="str">
        <f t="shared" si="9"/>
        <v/>
      </c>
      <c r="H74" s="392"/>
      <c r="I74" s="447" t="str">
        <f t="shared" ca="1" si="5"/>
        <v>41-Jan-21 to 30-Jun-21</v>
      </c>
      <c r="J74" s="394" t="s">
        <v>417</v>
      </c>
      <c r="K74" s="465"/>
      <c r="L74" s="447" t="b">
        <f t="shared" si="6"/>
        <v>1</v>
      </c>
      <c r="M74" s="447" t="b">
        <f t="shared" si="7"/>
        <v>0</v>
      </c>
      <c r="N74" s="447" t="s">
        <v>861</v>
      </c>
      <c r="O74" s="51"/>
      <c r="P74" s="446"/>
      <c r="Q74" s="446"/>
      <c r="R74" s="446"/>
      <c r="S74" s="446"/>
      <c r="T74" s="446"/>
      <c r="U74" s="446"/>
      <c r="V74" s="104"/>
      <c r="W74" s="104"/>
      <c r="X74" s="185"/>
    </row>
    <row r="75" spans="1:24" ht="66.599999999999994" customHeight="1" x14ac:dyDescent="0.25">
      <c r="A75" s="119"/>
      <c r="B75" s="367">
        <v>5</v>
      </c>
      <c r="C75" s="386" t="str">
        <f t="shared" si="4"/>
        <v>KP-1d(M): Percentage of people who inject drugs reached with HIV prevention programs - defined package of services</v>
      </c>
      <c r="D75" s="387" t="str">
        <f ca="1">TEXT(IFERROR(INDEX('Overview - Section A'!$A$38:$A$45,MATCH(J75,'Overview - Section A'!$U$38:$U$45,0)),""),"d-mmm-yy") &amp;" to " &amp; TEXT(IFERROR(INDEX('Overview - Section A'!$E$38:$E$45,MATCH(J75,'Overview - Section A'!$U$38:$U$45,0)),""),"d-mmm-yy")</f>
        <v>1-Jul-18 to 31-Dec-18</v>
      </c>
      <c r="E75" s="388">
        <v>16250</v>
      </c>
      <c r="F75" s="389">
        <v>25000</v>
      </c>
      <c r="G75" s="458">
        <f t="shared" si="9"/>
        <v>65</v>
      </c>
      <c r="H75" s="392"/>
      <c r="I75" s="447" t="str">
        <f t="shared" ca="1" si="5"/>
        <v>51-Jul-18 to 31-Dec-18</v>
      </c>
      <c r="J75" s="394" t="s">
        <v>407</v>
      </c>
      <c r="K75" s="465"/>
      <c r="L75" s="447" t="b">
        <f t="shared" si="6"/>
        <v>1</v>
      </c>
      <c r="M75" s="447" t="b">
        <f t="shared" si="7"/>
        <v>1</v>
      </c>
      <c r="N75" s="447" t="s">
        <v>862</v>
      </c>
      <c r="O75" s="51"/>
      <c r="P75" s="446"/>
      <c r="Q75" s="446"/>
      <c r="R75" s="446"/>
      <c r="S75" s="446"/>
      <c r="T75" s="446"/>
      <c r="U75" s="446"/>
      <c r="V75" s="104"/>
      <c r="W75" s="104"/>
      <c r="X75" s="185"/>
    </row>
    <row r="76" spans="1:24" ht="47.1" customHeight="1" x14ac:dyDescent="0.25">
      <c r="A76" s="119"/>
      <c r="B76" s="367">
        <v>5</v>
      </c>
      <c r="C76" s="386" t="str">
        <f t="shared" si="4"/>
        <v/>
      </c>
      <c r="D76" s="387" t="str">
        <f ca="1">TEXT(IFERROR(INDEX('Overview - Section A'!$A$38:$A$45,MATCH(J76,'Overview - Section A'!$U$38:$U$45,0)),""),"d-mmm-yy") &amp;" to " &amp; TEXT(IFERROR(INDEX('Overview - Section A'!$E$38:$E$45,MATCH(J76,'Overview - Section A'!$U$38:$U$45,0)),""),"d-mmm-yy")</f>
        <v>1-Jan-19 to 30-Jun-19</v>
      </c>
      <c r="E76" s="388">
        <v>16875</v>
      </c>
      <c r="F76" s="389">
        <v>25000</v>
      </c>
      <c r="G76" s="458">
        <f t="shared" si="9"/>
        <v>67.5</v>
      </c>
      <c r="H76" s="392"/>
      <c r="I76" s="447" t="str">
        <f t="shared" ca="1" si="5"/>
        <v>51-Jan-19 to 30-Jun-19</v>
      </c>
      <c r="J76" s="394" t="s">
        <v>409</v>
      </c>
      <c r="K76" s="465"/>
      <c r="L76" s="447" t="b">
        <f t="shared" si="6"/>
        <v>1</v>
      </c>
      <c r="M76" s="447" t="b">
        <f t="shared" si="7"/>
        <v>1</v>
      </c>
      <c r="N76" s="447" t="s">
        <v>863</v>
      </c>
      <c r="O76" s="51"/>
      <c r="P76" s="446"/>
      <c r="Q76" s="446"/>
      <c r="R76" s="446"/>
      <c r="S76" s="446"/>
      <c r="T76" s="446"/>
      <c r="U76" s="446"/>
      <c r="V76" s="104"/>
      <c r="W76" s="104"/>
      <c r="X76" s="185"/>
    </row>
    <row r="77" spans="1:24" ht="47.1" customHeight="1" x14ac:dyDescent="0.25">
      <c r="A77" s="119"/>
      <c r="B77" s="367">
        <v>5</v>
      </c>
      <c r="C77" s="386" t="str">
        <f t="shared" si="4"/>
        <v/>
      </c>
      <c r="D77" s="387" t="str">
        <f ca="1">TEXT(IFERROR(INDEX('Overview - Section A'!$A$38:$A$45,MATCH(J77,'Overview - Section A'!$U$38:$U$45,0)),""),"d-mmm-yy") &amp;" to " &amp; TEXT(IFERROR(INDEX('Overview - Section A'!$E$38:$E$45,MATCH(J77,'Overview - Section A'!$U$38:$U$45,0)),""),"d-mmm-yy")</f>
        <v>1-Jul-19 to 31-Dec-19</v>
      </c>
      <c r="E77" s="388">
        <v>17500</v>
      </c>
      <c r="F77" s="389">
        <v>25000</v>
      </c>
      <c r="G77" s="458">
        <f t="shared" si="9"/>
        <v>70</v>
      </c>
      <c r="H77" s="392"/>
      <c r="I77" s="447" t="str">
        <f t="shared" ca="1" si="5"/>
        <v>51-Jul-19 to 31-Dec-19</v>
      </c>
      <c r="J77" s="394" t="s">
        <v>411</v>
      </c>
      <c r="K77" s="465"/>
      <c r="L77" s="447" t="b">
        <f t="shared" si="6"/>
        <v>1</v>
      </c>
      <c r="M77" s="447" t="b">
        <f t="shared" si="7"/>
        <v>1</v>
      </c>
      <c r="N77" s="447" t="s">
        <v>864</v>
      </c>
      <c r="O77" s="51"/>
      <c r="P77" s="446"/>
      <c r="Q77" s="446"/>
      <c r="R77" s="446"/>
      <c r="S77" s="446"/>
      <c r="T77" s="446"/>
      <c r="U77" s="446"/>
      <c r="V77" s="104"/>
      <c r="W77" s="104"/>
      <c r="X77" s="185"/>
    </row>
    <row r="78" spans="1:24" ht="47.1" customHeight="1" x14ac:dyDescent="0.25">
      <c r="A78" s="119"/>
      <c r="B78" s="367">
        <v>5</v>
      </c>
      <c r="C78" s="386" t="str">
        <f t="shared" si="4"/>
        <v/>
      </c>
      <c r="D78" s="387" t="str">
        <f ca="1">TEXT(IFERROR(INDEX('Overview - Section A'!$A$38:$A$45,MATCH(J78,'Overview - Section A'!$U$38:$U$45,0)),""),"d-mmm-yy") &amp;" to " &amp; TEXT(IFERROR(INDEX('Overview - Section A'!$E$38:$E$45,MATCH(J78,'Overview - Section A'!$U$38:$U$45,0)),""),"d-mmm-yy")</f>
        <v>1-Jan-20 to 30-Jun-20</v>
      </c>
      <c r="E78" s="388">
        <v>18125</v>
      </c>
      <c r="F78" s="389">
        <v>25000</v>
      </c>
      <c r="G78" s="458">
        <f t="shared" si="9"/>
        <v>72.5</v>
      </c>
      <c r="H78" s="392"/>
      <c r="I78" s="447" t="str">
        <f t="shared" ca="1" si="5"/>
        <v>51-Jan-20 to 30-Jun-20</v>
      </c>
      <c r="J78" s="394" t="s">
        <v>413</v>
      </c>
      <c r="K78" s="465"/>
      <c r="L78" s="447" t="b">
        <f t="shared" si="6"/>
        <v>1</v>
      </c>
      <c r="M78" s="447" t="b">
        <f t="shared" si="7"/>
        <v>1</v>
      </c>
      <c r="N78" s="447" t="s">
        <v>865</v>
      </c>
      <c r="O78" s="51"/>
      <c r="P78" s="446"/>
      <c r="Q78" s="446"/>
      <c r="R78" s="446"/>
      <c r="S78" s="446"/>
      <c r="T78" s="446"/>
      <c r="U78" s="446"/>
      <c r="V78" s="104"/>
      <c r="W78" s="104"/>
      <c r="X78" s="185"/>
    </row>
    <row r="79" spans="1:24" ht="47.1" customHeight="1" x14ac:dyDescent="0.25">
      <c r="A79" s="119"/>
      <c r="B79" s="367">
        <v>5</v>
      </c>
      <c r="C79" s="386" t="str">
        <f t="shared" si="4"/>
        <v/>
      </c>
      <c r="D79" s="387" t="str">
        <f ca="1">TEXT(IFERROR(INDEX('Overview - Section A'!$A$38:$A$45,MATCH(J79,'Overview - Section A'!$U$38:$U$45,0)),""),"d-mmm-yy") &amp;" to " &amp; TEXT(IFERROR(INDEX('Overview - Section A'!$E$38:$E$45,MATCH(J79,'Overview - Section A'!$U$38:$U$45,0)),""),"d-mmm-yy")</f>
        <v>1-Jul-20 to 31-Dec-20</v>
      </c>
      <c r="E79" s="388">
        <v>18750</v>
      </c>
      <c r="F79" s="389">
        <v>25000</v>
      </c>
      <c r="G79" s="458">
        <f t="shared" si="9"/>
        <v>75</v>
      </c>
      <c r="H79" s="392"/>
      <c r="I79" s="447" t="str">
        <f t="shared" ca="1" si="5"/>
        <v>51-Jul-20 to 31-Dec-20</v>
      </c>
      <c r="J79" s="394" t="s">
        <v>415</v>
      </c>
      <c r="K79" s="465"/>
      <c r="L79" s="447" t="b">
        <f t="shared" si="6"/>
        <v>1</v>
      </c>
      <c r="M79" s="447" t="b">
        <f t="shared" si="7"/>
        <v>1</v>
      </c>
      <c r="N79" s="447" t="s">
        <v>866</v>
      </c>
      <c r="O79" s="51"/>
      <c r="P79" s="446"/>
      <c r="Q79" s="446"/>
      <c r="R79" s="446"/>
      <c r="S79" s="446"/>
      <c r="T79" s="446"/>
      <c r="U79" s="446"/>
      <c r="V79" s="104"/>
      <c r="W79" s="104"/>
      <c r="X79" s="185"/>
    </row>
    <row r="80" spans="1:24" ht="47.1" customHeight="1" x14ac:dyDescent="0.25">
      <c r="A80" s="119"/>
      <c r="B80" s="367">
        <v>5</v>
      </c>
      <c r="C80" s="386" t="str">
        <f t="shared" si="4"/>
        <v/>
      </c>
      <c r="D80" s="387" t="str">
        <f ca="1">TEXT(IFERROR(INDEX('Overview - Section A'!$A$38:$A$45,MATCH(J80,'Overview - Section A'!$U$38:$U$45,0)),""),"d-mmm-yy") &amp;" to " &amp; TEXT(IFERROR(INDEX('Overview - Section A'!$E$38:$E$45,MATCH(J80,'Overview - Section A'!$U$38:$U$45,0)),""),"d-mmm-yy")</f>
        <v>1-Jan-21 to 30-Jun-21</v>
      </c>
      <c r="E80" s="464"/>
      <c r="F80" s="389"/>
      <c r="G80" s="458" t="str">
        <f t="shared" si="9"/>
        <v/>
      </c>
      <c r="H80" s="392"/>
      <c r="I80" s="447" t="str">
        <f t="shared" ca="1" si="5"/>
        <v>51-Jan-21 to 30-Jun-21</v>
      </c>
      <c r="J80" s="394" t="s">
        <v>417</v>
      </c>
      <c r="K80" s="465"/>
      <c r="L80" s="447" t="b">
        <f t="shared" si="6"/>
        <v>1</v>
      </c>
      <c r="M80" s="447" t="b">
        <f t="shared" si="7"/>
        <v>0</v>
      </c>
      <c r="N80" s="447" t="s">
        <v>867</v>
      </c>
      <c r="O80" s="51"/>
      <c r="P80" s="446"/>
      <c r="Q80" s="446"/>
      <c r="R80" s="446"/>
      <c r="S80" s="446"/>
      <c r="T80" s="446"/>
      <c r="U80" s="446"/>
      <c r="V80" s="104"/>
      <c r="W80" s="104"/>
      <c r="X80" s="185"/>
    </row>
    <row r="81" spans="1:24" ht="73.349999999999994" customHeight="1" x14ac:dyDescent="0.25">
      <c r="A81" s="119"/>
      <c r="B81" s="367">
        <v>6</v>
      </c>
      <c r="C81" s="386" t="str">
        <f t="shared" si="4"/>
        <v>KP-3d(M): Percentage of people who inject drugs that have received an HIV test during the reporting period and know their results</v>
      </c>
      <c r="D81" s="387" t="str">
        <f ca="1">TEXT(IFERROR(INDEX('Overview - Section A'!$A$38:$A$45,MATCH(J81,'Overview - Section A'!$U$38:$U$45,0)),""),"d-mmm-yy") &amp;" to " &amp; TEXT(IFERROR(INDEX('Overview - Section A'!$E$38:$E$45,MATCH(J81,'Overview - Section A'!$U$38:$U$45,0)),""),"d-mmm-yy")</f>
        <v>1-Jul-18 to 31-Dec-18</v>
      </c>
      <c r="E81" s="388">
        <v>7313</v>
      </c>
      <c r="F81" s="389">
        <v>25000</v>
      </c>
      <c r="G81" s="458">
        <f t="shared" si="9"/>
        <v>29.251999999999999</v>
      </c>
      <c r="H81" s="392"/>
      <c r="I81" s="447" t="str">
        <f t="shared" ca="1" si="5"/>
        <v>61-Jul-18 to 31-Dec-18</v>
      </c>
      <c r="J81" s="394" t="s">
        <v>407</v>
      </c>
      <c r="K81" s="465"/>
      <c r="L81" s="447" t="b">
        <f t="shared" si="6"/>
        <v>1</v>
      </c>
      <c r="M81" s="447" t="b">
        <f t="shared" si="7"/>
        <v>1</v>
      </c>
      <c r="N81" s="447" t="s">
        <v>868</v>
      </c>
      <c r="O81" s="51"/>
      <c r="P81" s="446"/>
      <c r="Q81" s="446"/>
      <c r="R81" s="446"/>
      <c r="S81" s="446"/>
      <c r="T81" s="446"/>
      <c r="U81" s="446"/>
      <c r="V81" s="104"/>
      <c r="W81" s="104"/>
      <c r="X81" s="185"/>
    </row>
    <row r="82" spans="1:24" ht="47.1" customHeight="1" x14ac:dyDescent="0.25">
      <c r="A82" s="119"/>
      <c r="B82" s="367">
        <v>6</v>
      </c>
      <c r="C82" s="386" t="str">
        <f t="shared" si="4"/>
        <v/>
      </c>
      <c r="D82" s="387" t="str">
        <f ca="1">TEXT(IFERROR(INDEX('Overview - Section A'!$A$38:$A$45,MATCH(J82,'Overview - Section A'!$U$38:$U$45,0)),""),"d-mmm-yy") &amp;" to " &amp; TEXT(IFERROR(INDEX('Overview - Section A'!$E$38:$E$45,MATCH(J82,'Overview - Section A'!$U$38:$U$45,0)),""),"d-mmm-yy")</f>
        <v>1-Jan-19 to 30-Jun-19</v>
      </c>
      <c r="E82" s="388">
        <v>7875</v>
      </c>
      <c r="F82" s="389">
        <v>25000</v>
      </c>
      <c r="G82" s="458">
        <f t="shared" si="9"/>
        <v>31.5</v>
      </c>
      <c r="H82" s="392"/>
      <c r="I82" s="447" t="str">
        <f t="shared" ca="1" si="5"/>
        <v>61-Jan-19 to 30-Jun-19</v>
      </c>
      <c r="J82" s="394" t="s">
        <v>409</v>
      </c>
      <c r="K82" s="465"/>
      <c r="L82" s="447" t="b">
        <f t="shared" si="6"/>
        <v>1</v>
      </c>
      <c r="M82" s="447" t="b">
        <f t="shared" si="7"/>
        <v>1</v>
      </c>
      <c r="N82" s="447" t="s">
        <v>869</v>
      </c>
      <c r="O82" s="51"/>
      <c r="P82" s="446"/>
      <c r="Q82" s="446"/>
      <c r="R82" s="446"/>
      <c r="S82" s="446"/>
      <c r="T82" s="446"/>
      <c r="U82" s="446"/>
      <c r="V82" s="104"/>
      <c r="W82" s="104"/>
      <c r="X82" s="185"/>
    </row>
    <row r="83" spans="1:24" ht="47.1" customHeight="1" x14ac:dyDescent="0.25">
      <c r="A83" s="119"/>
      <c r="B83" s="367">
        <v>6</v>
      </c>
      <c r="C83" s="386" t="str">
        <f t="shared" si="4"/>
        <v/>
      </c>
      <c r="D83" s="387" t="str">
        <f ca="1">TEXT(IFERROR(INDEX('Overview - Section A'!$A$38:$A$45,MATCH(J83,'Overview - Section A'!$U$38:$U$45,0)),""),"d-mmm-yy") &amp;" to " &amp; TEXT(IFERROR(INDEX('Overview - Section A'!$E$38:$E$45,MATCH(J83,'Overview - Section A'!$U$38:$U$45,0)),""),"d-mmm-yy")</f>
        <v>1-Jul-19 to 31-Dec-19</v>
      </c>
      <c r="E83" s="388">
        <v>7875</v>
      </c>
      <c r="F83" s="389">
        <v>25000</v>
      </c>
      <c r="G83" s="458">
        <f t="shared" si="9"/>
        <v>31.5</v>
      </c>
      <c r="H83" s="392"/>
      <c r="I83" s="447" t="str">
        <f t="shared" ca="1" si="5"/>
        <v>61-Jul-19 to 31-Dec-19</v>
      </c>
      <c r="J83" s="394" t="s">
        <v>411</v>
      </c>
      <c r="K83" s="465"/>
      <c r="L83" s="447" t="b">
        <f t="shared" si="6"/>
        <v>1</v>
      </c>
      <c r="M83" s="447" t="b">
        <f t="shared" si="7"/>
        <v>1</v>
      </c>
      <c r="N83" s="447" t="s">
        <v>870</v>
      </c>
      <c r="O83" s="51"/>
      <c r="P83" s="446"/>
      <c r="Q83" s="446"/>
      <c r="R83" s="446"/>
      <c r="S83" s="446"/>
      <c r="T83" s="446"/>
      <c r="U83" s="446"/>
      <c r="V83" s="104"/>
      <c r="W83" s="104"/>
      <c r="X83" s="185"/>
    </row>
    <row r="84" spans="1:24" ht="47.1" customHeight="1" x14ac:dyDescent="0.25">
      <c r="A84" s="119"/>
      <c r="B84" s="367">
        <v>6</v>
      </c>
      <c r="C84" s="386" t="str">
        <f t="shared" si="4"/>
        <v/>
      </c>
      <c r="D84" s="387" t="str">
        <f ca="1">TEXT(IFERROR(INDEX('Overview - Section A'!$A$38:$A$45,MATCH(J84,'Overview - Section A'!$U$38:$U$45,0)),""),"d-mmm-yy") &amp;" to " &amp; TEXT(IFERROR(INDEX('Overview - Section A'!$E$38:$E$45,MATCH(J84,'Overview - Section A'!$U$38:$U$45,0)),""),"d-mmm-yy")</f>
        <v>1-Jan-20 to 30-Jun-20</v>
      </c>
      <c r="E84" s="388">
        <v>8437</v>
      </c>
      <c r="F84" s="389">
        <v>25000</v>
      </c>
      <c r="G84" s="458">
        <f t="shared" si="9"/>
        <v>33.747999999999998</v>
      </c>
      <c r="H84" s="392"/>
      <c r="I84" s="447" t="str">
        <f t="shared" ca="1" si="5"/>
        <v>61-Jan-20 to 30-Jun-20</v>
      </c>
      <c r="J84" s="394" t="s">
        <v>413</v>
      </c>
      <c r="K84" s="465"/>
      <c r="L84" s="447" t="b">
        <f t="shared" si="6"/>
        <v>1</v>
      </c>
      <c r="M84" s="447" t="b">
        <f t="shared" si="7"/>
        <v>1</v>
      </c>
      <c r="N84" s="447" t="s">
        <v>871</v>
      </c>
      <c r="O84" s="51"/>
      <c r="P84" s="446"/>
      <c r="Q84" s="446"/>
      <c r="R84" s="446"/>
      <c r="S84" s="446"/>
      <c r="T84" s="446"/>
      <c r="U84" s="446"/>
      <c r="V84" s="104"/>
      <c r="W84" s="104"/>
      <c r="X84" s="185"/>
    </row>
    <row r="85" spans="1:24" ht="47.1" customHeight="1" x14ac:dyDescent="0.25">
      <c r="A85" s="119"/>
      <c r="B85" s="367">
        <v>6</v>
      </c>
      <c r="C85" s="386" t="str">
        <f t="shared" si="4"/>
        <v/>
      </c>
      <c r="D85" s="387" t="str">
        <f ca="1">TEXT(IFERROR(INDEX('Overview - Section A'!$A$38:$A$45,MATCH(J85,'Overview - Section A'!$U$38:$U$45,0)),""),"d-mmm-yy") &amp;" to " &amp; TEXT(IFERROR(INDEX('Overview - Section A'!$E$38:$E$45,MATCH(J85,'Overview - Section A'!$U$38:$U$45,0)),""),"d-mmm-yy")</f>
        <v>1-Jul-20 to 31-Dec-20</v>
      </c>
      <c r="E85" s="388">
        <v>8438</v>
      </c>
      <c r="F85" s="389">
        <v>25000</v>
      </c>
      <c r="G85" s="458">
        <f t="shared" si="9"/>
        <v>33.751999999999995</v>
      </c>
      <c r="H85" s="392"/>
      <c r="I85" s="447" t="str">
        <f t="shared" ca="1" si="5"/>
        <v>61-Jul-20 to 31-Dec-20</v>
      </c>
      <c r="J85" s="394" t="s">
        <v>415</v>
      </c>
      <c r="K85" s="465"/>
      <c r="L85" s="447" t="b">
        <f t="shared" si="6"/>
        <v>1</v>
      </c>
      <c r="M85" s="447" t="b">
        <f t="shared" si="7"/>
        <v>1</v>
      </c>
      <c r="N85" s="447" t="s">
        <v>872</v>
      </c>
      <c r="O85" s="51"/>
      <c r="P85" s="446"/>
      <c r="Q85" s="446"/>
      <c r="R85" s="446"/>
      <c r="S85" s="446"/>
      <c r="T85" s="446"/>
      <c r="U85" s="446"/>
      <c r="V85" s="104"/>
      <c r="W85" s="104"/>
      <c r="X85" s="185"/>
    </row>
    <row r="86" spans="1:24" ht="47.1" customHeight="1" x14ac:dyDescent="0.25">
      <c r="A86" s="119"/>
      <c r="B86" s="367">
        <v>6</v>
      </c>
      <c r="C86" s="386" t="str">
        <f t="shared" si="4"/>
        <v/>
      </c>
      <c r="D86" s="387" t="str">
        <f ca="1">TEXT(IFERROR(INDEX('Overview - Section A'!$A$38:$A$45,MATCH(J86,'Overview - Section A'!$U$38:$U$45,0)),""),"d-mmm-yy") &amp;" to " &amp; TEXT(IFERROR(INDEX('Overview - Section A'!$E$38:$E$45,MATCH(J86,'Overview - Section A'!$U$38:$U$45,0)),""),"d-mmm-yy")</f>
        <v>1-Jan-21 to 30-Jun-21</v>
      </c>
      <c r="E86" s="464"/>
      <c r="F86" s="389"/>
      <c r="G86" s="458" t="str">
        <f t="shared" si="9"/>
        <v/>
      </c>
      <c r="H86" s="392"/>
      <c r="I86" s="447" t="str">
        <f t="shared" ca="1" si="5"/>
        <v>61-Jan-21 to 30-Jun-21</v>
      </c>
      <c r="J86" s="394" t="s">
        <v>417</v>
      </c>
      <c r="K86" s="465"/>
      <c r="L86" s="447" t="b">
        <f t="shared" si="6"/>
        <v>1</v>
      </c>
      <c r="M86" s="447" t="b">
        <f t="shared" si="7"/>
        <v>0</v>
      </c>
      <c r="N86" s="447" t="s">
        <v>873</v>
      </c>
      <c r="O86" s="51"/>
      <c r="P86" s="446"/>
      <c r="Q86" s="446"/>
      <c r="R86" s="446"/>
      <c r="S86" s="446"/>
      <c r="T86" s="446"/>
      <c r="U86" s="446"/>
      <c r="V86" s="104"/>
      <c r="W86" s="104"/>
      <c r="X86" s="185"/>
    </row>
    <row r="87" spans="1:24" ht="70.7" customHeight="1" x14ac:dyDescent="0.25">
      <c r="A87" s="119"/>
      <c r="B87" s="367">
        <v>7</v>
      </c>
      <c r="C87" s="386" t="str">
        <f t="shared" si="4"/>
        <v>KP-5: Percentage of individuals receiving Opioid Substitution Therapy who received treatment for at least 6 months</v>
      </c>
      <c r="D87" s="387" t="str">
        <f ca="1">TEXT(IFERROR(INDEX('Overview - Section A'!$A$38:$A$45,MATCH(J87,'Overview - Section A'!$U$38:$U$45,0)),""),"d-mmm-yy") &amp;" to " &amp; TEXT(IFERROR(INDEX('Overview - Section A'!$E$38:$E$45,MATCH(J87,'Overview - Section A'!$U$38:$U$45,0)),""),"d-mmm-yy")</f>
        <v>1-Jul-18 to 31-Dec-18</v>
      </c>
      <c r="E87" s="388">
        <v>150</v>
      </c>
      <c r="F87" s="389">
        <v>250</v>
      </c>
      <c r="G87" s="458">
        <f t="shared" si="9"/>
        <v>60</v>
      </c>
      <c r="H87" s="392"/>
      <c r="I87" s="447" t="str">
        <f t="shared" ca="1" si="5"/>
        <v>71-Jul-18 to 31-Dec-18</v>
      </c>
      <c r="J87" s="394" t="s">
        <v>407</v>
      </c>
      <c r="K87" s="465"/>
      <c r="L87" s="447" t="b">
        <f t="shared" si="6"/>
        <v>1</v>
      </c>
      <c r="M87" s="447" t="b">
        <f t="shared" si="7"/>
        <v>1</v>
      </c>
      <c r="N87" s="447" t="s">
        <v>874</v>
      </c>
      <c r="O87" s="51"/>
      <c r="P87" s="446"/>
      <c r="Q87" s="446"/>
      <c r="R87" s="446"/>
      <c r="S87" s="446"/>
      <c r="T87" s="446"/>
      <c r="U87" s="446"/>
      <c r="V87" s="104"/>
      <c r="W87" s="104"/>
      <c r="X87" s="185"/>
    </row>
    <row r="88" spans="1:24" ht="47.1" customHeight="1" x14ac:dyDescent="0.25">
      <c r="A88" s="119"/>
      <c r="B88" s="367">
        <v>7</v>
      </c>
      <c r="C88" s="386" t="str">
        <f t="shared" si="4"/>
        <v/>
      </c>
      <c r="D88" s="387" t="str">
        <f ca="1">TEXT(IFERROR(INDEX('Overview - Section A'!$A$38:$A$45,MATCH(J88,'Overview - Section A'!$U$38:$U$45,0)),""),"d-mmm-yy") &amp;" to " &amp; TEXT(IFERROR(INDEX('Overview - Section A'!$E$38:$E$45,MATCH(J88,'Overview - Section A'!$U$38:$U$45,0)),""),"d-mmm-yy")</f>
        <v>1-Jan-19 to 30-Jun-19</v>
      </c>
      <c r="E88" s="388">
        <v>160</v>
      </c>
      <c r="F88" s="389">
        <v>255</v>
      </c>
      <c r="G88" s="458">
        <f t="shared" si="9"/>
        <v>62.745098039215684</v>
      </c>
      <c r="H88" s="392"/>
      <c r="I88" s="447" t="str">
        <f t="shared" ca="1" si="5"/>
        <v>71-Jan-19 to 30-Jun-19</v>
      </c>
      <c r="J88" s="394" t="s">
        <v>409</v>
      </c>
      <c r="K88" s="465"/>
      <c r="L88" s="447" t="b">
        <f t="shared" si="6"/>
        <v>1</v>
      </c>
      <c r="M88" s="447" t="b">
        <f t="shared" si="7"/>
        <v>1</v>
      </c>
      <c r="N88" s="447" t="s">
        <v>875</v>
      </c>
      <c r="O88" s="51"/>
      <c r="P88" s="446"/>
      <c r="Q88" s="446"/>
      <c r="R88" s="446"/>
      <c r="S88" s="446"/>
      <c r="T88" s="446"/>
      <c r="U88" s="446"/>
      <c r="V88" s="104"/>
      <c r="W88" s="104"/>
      <c r="X88" s="185"/>
    </row>
    <row r="89" spans="1:24" ht="47.1" customHeight="1" x14ac:dyDescent="0.25">
      <c r="A89" s="119"/>
      <c r="B89" s="367">
        <v>7</v>
      </c>
      <c r="C89" s="386" t="str">
        <f t="shared" si="4"/>
        <v/>
      </c>
      <c r="D89" s="387" t="str">
        <f ca="1">TEXT(IFERROR(INDEX('Overview - Section A'!$A$38:$A$45,MATCH(J89,'Overview - Section A'!$U$38:$U$45,0)),""),"d-mmm-yy") &amp;" to " &amp; TEXT(IFERROR(INDEX('Overview - Section A'!$E$38:$E$45,MATCH(J89,'Overview - Section A'!$U$38:$U$45,0)),""),"d-mmm-yy")</f>
        <v>1-Jul-19 to 31-Dec-19</v>
      </c>
      <c r="E89" s="388">
        <v>169</v>
      </c>
      <c r="F89" s="389">
        <v>260</v>
      </c>
      <c r="G89" s="458">
        <f t="shared" si="9"/>
        <v>65</v>
      </c>
      <c r="H89" s="392"/>
      <c r="I89" s="447" t="str">
        <f t="shared" ca="1" si="5"/>
        <v>71-Jul-19 to 31-Dec-19</v>
      </c>
      <c r="J89" s="394" t="s">
        <v>411</v>
      </c>
      <c r="K89" s="465"/>
      <c r="L89" s="447" t="b">
        <f t="shared" si="6"/>
        <v>1</v>
      </c>
      <c r="M89" s="447" t="b">
        <f t="shared" si="7"/>
        <v>1</v>
      </c>
      <c r="N89" s="447" t="s">
        <v>876</v>
      </c>
      <c r="O89" s="51"/>
      <c r="P89" s="446"/>
      <c r="Q89" s="446"/>
      <c r="R89" s="446"/>
      <c r="S89" s="446"/>
      <c r="T89" s="446"/>
      <c r="U89" s="446"/>
      <c r="V89" s="104"/>
      <c r="W89" s="104"/>
      <c r="X89" s="185"/>
    </row>
    <row r="90" spans="1:24" ht="47.1" customHeight="1" x14ac:dyDescent="0.25">
      <c r="A90" s="119"/>
      <c r="B90" s="367">
        <v>7</v>
      </c>
      <c r="C90" s="386" t="str">
        <f t="shared" si="4"/>
        <v/>
      </c>
      <c r="D90" s="387" t="str">
        <f ca="1">TEXT(IFERROR(INDEX('Overview - Section A'!$A$38:$A$45,MATCH(J90,'Overview - Section A'!$U$38:$U$45,0)),""),"d-mmm-yy") &amp;" to " &amp; TEXT(IFERROR(INDEX('Overview - Section A'!$E$38:$E$45,MATCH(J90,'Overview - Section A'!$U$38:$U$45,0)),""),"d-mmm-yy")</f>
        <v>1-Jan-20 to 30-Jun-20</v>
      </c>
      <c r="E90" s="388">
        <v>178</v>
      </c>
      <c r="F90" s="389">
        <v>265</v>
      </c>
      <c r="G90" s="458">
        <f t="shared" si="9"/>
        <v>67.169811320754718</v>
      </c>
      <c r="H90" s="392"/>
      <c r="I90" s="447" t="str">
        <f t="shared" ca="1" si="5"/>
        <v>71-Jan-20 to 30-Jun-20</v>
      </c>
      <c r="J90" s="394" t="s">
        <v>413</v>
      </c>
      <c r="K90" s="465"/>
      <c r="L90" s="447" t="b">
        <f t="shared" si="6"/>
        <v>1</v>
      </c>
      <c r="M90" s="447" t="b">
        <f t="shared" si="7"/>
        <v>1</v>
      </c>
      <c r="N90" s="447" t="s">
        <v>877</v>
      </c>
      <c r="O90" s="51"/>
      <c r="P90" s="446"/>
      <c r="Q90" s="446"/>
      <c r="R90" s="446"/>
      <c r="S90" s="446"/>
      <c r="T90" s="446"/>
      <c r="U90" s="446"/>
      <c r="V90" s="104"/>
      <c r="W90" s="104"/>
      <c r="X90" s="185"/>
    </row>
    <row r="91" spans="1:24" ht="47.1" customHeight="1" x14ac:dyDescent="0.25">
      <c r="A91" s="119"/>
      <c r="B91" s="367">
        <v>7</v>
      </c>
      <c r="C91" s="386" t="str">
        <f t="shared" si="4"/>
        <v/>
      </c>
      <c r="D91" s="387" t="str">
        <f ca="1">TEXT(IFERROR(INDEX('Overview - Section A'!$A$38:$A$45,MATCH(J91,'Overview - Section A'!$U$38:$U$45,0)),""),"d-mmm-yy") &amp;" to " &amp; TEXT(IFERROR(INDEX('Overview - Section A'!$E$38:$E$45,MATCH(J91,'Overview - Section A'!$U$38:$U$45,0)),""),"d-mmm-yy")</f>
        <v>1-Jul-20 to 31-Dec-20</v>
      </c>
      <c r="E91" s="388">
        <v>189</v>
      </c>
      <c r="F91" s="389">
        <v>270</v>
      </c>
      <c r="G91" s="458">
        <f t="shared" si="9"/>
        <v>70</v>
      </c>
      <c r="H91" s="392"/>
      <c r="I91" s="447" t="str">
        <f t="shared" ca="1" si="5"/>
        <v>71-Jul-20 to 31-Dec-20</v>
      </c>
      <c r="J91" s="394" t="s">
        <v>415</v>
      </c>
      <c r="K91" s="465"/>
      <c r="L91" s="447" t="b">
        <f t="shared" si="6"/>
        <v>1</v>
      </c>
      <c r="M91" s="447" t="b">
        <f t="shared" si="7"/>
        <v>1</v>
      </c>
      <c r="N91" s="447" t="s">
        <v>878</v>
      </c>
      <c r="O91" s="51"/>
      <c r="P91" s="446"/>
      <c r="Q91" s="446"/>
      <c r="R91" s="446"/>
      <c r="S91" s="446"/>
      <c r="T91" s="446"/>
      <c r="U91" s="446"/>
      <c r="V91" s="104"/>
      <c r="W91" s="104"/>
      <c r="X91" s="185"/>
    </row>
    <row r="92" spans="1:24" ht="47.1" customHeight="1" x14ac:dyDescent="0.25">
      <c r="A92" s="119"/>
      <c r="B92" s="367">
        <v>7</v>
      </c>
      <c r="C92" s="386" t="str">
        <f t="shared" si="4"/>
        <v/>
      </c>
      <c r="D92" s="387" t="str">
        <f ca="1">TEXT(IFERROR(INDEX('Overview - Section A'!$A$38:$A$45,MATCH(J92,'Overview - Section A'!$U$38:$U$45,0)),""),"d-mmm-yy") &amp;" to " &amp; TEXT(IFERROR(INDEX('Overview - Section A'!$E$38:$E$45,MATCH(J92,'Overview - Section A'!$U$38:$U$45,0)),""),"d-mmm-yy")</f>
        <v>1-Jan-21 to 30-Jun-21</v>
      </c>
      <c r="E92" s="464"/>
      <c r="F92" s="389"/>
      <c r="G92" s="458" t="str">
        <f t="shared" si="9"/>
        <v/>
      </c>
      <c r="H92" s="392"/>
      <c r="I92" s="447" t="str">
        <f t="shared" ca="1" si="5"/>
        <v>71-Jan-21 to 30-Jun-21</v>
      </c>
      <c r="J92" s="394" t="s">
        <v>417</v>
      </c>
      <c r="K92" s="465"/>
      <c r="L92" s="447" t="b">
        <f t="shared" si="6"/>
        <v>1</v>
      </c>
      <c r="M92" s="447" t="b">
        <f t="shared" si="7"/>
        <v>0</v>
      </c>
      <c r="N92" s="447" t="s">
        <v>879</v>
      </c>
      <c r="O92" s="51"/>
      <c r="P92" s="446"/>
      <c r="Q92" s="446"/>
      <c r="R92" s="446"/>
      <c r="S92" s="446"/>
      <c r="T92" s="446"/>
      <c r="U92" s="446"/>
      <c r="V92" s="104"/>
      <c r="W92" s="104"/>
      <c r="X92" s="185"/>
    </row>
    <row r="93" spans="1:24" ht="47.1" customHeight="1" x14ac:dyDescent="0.25">
      <c r="A93" s="119"/>
      <c r="B93" s="367">
        <v>8</v>
      </c>
      <c r="C93" s="386" t="str">
        <f t="shared" si="4"/>
        <v>TCS-1(M): Percentage of people living with HIV currently receiving antiretroviral therapy</v>
      </c>
      <c r="D93" s="387" t="str">
        <f ca="1">TEXT(IFERROR(INDEX('Overview - Section A'!$A$38:$A$45,MATCH(J93,'Overview - Section A'!$U$38:$U$45,0)),""),"d-mmm-yy") &amp;" to " &amp; TEXT(IFERROR(INDEX('Overview - Section A'!$E$38:$E$45,MATCH(J93,'Overview - Section A'!$U$38:$U$45,0)),""),"d-mmm-yy")</f>
        <v>1-Jul-18 to 31-Dec-18</v>
      </c>
      <c r="E93" s="388">
        <v>4373</v>
      </c>
      <c r="F93" s="389">
        <v>8500</v>
      </c>
      <c r="G93" s="458">
        <f t="shared" si="9"/>
        <v>51.44705882352941</v>
      </c>
      <c r="H93" s="392"/>
      <c r="I93" s="447" t="str">
        <f t="shared" ca="1" si="5"/>
        <v>81-Jul-18 to 31-Dec-18</v>
      </c>
      <c r="J93" s="394" t="s">
        <v>407</v>
      </c>
      <c r="K93" s="465"/>
      <c r="L93" s="447" t="b">
        <f t="shared" si="6"/>
        <v>1</v>
      </c>
      <c r="M93" s="447" t="b">
        <f t="shared" si="7"/>
        <v>1</v>
      </c>
      <c r="N93" s="447" t="s">
        <v>880</v>
      </c>
      <c r="O93" s="51"/>
      <c r="P93" s="446"/>
      <c r="Q93" s="446"/>
      <c r="R93" s="446"/>
      <c r="S93" s="446"/>
      <c r="T93" s="446"/>
      <c r="U93" s="446"/>
      <c r="V93" s="104"/>
      <c r="W93" s="104"/>
      <c r="X93" s="185"/>
    </row>
    <row r="94" spans="1:24" ht="47.1" customHeight="1" x14ac:dyDescent="0.25">
      <c r="A94" s="119"/>
      <c r="B94" s="367">
        <v>8</v>
      </c>
      <c r="C94" s="386" t="str">
        <f t="shared" si="4"/>
        <v/>
      </c>
      <c r="D94" s="387" t="str">
        <f ca="1">TEXT(IFERROR(INDEX('Overview - Section A'!$A$38:$A$45,MATCH(J94,'Overview - Section A'!$U$38:$U$45,0)),""),"d-mmm-yy") &amp;" to " &amp; TEXT(IFERROR(INDEX('Overview - Section A'!$E$38:$E$45,MATCH(J94,'Overview - Section A'!$U$38:$U$45,0)),""),"d-mmm-yy")</f>
        <v>1-Jan-19 to 30-Jun-19</v>
      </c>
      <c r="E94" s="388">
        <v>5123</v>
      </c>
      <c r="F94" s="389">
        <v>8500</v>
      </c>
      <c r="G94" s="458">
        <f t="shared" si="9"/>
        <v>60.27058823529412</v>
      </c>
      <c r="H94" s="392"/>
      <c r="I94" s="447" t="str">
        <f t="shared" ca="1" si="5"/>
        <v>81-Jan-19 to 30-Jun-19</v>
      </c>
      <c r="J94" s="394" t="s">
        <v>409</v>
      </c>
      <c r="K94" s="465"/>
      <c r="L94" s="447" t="b">
        <f t="shared" si="6"/>
        <v>1</v>
      </c>
      <c r="M94" s="447" t="b">
        <f t="shared" si="7"/>
        <v>1</v>
      </c>
      <c r="N94" s="447" t="s">
        <v>881</v>
      </c>
      <c r="O94" s="51"/>
      <c r="P94" s="446"/>
      <c r="Q94" s="446"/>
      <c r="R94" s="446"/>
      <c r="S94" s="446"/>
      <c r="T94" s="446"/>
      <c r="U94" s="446"/>
      <c r="V94" s="104"/>
      <c r="W94" s="104"/>
      <c r="X94" s="185"/>
    </row>
    <row r="95" spans="1:24" ht="47.1" customHeight="1" x14ac:dyDescent="0.25">
      <c r="A95" s="119"/>
      <c r="B95" s="367">
        <v>8</v>
      </c>
      <c r="C95" s="386" t="str">
        <f t="shared" si="4"/>
        <v/>
      </c>
      <c r="D95" s="387" t="str">
        <f ca="1">TEXT(IFERROR(INDEX('Overview - Section A'!$A$38:$A$45,MATCH(J95,'Overview - Section A'!$U$38:$U$45,0)),""),"d-mmm-yy") &amp;" to " &amp; TEXT(IFERROR(INDEX('Overview - Section A'!$E$38:$E$45,MATCH(J95,'Overview - Section A'!$U$38:$U$45,0)),""),"d-mmm-yy")</f>
        <v>1-Jul-19 to 31-Dec-19</v>
      </c>
      <c r="E95" s="388">
        <v>5873</v>
      </c>
      <c r="F95" s="389">
        <v>8500</v>
      </c>
      <c r="G95" s="458">
        <f t="shared" si="9"/>
        <v>69.094117647058823</v>
      </c>
      <c r="H95" s="392"/>
      <c r="I95" s="447" t="str">
        <f t="shared" ca="1" si="5"/>
        <v>81-Jul-19 to 31-Dec-19</v>
      </c>
      <c r="J95" s="394" t="s">
        <v>411</v>
      </c>
      <c r="K95" s="465"/>
      <c r="L95" s="447" t="b">
        <f t="shared" si="6"/>
        <v>1</v>
      </c>
      <c r="M95" s="447" t="b">
        <f t="shared" si="7"/>
        <v>1</v>
      </c>
      <c r="N95" s="447" t="s">
        <v>882</v>
      </c>
      <c r="O95" s="51"/>
      <c r="P95" s="446"/>
      <c r="Q95" s="446"/>
      <c r="R95" s="446"/>
      <c r="S95" s="446"/>
      <c r="T95" s="446"/>
      <c r="U95" s="446"/>
      <c r="V95" s="104"/>
      <c r="W95" s="104"/>
      <c r="X95" s="185"/>
    </row>
    <row r="96" spans="1:24" ht="47.1" customHeight="1" x14ac:dyDescent="0.25">
      <c r="A96" s="119"/>
      <c r="B96" s="367">
        <v>8</v>
      </c>
      <c r="C96" s="386" t="str">
        <f t="shared" si="4"/>
        <v/>
      </c>
      <c r="D96" s="387" t="str">
        <f ca="1">TEXT(IFERROR(INDEX('Overview - Section A'!$A$38:$A$45,MATCH(J96,'Overview - Section A'!$U$38:$U$45,0)),""),"d-mmm-yy") &amp;" to " &amp; TEXT(IFERROR(INDEX('Overview - Section A'!$E$38:$E$45,MATCH(J96,'Overview - Section A'!$U$38:$U$45,0)),""),"d-mmm-yy")</f>
        <v>1-Jan-20 to 30-Jun-20</v>
      </c>
      <c r="E96" s="388">
        <v>6730</v>
      </c>
      <c r="F96" s="389">
        <v>8500</v>
      </c>
      <c r="G96" s="458">
        <f t="shared" si="9"/>
        <v>79.17647058823529</v>
      </c>
      <c r="H96" s="392"/>
      <c r="I96" s="447" t="str">
        <f t="shared" ca="1" si="5"/>
        <v>81-Jan-20 to 30-Jun-20</v>
      </c>
      <c r="J96" s="394" t="s">
        <v>413</v>
      </c>
      <c r="K96" s="465"/>
      <c r="L96" s="447" t="b">
        <f t="shared" si="6"/>
        <v>1</v>
      </c>
      <c r="M96" s="447" t="b">
        <f t="shared" si="7"/>
        <v>1</v>
      </c>
      <c r="N96" s="447" t="s">
        <v>883</v>
      </c>
      <c r="O96" s="51"/>
      <c r="P96" s="446"/>
      <c r="Q96" s="446"/>
      <c r="R96" s="446"/>
      <c r="S96" s="446"/>
      <c r="T96" s="446"/>
      <c r="U96" s="446"/>
      <c r="V96" s="104"/>
      <c r="W96" s="104"/>
      <c r="X96" s="185"/>
    </row>
    <row r="97" spans="1:24" ht="47.1" customHeight="1" x14ac:dyDescent="0.25">
      <c r="A97" s="119"/>
      <c r="B97" s="367">
        <v>8</v>
      </c>
      <c r="C97" s="386" t="str">
        <f t="shared" si="4"/>
        <v/>
      </c>
      <c r="D97" s="387" t="str">
        <f ca="1">TEXT(IFERROR(INDEX('Overview - Section A'!$A$38:$A$45,MATCH(J97,'Overview - Section A'!$U$38:$U$45,0)),""),"d-mmm-yy") &amp;" to " &amp; TEXT(IFERROR(INDEX('Overview - Section A'!$E$38:$E$45,MATCH(J97,'Overview - Section A'!$U$38:$U$45,0)),""),"d-mmm-yy")</f>
        <v>1-Jul-20 to 31-Dec-20</v>
      </c>
      <c r="E97" s="388">
        <v>7587</v>
      </c>
      <c r="F97" s="389">
        <v>8500</v>
      </c>
      <c r="G97" s="458">
        <f t="shared" si="9"/>
        <v>89.258823529411771</v>
      </c>
      <c r="H97" s="392"/>
      <c r="I97" s="447" t="str">
        <f t="shared" ca="1" si="5"/>
        <v>81-Jul-20 to 31-Dec-20</v>
      </c>
      <c r="J97" s="394" t="s">
        <v>415</v>
      </c>
      <c r="K97" s="465"/>
      <c r="L97" s="447" t="b">
        <f t="shared" si="6"/>
        <v>1</v>
      </c>
      <c r="M97" s="447" t="b">
        <f t="shared" si="7"/>
        <v>1</v>
      </c>
      <c r="N97" s="447" t="s">
        <v>884</v>
      </c>
      <c r="O97" s="51"/>
      <c r="P97" s="446"/>
      <c r="Q97" s="446"/>
      <c r="R97" s="446"/>
      <c r="S97" s="446"/>
      <c r="T97" s="446"/>
      <c r="U97" s="446"/>
      <c r="V97" s="104"/>
      <c r="W97" s="104"/>
      <c r="X97" s="185"/>
    </row>
    <row r="98" spans="1:24" ht="47.1" customHeight="1" x14ac:dyDescent="0.25">
      <c r="A98" s="119"/>
      <c r="B98" s="367">
        <v>8</v>
      </c>
      <c r="C98" s="386" t="str">
        <f t="shared" si="4"/>
        <v/>
      </c>
      <c r="D98" s="387" t="str">
        <f ca="1">TEXT(IFERROR(INDEX('Overview - Section A'!$A$38:$A$45,MATCH(J98,'Overview - Section A'!$U$38:$U$45,0)),""),"d-mmm-yy") &amp;" to " &amp; TEXT(IFERROR(INDEX('Overview - Section A'!$E$38:$E$45,MATCH(J98,'Overview - Section A'!$U$38:$U$45,0)),""),"d-mmm-yy")</f>
        <v>1-Jan-21 to 30-Jun-21</v>
      </c>
      <c r="E98" s="464"/>
      <c r="F98" s="389"/>
      <c r="G98" s="458" t="str">
        <f t="shared" si="9"/>
        <v/>
      </c>
      <c r="H98" s="392"/>
      <c r="I98" s="447" t="str">
        <f t="shared" ca="1" si="5"/>
        <v>81-Jan-21 to 30-Jun-21</v>
      </c>
      <c r="J98" s="394" t="s">
        <v>417</v>
      </c>
      <c r="K98" s="465"/>
      <c r="L98" s="447" t="b">
        <f t="shared" si="6"/>
        <v>1</v>
      </c>
      <c r="M98" s="447" t="b">
        <f t="shared" si="7"/>
        <v>0</v>
      </c>
      <c r="N98" s="447" t="s">
        <v>885</v>
      </c>
      <c r="O98" s="51"/>
      <c r="P98" s="446"/>
      <c r="Q98" s="446"/>
      <c r="R98" s="446"/>
      <c r="S98" s="446"/>
      <c r="T98" s="446"/>
      <c r="U98" s="446"/>
      <c r="V98" s="104"/>
      <c r="W98" s="104"/>
      <c r="X98" s="185"/>
    </row>
    <row r="99" spans="1:24" ht="73.349999999999994" customHeight="1" x14ac:dyDescent="0.25">
      <c r="A99" s="119"/>
      <c r="B99" s="367">
        <v>9</v>
      </c>
      <c r="C99" s="386" t="str">
        <f t="shared" si="4"/>
        <v>TCS-3.1: Percentage of people living with HIV and on ART, who have a suppressed viral load at 12 months (&lt;1000 copies/ml)</v>
      </c>
      <c r="D99" s="387" t="str">
        <f ca="1">TEXT(IFERROR(INDEX('Overview - Section A'!$A$38:$A$45,MATCH(J99,'Overview - Section A'!$U$38:$U$45,0)),""),"d-mmm-yy") &amp;" to " &amp; TEXT(IFERROR(INDEX('Overview - Section A'!$E$38:$E$45,MATCH(J99,'Overview - Section A'!$U$38:$U$45,0)),""),"d-mmm-yy")</f>
        <v>1-Jul-18 to 31-Dec-18</v>
      </c>
      <c r="E99" s="388">
        <v>2405</v>
      </c>
      <c r="F99" s="389">
        <v>4373</v>
      </c>
      <c r="G99" s="525">
        <v>0.55000000000000004</v>
      </c>
      <c r="H99" s="392"/>
      <c r="I99" s="447" t="str">
        <f t="shared" ca="1" si="5"/>
        <v>91-Jul-18 to 31-Dec-18</v>
      </c>
      <c r="J99" s="394" t="s">
        <v>407</v>
      </c>
      <c r="K99" s="465"/>
      <c r="L99" s="447" t="b">
        <f t="shared" si="6"/>
        <v>1</v>
      </c>
      <c r="M99" s="447" t="b">
        <f t="shared" si="7"/>
        <v>1</v>
      </c>
      <c r="N99" s="447" t="s">
        <v>886</v>
      </c>
      <c r="O99" s="51"/>
      <c r="P99" s="446"/>
      <c r="Q99" s="446"/>
      <c r="R99" s="446"/>
      <c r="S99" s="446"/>
      <c r="T99" s="446"/>
      <c r="U99" s="446"/>
      <c r="V99" s="104"/>
      <c r="W99" s="104"/>
      <c r="X99" s="185"/>
    </row>
    <row r="100" spans="1:24" ht="47.1" customHeight="1" x14ac:dyDescent="0.25">
      <c r="A100" s="119"/>
      <c r="B100" s="367">
        <v>9</v>
      </c>
      <c r="C100" s="386" t="str">
        <f t="shared" si="4"/>
        <v/>
      </c>
      <c r="D100" s="387" t="str">
        <f ca="1">TEXT(IFERROR(INDEX('Overview - Section A'!$A$38:$A$45,MATCH(J100,'Overview - Section A'!$U$38:$U$45,0)),""),"d-mmm-yy") &amp;" to " &amp; TEXT(IFERROR(INDEX('Overview - Section A'!$E$38:$E$45,MATCH(J100,'Overview - Section A'!$U$38:$U$45,0)),""),"d-mmm-yy")</f>
        <v>1-Jan-19 to 30-Jun-19</v>
      </c>
      <c r="E100" s="388"/>
      <c r="F100" s="389"/>
      <c r="G100" s="525"/>
      <c r="H100" s="392"/>
      <c r="I100" s="447" t="str">
        <f t="shared" ca="1" si="5"/>
        <v>91-Jan-19 to 30-Jun-19</v>
      </c>
      <c r="J100" s="394" t="s">
        <v>409</v>
      </c>
      <c r="K100" s="465"/>
      <c r="L100" s="447" t="b">
        <f t="shared" si="6"/>
        <v>1</v>
      </c>
      <c r="M100" s="447" t="b">
        <f t="shared" si="7"/>
        <v>0</v>
      </c>
      <c r="N100" s="447" t="s">
        <v>887</v>
      </c>
      <c r="O100" s="51"/>
      <c r="P100" s="446"/>
      <c r="Q100" s="446"/>
      <c r="R100" s="446"/>
      <c r="S100" s="446"/>
      <c r="T100" s="446"/>
      <c r="U100" s="446"/>
      <c r="V100" s="104"/>
      <c r="W100" s="104"/>
      <c r="X100" s="185"/>
    </row>
    <row r="101" spans="1:24" ht="47.1" customHeight="1" x14ac:dyDescent="0.25">
      <c r="A101" s="119"/>
      <c r="B101" s="367">
        <v>9</v>
      </c>
      <c r="C101" s="386" t="str">
        <f t="shared" si="4"/>
        <v/>
      </c>
      <c r="D101" s="387" t="str">
        <f ca="1">TEXT(IFERROR(INDEX('Overview - Section A'!$A$38:$A$45,MATCH(J101,'Overview - Section A'!$U$38:$U$45,0)),""),"d-mmm-yy") &amp;" to " &amp; TEXT(IFERROR(INDEX('Overview - Section A'!$E$38:$E$45,MATCH(J101,'Overview - Section A'!$U$38:$U$45,0)),""),"d-mmm-yy")</f>
        <v>1-Jul-19 to 31-Dec-19</v>
      </c>
      <c r="E101" s="388">
        <v>3935</v>
      </c>
      <c r="F101" s="389">
        <v>5873</v>
      </c>
      <c r="G101" s="525">
        <v>0.67</v>
      </c>
      <c r="H101" s="392"/>
      <c r="I101" s="447" t="str">
        <f t="shared" ca="1" si="5"/>
        <v>91-Jul-19 to 31-Dec-19</v>
      </c>
      <c r="J101" s="394" t="s">
        <v>411</v>
      </c>
      <c r="K101" s="465"/>
      <c r="L101" s="447" t="b">
        <f t="shared" si="6"/>
        <v>1</v>
      </c>
      <c r="M101" s="447" t="b">
        <f t="shared" si="7"/>
        <v>1</v>
      </c>
      <c r="N101" s="447" t="s">
        <v>888</v>
      </c>
      <c r="O101" s="51"/>
      <c r="P101" s="446"/>
      <c r="Q101" s="446"/>
      <c r="R101" s="446"/>
      <c r="S101" s="446"/>
      <c r="T101" s="446"/>
      <c r="U101" s="446"/>
      <c r="V101" s="104"/>
      <c r="W101" s="104"/>
      <c r="X101" s="185"/>
    </row>
    <row r="102" spans="1:24" ht="47.1" customHeight="1" x14ac:dyDescent="0.25">
      <c r="A102" s="119"/>
      <c r="B102" s="367">
        <v>9</v>
      </c>
      <c r="C102" s="386" t="str">
        <f t="shared" si="4"/>
        <v/>
      </c>
      <c r="D102" s="387" t="str">
        <f ca="1">TEXT(IFERROR(INDEX('Overview - Section A'!$A$38:$A$45,MATCH(J102,'Overview - Section A'!$U$38:$U$45,0)),""),"d-mmm-yy") &amp;" to " &amp; TEXT(IFERROR(INDEX('Overview - Section A'!$E$38:$E$45,MATCH(J102,'Overview - Section A'!$U$38:$U$45,0)),""),"d-mmm-yy")</f>
        <v>1-Jan-20 to 30-Jun-20</v>
      </c>
      <c r="E102" s="388"/>
      <c r="F102" s="389"/>
      <c r="G102" s="525"/>
      <c r="H102" s="392"/>
      <c r="I102" s="447" t="str">
        <f t="shared" ca="1" si="5"/>
        <v>91-Jan-20 to 30-Jun-20</v>
      </c>
      <c r="J102" s="394" t="s">
        <v>413</v>
      </c>
      <c r="K102" s="465"/>
      <c r="L102" s="447" t="b">
        <f t="shared" si="6"/>
        <v>1</v>
      </c>
      <c r="M102" s="447" t="b">
        <f t="shared" si="7"/>
        <v>0</v>
      </c>
      <c r="N102" s="447" t="s">
        <v>889</v>
      </c>
      <c r="O102" s="51"/>
      <c r="P102" s="446"/>
      <c r="Q102" s="446"/>
      <c r="R102" s="446"/>
      <c r="S102" s="446"/>
      <c r="T102" s="446"/>
      <c r="U102" s="446"/>
      <c r="V102" s="104"/>
      <c r="W102" s="104"/>
      <c r="X102" s="185"/>
    </row>
    <row r="103" spans="1:24" ht="47.1" customHeight="1" x14ac:dyDescent="0.25">
      <c r="A103" s="119"/>
      <c r="B103" s="367">
        <v>9</v>
      </c>
      <c r="C103" s="386" t="str">
        <f t="shared" si="4"/>
        <v/>
      </c>
      <c r="D103" s="387" t="str">
        <f ca="1">TEXT(IFERROR(INDEX('Overview - Section A'!$A$38:$A$45,MATCH(J103,'Overview - Section A'!$U$38:$U$45,0)),""),"d-mmm-yy") &amp;" to " &amp; TEXT(IFERROR(INDEX('Overview - Section A'!$E$38:$E$45,MATCH(J103,'Overview - Section A'!$U$38:$U$45,0)),""),"d-mmm-yy")</f>
        <v>1-Jul-20 to 31-Dec-20</v>
      </c>
      <c r="E103" s="388">
        <v>5994</v>
      </c>
      <c r="F103" s="389">
        <v>7587</v>
      </c>
      <c r="G103" s="525">
        <v>0.79</v>
      </c>
      <c r="H103" s="392"/>
      <c r="I103" s="447" t="str">
        <f t="shared" ca="1" si="5"/>
        <v>91-Jul-20 to 31-Dec-20</v>
      </c>
      <c r="J103" s="394" t="s">
        <v>415</v>
      </c>
      <c r="K103" s="465"/>
      <c r="L103" s="447" t="b">
        <f t="shared" si="6"/>
        <v>1</v>
      </c>
      <c r="M103" s="447" t="b">
        <f t="shared" si="7"/>
        <v>1</v>
      </c>
      <c r="N103" s="447" t="s">
        <v>890</v>
      </c>
      <c r="O103" s="51"/>
      <c r="P103" s="446"/>
      <c r="Q103" s="446"/>
      <c r="R103" s="446"/>
      <c r="S103" s="446"/>
      <c r="T103" s="446"/>
      <c r="U103" s="446"/>
      <c r="V103" s="104"/>
      <c r="W103" s="104"/>
      <c r="X103" s="185"/>
    </row>
    <row r="104" spans="1:24" ht="47.1" customHeight="1" x14ac:dyDescent="0.25">
      <c r="A104" s="119"/>
      <c r="B104" s="367">
        <v>9</v>
      </c>
      <c r="C104" s="386" t="str">
        <f t="shared" si="4"/>
        <v/>
      </c>
      <c r="D104" s="387" t="str">
        <f ca="1">TEXT(IFERROR(INDEX('Overview - Section A'!$A$38:$A$45,MATCH(J104,'Overview - Section A'!$U$38:$U$45,0)),""),"d-mmm-yy") &amp;" to " &amp; TEXT(IFERROR(INDEX('Overview - Section A'!$E$38:$E$45,MATCH(J104,'Overview - Section A'!$U$38:$U$45,0)),""),"d-mmm-yy")</f>
        <v>1-Jan-21 to 30-Jun-21</v>
      </c>
      <c r="E104" s="464"/>
      <c r="F104" s="389"/>
      <c r="G104" s="458" t="str">
        <f t="shared" si="9"/>
        <v/>
      </c>
      <c r="H104" s="392"/>
      <c r="I104" s="447" t="str">
        <f t="shared" ca="1" si="5"/>
        <v>91-Jan-21 to 30-Jun-21</v>
      </c>
      <c r="J104" s="394" t="s">
        <v>417</v>
      </c>
      <c r="K104" s="465"/>
      <c r="L104" s="447" t="b">
        <f t="shared" si="6"/>
        <v>1</v>
      </c>
      <c r="M104" s="447" t="b">
        <f t="shared" si="7"/>
        <v>0</v>
      </c>
      <c r="N104" s="447" t="s">
        <v>891</v>
      </c>
      <c r="O104" s="51"/>
      <c r="P104" s="446"/>
      <c r="Q104" s="446"/>
      <c r="R104" s="446"/>
      <c r="S104" s="446"/>
      <c r="T104" s="446"/>
      <c r="U104" s="446"/>
      <c r="V104" s="104"/>
      <c r="W104" s="104"/>
      <c r="X104" s="185"/>
    </row>
    <row r="105" spans="1:24" ht="66.599999999999994" customHeight="1" x14ac:dyDescent="0.25">
      <c r="A105" s="119"/>
      <c r="B105" s="367">
        <v>10</v>
      </c>
      <c r="C105" s="386" t="str">
        <f t="shared" si="4"/>
        <v>TB/HIV-3.1: Percentage of people living with HIV in care (including PMTCT) who are screened for TB in HIV care or treatment settings</v>
      </c>
      <c r="D105" s="387" t="str">
        <f ca="1">TEXT(IFERROR(INDEX('Overview - Section A'!$A$38:$A$45,MATCH(J105,'Overview - Section A'!$U$38:$U$45,0)),""),"d-mmm-yy") &amp;" to " &amp; TEXT(IFERROR(INDEX('Overview - Section A'!$E$38:$E$45,MATCH(J105,'Overview - Section A'!$U$38:$U$45,0)),""),"d-mmm-yy")</f>
        <v>1-Jul-18 to 31-Dec-18</v>
      </c>
      <c r="E105" s="464"/>
      <c r="F105" s="389"/>
      <c r="G105" s="458">
        <v>95</v>
      </c>
      <c r="H105" s="392"/>
      <c r="I105" s="447" t="str">
        <f t="shared" ca="1" si="5"/>
        <v>101-Jul-18 to 31-Dec-18</v>
      </c>
      <c r="J105" s="394" t="s">
        <v>407</v>
      </c>
      <c r="K105" s="465"/>
      <c r="L105" s="447" t="b">
        <f t="shared" si="6"/>
        <v>1</v>
      </c>
      <c r="M105" s="447" t="b">
        <f t="shared" si="7"/>
        <v>1</v>
      </c>
      <c r="N105" s="447" t="s">
        <v>892</v>
      </c>
      <c r="O105" s="51"/>
      <c r="P105" s="446"/>
      <c r="Q105" s="446"/>
      <c r="R105" s="446"/>
      <c r="S105" s="446"/>
      <c r="T105" s="446"/>
      <c r="U105" s="446"/>
      <c r="V105" s="104"/>
      <c r="W105" s="104"/>
      <c r="X105" s="185"/>
    </row>
    <row r="106" spans="1:24" ht="47.1" customHeight="1" x14ac:dyDescent="0.25">
      <c r="A106" s="119"/>
      <c r="B106" s="367">
        <v>10</v>
      </c>
      <c r="C106" s="386" t="str">
        <f t="shared" si="4"/>
        <v/>
      </c>
      <c r="D106" s="387" t="str">
        <f ca="1">TEXT(IFERROR(INDEX('Overview - Section A'!$A$38:$A$45,MATCH(J106,'Overview - Section A'!$U$38:$U$45,0)),""),"d-mmm-yy") &amp;" to " &amp; TEXT(IFERROR(INDEX('Overview - Section A'!$E$38:$E$45,MATCH(J106,'Overview - Section A'!$U$38:$U$45,0)),""),"d-mmm-yy")</f>
        <v>1-Jan-19 to 30-Jun-19</v>
      </c>
      <c r="E106" s="464"/>
      <c r="F106" s="389"/>
      <c r="G106" s="458">
        <v>95</v>
      </c>
      <c r="H106" s="392"/>
      <c r="I106" s="447" t="str">
        <f t="shared" ca="1" si="5"/>
        <v>101-Jan-19 to 30-Jun-19</v>
      </c>
      <c r="J106" s="394" t="s">
        <v>409</v>
      </c>
      <c r="K106" s="465"/>
      <c r="L106" s="447" t="b">
        <f t="shared" si="6"/>
        <v>1</v>
      </c>
      <c r="M106" s="447" t="b">
        <f t="shared" si="7"/>
        <v>1</v>
      </c>
      <c r="N106" s="447" t="s">
        <v>893</v>
      </c>
      <c r="O106" s="51"/>
      <c r="P106" s="446"/>
      <c r="Q106" s="446"/>
      <c r="R106" s="446"/>
      <c r="S106" s="446"/>
      <c r="T106" s="446"/>
      <c r="U106" s="446"/>
      <c r="V106" s="104"/>
      <c r="W106" s="104"/>
      <c r="X106" s="185"/>
    </row>
    <row r="107" spans="1:24" ht="47.1" customHeight="1" x14ac:dyDescent="0.25">
      <c r="A107" s="119"/>
      <c r="B107" s="367">
        <v>10</v>
      </c>
      <c r="C107" s="386" t="str">
        <f t="shared" si="4"/>
        <v/>
      </c>
      <c r="D107" s="387" t="str">
        <f ca="1">TEXT(IFERROR(INDEX('Overview - Section A'!$A$38:$A$45,MATCH(J107,'Overview - Section A'!$U$38:$U$45,0)),""),"d-mmm-yy") &amp;" to " &amp; TEXT(IFERROR(INDEX('Overview - Section A'!$E$38:$E$45,MATCH(J107,'Overview - Section A'!$U$38:$U$45,0)),""),"d-mmm-yy")</f>
        <v>1-Jul-19 to 31-Dec-19</v>
      </c>
      <c r="E107" s="464"/>
      <c r="F107" s="389"/>
      <c r="G107" s="458">
        <v>95</v>
      </c>
      <c r="H107" s="392"/>
      <c r="I107" s="447" t="str">
        <f t="shared" ca="1" si="5"/>
        <v>101-Jul-19 to 31-Dec-19</v>
      </c>
      <c r="J107" s="394" t="s">
        <v>411</v>
      </c>
      <c r="K107" s="465"/>
      <c r="L107" s="447" t="b">
        <f t="shared" si="6"/>
        <v>1</v>
      </c>
      <c r="M107" s="447" t="b">
        <f t="shared" si="7"/>
        <v>1</v>
      </c>
      <c r="N107" s="447" t="s">
        <v>894</v>
      </c>
      <c r="O107" s="51"/>
      <c r="P107" s="446"/>
      <c r="Q107" s="446"/>
      <c r="R107" s="446"/>
      <c r="S107" s="446"/>
      <c r="T107" s="446"/>
      <c r="U107" s="446"/>
      <c r="V107" s="104"/>
      <c r="W107" s="104"/>
      <c r="X107" s="185"/>
    </row>
    <row r="108" spans="1:24" ht="47.1" customHeight="1" x14ac:dyDescent="0.25">
      <c r="A108" s="119"/>
      <c r="B108" s="367">
        <v>10</v>
      </c>
      <c r="C108" s="386" t="str">
        <f t="shared" si="4"/>
        <v/>
      </c>
      <c r="D108" s="387" t="str">
        <f ca="1">TEXT(IFERROR(INDEX('Overview - Section A'!$A$38:$A$45,MATCH(J108,'Overview - Section A'!$U$38:$U$45,0)),""),"d-mmm-yy") &amp;" to " &amp; TEXT(IFERROR(INDEX('Overview - Section A'!$E$38:$E$45,MATCH(J108,'Overview - Section A'!$U$38:$U$45,0)),""),"d-mmm-yy")</f>
        <v>1-Jan-20 to 30-Jun-20</v>
      </c>
      <c r="E108" s="464"/>
      <c r="F108" s="389"/>
      <c r="G108" s="458">
        <v>95</v>
      </c>
      <c r="H108" s="392"/>
      <c r="I108" s="447" t="str">
        <f t="shared" ca="1" si="5"/>
        <v>101-Jan-20 to 30-Jun-20</v>
      </c>
      <c r="J108" s="394" t="s">
        <v>413</v>
      </c>
      <c r="K108" s="465"/>
      <c r="L108" s="447" t="b">
        <f t="shared" si="6"/>
        <v>1</v>
      </c>
      <c r="M108" s="447" t="b">
        <f t="shared" si="7"/>
        <v>1</v>
      </c>
      <c r="N108" s="447" t="s">
        <v>895</v>
      </c>
      <c r="O108" s="51"/>
      <c r="P108" s="446"/>
      <c r="Q108" s="446"/>
      <c r="R108" s="446"/>
      <c r="S108" s="446"/>
      <c r="T108" s="446"/>
      <c r="U108" s="446"/>
      <c r="V108" s="104"/>
      <c r="W108" s="104"/>
      <c r="X108" s="185"/>
    </row>
    <row r="109" spans="1:24" ht="47.1" customHeight="1" x14ac:dyDescent="0.25">
      <c r="A109" s="119"/>
      <c r="B109" s="367">
        <v>10</v>
      </c>
      <c r="C109" s="386" t="str">
        <f t="shared" si="4"/>
        <v/>
      </c>
      <c r="D109" s="387" t="str">
        <f ca="1">TEXT(IFERROR(INDEX('Overview - Section A'!$A$38:$A$45,MATCH(J109,'Overview - Section A'!$U$38:$U$45,0)),""),"d-mmm-yy") &amp;" to " &amp; TEXT(IFERROR(INDEX('Overview - Section A'!$E$38:$E$45,MATCH(J109,'Overview - Section A'!$U$38:$U$45,0)),""),"d-mmm-yy")</f>
        <v>1-Jul-20 to 31-Dec-20</v>
      </c>
      <c r="E109" s="464"/>
      <c r="F109" s="389"/>
      <c r="G109" s="458">
        <v>95</v>
      </c>
      <c r="H109" s="392"/>
      <c r="I109" s="447" t="str">
        <f t="shared" ca="1" si="5"/>
        <v>101-Jul-20 to 31-Dec-20</v>
      </c>
      <c r="J109" s="394" t="s">
        <v>415</v>
      </c>
      <c r="K109" s="465"/>
      <c r="L109" s="447" t="b">
        <f t="shared" si="6"/>
        <v>1</v>
      </c>
      <c r="M109" s="447" t="b">
        <f t="shared" si="7"/>
        <v>1</v>
      </c>
      <c r="N109" s="447" t="s">
        <v>896</v>
      </c>
      <c r="O109" s="51"/>
      <c r="P109" s="446"/>
      <c r="Q109" s="446"/>
      <c r="R109" s="446"/>
      <c r="S109" s="446"/>
      <c r="T109" s="446"/>
      <c r="U109" s="446"/>
      <c r="V109" s="104"/>
      <c r="W109" s="104"/>
      <c r="X109" s="185"/>
    </row>
    <row r="110" spans="1:24" ht="47.1" customHeight="1" x14ac:dyDescent="0.25">
      <c r="A110" s="119"/>
      <c r="B110" s="367">
        <v>10</v>
      </c>
      <c r="C110" s="386" t="str">
        <f t="shared" si="4"/>
        <v/>
      </c>
      <c r="D110" s="387" t="str">
        <f ca="1">TEXT(IFERROR(INDEX('Overview - Section A'!$A$38:$A$45,MATCH(J110,'Overview - Section A'!$U$38:$U$45,0)),""),"d-mmm-yy") &amp;" to " &amp; TEXT(IFERROR(INDEX('Overview - Section A'!$E$38:$E$45,MATCH(J110,'Overview - Section A'!$U$38:$U$45,0)),""),"d-mmm-yy")</f>
        <v>1-Jan-21 to 30-Jun-21</v>
      </c>
      <c r="E110" s="464"/>
      <c r="F110" s="389"/>
      <c r="G110" s="458" t="str">
        <f t="shared" si="9"/>
        <v/>
      </c>
      <c r="H110" s="392"/>
      <c r="I110" s="447" t="str">
        <f t="shared" ca="1" si="5"/>
        <v>101-Jan-21 to 30-Jun-21</v>
      </c>
      <c r="J110" s="394" t="s">
        <v>417</v>
      </c>
      <c r="K110" s="465"/>
      <c r="L110" s="447" t="b">
        <f t="shared" si="6"/>
        <v>1</v>
      </c>
      <c r="M110" s="447" t="b">
        <f t="shared" si="7"/>
        <v>0</v>
      </c>
      <c r="N110" s="447" t="s">
        <v>897</v>
      </c>
      <c r="O110" s="51"/>
      <c r="P110" s="446"/>
      <c r="Q110" s="446"/>
      <c r="R110" s="446"/>
      <c r="S110" s="446"/>
      <c r="T110" s="446"/>
      <c r="U110" s="446"/>
      <c r="V110" s="104"/>
      <c r="W110" s="104"/>
      <c r="X110" s="185"/>
    </row>
    <row r="111" spans="1:24" ht="72" customHeight="1" x14ac:dyDescent="0.25">
      <c r="A111" s="119"/>
      <c r="B111" s="367">
        <v>11</v>
      </c>
      <c r="C111" s="386" t="str">
        <f t="shared" si="4"/>
        <v>TB/HIV-6(M): Percentage of HIV-positive new and relapse TB patients on ART during TB treatment</v>
      </c>
      <c r="D111" s="387" t="str">
        <f ca="1">TEXT(IFERROR(INDEX('Overview - Section A'!$A$38:$A$45,MATCH(J111,'Overview - Section A'!$U$38:$U$45,0)),""),"d-mmm-yy") &amp;" to " &amp; TEXT(IFERROR(INDEX('Overview - Section A'!$E$38:$E$45,MATCH(J111,'Overview - Section A'!$U$38:$U$45,0)),""),"d-mmm-yy")</f>
        <v>1-Jul-18 to 31-Dec-18</v>
      </c>
      <c r="E111" s="464"/>
      <c r="F111" s="389"/>
      <c r="G111" s="458">
        <v>90</v>
      </c>
      <c r="H111" s="392"/>
      <c r="I111" s="447" t="str">
        <f t="shared" ca="1" si="5"/>
        <v>111-Jul-18 to 31-Dec-18</v>
      </c>
      <c r="J111" s="394" t="s">
        <v>407</v>
      </c>
      <c r="K111" s="465"/>
      <c r="L111" s="447" t="b">
        <f t="shared" si="6"/>
        <v>1</v>
      </c>
      <c r="M111" s="447" t="b">
        <f t="shared" si="7"/>
        <v>1</v>
      </c>
      <c r="N111" s="447" t="s">
        <v>898</v>
      </c>
      <c r="O111" s="51"/>
      <c r="P111" s="446"/>
      <c r="Q111" s="446"/>
      <c r="R111" s="446"/>
      <c r="S111" s="446"/>
      <c r="T111" s="446"/>
      <c r="U111" s="446"/>
      <c r="V111" s="104"/>
      <c r="W111" s="104"/>
      <c r="X111" s="185"/>
    </row>
    <row r="112" spans="1:24" ht="47.1" customHeight="1" x14ac:dyDescent="0.25">
      <c r="A112" s="119"/>
      <c r="B112" s="367">
        <v>11</v>
      </c>
      <c r="C112" s="386" t="str">
        <f t="shared" si="4"/>
        <v/>
      </c>
      <c r="D112" s="387" t="str">
        <f ca="1">TEXT(IFERROR(INDEX('Overview - Section A'!$A$38:$A$45,MATCH(J112,'Overview - Section A'!$U$38:$U$45,0)),""),"d-mmm-yy") &amp;" to " &amp; TEXT(IFERROR(INDEX('Overview - Section A'!$E$38:$E$45,MATCH(J112,'Overview - Section A'!$U$38:$U$45,0)),""),"d-mmm-yy")</f>
        <v>1-Jan-19 to 30-Jun-19</v>
      </c>
      <c r="E112" s="464"/>
      <c r="F112" s="389"/>
      <c r="G112" s="458">
        <v>90</v>
      </c>
      <c r="H112" s="392"/>
      <c r="I112" s="447" t="str">
        <f t="shared" ca="1" si="5"/>
        <v>111-Jan-19 to 30-Jun-19</v>
      </c>
      <c r="J112" s="394" t="s">
        <v>409</v>
      </c>
      <c r="K112" s="465"/>
      <c r="L112" s="447" t="b">
        <f t="shared" si="6"/>
        <v>1</v>
      </c>
      <c r="M112" s="447" t="b">
        <f t="shared" si="7"/>
        <v>1</v>
      </c>
      <c r="N112" s="447" t="s">
        <v>899</v>
      </c>
      <c r="O112" s="51"/>
      <c r="P112" s="446"/>
      <c r="Q112" s="446"/>
      <c r="R112" s="446"/>
      <c r="S112" s="446"/>
      <c r="T112" s="446"/>
      <c r="U112" s="446"/>
      <c r="V112" s="104"/>
      <c r="W112" s="104"/>
      <c r="X112" s="185"/>
    </row>
    <row r="113" spans="1:24" ht="47.1" customHeight="1" x14ac:dyDescent="0.25">
      <c r="A113" s="119"/>
      <c r="B113" s="367">
        <v>11</v>
      </c>
      <c r="C113" s="386" t="str">
        <f t="shared" si="4"/>
        <v/>
      </c>
      <c r="D113" s="387" t="str">
        <f ca="1">TEXT(IFERROR(INDEX('Overview - Section A'!$A$38:$A$45,MATCH(J113,'Overview - Section A'!$U$38:$U$45,0)),""),"d-mmm-yy") &amp;" to " &amp; TEXT(IFERROR(INDEX('Overview - Section A'!$E$38:$E$45,MATCH(J113,'Overview - Section A'!$U$38:$U$45,0)),""),"d-mmm-yy")</f>
        <v>1-Jul-19 to 31-Dec-19</v>
      </c>
      <c r="E113" s="464"/>
      <c r="F113" s="389"/>
      <c r="G113" s="458">
        <v>90</v>
      </c>
      <c r="H113" s="392"/>
      <c r="I113" s="447" t="str">
        <f t="shared" ca="1" si="5"/>
        <v>111-Jul-19 to 31-Dec-19</v>
      </c>
      <c r="J113" s="394" t="s">
        <v>411</v>
      </c>
      <c r="K113" s="465"/>
      <c r="L113" s="447" t="b">
        <f t="shared" si="6"/>
        <v>1</v>
      </c>
      <c r="M113" s="447" t="b">
        <f t="shared" si="7"/>
        <v>1</v>
      </c>
      <c r="N113" s="447" t="s">
        <v>900</v>
      </c>
      <c r="O113" s="51"/>
      <c r="P113" s="446"/>
      <c r="Q113" s="446"/>
      <c r="R113" s="446"/>
      <c r="S113" s="446"/>
      <c r="T113" s="446"/>
      <c r="U113" s="446"/>
      <c r="V113" s="104"/>
      <c r="W113" s="104"/>
      <c r="X113" s="185"/>
    </row>
    <row r="114" spans="1:24" ht="47.1" customHeight="1" x14ac:dyDescent="0.25">
      <c r="A114" s="119"/>
      <c r="B114" s="367">
        <v>11</v>
      </c>
      <c r="C114" s="386" t="str">
        <f t="shared" si="4"/>
        <v/>
      </c>
      <c r="D114" s="387" t="str">
        <f ca="1">TEXT(IFERROR(INDEX('Overview - Section A'!$A$38:$A$45,MATCH(J114,'Overview - Section A'!$U$38:$U$45,0)),""),"d-mmm-yy") &amp;" to " &amp; TEXT(IFERROR(INDEX('Overview - Section A'!$E$38:$E$45,MATCH(J114,'Overview - Section A'!$U$38:$U$45,0)),""),"d-mmm-yy")</f>
        <v>1-Jan-20 to 30-Jun-20</v>
      </c>
      <c r="E114" s="464"/>
      <c r="F114" s="389"/>
      <c r="G114" s="458">
        <v>90</v>
      </c>
      <c r="H114" s="392"/>
      <c r="I114" s="447" t="str">
        <f t="shared" ca="1" si="5"/>
        <v>111-Jan-20 to 30-Jun-20</v>
      </c>
      <c r="J114" s="394" t="s">
        <v>413</v>
      </c>
      <c r="K114" s="465"/>
      <c r="L114" s="447" t="b">
        <f t="shared" si="6"/>
        <v>1</v>
      </c>
      <c r="M114" s="447" t="b">
        <f t="shared" si="7"/>
        <v>1</v>
      </c>
      <c r="N114" s="447" t="s">
        <v>901</v>
      </c>
      <c r="O114" s="51"/>
      <c r="P114" s="446"/>
      <c r="Q114" s="446"/>
      <c r="R114" s="446"/>
      <c r="S114" s="446"/>
      <c r="T114" s="446"/>
      <c r="U114" s="446"/>
      <c r="V114" s="104"/>
      <c r="W114" s="104"/>
      <c r="X114" s="185"/>
    </row>
    <row r="115" spans="1:24" ht="47.1" customHeight="1" x14ac:dyDescent="0.25">
      <c r="A115" s="119"/>
      <c r="B115" s="367">
        <v>11</v>
      </c>
      <c r="C115" s="386" t="str">
        <f t="shared" ref="C115:C178" si="11">IF(B115=B114,"",VLOOKUP(B115,$A$10:$AA$47,27,FALSE))</f>
        <v/>
      </c>
      <c r="D115" s="387" t="str">
        <f ca="1">TEXT(IFERROR(INDEX('Overview - Section A'!$A$38:$A$45,MATCH(J115,'Overview - Section A'!$U$38:$U$45,0)),""),"d-mmm-yy") &amp;" to " &amp; TEXT(IFERROR(INDEX('Overview - Section A'!$E$38:$E$45,MATCH(J115,'Overview - Section A'!$U$38:$U$45,0)),""),"d-mmm-yy")</f>
        <v>1-Jul-20 to 31-Dec-20</v>
      </c>
      <c r="E115" s="464"/>
      <c r="F115" s="389"/>
      <c r="G115" s="458">
        <v>90</v>
      </c>
      <c r="H115" s="392"/>
      <c r="I115" s="447" t="str">
        <f t="shared" ref="I115:I178" ca="1" si="12">CONCATENATE(B115,D115)</f>
        <v>111-Jul-20 to 31-Dec-20</v>
      </c>
      <c r="J115" s="394" t="s">
        <v>415</v>
      </c>
      <c r="K115" s="465"/>
      <c r="L115" s="447" t="b">
        <f t="shared" ref="L115:L178" si="13">IFERROR(TRUE,FALSE)</f>
        <v>1</v>
      </c>
      <c r="M115" s="447" t="b">
        <f t="shared" ref="M115:M178" si="14">IFERROR(IF(OR(E115&lt;&gt;"",F115&lt;&gt;"",G115&lt;&gt;"",H115&lt;&gt;""),TRUE,FALSE),FALSE)</f>
        <v>1</v>
      </c>
      <c r="N115" s="447" t="s">
        <v>902</v>
      </c>
      <c r="O115" s="51"/>
      <c r="P115" s="446"/>
      <c r="Q115" s="446"/>
      <c r="R115" s="446"/>
      <c r="S115" s="446"/>
      <c r="T115" s="446"/>
      <c r="U115" s="446"/>
      <c r="V115" s="104"/>
      <c r="W115" s="104"/>
      <c r="X115" s="185"/>
    </row>
    <row r="116" spans="1:24" ht="47.1" customHeight="1" x14ac:dyDescent="0.25">
      <c r="A116" s="119"/>
      <c r="B116" s="367">
        <v>11</v>
      </c>
      <c r="C116" s="386" t="str">
        <f t="shared" si="11"/>
        <v/>
      </c>
      <c r="D116" s="387" t="str">
        <f ca="1">TEXT(IFERROR(INDEX('Overview - Section A'!$A$38:$A$45,MATCH(J116,'Overview - Section A'!$U$38:$U$45,0)),""),"d-mmm-yy") &amp;" to " &amp; TEXT(IFERROR(INDEX('Overview - Section A'!$E$38:$E$45,MATCH(J116,'Overview - Section A'!$U$38:$U$45,0)),""),"d-mmm-yy")</f>
        <v>1-Jan-21 to 30-Jun-21</v>
      </c>
      <c r="E116" s="464"/>
      <c r="F116" s="389"/>
      <c r="G116" s="458" t="str">
        <f t="shared" ref="G116:G178" si="15">IF(IF(AND(E116="",F116=""),K116,IFERROR((E116/F116)*100,""))=0,"",IF(AND(E116="",F116=""),K116,IFERROR((E116/F116)*100,"")))</f>
        <v/>
      </c>
      <c r="H116" s="392"/>
      <c r="I116" s="447" t="str">
        <f t="shared" ca="1" si="12"/>
        <v>111-Jan-21 to 30-Jun-21</v>
      </c>
      <c r="J116" s="394" t="s">
        <v>417</v>
      </c>
      <c r="K116" s="465"/>
      <c r="L116" s="447" t="b">
        <f t="shared" si="13"/>
        <v>1</v>
      </c>
      <c r="M116" s="447" t="b">
        <f t="shared" si="14"/>
        <v>0</v>
      </c>
      <c r="N116" s="447" t="s">
        <v>903</v>
      </c>
      <c r="O116" s="51"/>
      <c r="P116" s="446"/>
      <c r="Q116" s="446"/>
      <c r="R116" s="446"/>
      <c r="S116" s="446"/>
      <c r="T116" s="446"/>
      <c r="U116" s="446"/>
      <c r="V116" s="104"/>
      <c r="W116" s="104"/>
      <c r="X116" s="185"/>
    </row>
    <row r="117" spans="1:24" ht="52.5" customHeight="1" x14ac:dyDescent="0.25">
      <c r="A117" s="119"/>
      <c r="B117" s="367">
        <v>12</v>
      </c>
      <c r="C117" s="386" t="str">
        <f t="shared" si="11"/>
        <v>PMTCT-2.1: Percentage of HIV-positive pregnant women who received ART during pregnancy</v>
      </c>
      <c r="D117" s="387" t="str">
        <f ca="1">TEXT(IFERROR(INDEX('Overview - Section A'!$A$38:$A$45,MATCH(J117,'Overview - Section A'!$U$38:$U$45,0)),""),"d-mmm-yy") &amp;" to " &amp; TEXT(IFERROR(INDEX('Overview - Section A'!$E$38:$E$45,MATCH(J117,'Overview - Section A'!$U$38:$U$45,0)),""),"d-mmm-yy")</f>
        <v>1-Jul-18 to 31-Dec-18</v>
      </c>
      <c r="E117" s="388">
        <v>95</v>
      </c>
      <c r="F117" s="389">
        <v>100</v>
      </c>
      <c r="G117" s="458">
        <f>IF(IF(AND(E117="",F117=""),K117,IFERROR((E117/F117)*100,""))=0,"",IF(AND(E117="",F117=""),K117,IFERROR((E117/F117)*100,"")))</f>
        <v>95</v>
      </c>
      <c r="H117" s="392"/>
      <c r="I117" s="447" t="str">
        <f t="shared" ca="1" si="12"/>
        <v>121-Jul-18 to 31-Dec-18</v>
      </c>
      <c r="J117" s="394" t="s">
        <v>407</v>
      </c>
      <c r="K117" s="465"/>
      <c r="L117" s="447" t="b">
        <f t="shared" si="13"/>
        <v>1</v>
      </c>
      <c r="M117" s="447" t="b">
        <f t="shared" si="14"/>
        <v>1</v>
      </c>
      <c r="N117" s="447" t="s">
        <v>904</v>
      </c>
      <c r="O117" s="51"/>
      <c r="P117" s="446"/>
      <c r="Q117" s="446"/>
      <c r="R117" s="446"/>
      <c r="S117" s="446"/>
      <c r="T117" s="446"/>
      <c r="U117" s="446"/>
      <c r="V117" s="104"/>
      <c r="W117" s="104"/>
      <c r="X117" s="185"/>
    </row>
    <row r="118" spans="1:24" ht="47.1" customHeight="1" x14ac:dyDescent="0.25">
      <c r="A118" s="119"/>
      <c r="B118" s="367">
        <v>12</v>
      </c>
      <c r="C118" s="386" t="str">
        <f t="shared" si="11"/>
        <v/>
      </c>
      <c r="D118" s="387" t="str">
        <f ca="1">TEXT(IFERROR(INDEX('Overview - Section A'!$A$38:$A$45,MATCH(J118,'Overview - Section A'!$U$38:$U$45,0)),""),"d-mmm-yy") &amp;" to " &amp; TEXT(IFERROR(INDEX('Overview - Section A'!$E$38:$E$45,MATCH(J118,'Overview - Section A'!$U$38:$U$45,0)),""),"d-mmm-yy")</f>
        <v>1-Jan-19 to 30-Jun-19</v>
      </c>
      <c r="E118" s="388"/>
      <c r="F118" s="389"/>
      <c r="G118" s="458"/>
      <c r="H118" s="392"/>
      <c r="I118" s="447" t="str">
        <f t="shared" ca="1" si="12"/>
        <v>121-Jan-19 to 30-Jun-19</v>
      </c>
      <c r="J118" s="394" t="s">
        <v>409</v>
      </c>
      <c r="K118" s="465"/>
      <c r="L118" s="447" t="b">
        <f t="shared" si="13"/>
        <v>1</v>
      </c>
      <c r="M118" s="447" t="b">
        <f t="shared" si="14"/>
        <v>0</v>
      </c>
      <c r="N118" s="447" t="s">
        <v>905</v>
      </c>
      <c r="O118" s="51"/>
      <c r="P118" s="446"/>
      <c r="Q118" s="446"/>
      <c r="R118" s="446"/>
      <c r="S118" s="446"/>
      <c r="T118" s="446"/>
      <c r="U118" s="446"/>
      <c r="V118" s="104"/>
      <c r="W118" s="104"/>
      <c r="X118" s="185"/>
    </row>
    <row r="119" spans="1:24" ht="47.1" customHeight="1" x14ac:dyDescent="0.25">
      <c r="A119" s="119"/>
      <c r="B119" s="367">
        <v>12</v>
      </c>
      <c r="C119" s="386" t="str">
        <f t="shared" si="11"/>
        <v/>
      </c>
      <c r="D119" s="387" t="str">
        <f ca="1">TEXT(IFERROR(INDEX('Overview - Section A'!$A$38:$A$45,MATCH(J119,'Overview - Section A'!$U$38:$U$45,0)),""),"d-mmm-yy") &amp;" to " &amp; TEXT(IFERROR(INDEX('Overview - Section A'!$E$38:$E$45,MATCH(J119,'Overview - Section A'!$U$38:$U$45,0)),""),"d-mmm-yy")</f>
        <v>1-Jul-19 to 31-Dec-19</v>
      </c>
      <c r="E119" s="388">
        <v>95</v>
      </c>
      <c r="F119" s="389">
        <v>100</v>
      </c>
      <c r="G119" s="458">
        <f t="shared" ref="G119" si="16">IF(IF(AND(E119="",F119=""),K119,IFERROR((E119/F119)*100,""))=0,"",IF(AND(E119="",F119=""),K119,IFERROR((E119/F119)*100,"")))</f>
        <v>95</v>
      </c>
      <c r="H119" s="392"/>
      <c r="I119" s="447" t="str">
        <f t="shared" ca="1" si="12"/>
        <v>121-Jul-19 to 31-Dec-19</v>
      </c>
      <c r="J119" s="394" t="s">
        <v>411</v>
      </c>
      <c r="K119" s="465"/>
      <c r="L119" s="447" t="b">
        <f t="shared" si="13"/>
        <v>1</v>
      </c>
      <c r="M119" s="447" t="b">
        <f t="shared" si="14"/>
        <v>1</v>
      </c>
      <c r="N119" s="447" t="s">
        <v>906</v>
      </c>
      <c r="O119" s="51"/>
      <c r="P119" s="446"/>
      <c r="Q119" s="446"/>
      <c r="R119" s="446"/>
      <c r="S119" s="446"/>
      <c r="T119" s="446"/>
      <c r="U119" s="446"/>
      <c r="V119" s="104"/>
      <c r="W119" s="104"/>
      <c r="X119" s="185"/>
    </row>
    <row r="120" spans="1:24" ht="47.1" customHeight="1" x14ac:dyDescent="0.25">
      <c r="A120" s="119"/>
      <c r="B120" s="367">
        <v>12</v>
      </c>
      <c r="C120" s="386" t="str">
        <f t="shared" si="11"/>
        <v/>
      </c>
      <c r="D120" s="387" t="str">
        <f ca="1">TEXT(IFERROR(INDEX('Overview - Section A'!$A$38:$A$45,MATCH(J120,'Overview - Section A'!$U$38:$U$45,0)),""),"d-mmm-yy") &amp;" to " &amp; TEXT(IFERROR(INDEX('Overview - Section A'!$E$38:$E$45,MATCH(J120,'Overview - Section A'!$U$38:$U$45,0)),""),"d-mmm-yy")</f>
        <v>1-Jan-20 to 30-Jun-20</v>
      </c>
      <c r="E120" s="388"/>
      <c r="F120" s="389"/>
      <c r="G120" s="458"/>
      <c r="H120" s="392"/>
      <c r="I120" s="447" t="str">
        <f t="shared" ca="1" si="12"/>
        <v>121-Jan-20 to 30-Jun-20</v>
      </c>
      <c r="J120" s="394" t="s">
        <v>413</v>
      </c>
      <c r="K120" s="465"/>
      <c r="L120" s="447" t="b">
        <f t="shared" si="13"/>
        <v>1</v>
      </c>
      <c r="M120" s="447" t="b">
        <f t="shared" si="14"/>
        <v>0</v>
      </c>
      <c r="N120" s="447" t="s">
        <v>907</v>
      </c>
      <c r="O120" s="51"/>
      <c r="P120" s="446"/>
      <c r="Q120" s="446"/>
      <c r="R120" s="446"/>
      <c r="S120" s="446"/>
      <c r="T120" s="446"/>
      <c r="U120" s="446"/>
      <c r="V120" s="104"/>
      <c r="W120" s="104"/>
      <c r="X120" s="185"/>
    </row>
    <row r="121" spans="1:24" ht="47.1" customHeight="1" x14ac:dyDescent="0.25">
      <c r="A121" s="119"/>
      <c r="B121" s="367">
        <v>12</v>
      </c>
      <c r="C121" s="386" t="str">
        <f t="shared" si="11"/>
        <v/>
      </c>
      <c r="D121" s="387" t="str">
        <f ca="1">TEXT(IFERROR(INDEX('Overview - Section A'!$A$38:$A$45,MATCH(J121,'Overview - Section A'!$U$38:$U$45,0)),""),"d-mmm-yy") &amp;" to " &amp; TEXT(IFERROR(INDEX('Overview - Section A'!$E$38:$E$45,MATCH(J121,'Overview - Section A'!$U$38:$U$45,0)),""),"d-mmm-yy")</f>
        <v>1-Jul-20 to 31-Dec-20</v>
      </c>
      <c r="E121" s="388">
        <v>95</v>
      </c>
      <c r="F121" s="389">
        <v>100</v>
      </c>
      <c r="G121" s="458">
        <f t="shared" ref="G121" si="17">IF(IF(AND(E121="",F121=""),K121,IFERROR((E121/F121)*100,""))=0,"",IF(AND(E121="",F121=""),K121,IFERROR((E121/F121)*100,"")))</f>
        <v>95</v>
      </c>
      <c r="H121" s="392"/>
      <c r="I121" s="447" t="str">
        <f t="shared" ca="1" si="12"/>
        <v>121-Jul-20 to 31-Dec-20</v>
      </c>
      <c r="J121" s="394" t="s">
        <v>415</v>
      </c>
      <c r="K121" s="465"/>
      <c r="L121" s="447" t="b">
        <f t="shared" si="13"/>
        <v>1</v>
      </c>
      <c r="M121" s="447" t="b">
        <f t="shared" si="14"/>
        <v>1</v>
      </c>
      <c r="N121" s="447" t="s">
        <v>908</v>
      </c>
      <c r="O121" s="51"/>
      <c r="P121" s="446"/>
      <c r="Q121" s="446"/>
      <c r="R121" s="446"/>
      <c r="S121" s="446"/>
      <c r="T121" s="446"/>
      <c r="U121" s="446"/>
      <c r="V121" s="104"/>
      <c r="W121" s="104"/>
      <c r="X121" s="185"/>
    </row>
    <row r="122" spans="1:24" ht="47.1" customHeight="1" x14ac:dyDescent="0.25">
      <c r="A122" s="119"/>
      <c r="B122" s="367">
        <v>12</v>
      </c>
      <c r="C122" s="386" t="str">
        <f t="shared" si="11"/>
        <v/>
      </c>
      <c r="D122" s="387" t="str">
        <f ca="1">TEXT(IFERROR(INDEX('Overview - Section A'!$A$38:$A$45,MATCH(J122,'Overview - Section A'!$U$38:$U$45,0)),""),"d-mmm-yy") &amp;" to " &amp; TEXT(IFERROR(INDEX('Overview - Section A'!$E$38:$E$45,MATCH(J122,'Overview - Section A'!$U$38:$U$45,0)),""),"d-mmm-yy")</f>
        <v>1-Jan-21 to 30-Jun-21</v>
      </c>
      <c r="E122" s="464"/>
      <c r="F122" s="389"/>
      <c r="G122" s="458" t="str">
        <f t="shared" si="15"/>
        <v/>
      </c>
      <c r="H122" s="392"/>
      <c r="I122" s="447" t="str">
        <f t="shared" ca="1" si="12"/>
        <v>121-Jan-21 to 30-Jun-21</v>
      </c>
      <c r="J122" s="394" t="s">
        <v>417</v>
      </c>
      <c r="K122" s="465"/>
      <c r="L122" s="447" t="b">
        <f t="shared" si="13"/>
        <v>1</v>
      </c>
      <c r="M122" s="447" t="b">
        <f t="shared" si="14"/>
        <v>0</v>
      </c>
      <c r="N122" s="447" t="s">
        <v>909</v>
      </c>
      <c r="O122" s="51"/>
      <c r="P122" s="446"/>
      <c r="Q122" s="446"/>
      <c r="R122" s="446"/>
      <c r="S122" s="446"/>
      <c r="T122" s="446"/>
      <c r="U122" s="446"/>
      <c r="V122" s="104"/>
      <c r="W122" s="104"/>
      <c r="X122" s="185"/>
    </row>
    <row r="123" spans="1:24" ht="47.1" customHeight="1" x14ac:dyDescent="0.25">
      <c r="A123" s="119"/>
      <c r="B123" s="367">
        <v>13</v>
      </c>
      <c r="C123" s="386" t="str">
        <f t="shared" si="11"/>
        <v>TCP-1(M): Number of notified cases of all forms of TB-(i.e. bacteriologically confirmed + clinically diagnosed), includes new and relapse cases</v>
      </c>
      <c r="D123" s="387" t="str">
        <f ca="1">TEXT(IFERROR(INDEX('Overview - Section A'!$A$38:$A$45,MATCH(J123,'Overview - Section A'!$U$38:$U$45,0)),""),"d-mmm-yy") &amp;" to " &amp; TEXT(IFERROR(INDEX('Overview - Section A'!$E$38:$E$45,MATCH(J123,'Overview - Section A'!$U$38:$U$45,0)),""),"d-mmm-yy")</f>
        <v>1-Jul-18 to 31-Dec-18</v>
      </c>
      <c r="E123" s="528">
        <v>3500</v>
      </c>
      <c r="F123" s="389"/>
      <c r="G123" s="458" t="str">
        <f t="shared" si="15"/>
        <v/>
      </c>
      <c r="H123" s="392"/>
      <c r="I123" s="447" t="str">
        <f t="shared" ca="1" si="12"/>
        <v>131-Jul-18 to 31-Dec-18</v>
      </c>
      <c r="J123" s="394" t="s">
        <v>407</v>
      </c>
      <c r="K123" s="465"/>
      <c r="L123" s="447" t="b">
        <f t="shared" si="13"/>
        <v>1</v>
      </c>
      <c r="M123" s="447" t="b">
        <f t="shared" si="14"/>
        <v>1</v>
      </c>
      <c r="N123" s="447" t="s">
        <v>910</v>
      </c>
      <c r="O123" s="51"/>
      <c r="P123" s="446"/>
      <c r="Q123" s="446"/>
      <c r="R123" s="446"/>
      <c r="S123" s="446"/>
      <c r="T123" s="446"/>
      <c r="U123" s="446"/>
      <c r="V123" s="104"/>
      <c r="W123" s="104"/>
      <c r="X123" s="185"/>
    </row>
    <row r="124" spans="1:24" ht="47.1" customHeight="1" x14ac:dyDescent="0.25">
      <c r="A124" s="119"/>
      <c r="B124" s="367">
        <v>13</v>
      </c>
      <c r="C124" s="386" t="str">
        <f t="shared" si="11"/>
        <v/>
      </c>
      <c r="D124" s="387" t="str">
        <f ca="1">TEXT(IFERROR(INDEX('Overview - Section A'!$A$38:$A$45,MATCH(J124,'Overview - Section A'!$U$38:$U$45,0)),""),"d-mmm-yy") &amp;" to " &amp; TEXT(IFERROR(INDEX('Overview - Section A'!$E$38:$E$45,MATCH(J124,'Overview - Section A'!$U$38:$U$45,0)),""),"d-mmm-yy")</f>
        <v>1-Jan-19 to 30-Jun-19</v>
      </c>
      <c r="E124" s="528">
        <v>3475</v>
      </c>
      <c r="F124" s="389"/>
      <c r="G124" s="458" t="str">
        <f t="shared" si="15"/>
        <v/>
      </c>
      <c r="H124" s="392"/>
      <c r="I124" s="447" t="str">
        <f t="shared" ca="1" si="12"/>
        <v>131-Jan-19 to 30-Jun-19</v>
      </c>
      <c r="J124" s="394" t="s">
        <v>409</v>
      </c>
      <c r="K124" s="465"/>
      <c r="L124" s="447" t="b">
        <f t="shared" si="13"/>
        <v>1</v>
      </c>
      <c r="M124" s="447" t="b">
        <f t="shared" si="14"/>
        <v>1</v>
      </c>
      <c r="N124" s="447" t="s">
        <v>911</v>
      </c>
      <c r="O124" s="51"/>
      <c r="P124" s="446"/>
      <c r="Q124" s="446"/>
      <c r="R124" s="446"/>
      <c r="S124" s="446"/>
      <c r="T124" s="446"/>
      <c r="U124" s="446"/>
      <c r="V124" s="104"/>
      <c r="W124" s="104"/>
      <c r="X124" s="185"/>
    </row>
    <row r="125" spans="1:24" ht="47.1" customHeight="1" x14ac:dyDescent="0.25">
      <c r="A125" s="119"/>
      <c r="B125" s="367">
        <v>13</v>
      </c>
      <c r="C125" s="386" t="str">
        <f t="shared" si="11"/>
        <v/>
      </c>
      <c r="D125" s="387" t="str">
        <f ca="1">TEXT(IFERROR(INDEX('Overview - Section A'!$A$38:$A$45,MATCH(J125,'Overview - Section A'!$U$38:$U$45,0)),""),"d-mmm-yy") &amp;" to " &amp; TEXT(IFERROR(INDEX('Overview - Section A'!$E$38:$E$45,MATCH(J125,'Overview - Section A'!$U$38:$U$45,0)),""),"d-mmm-yy")</f>
        <v>1-Jul-19 to 31-Dec-19</v>
      </c>
      <c r="E125" s="528">
        <v>3450</v>
      </c>
      <c r="F125" s="389"/>
      <c r="G125" s="458" t="str">
        <f t="shared" si="15"/>
        <v/>
      </c>
      <c r="H125" s="392"/>
      <c r="I125" s="447" t="str">
        <f t="shared" ca="1" si="12"/>
        <v>131-Jul-19 to 31-Dec-19</v>
      </c>
      <c r="J125" s="394" t="s">
        <v>411</v>
      </c>
      <c r="K125" s="465"/>
      <c r="L125" s="447" t="b">
        <f t="shared" si="13"/>
        <v>1</v>
      </c>
      <c r="M125" s="447" t="b">
        <f t="shared" si="14"/>
        <v>1</v>
      </c>
      <c r="N125" s="447" t="s">
        <v>912</v>
      </c>
      <c r="O125" s="51"/>
      <c r="P125" s="446"/>
      <c r="Q125" s="446"/>
      <c r="R125" s="446"/>
      <c r="S125" s="446"/>
      <c r="T125" s="446"/>
      <c r="U125" s="446"/>
      <c r="V125" s="104"/>
      <c r="W125" s="104"/>
      <c r="X125" s="185"/>
    </row>
    <row r="126" spans="1:24" ht="47.1" customHeight="1" x14ac:dyDescent="0.25">
      <c r="A126" s="119"/>
      <c r="B126" s="367">
        <v>13</v>
      </c>
      <c r="C126" s="386" t="str">
        <f t="shared" si="11"/>
        <v/>
      </c>
      <c r="D126" s="387" t="str">
        <f ca="1">TEXT(IFERROR(INDEX('Overview - Section A'!$A$38:$A$45,MATCH(J126,'Overview - Section A'!$U$38:$U$45,0)),""),"d-mmm-yy") &amp;" to " &amp; TEXT(IFERROR(INDEX('Overview - Section A'!$E$38:$E$45,MATCH(J126,'Overview - Section A'!$U$38:$U$45,0)),""),"d-mmm-yy")</f>
        <v>1-Jan-20 to 30-Jun-20</v>
      </c>
      <c r="E126" s="528">
        <v>3425</v>
      </c>
      <c r="F126" s="389"/>
      <c r="G126" s="458" t="str">
        <f t="shared" si="15"/>
        <v/>
      </c>
      <c r="H126" s="392"/>
      <c r="I126" s="447" t="str">
        <f t="shared" ca="1" si="12"/>
        <v>131-Jan-20 to 30-Jun-20</v>
      </c>
      <c r="J126" s="394" t="s">
        <v>413</v>
      </c>
      <c r="K126" s="465"/>
      <c r="L126" s="447" t="b">
        <f t="shared" si="13"/>
        <v>1</v>
      </c>
      <c r="M126" s="447" t="b">
        <f t="shared" si="14"/>
        <v>1</v>
      </c>
      <c r="N126" s="447" t="s">
        <v>913</v>
      </c>
      <c r="O126" s="51"/>
      <c r="P126" s="446"/>
      <c r="Q126" s="446"/>
      <c r="R126" s="446"/>
      <c r="S126" s="446"/>
      <c r="T126" s="446"/>
      <c r="U126" s="446"/>
      <c r="V126" s="104"/>
      <c r="W126" s="104"/>
      <c r="X126" s="185"/>
    </row>
    <row r="127" spans="1:24" ht="47.1" customHeight="1" x14ac:dyDescent="0.25">
      <c r="A127" s="119"/>
      <c r="B127" s="367">
        <v>13</v>
      </c>
      <c r="C127" s="386" t="str">
        <f t="shared" si="11"/>
        <v/>
      </c>
      <c r="D127" s="387" t="str">
        <f ca="1">TEXT(IFERROR(INDEX('Overview - Section A'!$A$38:$A$45,MATCH(J127,'Overview - Section A'!$U$38:$U$45,0)),""),"d-mmm-yy") &amp;" to " &amp; TEXT(IFERROR(INDEX('Overview - Section A'!$E$38:$E$45,MATCH(J127,'Overview - Section A'!$U$38:$U$45,0)),""),"d-mmm-yy")</f>
        <v>1-Jul-20 to 31-Dec-20</v>
      </c>
      <c r="E127" s="528">
        <v>3400</v>
      </c>
      <c r="F127" s="389"/>
      <c r="G127" s="458" t="str">
        <f t="shared" si="15"/>
        <v/>
      </c>
      <c r="H127" s="392"/>
      <c r="I127" s="447" t="str">
        <f t="shared" ca="1" si="12"/>
        <v>131-Jul-20 to 31-Dec-20</v>
      </c>
      <c r="J127" s="394" t="s">
        <v>415</v>
      </c>
      <c r="K127" s="465"/>
      <c r="L127" s="447" t="b">
        <f t="shared" si="13"/>
        <v>1</v>
      </c>
      <c r="M127" s="447" t="b">
        <f t="shared" si="14"/>
        <v>1</v>
      </c>
      <c r="N127" s="447" t="s">
        <v>914</v>
      </c>
      <c r="O127" s="51"/>
      <c r="P127" s="446"/>
      <c r="Q127" s="446"/>
      <c r="R127" s="446"/>
      <c r="S127" s="446"/>
      <c r="T127" s="446"/>
      <c r="U127" s="446"/>
      <c r="V127" s="104"/>
      <c r="W127" s="104"/>
      <c r="X127" s="185"/>
    </row>
    <row r="128" spans="1:24" ht="47.1" customHeight="1" x14ac:dyDescent="0.25">
      <c r="A128" s="119"/>
      <c r="B128" s="367">
        <v>13</v>
      </c>
      <c r="C128" s="386" t="str">
        <f t="shared" si="11"/>
        <v/>
      </c>
      <c r="D128" s="387" t="str">
        <f ca="1">TEXT(IFERROR(INDEX('Overview - Section A'!$A$38:$A$45,MATCH(J128,'Overview - Section A'!$U$38:$U$45,0)),""),"d-mmm-yy") &amp;" to " &amp; TEXT(IFERROR(INDEX('Overview - Section A'!$E$38:$E$45,MATCH(J128,'Overview - Section A'!$U$38:$U$45,0)),""),"d-mmm-yy")</f>
        <v>1-Jan-21 to 30-Jun-21</v>
      </c>
      <c r="E128" s="464"/>
      <c r="F128" s="389"/>
      <c r="G128" s="458" t="str">
        <f t="shared" si="15"/>
        <v/>
      </c>
      <c r="H128" s="392"/>
      <c r="I128" s="447" t="str">
        <f t="shared" ca="1" si="12"/>
        <v>131-Jan-21 to 30-Jun-21</v>
      </c>
      <c r="J128" s="394" t="s">
        <v>417</v>
      </c>
      <c r="K128" s="465"/>
      <c r="L128" s="447" t="b">
        <f t="shared" si="13"/>
        <v>1</v>
      </c>
      <c r="M128" s="447" t="b">
        <f t="shared" si="14"/>
        <v>0</v>
      </c>
      <c r="N128" s="447" t="s">
        <v>915</v>
      </c>
      <c r="O128" s="51"/>
      <c r="P128" s="446"/>
      <c r="Q128" s="446"/>
      <c r="R128" s="446"/>
      <c r="S128" s="446"/>
      <c r="T128" s="446"/>
      <c r="U128" s="446"/>
      <c r="V128" s="104"/>
      <c r="W128" s="104"/>
      <c r="X128" s="185"/>
    </row>
    <row r="129" spans="1:24" ht="47.1" customHeight="1" x14ac:dyDescent="0.25">
      <c r="A129" s="119"/>
      <c r="B129" s="367">
        <v>14</v>
      </c>
      <c r="C129" s="386" t="str">
        <f t="shared" si="11"/>
        <v>TCP-2(M): Treatment success rate- all forms:  Percentage of TB cases, all forms, bacteriologically confirmed plus clinically diagnosed, successfully treated (cured plus treatment completed) among all TB cases registered for treatment during a specified period, new and relapse cases</v>
      </c>
      <c r="D129" s="387" t="str">
        <f ca="1">TEXT(IFERROR(INDEX('Overview - Section A'!$A$38:$A$45,MATCH(J129,'Overview - Section A'!$U$38:$U$45,0)),""),"d-mmm-yy") &amp;" to " &amp; TEXT(IFERROR(INDEX('Overview - Section A'!$E$38:$E$45,MATCH(J129,'Overview - Section A'!$U$38:$U$45,0)),""),"d-mmm-yy")</f>
        <v>1-Jul-18 to 31-Dec-18</v>
      </c>
      <c r="E129" s="529"/>
      <c r="F129" s="389"/>
      <c r="G129" s="529">
        <v>0.85</v>
      </c>
      <c r="H129" s="392"/>
      <c r="I129" s="447" t="str">
        <f t="shared" ca="1" si="12"/>
        <v>141-Jul-18 to 31-Dec-18</v>
      </c>
      <c r="J129" s="394" t="s">
        <v>407</v>
      </c>
      <c r="K129" s="465"/>
      <c r="L129" s="447" t="b">
        <f t="shared" si="13"/>
        <v>1</v>
      </c>
      <c r="M129" s="447" t="b">
        <f t="shared" si="14"/>
        <v>1</v>
      </c>
      <c r="N129" s="447" t="s">
        <v>916</v>
      </c>
      <c r="O129" s="51"/>
      <c r="P129" s="446"/>
      <c r="Q129" s="446"/>
      <c r="R129" s="446"/>
      <c r="S129" s="446"/>
      <c r="T129" s="446"/>
      <c r="U129" s="446"/>
      <c r="V129" s="104"/>
      <c r="W129" s="104"/>
      <c r="X129" s="185"/>
    </row>
    <row r="130" spans="1:24" ht="47.1" customHeight="1" x14ac:dyDescent="0.25">
      <c r="A130" s="119"/>
      <c r="B130" s="367">
        <v>14</v>
      </c>
      <c r="C130" s="386" t="str">
        <f t="shared" si="11"/>
        <v/>
      </c>
      <c r="D130" s="387" t="str">
        <f ca="1">TEXT(IFERROR(INDEX('Overview - Section A'!$A$38:$A$45,MATCH(J130,'Overview - Section A'!$U$38:$U$45,0)),""),"d-mmm-yy") &amp;" to " &amp; TEXT(IFERROR(INDEX('Overview - Section A'!$E$38:$E$45,MATCH(J130,'Overview - Section A'!$U$38:$U$45,0)),""),"d-mmm-yy")</f>
        <v>1-Jan-19 to 30-Jun-19</v>
      </c>
      <c r="E130" s="529"/>
      <c r="F130" s="389"/>
      <c r="G130" s="529">
        <v>0.85</v>
      </c>
      <c r="H130" s="392"/>
      <c r="I130" s="447" t="str">
        <f t="shared" ca="1" si="12"/>
        <v>141-Jan-19 to 30-Jun-19</v>
      </c>
      <c r="J130" s="394" t="s">
        <v>409</v>
      </c>
      <c r="K130" s="465"/>
      <c r="L130" s="447" t="b">
        <f t="shared" si="13"/>
        <v>1</v>
      </c>
      <c r="M130" s="447" t="b">
        <f t="shared" si="14"/>
        <v>1</v>
      </c>
      <c r="N130" s="447" t="s">
        <v>917</v>
      </c>
      <c r="O130" s="51"/>
      <c r="P130" s="446"/>
      <c r="Q130" s="446"/>
      <c r="R130" s="446"/>
      <c r="S130" s="446"/>
      <c r="T130" s="446"/>
      <c r="U130" s="446"/>
      <c r="V130" s="104"/>
      <c r="W130" s="104"/>
      <c r="X130" s="185"/>
    </row>
    <row r="131" spans="1:24" ht="47.1" customHeight="1" x14ac:dyDescent="0.25">
      <c r="A131" s="119"/>
      <c r="B131" s="367">
        <v>14</v>
      </c>
      <c r="C131" s="386" t="str">
        <f t="shared" si="11"/>
        <v/>
      </c>
      <c r="D131" s="387" t="str">
        <f ca="1">TEXT(IFERROR(INDEX('Overview - Section A'!$A$38:$A$45,MATCH(J131,'Overview - Section A'!$U$38:$U$45,0)),""),"d-mmm-yy") &amp;" to " &amp; TEXT(IFERROR(INDEX('Overview - Section A'!$E$38:$E$45,MATCH(J131,'Overview - Section A'!$U$38:$U$45,0)),""),"d-mmm-yy")</f>
        <v>1-Jul-19 to 31-Dec-19</v>
      </c>
      <c r="E131" s="529"/>
      <c r="F131" s="389"/>
      <c r="G131" s="529">
        <v>0.85</v>
      </c>
      <c r="H131" s="392"/>
      <c r="I131" s="447" t="str">
        <f t="shared" ca="1" si="12"/>
        <v>141-Jul-19 to 31-Dec-19</v>
      </c>
      <c r="J131" s="394" t="s">
        <v>411</v>
      </c>
      <c r="K131" s="465"/>
      <c r="L131" s="447" t="b">
        <f t="shared" si="13"/>
        <v>1</v>
      </c>
      <c r="M131" s="447" t="b">
        <f t="shared" si="14"/>
        <v>1</v>
      </c>
      <c r="N131" s="447" t="s">
        <v>918</v>
      </c>
      <c r="O131" s="51"/>
      <c r="P131" s="446"/>
      <c r="Q131" s="446"/>
      <c r="R131" s="446"/>
      <c r="S131" s="446"/>
      <c r="T131" s="446"/>
      <c r="U131" s="446"/>
      <c r="V131" s="104"/>
      <c r="W131" s="104"/>
      <c r="X131" s="185"/>
    </row>
    <row r="132" spans="1:24" ht="47.1" customHeight="1" x14ac:dyDescent="0.25">
      <c r="A132" s="119"/>
      <c r="B132" s="367">
        <v>14</v>
      </c>
      <c r="C132" s="386" t="str">
        <f t="shared" si="11"/>
        <v/>
      </c>
      <c r="D132" s="387" t="str">
        <f ca="1">TEXT(IFERROR(INDEX('Overview - Section A'!$A$38:$A$45,MATCH(J132,'Overview - Section A'!$U$38:$U$45,0)),""),"d-mmm-yy") &amp;" to " &amp; TEXT(IFERROR(INDEX('Overview - Section A'!$E$38:$E$45,MATCH(J132,'Overview - Section A'!$U$38:$U$45,0)),""),"d-mmm-yy")</f>
        <v>1-Jan-20 to 30-Jun-20</v>
      </c>
      <c r="E132" s="529"/>
      <c r="F132" s="389"/>
      <c r="G132" s="529">
        <v>0.85</v>
      </c>
      <c r="H132" s="392"/>
      <c r="I132" s="447" t="str">
        <f t="shared" ca="1" si="12"/>
        <v>141-Jan-20 to 30-Jun-20</v>
      </c>
      <c r="J132" s="394" t="s">
        <v>413</v>
      </c>
      <c r="K132" s="465"/>
      <c r="L132" s="447" t="b">
        <f t="shared" si="13"/>
        <v>1</v>
      </c>
      <c r="M132" s="447" t="b">
        <f t="shared" si="14"/>
        <v>1</v>
      </c>
      <c r="N132" s="447" t="s">
        <v>919</v>
      </c>
      <c r="O132" s="51"/>
      <c r="P132" s="446"/>
      <c r="Q132" s="446"/>
      <c r="R132" s="446"/>
      <c r="S132" s="446"/>
      <c r="T132" s="446"/>
      <c r="U132" s="446"/>
      <c r="V132" s="104"/>
      <c r="W132" s="104"/>
      <c r="X132" s="185"/>
    </row>
    <row r="133" spans="1:24" ht="47.1" customHeight="1" x14ac:dyDescent="0.25">
      <c r="A133" s="119"/>
      <c r="B133" s="367">
        <v>14</v>
      </c>
      <c r="C133" s="386" t="str">
        <f t="shared" si="11"/>
        <v/>
      </c>
      <c r="D133" s="387" t="str">
        <f ca="1">TEXT(IFERROR(INDEX('Overview - Section A'!$A$38:$A$45,MATCH(J133,'Overview - Section A'!$U$38:$U$45,0)),""),"d-mmm-yy") &amp;" to " &amp; TEXT(IFERROR(INDEX('Overview - Section A'!$E$38:$E$45,MATCH(J133,'Overview - Section A'!$U$38:$U$45,0)),""),"d-mmm-yy")</f>
        <v>1-Jul-20 to 31-Dec-20</v>
      </c>
      <c r="E133" s="529"/>
      <c r="F133" s="389"/>
      <c r="G133" s="529">
        <v>0.85</v>
      </c>
      <c r="H133" s="392"/>
      <c r="I133" s="447" t="str">
        <f t="shared" ca="1" si="12"/>
        <v>141-Jul-20 to 31-Dec-20</v>
      </c>
      <c r="J133" s="394" t="s">
        <v>415</v>
      </c>
      <c r="K133" s="465"/>
      <c r="L133" s="447" t="b">
        <f t="shared" si="13"/>
        <v>1</v>
      </c>
      <c r="M133" s="447" t="b">
        <f t="shared" si="14"/>
        <v>1</v>
      </c>
      <c r="N133" s="447" t="s">
        <v>920</v>
      </c>
      <c r="O133" s="51"/>
      <c r="P133" s="446"/>
      <c r="Q133" s="446"/>
      <c r="R133" s="446"/>
      <c r="S133" s="446"/>
      <c r="T133" s="446"/>
      <c r="U133" s="446"/>
      <c r="V133" s="104"/>
      <c r="W133" s="104"/>
      <c r="X133" s="185"/>
    </row>
    <row r="134" spans="1:24" ht="47.1" customHeight="1" x14ac:dyDescent="0.25">
      <c r="A134" s="119"/>
      <c r="B134" s="367">
        <v>14</v>
      </c>
      <c r="C134" s="386" t="str">
        <f t="shared" si="11"/>
        <v/>
      </c>
      <c r="D134" s="387" t="str">
        <f ca="1">TEXT(IFERROR(INDEX('Overview - Section A'!$A$38:$A$45,MATCH(J134,'Overview - Section A'!$U$38:$U$45,0)),""),"d-mmm-yy") &amp;" to " &amp; TEXT(IFERROR(INDEX('Overview - Section A'!$E$38:$E$45,MATCH(J134,'Overview - Section A'!$U$38:$U$45,0)),""),"d-mmm-yy")</f>
        <v>1-Jan-21 to 30-Jun-21</v>
      </c>
      <c r="E134" s="464"/>
      <c r="F134" s="389"/>
      <c r="G134" s="458" t="str">
        <f t="shared" si="15"/>
        <v/>
      </c>
      <c r="H134" s="392"/>
      <c r="I134" s="447" t="str">
        <f t="shared" ca="1" si="12"/>
        <v>141-Jan-21 to 30-Jun-21</v>
      </c>
      <c r="J134" s="394" t="s">
        <v>417</v>
      </c>
      <c r="K134" s="465"/>
      <c r="L134" s="447" t="b">
        <f t="shared" si="13"/>
        <v>1</v>
      </c>
      <c r="M134" s="447" t="b">
        <f t="shared" si="14"/>
        <v>0</v>
      </c>
      <c r="N134" s="447" t="s">
        <v>921</v>
      </c>
      <c r="O134" s="51"/>
      <c r="P134" s="446"/>
      <c r="Q134" s="446"/>
      <c r="R134" s="446"/>
      <c r="S134" s="446"/>
      <c r="T134" s="446"/>
      <c r="U134" s="446"/>
      <c r="V134" s="104"/>
      <c r="W134" s="104"/>
      <c r="X134" s="185"/>
    </row>
    <row r="135" spans="1:24" ht="47.1" customHeight="1" x14ac:dyDescent="0.25">
      <c r="A135" s="119"/>
      <c r="B135" s="367">
        <v>15</v>
      </c>
      <c r="C135" s="386" t="str">
        <f t="shared" si="11"/>
        <v>MDR TB-2(M): Number of TB cases with RR-TB and/or MDR-TB notified</v>
      </c>
      <c r="D135" s="387" t="str">
        <f ca="1">TEXT(IFERROR(INDEX('Overview - Section A'!$A$38:$A$45,MATCH(J135,'Overview - Section A'!$U$38:$U$45,0)),""),"d-mmm-yy") &amp;" to " &amp; TEXT(IFERROR(INDEX('Overview - Section A'!$E$38:$E$45,MATCH(J135,'Overview - Section A'!$U$38:$U$45,0)),""),"d-mmm-yy")</f>
        <v>1-Jul-18 to 31-Dec-18</v>
      </c>
      <c r="E135" s="530">
        <v>700</v>
      </c>
      <c r="F135" s="389"/>
      <c r="G135" s="458" t="str">
        <f t="shared" si="15"/>
        <v/>
      </c>
      <c r="H135" s="392"/>
      <c r="I135" s="447" t="str">
        <f t="shared" ca="1" si="12"/>
        <v>151-Jul-18 to 31-Dec-18</v>
      </c>
      <c r="J135" s="394" t="s">
        <v>407</v>
      </c>
      <c r="K135" s="465"/>
      <c r="L135" s="447" t="b">
        <f t="shared" si="13"/>
        <v>1</v>
      </c>
      <c r="M135" s="447" t="b">
        <f t="shared" si="14"/>
        <v>1</v>
      </c>
      <c r="N135" s="447" t="s">
        <v>922</v>
      </c>
      <c r="O135" s="51"/>
      <c r="P135" s="446"/>
      <c r="Q135" s="446"/>
      <c r="R135" s="446"/>
      <c r="S135" s="446"/>
      <c r="T135" s="446"/>
      <c r="U135" s="446"/>
      <c r="V135" s="104"/>
      <c r="W135" s="104"/>
      <c r="X135" s="185"/>
    </row>
    <row r="136" spans="1:24" ht="47.1" customHeight="1" x14ac:dyDescent="0.25">
      <c r="A136" s="119"/>
      <c r="B136" s="367">
        <v>15</v>
      </c>
      <c r="C136" s="386" t="str">
        <f t="shared" si="11"/>
        <v/>
      </c>
      <c r="D136" s="387" t="str">
        <f ca="1">TEXT(IFERROR(INDEX('Overview - Section A'!$A$38:$A$45,MATCH(J136,'Overview - Section A'!$U$38:$U$45,0)),""),"d-mmm-yy") &amp;" to " &amp; TEXT(IFERROR(INDEX('Overview - Section A'!$E$38:$E$45,MATCH(J136,'Overview - Section A'!$U$38:$U$45,0)),""),"d-mmm-yy")</f>
        <v>1-Jan-19 to 30-Jun-19</v>
      </c>
      <c r="E136" s="530">
        <v>720</v>
      </c>
      <c r="F136" s="389"/>
      <c r="G136" s="458" t="str">
        <f t="shared" si="15"/>
        <v/>
      </c>
      <c r="H136" s="392"/>
      <c r="I136" s="447" t="str">
        <f t="shared" ca="1" si="12"/>
        <v>151-Jan-19 to 30-Jun-19</v>
      </c>
      <c r="J136" s="394" t="s">
        <v>409</v>
      </c>
      <c r="K136" s="465"/>
      <c r="L136" s="447" t="b">
        <f t="shared" si="13"/>
        <v>1</v>
      </c>
      <c r="M136" s="447" t="b">
        <f t="shared" si="14"/>
        <v>1</v>
      </c>
      <c r="N136" s="447" t="s">
        <v>923</v>
      </c>
      <c r="O136" s="51"/>
      <c r="P136" s="446"/>
      <c r="Q136" s="446"/>
      <c r="R136" s="446"/>
      <c r="S136" s="446"/>
      <c r="T136" s="446"/>
      <c r="U136" s="446"/>
      <c r="V136" s="104"/>
      <c r="W136" s="104"/>
      <c r="X136" s="185"/>
    </row>
    <row r="137" spans="1:24" ht="47.1" customHeight="1" x14ac:dyDescent="0.25">
      <c r="A137" s="119"/>
      <c r="B137" s="367">
        <v>15</v>
      </c>
      <c r="C137" s="386" t="str">
        <f t="shared" si="11"/>
        <v/>
      </c>
      <c r="D137" s="387" t="str">
        <f ca="1">TEXT(IFERROR(INDEX('Overview - Section A'!$A$38:$A$45,MATCH(J137,'Overview - Section A'!$U$38:$U$45,0)),""),"d-mmm-yy") &amp;" to " &amp; TEXT(IFERROR(INDEX('Overview - Section A'!$E$38:$E$45,MATCH(J137,'Overview - Section A'!$U$38:$U$45,0)),""),"d-mmm-yy")</f>
        <v>1-Jul-19 to 31-Dec-19</v>
      </c>
      <c r="E137" s="530">
        <v>720</v>
      </c>
      <c r="F137" s="389"/>
      <c r="G137" s="458" t="str">
        <f t="shared" si="15"/>
        <v/>
      </c>
      <c r="H137" s="392"/>
      <c r="I137" s="447" t="str">
        <f t="shared" ca="1" si="12"/>
        <v>151-Jul-19 to 31-Dec-19</v>
      </c>
      <c r="J137" s="394" t="s">
        <v>411</v>
      </c>
      <c r="K137" s="465"/>
      <c r="L137" s="447" t="b">
        <f t="shared" si="13"/>
        <v>1</v>
      </c>
      <c r="M137" s="447" t="b">
        <f t="shared" si="14"/>
        <v>1</v>
      </c>
      <c r="N137" s="447" t="s">
        <v>924</v>
      </c>
      <c r="O137" s="51"/>
      <c r="P137" s="446"/>
      <c r="Q137" s="446"/>
      <c r="R137" s="446"/>
      <c r="S137" s="446"/>
      <c r="T137" s="446"/>
      <c r="U137" s="446"/>
      <c r="V137" s="104"/>
      <c r="W137" s="104"/>
      <c r="X137" s="185"/>
    </row>
    <row r="138" spans="1:24" ht="47.1" customHeight="1" x14ac:dyDescent="0.25">
      <c r="A138" s="119"/>
      <c r="B138" s="367">
        <v>15</v>
      </c>
      <c r="C138" s="386" t="str">
        <f t="shared" si="11"/>
        <v/>
      </c>
      <c r="D138" s="387" t="str">
        <f ca="1">TEXT(IFERROR(INDEX('Overview - Section A'!$A$38:$A$45,MATCH(J138,'Overview - Section A'!$U$38:$U$45,0)),""),"d-mmm-yy") &amp;" to " &amp; TEXT(IFERROR(INDEX('Overview - Section A'!$E$38:$E$45,MATCH(J138,'Overview - Section A'!$U$38:$U$45,0)),""),"d-mmm-yy")</f>
        <v>1-Jan-20 to 30-Jun-20</v>
      </c>
      <c r="E138" s="530">
        <v>740</v>
      </c>
      <c r="F138" s="389"/>
      <c r="G138" s="458" t="str">
        <f t="shared" si="15"/>
        <v/>
      </c>
      <c r="H138" s="392"/>
      <c r="I138" s="447" t="str">
        <f t="shared" ca="1" si="12"/>
        <v>151-Jan-20 to 30-Jun-20</v>
      </c>
      <c r="J138" s="394" t="s">
        <v>413</v>
      </c>
      <c r="K138" s="465"/>
      <c r="L138" s="447" t="b">
        <f t="shared" si="13"/>
        <v>1</v>
      </c>
      <c r="M138" s="447" t="b">
        <f t="shared" si="14"/>
        <v>1</v>
      </c>
      <c r="N138" s="447" t="s">
        <v>925</v>
      </c>
      <c r="O138" s="51"/>
      <c r="P138" s="446"/>
      <c r="Q138" s="446"/>
      <c r="R138" s="446"/>
      <c r="S138" s="446"/>
      <c r="T138" s="446"/>
      <c r="U138" s="446"/>
      <c r="V138" s="104"/>
      <c r="W138" s="104"/>
      <c r="X138" s="185"/>
    </row>
    <row r="139" spans="1:24" ht="47.1" customHeight="1" x14ac:dyDescent="0.25">
      <c r="A139" s="119"/>
      <c r="B139" s="367">
        <v>15</v>
      </c>
      <c r="C139" s="386" t="str">
        <f t="shared" si="11"/>
        <v/>
      </c>
      <c r="D139" s="387" t="str">
        <f ca="1">TEXT(IFERROR(INDEX('Overview - Section A'!$A$38:$A$45,MATCH(J139,'Overview - Section A'!$U$38:$U$45,0)),""),"d-mmm-yy") &amp;" to " &amp; TEXT(IFERROR(INDEX('Overview - Section A'!$E$38:$E$45,MATCH(J139,'Overview - Section A'!$U$38:$U$45,0)),""),"d-mmm-yy")</f>
        <v>1-Jul-20 to 31-Dec-20</v>
      </c>
      <c r="E139" s="530">
        <v>740</v>
      </c>
      <c r="F139" s="389"/>
      <c r="G139" s="458" t="str">
        <f t="shared" si="15"/>
        <v/>
      </c>
      <c r="H139" s="392"/>
      <c r="I139" s="447" t="str">
        <f t="shared" ca="1" si="12"/>
        <v>151-Jul-20 to 31-Dec-20</v>
      </c>
      <c r="J139" s="394" t="s">
        <v>415</v>
      </c>
      <c r="K139" s="465"/>
      <c r="L139" s="447" t="b">
        <f t="shared" si="13"/>
        <v>1</v>
      </c>
      <c r="M139" s="447" t="b">
        <f t="shared" si="14"/>
        <v>1</v>
      </c>
      <c r="N139" s="447" t="s">
        <v>926</v>
      </c>
      <c r="O139" s="51"/>
      <c r="P139" s="446"/>
      <c r="Q139" s="446"/>
      <c r="R139" s="446"/>
      <c r="S139" s="446"/>
      <c r="T139" s="446"/>
      <c r="U139" s="446"/>
      <c r="V139" s="104"/>
      <c r="W139" s="104"/>
      <c r="X139" s="185"/>
    </row>
    <row r="140" spans="1:24" ht="47.1" customHeight="1" x14ac:dyDescent="0.25">
      <c r="A140" s="119"/>
      <c r="B140" s="367">
        <v>15</v>
      </c>
      <c r="C140" s="386" t="str">
        <f t="shared" si="11"/>
        <v/>
      </c>
      <c r="D140" s="387" t="str">
        <f ca="1">TEXT(IFERROR(INDEX('Overview - Section A'!$A$38:$A$45,MATCH(J140,'Overview - Section A'!$U$38:$U$45,0)),""),"d-mmm-yy") &amp;" to " &amp; TEXT(IFERROR(INDEX('Overview - Section A'!$E$38:$E$45,MATCH(J140,'Overview - Section A'!$U$38:$U$45,0)),""),"d-mmm-yy")</f>
        <v>1-Jan-21 to 30-Jun-21</v>
      </c>
      <c r="E140" s="532"/>
      <c r="F140" s="389"/>
      <c r="G140" s="458" t="str">
        <f t="shared" si="15"/>
        <v/>
      </c>
      <c r="H140" s="392"/>
      <c r="I140" s="447" t="str">
        <f t="shared" ca="1" si="12"/>
        <v>151-Jan-21 to 30-Jun-21</v>
      </c>
      <c r="J140" s="394" t="s">
        <v>417</v>
      </c>
      <c r="K140" s="465"/>
      <c r="L140" s="447" t="b">
        <f t="shared" si="13"/>
        <v>1</v>
      </c>
      <c r="M140" s="447" t="b">
        <f t="shared" si="14"/>
        <v>0</v>
      </c>
      <c r="N140" s="447" t="s">
        <v>927</v>
      </c>
      <c r="O140" s="51"/>
      <c r="P140" s="446"/>
      <c r="Q140" s="446"/>
      <c r="R140" s="446"/>
      <c r="S140" s="446"/>
      <c r="T140" s="446"/>
      <c r="U140" s="446"/>
      <c r="V140" s="104"/>
      <c r="W140" s="104"/>
      <c r="X140" s="185"/>
    </row>
    <row r="141" spans="1:24" ht="47.1" customHeight="1" x14ac:dyDescent="0.25">
      <c r="A141" s="119"/>
      <c r="B141" s="367">
        <v>16</v>
      </c>
      <c r="C141" s="386" t="str">
        <f t="shared" si="11"/>
        <v>MDR TB-3(M): Number of cases with RR-TB and/or MDR-TB that began second-line treatment</v>
      </c>
      <c r="D141" s="387" t="str">
        <f ca="1">TEXT(IFERROR(INDEX('Overview - Section A'!$A$38:$A$45,MATCH(J141,'Overview - Section A'!$U$38:$U$45,0)),""),"d-mmm-yy") &amp;" to " &amp; TEXT(IFERROR(INDEX('Overview - Section A'!$E$38:$E$45,MATCH(J141,'Overview - Section A'!$U$38:$U$45,0)),""),"d-mmm-yy")</f>
        <v>1-Jul-18 to 31-Dec-18</v>
      </c>
      <c r="E141" s="530">
        <v>700</v>
      </c>
      <c r="F141" s="389"/>
      <c r="G141" s="458" t="str">
        <f t="shared" si="15"/>
        <v/>
      </c>
      <c r="H141" s="392"/>
      <c r="I141" s="447" t="str">
        <f t="shared" ca="1" si="12"/>
        <v>161-Jul-18 to 31-Dec-18</v>
      </c>
      <c r="J141" s="394" t="s">
        <v>407</v>
      </c>
      <c r="K141" s="465"/>
      <c r="L141" s="447" t="b">
        <f t="shared" si="13"/>
        <v>1</v>
      </c>
      <c r="M141" s="447" t="b">
        <f t="shared" si="14"/>
        <v>1</v>
      </c>
      <c r="N141" s="447" t="s">
        <v>928</v>
      </c>
      <c r="O141" s="51"/>
      <c r="P141" s="446"/>
      <c r="Q141" s="446"/>
      <c r="R141" s="446"/>
      <c r="S141" s="446"/>
      <c r="T141" s="446"/>
      <c r="U141" s="446"/>
      <c r="V141" s="104"/>
      <c r="W141" s="104"/>
      <c r="X141" s="185"/>
    </row>
    <row r="142" spans="1:24" ht="47.1" customHeight="1" x14ac:dyDescent="0.25">
      <c r="A142" s="119"/>
      <c r="B142" s="367">
        <v>16</v>
      </c>
      <c r="C142" s="386" t="str">
        <f t="shared" si="11"/>
        <v/>
      </c>
      <c r="D142" s="387" t="str">
        <f ca="1">TEXT(IFERROR(INDEX('Overview - Section A'!$A$38:$A$45,MATCH(J142,'Overview - Section A'!$U$38:$U$45,0)),""),"d-mmm-yy") &amp;" to " &amp; TEXT(IFERROR(INDEX('Overview - Section A'!$E$38:$E$45,MATCH(J142,'Overview - Section A'!$U$38:$U$45,0)),""),"d-mmm-yy")</f>
        <v>1-Jan-19 to 30-Jun-19</v>
      </c>
      <c r="E142" s="530">
        <v>720</v>
      </c>
      <c r="F142" s="389"/>
      <c r="G142" s="458" t="str">
        <f t="shared" si="15"/>
        <v/>
      </c>
      <c r="H142" s="392"/>
      <c r="I142" s="447" t="str">
        <f t="shared" ca="1" si="12"/>
        <v>161-Jan-19 to 30-Jun-19</v>
      </c>
      <c r="J142" s="394" t="s">
        <v>409</v>
      </c>
      <c r="K142" s="465"/>
      <c r="L142" s="447" t="b">
        <f t="shared" si="13"/>
        <v>1</v>
      </c>
      <c r="M142" s="447" t="b">
        <f t="shared" si="14"/>
        <v>1</v>
      </c>
      <c r="N142" s="447" t="s">
        <v>929</v>
      </c>
      <c r="O142" s="51"/>
      <c r="P142" s="446"/>
      <c r="Q142" s="446"/>
      <c r="R142" s="446"/>
      <c r="S142" s="446"/>
      <c r="T142" s="446"/>
      <c r="U142" s="446"/>
      <c r="V142" s="104"/>
      <c r="W142" s="104"/>
      <c r="X142" s="185"/>
    </row>
    <row r="143" spans="1:24" ht="47.1" customHeight="1" x14ac:dyDescent="0.25">
      <c r="A143" s="119"/>
      <c r="B143" s="367">
        <v>16</v>
      </c>
      <c r="C143" s="386" t="str">
        <f t="shared" si="11"/>
        <v/>
      </c>
      <c r="D143" s="387" t="str">
        <f ca="1">TEXT(IFERROR(INDEX('Overview - Section A'!$A$38:$A$45,MATCH(J143,'Overview - Section A'!$U$38:$U$45,0)),""),"d-mmm-yy") &amp;" to " &amp; TEXT(IFERROR(INDEX('Overview - Section A'!$E$38:$E$45,MATCH(J143,'Overview - Section A'!$U$38:$U$45,0)),""),"d-mmm-yy")</f>
        <v>1-Jul-19 to 31-Dec-19</v>
      </c>
      <c r="E143" s="530">
        <v>720</v>
      </c>
      <c r="F143" s="389"/>
      <c r="G143" s="458" t="str">
        <f t="shared" si="15"/>
        <v/>
      </c>
      <c r="H143" s="392"/>
      <c r="I143" s="447" t="str">
        <f t="shared" ca="1" si="12"/>
        <v>161-Jul-19 to 31-Dec-19</v>
      </c>
      <c r="J143" s="394" t="s">
        <v>411</v>
      </c>
      <c r="K143" s="465"/>
      <c r="L143" s="447" t="b">
        <f t="shared" si="13"/>
        <v>1</v>
      </c>
      <c r="M143" s="447" t="b">
        <f t="shared" si="14"/>
        <v>1</v>
      </c>
      <c r="N143" s="447" t="s">
        <v>930</v>
      </c>
      <c r="O143" s="51"/>
      <c r="P143" s="446"/>
      <c r="Q143" s="446"/>
      <c r="R143" s="446"/>
      <c r="S143" s="446"/>
      <c r="T143" s="446"/>
      <c r="U143" s="446"/>
      <c r="V143" s="104"/>
      <c r="W143" s="104"/>
      <c r="X143" s="185"/>
    </row>
    <row r="144" spans="1:24" ht="47.1" customHeight="1" x14ac:dyDescent="0.25">
      <c r="A144" s="119"/>
      <c r="B144" s="367">
        <v>16</v>
      </c>
      <c r="C144" s="386" t="str">
        <f t="shared" si="11"/>
        <v/>
      </c>
      <c r="D144" s="387" t="str">
        <f ca="1">TEXT(IFERROR(INDEX('Overview - Section A'!$A$38:$A$45,MATCH(J144,'Overview - Section A'!$U$38:$U$45,0)),""),"d-mmm-yy") &amp;" to " &amp; TEXT(IFERROR(INDEX('Overview - Section A'!$E$38:$E$45,MATCH(J144,'Overview - Section A'!$U$38:$U$45,0)),""),"d-mmm-yy")</f>
        <v>1-Jan-20 to 30-Jun-20</v>
      </c>
      <c r="E144" s="530">
        <v>740</v>
      </c>
      <c r="F144" s="389"/>
      <c r="G144" s="458" t="str">
        <f t="shared" si="15"/>
        <v/>
      </c>
      <c r="H144" s="392"/>
      <c r="I144" s="447" t="str">
        <f t="shared" ca="1" si="12"/>
        <v>161-Jan-20 to 30-Jun-20</v>
      </c>
      <c r="J144" s="394" t="s">
        <v>413</v>
      </c>
      <c r="K144" s="465"/>
      <c r="L144" s="447" t="b">
        <f t="shared" si="13"/>
        <v>1</v>
      </c>
      <c r="M144" s="447" t="b">
        <f t="shared" si="14"/>
        <v>1</v>
      </c>
      <c r="N144" s="447" t="s">
        <v>931</v>
      </c>
      <c r="O144" s="51"/>
      <c r="P144" s="446"/>
      <c r="Q144" s="446"/>
      <c r="R144" s="446"/>
      <c r="S144" s="446"/>
      <c r="T144" s="446"/>
      <c r="U144" s="446"/>
      <c r="V144" s="104"/>
      <c r="W144" s="104"/>
      <c r="X144" s="185"/>
    </row>
    <row r="145" spans="1:24" ht="47.1" customHeight="1" x14ac:dyDescent="0.25">
      <c r="A145" s="119"/>
      <c r="B145" s="367">
        <v>16</v>
      </c>
      <c r="C145" s="386" t="str">
        <f t="shared" si="11"/>
        <v/>
      </c>
      <c r="D145" s="387" t="str">
        <f ca="1">TEXT(IFERROR(INDEX('Overview - Section A'!$A$38:$A$45,MATCH(J145,'Overview - Section A'!$U$38:$U$45,0)),""),"d-mmm-yy") &amp;" to " &amp; TEXT(IFERROR(INDEX('Overview - Section A'!$E$38:$E$45,MATCH(J145,'Overview - Section A'!$U$38:$U$45,0)),""),"d-mmm-yy")</f>
        <v>1-Jul-20 to 31-Dec-20</v>
      </c>
      <c r="E145" s="530">
        <v>740</v>
      </c>
      <c r="F145" s="389"/>
      <c r="G145" s="458" t="str">
        <f t="shared" si="15"/>
        <v/>
      </c>
      <c r="H145" s="392"/>
      <c r="I145" s="447" t="str">
        <f t="shared" ca="1" si="12"/>
        <v>161-Jul-20 to 31-Dec-20</v>
      </c>
      <c r="J145" s="394" t="s">
        <v>415</v>
      </c>
      <c r="K145" s="465"/>
      <c r="L145" s="447" t="b">
        <f t="shared" si="13"/>
        <v>1</v>
      </c>
      <c r="M145" s="447" t="b">
        <f t="shared" si="14"/>
        <v>1</v>
      </c>
      <c r="N145" s="447" t="s">
        <v>932</v>
      </c>
      <c r="O145" s="51"/>
      <c r="P145" s="446"/>
      <c r="Q145" s="446"/>
      <c r="R145" s="446"/>
      <c r="S145" s="446"/>
      <c r="T145" s="446"/>
      <c r="U145" s="446"/>
      <c r="V145" s="104"/>
      <c r="W145" s="104"/>
      <c r="X145" s="185"/>
    </row>
    <row r="146" spans="1:24" ht="47.1" customHeight="1" x14ac:dyDescent="0.25">
      <c r="A146" s="119"/>
      <c r="B146" s="367">
        <v>16</v>
      </c>
      <c r="C146" s="386" t="str">
        <f t="shared" si="11"/>
        <v/>
      </c>
      <c r="D146" s="387" t="str">
        <f ca="1">TEXT(IFERROR(INDEX('Overview - Section A'!$A$38:$A$45,MATCH(J146,'Overview - Section A'!$U$38:$U$45,0)),""),"d-mmm-yy") &amp;" to " &amp; TEXT(IFERROR(INDEX('Overview - Section A'!$E$38:$E$45,MATCH(J146,'Overview - Section A'!$U$38:$U$45,0)),""),"d-mmm-yy")</f>
        <v>1-Jan-21 to 30-Jun-21</v>
      </c>
      <c r="E146" s="532"/>
      <c r="F146" s="389"/>
      <c r="G146" s="458" t="str">
        <f t="shared" si="15"/>
        <v/>
      </c>
      <c r="H146" s="392"/>
      <c r="I146" s="447" t="str">
        <f t="shared" ca="1" si="12"/>
        <v>161-Jan-21 to 30-Jun-21</v>
      </c>
      <c r="J146" s="394" t="s">
        <v>417</v>
      </c>
      <c r="K146" s="465"/>
      <c r="L146" s="447" t="b">
        <f t="shared" si="13"/>
        <v>1</v>
      </c>
      <c r="M146" s="447" t="b">
        <f t="shared" si="14"/>
        <v>0</v>
      </c>
      <c r="N146" s="447" t="s">
        <v>933</v>
      </c>
      <c r="O146" s="51"/>
      <c r="P146" s="446"/>
      <c r="Q146" s="446"/>
      <c r="R146" s="446"/>
      <c r="S146" s="446"/>
      <c r="T146" s="446"/>
      <c r="U146" s="446"/>
      <c r="V146" s="104"/>
      <c r="W146" s="104"/>
      <c r="X146" s="185"/>
    </row>
    <row r="147" spans="1:24" ht="47.1" customHeight="1" x14ac:dyDescent="0.25">
      <c r="A147" s="119"/>
      <c r="B147" s="367">
        <v>17</v>
      </c>
      <c r="C147" s="386" t="str">
        <f t="shared" si="11"/>
        <v>MDR TB-7: Percentage of confirmed MDR-TB cases tested for susceptibility to any fluoroquinolone and any second-line injectable drug</v>
      </c>
      <c r="D147" s="387" t="str">
        <f ca="1">TEXT(IFERROR(INDEX('Overview - Section A'!$A$38:$A$45,MATCH(J147,'Overview - Section A'!$U$38:$U$45,0)),""),"d-mmm-yy") &amp;" to " &amp; TEXT(IFERROR(INDEX('Overview - Section A'!$E$38:$E$45,MATCH(J147,'Overview - Section A'!$U$38:$U$45,0)),""),"d-mmm-yy")</f>
        <v>1-Jul-18 to 31-Dec-18</v>
      </c>
      <c r="E147" s="531"/>
      <c r="F147" s="389"/>
      <c r="G147" s="531">
        <v>0.55000000000000004</v>
      </c>
      <c r="H147" s="392"/>
      <c r="I147" s="447" t="str">
        <f t="shared" ca="1" si="12"/>
        <v>171-Jul-18 to 31-Dec-18</v>
      </c>
      <c r="J147" s="394" t="s">
        <v>407</v>
      </c>
      <c r="K147" s="465"/>
      <c r="L147" s="447" t="b">
        <f t="shared" si="13"/>
        <v>1</v>
      </c>
      <c r="M147" s="447" t="b">
        <f>IFERROR(IF(OR(E147&lt;&gt;"",F147&lt;&gt;"",G147&lt;&gt;"",H147&lt;&gt;""),TRUE,FALSE),FALSE)</f>
        <v>1</v>
      </c>
      <c r="N147" s="447" t="s">
        <v>934</v>
      </c>
      <c r="O147" s="51"/>
      <c r="P147" s="446"/>
      <c r="Q147" s="446"/>
      <c r="R147" s="446"/>
      <c r="S147" s="446"/>
      <c r="T147" s="446"/>
      <c r="U147" s="446"/>
      <c r="V147" s="104"/>
      <c r="W147" s="104"/>
      <c r="X147" s="185"/>
    </row>
    <row r="148" spans="1:24" ht="47.1" customHeight="1" x14ac:dyDescent="0.25">
      <c r="A148" s="119"/>
      <c r="B148" s="367">
        <v>17</v>
      </c>
      <c r="C148" s="386" t="str">
        <f t="shared" si="11"/>
        <v/>
      </c>
      <c r="D148" s="387" t="str">
        <f ca="1">TEXT(IFERROR(INDEX('Overview - Section A'!$A$38:$A$45,MATCH(J148,'Overview - Section A'!$U$38:$U$45,0)),""),"d-mmm-yy") &amp;" to " &amp; TEXT(IFERROR(INDEX('Overview - Section A'!$E$38:$E$45,MATCH(J148,'Overview - Section A'!$U$38:$U$45,0)),""),"d-mmm-yy")</f>
        <v>1-Jan-19 to 30-Jun-19</v>
      </c>
      <c r="E148" s="531"/>
      <c r="F148" s="389"/>
      <c r="G148" s="531">
        <v>0.6</v>
      </c>
      <c r="H148" s="392"/>
      <c r="I148" s="447" t="str">
        <f t="shared" ca="1" si="12"/>
        <v>171-Jan-19 to 30-Jun-19</v>
      </c>
      <c r="J148" s="394" t="s">
        <v>409</v>
      </c>
      <c r="K148" s="465"/>
      <c r="L148" s="447" t="b">
        <f t="shared" si="13"/>
        <v>1</v>
      </c>
      <c r="M148" s="447" t="b">
        <f>IFERROR(IF(OR(E148&lt;&gt;"",F148&lt;&gt;"",G148&lt;&gt;"",H148&lt;&gt;""),TRUE,FALSE),FALSE)</f>
        <v>1</v>
      </c>
      <c r="N148" s="447" t="s">
        <v>935</v>
      </c>
      <c r="O148" s="51"/>
      <c r="P148" s="446"/>
      <c r="Q148" s="446"/>
      <c r="R148" s="446"/>
      <c r="S148" s="446"/>
      <c r="T148" s="446"/>
      <c r="U148" s="446"/>
      <c r="V148" s="104"/>
      <c r="W148" s="104"/>
      <c r="X148" s="185"/>
    </row>
    <row r="149" spans="1:24" ht="47.1" customHeight="1" x14ac:dyDescent="0.25">
      <c r="A149" s="119"/>
      <c r="B149" s="367">
        <v>17</v>
      </c>
      <c r="C149" s="386" t="str">
        <f t="shared" si="11"/>
        <v/>
      </c>
      <c r="D149" s="387" t="str">
        <f ca="1">TEXT(IFERROR(INDEX('Overview - Section A'!$A$38:$A$45,MATCH(J149,'Overview - Section A'!$U$38:$U$45,0)),""),"d-mmm-yy") &amp;" to " &amp; TEXT(IFERROR(INDEX('Overview - Section A'!$E$38:$E$45,MATCH(J149,'Overview - Section A'!$U$38:$U$45,0)),""),"d-mmm-yy")</f>
        <v>1-Jul-19 to 31-Dec-19</v>
      </c>
      <c r="E149" s="531"/>
      <c r="F149" s="389"/>
      <c r="G149" s="531">
        <v>0.65</v>
      </c>
      <c r="H149" s="392"/>
      <c r="I149" s="447" t="str">
        <f t="shared" ca="1" si="12"/>
        <v>171-Jul-19 to 31-Dec-19</v>
      </c>
      <c r="J149" s="394" t="s">
        <v>411</v>
      </c>
      <c r="K149" s="465"/>
      <c r="L149" s="447" t="b">
        <f t="shared" si="13"/>
        <v>1</v>
      </c>
      <c r="M149" s="447" t="b">
        <f>IFERROR(IF(OR(E149&lt;&gt;"",F149&lt;&gt;"",G149&lt;&gt;"",H149&lt;&gt;""),TRUE,FALSE),FALSE)</f>
        <v>1</v>
      </c>
      <c r="N149" s="447" t="s">
        <v>936</v>
      </c>
      <c r="O149" s="51"/>
      <c r="P149" s="446"/>
      <c r="Q149" s="446"/>
      <c r="R149" s="446"/>
      <c r="S149" s="446"/>
      <c r="T149" s="446"/>
      <c r="U149" s="446"/>
      <c r="V149" s="104"/>
      <c r="W149" s="104"/>
      <c r="X149" s="185"/>
    </row>
    <row r="150" spans="1:24" ht="47.1" customHeight="1" x14ac:dyDescent="0.25">
      <c r="A150" s="119"/>
      <c r="B150" s="367">
        <v>17</v>
      </c>
      <c r="C150" s="386" t="str">
        <f t="shared" si="11"/>
        <v/>
      </c>
      <c r="D150" s="387" t="str">
        <f ca="1">TEXT(IFERROR(INDEX('Overview - Section A'!$A$38:$A$45,MATCH(J150,'Overview - Section A'!$U$38:$U$45,0)),""),"d-mmm-yy") &amp;" to " &amp; TEXT(IFERROR(INDEX('Overview - Section A'!$E$38:$E$45,MATCH(J150,'Overview - Section A'!$U$38:$U$45,0)),""),"d-mmm-yy")</f>
        <v>1-Jan-20 to 30-Jun-20</v>
      </c>
      <c r="E150" s="531"/>
      <c r="F150" s="389"/>
      <c r="G150" s="531">
        <v>0.7</v>
      </c>
      <c r="H150" s="392"/>
      <c r="I150" s="447" t="str">
        <f t="shared" ca="1" si="12"/>
        <v>171-Jan-20 to 30-Jun-20</v>
      </c>
      <c r="J150" s="394" t="s">
        <v>413</v>
      </c>
      <c r="K150" s="465"/>
      <c r="L150" s="447" t="b">
        <f t="shared" si="13"/>
        <v>1</v>
      </c>
      <c r="M150" s="447" t="b">
        <f>IFERROR(IF(OR(E150&lt;&gt;"",F150&lt;&gt;"",G150&lt;&gt;"",H150&lt;&gt;""),TRUE,FALSE),FALSE)</f>
        <v>1</v>
      </c>
      <c r="N150" s="447" t="s">
        <v>937</v>
      </c>
      <c r="O150" s="51"/>
      <c r="P150" s="446"/>
      <c r="Q150" s="446"/>
      <c r="R150" s="446"/>
      <c r="S150" s="446"/>
      <c r="T150" s="446"/>
      <c r="U150" s="446"/>
      <c r="V150" s="104"/>
      <c r="W150" s="104"/>
      <c r="X150" s="185"/>
    </row>
    <row r="151" spans="1:24" ht="47.1" customHeight="1" x14ac:dyDescent="0.25">
      <c r="A151" s="119"/>
      <c r="B151" s="367">
        <v>17</v>
      </c>
      <c r="C151" s="386" t="str">
        <f t="shared" si="11"/>
        <v/>
      </c>
      <c r="D151" s="387" t="str">
        <f ca="1">TEXT(IFERROR(INDEX('Overview - Section A'!$A$38:$A$45,MATCH(J151,'Overview - Section A'!$U$38:$U$45,0)),""),"d-mmm-yy") &amp;" to " &amp; TEXT(IFERROR(INDEX('Overview - Section A'!$E$38:$E$45,MATCH(J151,'Overview - Section A'!$U$38:$U$45,0)),""),"d-mmm-yy")</f>
        <v>1-Jul-20 to 31-Dec-20</v>
      </c>
      <c r="E151" s="531"/>
      <c r="F151" s="389"/>
      <c r="G151" s="531">
        <v>0.75</v>
      </c>
      <c r="H151" s="392"/>
      <c r="I151" s="447" t="str">
        <f t="shared" ca="1" si="12"/>
        <v>171-Jul-20 to 31-Dec-20</v>
      </c>
      <c r="J151" s="394" t="s">
        <v>415</v>
      </c>
      <c r="K151" s="465"/>
      <c r="L151" s="447" t="b">
        <f t="shared" si="13"/>
        <v>1</v>
      </c>
      <c r="M151" s="447" t="b">
        <f>IFERROR(IF(OR(E151&lt;&gt;"",F151&lt;&gt;"",G151&lt;&gt;"",H151&lt;&gt;""),TRUE,FALSE),FALSE)</f>
        <v>1</v>
      </c>
      <c r="N151" s="447" t="s">
        <v>938</v>
      </c>
      <c r="O151" s="51"/>
      <c r="P151" s="446"/>
      <c r="Q151" s="446"/>
      <c r="R151" s="446"/>
      <c r="S151" s="446"/>
      <c r="T151" s="446"/>
      <c r="U151" s="446"/>
      <c r="V151" s="104"/>
      <c r="W151" s="104"/>
      <c r="X151" s="185"/>
    </row>
    <row r="152" spans="1:24" ht="47.1" customHeight="1" x14ac:dyDescent="0.25">
      <c r="A152" s="119"/>
      <c r="B152" s="367">
        <v>17</v>
      </c>
      <c r="C152" s="386" t="str">
        <f t="shared" si="11"/>
        <v/>
      </c>
      <c r="D152" s="387" t="str">
        <f ca="1">TEXT(IFERROR(INDEX('Overview - Section A'!$A$38:$A$45,MATCH(J152,'Overview - Section A'!$U$38:$U$45,0)),""),"d-mmm-yy") &amp;" to " &amp; TEXT(IFERROR(INDEX('Overview - Section A'!$E$38:$E$45,MATCH(J152,'Overview - Section A'!$U$38:$U$45,0)),""),"d-mmm-yy")</f>
        <v>1-Jan-21 to 30-Jun-21</v>
      </c>
      <c r="E152" s="464"/>
      <c r="F152" s="389"/>
      <c r="G152" s="458" t="str">
        <f t="shared" si="15"/>
        <v/>
      </c>
      <c r="H152" s="392"/>
      <c r="I152" s="447" t="str">
        <f t="shared" ca="1" si="12"/>
        <v>171-Jan-21 to 30-Jun-21</v>
      </c>
      <c r="J152" s="394" t="s">
        <v>417</v>
      </c>
      <c r="K152" s="465"/>
      <c r="L152" s="447" t="b">
        <f t="shared" si="13"/>
        <v>1</v>
      </c>
      <c r="M152" s="447" t="b">
        <f t="shared" si="14"/>
        <v>0</v>
      </c>
      <c r="N152" s="447" t="s">
        <v>939</v>
      </c>
      <c r="O152" s="51"/>
      <c r="P152" s="446"/>
      <c r="Q152" s="446"/>
      <c r="R152" s="446"/>
      <c r="S152" s="446"/>
      <c r="T152" s="446"/>
      <c r="U152" s="446"/>
      <c r="V152" s="104"/>
      <c r="W152" s="104"/>
      <c r="X152" s="185"/>
    </row>
    <row r="153" spans="1:24" ht="47.1" customHeight="1" x14ac:dyDescent="0.25">
      <c r="A153" s="119"/>
      <c r="B153" s="367">
        <v>18</v>
      </c>
      <c r="C153" s="386" t="str">
        <f t="shared" si="11"/>
        <v>MDR TB-8: Number of cases of XDR TB enrolled on treatment</v>
      </c>
      <c r="D153" s="387" t="str">
        <f ca="1">TEXT(IFERROR(INDEX('Overview - Section A'!$A$38:$A$45,MATCH(J153,'Overview - Section A'!$U$38:$U$45,0)),""),"d-mmm-yy") &amp;" to " &amp; TEXT(IFERROR(INDEX('Overview - Section A'!$E$38:$E$45,MATCH(J153,'Overview - Section A'!$U$38:$U$45,0)),""),"d-mmm-yy")</f>
        <v>1-Jul-18 to 31-Dec-18</v>
      </c>
      <c r="E153" s="528">
        <v>42</v>
      </c>
      <c r="F153" s="389"/>
      <c r="G153" s="458" t="str">
        <f t="shared" si="15"/>
        <v/>
      </c>
      <c r="H153" s="392"/>
      <c r="I153" s="447" t="str">
        <f t="shared" ca="1" si="12"/>
        <v>181-Jul-18 to 31-Dec-18</v>
      </c>
      <c r="J153" s="394" t="s">
        <v>407</v>
      </c>
      <c r="K153" s="465"/>
      <c r="L153" s="447" t="b">
        <f t="shared" si="13"/>
        <v>1</v>
      </c>
      <c r="M153" s="447" t="b">
        <f t="shared" si="14"/>
        <v>1</v>
      </c>
      <c r="N153" s="447" t="s">
        <v>940</v>
      </c>
      <c r="O153" s="51"/>
      <c r="P153" s="446"/>
      <c r="Q153" s="446"/>
      <c r="R153" s="446"/>
      <c r="S153" s="446"/>
      <c r="T153" s="446"/>
      <c r="U153" s="446"/>
      <c r="V153" s="104"/>
      <c r="W153" s="104"/>
      <c r="X153" s="185"/>
    </row>
    <row r="154" spans="1:24" ht="47.1" customHeight="1" x14ac:dyDescent="0.25">
      <c r="A154" s="119"/>
      <c r="B154" s="367">
        <v>18</v>
      </c>
      <c r="C154" s="386" t="str">
        <f t="shared" si="11"/>
        <v/>
      </c>
      <c r="D154" s="387" t="str">
        <f ca="1">TEXT(IFERROR(INDEX('Overview - Section A'!$A$38:$A$45,MATCH(J154,'Overview - Section A'!$U$38:$U$45,0)),""),"d-mmm-yy") &amp;" to " &amp; TEXT(IFERROR(INDEX('Overview - Section A'!$E$38:$E$45,MATCH(J154,'Overview - Section A'!$U$38:$U$45,0)),""),"d-mmm-yy")</f>
        <v>1-Jan-19 to 30-Jun-19</v>
      </c>
      <c r="E154" s="528">
        <v>53</v>
      </c>
      <c r="F154" s="389"/>
      <c r="G154" s="458" t="str">
        <f t="shared" si="15"/>
        <v/>
      </c>
      <c r="H154" s="392"/>
      <c r="I154" s="447" t="str">
        <f t="shared" ca="1" si="12"/>
        <v>181-Jan-19 to 30-Jun-19</v>
      </c>
      <c r="J154" s="394" t="s">
        <v>409</v>
      </c>
      <c r="K154" s="465"/>
      <c r="L154" s="447" t="b">
        <f t="shared" si="13"/>
        <v>1</v>
      </c>
      <c r="M154" s="447" t="b">
        <f t="shared" si="14"/>
        <v>1</v>
      </c>
      <c r="N154" s="447" t="s">
        <v>941</v>
      </c>
      <c r="O154" s="51"/>
      <c r="P154" s="446"/>
      <c r="Q154" s="446"/>
      <c r="R154" s="446"/>
      <c r="S154" s="446"/>
      <c r="T154" s="446"/>
      <c r="U154" s="446"/>
      <c r="V154" s="104"/>
      <c r="W154" s="104"/>
      <c r="X154" s="185"/>
    </row>
    <row r="155" spans="1:24" ht="47.1" customHeight="1" x14ac:dyDescent="0.25">
      <c r="A155" s="119"/>
      <c r="B155" s="367">
        <v>18</v>
      </c>
      <c r="C155" s="386" t="str">
        <f t="shared" si="11"/>
        <v/>
      </c>
      <c r="D155" s="387" t="str">
        <f ca="1">TEXT(IFERROR(INDEX('Overview - Section A'!$A$38:$A$45,MATCH(J155,'Overview - Section A'!$U$38:$U$45,0)),""),"d-mmm-yy") &amp;" to " &amp; TEXT(IFERROR(INDEX('Overview - Section A'!$E$38:$E$45,MATCH(J155,'Overview - Section A'!$U$38:$U$45,0)),""),"d-mmm-yy")</f>
        <v>1-Jul-19 to 31-Dec-19</v>
      </c>
      <c r="E155" s="528">
        <v>53</v>
      </c>
      <c r="F155" s="389"/>
      <c r="G155" s="458" t="str">
        <f t="shared" si="15"/>
        <v/>
      </c>
      <c r="H155" s="392"/>
      <c r="I155" s="447" t="str">
        <f t="shared" ca="1" si="12"/>
        <v>181-Jul-19 to 31-Dec-19</v>
      </c>
      <c r="J155" s="394" t="s">
        <v>411</v>
      </c>
      <c r="K155" s="465"/>
      <c r="L155" s="447" t="b">
        <f t="shared" si="13"/>
        <v>1</v>
      </c>
      <c r="M155" s="447" t="b">
        <f t="shared" si="14"/>
        <v>1</v>
      </c>
      <c r="N155" s="447" t="s">
        <v>942</v>
      </c>
      <c r="O155" s="51"/>
      <c r="P155" s="446"/>
      <c r="Q155" s="446"/>
      <c r="R155" s="446"/>
      <c r="S155" s="446"/>
      <c r="T155" s="446"/>
      <c r="U155" s="446"/>
      <c r="V155" s="104"/>
      <c r="W155" s="104"/>
      <c r="X155" s="185"/>
    </row>
    <row r="156" spans="1:24" ht="47.1" customHeight="1" x14ac:dyDescent="0.25">
      <c r="A156" s="119"/>
      <c r="B156" s="367">
        <v>18</v>
      </c>
      <c r="C156" s="386" t="str">
        <f t="shared" si="11"/>
        <v/>
      </c>
      <c r="D156" s="387" t="str">
        <f ca="1">TEXT(IFERROR(INDEX('Overview - Section A'!$A$38:$A$45,MATCH(J156,'Overview - Section A'!$U$38:$U$45,0)),""),"d-mmm-yy") &amp;" to " &amp; TEXT(IFERROR(INDEX('Overview - Section A'!$E$38:$E$45,MATCH(J156,'Overview - Section A'!$U$38:$U$45,0)),""),"d-mmm-yy")</f>
        <v>1-Jan-20 to 30-Jun-20</v>
      </c>
      <c r="E156" s="528">
        <v>66</v>
      </c>
      <c r="F156" s="389"/>
      <c r="G156" s="458" t="str">
        <f t="shared" si="15"/>
        <v/>
      </c>
      <c r="H156" s="392"/>
      <c r="I156" s="447" t="str">
        <f t="shared" ca="1" si="12"/>
        <v>181-Jan-20 to 30-Jun-20</v>
      </c>
      <c r="J156" s="394" t="s">
        <v>413</v>
      </c>
      <c r="K156" s="465"/>
      <c r="L156" s="447" t="b">
        <f t="shared" si="13"/>
        <v>1</v>
      </c>
      <c r="M156" s="447" t="b">
        <f t="shared" si="14"/>
        <v>1</v>
      </c>
      <c r="N156" s="447" t="s">
        <v>943</v>
      </c>
      <c r="O156" s="51"/>
      <c r="P156" s="446"/>
      <c r="Q156" s="446"/>
      <c r="R156" s="446"/>
      <c r="S156" s="446"/>
      <c r="T156" s="446"/>
      <c r="U156" s="446"/>
      <c r="V156" s="104"/>
      <c r="W156" s="104"/>
      <c r="X156" s="185"/>
    </row>
    <row r="157" spans="1:24" ht="47.1" customHeight="1" x14ac:dyDescent="0.25">
      <c r="A157" s="119"/>
      <c r="B157" s="367">
        <v>18</v>
      </c>
      <c r="C157" s="386" t="str">
        <f t="shared" si="11"/>
        <v/>
      </c>
      <c r="D157" s="387" t="str">
        <f ca="1">TEXT(IFERROR(INDEX('Overview - Section A'!$A$38:$A$45,MATCH(J157,'Overview - Section A'!$U$38:$U$45,0)),""),"d-mmm-yy") &amp;" to " &amp; TEXT(IFERROR(INDEX('Overview - Section A'!$E$38:$E$45,MATCH(J157,'Overview - Section A'!$U$38:$U$45,0)),""),"d-mmm-yy")</f>
        <v>1-Jul-20 to 31-Dec-20</v>
      </c>
      <c r="E157" s="528">
        <v>66</v>
      </c>
      <c r="F157" s="389"/>
      <c r="G157" s="458" t="str">
        <f t="shared" si="15"/>
        <v/>
      </c>
      <c r="H157" s="392"/>
      <c r="I157" s="447" t="str">
        <f t="shared" ca="1" si="12"/>
        <v>181-Jul-20 to 31-Dec-20</v>
      </c>
      <c r="J157" s="394" t="s">
        <v>415</v>
      </c>
      <c r="K157" s="465"/>
      <c r="L157" s="447" t="b">
        <f t="shared" si="13"/>
        <v>1</v>
      </c>
      <c r="M157" s="447" t="b">
        <f t="shared" si="14"/>
        <v>1</v>
      </c>
      <c r="N157" s="447" t="s">
        <v>944</v>
      </c>
      <c r="O157" s="51"/>
      <c r="P157" s="446"/>
      <c r="Q157" s="446"/>
      <c r="R157" s="446"/>
      <c r="S157" s="446"/>
      <c r="T157" s="446"/>
      <c r="U157" s="446"/>
      <c r="V157" s="104"/>
      <c r="W157" s="104"/>
      <c r="X157" s="185"/>
    </row>
    <row r="158" spans="1:24" ht="47.1" customHeight="1" x14ac:dyDescent="0.25">
      <c r="A158" s="119"/>
      <c r="B158" s="367">
        <v>18</v>
      </c>
      <c r="C158" s="386" t="str">
        <f t="shared" si="11"/>
        <v/>
      </c>
      <c r="D158" s="387" t="str">
        <f ca="1">TEXT(IFERROR(INDEX('Overview - Section A'!$A$38:$A$45,MATCH(J158,'Overview - Section A'!$U$38:$U$45,0)),""),"d-mmm-yy") &amp;" to " &amp; TEXT(IFERROR(INDEX('Overview - Section A'!$E$38:$E$45,MATCH(J158,'Overview - Section A'!$U$38:$U$45,0)),""),"d-mmm-yy")</f>
        <v>1-Jan-21 to 30-Jun-21</v>
      </c>
      <c r="E158" s="464"/>
      <c r="F158" s="389"/>
      <c r="G158" s="458" t="str">
        <f t="shared" si="15"/>
        <v/>
      </c>
      <c r="H158" s="392"/>
      <c r="I158" s="447" t="str">
        <f t="shared" ca="1" si="12"/>
        <v>181-Jan-21 to 30-Jun-21</v>
      </c>
      <c r="J158" s="394" t="s">
        <v>417</v>
      </c>
      <c r="K158" s="465"/>
      <c r="L158" s="447" t="b">
        <f t="shared" si="13"/>
        <v>1</v>
      </c>
      <c r="M158" s="447" t="b">
        <f t="shared" si="14"/>
        <v>0</v>
      </c>
      <c r="N158" s="447" t="s">
        <v>945</v>
      </c>
      <c r="O158" s="51"/>
      <c r="P158" s="446"/>
      <c r="Q158" s="446"/>
      <c r="R158" s="446"/>
      <c r="S158" s="446"/>
      <c r="T158" s="446"/>
      <c r="U158" s="446"/>
      <c r="V158" s="104"/>
      <c r="W158" s="104"/>
      <c r="X158" s="185"/>
    </row>
    <row r="159" spans="1:24" ht="47.1" customHeight="1" x14ac:dyDescent="0.25">
      <c r="A159" s="119"/>
      <c r="B159" s="367">
        <v>19</v>
      </c>
      <c r="C159" s="386" t="str">
        <f t="shared" si="11"/>
        <v>TB/HIV-5: Percentage of registered new and relapse TB patients with documented HIV status</v>
      </c>
      <c r="D159" s="387" t="str">
        <f ca="1">TEXT(IFERROR(INDEX('Overview - Section A'!$A$38:$A$45,MATCH(J159,'Overview - Section A'!$U$38:$U$45,0)),""),"d-mmm-yy") &amp;" to " &amp; TEXT(IFERROR(INDEX('Overview - Section A'!$E$38:$E$45,MATCH(J159,'Overview - Section A'!$U$38:$U$45,0)),""),"d-mmm-yy")</f>
        <v>1-Jul-18 to 31-Dec-18</v>
      </c>
      <c r="E159" s="464"/>
      <c r="F159" s="389"/>
      <c r="G159" s="529">
        <v>0.9</v>
      </c>
      <c r="H159" s="392"/>
      <c r="I159" s="447" t="str">
        <f t="shared" ca="1" si="12"/>
        <v>191-Jul-18 to 31-Dec-18</v>
      </c>
      <c r="J159" s="394" t="s">
        <v>407</v>
      </c>
      <c r="K159" s="465"/>
      <c r="L159" s="447" t="b">
        <f t="shared" si="13"/>
        <v>1</v>
      </c>
      <c r="M159" s="447" t="b">
        <f t="shared" si="14"/>
        <v>1</v>
      </c>
      <c r="N159" s="447" t="s">
        <v>946</v>
      </c>
      <c r="O159" s="51"/>
      <c r="P159" s="446"/>
      <c r="Q159" s="446"/>
      <c r="R159" s="446"/>
      <c r="S159" s="446"/>
      <c r="T159" s="446"/>
      <c r="U159" s="446"/>
      <c r="V159" s="104"/>
      <c r="W159" s="104"/>
      <c r="X159" s="185"/>
    </row>
    <row r="160" spans="1:24" ht="47.1" customHeight="1" x14ac:dyDescent="0.25">
      <c r="A160" s="119"/>
      <c r="B160" s="367">
        <v>19</v>
      </c>
      <c r="C160" s="386" t="str">
        <f t="shared" si="11"/>
        <v/>
      </c>
      <c r="D160" s="387" t="str">
        <f ca="1">TEXT(IFERROR(INDEX('Overview - Section A'!$A$38:$A$45,MATCH(J160,'Overview - Section A'!$U$38:$U$45,0)),""),"d-mmm-yy") &amp;" to " &amp; TEXT(IFERROR(INDEX('Overview - Section A'!$E$38:$E$45,MATCH(J160,'Overview - Section A'!$U$38:$U$45,0)),""),"d-mmm-yy")</f>
        <v>1-Jan-19 to 30-Jun-19</v>
      </c>
      <c r="E160" s="464"/>
      <c r="F160" s="389"/>
      <c r="G160" s="529">
        <v>0.91</v>
      </c>
      <c r="H160" s="392"/>
      <c r="I160" s="447" t="str">
        <f t="shared" ca="1" si="12"/>
        <v>191-Jan-19 to 30-Jun-19</v>
      </c>
      <c r="J160" s="394" t="s">
        <v>409</v>
      </c>
      <c r="K160" s="465"/>
      <c r="L160" s="447" t="b">
        <f t="shared" si="13"/>
        <v>1</v>
      </c>
      <c r="M160" s="447" t="b">
        <f t="shared" si="14"/>
        <v>1</v>
      </c>
      <c r="N160" s="447" t="s">
        <v>947</v>
      </c>
      <c r="O160" s="51"/>
      <c r="P160" s="446"/>
      <c r="Q160" s="446"/>
      <c r="R160" s="446"/>
      <c r="S160" s="446"/>
      <c r="T160" s="446"/>
      <c r="U160" s="446"/>
      <c r="V160" s="104"/>
      <c r="W160" s="104"/>
      <c r="X160" s="185"/>
    </row>
    <row r="161" spans="1:24" ht="47.1" customHeight="1" x14ac:dyDescent="0.25">
      <c r="A161" s="119"/>
      <c r="B161" s="367">
        <v>19</v>
      </c>
      <c r="C161" s="386" t="str">
        <f t="shared" si="11"/>
        <v/>
      </c>
      <c r="D161" s="387" t="str">
        <f ca="1">TEXT(IFERROR(INDEX('Overview - Section A'!$A$38:$A$45,MATCH(J161,'Overview - Section A'!$U$38:$U$45,0)),""),"d-mmm-yy") &amp;" to " &amp; TEXT(IFERROR(INDEX('Overview - Section A'!$E$38:$E$45,MATCH(J161,'Overview - Section A'!$U$38:$U$45,0)),""),"d-mmm-yy")</f>
        <v>1-Jul-19 to 31-Dec-19</v>
      </c>
      <c r="E161" s="464"/>
      <c r="F161" s="389"/>
      <c r="G161" s="529">
        <v>0.92</v>
      </c>
      <c r="H161" s="392"/>
      <c r="I161" s="447" t="str">
        <f t="shared" ca="1" si="12"/>
        <v>191-Jul-19 to 31-Dec-19</v>
      </c>
      <c r="J161" s="394" t="s">
        <v>411</v>
      </c>
      <c r="K161" s="465"/>
      <c r="L161" s="447" t="b">
        <f t="shared" si="13"/>
        <v>1</v>
      </c>
      <c r="M161" s="447" t="b">
        <f t="shared" si="14"/>
        <v>1</v>
      </c>
      <c r="N161" s="447" t="s">
        <v>948</v>
      </c>
      <c r="O161" s="51"/>
      <c r="P161" s="446"/>
      <c r="Q161" s="446"/>
      <c r="R161" s="446"/>
      <c r="S161" s="446"/>
      <c r="T161" s="446"/>
      <c r="U161" s="446"/>
      <c r="V161" s="104"/>
      <c r="W161" s="104"/>
      <c r="X161" s="185"/>
    </row>
    <row r="162" spans="1:24" ht="47.1" customHeight="1" x14ac:dyDescent="0.25">
      <c r="A162" s="119"/>
      <c r="B162" s="367">
        <v>19</v>
      </c>
      <c r="C162" s="386" t="str">
        <f t="shared" si="11"/>
        <v/>
      </c>
      <c r="D162" s="387" t="str">
        <f ca="1">TEXT(IFERROR(INDEX('Overview - Section A'!$A$38:$A$45,MATCH(J162,'Overview - Section A'!$U$38:$U$45,0)),""),"d-mmm-yy") &amp;" to " &amp; TEXT(IFERROR(INDEX('Overview - Section A'!$E$38:$E$45,MATCH(J162,'Overview - Section A'!$U$38:$U$45,0)),""),"d-mmm-yy")</f>
        <v>1-Jan-20 to 30-Jun-20</v>
      </c>
      <c r="E162" s="464"/>
      <c r="F162" s="389"/>
      <c r="G162" s="529">
        <v>0.93</v>
      </c>
      <c r="H162" s="392"/>
      <c r="I162" s="447" t="str">
        <f t="shared" ca="1" si="12"/>
        <v>191-Jan-20 to 30-Jun-20</v>
      </c>
      <c r="J162" s="394" t="s">
        <v>413</v>
      </c>
      <c r="K162" s="465"/>
      <c r="L162" s="447" t="b">
        <f t="shared" si="13"/>
        <v>1</v>
      </c>
      <c r="M162" s="447" t="b">
        <f t="shared" si="14"/>
        <v>1</v>
      </c>
      <c r="N162" s="447" t="s">
        <v>949</v>
      </c>
      <c r="O162" s="51"/>
      <c r="P162" s="446"/>
      <c r="Q162" s="446"/>
      <c r="R162" s="446"/>
      <c r="S162" s="446"/>
      <c r="T162" s="446"/>
      <c r="U162" s="446"/>
      <c r="V162" s="104"/>
      <c r="W162" s="104"/>
      <c r="X162" s="185"/>
    </row>
    <row r="163" spans="1:24" ht="47.1" customHeight="1" x14ac:dyDescent="0.25">
      <c r="A163" s="119"/>
      <c r="B163" s="367">
        <v>19</v>
      </c>
      <c r="C163" s="386" t="str">
        <f t="shared" si="11"/>
        <v/>
      </c>
      <c r="D163" s="387" t="str">
        <f ca="1">TEXT(IFERROR(INDEX('Overview - Section A'!$A$38:$A$45,MATCH(J163,'Overview - Section A'!$U$38:$U$45,0)),""),"d-mmm-yy") &amp;" to " &amp; TEXT(IFERROR(INDEX('Overview - Section A'!$E$38:$E$45,MATCH(J163,'Overview - Section A'!$U$38:$U$45,0)),""),"d-mmm-yy")</f>
        <v>1-Jul-20 to 31-Dec-20</v>
      </c>
      <c r="E163" s="464"/>
      <c r="F163" s="389"/>
      <c r="G163" s="529">
        <v>0.95</v>
      </c>
      <c r="H163" s="392"/>
      <c r="I163" s="447" t="str">
        <f t="shared" ca="1" si="12"/>
        <v>191-Jul-20 to 31-Dec-20</v>
      </c>
      <c r="J163" s="394" t="s">
        <v>415</v>
      </c>
      <c r="K163" s="465"/>
      <c r="L163" s="447" t="b">
        <f t="shared" si="13"/>
        <v>1</v>
      </c>
      <c r="M163" s="447" t="b">
        <f t="shared" si="14"/>
        <v>1</v>
      </c>
      <c r="N163" s="447" t="s">
        <v>950</v>
      </c>
      <c r="O163" s="51"/>
      <c r="P163" s="446"/>
      <c r="Q163" s="446"/>
      <c r="R163" s="446"/>
      <c r="S163" s="446"/>
      <c r="T163" s="446"/>
      <c r="U163" s="446"/>
      <c r="V163" s="104"/>
      <c r="W163" s="104"/>
      <c r="X163" s="185"/>
    </row>
    <row r="164" spans="1:24" ht="47.1" customHeight="1" x14ac:dyDescent="0.25">
      <c r="A164" s="119"/>
      <c r="B164" s="367">
        <v>19</v>
      </c>
      <c r="C164" s="386" t="str">
        <f t="shared" si="11"/>
        <v/>
      </c>
      <c r="D164" s="387" t="str">
        <f ca="1">TEXT(IFERROR(INDEX('Overview - Section A'!$A$38:$A$45,MATCH(J164,'Overview - Section A'!$U$38:$U$45,0)),""),"d-mmm-yy") &amp;" to " &amp; TEXT(IFERROR(INDEX('Overview - Section A'!$E$38:$E$45,MATCH(J164,'Overview - Section A'!$U$38:$U$45,0)),""),"d-mmm-yy")</f>
        <v>1-Jan-21 to 30-Jun-21</v>
      </c>
      <c r="E164" s="464"/>
      <c r="F164" s="389"/>
      <c r="G164" s="458" t="str">
        <f t="shared" si="15"/>
        <v/>
      </c>
      <c r="H164" s="392"/>
      <c r="I164" s="447" t="str">
        <f t="shared" ca="1" si="12"/>
        <v>191-Jan-21 to 30-Jun-21</v>
      </c>
      <c r="J164" s="394" t="s">
        <v>417</v>
      </c>
      <c r="K164" s="465"/>
      <c r="L164" s="447" t="b">
        <f t="shared" si="13"/>
        <v>1</v>
      </c>
      <c r="M164" s="447" t="b">
        <f t="shared" si="14"/>
        <v>0</v>
      </c>
      <c r="N164" s="447" t="s">
        <v>951</v>
      </c>
      <c r="O164" s="51"/>
      <c r="P164" s="446"/>
      <c r="Q164" s="446"/>
      <c r="R164" s="446"/>
      <c r="S164" s="446"/>
      <c r="T164" s="446"/>
      <c r="U164" s="446"/>
      <c r="V164" s="104"/>
      <c r="W164" s="104"/>
      <c r="X164" s="185"/>
    </row>
    <row r="165" spans="1:24" ht="47.1" customHeight="1" x14ac:dyDescent="0.25">
      <c r="A165" s="119"/>
      <c r="B165" s="367">
        <v>20</v>
      </c>
      <c r="C165" s="386" t="str">
        <f t="shared" si="11"/>
        <v>KP-3e: Percentage of other vulnerable populations that have received an HIV test during the reporting period and know their results</v>
      </c>
      <c r="D165" s="387" t="str">
        <f ca="1">TEXT(IFERROR(INDEX('Overview - Section A'!$A$38:$A$45,MATCH(J165,'Overview - Section A'!$U$38:$U$45,0)),""),"d-mmm-yy") &amp;" to " &amp; TEXT(IFERROR(INDEX('Overview - Section A'!$E$38:$E$45,MATCH(J165,'Overview - Section A'!$U$38:$U$45,0)),""),"d-mmm-yy")</f>
        <v>1-Jul-18 to 31-Dec-18</v>
      </c>
      <c r="E165" s="388">
        <v>2800</v>
      </c>
      <c r="F165" s="389">
        <v>8300</v>
      </c>
      <c r="G165" s="458">
        <f t="shared" si="15"/>
        <v>33.734939759036145</v>
      </c>
      <c r="H165" s="392"/>
      <c r="I165" s="447" t="str">
        <f t="shared" ca="1" si="12"/>
        <v>201-Jul-18 to 31-Dec-18</v>
      </c>
      <c r="J165" s="394" t="s">
        <v>407</v>
      </c>
      <c r="K165" s="465"/>
      <c r="L165" s="447" t="b">
        <f t="shared" si="13"/>
        <v>1</v>
      </c>
      <c r="M165" s="447" t="b">
        <f t="shared" si="14"/>
        <v>1</v>
      </c>
      <c r="N165" s="447" t="s">
        <v>952</v>
      </c>
      <c r="O165" s="51"/>
      <c r="P165" s="446"/>
      <c r="Q165" s="446"/>
      <c r="R165" s="446"/>
      <c r="S165" s="446"/>
      <c r="T165" s="446"/>
      <c r="U165" s="446"/>
      <c r="V165" s="104"/>
      <c r="W165" s="104"/>
      <c r="X165" s="185"/>
    </row>
    <row r="166" spans="1:24" ht="47.1" customHeight="1" x14ac:dyDescent="0.25">
      <c r="A166" s="119"/>
      <c r="B166" s="367">
        <v>20</v>
      </c>
      <c r="C166" s="386" t="str">
        <f t="shared" si="11"/>
        <v/>
      </c>
      <c r="D166" s="387" t="str">
        <f ca="1">TEXT(IFERROR(INDEX('Overview - Section A'!$A$38:$A$45,MATCH(J166,'Overview - Section A'!$U$38:$U$45,0)),""),"d-mmm-yy") &amp;" to " &amp; TEXT(IFERROR(INDEX('Overview - Section A'!$E$38:$E$45,MATCH(J166,'Overview - Section A'!$U$38:$U$45,0)),""),"d-mmm-yy")</f>
        <v>1-Jan-19 to 30-Jun-19</v>
      </c>
      <c r="E166" s="388">
        <v>2975</v>
      </c>
      <c r="F166" s="389">
        <v>8300</v>
      </c>
      <c r="G166" s="458">
        <f t="shared" si="15"/>
        <v>35.843373493975903</v>
      </c>
      <c r="H166" s="392"/>
      <c r="I166" s="447" t="str">
        <f t="shared" ca="1" si="12"/>
        <v>201-Jan-19 to 30-Jun-19</v>
      </c>
      <c r="J166" s="394" t="s">
        <v>409</v>
      </c>
      <c r="K166" s="465"/>
      <c r="L166" s="447" t="b">
        <f t="shared" si="13"/>
        <v>1</v>
      </c>
      <c r="M166" s="447" t="b">
        <f t="shared" si="14"/>
        <v>1</v>
      </c>
      <c r="N166" s="447" t="s">
        <v>953</v>
      </c>
      <c r="O166" s="51"/>
      <c r="P166" s="446"/>
      <c r="Q166" s="446"/>
      <c r="R166" s="446"/>
      <c r="S166" s="446"/>
      <c r="T166" s="446"/>
      <c r="U166" s="446"/>
      <c r="V166" s="104"/>
      <c r="W166" s="104"/>
      <c r="X166" s="185"/>
    </row>
    <row r="167" spans="1:24" ht="47.1" customHeight="1" x14ac:dyDescent="0.25">
      <c r="A167" s="119"/>
      <c r="B167" s="367">
        <v>20</v>
      </c>
      <c r="C167" s="386" t="str">
        <f t="shared" si="11"/>
        <v/>
      </c>
      <c r="D167" s="387" t="str">
        <f ca="1">TEXT(IFERROR(INDEX('Overview - Section A'!$A$38:$A$45,MATCH(J167,'Overview - Section A'!$U$38:$U$45,0)),""),"d-mmm-yy") &amp;" to " &amp; TEXT(IFERROR(INDEX('Overview - Section A'!$E$38:$E$45,MATCH(J167,'Overview - Section A'!$U$38:$U$45,0)),""),"d-mmm-yy")</f>
        <v>1-Jul-19 to 31-Dec-19</v>
      </c>
      <c r="E167" s="388">
        <v>2975</v>
      </c>
      <c r="F167" s="389">
        <v>8300</v>
      </c>
      <c r="G167" s="458">
        <f t="shared" si="15"/>
        <v>35.843373493975903</v>
      </c>
      <c r="H167" s="392"/>
      <c r="I167" s="447" t="str">
        <f t="shared" ca="1" si="12"/>
        <v>201-Jul-19 to 31-Dec-19</v>
      </c>
      <c r="J167" s="394" t="s">
        <v>411</v>
      </c>
      <c r="K167" s="465"/>
      <c r="L167" s="447" t="b">
        <f t="shared" si="13"/>
        <v>1</v>
      </c>
      <c r="M167" s="447" t="b">
        <f t="shared" si="14"/>
        <v>1</v>
      </c>
      <c r="N167" s="447" t="s">
        <v>954</v>
      </c>
      <c r="O167" s="51"/>
      <c r="P167" s="446"/>
      <c r="Q167" s="446"/>
      <c r="R167" s="446"/>
      <c r="S167" s="446"/>
      <c r="T167" s="446"/>
      <c r="U167" s="446"/>
      <c r="V167" s="104"/>
      <c r="W167" s="104"/>
      <c r="X167" s="185"/>
    </row>
    <row r="168" spans="1:24" ht="47.1" customHeight="1" x14ac:dyDescent="0.25">
      <c r="A168" s="119"/>
      <c r="B168" s="367">
        <v>20</v>
      </c>
      <c r="C168" s="386" t="str">
        <f t="shared" si="11"/>
        <v/>
      </c>
      <c r="D168" s="387" t="str">
        <f ca="1">TEXT(IFERROR(INDEX('Overview - Section A'!$A$38:$A$45,MATCH(J168,'Overview - Section A'!$U$38:$U$45,0)),""),"d-mmm-yy") &amp;" to " &amp; TEXT(IFERROR(INDEX('Overview - Section A'!$E$38:$E$45,MATCH(J168,'Overview - Section A'!$U$38:$U$45,0)),""),"d-mmm-yy")</f>
        <v>1-Jan-20 to 30-Jun-20</v>
      </c>
      <c r="E168" s="388">
        <v>3400</v>
      </c>
      <c r="F168" s="389">
        <v>8300</v>
      </c>
      <c r="G168" s="458">
        <f t="shared" si="15"/>
        <v>40.963855421686745</v>
      </c>
      <c r="H168" s="392"/>
      <c r="I168" s="447" t="str">
        <f t="shared" ca="1" si="12"/>
        <v>201-Jan-20 to 30-Jun-20</v>
      </c>
      <c r="J168" s="394" t="s">
        <v>413</v>
      </c>
      <c r="K168" s="465"/>
      <c r="L168" s="447" t="b">
        <f t="shared" si="13"/>
        <v>1</v>
      </c>
      <c r="M168" s="447" t="b">
        <f t="shared" si="14"/>
        <v>1</v>
      </c>
      <c r="N168" s="447" t="s">
        <v>955</v>
      </c>
      <c r="O168" s="51"/>
      <c r="P168" s="446"/>
      <c r="Q168" s="446"/>
      <c r="R168" s="446"/>
      <c r="S168" s="446"/>
      <c r="T168" s="446"/>
      <c r="U168" s="446"/>
      <c r="V168" s="104"/>
      <c r="W168" s="104"/>
      <c r="X168" s="185"/>
    </row>
    <row r="169" spans="1:24" ht="47.1" customHeight="1" x14ac:dyDescent="0.25">
      <c r="A169" s="119"/>
      <c r="B169" s="367">
        <v>20</v>
      </c>
      <c r="C169" s="386" t="str">
        <f t="shared" si="11"/>
        <v/>
      </c>
      <c r="D169" s="387" t="str">
        <f ca="1">TEXT(IFERROR(INDEX('Overview - Section A'!$A$38:$A$45,MATCH(J169,'Overview - Section A'!$U$38:$U$45,0)),""),"d-mmm-yy") &amp;" to " &amp; TEXT(IFERROR(INDEX('Overview - Section A'!$E$38:$E$45,MATCH(J169,'Overview - Section A'!$U$38:$U$45,0)),""),"d-mmm-yy")</f>
        <v>1-Jul-20 to 31-Dec-20</v>
      </c>
      <c r="E169" s="388">
        <v>3400</v>
      </c>
      <c r="F169" s="389">
        <v>8300</v>
      </c>
      <c r="G169" s="458">
        <f t="shared" si="15"/>
        <v>40.963855421686745</v>
      </c>
      <c r="H169" s="392"/>
      <c r="I169" s="447" t="str">
        <f t="shared" ca="1" si="12"/>
        <v>201-Jul-20 to 31-Dec-20</v>
      </c>
      <c r="J169" s="394" t="s">
        <v>415</v>
      </c>
      <c r="K169" s="465"/>
      <c r="L169" s="447" t="b">
        <f t="shared" si="13"/>
        <v>1</v>
      </c>
      <c r="M169" s="447" t="b">
        <f t="shared" si="14"/>
        <v>1</v>
      </c>
      <c r="N169" s="447" t="s">
        <v>956</v>
      </c>
      <c r="O169" s="51"/>
      <c r="P169" s="446"/>
      <c r="Q169" s="446"/>
      <c r="R169" s="446"/>
      <c r="S169" s="446"/>
      <c r="T169" s="446"/>
      <c r="U169" s="446"/>
      <c r="V169" s="104"/>
      <c r="W169" s="104"/>
      <c r="X169" s="185"/>
    </row>
    <row r="170" spans="1:24" ht="47.1" customHeight="1" x14ac:dyDescent="0.25">
      <c r="A170" s="119"/>
      <c r="B170" s="367">
        <v>20</v>
      </c>
      <c r="C170" s="386" t="str">
        <f t="shared" si="11"/>
        <v/>
      </c>
      <c r="D170" s="387" t="str">
        <f ca="1">TEXT(IFERROR(INDEX('Overview - Section A'!$A$38:$A$45,MATCH(J170,'Overview - Section A'!$U$38:$U$45,0)),""),"d-mmm-yy") &amp;" to " &amp; TEXT(IFERROR(INDEX('Overview - Section A'!$E$38:$E$45,MATCH(J170,'Overview - Section A'!$U$38:$U$45,0)),""),"d-mmm-yy")</f>
        <v>1-Jan-21 to 30-Jun-21</v>
      </c>
      <c r="E170" s="464"/>
      <c r="F170" s="389"/>
      <c r="G170" s="458" t="str">
        <f t="shared" si="15"/>
        <v/>
      </c>
      <c r="H170" s="392"/>
      <c r="I170" s="447" t="str">
        <f t="shared" ca="1" si="12"/>
        <v>201-Jan-21 to 30-Jun-21</v>
      </c>
      <c r="J170" s="394" t="s">
        <v>417</v>
      </c>
      <c r="K170" s="465"/>
      <c r="L170" s="447" t="b">
        <f t="shared" si="13"/>
        <v>1</v>
      </c>
      <c r="M170" s="447" t="b">
        <f t="shared" si="14"/>
        <v>0</v>
      </c>
      <c r="N170" s="447" t="s">
        <v>957</v>
      </c>
      <c r="O170" s="51"/>
      <c r="P170" s="446"/>
      <c r="Q170" s="446"/>
      <c r="R170" s="446"/>
      <c r="S170" s="446"/>
      <c r="T170" s="446"/>
      <c r="U170" s="446"/>
      <c r="V170" s="104"/>
      <c r="W170" s="104"/>
      <c r="X170" s="185"/>
    </row>
    <row r="171" spans="1:24" ht="47.1" customHeight="1" x14ac:dyDescent="0.25">
      <c r="A171" s="119"/>
      <c r="B171" s="367">
        <v>21</v>
      </c>
      <c r="C171" s="386" t="str">
        <f t="shared" si="11"/>
        <v/>
      </c>
      <c r="D171" s="387" t="str">
        <f ca="1">TEXT(IFERROR(INDEX('Overview - Section A'!$A$38:$A$45,MATCH(J171,'Overview - Section A'!$U$38:$U$45,0)),""),"d-mmm-yy") &amp;" to " &amp; TEXT(IFERROR(INDEX('Overview - Section A'!$E$38:$E$45,MATCH(J171,'Overview - Section A'!$U$38:$U$45,0)),""),"d-mmm-yy")</f>
        <v>1-Jul-18 to 31-Dec-18</v>
      </c>
      <c r="E171" s="464"/>
      <c r="F171" s="389"/>
      <c r="G171" s="458" t="str">
        <f t="shared" si="15"/>
        <v/>
      </c>
      <c r="H171" s="392"/>
      <c r="I171" s="447" t="str">
        <f t="shared" ca="1" si="12"/>
        <v>211-Jul-18 to 31-Dec-18</v>
      </c>
      <c r="J171" s="394" t="s">
        <v>407</v>
      </c>
      <c r="K171" s="465"/>
      <c r="L171" s="447" t="b">
        <f t="shared" si="13"/>
        <v>1</v>
      </c>
      <c r="M171" s="447" t="b">
        <f t="shared" si="14"/>
        <v>0</v>
      </c>
      <c r="N171" s="447" t="s">
        <v>958</v>
      </c>
      <c r="O171" s="51"/>
      <c r="P171" s="446"/>
      <c r="Q171" s="446"/>
      <c r="R171" s="446"/>
      <c r="S171" s="446"/>
      <c r="T171" s="446"/>
      <c r="U171" s="446"/>
      <c r="V171" s="104"/>
      <c r="W171" s="104"/>
      <c r="X171" s="185"/>
    </row>
    <row r="172" spans="1:24" ht="47.1" customHeight="1" x14ac:dyDescent="0.25">
      <c r="A172" s="119"/>
      <c r="B172" s="367">
        <v>21</v>
      </c>
      <c r="C172" s="386" t="str">
        <f t="shared" si="11"/>
        <v/>
      </c>
      <c r="D172" s="387" t="str">
        <f ca="1">TEXT(IFERROR(INDEX('Overview - Section A'!$A$38:$A$45,MATCH(J172,'Overview - Section A'!$U$38:$U$45,0)),""),"d-mmm-yy") &amp;" to " &amp; TEXT(IFERROR(INDEX('Overview - Section A'!$E$38:$E$45,MATCH(J172,'Overview - Section A'!$U$38:$U$45,0)),""),"d-mmm-yy")</f>
        <v>1-Jan-19 to 30-Jun-19</v>
      </c>
      <c r="E172" s="464"/>
      <c r="F172" s="389"/>
      <c r="G172" s="458" t="str">
        <f t="shared" si="15"/>
        <v/>
      </c>
      <c r="H172" s="392"/>
      <c r="I172" s="447" t="str">
        <f t="shared" ca="1" si="12"/>
        <v>211-Jan-19 to 30-Jun-19</v>
      </c>
      <c r="J172" s="394" t="s">
        <v>409</v>
      </c>
      <c r="K172" s="465"/>
      <c r="L172" s="447" t="b">
        <f t="shared" si="13"/>
        <v>1</v>
      </c>
      <c r="M172" s="447" t="b">
        <f t="shared" si="14"/>
        <v>0</v>
      </c>
      <c r="N172" s="447" t="s">
        <v>959</v>
      </c>
      <c r="O172" s="51"/>
      <c r="P172" s="446"/>
      <c r="Q172" s="446"/>
      <c r="R172" s="446"/>
      <c r="S172" s="446"/>
      <c r="T172" s="446"/>
      <c r="U172" s="446"/>
      <c r="V172" s="104"/>
      <c r="W172" s="104"/>
      <c r="X172" s="185"/>
    </row>
    <row r="173" spans="1:24" ht="47.1" customHeight="1" x14ac:dyDescent="0.25">
      <c r="A173" s="119"/>
      <c r="B173" s="367">
        <v>21</v>
      </c>
      <c r="C173" s="386" t="str">
        <f t="shared" si="11"/>
        <v/>
      </c>
      <c r="D173" s="387" t="str">
        <f ca="1">TEXT(IFERROR(INDEX('Overview - Section A'!$A$38:$A$45,MATCH(J173,'Overview - Section A'!$U$38:$U$45,0)),""),"d-mmm-yy") &amp;" to " &amp; TEXT(IFERROR(INDEX('Overview - Section A'!$E$38:$E$45,MATCH(J173,'Overview - Section A'!$U$38:$U$45,0)),""),"d-mmm-yy")</f>
        <v>1-Jul-19 to 31-Dec-19</v>
      </c>
      <c r="E173" s="464"/>
      <c r="F173" s="389"/>
      <c r="G173" s="458" t="str">
        <f t="shared" si="15"/>
        <v/>
      </c>
      <c r="H173" s="392"/>
      <c r="I173" s="447" t="str">
        <f t="shared" ca="1" si="12"/>
        <v>211-Jul-19 to 31-Dec-19</v>
      </c>
      <c r="J173" s="394" t="s">
        <v>411</v>
      </c>
      <c r="K173" s="465"/>
      <c r="L173" s="447" t="b">
        <f t="shared" si="13"/>
        <v>1</v>
      </c>
      <c r="M173" s="447" t="b">
        <f t="shared" si="14"/>
        <v>0</v>
      </c>
      <c r="N173" s="447" t="s">
        <v>960</v>
      </c>
      <c r="O173" s="51"/>
      <c r="P173" s="446"/>
      <c r="Q173" s="446"/>
      <c r="R173" s="446"/>
      <c r="S173" s="446"/>
      <c r="T173" s="446"/>
      <c r="U173" s="446"/>
      <c r="V173" s="104"/>
      <c r="W173" s="104"/>
      <c r="X173" s="185"/>
    </row>
    <row r="174" spans="1:24" ht="47.1" customHeight="1" x14ac:dyDescent="0.25">
      <c r="A174" s="119"/>
      <c r="B174" s="367">
        <v>21</v>
      </c>
      <c r="C174" s="386" t="str">
        <f t="shared" si="11"/>
        <v/>
      </c>
      <c r="D174" s="387" t="str">
        <f ca="1">TEXT(IFERROR(INDEX('Overview - Section A'!$A$38:$A$45,MATCH(J174,'Overview - Section A'!$U$38:$U$45,0)),""),"d-mmm-yy") &amp;" to " &amp; TEXT(IFERROR(INDEX('Overview - Section A'!$E$38:$E$45,MATCH(J174,'Overview - Section A'!$U$38:$U$45,0)),""),"d-mmm-yy")</f>
        <v>1-Jan-20 to 30-Jun-20</v>
      </c>
      <c r="E174" s="464"/>
      <c r="F174" s="389"/>
      <c r="G174" s="458" t="str">
        <f t="shared" si="15"/>
        <v/>
      </c>
      <c r="H174" s="392"/>
      <c r="I174" s="447" t="str">
        <f t="shared" ca="1" si="12"/>
        <v>211-Jan-20 to 30-Jun-20</v>
      </c>
      <c r="J174" s="394" t="s">
        <v>413</v>
      </c>
      <c r="K174" s="465"/>
      <c r="L174" s="447" t="b">
        <f t="shared" si="13"/>
        <v>1</v>
      </c>
      <c r="M174" s="447" t="b">
        <f t="shared" si="14"/>
        <v>0</v>
      </c>
      <c r="N174" s="447" t="s">
        <v>961</v>
      </c>
      <c r="O174" s="51"/>
      <c r="P174" s="446"/>
      <c r="Q174" s="446"/>
      <c r="R174" s="446"/>
      <c r="S174" s="446"/>
      <c r="T174" s="446"/>
      <c r="U174" s="446"/>
      <c r="V174" s="104"/>
      <c r="W174" s="104"/>
      <c r="X174" s="185"/>
    </row>
    <row r="175" spans="1:24" ht="47.1" customHeight="1" x14ac:dyDescent="0.25">
      <c r="A175" s="119"/>
      <c r="B175" s="367">
        <v>21</v>
      </c>
      <c r="C175" s="386" t="str">
        <f t="shared" si="11"/>
        <v/>
      </c>
      <c r="D175" s="387" t="str">
        <f ca="1">TEXT(IFERROR(INDEX('Overview - Section A'!$A$38:$A$45,MATCH(J175,'Overview - Section A'!$U$38:$U$45,0)),""),"d-mmm-yy") &amp;" to " &amp; TEXT(IFERROR(INDEX('Overview - Section A'!$E$38:$E$45,MATCH(J175,'Overview - Section A'!$U$38:$U$45,0)),""),"d-mmm-yy")</f>
        <v>1-Jul-20 to 31-Dec-20</v>
      </c>
      <c r="E175" s="464"/>
      <c r="F175" s="389"/>
      <c r="G175" s="458" t="str">
        <f t="shared" si="15"/>
        <v/>
      </c>
      <c r="H175" s="392"/>
      <c r="I175" s="447" t="str">
        <f t="shared" ca="1" si="12"/>
        <v>211-Jul-20 to 31-Dec-20</v>
      </c>
      <c r="J175" s="394" t="s">
        <v>415</v>
      </c>
      <c r="K175" s="465"/>
      <c r="L175" s="447" t="b">
        <f t="shared" si="13"/>
        <v>1</v>
      </c>
      <c r="M175" s="447" t="b">
        <f t="shared" si="14"/>
        <v>0</v>
      </c>
      <c r="N175" s="447" t="s">
        <v>962</v>
      </c>
      <c r="O175" s="51"/>
      <c r="P175" s="446"/>
      <c r="Q175" s="446"/>
      <c r="R175" s="446"/>
      <c r="S175" s="446"/>
      <c r="T175" s="446"/>
      <c r="U175" s="446"/>
      <c r="V175" s="104"/>
      <c r="W175" s="104"/>
      <c r="X175" s="185"/>
    </row>
    <row r="176" spans="1:24" ht="47.1" customHeight="1" x14ac:dyDescent="0.25">
      <c r="A176" s="119"/>
      <c r="B176" s="367">
        <v>21</v>
      </c>
      <c r="C176" s="386" t="str">
        <f t="shared" si="11"/>
        <v/>
      </c>
      <c r="D176" s="387" t="str">
        <f ca="1">TEXT(IFERROR(INDEX('Overview - Section A'!$A$38:$A$45,MATCH(J176,'Overview - Section A'!$U$38:$U$45,0)),""),"d-mmm-yy") &amp;" to " &amp; TEXT(IFERROR(INDEX('Overview - Section A'!$E$38:$E$45,MATCH(J176,'Overview - Section A'!$U$38:$U$45,0)),""),"d-mmm-yy")</f>
        <v>1-Jan-21 to 30-Jun-21</v>
      </c>
      <c r="E176" s="464"/>
      <c r="F176" s="389"/>
      <c r="G176" s="458" t="str">
        <f t="shared" si="15"/>
        <v/>
      </c>
      <c r="H176" s="392"/>
      <c r="I176" s="447" t="str">
        <f t="shared" ca="1" si="12"/>
        <v>211-Jan-21 to 30-Jun-21</v>
      </c>
      <c r="J176" s="394" t="s">
        <v>417</v>
      </c>
      <c r="K176" s="465"/>
      <c r="L176" s="447" t="b">
        <f t="shared" si="13"/>
        <v>1</v>
      </c>
      <c r="M176" s="447" t="b">
        <f t="shared" si="14"/>
        <v>0</v>
      </c>
      <c r="N176" s="447" t="s">
        <v>963</v>
      </c>
      <c r="O176" s="51"/>
      <c r="P176" s="446"/>
      <c r="Q176" s="446"/>
      <c r="R176" s="446"/>
      <c r="S176" s="446"/>
      <c r="T176" s="446"/>
      <c r="U176" s="446"/>
      <c r="V176" s="104"/>
      <c r="W176" s="104"/>
      <c r="X176" s="185"/>
    </row>
    <row r="177" spans="1:24" ht="47.1" customHeight="1" x14ac:dyDescent="0.25">
      <c r="A177" s="119"/>
      <c r="B177" s="367">
        <v>22</v>
      </c>
      <c r="C177" s="386" t="str">
        <f t="shared" si="11"/>
        <v/>
      </c>
      <c r="D177" s="387" t="str">
        <f ca="1">TEXT(IFERROR(INDEX('Overview - Section A'!$A$38:$A$45,MATCH(J177,'Overview - Section A'!$U$38:$U$45,0)),""),"d-mmm-yy") &amp;" to " &amp; TEXT(IFERROR(INDEX('Overview - Section A'!$E$38:$E$45,MATCH(J177,'Overview - Section A'!$U$38:$U$45,0)),""),"d-mmm-yy")</f>
        <v>1-Jul-18 to 31-Dec-18</v>
      </c>
      <c r="E177" s="464"/>
      <c r="F177" s="389"/>
      <c r="G177" s="458" t="str">
        <f t="shared" si="15"/>
        <v/>
      </c>
      <c r="H177" s="392"/>
      <c r="I177" s="447" t="str">
        <f t="shared" ca="1" si="12"/>
        <v>221-Jul-18 to 31-Dec-18</v>
      </c>
      <c r="J177" s="394" t="s">
        <v>407</v>
      </c>
      <c r="K177" s="465"/>
      <c r="L177" s="447" t="b">
        <f t="shared" si="13"/>
        <v>1</v>
      </c>
      <c r="M177" s="447" t="b">
        <f t="shared" si="14"/>
        <v>0</v>
      </c>
      <c r="N177" s="447" t="s">
        <v>964</v>
      </c>
      <c r="O177" s="51"/>
      <c r="P177" s="446"/>
      <c r="Q177" s="446"/>
      <c r="R177" s="446"/>
      <c r="S177" s="446"/>
      <c r="T177" s="446"/>
      <c r="U177" s="446"/>
      <c r="V177" s="104"/>
      <c r="W177" s="104"/>
      <c r="X177" s="185"/>
    </row>
    <row r="178" spans="1:24" ht="47.1" customHeight="1" x14ac:dyDescent="0.25">
      <c r="A178" s="119"/>
      <c r="B178" s="367">
        <v>22</v>
      </c>
      <c r="C178" s="386" t="str">
        <f t="shared" si="11"/>
        <v/>
      </c>
      <c r="D178" s="387" t="str">
        <f ca="1">TEXT(IFERROR(INDEX('Overview - Section A'!$A$38:$A$45,MATCH(J178,'Overview - Section A'!$U$38:$U$45,0)),""),"d-mmm-yy") &amp;" to " &amp; TEXT(IFERROR(INDEX('Overview - Section A'!$E$38:$E$45,MATCH(J178,'Overview - Section A'!$U$38:$U$45,0)),""),"d-mmm-yy")</f>
        <v>1-Jan-19 to 30-Jun-19</v>
      </c>
      <c r="E178" s="464"/>
      <c r="F178" s="389"/>
      <c r="G178" s="458" t="str">
        <f t="shared" si="15"/>
        <v/>
      </c>
      <c r="H178" s="392"/>
      <c r="I178" s="447" t="str">
        <f t="shared" ca="1" si="12"/>
        <v>221-Jan-19 to 30-Jun-19</v>
      </c>
      <c r="J178" s="394" t="s">
        <v>409</v>
      </c>
      <c r="K178" s="465"/>
      <c r="L178" s="447" t="b">
        <f t="shared" si="13"/>
        <v>1</v>
      </c>
      <c r="M178" s="447" t="b">
        <f t="shared" si="14"/>
        <v>0</v>
      </c>
      <c r="N178" s="447" t="s">
        <v>965</v>
      </c>
      <c r="O178" s="51"/>
      <c r="P178" s="446"/>
      <c r="Q178" s="446"/>
      <c r="R178" s="446"/>
      <c r="S178" s="446"/>
      <c r="T178" s="446"/>
      <c r="U178" s="446"/>
      <c r="V178" s="104"/>
      <c r="W178" s="104"/>
      <c r="X178" s="185"/>
    </row>
    <row r="179" spans="1:24" ht="47.1" customHeight="1" x14ac:dyDescent="0.25">
      <c r="A179" s="119"/>
      <c r="B179" s="367">
        <v>22</v>
      </c>
      <c r="C179" s="386" t="str">
        <f t="shared" ref="C179:C242" si="18">IF(B179=B178,"",VLOOKUP(B179,$A$10:$AA$47,27,FALSE))</f>
        <v/>
      </c>
      <c r="D179" s="387" t="str">
        <f ca="1">TEXT(IFERROR(INDEX('Overview - Section A'!$A$38:$A$45,MATCH(J179,'Overview - Section A'!$U$38:$U$45,0)),""),"d-mmm-yy") &amp;" to " &amp; TEXT(IFERROR(INDEX('Overview - Section A'!$E$38:$E$45,MATCH(J179,'Overview - Section A'!$U$38:$U$45,0)),""),"d-mmm-yy")</f>
        <v>1-Jul-19 to 31-Dec-19</v>
      </c>
      <c r="E179" s="464"/>
      <c r="F179" s="389"/>
      <c r="G179" s="458" t="str">
        <f t="shared" ref="G179:G242" si="19">IF(IF(AND(E179="",F179=""),K179,IFERROR((E179/F179)*100,""))=0,"",IF(AND(E179="",F179=""),K179,IFERROR((E179/F179)*100,"")))</f>
        <v/>
      </c>
      <c r="H179" s="392"/>
      <c r="I179" s="447" t="str">
        <f t="shared" ref="I179:I242" ca="1" si="20">CONCATENATE(B179,D179)</f>
        <v>221-Jul-19 to 31-Dec-19</v>
      </c>
      <c r="J179" s="394" t="s">
        <v>411</v>
      </c>
      <c r="K179" s="465"/>
      <c r="L179" s="447" t="b">
        <f t="shared" ref="L179:L242" si="21">IFERROR(TRUE,FALSE)</f>
        <v>1</v>
      </c>
      <c r="M179" s="447" t="b">
        <f t="shared" ref="M179:M242" si="22">IFERROR(IF(OR(E179&lt;&gt;"",F179&lt;&gt;"",G179&lt;&gt;"",H179&lt;&gt;""),TRUE,FALSE),FALSE)</f>
        <v>0</v>
      </c>
      <c r="N179" s="447" t="s">
        <v>966</v>
      </c>
      <c r="O179" s="51"/>
      <c r="P179" s="446"/>
      <c r="Q179" s="446"/>
      <c r="R179" s="446"/>
      <c r="S179" s="446"/>
      <c r="T179" s="446"/>
      <c r="U179" s="446"/>
      <c r="V179" s="104"/>
      <c r="W179" s="104"/>
      <c r="X179" s="185"/>
    </row>
    <row r="180" spans="1:24" ht="47.1" customHeight="1" x14ac:dyDescent="0.25">
      <c r="A180" s="119"/>
      <c r="B180" s="367">
        <v>22</v>
      </c>
      <c r="C180" s="386" t="str">
        <f t="shared" si="18"/>
        <v/>
      </c>
      <c r="D180" s="387" t="str">
        <f ca="1">TEXT(IFERROR(INDEX('Overview - Section A'!$A$38:$A$45,MATCH(J180,'Overview - Section A'!$U$38:$U$45,0)),""),"d-mmm-yy") &amp;" to " &amp; TEXT(IFERROR(INDEX('Overview - Section A'!$E$38:$E$45,MATCH(J180,'Overview - Section A'!$U$38:$U$45,0)),""),"d-mmm-yy")</f>
        <v>1-Jan-20 to 30-Jun-20</v>
      </c>
      <c r="E180" s="464"/>
      <c r="F180" s="389"/>
      <c r="G180" s="458" t="str">
        <f t="shared" si="19"/>
        <v/>
      </c>
      <c r="H180" s="392"/>
      <c r="I180" s="447" t="str">
        <f t="shared" ca="1" si="20"/>
        <v>221-Jan-20 to 30-Jun-20</v>
      </c>
      <c r="J180" s="394" t="s">
        <v>413</v>
      </c>
      <c r="K180" s="465"/>
      <c r="L180" s="447" t="b">
        <f t="shared" si="21"/>
        <v>1</v>
      </c>
      <c r="M180" s="447" t="b">
        <f t="shared" si="22"/>
        <v>0</v>
      </c>
      <c r="N180" s="447" t="s">
        <v>967</v>
      </c>
      <c r="O180" s="51"/>
      <c r="P180" s="446"/>
      <c r="Q180" s="446"/>
      <c r="R180" s="446"/>
      <c r="S180" s="446"/>
      <c r="T180" s="446"/>
      <c r="U180" s="446"/>
      <c r="V180" s="104"/>
      <c r="W180" s="104"/>
      <c r="X180" s="185"/>
    </row>
    <row r="181" spans="1:24" ht="47.1" customHeight="1" x14ac:dyDescent="0.25">
      <c r="A181" s="119"/>
      <c r="B181" s="367">
        <v>22</v>
      </c>
      <c r="C181" s="386" t="str">
        <f t="shared" si="18"/>
        <v/>
      </c>
      <c r="D181" s="387" t="str">
        <f ca="1">TEXT(IFERROR(INDEX('Overview - Section A'!$A$38:$A$45,MATCH(J181,'Overview - Section A'!$U$38:$U$45,0)),""),"d-mmm-yy") &amp;" to " &amp; TEXT(IFERROR(INDEX('Overview - Section A'!$E$38:$E$45,MATCH(J181,'Overview - Section A'!$U$38:$U$45,0)),""),"d-mmm-yy")</f>
        <v>1-Jul-20 to 31-Dec-20</v>
      </c>
      <c r="E181" s="464"/>
      <c r="F181" s="389"/>
      <c r="G181" s="458" t="str">
        <f t="shared" si="19"/>
        <v/>
      </c>
      <c r="H181" s="392"/>
      <c r="I181" s="447" t="str">
        <f t="shared" ca="1" si="20"/>
        <v>221-Jul-20 to 31-Dec-20</v>
      </c>
      <c r="J181" s="394" t="s">
        <v>415</v>
      </c>
      <c r="K181" s="465"/>
      <c r="L181" s="447" t="b">
        <f t="shared" si="21"/>
        <v>1</v>
      </c>
      <c r="M181" s="447" t="b">
        <f t="shared" si="22"/>
        <v>0</v>
      </c>
      <c r="N181" s="447" t="s">
        <v>968</v>
      </c>
      <c r="O181" s="51"/>
      <c r="P181" s="446"/>
      <c r="Q181" s="446"/>
      <c r="R181" s="446"/>
      <c r="S181" s="446"/>
      <c r="T181" s="446"/>
      <c r="U181" s="446"/>
      <c r="V181" s="104"/>
      <c r="W181" s="104"/>
      <c r="X181" s="185"/>
    </row>
    <row r="182" spans="1:24" ht="47.1" customHeight="1" x14ac:dyDescent="0.25">
      <c r="A182" s="119"/>
      <c r="B182" s="367">
        <v>22</v>
      </c>
      <c r="C182" s="386" t="str">
        <f t="shared" si="18"/>
        <v/>
      </c>
      <c r="D182" s="387" t="str">
        <f ca="1">TEXT(IFERROR(INDEX('Overview - Section A'!$A$38:$A$45,MATCH(J182,'Overview - Section A'!$U$38:$U$45,0)),""),"d-mmm-yy") &amp;" to " &amp; TEXT(IFERROR(INDEX('Overview - Section A'!$E$38:$E$45,MATCH(J182,'Overview - Section A'!$U$38:$U$45,0)),""),"d-mmm-yy")</f>
        <v>1-Jan-21 to 30-Jun-21</v>
      </c>
      <c r="E182" s="464"/>
      <c r="F182" s="389"/>
      <c r="G182" s="458" t="str">
        <f t="shared" si="19"/>
        <v/>
      </c>
      <c r="H182" s="392"/>
      <c r="I182" s="447" t="str">
        <f t="shared" ca="1" si="20"/>
        <v>221-Jan-21 to 30-Jun-21</v>
      </c>
      <c r="J182" s="394" t="s">
        <v>417</v>
      </c>
      <c r="K182" s="465"/>
      <c r="L182" s="447" t="b">
        <f t="shared" si="21"/>
        <v>1</v>
      </c>
      <c r="M182" s="447" t="b">
        <f t="shared" si="22"/>
        <v>0</v>
      </c>
      <c r="N182" s="447" t="s">
        <v>969</v>
      </c>
      <c r="O182" s="51"/>
      <c r="P182" s="446"/>
      <c r="Q182" s="446"/>
      <c r="R182" s="446"/>
      <c r="S182" s="446"/>
      <c r="T182" s="446"/>
      <c r="U182" s="446"/>
      <c r="V182" s="104"/>
      <c r="W182" s="104"/>
      <c r="X182" s="185"/>
    </row>
    <row r="183" spans="1:24" ht="47.1" customHeight="1" x14ac:dyDescent="0.25">
      <c r="A183" s="119"/>
      <c r="B183" s="367">
        <v>23</v>
      </c>
      <c r="C183" s="386" t="str">
        <f t="shared" si="18"/>
        <v/>
      </c>
      <c r="D183" s="387" t="str">
        <f ca="1">TEXT(IFERROR(INDEX('Overview - Section A'!$A$38:$A$45,MATCH(J183,'Overview - Section A'!$U$38:$U$45,0)),""),"d-mmm-yy") &amp;" to " &amp; TEXT(IFERROR(INDEX('Overview - Section A'!$E$38:$E$45,MATCH(J183,'Overview - Section A'!$U$38:$U$45,0)),""),"d-mmm-yy")</f>
        <v>1-Jul-18 to 31-Dec-18</v>
      </c>
      <c r="E183" s="464"/>
      <c r="F183" s="389"/>
      <c r="G183" s="458" t="str">
        <f t="shared" si="19"/>
        <v/>
      </c>
      <c r="H183" s="392"/>
      <c r="I183" s="447" t="str">
        <f t="shared" ca="1" si="20"/>
        <v>231-Jul-18 to 31-Dec-18</v>
      </c>
      <c r="J183" s="394" t="s">
        <v>407</v>
      </c>
      <c r="K183" s="465"/>
      <c r="L183" s="447" t="b">
        <f t="shared" si="21"/>
        <v>1</v>
      </c>
      <c r="M183" s="447" t="b">
        <f t="shared" si="22"/>
        <v>0</v>
      </c>
      <c r="N183" s="447" t="s">
        <v>970</v>
      </c>
      <c r="O183" s="51"/>
      <c r="P183" s="446"/>
      <c r="Q183" s="446"/>
      <c r="R183" s="446"/>
      <c r="S183" s="446"/>
      <c r="T183" s="446"/>
      <c r="U183" s="446"/>
      <c r="V183" s="104"/>
      <c r="W183" s="104"/>
      <c r="X183" s="185"/>
    </row>
    <row r="184" spans="1:24" ht="47.1" customHeight="1" x14ac:dyDescent="0.25">
      <c r="A184" s="119"/>
      <c r="B184" s="367">
        <v>23</v>
      </c>
      <c r="C184" s="386" t="str">
        <f t="shared" si="18"/>
        <v/>
      </c>
      <c r="D184" s="387" t="str">
        <f ca="1">TEXT(IFERROR(INDEX('Overview - Section A'!$A$38:$A$45,MATCH(J184,'Overview - Section A'!$U$38:$U$45,0)),""),"d-mmm-yy") &amp;" to " &amp; TEXT(IFERROR(INDEX('Overview - Section A'!$E$38:$E$45,MATCH(J184,'Overview - Section A'!$U$38:$U$45,0)),""),"d-mmm-yy")</f>
        <v>1-Jan-19 to 30-Jun-19</v>
      </c>
      <c r="E184" s="464"/>
      <c r="F184" s="389"/>
      <c r="G184" s="458" t="str">
        <f t="shared" si="19"/>
        <v/>
      </c>
      <c r="H184" s="392"/>
      <c r="I184" s="447" t="str">
        <f t="shared" ca="1" si="20"/>
        <v>231-Jan-19 to 30-Jun-19</v>
      </c>
      <c r="J184" s="394" t="s">
        <v>409</v>
      </c>
      <c r="K184" s="465"/>
      <c r="L184" s="447" t="b">
        <f t="shared" si="21"/>
        <v>1</v>
      </c>
      <c r="M184" s="447" t="b">
        <f t="shared" si="22"/>
        <v>0</v>
      </c>
      <c r="N184" s="447" t="s">
        <v>971</v>
      </c>
      <c r="O184" s="51"/>
      <c r="P184" s="446"/>
      <c r="Q184" s="446"/>
      <c r="R184" s="446"/>
      <c r="S184" s="446"/>
      <c r="T184" s="446"/>
      <c r="U184" s="446"/>
      <c r="V184" s="104"/>
      <c r="W184" s="104"/>
      <c r="X184" s="185"/>
    </row>
    <row r="185" spans="1:24" ht="47.1" customHeight="1" x14ac:dyDescent="0.25">
      <c r="A185" s="119"/>
      <c r="B185" s="367">
        <v>23</v>
      </c>
      <c r="C185" s="386" t="str">
        <f t="shared" si="18"/>
        <v/>
      </c>
      <c r="D185" s="387" t="str">
        <f ca="1">TEXT(IFERROR(INDEX('Overview - Section A'!$A$38:$A$45,MATCH(J185,'Overview - Section A'!$U$38:$U$45,0)),""),"d-mmm-yy") &amp;" to " &amp; TEXT(IFERROR(INDEX('Overview - Section A'!$E$38:$E$45,MATCH(J185,'Overview - Section A'!$U$38:$U$45,0)),""),"d-mmm-yy")</f>
        <v>1-Jul-19 to 31-Dec-19</v>
      </c>
      <c r="E185" s="464"/>
      <c r="F185" s="389"/>
      <c r="G185" s="458" t="str">
        <f t="shared" si="19"/>
        <v/>
      </c>
      <c r="H185" s="392"/>
      <c r="I185" s="447" t="str">
        <f t="shared" ca="1" si="20"/>
        <v>231-Jul-19 to 31-Dec-19</v>
      </c>
      <c r="J185" s="394" t="s">
        <v>411</v>
      </c>
      <c r="K185" s="465"/>
      <c r="L185" s="447" t="b">
        <f t="shared" si="21"/>
        <v>1</v>
      </c>
      <c r="M185" s="447" t="b">
        <f t="shared" si="22"/>
        <v>0</v>
      </c>
      <c r="N185" s="447" t="s">
        <v>972</v>
      </c>
      <c r="O185" s="51"/>
      <c r="P185" s="446"/>
      <c r="Q185" s="446"/>
      <c r="R185" s="446"/>
      <c r="S185" s="446"/>
      <c r="T185" s="446"/>
      <c r="U185" s="446"/>
      <c r="V185" s="104"/>
      <c r="W185" s="104"/>
      <c r="X185" s="185"/>
    </row>
    <row r="186" spans="1:24" ht="47.1" customHeight="1" x14ac:dyDescent="0.25">
      <c r="A186" s="119"/>
      <c r="B186" s="367">
        <v>23</v>
      </c>
      <c r="C186" s="386" t="str">
        <f t="shared" si="18"/>
        <v/>
      </c>
      <c r="D186" s="387" t="str">
        <f ca="1">TEXT(IFERROR(INDEX('Overview - Section A'!$A$38:$A$45,MATCH(J186,'Overview - Section A'!$U$38:$U$45,0)),""),"d-mmm-yy") &amp;" to " &amp; TEXT(IFERROR(INDEX('Overview - Section A'!$E$38:$E$45,MATCH(J186,'Overview - Section A'!$U$38:$U$45,0)),""),"d-mmm-yy")</f>
        <v>1-Jan-20 to 30-Jun-20</v>
      </c>
      <c r="E186" s="464"/>
      <c r="F186" s="389"/>
      <c r="G186" s="458" t="str">
        <f t="shared" si="19"/>
        <v/>
      </c>
      <c r="H186" s="392"/>
      <c r="I186" s="447" t="str">
        <f t="shared" ca="1" si="20"/>
        <v>231-Jan-20 to 30-Jun-20</v>
      </c>
      <c r="J186" s="394" t="s">
        <v>413</v>
      </c>
      <c r="K186" s="465"/>
      <c r="L186" s="447" t="b">
        <f t="shared" si="21"/>
        <v>1</v>
      </c>
      <c r="M186" s="447" t="b">
        <f t="shared" si="22"/>
        <v>0</v>
      </c>
      <c r="N186" s="447" t="s">
        <v>973</v>
      </c>
      <c r="O186" s="51"/>
      <c r="P186" s="446"/>
      <c r="Q186" s="446"/>
      <c r="R186" s="446"/>
      <c r="S186" s="446"/>
      <c r="T186" s="446"/>
      <c r="U186" s="446"/>
      <c r="V186" s="104"/>
      <c r="W186" s="104"/>
      <c r="X186" s="185"/>
    </row>
    <row r="187" spans="1:24" ht="47.1" customHeight="1" x14ac:dyDescent="0.25">
      <c r="A187" s="119"/>
      <c r="B187" s="367">
        <v>23</v>
      </c>
      <c r="C187" s="386" t="str">
        <f t="shared" si="18"/>
        <v/>
      </c>
      <c r="D187" s="387" t="str">
        <f ca="1">TEXT(IFERROR(INDEX('Overview - Section A'!$A$38:$A$45,MATCH(J187,'Overview - Section A'!$U$38:$U$45,0)),""),"d-mmm-yy") &amp;" to " &amp; TEXT(IFERROR(INDEX('Overview - Section A'!$E$38:$E$45,MATCH(J187,'Overview - Section A'!$U$38:$U$45,0)),""),"d-mmm-yy")</f>
        <v>1-Jul-20 to 31-Dec-20</v>
      </c>
      <c r="E187" s="464"/>
      <c r="F187" s="389"/>
      <c r="G187" s="458" t="str">
        <f t="shared" si="19"/>
        <v/>
      </c>
      <c r="H187" s="392"/>
      <c r="I187" s="447" t="str">
        <f t="shared" ca="1" si="20"/>
        <v>231-Jul-20 to 31-Dec-20</v>
      </c>
      <c r="J187" s="394" t="s">
        <v>415</v>
      </c>
      <c r="K187" s="465"/>
      <c r="L187" s="447" t="b">
        <f t="shared" si="21"/>
        <v>1</v>
      </c>
      <c r="M187" s="447" t="b">
        <f t="shared" si="22"/>
        <v>0</v>
      </c>
      <c r="N187" s="447" t="s">
        <v>974</v>
      </c>
      <c r="O187" s="51"/>
      <c r="P187" s="446"/>
      <c r="Q187" s="446"/>
      <c r="R187" s="446"/>
      <c r="S187" s="446"/>
      <c r="T187" s="446"/>
      <c r="U187" s="446"/>
      <c r="V187" s="104"/>
      <c r="W187" s="104"/>
      <c r="X187" s="185"/>
    </row>
    <row r="188" spans="1:24" ht="47.1" customHeight="1" x14ac:dyDescent="0.25">
      <c r="A188" s="119"/>
      <c r="B188" s="367">
        <v>23</v>
      </c>
      <c r="C188" s="386" t="str">
        <f t="shared" si="18"/>
        <v/>
      </c>
      <c r="D188" s="387" t="str">
        <f ca="1">TEXT(IFERROR(INDEX('Overview - Section A'!$A$38:$A$45,MATCH(J188,'Overview - Section A'!$U$38:$U$45,0)),""),"d-mmm-yy") &amp;" to " &amp; TEXT(IFERROR(INDEX('Overview - Section A'!$E$38:$E$45,MATCH(J188,'Overview - Section A'!$U$38:$U$45,0)),""),"d-mmm-yy")</f>
        <v>1-Jan-21 to 30-Jun-21</v>
      </c>
      <c r="E188" s="464"/>
      <c r="F188" s="389"/>
      <c r="G188" s="458" t="str">
        <f t="shared" si="19"/>
        <v/>
      </c>
      <c r="H188" s="392"/>
      <c r="I188" s="447" t="str">
        <f t="shared" ca="1" si="20"/>
        <v>231-Jan-21 to 30-Jun-21</v>
      </c>
      <c r="J188" s="394" t="s">
        <v>417</v>
      </c>
      <c r="K188" s="465"/>
      <c r="L188" s="447" t="b">
        <f t="shared" si="21"/>
        <v>1</v>
      </c>
      <c r="M188" s="447" t="b">
        <f t="shared" si="22"/>
        <v>0</v>
      </c>
      <c r="N188" s="447" t="s">
        <v>975</v>
      </c>
      <c r="O188" s="51"/>
      <c r="P188" s="446"/>
      <c r="Q188" s="446"/>
      <c r="R188" s="446"/>
      <c r="S188" s="446"/>
      <c r="T188" s="446"/>
      <c r="U188" s="446"/>
      <c r="V188" s="104"/>
      <c r="W188" s="104"/>
      <c r="X188" s="185"/>
    </row>
    <row r="189" spans="1:24" ht="47.1" customHeight="1" x14ac:dyDescent="0.25">
      <c r="A189" s="119"/>
      <c r="B189" s="367">
        <v>24</v>
      </c>
      <c r="C189" s="386" t="str">
        <f t="shared" si="18"/>
        <v/>
      </c>
      <c r="D189" s="387" t="str">
        <f ca="1">TEXT(IFERROR(INDEX('Overview - Section A'!$A$38:$A$45,MATCH(J189,'Overview - Section A'!$U$38:$U$45,0)),""),"d-mmm-yy") &amp;" to " &amp; TEXT(IFERROR(INDEX('Overview - Section A'!$E$38:$E$45,MATCH(J189,'Overview - Section A'!$U$38:$U$45,0)),""),"d-mmm-yy")</f>
        <v>1-Jul-18 to 31-Dec-18</v>
      </c>
      <c r="E189" s="464"/>
      <c r="F189" s="389"/>
      <c r="G189" s="458" t="str">
        <f t="shared" si="19"/>
        <v/>
      </c>
      <c r="H189" s="392"/>
      <c r="I189" s="447" t="str">
        <f t="shared" ca="1" si="20"/>
        <v>241-Jul-18 to 31-Dec-18</v>
      </c>
      <c r="J189" s="394" t="s">
        <v>407</v>
      </c>
      <c r="K189" s="465"/>
      <c r="L189" s="447" t="b">
        <f t="shared" si="21"/>
        <v>1</v>
      </c>
      <c r="M189" s="447" t="b">
        <f t="shared" si="22"/>
        <v>0</v>
      </c>
      <c r="N189" s="447" t="s">
        <v>976</v>
      </c>
      <c r="O189" s="51"/>
      <c r="P189" s="446"/>
      <c r="Q189" s="446"/>
      <c r="R189" s="446"/>
      <c r="S189" s="446"/>
      <c r="T189" s="446"/>
      <c r="U189" s="446"/>
      <c r="V189" s="104"/>
      <c r="W189" s="104"/>
      <c r="X189" s="185"/>
    </row>
    <row r="190" spans="1:24" ht="47.1" customHeight="1" x14ac:dyDescent="0.25">
      <c r="A190" s="119"/>
      <c r="B190" s="367">
        <v>24</v>
      </c>
      <c r="C190" s="386" t="str">
        <f t="shared" si="18"/>
        <v/>
      </c>
      <c r="D190" s="387" t="str">
        <f ca="1">TEXT(IFERROR(INDEX('Overview - Section A'!$A$38:$A$45,MATCH(J190,'Overview - Section A'!$U$38:$U$45,0)),""),"d-mmm-yy") &amp;" to " &amp; TEXT(IFERROR(INDEX('Overview - Section A'!$E$38:$E$45,MATCH(J190,'Overview - Section A'!$U$38:$U$45,0)),""),"d-mmm-yy")</f>
        <v>1-Jan-19 to 30-Jun-19</v>
      </c>
      <c r="E190" s="464"/>
      <c r="F190" s="389"/>
      <c r="G190" s="458" t="str">
        <f t="shared" si="19"/>
        <v/>
      </c>
      <c r="H190" s="392"/>
      <c r="I190" s="447" t="str">
        <f t="shared" ca="1" si="20"/>
        <v>241-Jan-19 to 30-Jun-19</v>
      </c>
      <c r="J190" s="394" t="s">
        <v>409</v>
      </c>
      <c r="K190" s="465"/>
      <c r="L190" s="447" t="b">
        <f t="shared" si="21"/>
        <v>1</v>
      </c>
      <c r="M190" s="447" t="b">
        <f t="shared" si="22"/>
        <v>0</v>
      </c>
      <c r="N190" s="447" t="s">
        <v>977</v>
      </c>
      <c r="O190" s="51"/>
      <c r="P190" s="446"/>
      <c r="Q190" s="446"/>
      <c r="R190" s="446"/>
      <c r="S190" s="446"/>
      <c r="T190" s="446"/>
      <c r="U190" s="446"/>
      <c r="V190" s="104"/>
      <c r="W190" s="104"/>
      <c r="X190" s="185"/>
    </row>
    <row r="191" spans="1:24" ht="47.1" customHeight="1" x14ac:dyDescent="0.25">
      <c r="A191" s="119"/>
      <c r="B191" s="367">
        <v>24</v>
      </c>
      <c r="C191" s="386" t="str">
        <f t="shared" si="18"/>
        <v/>
      </c>
      <c r="D191" s="387" t="str">
        <f ca="1">TEXT(IFERROR(INDEX('Overview - Section A'!$A$38:$A$45,MATCH(J191,'Overview - Section A'!$U$38:$U$45,0)),""),"d-mmm-yy") &amp;" to " &amp; TEXT(IFERROR(INDEX('Overview - Section A'!$E$38:$E$45,MATCH(J191,'Overview - Section A'!$U$38:$U$45,0)),""),"d-mmm-yy")</f>
        <v>1-Jul-19 to 31-Dec-19</v>
      </c>
      <c r="E191" s="464"/>
      <c r="F191" s="389"/>
      <c r="G191" s="458" t="str">
        <f t="shared" si="19"/>
        <v/>
      </c>
      <c r="H191" s="392"/>
      <c r="I191" s="447" t="str">
        <f t="shared" ca="1" si="20"/>
        <v>241-Jul-19 to 31-Dec-19</v>
      </c>
      <c r="J191" s="394" t="s">
        <v>411</v>
      </c>
      <c r="K191" s="465"/>
      <c r="L191" s="447" t="b">
        <f t="shared" si="21"/>
        <v>1</v>
      </c>
      <c r="M191" s="447" t="b">
        <f t="shared" si="22"/>
        <v>0</v>
      </c>
      <c r="N191" s="447" t="s">
        <v>978</v>
      </c>
      <c r="O191" s="51"/>
      <c r="P191" s="446"/>
      <c r="Q191" s="446"/>
      <c r="R191" s="446"/>
      <c r="S191" s="446"/>
      <c r="T191" s="446"/>
      <c r="U191" s="446"/>
      <c r="V191" s="104"/>
      <c r="W191" s="104"/>
      <c r="X191" s="185"/>
    </row>
    <row r="192" spans="1:24" ht="47.1" customHeight="1" x14ac:dyDescent="0.25">
      <c r="A192" s="119"/>
      <c r="B192" s="367">
        <v>24</v>
      </c>
      <c r="C192" s="386" t="str">
        <f t="shared" si="18"/>
        <v/>
      </c>
      <c r="D192" s="387" t="str">
        <f ca="1">TEXT(IFERROR(INDEX('Overview - Section A'!$A$38:$A$45,MATCH(J192,'Overview - Section A'!$U$38:$U$45,0)),""),"d-mmm-yy") &amp;" to " &amp; TEXT(IFERROR(INDEX('Overview - Section A'!$E$38:$E$45,MATCH(J192,'Overview - Section A'!$U$38:$U$45,0)),""),"d-mmm-yy")</f>
        <v>1-Jan-20 to 30-Jun-20</v>
      </c>
      <c r="E192" s="464"/>
      <c r="F192" s="389"/>
      <c r="G192" s="458" t="str">
        <f t="shared" si="19"/>
        <v/>
      </c>
      <c r="H192" s="392"/>
      <c r="I192" s="447" t="str">
        <f t="shared" ca="1" si="20"/>
        <v>241-Jan-20 to 30-Jun-20</v>
      </c>
      <c r="J192" s="394" t="s">
        <v>413</v>
      </c>
      <c r="K192" s="465"/>
      <c r="L192" s="447" t="b">
        <f t="shared" si="21"/>
        <v>1</v>
      </c>
      <c r="M192" s="447" t="b">
        <f t="shared" si="22"/>
        <v>0</v>
      </c>
      <c r="N192" s="447" t="s">
        <v>979</v>
      </c>
      <c r="O192" s="51"/>
      <c r="P192" s="446"/>
      <c r="Q192" s="446"/>
      <c r="R192" s="446"/>
      <c r="S192" s="446"/>
      <c r="T192" s="446"/>
      <c r="U192" s="446"/>
      <c r="V192" s="104"/>
      <c r="W192" s="104"/>
      <c r="X192" s="185"/>
    </row>
    <row r="193" spans="1:24" ht="47.1" customHeight="1" x14ac:dyDescent="0.25">
      <c r="A193" s="119"/>
      <c r="B193" s="367">
        <v>24</v>
      </c>
      <c r="C193" s="386" t="str">
        <f t="shared" si="18"/>
        <v/>
      </c>
      <c r="D193" s="387" t="str">
        <f ca="1">TEXT(IFERROR(INDEX('Overview - Section A'!$A$38:$A$45,MATCH(J193,'Overview - Section A'!$U$38:$U$45,0)),""),"d-mmm-yy") &amp;" to " &amp; TEXT(IFERROR(INDEX('Overview - Section A'!$E$38:$E$45,MATCH(J193,'Overview - Section A'!$U$38:$U$45,0)),""),"d-mmm-yy")</f>
        <v>1-Jul-20 to 31-Dec-20</v>
      </c>
      <c r="E193" s="464"/>
      <c r="F193" s="389"/>
      <c r="G193" s="458" t="str">
        <f t="shared" si="19"/>
        <v/>
      </c>
      <c r="H193" s="392"/>
      <c r="I193" s="447" t="str">
        <f t="shared" ca="1" si="20"/>
        <v>241-Jul-20 to 31-Dec-20</v>
      </c>
      <c r="J193" s="394" t="s">
        <v>415</v>
      </c>
      <c r="K193" s="465"/>
      <c r="L193" s="447" t="b">
        <f t="shared" si="21"/>
        <v>1</v>
      </c>
      <c r="M193" s="447" t="b">
        <f t="shared" si="22"/>
        <v>0</v>
      </c>
      <c r="N193" s="447" t="s">
        <v>980</v>
      </c>
      <c r="O193" s="51"/>
      <c r="P193" s="446"/>
      <c r="Q193" s="446"/>
      <c r="R193" s="446"/>
      <c r="S193" s="446"/>
      <c r="T193" s="446"/>
      <c r="U193" s="446"/>
      <c r="V193" s="104"/>
      <c r="W193" s="104"/>
      <c r="X193" s="185"/>
    </row>
    <row r="194" spans="1:24" ht="47.1" customHeight="1" x14ac:dyDescent="0.25">
      <c r="A194" s="119"/>
      <c r="B194" s="367">
        <v>24</v>
      </c>
      <c r="C194" s="386" t="str">
        <f t="shared" si="18"/>
        <v/>
      </c>
      <c r="D194" s="387" t="str">
        <f ca="1">TEXT(IFERROR(INDEX('Overview - Section A'!$A$38:$A$45,MATCH(J194,'Overview - Section A'!$U$38:$U$45,0)),""),"d-mmm-yy") &amp;" to " &amp; TEXT(IFERROR(INDEX('Overview - Section A'!$E$38:$E$45,MATCH(J194,'Overview - Section A'!$U$38:$U$45,0)),""),"d-mmm-yy")</f>
        <v>1-Jan-21 to 30-Jun-21</v>
      </c>
      <c r="E194" s="464"/>
      <c r="F194" s="389"/>
      <c r="G194" s="458" t="str">
        <f t="shared" si="19"/>
        <v/>
      </c>
      <c r="H194" s="392"/>
      <c r="I194" s="447" t="str">
        <f t="shared" ca="1" si="20"/>
        <v>241-Jan-21 to 30-Jun-21</v>
      </c>
      <c r="J194" s="394" t="s">
        <v>417</v>
      </c>
      <c r="K194" s="465"/>
      <c r="L194" s="447" t="b">
        <f t="shared" si="21"/>
        <v>1</v>
      </c>
      <c r="M194" s="447" t="b">
        <f t="shared" si="22"/>
        <v>0</v>
      </c>
      <c r="N194" s="447" t="s">
        <v>981</v>
      </c>
      <c r="O194" s="51"/>
      <c r="P194" s="446"/>
      <c r="Q194" s="446"/>
      <c r="R194" s="446"/>
      <c r="S194" s="446"/>
      <c r="T194" s="446"/>
      <c r="U194" s="446"/>
      <c r="V194" s="104"/>
      <c r="W194" s="104"/>
      <c r="X194" s="185"/>
    </row>
    <row r="195" spans="1:24" ht="47.1" customHeight="1" x14ac:dyDescent="0.25">
      <c r="A195" s="119"/>
      <c r="B195" s="367">
        <v>25</v>
      </c>
      <c r="C195" s="386" t="str">
        <f t="shared" si="18"/>
        <v/>
      </c>
      <c r="D195" s="387" t="str">
        <f ca="1">TEXT(IFERROR(INDEX('Overview - Section A'!$A$38:$A$45,MATCH(J195,'Overview - Section A'!$U$38:$U$45,0)),""),"d-mmm-yy") &amp;" to " &amp; TEXT(IFERROR(INDEX('Overview - Section A'!$E$38:$E$45,MATCH(J195,'Overview - Section A'!$U$38:$U$45,0)),""),"d-mmm-yy")</f>
        <v>1-Jul-18 to 31-Dec-18</v>
      </c>
      <c r="E195" s="464"/>
      <c r="F195" s="389"/>
      <c r="G195" s="458" t="str">
        <f t="shared" si="19"/>
        <v/>
      </c>
      <c r="H195" s="392"/>
      <c r="I195" s="447" t="str">
        <f t="shared" ca="1" si="20"/>
        <v>251-Jul-18 to 31-Dec-18</v>
      </c>
      <c r="J195" s="394" t="s">
        <v>407</v>
      </c>
      <c r="K195" s="465"/>
      <c r="L195" s="447" t="b">
        <f t="shared" si="21"/>
        <v>1</v>
      </c>
      <c r="M195" s="447" t="b">
        <f t="shared" si="22"/>
        <v>0</v>
      </c>
      <c r="N195" s="447" t="s">
        <v>982</v>
      </c>
      <c r="O195" s="51"/>
      <c r="P195" s="446"/>
      <c r="Q195" s="446"/>
      <c r="R195" s="446"/>
      <c r="S195" s="446"/>
      <c r="T195" s="446"/>
      <c r="U195" s="446"/>
      <c r="V195" s="104"/>
      <c r="W195" s="104"/>
      <c r="X195" s="185"/>
    </row>
    <row r="196" spans="1:24" ht="47.1" customHeight="1" x14ac:dyDescent="0.25">
      <c r="A196" s="119"/>
      <c r="B196" s="367">
        <v>25</v>
      </c>
      <c r="C196" s="386" t="str">
        <f t="shared" si="18"/>
        <v/>
      </c>
      <c r="D196" s="387" t="str">
        <f ca="1">TEXT(IFERROR(INDEX('Overview - Section A'!$A$38:$A$45,MATCH(J196,'Overview - Section A'!$U$38:$U$45,0)),""),"d-mmm-yy") &amp;" to " &amp; TEXT(IFERROR(INDEX('Overview - Section A'!$E$38:$E$45,MATCH(J196,'Overview - Section A'!$U$38:$U$45,0)),""),"d-mmm-yy")</f>
        <v>1-Jan-19 to 30-Jun-19</v>
      </c>
      <c r="E196" s="464"/>
      <c r="F196" s="389"/>
      <c r="G196" s="458" t="str">
        <f t="shared" si="19"/>
        <v/>
      </c>
      <c r="H196" s="392"/>
      <c r="I196" s="447" t="str">
        <f t="shared" ca="1" si="20"/>
        <v>251-Jan-19 to 30-Jun-19</v>
      </c>
      <c r="J196" s="394" t="s">
        <v>409</v>
      </c>
      <c r="K196" s="465"/>
      <c r="L196" s="447" t="b">
        <f t="shared" si="21"/>
        <v>1</v>
      </c>
      <c r="M196" s="447" t="b">
        <f t="shared" si="22"/>
        <v>0</v>
      </c>
      <c r="N196" s="447" t="s">
        <v>983</v>
      </c>
      <c r="O196" s="51"/>
      <c r="P196" s="446"/>
      <c r="Q196" s="446"/>
      <c r="R196" s="446"/>
      <c r="S196" s="446"/>
      <c r="T196" s="446"/>
      <c r="U196" s="446"/>
      <c r="V196" s="104"/>
      <c r="W196" s="104"/>
      <c r="X196" s="185"/>
    </row>
    <row r="197" spans="1:24" ht="47.1" customHeight="1" x14ac:dyDescent="0.25">
      <c r="A197" s="119"/>
      <c r="B197" s="367">
        <v>25</v>
      </c>
      <c r="C197" s="386" t="str">
        <f t="shared" si="18"/>
        <v/>
      </c>
      <c r="D197" s="387" t="str">
        <f ca="1">TEXT(IFERROR(INDEX('Overview - Section A'!$A$38:$A$45,MATCH(J197,'Overview - Section A'!$U$38:$U$45,0)),""),"d-mmm-yy") &amp;" to " &amp; TEXT(IFERROR(INDEX('Overview - Section A'!$E$38:$E$45,MATCH(J197,'Overview - Section A'!$U$38:$U$45,0)),""),"d-mmm-yy")</f>
        <v>1-Jul-19 to 31-Dec-19</v>
      </c>
      <c r="E197" s="464"/>
      <c r="F197" s="389"/>
      <c r="G197" s="458" t="str">
        <f t="shared" si="19"/>
        <v/>
      </c>
      <c r="H197" s="392"/>
      <c r="I197" s="447" t="str">
        <f t="shared" ca="1" si="20"/>
        <v>251-Jul-19 to 31-Dec-19</v>
      </c>
      <c r="J197" s="394" t="s">
        <v>411</v>
      </c>
      <c r="K197" s="465"/>
      <c r="L197" s="447" t="b">
        <f t="shared" si="21"/>
        <v>1</v>
      </c>
      <c r="M197" s="447" t="b">
        <f t="shared" si="22"/>
        <v>0</v>
      </c>
      <c r="N197" s="447" t="s">
        <v>984</v>
      </c>
      <c r="O197" s="51"/>
      <c r="P197" s="446"/>
      <c r="Q197" s="446"/>
      <c r="R197" s="446"/>
      <c r="S197" s="446"/>
      <c r="T197" s="446"/>
      <c r="U197" s="446"/>
      <c r="V197" s="104"/>
      <c r="W197" s="104"/>
      <c r="X197" s="185"/>
    </row>
    <row r="198" spans="1:24" ht="47.1" customHeight="1" x14ac:dyDescent="0.25">
      <c r="A198" s="119"/>
      <c r="B198" s="367">
        <v>25</v>
      </c>
      <c r="C198" s="386" t="str">
        <f t="shared" si="18"/>
        <v/>
      </c>
      <c r="D198" s="387" t="str">
        <f ca="1">TEXT(IFERROR(INDEX('Overview - Section A'!$A$38:$A$45,MATCH(J198,'Overview - Section A'!$U$38:$U$45,0)),""),"d-mmm-yy") &amp;" to " &amp; TEXT(IFERROR(INDEX('Overview - Section A'!$E$38:$E$45,MATCH(J198,'Overview - Section A'!$U$38:$U$45,0)),""),"d-mmm-yy")</f>
        <v>1-Jan-20 to 30-Jun-20</v>
      </c>
      <c r="E198" s="464"/>
      <c r="F198" s="389"/>
      <c r="G198" s="458" t="str">
        <f t="shared" si="19"/>
        <v/>
      </c>
      <c r="H198" s="392"/>
      <c r="I198" s="447" t="str">
        <f t="shared" ca="1" si="20"/>
        <v>251-Jan-20 to 30-Jun-20</v>
      </c>
      <c r="J198" s="394" t="s">
        <v>413</v>
      </c>
      <c r="K198" s="465"/>
      <c r="L198" s="447" t="b">
        <f t="shared" si="21"/>
        <v>1</v>
      </c>
      <c r="M198" s="447" t="b">
        <f t="shared" si="22"/>
        <v>0</v>
      </c>
      <c r="N198" s="447" t="s">
        <v>985</v>
      </c>
      <c r="O198" s="51"/>
      <c r="P198" s="446"/>
      <c r="Q198" s="446"/>
      <c r="R198" s="446"/>
      <c r="S198" s="446"/>
      <c r="T198" s="446"/>
      <c r="U198" s="446"/>
      <c r="V198" s="104"/>
      <c r="W198" s="104"/>
      <c r="X198" s="185"/>
    </row>
    <row r="199" spans="1:24" ht="47.1" customHeight="1" x14ac:dyDescent="0.25">
      <c r="A199" s="119"/>
      <c r="B199" s="367">
        <v>25</v>
      </c>
      <c r="C199" s="386" t="str">
        <f t="shared" si="18"/>
        <v/>
      </c>
      <c r="D199" s="387" t="str">
        <f ca="1">TEXT(IFERROR(INDEX('Overview - Section A'!$A$38:$A$45,MATCH(J199,'Overview - Section A'!$U$38:$U$45,0)),""),"d-mmm-yy") &amp;" to " &amp; TEXT(IFERROR(INDEX('Overview - Section A'!$E$38:$E$45,MATCH(J199,'Overview - Section A'!$U$38:$U$45,0)),""),"d-mmm-yy")</f>
        <v>1-Jul-20 to 31-Dec-20</v>
      </c>
      <c r="E199" s="464"/>
      <c r="F199" s="389"/>
      <c r="G199" s="458" t="str">
        <f t="shared" si="19"/>
        <v/>
      </c>
      <c r="H199" s="392"/>
      <c r="I199" s="447" t="str">
        <f t="shared" ca="1" si="20"/>
        <v>251-Jul-20 to 31-Dec-20</v>
      </c>
      <c r="J199" s="394" t="s">
        <v>415</v>
      </c>
      <c r="K199" s="465"/>
      <c r="L199" s="447" t="b">
        <f t="shared" si="21"/>
        <v>1</v>
      </c>
      <c r="M199" s="447" t="b">
        <f t="shared" si="22"/>
        <v>0</v>
      </c>
      <c r="N199" s="447" t="s">
        <v>986</v>
      </c>
      <c r="O199" s="51"/>
      <c r="P199" s="446"/>
      <c r="Q199" s="446"/>
      <c r="R199" s="446"/>
      <c r="S199" s="446"/>
      <c r="T199" s="446"/>
      <c r="U199" s="446"/>
      <c r="V199" s="104"/>
      <c r="W199" s="104"/>
      <c r="X199" s="185"/>
    </row>
    <row r="200" spans="1:24" ht="47.1" customHeight="1" x14ac:dyDescent="0.25">
      <c r="A200" s="119"/>
      <c r="B200" s="367">
        <v>25</v>
      </c>
      <c r="C200" s="386" t="str">
        <f t="shared" si="18"/>
        <v/>
      </c>
      <c r="D200" s="387" t="str">
        <f ca="1">TEXT(IFERROR(INDEX('Overview - Section A'!$A$38:$A$45,MATCH(J200,'Overview - Section A'!$U$38:$U$45,0)),""),"d-mmm-yy") &amp;" to " &amp; TEXT(IFERROR(INDEX('Overview - Section A'!$E$38:$E$45,MATCH(J200,'Overview - Section A'!$U$38:$U$45,0)),""),"d-mmm-yy")</f>
        <v>1-Jan-21 to 30-Jun-21</v>
      </c>
      <c r="E200" s="464"/>
      <c r="F200" s="389"/>
      <c r="G200" s="458" t="str">
        <f t="shared" si="19"/>
        <v/>
      </c>
      <c r="H200" s="392"/>
      <c r="I200" s="447" t="str">
        <f t="shared" ca="1" si="20"/>
        <v>251-Jan-21 to 30-Jun-21</v>
      </c>
      <c r="J200" s="394" t="s">
        <v>417</v>
      </c>
      <c r="K200" s="465"/>
      <c r="L200" s="447" t="b">
        <f t="shared" si="21"/>
        <v>1</v>
      </c>
      <c r="M200" s="447" t="b">
        <f t="shared" si="22"/>
        <v>0</v>
      </c>
      <c r="N200" s="447" t="s">
        <v>987</v>
      </c>
      <c r="O200" s="51"/>
      <c r="P200" s="446"/>
      <c r="Q200" s="446"/>
      <c r="R200" s="446"/>
      <c r="S200" s="446"/>
      <c r="T200" s="446"/>
      <c r="U200" s="446"/>
      <c r="V200" s="104"/>
      <c r="W200" s="104"/>
      <c r="X200" s="185"/>
    </row>
    <row r="201" spans="1:24" ht="47.1" customHeight="1" x14ac:dyDescent="0.25">
      <c r="A201" s="119"/>
      <c r="B201" s="367">
        <v>26</v>
      </c>
      <c r="C201" s="386" t="str">
        <f t="shared" si="18"/>
        <v/>
      </c>
      <c r="D201" s="387" t="str">
        <f ca="1">TEXT(IFERROR(INDEX('Overview - Section A'!$A$38:$A$45,MATCH(J201,'Overview - Section A'!$U$38:$U$45,0)),""),"d-mmm-yy") &amp;" to " &amp; TEXT(IFERROR(INDEX('Overview - Section A'!$E$38:$E$45,MATCH(J201,'Overview - Section A'!$U$38:$U$45,0)),""),"d-mmm-yy")</f>
        <v>1-Jul-18 to 31-Dec-18</v>
      </c>
      <c r="E201" s="464"/>
      <c r="F201" s="389"/>
      <c r="G201" s="458" t="str">
        <f t="shared" si="19"/>
        <v/>
      </c>
      <c r="H201" s="392"/>
      <c r="I201" s="447" t="str">
        <f t="shared" ca="1" si="20"/>
        <v>261-Jul-18 to 31-Dec-18</v>
      </c>
      <c r="J201" s="394" t="s">
        <v>407</v>
      </c>
      <c r="K201" s="465"/>
      <c r="L201" s="447" t="b">
        <f t="shared" si="21"/>
        <v>1</v>
      </c>
      <c r="M201" s="447" t="b">
        <f t="shared" si="22"/>
        <v>0</v>
      </c>
      <c r="N201" s="447" t="s">
        <v>988</v>
      </c>
      <c r="O201" s="51"/>
      <c r="P201" s="446"/>
      <c r="Q201" s="446"/>
      <c r="R201" s="446"/>
      <c r="S201" s="446"/>
      <c r="T201" s="446"/>
      <c r="U201" s="446"/>
      <c r="V201" s="104"/>
      <c r="W201" s="104"/>
      <c r="X201" s="185"/>
    </row>
    <row r="202" spans="1:24" ht="47.1" customHeight="1" x14ac:dyDescent="0.25">
      <c r="A202" s="119"/>
      <c r="B202" s="367">
        <v>26</v>
      </c>
      <c r="C202" s="386" t="str">
        <f t="shared" si="18"/>
        <v/>
      </c>
      <c r="D202" s="387" t="str">
        <f ca="1">TEXT(IFERROR(INDEX('Overview - Section A'!$A$38:$A$45,MATCH(J202,'Overview - Section A'!$U$38:$U$45,0)),""),"d-mmm-yy") &amp;" to " &amp; TEXT(IFERROR(INDEX('Overview - Section A'!$E$38:$E$45,MATCH(J202,'Overview - Section A'!$U$38:$U$45,0)),""),"d-mmm-yy")</f>
        <v>1-Jan-19 to 30-Jun-19</v>
      </c>
      <c r="E202" s="464"/>
      <c r="F202" s="389"/>
      <c r="G202" s="458" t="str">
        <f t="shared" si="19"/>
        <v/>
      </c>
      <c r="H202" s="392"/>
      <c r="I202" s="447" t="str">
        <f t="shared" ca="1" si="20"/>
        <v>261-Jan-19 to 30-Jun-19</v>
      </c>
      <c r="J202" s="394" t="s">
        <v>409</v>
      </c>
      <c r="K202" s="465"/>
      <c r="L202" s="447" t="b">
        <f t="shared" si="21"/>
        <v>1</v>
      </c>
      <c r="M202" s="447" t="b">
        <f t="shared" si="22"/>
        <v>0</v>
      </c>
      <c r="N202" s="447" t="s">
        <v>989</v>
      </c>
      <c r="O202" s="51"/>
      <c r="P202" s="446"/>
      <c r="Q202" s="446"/>
      <c r="R202" s="446"/>
      <c r="S202" s="446"/>
      <c r="T202" s="446"/>
      <c r="U202" s="446"/>
      <c r="V202" s="104"/>
      <c r="W202" s="104"/>
      <c r="X202" s="185"/>
    </row>
    <row r="203" spans="1:24" ht="47.1" customHeight="1" x14ac:dyDescent="0.25">
      <c r="A203" s="119"/>
      <c r="B203" s="367">
        <v>26</v>
      </c>
      <c r="C203" s="386" t="str">
        <f t="shared" si="18"/>
        <v/>
      </c>
      <c r="D203" s="387" t="str">
        <f ca="1">TEXT(IFERROR(INDEX('Overview - Section A'!$A$38:$A$45,MATCH(J203,'Overview - Section A'!$U$38:$U$45,0)),""),"d-mmm-yy") &amp;" to " &amp; TEXT(IFERROR(INDEX('Overview - Section A'!$E$38:$E$45,MATCH(J203,'Overview - Section A'!$U$38:$U$45,0)),""),"d-mmm-yy")</f>
        <v>1-Jul-19 to 31-Dec-19</v>
      </c>
      <c r="E203" s="464"/>
      <c r="F203" s="389"/>
      <c r="G203" s="458" t="str">
        <f t="shared" si="19"/>
        <v/>
      </c>
      <c r="H203" s="392"/>
      <c r="I203" s="447" t="str">
        <f t="shared" ca="1" si="20"/>
        <v>261-Jul-19 to 31-Dec-19</v>
      </c>
      <c r="J203" s="394" t="s">
        <v>411</v>
      </c>
      <c r="K203" s="465"/>
      <c r="L203" s="447" t="b">
        <f t="shared" si="21"/>
        <v>1</v>
      </c>
      <c r="M203" s="447" t="b">
        <f t="shared" si="22"/>
        <v>0</v>
      </c>
      <c r="N203" s="447" t="s">
        <v>990</v>
      </c>
      <c r="O203" s="51"/>
      <c r="P203" s="446"/>
      <c r="Q203" s="446"/>
      <c r="R203" s="446"/>
      <c r="S203" s="446"/>
      <c r="T203" s="446"/>
      <c r="U203" s="446"/>
      <c r="V203" s="104"/>
      <c r="W203" s="104"/>
      <c r="X203" s="185"/>
    </row>
    <row r="204" spans="1:24" ht="47.1" customHeight="1" x14ac:dyDescent="0.25">
      <c r="A204" s="119"/>
      <c r="B204" s="367">
        <v>26</v>
      </c>
      <c r="C204" s="386" t="str">
        <f t="shared" si="18"/>
        <v/>
      </c>
      <c r="D204" s="387" t="str">
        <f ca="1">TEXT(IFERROR(INDEX('Overview - Section A'!$A$38:$A$45,MATCH(J204,'Overview - Section A'!$U$38:$U$45,0)),""),"d-mmm-yy") &amp;" to " &amp; TEXT(IFERROR(INDEX('Overview - Section A'!$E$38:$E$45,MATCH(J204,'Overview - Section A'!$U$38:$U$45,0)),""),"d-mmm-yy")</f>
        <v>1-Jan-20 to 30-Jun-20</v>
      </c>
      <c r="E204" s="464"/>
      <c r="F204" s="389"/>
      <c r="G204" s="458" t="str">
        <f t="shared" si="19"/>
        <v/>
      </c>
      <c r="H204" s="392"/>
      <c r="I204" s="447" t="str">
        <f t="shared" ca="1" si="20"/>
        <v>261-Jan-20 to 30-Jun-20</v>
      </c>
      <c r="J204" s="394" t="s">
        <v>413</v>
      </c>
      <c r="K204" s="465"/>
      <c r="L204" s="447" t="b">
        <f t="shared" si="21"/>
        <v>1</v>
      </c>
      <c r="M204" s="447" t="b">
        <f t="shared" si="22"/>
        <v>0</v>
      </c>
      <c r="N204" s="447" t="s">
        <v>991</v>
      </c>
      <c r="O204" s="51"/>
      <c r="P204" s="446"/>
      <c r="Q204" s="446"/>
      <c r="R204" s="446"/>
      <c r="S204" s="446"/>
      <c r="T204" s="446"/>
      <c r="U204" s="446"/>
      <c r="V204" s="104"/>
      <c r="W204" s="104"/>
      <c r="X204" s="185"/>
    </row>
    <row r="205" spans="1:24" ht="47.1" customHeight="1" x14ac:dyDescent="0.25">
      <c r="A205" s="119"/>
      <c r="B205" s="367">
        <v>26</v>
      </c>
      <c r="C205" s="386" t="str">
        <f t="shared" si="18"/>
        <v/>
      </c>
      <c r="D205" s="387" t="str">
        <f ca="1">TEXT(IFERROR(INDEX('Overview - Section A'!$A$38:$A$45,MATCH(J205,'Overview - Section A'!$U$38:$U$45,0)),""),"d-mmm-yy") &amp;" to " &amp; TEXT(IFERROR(INDEX('Overview - Section A'!$E$38:$E$45,MATCH(J205,'Overview - Section A'!$U$38:$U$45,0)),""),"d-mmm-yy")</f>
        <v>1-Jul-20 to 31-Dec-20</v>
      </c>
      <c r="E205" s="464"/>
      <c r="F205" s="389"/>
      <c r="G205" s="458" t="str">
        <f t="shared" si="19"/>
        <v/>
      </c>
      <c r="H205" s="392"/>
      <c r="I205" s="447" t="str">
        <f t="shared" ca="1" si="20"/>
        <v>261-Jul-20 to 31-Dec-20</v>
      </c>
      <c r="J205" s="394" t="s">
        <v>415</v>
      </c>
      <c r="K205" s="465"/>
      <c r="L205" s="447" t="b">
        <f t="shared" si="21"/>
        <v>1</v>
      </c>
      <c r="M205" s="447" t="b">
        <f t="shared" si="22"/>
        <v>0</v>
      </c>
      <c r="N205" s="447" t="s">
        <v>992</v>
      </c>
      <c r="O205" s="51"/>
      <c r="P205" s="446"/>
      <c r="Q205" s="446"/>
      <c r="R205" s="446"/>
      <c r="S205" s="446"/>
      <c r="T205" s="446"/>
      <c r="U205" s="446"/>
      <c r="V205" s="104"/>
      <c r="W205" s="104"/>
      <c r="X205" s="185"/>
    </row>
    <row r="206" spans="1:24" ht="47.1" customHeight="1" x14ac:dyDescent="0.25">
      <c r="A206" s="119"/>
      <c r="B206" s="367">
        <v>26</v>
      </c>
      <c r="C206" s="386" t="str">
        <f t="shared" si="18"/>
        <v/>
      </c>
      <c r="D206" s="387" t="str">
        <f ca="1">TEXT(IFERROR(INDEX('Overview - Section A'!$A$38:$A$45,MATCH(J206,'Overview - Section A'!$U$38:$U$45,0)),""),"d-mmm-yy") &amp;" to " &amp; TEXT(IFERROR(INDEX('Overview - Section A'!$E$38:$E$45,MATCH(J206,'Overview - Section A'!$U$38:$U$45,0)),""),"d-mmm-yy")</f>
        <v>1-Jan-21 to 30-Jun-21</v>
      </c>
      <c r="E206" s="464"/>
      <c r="F206" s="389"/>
      <c r="G206" s="458" t="str">
        <f t="shared" si="19"/>
        <v/>
      </c>
      <c r="H206" s="392"/>
      <c r="I206" s="447" t="str">
        <f t="shared" ca="1" si="20"/>
        <v>261-Jan-21 to 30-Jun-21</v>
      </c>
      <c r="J206" s="394" t="s">
        <v>417</v>
      </c>
      <c r="K206" s="465"/>
      <c r="L206" s="447" t="b">
        <f t="shared" si="21"/>
        <v>1</v>
      </c>
      <c r="M206" s="447" t="b">
        <f t="shared" si="22"/>
        <v>0</v>
      </c>
      <c r="N206" s="447" t="s">
        <v>993</v>
      </c>
      <c r="O206" s="51"/>
      <c r="P206" s="446"/>
      <c r="Q206" s="446"/>
      <c r="R206" s="446"/>
      <c r="S206" s="446"/>
      <c r="T206" s="446"/>
      <c r="U206" s="446"/>
      <c r="V206" s="104"/>
      <c r="W206" s="104"/>
      <c r="X206" s="185"/>
    </row>
    <row r="207" spans="1:24" ht="47.1" customHeight="1" x14ac:dyDescent="0.25">
      <c r="A207" s="119"/>
      <c r="B207" s="367">
        <v>27</v>
      </c>
      <c r="C207" s="386" t="str">
        <f t="shared" si="18"/>
        <v/>
      </c>
      <c r="D207" s="387" t="str">
        <f ca="1">TEXT(IFERROR(INDEX('Overview - Section A'!$A$38:$A$45,MATCH(J207,'Overview - Section A'!$U$38:$U$45,0)),""),"d-mmm-yy") &amp;" to " &amp; TEXT(IFERROR(INDEX('Overview - Section A'!$E$38:$E$45,MATCH(J207,'Overview - Section A'!$U$38:$U$45,0)),""),"d-mmm-yy")</f>
        <v>1-Jul-18 to 31-Dec-18</v>
      </c>
      <c r="E207" s="464"/>
      <c r="F207" s="389"/>
      <c r="G207" s="458" t="str">
        <f t="shared" si="19"/>
        <v/>
      </c>
      <c r="H207" s="392"/>
      <c r="I207" s="447" t="str">
        <f t="shared" ca="1" si="20"/>
        <v>271-Jul-18 to 31-Dec-18</v>
      </c>
      <c r="J207" s="394" t="s">
        <v>407</v>
      </c>
      <c r="K207" s="465"/>
      <c r="L207" s="447" t="b">
        <f t="shared" si="21"/>
        <v>1</v>
      </c>
      <c r="M207" s="447" t="b">
        <f t="shared" si="22"/>
        <v>0</v>
      </c>
      <c r="N207" s="447" t="s">
        <v>994</v>
      </c>
      <c r="O207" s="51"/>
      <c r="P207" s="446"/>
      <c r="Q207" s="446"/>
      <c r="R207" s="446"/>
      <c r="S207" s="446"/>
      <c r="T207" s="446"/>
      <c r="U207" s="446"/>
      <c r="V207" s="104"/>
      <c r="W207" s="104"/>
      <c r="X207" s="185"/>
    </row>
    <row r="208" spans="1:24" ht="47.1" customHeight="1" x14ac:dyDescent="0.25">
      <c r="A208" s="119"/>
      <c r="B208" s="367">
        <v>27</v>
      </c>
      <c r="C208" s="386" t="str">
        <f t="shared" si="18"/>
        <v/>
      </c>
      <c r="D208" s="387" t="str">
        <f ca="1">TEXT(IFERROR(INDEX('Overview - Section A'!$A$38:$A$45,MATCH(J208,'Overview - Section A'!$U$38:$U$45,0)),""),"d-mmm-yy") &amp;" to " &amp; TEXT(IFERROR(INDEX('Overview - Section A'!$E$38:$E$45,MATCH(J208,'Overview - Section A'!$U$38:$U$45,0)),""),"d-mmm-yy")</f>
        <v>1-Jan-19 to 30-Jun-19</v>
      </c>
      <c r="E208" s="464"/>
      <c r="F208" s="389"/>
      <c r="G208" s="458" t="str">
        <f t="shared" si="19"/>
        <v/>
      </c>
      <c r="H208" s="392"/>
      <c r="I208" s="447" t="str">
        <f t="shared" ca="1" si="20"/>
        <v>271-Jan-19 to 30-Jun-19</v>
      </c>
      <c r="J208" s="394" t="s">
        <v>409</v>
      </c>
      <c r="K208" s="465"/>
      <c r="L208" s="447" t="b">
        <f t="shared" si="21"/>
        <v>1</v>
      </c>
      <c r="M208" s="447" t="b">
        <f t="shared" si="22"/>
        <v>0</v>
      </c>
      <c r="N208" s="447" t="s">
        <v>995</v>
      </c>
      <c r="O208" s="51"/>
      <c r="P208" s="446"/>
      <c r="Q208" s="446"/>
      <c r="R208" s="446"/>
      <c r="S208" s="446"/>
      <c r="T208" s="446"/>
      <c r="U208" s="446"/>
      <c r="V208" s="104"/>
      <c r="W208" s="104"/>
      <c r="X208" s="185"/>
    </row>
    <row r="209" spans="1:24" ht="47.1" customHeight="1" x14ac:dyDescent="0.25">
      <c r="A209" s="119"/>
      <c r="B209" s="367">
        <v>27</v>
      </c>
      <c r="C209" s="386" t="str">
        <f t="shared" si="18"/>
        <v/>
      </c>
      <c r="D209" s="387" t="str">
        <f ca="1">TEXT(IFERROR(INDEX('Overview - Section A'!$A$38:$A$45,MATCH(J209,'Overview - Section A'!$U$38:$U$45,0)),""),"d-mmm-yy") &amp;" to " &amp; TEXT(IFERROR(INDEX('Overview - Section A'!$E$38:$E$45,MATCH(J209,'Overview - Section A'!$U$38:$U$45,0)),""),"d-mmm-yy")</f>
        <v>1-Jul-19 to 31-Dec-19</v>
      </c>
      <c r="E209" s="464"/>
      <c r="F209" s="389"/>
      <c r="G209" s="458" t="str">
        <f t="shared" si="19"/>
        <v/>
      </c>
      <c r="H209" s="392"/>
      <c r="I209" s="447" t="str">
        <f t="shared" ca="1" si="20"/>
        <v>271-Jul-19 to 31-Dec-19</v>
      </c>
      <c r="J209" s="394" t="s">
        <v>411</v>
      </c>
      <c r="K209" s="465"/>
      <c r="L209" s="447" t="b">
        <f t="shared" si="21"/>
        <v>1</v>
      </c>
      <c r="M209" s="447" t="b">
        <f t="shared" si="22"/>
        <v>0</v>
      </c>
      <c r="N209" s="447" t="s">
        <v>996</v>
      </c>
      <c r="O209" s="51"/>
      <c r="P209" s="446"/>
      <c r="Q209" s="446"/>
      <c r="R209" s="446"/>
      <c r="S209" s="446"/>
      <c r="T209" s="446"/>
      <c r="U209" s="446"/>
      <c r="V209" s="104"/>
      <c r="W209" s="104"/>
      <c r="X209" s="185"/>
    </row>
    <row r="210" spans="1:24" ht="47.1" customHeight="1" x14ac:dyDescent="0.25">
      <c r="A210" s="119"/>
      <c r="B210" s="367">
        <v>27</v>
      </c>
      <c r="C210" s="386" t="str">
        <f t="shared" si="18"/>
        <v/>
      </c>
      <c r="D210" s="387" t="str">
        <f ca="1">TEXT(IFERROR(INDEX('Overview - Section A'!$A$38:$A$45,MATCH(J210,'Overview - Section A'!$U$38:$U$45,0)),""),"d-mmm-yy") &amp;" to " &amp; TEXT(IFERROR(INDEX('Overview - Section A'!$E$38:$E$45,MATCH(J210,'Overview - Section A'!$U$38:$U$45,0)),""),"d-mmm-yy")</f>
        <v>1-Jan-20 to 30-Jun-20</v>
      </c>
      <c r="E210" s="464"/>
      <c r="F210" s="389"/>
      <c r="G210" s="458" t="str">
        <f t="shared" si="19"/>
        <v/>
      </c>
      <c r="H210" s="392"/>
      <c r="I210" s="447" t="str">
        <f t="shared" ca="1" si="20"/>
        <v>271-Jan-20 to 30-Jun-20</v>
      </c>
      <c r="J210" s="394" t="s">
        <v>413</v>
      </c>
      <c r="K210" s="465"/>
      <c r="L210" s="447" t="b">
        <f t="shared" si="21"/>
        <v>1</v>
      </c>
      <c r="M210" s="447" t="b">
        <f t="shared" si="22"/>
        <v>0</v>
      </c>
      <c r="N210" s="447" t="s">
        <v>997</v>
      </c>
      <c r="O210" s="51"/>
      <c r="P210" s="446"/>
      <c r="Q210" s="446"/>
      <c r="R210" s="446"/>
      <c r="S210" s="446"/>
      <c r="T210" s="446"/>
      <c r="U210" s="446"/>
      <c r="V210" s="104"/>
      <c r="W210" s="104"/>
      <c r="X210" s="185"/>
    </row>
    <row r="211" spans="1:24" ht="47.1" customHeight="1" x14ac:dyDescent="0.25">
      <c r="A211" s="119"/>
      <c r="B211" s="367">
        <v>27</v>
      </c>
      <c r="C211" s="386" t="str">
        <f t="shared" si="18"/>
        <v/>
      </c>
      <c r="D211" s="387" t="str">
        <f ca="1">TEXT(IFERROR(INDEX('Overview - Section A'!$A$38:$A$45,MATCH(J211,'Overview - Section A'!$U$38:$U$45,0)),""),"d-mmm-yy") &amp;" to " &amp; TEXT(IFERROR(INDEX('Overview - Section A'!$E$38:$E$45,MATCH(J211,'Overview - Section A'!$U$38:$U$45,0)),""),"d-mmm-yy")</f>
        <v>1-Jul-20 to 31-Dec-20</v>
      </c>
      <c r="E211" s="464"/>
      <c r="F211" s="389"/>
      <c r="G211" s="458" t="str">
        <f t="shared" si="19"/>
        <v/>
      </c>
      <c r="H211" s="392"/>
      <c r="I211" s="447" t="str">
        <f t="shared" ca="1" si="20"/>
        <v>271-Jul-20 to 31-Dec-20</v>
      </c>
      <c r="J211" s="394" t="s">
        <v>415</v>
      </c>
      <c r="K211" s="465"/>
      <c r="L211" s="447" t="b">
        <f t="shared" si="21"/>
        <v>1</v>
      </c>
      <c r="M211" s="447" t="b">
        <f t="shared" si="22"/>
        <v>0</v>
      </c>
      <c r="N211" s="447" t="s">
        <v>998</v>
      </c>
      <c r="O211" s="51"/>
      <c r="P211" s="446"/>
      <c r="Q211" s="446"/>
      <c r="R211" s="446"/>
      <c r="S211" s="446"/>
      <c r="T211" s="446"/>
      <c r="U211" s="446"/>
      <c r="V211" s="104"/>
      <c r="W211" s="104"/>
      <c r="X211" s="185"/>
    </row>
    <row r="212" spans="1:24" ht="47.1" customHeight="1" x14ac:dyDescent="0.25">
      <c r="A212" s="119"/>
      <c r="B212" s="367">
        <v>27</v>
      </c>
      <c r="C212" s="386" t="str">
        <f t="shared" si="18"/>
        <v/>
      </c>
      <c r="D212" s="387" t="str">
        <f ca="1">TEXT(IFERROR(INDEX('Overview - Section A'!$A$38:$A$45,MATCH(J212,'Overview - Section A'!$U$38:$U$45,0)),""),"d-mmm-yy") &amp;" to " &amp; TEXT(IFERROR(INDEX('Overview - Section A'!$E$38:$E$45,MATCH(J212,'Overview - Section A'!$U$38:$U$45,0)),""),"d-mmm-yy")</f>
        <v>1-Jan-21 to 30-Jun-21</v>
      </c>
      <c r="E212" s="464"/>
      <c r="F212" s="389"/>
      <c r="G212" s="458" t="str">
        <f t="shared" si="19"/>
        <v/>
      </c>
      <c r="H212" s="392"/>
      <c r="I212" s="447" t="str">
        <f t="shared" ca="1" si="20"/>
        <v>271-Jan-21 to 30-Jun-21</v>
      </c>
      <c r="J212" s="394" t="s">
        <v>417</v>
      </c>
      <c r="K212" s="465"/>
      <c r="L212" s="447" t="b">
        <f t="shared" si="21"/>
        <v>1</v>
      </c>
      <c r="M212" s="447" t="b">
        <f t="shared" si="22"/>
        <v>0</v>
      </c>
      <c r="N212" s="447" t="s">
        <v>999</v>
      </c>
      <c r="O212" s="51"/>
      <c r="P212" s="446"/>
      <c r="Q212" s="446"/>
      <c r="R212" s="446"/>
      <c r="S212" s="446"/>
      <c r="T212" s="446"/>
      <c r="U212" s="446"/>
      <c r="V212" s="104"/>
      <c r="W212" s="104"/>
      <c r="X212" s="185"/>
    </row>
    <row r="213" spans="1:24" ht="47.1" customHeight="1" x14ac:dyDescent="0.25">
      <c r="A213" s="119"/>
      <c r="B213" s="367">
        <v>28</v>
      </c>
      <c r="C213" s="386" t="str">
        <f t="shared" si="18"/>
        <v/>
      </c>
      <c r="D213" s="387" t="str">
        <f ca="1">TEXT(IFERROR(INDEX('Overview - Section A'!$A$38:$A$45,MATCH(J213,'Overview - Section A'!$U$38:$U$45,0)),""),"d-mmm-yy") &amp;" to " &amp; TEXT(IFERROR(INDEX('Overview - Section A'!$E$38:$E$45,MATCH(J213,'Overview - Section A'!$U$38:$U$45,0)),""),"d-mmm-yy")</f>
        <v>1-Jul-18 to 31-Dec-18</v>
      </c>
      <c r="E213" s="464"/>
      <c r="F213" s="389"/>
      <c r="G213" s="458" t="str">
        <f t="shared" si="19"/>
        <v/>
      </c>
      <c r="H213" s="392"/>
      <c r="I213" s="447" t="str">
        <f t="shared" ca="1" si="20"/>
        <v>281-Jul-18 to 31-Dec-18</v>
      </c>
      <c r="J213" s="394" t="s">
        <v>407</v>
      </c>
      <c r="K213" s="465"/>
      <c r="L213" s="447" t="b">
        <f t="shared" si="21"/>
        <v>1</v>
      </c>
      <c r="M213" s="447" t="b">
        <f t="shared" si="22"/>
        <v>0</v>
      </c>
      <c r="N213" s="447" t="s">
        <v>1000</v>
      </c>
      <c r="O213" s="51"/>
      <c r="P213" s="446"/>
      <c r="Q213" s="446"/>
      <c r="R213" s="446"/>
      <c r="S213" s="446"/>
      <c r="T213" s="446"/>
      <c r="U213" s="446"/>
      <c r="V213" s="104"/>
      <c r="W213" s="104"/>
      <c r="X213" s="185"/>
    </row>
    <row r="214" spans="1:24" ht="47.1" customHeight="1" x14ac:dyDescent="0.25">
      <c r="A214" s="119"/>
      <c r="B214" s="367">
        <v>28</v>
      </c>
      <c r="C214" s="386" t="str">
        <f t="shared" si="18"/>
        <v/>
      </c>
      <c r="D214" s="387" t="str">
        <f ca="1">TEXT(IFERROR(INDEX('Overview - Section A'!$A$38:$A$45,MATCH(J214,'Overview - Section A'!$U$38:$U$45,0)),""),"d-mmm-yy") &amp;" to " &amp; TEXT(IFERROR(INDEX('Overview - Section A'!$E$38:$E$45,MATCH(J214,'Overview - Section A'!$U$38:$U$45,0)),""),"d-mmm-yy")</f>
        <v>1-Jan-19 to 30-Jun-19</v>
      </c>
      <c r="E214" s="464"/>
      <c r="F214" s="389"/>
      <c r="G214" s="458" t="str">
        <f t="shared" si="19"/>
        <v/>
      </c>
      <c r="H214" s="392"/>
      <c r="I214" s="447" t="str">
        <f t="shared" ca="1" si="20"/>
        <v>281-Jan-19 to 30-Jun-19</v>
      </c>
      <c r="J214" s="394" t="s">
        <v>409</v>
      </c>
      <c r="K214" s="465"/>
      <c r="L214" s="447" t="b">
        <f t="shared" si="21"/>
        <v>1</v>
      </c>
      <c r="M214" s="447" t="b">
        <f t="shared" si="22"/>
        <v>0</v>
      </c>
      <c r="N214" s="447" t="s">
        <v>1001</v>
      </c>
      <c r="O214" s="51"/>
      <c r="P214" s="446"/>
      <c r="Q214" s="446"/>
      <c r="R214" s="446"/>
      <c r="S214" s="446"/>
      <c r="T214" s="446"/>
      <c r="U214" s="446"/>
      <c r="V214" s="104"/>
      <c r="W214" s="104"/>
      <c r="X214" s="185"/>
    </row>
    <row r="215" spans="1:24" ht="47.1" customHeight="1" x14ac:dyDescent="0.25">
      <c r="A215" s="119"/>
      <c r="B215" s="367">
        <v>28</v>
      </c>
      <c r="C215" s="386" t="str">
        <f t="shared" si="18"/>
        <v/>
      </c>
      <c r="D215" s="387" t="str">
        <f ca="1">TEXT(IFERROR(INDEX('Overview - Section A'!$A$38:$A$45,MATCH(J215,'Overview - Section A'!$U$38:$U$45,0)),""),"d-mmm-yy") &amp;" to " &amp; TEXT(IFERROR(INDEX('Overview - Section A'!$E$38:$E$45,MATCH(J215,'Overview - Section A'!$U$38:$U$45,0)),""),"d-mmm-yy")</f>
        <v>1-Jul-19 to 31-Dec-19</v>
      </c>
      <c r="E215" s="464"/>
      <c r="F215" s="389"/>
      <c r="G215" s="458" t="str">
        <f t="shared" si="19"/>
        <v/>
      </c>
      <c r="H215" s="392"/>
      <c r="I215" s="447" t="str">
        <f t="shared" ca="1" si="20"/>
        <v>281-Jul-19 to 31-Dec-19</v>
      </c>
      <c r="J215" s="394" t="s">
        <v>411</v>
      </c>
      <c r="K215" s="465"/>
      <c r="L215" s="447" t="b">
        <f t="shared" si="21"/>
        <v>1</v>
      </c>
      <c r="M215" s="447" t="b">
        <f t="shared" si="22"/>
        <v>0</v>
      </c>
      <c r="N215" s="447" t="s">
        <v>1002</v>
      </c>
      <c r="O215" s="51"/>
      <c r="P215" s="446"/>
      <c r="Q215" s="446"/>
      <c r="R215" s="446"/>
      <c r="S215" s="446"/>
      <c r="T215" s="446"/>
      <c r="U215" s="446"/>
      <c r="V215" s="104"/>
      <c r="W215" s="104"/>
      <c r="X215" s="185"/>
    </row>
    <row r="216" spans="1:24" ht="47.1" customHeight="1" x14ac:dyDescent="0.25">
      <c r="A216" s="119"/>
      <c r="B216" s="367">
        <v>28</v>
      </c>
      <c r="C216" s="386" t="str">
        <f t="shared" si="18"/>
        <v/>
      </c>
      <c r="D216" s="387" t="str">
        <f ca="1">TEXT(IFERROR(INDEX('Overview - Section A'!$A$38:$A$45,MATCH(J216,'Overview - Section A'!$U$38:$U$45,0)),""),"d-mmm-yy") &amp;" to " &amp; TEXT(IFERROR(INDEX('Overview - Section A'!$E$38:$E$45,MATCH(J216,'Overview - Section A'!$U$38:$U$45,0)),""),"d-mmm-yy")</f>
        <v>1-Jan-20 to 30-Jun-20</v>
      </c>
      <c r="E216" s="464"/>
      <c r="F216" s="389"/>
      <c r="G216" s="458" t="str">
        <f t="shared" si="19"/>
        <v/>
      </c>
      <c r="H216" s="392"/>
      <c r="I216" s="447" t="str">
        <f t="shared" ca="1" si="20"/>
        <v>281-Jan-20 to 30-Jun-20</v>
      </c>
      <c r="J216" s="394" t="s">
        <v>413</v>
      </c>
      <c r="K216" s="465"/>
      <c r="L216" s="447" t="b">
        <f t="shared" si="21"/>
        <v>1</v>
      </c>
      <c r="M216" s="447" t="b">
        <f t="shared" si="22"/>
        <v>0</v>
      </c>
      <c r="N216" s="447" t="s">
        <v>1003</v>
      </c>
      <c r="O216" s="51"/>
      <c r="P216" s="446"/>
      <c r="Q216" s="446"/>
      <c r="R216" s="446"/>
      <c r="S216" s="446"/>
      <c r="T216" s="446"/>
      <c r="U216" s="446"/>
      <c r="V216" s="104"/>
      <c r="W216" s="104"/>
      <c r="X216" s="185"/>
    </row>
    <row r="217" spans="1:24" ht="47.1" customHeight="1" x14ac:dyDescent="0.25">
      <c r="A217" s="119"/>
      <c r="B217" s="367">
        <v>28</v>
      </c>
      <c r="C217" s="386" t="str">
        <f t="shared" si="18"/>
        <v/>
      </c>
      <c r="D217" s="387" t="str">
        <f ca="1">TEXT(IFERROR(INDEX('Overview - Section A'!$A$38:$A$45,MATCH(J217,'Overview - Section A'!$U$38:$U$45,0)),""),"d-mmm-yy") &amp;" to " &amp; TEXT(IFERROR(INDEX('Overview - Section A'!$E$38:$E$45,MATCH(J217,'Overview - Section A'!$U$38:$U$45,0)),""),"d-mmm-yy")</f>
        <v>1-Jul-20 to 31-Dec-20</v>
      </c>
      <c r="E217" s="464"/>
      <c r="F217" s="389"/>
      <c r="G217" s="458" t="str">
        <f t="shared" si="19"/>
        <v/>
      </c>
      <c r="H217" s="392"/>
      <c r="I217" s="447" t="str">
        <f t="shared" ca="1" si="20"/>
        <v>281-Jul-20 to 31-Dec-20</v>
      </c>
      <c r="J217" s="394" t="s">
        <v>415</v>
      </c>
      <c r="K217" s="465"/>
      <c r="L217" s="447" t="b">
        <f t="shared" si="21"/>
        <v>1</v>
      </c>
      <c r="M217" s="447" t="b">
        <f t="shared" si="22"/>
        <v>0</v>
      </c>
      <c r="N217" s="447" t="s">
        <v>1004</v>
      </c>
      <c r="O217" s="51"/>
      <c r="P217" s="446"/>
      <c r="Q217" s="446"/>
      <c r="R217" s="446"/>
      <c r="S217" s="446"/>
      <c r="T217" s="446"/>
      <c r="U217" s="446"/>
      <c r="V217" s="104"/>
      <c r="W217" s="104"/>
      <c r="X217" s="185"/>
    </row>
    <row r="218" spans="1:24" ht="47.1" customHeight="1" x14ac:dyDescent="0.25">
      <c r="A218" s="119"/>
      <c r="B218" s="367">
        <v>28</v>
      </c>
      <c r="C218" s="386" t="str">
        <f t="shared" si="18"/>
        <v/>
      </c>
      <c r="D218" s="387" t="str">
        <f ca="1">TEXT(IFERROR(INDEX('Overview - Section A'!$A$38:$A$45,MATCH(J218,'Overview - Section A'!$U$38:$U$45,0)),""),"d-mmm-yy") &amp;" to " &amp; TEXT(IFERROR(INDEX('Overview - Section A'!$E$38:$E$45,MATCH(J218,'Overview - Section A'!$U$38:$U$45,0)),""),"d-mmm-yy")</f>
        <v>1-Jan-21 to 30-Jun-21</v>
      </c>
      <c r="E218" s="464"/>
      <c r="F218" s="389"/>
      <c r="G218" s="458" t="str">
        <f t="shared" si="19"/>
        <v/>
      </c>
      <c r="H218" s="392"/>
      <c r="I218" s="447" t="str">
        <f t="shared" ca="1" si="20"/>
        <v>281-Jan-21 to 30-Jun-21</v>
      </c>
      <c r="J218" s="394" t="s">
        <v>417</v>
      </c>
      <c r="K218" s="465"/>
      <c r="L218" s="447" t="b">
        <f t="shared" si="21"/>
        <v>1</v>
      </c>
      <c r="M218" s="447" t="b">
        <f t="shared" si="22"/>
        <v>0</v>
      </c>
      <c r="N218" s="447" t="s">
        <v>1005</v>
      </c>
      <c r="O218" s="51"/>
      <c r="P218" s="446"/>
      <c r="Q218" s="446"/>
      <c r="R218" s="446"/>
      <c r="S218" s="446"/>
      <c r="T218" s="446"/>
      <c r="U218" s="446"/>
      <c r="V218" s="104"/>
      <c r="W218" s="104"/>
      <c r="X218" s="185"/>
    </row>
    <row r="219" spans="1:24" ht="47.1" customHeight="1" x14ac:dyDescent="0.25">
      <c r="A219" s="119"/>
      <c r="B219" s="367">
        <v>29</v>
      </c>
      <c r="C219" s="386" t="str">
        <f t="shared" si="18"/>
        <v/>
      </c>
      <c r="D219" s="387" t="str">
        <f ca="1">TEXT(IFERROR(INDEX('Overview - Section A'!$A$38:$A$45,MATCH(J219,'Overview - Section A'!$U$38:$U$45,0)),""),"d-mmm-yy") &amp;" to " &amp; TEXT(IFERROR(INDEX('Overview - Section A'!$E$38:$E$45,MATCH(J219,'Overview - Section A'!$U$38:$U$45,0)),""),"d-mmm-yy")</f>
        <v>1-Jul-18 to 31-Dec-18</v>
      </c>
      <c r="E219" s="464"/>
      <c r="F219" s="389"/>
      <c r="G219" s="458" t="str">
        <f t="shared" si="19"/>
        <v/>
      </c>
      <c r="H219" s="392"/>
      <c r="I219" s="447" t="str">
        <f t="shared" ca="1" si="20"/>
        <v>291-Jul-18 to 31-Dec-18</v>
      </c>
      <c r="J219" s="394" t="s">
        <v>407</v>
      </c>
      <c r="K219" s="465"/>
      <c r="L219" s="447" t="b">
        <f t="shared" si="21"/>
        <v>1</v>
      </c>
      <c r="M219" s="447" t="b">
        <f t="shared" si="22"/>
        <v>0</v>
      </c>
      <c r="N219" s="447" t="s">
        <v>1006</v>
      </c>
      <c r="O219" s="51"/>
      <c r="P219" s="446"/>
      <c r="Q219" s="446"/>
      <c r="R219" s="446"/>
      <c r="S219" s="446"/>
      <c r="T219" s="446"/>
      <c r="U219" s="446"/>
      <c r="V219" s="104"/>
      <c r="W219" s="104"/>
      <c r="X219" s="185"/>
    </row>
    <row r="220" spans="1:24" ht="47.1" customHeight="1" x14ac:dyDescent="0.25">
      <c r="A220" s="119"/>
      <c r="B220" s="367">
        <v>29</v>
      </c>
      <c r="C220" s="386" t="str">
        <f t="shared" si="18"/>
        <v/>
      </c>
      <c r="D220" s="387" t="str">
        <f ca="1">TEXT(IFERROR(INDEX('Overview - Section A'!$A$38:$A$45,MATCH(J220,'Overview - Section A'!$U$38:$U$45,0)),""),"d-mmm-yy") &amp;" to " &amp; TEXT(IFERROR(INDEX('Overview - Section A'!$E$38:$E$45,MATCH(J220,'Overview - Section A'!$U$38:$U$45,0)),""),"d-mmm-yy")</f>
        <v>1-Jan-19 to 30-Jun-19</v>
      </c>
      <c r="E220" s="464"/>
      <c r="F220" s="389"/>
      <c r="G220" s="458" t="str">
        <f t="shared" si="19"/>
        <v/>
      </c>
      <c r="H220" s="392"/>
      <c r="I220" s="447" t="str">
        <f t="shared" ca="1" si="20"/>
        <v>291-Jan-19 to 30-Jun-19</v>
      </c>
      <c r="J220" s="394" t="s">
        <v>409</v>
      </c>
      <c r="K220" s="465"/>
      <c r="L220" s="447" t="b">
        <f t="shared" si="21"/>
        <v>1</v>
      </c>
      <c r="M220" s="447" t="b">
        <f t="shared" si="22"/>
        <v>0</v>
      </c>
      <c r="N220" s="447" t="s">
        <v>1007</v>
      </c>
      <c r="O220" s="51"/>
      <c r="P220" s="446"/>
      <c r="Q220" s="446"/>
      <c r="R220" s="446"/>
      <c r="S220" s="446"/>
      <c r="T220" s="446"/>
      <c r="U220" s="446"/>
      <c r="V220" s="104"/>
      <c r="W220" s="104"/>
      <c r="X220" s="185"/>
    </row>
    <row r="221" spans="1:24" ht="47.1" customHeight="1" x14ac:dyDescent="0.25">
      <c r="A221" s="119"/>
      <c r="B221" s="367">
        <v>29</v>
      </c>
      <c r="C221" s="386" t="str">
        <f t="shared" si="18"/>
        <v/>
      </c>
      <c r="D221" s="387" t="str">
        <f ca="1">TEXT(IFERROR(INDEX('Overview - Section A'!$A$38:$A$45,MATCH(J221,'Overview - Section A'!$U$38:$U$45,0)),""),"d-mmm-yy") &amp;" to " &amp; TEXT(IFERROR(INDEX('Overview - Section A'!$E$38:$E$45,MATCH(J221,'Overview - Section A'!$U$38:$U$45,0)),""),"d-mmm-yy")</f>
        <v>1-Jul-19 to 31-Dec-19</v>
      </c>
      <c r="E221" s="464"/>
      <c r="F221" s="389"/>
      <c r="G221" s="458" t="str">
        <f t="shared" si="19"/>
        <v/>
      </c>
      <c r="H221" s="392"/>
      <c r="I221" s="447" t="str">
        <f t="shared" ca="1" si="20"/>
        <v>291-Jul-19 to 31-Dec-19</v>
      </c>
      <c r="J221" s="394" t="s">
        <v>411</v>
      </c>
      <c r="K221" s="465"/>
      <c r="L221" s="447" t="b">
        <f t="shared" si="21"/>
        <v>1</v>
      </c>
      <c r="M221" s="447" t="b">
        <f t="shared" si="22"/>
        <v>0</v>
      </c>
      <c r="N221" s="447" t="s">
        <v>1008</v>
      </c>
      <c r="O221" s="51"/>
      <c r="P221" s="446"/>
      <c r="Q221" s="446"/>
      <c r="R221" s="446"/>
      <c r="S221" s="446"/>
      <c r="T221" s="446"/>
      <c r="U221" s="446"/>
      <c r="V221" s="104"/>
      <c r="W221" s="104"/>
      <c r="X221" s="185"/>
    </row>
    <row r="222" spans="1:24" ht="47.1" customHeight="1" x14ac:dyDescent="0.25">
      <c r="A222" s="119"/>
      <c r="B222" s="367">
        <v>29</v>
      </c>
      <c r="C222" s="386" t="str">
        <f t="shared" si="18"/>
        <v/>
      </c>
      <c r="D222" s="387" t="str">
        <f ca="1">TEXT(IFERROR(INDEX('Overview - Section A'!$A$38:$A$45,MATCH(J222,'Overview - Section A'!$U$38:$U$45,0)),""),"d-mmm-yy") &amp;" to " &amp; TEXT(IFERROR(INDEX('Overview - Section A'!$E$38:$E$45,MATCH(J222,'Overview - Section A'!$U$38:$U$45,0)),""),"d-mmm-yy")</f>
        <v>1-Jan-20 to 30-Jun-20</v>
      </c>
      <c r="E222" s="464"/>
      <c r="F222" s="389"/>
      <c r="G222" s="458" t="str">
        <f t="shared" si="19"/>
        <v/>
      </c>
      <c r="H222" s="392"/>
      <c r="I222" s="447" t="str">
        <f t="shared" ca="1" si="20"/>
        <v>291-Jan-20 to 30-Jun-20</v>
      </c>
      <c r="J222" s="394" t="s">
        <v>413</v>
      </c>
      <c r="K222" s="465"/>
      <c r="L222" s="447" t="b">
        <f t="shared" si="21"/>
        <v>1</v>
      </c>
      <c r="M222" s="447" t="b">
        <f t="shared" si="22"/>
        <v>0</v>
      </c>
      <c r="N222" s="447" t="s">
        <v>1009</v>
      </c>
      <c r="O222" s="51"/>
      <c r="P222" s="446"/>
      <c r="Q222" s="446"/>
      <c r="R222" s="446"/>
      <c r="S222" s="446"/>
      <c r="T222" s="446"/>
      <c r="U222" s="446"/>
      <c r="V222" s="104"/>
      <c r="W222" s="104"/>
      <c r="X222" s="185"/>
    </row>
    <row r="223" spans="1:24" ht="47.1" customHeight="1" x14ac:dyDescent="0.25">
      <c r="A223" s="119"/>
      <c r="B223" s="367">
        <v>29</v>
      </c>
      <c r="C223" s="386" t="str">
        <f t="shared" si="18"/>
        <v/>
      </c>
      <c r="D223" s="387" t="str">
        <f ca="1">TEXT(IFERROR(INDEX('Overview - Section A'!$A$38:$A$45,MATCH(J223,'Overview - Section A'!$U$38:$U$45,0)),""),"d-mmm-yy") &amp;" to " &amp; TEXT(IFERROR(INDEX('Overview - Section A'!$E$38:$E$45,MATCH(J223,'Overview - Section A'!$U$38:$U$45,0)),""),"d-mmm-yy")</f>
        <v>1-Jul-20 to 31-Dec-20</v>
      </c>
      <c r="E223" s="464"/>
      <c r="F223" s="389"/>
      <c r="G223" s="458" t="str">
        <f t="shared" si="19"/>
        <v/>
      </c>
      <c r="H223" s="392"/>
      <c r="I223" s="447" t="str">
        <f t="shared" ca="1" si="20"/>
        <v>291-Jul-20 to 31-Dec-20</v>
      </c>
      <c r="J223" s="394" t="s">
        <v>415</v>
      </c>
      <c r="K223" s="465"/>
      <c r="L223" s="447" t="b">
        <f t="shared" si="21"/>
        <v>1</v>
      </c>
      <c r="M223" s="447" t="b">
        <f t="shared" si="22"/>
        <v>0</v>
      </c>
      <c r="N223" s="447" t="s">
        <v>1010</v>
      </c>
      <c r="O223" s="51"/>
      <c r="P223" s="446"/>
      <c r="Q223" s="446"/>
      <c r="R223" s="446"/>
      <c r="S223" s="446"/>
      <c r="T223" s="446"/>
      <c r="U223" s="446"/>
      <c r="V223" s="104"/>
      <c r="W223" s="104"/>
      <c r="X223" s="185"/>
    </row>
    <row r="224" spans="1:24" ht="47.1" customHeight="1" x14ac:dyDescent="0.25">
      <c r="A224" s="119"/>
      <c r="B224" s="367">
        <v>29</v>
      </c>
      <c r="C224" s="386" t="str">
        <f t="shared" si="18"/>
        <v/>
      </c>
      <c r="D224" s="387" t="str">
        <f ca="1">TEXT(IFERROR(INDEX('Overview - Section A'!$A$38:$A$45,MATCH(J224,'Overview - Section A'!$U$38:$U$45,0)),""),"d-mmm-yy") &amp;" to " &amp; TEXT(IFERROR(INDEX('Overview - Section A'!$E$38:$E$45,MATCH(J224,'Overview - Section A'!$U$38:$U$45,0)),""),"d-mmm-yy")</f>
        <v>1-Jan-21 to 30-Jun-21</v>
      </c>
      <c r="E224" s="464"/>
      <c r="F224" s="389"/>
      <c r="G224" s="458" t="str">
        <f t="shared" si="19"/>
        <v/>
      </c>
      <c r="H224" s="392"/>
      <c r="I224" s="447" t="str">
        <f t="shared" ca="1" si="20"/>
        <v>291-Jan-21 to 30-Jun-21</v>
      </c>
      <c r="J224" s="394" t="s">
        <v>417</v>
      </c>
      <c r="K224" s="465"/>
      <c r="L224" s="447" t="b">
        <f t="shared" si="21"/>
        <v>1</v>
      </c>
      <c r="M224" s="447" t="b">
        <f t="shared" si="22"/>
        <v>0</v>
      </c>
      <c r="N224" s="447" t="s">
        <v>1011</v>
      </c>
      <c r="O224" s="51"/>
      <c r="P224" s="446"/>
      <c r="Q224" s="446"/>
      <c r="R224" s="446"/>
      <c r="S224" s="446"/>
      <c r="T224" s="446"/>
      <c r="U224" s="446"/>
      <c r="V224" s="104"/>
      <c r="W224" s="104"/>
      <c r="X224" s="185"/>
    </row>
    <row r="225" spans="1:24" ht="47.1" customHeight="1" x14ac:dyDescent="0.25">
      <c r="A225" s="119"/>
      <c r="B225" s="367">
        <v>30</v>
      </c>
      <c r="C225" s="386" t="str">
        <f t="shared" si="18"/>
        <v/>
      </c>
      <c r="D225" s="387" t="str">
        <f ca="1">TEXT(IFERROR(INDEX('Overview - Section A'!$A$38:$A$45,MATCH(J225,'Overview - Section A'!$U$38:$U$45,0)),""),"d-mmm-yy") &amp;" to " &amp; TEXT(IFERROR(INDEX('Overview - Section A'!$E$38:$E$45,MATCH(J225,'Overview - Section A'!$U$38:$U$45,0)),""),"d-mmm-yy")</f>
        <v>1-Jul-18 to 31-Dec-18</v>
      </c>
      <c r="E225" s="464"/>
      <c r="F225" s="389"/>
      <c r="G225" s="458" t="str">
        <f t="shared" si="19"/>
        <v/>
      </c>
      <c r="H225" s="392"/>
      <c r="I225" s="447" t="str">
        <f t="shared" ca="1" si="20"/>
        <v>301-Jul-18 to 31-Dec-18</v>
      </c>
      <c r="J225" s="394" t="s">
        <v>407</v>
      </c>
      <c r="K225" s="465"/>
      <c r="L225" s="447" t="b">
        <f t="shared" si="21"/>
        <v>1</v>
      </c>
      <c r="M225" s="447" t="b">
        <f t="shared" si="22"/>
        <v>0</v>
      </c>
      <c r="N225" s="447" t="s">
        <v>1012</v>
      </c>
      <c r="O225" s="51"/>
      <c r="P225" s="446"/>
      <c r="Q225" s="446"/>
      <c r="R225" s="446"/>
      <c r="S225" s="446"/>
      <c r="T225" s="446"/>
      <c r="U225" s="446"/>
      <c r="V225" s="104"/>
      <c r="W225" s="104"/>
      <c r="X225" s="185"/>
    </row>
    <row r="226" spans="1:24" ht="47.1" customHeight="1" x14ac:dyDescent="0.25">
      <c r="A226" s="119"/>
      <c r="B226" s="367">
        <v>30</v>
      </c>
      <c r="C226" s="386" t="str">
        <f t="shared" si="18"/>
        <v/>
      </c>
      <c r="D226" s="387" t="str">
        <f ca="1">TEXT(IFERROR(INDEX('Overview - Section A'!$A$38:$A$45,MATCH(J226,'Overview - Section A'!$U$38:$U$45,0)),""),"d-mmm-yy") &amp;" to " &amp; TEXT(IFERROR(INDEX('Overview - Section A'!$E$38:$E$45,MATCH(J226,'Overview - Section A'!$U$38:$U$45,0)),""),"d-mmm-yy")</f>
        <v>1-Jan-19 to 30-Jun-19</v>
      </c>
      <c r="E226" s="464"/>
      <c r="F226" s="389"/>
      <c r="G226" s="458" t="str">
        <f t="shared" si="19"/>
        <v/>
      </c>
      <c r="H226" s="392"/>
      <c r="I226" s="447" t="str">
        <f t="shared" ca="1" si="20"/>
        <v>301-Jan-19 to 30-Jun-19</v>
      </c>
      <c r="J226" s="394" t="s">
        <v>409</v>
      </c>
      <c r="K226" s="465"/>
      <c r="L226" s="447" t="b">
        <f t="shared" si="21"/>
        <v>1</v>
      </c>
      <c r="M226" s="447" t="b">
        <f t="shared" si="22"/>
        <v>0</v>
      </c>
      <c r="N226" s="447" t="s">
        <v>1013</v>
      </c>
      <c r="O226" s="51"/>
      <c r="P226" s="446"/>
      <c r="Q226" s="446"/>
      <c r="R226" s="446"/>
      <c r="S226" s="446"/>
      <c r="T226" s="446"/>
      <c r="U226" s="446"/>
      <c r="V226" s="104"/>
      <c r="W226" s="104"/>
      <c r="X226" s="185"/>
    </row>
    <row r="227" spans="1:24" ht="47.1" customHeight="1" x14ac:dyDescent="0.25">
      <c r="A227" s="119"/>
      <c r="B227" s="367">
        <v>30</v>
      </c>
      <c r="C227" s="386" t="str">
        <f t="shared" si="18"/>
        <v/>
      </c>
      <c r="D227" s="387" t="str">
        <f ca="1">TEXT(IFERROR(INDEX('Overview - Section A'!$A$38:$A$45,MATCH(J227,'Overview - Section A'!$U$38:$U$45,0)),""),"d-mmm-yy") &amp;" to " &amp; TEXT(IFERROR(INDEX('Overview - Section A'!$E$38:$E$45,MATCH(J227,'Overview - Section A'!$U$38:$U$45,0)),""),"d-mmm-yy")</f>
        <v>1-Jul-19 to 31-Dec-19</v>
      </c>
      <c r="E227" s="464"/>
      <c r="F227" s="389"/>
      <c r="G227" s="458" t="str">
        <f t="shared" si="19"/>
        <v/>
      </c>
      <c r="H227" s="392"/>
      <c r="I227" s="447" t="str">
        <f t="shared" ca="1" si="20"/>
        <v>301-Jul-19 to 31-Dec-19</v>
      </c>
      <c r="J227" s="394" t="s">
        <v>411</v>
      </c>
      <c r="K227" s="465"/>
      <c r="L227" s="447" t="b">
        <f t="shared" si="21"/>
        <v>1</v>
      </c>
      <c r="M227" s="447" t="b">
        <f t="shared" si="22"/>
        <v>0</v>
      </c>
      <c r="N227" s="447" t="s">
        <v>1014</v>
      </c>
      <c r="O227" s="51"/>
      <c r="P227" s="446"/>
      <c r="Q227" s="446"/>
      <c r="R227" s="446"/>
      <c r="S227" s="446"/>
      <c r="T227" s="446"/>
      <c r="U227" s="446"/>
      <c r="V227" s="104"/>
      <c r="W227" s="104"/>
      <c r="X227" s="185"/>
    </row>
    <row r="228" spans="1:24" ht="47.1" customHeight="1" x14ac:dyDescent="0.25">
      <c r="A228" s="119"/>
      <c r="B228" s="367">
        <v>30</v>
      </c>
      <c r="C228" s="386" t="str">
        <f t="shared" si="18"/>
        <v/>
      </c>
      <c r="D228" s="387" t="str">
        <f ca="1">TEXT(IFERROR(INDEX('Overview - Section A'!$A$38:$A$45,MATCH(J228,'Overview - Section A'!$U$38:$U$45,0)),""),"d-mmm-yy") &amp;" to " &amp; TEXT(IFERROR(INDEX('Overview - Section A'!$E$38:$E$45,MATCH(J228,'Overview - Section A'!$U$38:$U$45,0)),""),"d-mmm-yy")</f>
        <v>1-Jan-20 to 30-Jun-20</v>
      </c>
      <c r="E228" s="464"/>
      <c r="F228" s="389"/>
      <c r="G228" s="458" t="str">
        <f t="shared" si="19"/>
        <v/>
      </c>
      <c r="H228" s="392"/>
      <c r="I228" s="447" t="str">
        <f t="shared" ca="1" si="20"/>
        <v>301-Jan-20 to 30-Jun-20</v>
      </c>
      <c r="J228" s="394" t="s">
        <v>413</v>
      </c>
      <c r="K228" s="465"/>
      <c r="L228" s="447" t="b">
        <f t="shared" si="21"/>
        <v>1</v>
      </c>
      <c r="M228" s="447" t="b">
        <f t="shared" si="22"/>
        <v>0</v>
      </c>
      <c r="N228" s="447" t="s">
        <v>1015</v>
      </c>
      <c r="O228" s="51"/>
      <c r="P228" s="446"/>
      <c r="Q228" s="446"/>
      <c r="R228" s="446"/>
      <c r="S228" s="446"/>
      <c r="T228" s="446"/>
      <c r="U228" s="446"/>
      <c r="V228" s="104"/>
      <c r="W228" s="104"/>
      <c r="X228" s="185"/>
    </row>
    <row r="229" spans="1:24" ht="47.1" customHeight="1" x14ac:dyDescent="0.25">
      <c r="A229" s="119"/>
      <c r="B229" s="367">
        <v>30</v>
      </c>
      <c r="C229" s="386" t="str">
        <f t="shared" si="18"/>
        <v/>
      </c>
      <c r="D229" s="387" t="str">
        <f ca="1">TEXT(IFERROR(INDEX('Overview - Section A'!$A$38:$A$45,MATCH(J229,'Overview - Section A'!$U$38:$U$45,0)),""),"d-mmm-yy") &amp;" to " &amp; TEXT(IFERROR(INDEX('Overview - Section A'!$E$38:$E$45,MATCH(J229,'Overview - Section A'!$U$38:$U$45,0)),""),"d-mmm-yy")</f>
        <v>1-Jul-20 to 31-Dec-20</v>
      </c>
      <c r="E229" s="464"/>
      <c r="F229" s="389"/>
      <c r="G229" s="458" t="str">
        <f t="shared" si="19"/>
        <v/>
      </c>
      <c r="H229" s="392"/>
      <c r="I229" s="447" t="str">
        <f t="shared" ca="1" si="20"/>
        <v>301-Jul-20 to 31-Dec-20</v>
      </c>
      <c r="J229" s="394" t="s">
        <v>415</v>
      </c>
      <c r="K229" s="465"/>
      <c r="L229" s="447" t="b">
        <f t="shared" si="21"/>
        <v>1</v>
      </c>
      <c r="M229" s="447" t="b">
        <f t="shared" si="22"/>
        <v>0</v>
      </c>
      <c r="N229" s="447" t="s">
        <v>1016</v>
      </c>
      <c r="O229" s="51"/>
      <c r="P229" s="446"/>
      <c r="Q229" s="446"/>
      <c r="R229" s="446"/>
      <c r="S229" s="446"/>
      <c r="T229" s="446"/>
      <c r="U229" s="446"/>
      <c r="V229" s="104"/>
      <c r="W229" s="104"/>
      <c r="X229" s="185"/>
    </row>
    <row r="230" spans="1:24" ht="47.1" customHeight="1" x14ac:dyDescent="0.25">
      <c r="A230" s="119"/>
      <c r="B230" s="367">
        <v>30</v>
      </c>
      <c r="C230" s="386" t="str">
        <f t="shared" si="18"/>
        <v/>
      </c>
      <c r="D230" s="387" t="str">
        <f ca="1">TEXT(IFERROR(INDEX('Overview - Section A'!$A$38:$A$45,MATCH(J230,'Overview - Section A'!$U$38:$U$45,0)),""),"d-mmm-yy") &amp;" to " &amp; TEXT(IFERROR(INDEX('Overview - Section A'!$E$38:$E$45,MATCH(J230,'Overview - Section A'!$U$38:$U$45,0)),""),"d-mmm-yy")</f>
        <v>1-Jan-21 to 30-Jun-21</v>
      </c>
      <c r="E230" s="464"/>
      <c r="F230" s="389"/>
      <c r="G230" s="458" t="str">
        <f t="shared" si="19"/>
        <v/>
      </c>
      <c r="H230" s="392"/>
      <c r="I230" s="447" t="str">
        <f t="shared" ca="1" si="20"/>
        <v>301-Jan-21 to 30-Jun-21</v>
      </c>
      <c r="J230" s="394" t="s">
        <v>417</v>
      </c>
      <c r="K230" s="465"/>
      <c r="L230" s="447" t="b">
        <f t="shared" si="21"/>
        <v>1</v>
      </c>
      <c r="M230" s="447" t="b">
        <f t="shared" si="22"/>
        <v>0</v>
      </c>
      <c r="N230" s="447" t="s">
        <v>1017</v>
      </c>
      <c r="O230" s="51"/>
      <c r="P230" s="446"/>
      <c r="Q230" s="446"/>
      <c r="R230" s="446"/>
      <c r="S230" s="446"/>
      <c r="T230" s="446"/>
      <c r="U230" s="446"/>
      <c r="V230" s="104"/>
      <c r="W230" s="104"/>
      <c r="X230" s="185"/>
    </row>
    <row r="231" spans="1:24" ht="47.1" customHeight="1" x14ac:dyDescent="0.25">
      <c r="A231" s="119"/>
      <c r="B231" s="367">
        <v>31</v>
      </c>
      <c r="C231" s="386" t="str">
        <f t="shared" si="18"/>
        <v/>
      </c>
      <c r="D231" s="387" t="str">
        <f ca="1">TEXT(IFERROR(INDEX('Overview - Section A'!$A$38:$A$45,MATCH(J231,'Overview - Section A'!$U$38:$U$45,0)),""),"d-mmm-yy") &amp;" to " &amp; TEXT(IFERROR(INDEX('Overview - Section A'!$E$38:$E$45,MATCH(J231,'Overview - Section A'!$U$38:$U$45,0)),""),"d-mmm-yy")</f>
        <v>1-Jul-18 to 31-Dec-18</v>
      </c>
      <c r="E231" s="464"/>
      <c r="F231" s="389"/>
      <c r="G231" s="458" t="str">
        <f t="shared" si="19"/>
        <v/>
      </c>
      <c r="H231" s="392"/>
      <c r="I231" s="447" t="str">
        <f t="shared" ca="1" si="20"/>
        <v>311-Jul-18 to 31-Dec-18</v>
      </c>
      <c r="J231" s="394" t="s">
        <v>407</v>
      </c>
      <c r="K231" s="465"/>
      <c r="L231" s="447" t="b">
        <f t="shared" si="21"/>
        <v>1</v>
      </c>
      <c r="M231" s="447" t="b">
        <f t="shared" si="22"/>
        <v>0</v>
      </c>
      <c r="N231" s="447" t="s">
        <v>1018</v>
      </c>
      <c r="O231" s="51"/>
      <c r="P231" s="446"/>
      <c r="Q231" s="446"/>
      <c r="R231" s="446"/>
      <c r="S231" s="446"/>
      <c r="T231" s="446"/>
      <c r="U231" s="446"/>
      <c r="V231" s="104"/>
      <c r="W231" s="104"/>
      <c r="X231" s="185"/>
    </row>
    <row r="232" spans="1:24" ht="47.1" customHeight="1" x14ac:dyDescent="0.25">
      <c r="A232" s="119"/>
      <c r="B232" s="367">
        <v>31</v>
      </c>
      <c r="C232" s="386" t="str">
        <f t="shared" si="18"/>
        <v/>
      </c>
      <c r="D232" s="387" t="str">
        <f ca="1">TEXT(IFERROR(INDEX('Overview - Section A'!$A$38:$A$45,MATCH(J232,'Overview - Section A'!$U$38:$U$45,0)),""),"d-mmm-yy") &amp;" to " &amp; TEXT(IFERROR(INDEX('Overview - Section A'!$E$38:$E$45,MATCH(J232,'Overview - Section A'!$U$38:$U$45,0)),""),"d-mmm-yy")</f>
        <v>1-Jan-19 to 30-Jun-19</v>
      </c>
      <c r="E232" s="464"/>
      <c r="F232" s="389"/>
      <c r="G232" s="458" t="str">
        <f t="shared" si="19"/>
        <v/>
      </c>
      <c r="H232" s="392"/>
      <c r="I232" s="447" t="str">
        <f t="shared" ca="1" si="20"/>
        <v>311-Jan-19 to 30-Jun-19</v>
      </c>
      <c r="J232" s="394" t="s">
        <v>409</v>
      </c>
      <c r="K232" s="465"/>
      <c r="L232" s="447" t="b">
        <f t="shared" si="21"/>
        <v>1</v>
      </c>
      <c r="M232" s="447" t="b">
        <f t="shared" si="22"/>
        <v>0</v>
      </c>
      <c r="N232" s="447" t="s">
        <v>1019</v>
      </c>
      <c r="O232" s="51"/>
      <c r="P232" s="446"/>
      <c r="Q232" s="446"/>
      <c r="R232" s="446"/>
      <c r="S232" s="446"/>
      <c r="T232" s="446"/>
      <c r="U232" s="446"/>
      <c r="V232" s="104"/>
      <c r="W232" s="104"/>
      <c r="X232" s="185"/>
    </row>
    <row r="233" spans="1:24" ht="47.1" customHeight="1" x14ac:dyDescent="0.25">
      <c r="A233" s="119"/>
      <c r="B233" s="367">
        <v>31</v>
      </c>
      <c r="C233" s="386" t="str">
        <f t="shared" si="18"/>
        <v/>
      </c>
      <c r="D233" s="387" t="str">
        <f ca="1">TEXT(IFERROR(INDEX('Overview - Section A'!$A$38:$A$45,MATCH(J233,'Overview - Section A'!$U$38:$U$45,0)),""),"d-mmm-yy") &amp;" to " &amp; TEXT(IFERROR(INDEX('Overview - Section A'!$E$38:$E$45,MATCH(J233,'Overview - Section A'!$U$38:$U$45,0)),""),"d-mmm-yy")</f>
        <v>1-Jul-19 to 31-Dec-19</v>
      </c>
      <c r="E233" s="464"/>
      <c r="F233" s="389"/>
      <c r="G233" s="458" t="str">
        <f t="shared" si="19"/>
        <v/>
      </c>
      <c r="H233" s="392"/>
      <c r="I233" s="447" t="str">
        <f t="shared" ca="1" si="20"/>
        <v>311-Jul-19 to 31-Dec-19</v>
      </c>
      <c r="J233" s="394" t="s">
        <v>411</v>
      </c>
      <c r="K233" s="465"/>
      <c r="L233" s="447" t="b">
        <f t="shared" si="21"/>
        <v>1</v>
      </c>
      <c r="M233" s="447" t="b">
        <f t="shared" si="22"/>
        <v>0</v>
      </c>
      <c r="N233" s="447" t="s">
        <v>1020</v>
      </c>
      <c r="O233" s="51"/>
      <c r="P233" s="446"/>
      <c r="Q233" s="446"/>
      <c r="R233" s="446"/>
      <c r="S233" s="446"/>
      <c r="T233" s="446"/>
      <c r="U233" s="446"/>
      <c r="V233" s="104"/>
      <c r="W233" s="104"/>
      <c r="X233" s="185"/>
    </row>
    <row r="234" spans="1:24" ht="47.1" customHeight="1" x14ac:dyDescent="0.25">
      <c r="A234" s="119"/>
      <c r="B234" s="367">
        <v>31</v>
      </c>
      <c r="C234" s="386" t="str">
        <f t="shared" si="18"/>
        <v/>
      </c>
      <c r="D234" s="387" t="str">
        <f ca="1">TEXT(IFERROR(INDEX('Overview - Section A'!$A$38:$A$45,MATCH(J234,'Overview - Section A'!$U$38:$U$45,0)),""),"d-mmm-yy") &amp;" to " &amp; TEXT(IFERROR(INDEX('Overview - Section A'!$E$38:$E$45,MATCH(J234,'Overview - Section A'!$U$38:$U$45,0)),""),"d-mmm-yy")</f>
        <v>1-Jan-20 to 30-Jun-20</v>
      </c>
      <c r="E234" s="464"/>
      <c r="F234" s="389"/>
      <c r="G234" s="458" t="str">
        <f t="shared" si="19"/>
        <v/>
      </c>
      <c r="H234" s="392"/>
      <c r="I234" s="447" t="str">
        <f t="shared" ca="1" si="20"/>
        <v>311-Jan-20 to 30-Jun-20</v>
      </c>
      <c r="J234" s="394" t="s">
        <v>413</v>
      </c>
      <c r="K234" s="465"/>
      <c r="L234" s="447" t="b">
        <f t="shared" si="21"/>
        <v>1</v>
      </c>
      <c r="M234" s="447" t="b">
        <f t="shared" si="22"/>
        <v>0</v>
      </c>
      <c r="N234" s="447" t="s">
        <v>1021</v>
      </c>
      <c r="O234" s="51"/>
      <c r="P234" s="446"/>
      <c r="Q234" s="446"/>
      <c r="R234" s="446"/>
      <c r="S234" s="446"/>
      <c r="T234" s="446"/>
      <c r="U234" s="446"/>
      <c r="V234" s="104"/>
      <c r="W234" s="104"/>
      <c r="X234" s="185"/>
    </row>
    <row r="235" spans="1:24" ht="47.1" customHeight="1" x14ac:dyDescent="0.25">
      <c r="A235" s="119"/>
      <c r="B235" s="367">
        <v>31</v>
      </c>
      <c r="C235" s="386" t="str">
        <f t="shared" si="18"/>
        <v/>
      </c>
      <c r="D235" s="387" t="str">
        <f ca="1">TEXT(IFERROR(INDEX('Overview - Section A'!$A$38:$A$45,MATCH(J235,'Overview - Section A'!$U$38:$U$45,0)),""),"d-mmm-yy") &amp;" to " &amp; TEXT(IFERROR(INDEX('Overview - Section A'!$E$38:$E$45,MATCH(J235,'Overview - Section A'!$U$38:$U$45,0)),""),"d-mmm-yy")</f>
        <v>1-Jul-20 to 31-Dec-20</v>
      </c>
      <c r="E235" s="464"/>
      <c r="F235" s="389"/>
      <c r="G235" s="458" t="str">
        <f t="shared" si="19"/>
        <v/>
      </c>
      <c r="H235" s="392"/>
      <c r="I235" s="447" t="str">
        <f t="shared" ca="1" si="20"/>
        <v>311-Jul-20 to 31-Dec-20</v>
      </c>
      <c r="J235" s="394" t="s">
        <v>415</v>
      </c>
      <c r="K235" s="465"/>
      <c r="L235" s="447" t="b">
        <f t="shared" si="21"/>
        <v>1</v>
      </c>
      <c r="M235" s="447" t="b">
        <f t="shared" si="22"/>
        <v>0</v>
      </c>
      <c r="N235" s="447" t="s">
        <v>1022</v>
      </c>
      <c r="O235" s="51"/>
      <c r="P235" s="446"/>
      <c r="Q235" s="446"/>
      <c r="R235" s="446"/>
      <c r="S235" s="446"/>
      <c r="T235" s="446"/>
      <c r="U235" s="446"/>
      <c r="V235" s="104"/>
      <c r="W235" s="104"/>
      <c r="X235" s="185"/>
    </row>
    <row r="236" spans="1:24" ht="47.1" customHeight="1" x14ac:dyDescent="0.25">
      <c r="A236" s="119"/>
      <c r="B236" s="367">
        <v>31</v>
      </c>
      <c r="C236" s="386" t="str">
        <f t="shared" si="18"/>
        <v/>
      </c>
      <c r="D236" s="387" t="str">
        <f ca="1">TEXT(IFERROR(INDEX('Overview - Section A'!$A$38:$A$45,MATCH(J236,'Overview - Section A'!$U$38:$U$45,0)),""),"d-mmm-yy") &amp;" to " &amp; TEXT(IFERROR(INDEX('Overview - Section A'!$E$38:$E$45,MATCH(J236,'Overview - Section A'!$U$38:$U$45,0)),""),"d-mmm-yy")</f>
        <v>1-Jan-21 to 30-Jun-21</v>
      </c>
      <c r="E236" s="464"/>
      <c r="F236" s="389"/>
      <c r="G236" s="458" t="str">
        <f t="shared" si="19"/>
        <v/>
      </c>
      <c r="H236" s="392"/>
      <c r="I236" s="447" t="str">
        <f t="shared" ca="1" si="20"/>
        <v>311-Jan-21 to 30-Jun-21</v>
      </c>
      <c r="J236" s="394" t="s">
        <v>417</v>
      </c>
      <c r="K236" s="465"/>
      <c r="L236" s="447" t="b">
        <f t="shared" si="21"/>
        <v>1</v>
      </c>
      <c r="M236" s="447" t="b">
        <f t="shared" si="22"/>
        <v>0</v>
      </c>
      <c r="N236" s="447" t="s">
        <v>1023</v>
      </c>
      <c r="O236" s="51"/>
      <c r="P236" s="446"/>
      <c r="Q236" s="446"/>
      <c r="R236" s="446"/>
      <c r="S236" s="446"/>
      <c r="T236" s="446"/>
      <c r="U236" s="446"/>
      <c r="V236" s="104"/>
      <c r="W236" s="104"/>
      <c r="X236" s="185"/>
    </row>
    <row r="237" spans="1:24" ht="47.1" customHeight="1" x14ac:dyDescent="0.25">
      <c r="A237" s="119"/>
      <c r="B237" s="367">
        <v>32</v>
      </c>
      <c r="C237" s="386" t="str">
        <f t="shared" si="18"/>
        <v/>
      </c>
      <c r="D237" s="387" t="str">
        <f ca="1">TEXT(IFERROR(INDEX('Overview - Section A'!$A$38:$A$45,MATCH(J237,'Overview - Section A'!$U$38:$U$45,0)),""),"d-mmm-yy") &amp;" to " &amp; TEXT(IFERROR(INDEX('Overview - Section A'!$E$38:$E$45,MATCH(J237,'Overview - Section A'!$U$38:$U$45,0)),""),"d-mmm-yy")</f>
        <v>1-Jul-18 to 31-Dec-18</v>
      </c>
      <c r="E237" s="464"/>
      <c r="F237" s="389"/>
      <c r="G237" s="458" t="str">
        <f t="shared" si="19"/>
        <v/>
      </c>
      <c r="H237" s="392"/>
      <c r="I237" s="447" t="str">
        <f t="shared" ca="1" si="20"/>
        <v>321-Jul-18 to 31-Dec-18</v>
      </c>
      <c r="J237" s="394" t="s">
        <v>407</v>
      </c>
      <c r="K237" s="465"/>
      <c r="L237" s="447" t="b">
        <f t="shared" si="21"/>
        <v>1</v>
      </c>
      <c r="M237" s="447" t="b">
        <f t="shared" si="22"/>
        <v>0</v>
      </c>
      <c r="N237" s="447" t="s">
        <v>1024</v>
      </c>
      <c r="O237" s="51"/>
      <c r="P237" s="446"/>
      <c r="Q237" s="446"/>
      <c r="R237" s="446"/>
      <c r="S237" s="446"/>
      <c r="T237" s="446"/>
      <c r="U237" s="446"/>
      <c r="V237" s="104"/>
      <c r="W237" s="104"/>
      <c r="X237" s="185"/>
    </row>
    <row r="238" spans="1:24" ht="47.1" customHeight="1" x14ac:dyDescent="0.25">
      <c r="A238" s="119"/>
      <c r="B238" s="367">
        <v>32</v>
      </c>
      <c r="C238" s="386" t="str">
        <f t="shared" si="18"/>
        <v/>
      </c>
      <c r="D238" s="387" t="str">
        <f ca="1">TEXT(IFERROR(INDEX('Overview - Section A'!$A$38:$A$45,MATCH(J238,'Overview - Section A'!$U$38:$U$45,0)),""),"d-mmm-yy") &amp;" to " &amp; TEXT(IFERROR(INDEX('Overview - Section A'!$E$38:$E$45,MATCH(J238,'Overview - Section A'!$U$38:$U$45,0)),""),"d-mmm-yy")</f>
        <v>1-Jan-19 to 30-Jun-19</v>
      </c>
      <c r="E238" s="464"/>
      <c r="F238" s="389"/>
      <c r="G238" s="458" t="str">
        <f t="shared" si="19"/>
        <v/>
      </c>
      <c r="H238" s="392"/>
      <c r="I238" s="447" t="str">
        <f t="shared" ca="1" si="20"/>
        <v>321-Jan-19 to 30-Jun-19</v>
      </c>
      <c r="J238" s="394" t="s">
        <v>409</v>
      </c>
      <c r="K238" s="465"/>
      <c r="L238" s="447" t="b">
        <f t="shared" si="21"/>
        <v>1</v>
      </c>
      <c r="M238" s="447" t="b">
        <f t="shared" si="22"/>
        <v>0</v>
      </c>
      <c r="N238" s="447" t="s">
        <v>1025</v>
      </c>
      <c r="O238" s="51"/>
      <c r="P238" s="446"/>
      <c r="Q238" s="446"/>
      <c r="R238" s="446"/>
      <c r="S238" s="446"/>
      <c r="T238" s="446"/>
      <c r="U238" s="446"/>
      <c r="V238" s="104"/>
      <c r="W238" s="104"/>
      <c r="X238" s="185"/>
    </row>
    <row r="239" spans="1:24" ht="47.1" customHeight="1" x14ac:dyDescent="0.25">
      <c r="A239" s="119"/>
      <c r="B239" s="367">
        <v>32</v>
      </c>
      <c r="C239" s="386" t="str">
        <f t="shared" si="18"/>
        <v/>
      </c>
      <c r="D239" s="387" t="str">
        <f ca="1">TEXT(IFERROR(INDEX('Overview - Section A'!$A$38:$A$45,MATCH(J239,'Overview - Section A'!$U$38:$U$45,0)),""),"d-mmm-yy") &amp;" to " &amp; TEXT(IFERROR(INDEX('Overview - Section A'!$E$38:$E$45,MATCH(J239,'Overview - Section A'!$U$38:$U$45,0)),""),"d-mmm-yy")</f>
        <v>1-Jul-19 to 31-Dec-19</v>
      </c>
      <c r="E239" s="464"/>
      <c r="F239" s="389"/>
      <c r="G239" s="458" t="str">
        <f t="shared" si="19"/>
        <v/>
      </c>
      <c r="H239" s="392"/>
      <c r="I239" s="447" t="str">
        <f t="shared" ca="1" si="20"/>
        <v>321-Jul-19 to 31-Dec-19</v>
      </c>
      <c r="J239" s="394" t="s">
        <v>411</v>
      </c>
      <c r="K239" s="465"/>
      <c r="L239" s="447" t="b">
        <f t="shared" si="21"/>
        <v>1</v>
      </c>
      <c r="M239" s="447" t="b">
        <f t="shared" si="22"/>
        <v>0</v>
      </c>
      <c r="N239" s="447" t="s">
        <v>1026</v>
      </c>
      <c r="O239" s="51"/>
      <c r="P239" s="446"/>
      <c r="Q239" s="446"/>
      <c r="R239" s="446"/>
      <c r="S239" s="446"/>
      <c r="T239" s="446"/>
      <c r="U239" s="446"/>
      <c r="V239" s="104"/>
      <c r="W239" s="104"/>
      <c r="X239" s="185"/>
    </row>
    <row r="240" spans="1:24" ht="47.1" customHeight="1" x14ac:dyDescent="0.25">
      <c r="A240" s="119"/>
      <c r="B240" s="367">
        <v>32</v>
      </c>
      <c r="C240" s="386" t="str">
        <f t="shared" si="18"/>
        <v/>
      </c>
      <c r="D240" s="387" t="str">
        <f ca="1">TEXT(IFERROR(INDEX('Overview - Section A'!$A$38:$A$45,MATCH(J240,'Overview - Section A'!$U$38:$U$45,0)),""),"d-mmm-yy") &amp;" to " &amp; TEXT(IFERROR(INDEX('Overview - Section A'!$E$38:$E$45,MATCH(J240,'Overview - Section A'!$U$38:$U$45,0)),""),"d-mmm-yy")</f>
        <v>1-Jan-20 to 30-Jun-20</v>
      </c>
      <c r="E240" s="464"/>
      <c r="F240" s="389"/>
      <c r="G240" s="458" t="str">
        <f t="shared" si="19"/>
        <v/>
      </c>
      <c r="H240" s="392"/>
      <c r="I240" s="447" t="str">
        <f t="shared" ca="1" si="20"/>
        <v>321-Jan-20 to 30-Jun-20</v>
      </c>
      <c r="J240" s="394" t="s">
        <v>413</v>
      </c>
      <c r="K240" s="465"/>
      <c r="L240" s="447" t="b">
        <f t="shared" si="21"/>
        <v>1</v>
      </c>
      <c r="M240" s="447" t="b">
        <f t="shared" si="22"/>
        <v>0</v>
      </c>
      <c r="N240" s="447" t="s">
        <v>1027</v>
      </c>
      <c r="O240" s="51"/>
      <c r="P240" s="446"/>
      <c r="Q240" s="446"/>
      <c r="R240" s="446"/>
      <c r="S240" s="446"/>
      <c r="T240" s="446"/>
      <c r="U240" s="446"/>
      <c r="V240" s="104"/>
      <c r="W240" s="104"/>
      <c r="X240" s="185"/>
    </row>
    <row r="241" spans="1:24" ht="47.1" customHeight="1" x14ac:dyDescent="0.25">
      <c r="A241" s="119"/>
      <c r="B241" s="367">
        <v>32</v>
      </c>
      <c r="C241" s="386" t="str">
        <f t="shared" si="18"/>
        <v/>
      </c>
      <c r="D241" s="387" t="str">
        <f ca="1">TEXT(IFERROR(INDEX('Overview - Section A'!$A$38:$A$45,MATCH(J241,'Overview - Section A'!$U$38:$U$45,0)),""),"d-mmm-yy") &amp;" to " &amp; TEXT(IFERROR(INDEX('Overview - Section A'!$E$38:$E$45,MATCH(J241,'Overview - Section A'!$U$38:$U$45,0)),""),"d-mmm-yy")</f>
        <v>1-Jul-20 to 31-Dec-20</v>
      </c>
      <c r="E241" s="464"/>
      <c r="F241" s="389"/>
      <c r="G241" s="458" t="str">
        <f t="shared" si="19"/>
        <v/>
      </c>
      <c r="H241" s="392"/>
      <c r="I241" s="447" t="str">
        <f t="shared" ca="1" si="20"/>
        <v>321-Jul-20 to 31-Dec-20</v>
      </c>
      <c r="J241" s="394" t="s">
        <v>415</v>
      </c>
      <c r="K241" s="465"/>
      <c r="L241" s="447" t="b">
        <f t="shared" si="21"/>
        <v>1</v>
      </c>
      <c r="M241" s="447" t="b">
        <f t="shared" si="22"/>
        <v>0</v>
      </c>
      <c r="N241" s="447" t="s">
        <v>1028</v>
      </c>
      <c r="O241" s="51"/>
      <c r="P241" s="446"/>
      <c r="Q241" s="446"/>
      <c r="R241" s="446"/>
      <c r="S241" s="446"/>
      <c r="T241" s="446"/>
      <c r="U241" s="446"/>
      <c r="V241" s="104"/>
      <c r="W241" s="104"/>
      <c r="X241" s="185"/>
    </row>
    <row r="242" spans="1:24" ht="47.1" customHeight="1" x14ac:dyDescent="0.25">
      <c r="A242" s="119"/>
      <c r="B242" s="367">
        <v>32</v>
      </c>
      <c r="C242" s="386" t="str">
        <f t="shared" si="18"/>
        <v/>
      </c>
      <c r="D242" s="387" t="str">
        <f ca="1">TEXT(IFERROR(INDEX('Overview - Section A'!$A$38:$A$45,MATCH(J242,'Overview - Section A'!$U$38:$U$45,0)),""),"d-mmm-yy") &amp;" to " &amp; TEXT(IFERROR(INDEX('Overview - Section A'!$E$38:$E$45,MATCH(J242,'Overview - Section A'!$U$38:$U$45,0)),""),"d-mmm-yy")</f>
        <v>1-Jan-21 to 30-Jun-21</v>
      </c>
      <c r="E242" s="464"/>
      <c r="F242" s="389"/>
      <c r="G242" s="458" t="str">
        <f t="shared" si="19"/>
        <v/>
      </c>
      <c r="H242" s="392"/>
      <c r="I242" s="447" t="str">
        <f t="shared" ca="1" si="20"/>
        <v>321-Jan-21 to 30-Jun-21</v>
      </c>
      <c r="J242" s="394" t="s">
        <v>417</v>
      </c>
      <c r="K242" s="465"/>
      <c r="L242" s="447" t="b">
        <f t="shared" si="21"/>
        <v>1</v>
      </c>
      <c r="M242" s="447" t="b">
        <f t="shared" si="22"/>
        <v>0</v>
      </c>
      <c r="N242" s="447" t="s">
        <v>1029</v>
      </c>
      <c r="O242" s="51"/>
      <c r="P242" s="446"/>
      <c r="Q242" s="446"/>
      <c r="R242" s="446"/>
      <c r="S242" s="446"/>
      <c r="T242" s="446"/>
      <c r="U242" s="446"/>
      <c r="V242" s="104"/>
      <c r="W242" s="104"/>
      <c r="X242" s="185"/>
    </row>
    <row r="243" spans="1:24" ht="47.1" customHeight="1" x14ac:dyDescent="0.25">
      <c r="A243" s="119"/>
      <c r="B243" s="367">
        <v>33</v>
      </c>
      <c r="C243" s="386" t="str">
        <f t="shared" ref="C243:C260" si="23">IF(B243=B242,"",VLOOKUP(B243,$A$10:$AA$47,27,FALSE))</f>
        <v/>
      </c>
      <c r="D243" s="387" t="str">
        <f ca="1">TEXT(IFERROR(INDEX('Overview - Section A'!$A$38:$A$45,MATCH(J243,'Overview - Section A'!$U$38:$U$45,0)),""),"d-mmm-yy") &amp;" to " &amp; TEXT(IFERROR(INDEX('Overview - Section A'!$E$38:$E$45,MATCH(J243,'Overview - Section A'!$U$38:$U$45,0)),""),"d-mmm-yy")</f>
        <v>1-Jul-18 to 31-Dec-18</v>
      </c>
      <c r="E243" s="464"/>
      <c r="F243" s="389"/>
      <c r="G243" s="458" t="str">
        <f t="shared" ref="G243:G260" si="24">IF(IF(AND(E243="",F243=""),K243,IFERROR((E243/F243)*100,""))=0,"",IF(AND(E243="",F243=""),K243,IFERROR((E243/F243)*100,"")))</f>
        <v/>
      </c>
      <c r="H243" s="392"/>
      <c r="I243" s="447" t="str">
        <f t="shared" ref="I243:I260" ca="1" si="25">CONCATENATE(B243,D243)</f>
        <v>331-Jul-18 to 31-Dec-18</v>
      </c>
      <c r="J243" s="394" t="s">
        <v>407</v>
      </c>
      <c r="K243" s="465"/>
      <c r="L243" s="447" t="b">
        <f t="shared" ref="L243:L260" si="26">IFERROR(TRUE,FALSE)</f>
        <v>1</v>
      </c>
      <c r="M243" s="447" t="b">
        <f t="shared" ref="M243:M260" si="27">IFERROR(IF(OR(E243&lt;&gt;"",F243&lt;&gt;"",G243&lt;&gt;"",H243&lt;&gt;""),TRUE,FALSE),FALSE)</f>
        <v>0</v>
      </c>
      <c r="N243" s="447" t="s">
        <v>1030</v>
      </c>
      <c r="O243" s="51"/>
      <c r="P243" s="446"/>
      <c r="Q243" s="446"/>
      <c r="R243" s="446"/>
      <c r="S243" s="446"/>
      <c r="T243" s="446"/>
      <c r="U243" s="446"/>
      <c r="V243" s="104"/>
      <c r="W243" s="104"/>
      <c r="X243" s="185"/>
    </row>
    <row r="244" spans="1:24" ht="47.1" customHeight="1" x14ac:dyDescent="0.25">
      <c r="A244" s="119"/>
      <c r="B244" s="367">
        <v>33</v>
      </c>
      <c r="C244" s="386" t="str">
        <f t="shared" si="23"/>
        <v/>
      </c>
      <c r="D244" s="387" t="str">
        <f ca="1">TEXT(IFERROR(INDEX('Overview - Section A'!$A$38:$A$45,MATCH(J244,'Overview - Section A'!$U$38:$U$45,0)),""),"d-mmm-yy") &amp;" to " &amp; TEXT(IFERROR(INDEX('Overview - Section A'!$E$38:$E$45,MATCH(J244,'Overview - Section A'!$U$38:$U$45,0)),""),"d-mmm-yy")</f>
        <v>1-Jan-19 to 30-Jun-19</v>
      </c>
      <c r="E244" s="464"/>
      <c r="F244" s="389"/>
      <c r="G244" s="458" t="str">
        <f t="shared" si="24"/>
        <v/>
      </c>
      <c r="H244" s="392"/>
      <c r="I244" s="447" t="str">
        <f t="shared" ca="1" si="25"/>
        <v>331-Jan-19 to 30-Jun-19</v>
      </c>
      <c r="J244" s="394" t="s">
        <v>409</v>
      </c>
      <c r="K244" s="465"/>
      <c r="L244" s="447" t="b">
        <f t="shared" si="26"/>
        <v>1</v>
      </c>
      <c r="M244" s="447" t="b">
        <f t="shared" si="27"/>
        <v>0</v>
      </c>
      <c r="N244" s="447" t="s">
        <v>1031</v>
      </c>
      <c r="O244" s="51"/>
      <c r="P244" s="446"/>
      <c r="Q244" s="446"/>
      <c r="R244" s="446"/>
      <c r="S244" s="446"/>
      <c r="T244" s="446"/>
      <c r="U244" s="446"/>
      <c r="V244" s="104"/>
      <c r="W244" s="104"/>
      <c r="X244" s="185"/>
    </row>
    <row r="245" spans="1:24" ht="47.1" customHeight="1" x14ac:dyDescent="0.25">
      <c r="A245" s="119"/>
      <c r="B245" s="367">
        <v>33</v>
      </c>
      <c r="C245" s="386" t="str">
        <f t="shared" si="23"/>
        <v/>
      </c>
      <c r="D245" s="387" t="str">
        <f ca="1">TEXT(IFERROR(INDEX('Overview - Section A'!$A$38:$A$45,MATCH(J245,'Overview - Section A'!$U$38:$U$45,0)),""),"d-mmm-yy") &amp;" to " &amp; TEXT(IFERROR(INDEX('Overview - Section A'!$E$38:$E$45,MATCH(J245,'Overview - Section A'!$U$38:$U$45,0)),""),"d-mmm-yy")</f>
        <v>1-Jul-19 to 31-Dec-19</v>
      </c>
      <c r="E245" s="464"/>
      <c r="F245" s="389"/>
      <c r="G245" s="458" t="str">
        <f t="shared" si="24"/>
        <v/>
      </c>
      <c r="H245" s="392"/>
      <c r="I245" s="447" t="str">
        <f t="shared" ca="1" si="25"/>
        <v>331-Jul-19 to 31-Dec-19</v>
      </c>
      <c r="J245" s="394" t="s">
        <v>411</v>
      </c>
      <c r="K245" s="465"/>
      <c r="L245" s="447" t="b">
        <f t="shared" si="26"/>
        <v>1</v>
      </c>
      <c r="M245" s="447" t="b">
        <f t="shared" si="27"/>
        <v>0</v>
      </c>
      <c r="N245" s="447" t="s">
        <v>1032</v>
      </c>
      <c r="O245" s="51"/>
      <c r="P245" s="446"/>
      <c r="Q245" s="446"/>
      <c r="R245" s="446"/>
      <c r="S245" s="446"/>
      <c r="T245" s="446"/>
      <c r="U245" s="446"/>
      <c r="V245" s="104"/>
      <c r="W245" s="104"/>
      <c r="X245" s="185"/>
    </row>
    <row r="246" spans="1:24" ht="47.1" customHeight="1" x14ac:dyDescent="0.25">
      <c r="A246" s="119"/>
      <c r="B246" s="367">
        <v>33</v>
      </c>
      <c r="C246" s="386" t="str">
        <f t="shared" si="23"/>
        <v/>
      </c>
      <c r="D246" s="387" t="str">
        <f ca="1">TEXT(IFERROR(INDEX('Overview - Section A'!$A$38:$A$45,MATCH(J246,'Overview - Section A'!$U$38:$U$45,0)),""),"d-mmm-yy") &amp;" to " &amp; TEXT(IFERROR(INDEX('Overview - Section A'!$E$38:$E$45,MATCH(J246,'Overview - Section A'!$U$38:$U$45,0)),""),"d-mmm-yy")</f>
        <v>1-Jan-20 to 30-Jun-20</v>
      </c>
      <c r="E246" s="464"/>
      <c r="F246" s="389"/>
      <c r="G246" s="458" t="str">
        <f t="shared" si="24"/>
        <v/>
      </c>
      <c r="H246" s="392"/>
      <c r="I246" s="447" t="str">
        <f t="shared" ca="1" si="25"/>
        <v>331-Jan-20 to 30-Jun-20</v>
      </c>
      <c r="J246" s="394" t="s">
        <v>413</v>
      </c>
      <c r="K246" s="465"/>
      <c r="L246" s="447" t="b">
        <f t="shared" si="26"/>
        <v>1</v>
      </c>
      <c r="M246" s="447" t="b">
        <f t="shared" si="27"/>
        <v>0</v>
      </c>
      <c r="N246" s="447" t="s">
        <v>1033</v>
      </c>
      <c r="O246" s="51"/>
      <c r="P246" s="446"/>
      <c r="Q246" s="446"/>
      <c r="R246" s="446"/>
      <c r="S246" s="446"/>
      <c r="T246" s="446"/>
      <c r="U246" s="446"/>
      <c r="V246" s="104"/>
      <c r="W246" s="104"/>
      <c r="X246" s="185"/>
    </row>
    <row r="247" spans="1:24" ht="47.1" customHeight="1" x14ac:dyDescent="0.25">
      <c r="A247" s="119"/>
      <c r="B247" s="367">
        <v>33</v>
      </c>
      <c r="C247" s="386" t="str">
        <f t="shared" si="23"/>
        <v/>
      </c>
      <c r="D247" s="387" t="str">
        <f ca="1">TEXT(IFERROR(INDEX('Overview - Section A'!$A$38:$A$45,MATCH(J247,'Overview - Section A'!$U$38:$U$45,0)),""),"d-mmm-yy") &amp;" to " &amp; TEXT(IFERROR(INDEX('Overview - Section A'!$E$38:$E$45,MATCH(J247,'Overview - Section A'!$U$38:$U$45,0)),""),"d-mmm-yy")</f>
        <v>1-Jul-20 to 31-Dec-20</v>
      </c>
      <c r="E247" s="464"/>
      <c r="F247" s="389"/>
      <c r="G247" s="458" t="str">
        <f t="shared" si="24"/>
        <v/>
      </c>
      <c r="H247" s="392"/>
      <c r="I247" s="447" t="str">
        <f t="shared" ca="1" si="25"/>
        <v>331-Jul-20 to 31-Dec-20</v>
      </c>
      <c r="J247" s="394" t="s">
        <v>415</v>
      </c>
      <c r="K247" s="465"/>
      <c r="L247" s="447" t="b">
        <f t="shared" si="26"/>
        <v>1</v>
      </c>
      <c r="M247" s="447" t="b">
        <f t="shared" si="27"/>
        <v>0</v>
      </c>
      <c r="N247" s="447" t="s">
        <v>1034</v>
      </c>
      <c r="O247" s="51"/>
      <c r="P247" s="446"/>
      <c r="Q247" s="446"/>
      <c r="R247" s="446"/>
      <c r="S247" s="446"/>
      <c r="T247" s="446"/>
      <c r="U247" s="446"/>
      <c r="V247" s="104"/>
      <c r="W247" s="104"/>
      <c r="X247" s="185"/>
    </row>
    <row r="248" spans="1:24" ht="47.1" customHeight="1" x14ac:dyDescent="0.25">
      <c r="A248" s="119"/>
      <c r="B248" s="367">
        <v>33</v>
      </c>
      <c r="C248" s="386" t="str">
        <f t="shared" si="23"/>
        <v/>
      </c>
      <c r="D248" s="387" t="str">
        <f ca="1">TEXT(IFERROR(INDEX('Overview - Section A'!$A$38:$A$45,MATCH(J248,'Overview - Section A'!$U$38:$U$45,0)),""),"d-mmm-yy") &amp;" to " &amp; TEXT(IFERROR(INDEX('Overview - Section A'!$E$38:$E$45,MATCH(J248,'Overview - Section A'!$U$38:$U$45,0)),""),"d-mmm-yy")</f>
        <v>1-Jan-21 to 30-Jun-21</v>
      </c>
      <c r="E248" s="464"/>
      <c r="F248" s="389"/>
      <c r="G248" s="458" t="str">
        <f t="shared" si="24"/>
        <v/>
      </c>
      <c r="H248" s="392"/>
      <c r="I248" s="447" t="str">
        <f t="shared" ca="1" si="25"/>
        <v>331-Jan-21 to 30-Jun-21</v>
      </c>
      <c r="J248" s="394" t="s">
        <v>417</v>
      </c>
      <c r="K248" s="465"/>
      <c r="L248" s="447" t="b">
        <f t="shared" si="26"/>
        <v>1</v>
      </c>
      <c r="M248" s="447" t="b">
        <f t="shared" si="27"/>
        <v>0</v>
      </c>
      <c r="N248" s="447" t="s">
        <v>1035</v>
      </c>
      <c r="O248" s="51"/>
      <c r="P248" s="446"/>
      <c r="Q248" s="446"/>
      <c r="R248" s="446"/>
      <c r="S248" s="446"/>
      <c r="T248" s="446"/>
      <c r="U248" s="446"/>
      <c r="V248" s="104"/>
      <c r="W248" s="104"/>
      <c r="X248" s="185"/>
    </row>
    <row r="249" spans="1:24" ht="47.1" customHeight="1" x14ac:dyDescent="0.25">
      <c r="A249" s="119"/>
      <c r="B249" s="367">
        <v>34</v>
      </c>
      <c r="C249" s="386" t="str">
        <f t="shared" si="23"/>
        <v/>
      </c>
      <c r="D249" s="387" t="str">
        <f ca="1">TEXT(IFERROR(INDEX('Overview - Section A'!$A$38:$A$45,MATCH(J249,'Overview - Section A'!$U$38:$U$45,0)),""),"d-mmm-yy") &amp;" to " &amp; TEXT(IFERROR(INDEX('Overview - Section A'!$E$38:$E$45,MATCH(J249,'Overview - Section A'!$U$38:$U$45,0)),""),"d-mmm-yy")</f>
        <v>1-Jul-18 to 31-Dec-18</v>
      </c>
      <c r="E249" s="464"/>
      <c r="F249" s="389"/>
      <c r="G249" s="458" t="str">
        <f t="shared" si="24"/>
        <v/>
      </c>
      <c r="H249" s="392"/>
      <c r="I249" s="447" t="str">
        <f t="shared" ca="1" si="25"/>
        <v>341-Jul-18 to 31-Dec-18</v>
      </c>
      <c r="J249" s="394" t="s">
        <v>407</v>
      </c>
      <c r="K249" s="465"/>
      <c r="L249" s="447" t="b">
        <f t="shared" si="26"/>
        <v>1</v>
      </c>
      <c r="M249" s="447" t="b">
        <f t="shared" si="27"/>
        <v>0</v>
      </c>
      <c r="N249" s="447" t="s">
        <v>1036</v>
      </c>
      <c r="O249" s="51"/>
      <c r="P249" s="446"/>
      <c r="Q249" s="446"/>
      <c r="R249" s="446"/>
      <c r="S249" s="446"/>
      <c r="T249" s="446"/>
      <c r="U249" s="446"/>
      <c r="V249" s="104"/>
      <c r="W249" s="104"/>
      <c r="X249" s="185"/>
    </row>
    <row r="250" spans="1:24" ht="47.1" customHeight="1" x14ac:dyDescent="0.25">
      <c r="A250" s="119"/>
      <c r="B250" s="367">
        <v>34</v>
      </c>
      <c r="C250" s="386" t="str">
        <f t="shared" si="23"/>
        <v/>
      </c>
      <c r="D250" s="387" t="str">
        <f ca="1">TEXT(IFERROR(INDEX('Overview - Section A'!$A$38:$A$45,MATCH(J250,'Overview - Section A'!$U$38:$U$45,0)),""),"d-mmm-yy") &amp;" to " &amp; TEXT(IFERROR(INDEX('Overview - Section A'!$E$38:$E$45,MATCH(J250,'Overview - Section A'!$U$38:$U$45,0)),""),"d-mmm-yy")</f>
        <v>1-Jan-19 to 30-Jun-19</v>
      </c>
      <c r="E250" s="464"/>
      <c r="F250" s="389"/>
      <c r="G250" s="458" t="str">
        <f t="shared" si="24"/>
        <v/>
      </c>
      <c r="H250" s="392"/>
      <c r="I250" s="447" t="str">
        <f t="shared" ca="1" si="25"/>
        <v>341-Jan-19 to 30-Jun-19</v>
      </c>
      <c r="J250" s="394" t="s">
        <v>409</v>
      </c>
      <c r="K250" s="465"/>
      <c r="L250" s="447" t="b">
        <f t="shared" si="26"/>
        <v>1</v>
      </c>
      <c r="M250" s="447" t="b">
        <f t="shared" si="27"/>
        <v>0</v>
      </c>
      <c r="N250" s="447" t="s">
        <v>1037</v>
      </c>
      <c r="O250" s="51"/>
      <c r="P250" s="446"/>
      <c r="Q250" s="446"/>
      <c r="R250" s="446"/>
      <c r="S250" s="446"/>
      <c r="T250" s="446"/>
      <c r="U250" s="446"/>
      <c r="V250" s="104"/>
      <c r="W250" s="104"/>
      <c r="X250" s="185"/>
    </row>
    <row r="251" spans="1:24" ht="47.1" customHeight="1" x14ac:dyDescent="0.25">
      <c r="A251" s="119"/>
      <c r="B251" s="367">
        <v>34</v>
      </c>
      <c r="C251" s="386" t="str">
        <f t="shared" si="23"/>
        <v/>
      </c>
      <c r="D251" s="387" t="str">
        <f ca="1">TEXT(IFERROR(INDEX('Overview - Section A'!$A$38:$A$45,MATCH(J251,'Overview - Section A'!$U$38:$U$45,0)),""),"d-mmm-yy") &amp;" to " &amp; TEXT(IFERROR(INDEX('Overview - Section A'!$E$38:$E$45,MATCH(J251,'Overview - Section A'!$U$38:$U$45,0)),""),"d-mmm-yy")</f>
        <v>1-Jul-19 to 31-Dec-19</v>
      </c>
      <c r="E251" s="464"/>
      <c r="F251" s="389"/>
      <c r="G251" s="458" t="str">
        <f t="shared" si="24"/>
        <v/>
      </c>
      <c r="H251" s="392"/>
      <c r="I251" s="447" t="str">
        <f t="shared" ca="1" si="25"/>
        <v>341-Jul-19 to 31-Dec-19</v>
      </c>
      <c r="J251" s="394" t="s">
        <v>411</v>
      </c>
      <c r="K251" s="465"/>
      <c r="L251" s="447" t="b">
        <f t="shared" si="26"/>
        <v>1</v>
      </c>
      <c r="M251" s="447" t="b">
        <f t="shared" si="27"/>
        <v>0</v>
      </c>
      <c r="N251" s="447" t="s">
        <v>1038</v>
      </c>
      <c r="O251" s="51"/>
      <c r="P251" s="446"/>
      <c r="Q251" s="446"/>
      <c r="R251" s="446"/>
      <c r="S251" s="446"/>
      <c r="T251" s="446"/>
      <c r="U251" s="446"/>
      <c r="V251" s="104"/>
      <c r="W251" s="104"/>
      <c r="X251" s="185"/>
    </row>
    <row r="252" spans="1:24" ht="47.1" customHeight="1" x14ac:dyDescent="0.25">
      <c r="A252" s="119"/>
      <c r="B252" s="367">
        <v>34</v>
      </c>
      <c r="C252" s="386" t="str">
        <f t="shared" si="23"/>
        <v/>
      </c>
      <c r="D252" s="387" t="str">
        <f ca="1">TEXT(IFERROR(INDEX('Overview - Section A'!$A$38:$A$45,MATCH(J252,'Overview - Section A'!$U$38:$U$45,0)),""),"d-mmm-yy") &amp;" to " &amp; TEXT(IFERROR(INDEX('Overview - Section A'!$E$38:$E$45,MATCH(J252,'Overview - Section A'!$U$38:$U$45,0)),""),"d-mmm-yy")</f>
        <v>1-Jan-20 to 30-Jun-20</v>
      </c>
      <c r="E252" s="464"/>
      <c r="F252" s="389"/>
      <c r="G252" s="458" t="str">
        <f t="shared" si="24"/>
        <v/>
      </c>
      <c r="H252" s="392"/>
      <c r="I252" s="447" t="str">
        <f t="shared" ca="1" si="25"/>
        <v>341-Jan-20 to 30-Jun-20</v>
      </c>
      <c r="J252" s="394" t="s">
        <v>413</v>
      </c>
      <c r="K252" s="465"/>
      <c r="L252" s="447" t="b">
        <f t="shared" si="26"/>
        <v>1</v>
      </c>
      <c r="M252" s="447" t="b">
        <f t="shared" si="27"/>
        <v>0</v>
      </c>
      <c r="N252" s="447" t="s">
        <v>1039</v>
      </c>
      <c r="O252" s="51"/>
      <c r="P252" s="446"/>
      <c r="Q252" s="446"/>
      <c r="R252" s="446"/>
      <c r="S252" s="446"/>
      <c r="T252" s="446"/>
      <c r="U252" s="446"/>
      <c r="V252" s="104"/>
      <c r="W252" s="104"/>
      <c r="X252" s="185"/>
    </row>
    <row r="253" spans="1:24" ht="47.1" customHeight="1" x14ac:dyDescent="0.25">
      <c r="A253" s="119"/>
      <c r="B253" s="367">
        <v>34</v>
      </c>
      <c r="C253" s="386" t="str">
        <f t="shared" si="23"/>
        <v/>
      </c>
      <c r="D253" s="387" t="str">
        <f ca="1">TEXT(IFERROR(INDEX('Overview - Section A'!$A$38:$A$45,MATCH(J253,'Overview - Section A'!$U$38:$U$45,0)),""),"d-mmm-yy") &amp;" to " &amp; TEXT(IFERROR(INDEX('Overview - Section A'!$E$38:$E$45,MATCH(J253,'Overview - Section A'!$U$38:$U$45,0)),""),"d-mmm-yy")</f>
        <v>1-Jul-20 to 31-Dec-20</v>
      </c>
      <c r="E253" s="464"/>
      <c r="F253" s="389"/>
      <c r="G253" s="458" t="str">
        <f t="shared" si="24"/>
        <v/>
      </c>
      <c r="H253" s="392"/>
      <c r="I253" s="447" t="str">
        <f t="shared" ca="1" si="25"/>
        <v>341-Jul-20 to 31-Dec-20</v>
      </c>
      <c r="J253" s="394" t="s">
        <v>415</v>
      </c>
      <c r="K253" s="465"/>
      <c r="L253" s="447" t="b">
        <f t="shared" si="26"/>
        <v>1</v>
      </c>
      <c r="M253" s="447" t="b">
        <f t="shared" si="27"/>
        <v>0</v>
      </c>
      <c r="N253" s="447" t="s">
        <v>1040</v>
      </c>
      <c r="O253" s="51"/>
      <c r="P253" s="446"/>
      <c r="Q253" s="446"/>
      <c r="R253" s="446"/>
      <c r="S253" s="446"/>
      <c r="T253" s="446"/>
      <c r="U253" s="446"/>
      <c r="V253" s="104"/>
      <c r="W253" s="104"/>
      <c r="X253" s="185"/>
    </row>
    <row r="254" spans="1:24" ht="47.1" customHeight="1" x14ac:dyDescent="0.25">
      <c r="A254" s="119"/>
      <c r="B254" s="367">
        <v>34</v>
      </c>
      <c r="C254" s="386" t="str">
        <f t="shared" si="23"/>
        <v/>
      </c>
      <c r="D254" s="387" t="str">
        <f ca="1">TEXT(IFERROR(INDEX('Overview - Section A'!$A$38:$A$45,MATCH(J254,'Overview - Section A'!$U$38:$U$45,0)),""),"d-mmm-yy") &amp;" to " &amp; TEXT(IFERROR(INDEX('Overview - Section A'!$E$38:$E$45,MATCH(J254,'Overview - Section A'!$U$38:$U$45,0)),""),"d-mmm-yy")</f>
        <v>1-Jan-21 to 30-Jun-21</v>
      </c>
      <c r="E254" s="464"/>
      <c r="F254" s="389"/>
      <c r="G254" s="458" t="str">
        <f t="shared" si="24"/>
        <v/>
      </c>
      <c r="H254" s="392"/>
      <c r="I254" s="447" t="str">
        <f t="shared" ca="1" si="25"/>
        <v>341-Jan-21 to 30-Jun-21</v>
      </c>
      <c r="J254" s="394" t="s">
        <v>417</v>
      </c>
      <c r="K254" s="465"/>
      <c r="L254" s="447" t="b">
        <f t="shared" si="26"/>
        <v>1</v>
      </c>
      <c r="M254" s="447" t="b">
        <f t="shared" si="27"/>
        <v>0</v>
      </c>
      <c r="N254" s="447" t="s">
        <v>1041</v>
      </c>
      <c r="O254" s="51"/>
      <c r="P254" s="446"/>
      <c r="Q254" s="446"/>
      <c r="R254" s="446"/>
      <c r="S254" s="446"/>
      <c r="T254" s="446"/>
      <c r="U254" s="446"/>
      <c r="V254" s="104"/>
      <c r="W254" s="104"/>
      <c r="X254" s="185"/>
    </row>
    <row r="255" spans="1:24" ht="47.1" customHeight="1" x14ac:dyDescent="0.25">
      <c r="A255" s="119"/>
      <c r="B255" s="367">
        <v>35</v>
      </c>
      <c r="C255" s="386" t="str">
        <f t="shared" si="23"/>
        <v/>
      </c>
      <c r="D255" s="387" t="str">
        <f ca="1">TEXT(IFERROR(INDEX('Overview - Section A'!$A$38:$A$45,MATCH(J255,'Overview - Section A'!$U$38:$U$45,0)),""),"d-mmm-yy") &amp;" to " &amp; TEXT(IFERROR(INDEX('Overview - Section A'!$E$38:$E$45,MATCH(J255,'Overview - Section A'!$U$38:$U$45,0)),""),"d-mmm-yy")</f>
        <v>1-Jul-18 to 31-Dec-18</v>
      </c>
      <c r="E255" s="464"/>
      <c r="F255" s="389"/>
      <c r="G255" s="458" t="str">
        <f t="shared" si="24"/>
        <v/>
      </c>
      <c r="H255" s="392"/>
      <c r="I255" s="447" t="str">
        <f t="shared" ca="1" si="25"/>
        <v>351-Jul-18 to 31-Dec-18</v>
      </c>
      <c r="J255" s="394" t="s">
        <v>407</v>
      </c>
      <c r="K255" s="465"/>
      <c r="L255" s="447" t="b">
        <f t="shared" si="26"/>
        <v>1</v>
      </c>
      <c r="M255" s="447" t="b">
        <f t="shared" si="27"/>
        <v>0</v>
      </c>
      <c r="N255" s="447" t="s">
        <v>1042</v>
      </c>
      <c r="O255" s="51"/>
      <c r="P255" s="446"/>
      <c r="Q255" s="446"/>
      <c r="R255" s="446"/>
      <c r="S255" s="446"/>
      <c r="T255" s="446"/>
      <c r="U255" s="446"/>
      <c r="V255" s="104"/>
      <c r="W255" s="104"/>
      <c r="X255" s="185"/>
    </row>
    <row r="256" spans="1:24" ht="47.1" customHeight="1" x14ac:dyDescent="0.25">
      <c r="A256" s="119"/>
      <c r="B256" s="367">
        <v>35</v>
      </c>
      <c r="C256" s="386" t="str">
        <f t="shared" si="23"/>
        <v/>
      </c>
      <c r="D256" s="387" t="str">
        <f ca="1">TEXT(IFERROR(INDEX('Overview - Section A'!$A$38:$A$45,MATCH(J256,'Overview - Section A'!$U$38:$U$45,0)),""),"d-mmm-yy") &amp;" to " &amp; TEXT(IFERROR(INDEX('Overview - Section A'!$E$38:$E$45,MATCH(J256,'Overview - Section A'!$U$38:$U$45,0)),""),"d-mmm-yy")</f>
        <v>1-Jan-19 to 30-Jun-19</v>
      </c>
      <c r="E256" s="464"/>
      <c r="F256" s="389"/>
      <c r="G256" s="458" t="str">
        <f t="shared" si="24"/>
        <v/>
      </c>
      <c r="H256" s="392"/>
      <c r="I256" s="447" t="str">
        <f t="shared" ca="1" si="25"/>
        <v>351-Jan-19 to 30-Jun-19</v>
      </c>
      <c r="J256" s="394" t="s">
        <v>409</v>
      </c>
      <c r="K256" s="465"/>
      <c r="L256" s="447" t="b">
        <f t="shared" si="26"/>
        <v>1</v>
      </c>
      <c r="M256" s="447" t="b">
        <f t="shared" si="27"/>
        <v>0</v>
      </c>
      <c r="N256" s="447" t="s">
        <v>1043</v>
      </c>
      <c r="O256" s="51"/>
      <c r="P256" s="446"/>
      <c r="Q256" s="446"/>
      <c r="R256" s="446"/>
      <c r="S256" s="446"/>
      <c r="T256" s="446"/>
      <c r="U256" s="446"/>
      <c r="V256" s="104"/>
      <c r="W256" s="104"/>
      <c r="X256" s="185"/>
    </row>
    <row r="257" spans="1:24" ht="47.1" customHeight="1" x14ac:dyDescent="0.25">
      <c r="A257" s="119"/>
      <c r="B257" s="367">
        <v>35</v>
      </c>
      <c r="C257" s="386" t="str">
        <f t="shared" si="23"/>
        <v/>
      </c>
      <c r="D257" s="387" t="str">
        <f ca="1">TEXT(IFERROR(INDEX('Overview - Section A'!$A$38:$A$45,MATCH(J257,'Overview - Section A'!$U$38:$U$45,0)),""),"d-mmm-yy") &amp;" to " &amp; TEXT(IFERROR(INDEX('Overview - Section A'!$E$38:$E$45,MATCH(J257,'Overview - Section A'!$U$38:$U$45,0)),""),"d-mmm-yy")</f>
        <v>1-Jul-19 to 31-Dec-19</v>
      </c>
      <c r="E257" s="464"/>
      <c r="F257" s="389"/>
      <c r="G257" s="458" t="str">
        <f t="shared" si="24"/>
        <v/>
      </c>
      <c r="H257" s="392"/>
      <c r="I257" s="447" t="str">
        <f t="shared" ca="1" si="25"/>
        <v>351-Jul-19 to 31-Dec-19</v>
      </c>
      <c r="J257" s="394" t="s">
        <v>411</v>
      </c>
      <c r="K257" s="465"/>
      <c r="L257" s="447" t="b">
        <f t="shared" si="26"/>
        <v>1</v>
      </c>
      <c r="M257" s="447" t="b">
        <f t="shared" si="27"/>
        <v>0</v>
      </c>
      <c r="N257" s="447" t="s">
        <v>1044</v>
      </c>
      <c r="O257" s="51"/>
      <c r="P257" s="446"/>
      <c r="Q257" s="446"/>
      <c r="R257" s="446"/>
      <c r="S257" s="446"/>
      <c r="T257" s="446"/>
      <c r="U257" s="446"/>
      <c r="V257" s="104"/>
      <c r="W257" s="104"/>
      <c r="X257" s="185"/>
    </row>
    <row r="258" spans="1:24" ht="47.1" customHeight="1" x14ac:dyDescent="0.25">
      <c r="A258" s="119"/>
      <c r="B258" s="367">
        <v>35</v>
      </c>
      <c r="C258" s="386" t="str">
        <f t="shared" si="23"/>
        <v/>
      </c>
      <c r="D258" s="387" t="str">
        <f ca="1">TEXT(IFERROR(INDEX('Overview - Section A'!$A$38:$A$45,MATCH(J258,'Overview - Section A'!$U$38:$U$45,0)),""),"d-mmm-yy") &amp;" to " &amp; TEXT(IFERROR(INDEX('Overview - Section A'!$E$38:$E$45,MATCH(J258,'Overview - Section A'!$U$38:$U$45,0)),""),"d-mmm-yy")</f>
        <v>1-Jan-20 to 30-Jun-20</v>
      </c>
      <c r="E258" s="464"/>
      <c r="F258" s="389"/>
      <c r="G258" s="458" t="str">
        <f t="shared" si="24"/>
        <v/>
      </c>
      <c r="H258" s="392"/>
      <c r="I258" s="447" t="str">
        <f t="shared" ca="1" si="25"/>
        <v>351-Jan-20 to 30-Jun-20</v>
      </c>
      <c r="J258" s="394" t="s">
        <v>413</v>
      </c>
      <c r="K258" s="465"/>
      <c r="L258" s="447" t="b">
        <f t="shared" si="26"/>
        <v>1</v>
      </c>
      <c r="M258" s="447" t="b">
        <f t="shared" si="27"/>
        <v>0</v>
      </c>
      <c r="N258" s="447" t="s">
        <v>1045</v>
      </c>
      <c r="O258" s="51"/>
      <c r="P258" s="446"/>
      <c r="Q258" s="446"/>
      <c r="R258" s="446"/>
      <c r="S258" s="446"/>
      <c r="T258" s="446"/>
      <c r="U258" s="446"/>
      <c r="V258" s="104"/>
      <c r="W258" s="104"/>
      <c r="X258" s="185"/>
    </row>
    <row r="259" spans="1:24" ht="47.1" customHeight="1" x14ac:dyDescent="0.25">
      <c r="A259" s="119"/>
      <c r="B259" s="367">
        <v>35</v>
      </c>
      <c r="C259" s="386" t="str">
        <f t="shared" si="23"/>
        <v/>
      </c>
      <c r="D259" s="387" t="str">
        <f ca="1">TEXT(IFERROR(INDEX('Overview - Section A'!$A$38:$A$45,MATCH(J259,'Overview - Section A'!$U$38:$U$45,0)),""),"d-mmm-yy") &amp;" to " &amp; TEXT(IFERROR(INDEX('Overview - Section A'!$E$38:$E$45,MATCH(J259,'Overview - Section A'!$U$38:$U$45,0)),""),"d-mmm-yy")</f>
        <v>1-Jul-20 to 31-Dec-20</v>
      </c>
      <c r="E259" s="464"/>
      <c r="F259" s="389"/>
      <c r="G259" s="458" t="str">
        <f t="shared" si="24"/>
        <v/>
      </c>
      <c r="H259" s="392"/>
      <c r="I259" s="447" t="str">
        <f t="shared" ca="1" si="25"/>
        <v>351-Jul-20 to 31-Dec-20</v>
      </c>
      <c r="J259" s="394" t="s">
        <v>415</v>
      </c>
      <c r="K259" s="465"/>
      <c r="L259" s="447" t="b">
        <f t="shared" si="26"/>
        <v>1</v>
      </c>
      <c r="M259" s="447" t="b">
        <f t="shared" si="27"/>
        <v>0</v>
      </c>
      <c r="N259" s="447" t="s">
        <v>1046</v>
      </c>
      <c r="O259" s="51"/>
      <c r="P259" s="446"/>
      <c r="Q259" s="446"/>
      <c r="R259" s="446"/>
      <c r="S259" s="446"/>
      <c r="T259" s="446"/>
      <c r="U259" s="446"/>
      <c r="V259" s="104"/>
      <c r="W259" s="104"/>
      <c r="X259" s="185"/>
    </row>
    <row r="260" spans="1:24" ht="47.1" customHeight="1" x14ac:dyDescent="0.25">
      <c r="A260" s="119"/>
      <c r="B260" s="367">
        <v>35</v>
      </c>
      <c r="C260" s="386" t="str">
        <f t="shared" si="23"/>
        <v/>
      </c>
      <c r="D260" s="387" t="str">
        <f ca="1">TEXT(IFERROR(INDEX('Overview - Section A'!$A$38:$A$45,MATCH(J260,'Overview - Section A'!$U$38:$U$45,0)),""),"d-mmm-yy") &amp;" to " &amp; TEXT(IFERROR(INDEX('Overview - Section A'!$E$38:$E$45,MATCH(J260,'Overview - Section A'!$U$38:$U$45,0)),""),"d-mmm-yy")</f>
        <v>1-Jan-21 to 30-Jun-21</v>
      </c>
      <c r="E260" s="464"/>
      <c r="F260" s="389"/>
      <c r="G260" s="458" t="str">
        <f t="shared" si="24"/>
        <v/>
      </c>
      <c r="H260" s="392"/>
      <c r="I260" s="447" t="str">
        <f t="shared" ca="1" si="25"/>
        <v>351-Jan-21 to 30-Jun-21</v>
      </c>
      <c r="J260" s="394" t="s">
        <v>417</v>
      </c>
      <c r="K260" s="465"/>
      <c r="L260" s="447" t="b">
        <f t="shared" si="26"/>
        <v>1</v>
      </c>
      <c r="M260" s="447" t="b">
        <f t="shared" si="27"/>
        <v>0</v>
      </c>
      <c r="N260" s="447" t="s">
        <v>1047</v>
      </c>
      <c r="O260" s="51"/>
      <c r="P260" s="446"/>
      <c r="Q260" s="446"/>
      <c r="R260" s="446"/>
      <c r="S260" s="446"/>
      <c r="T260" s="446"/>
      <c r="U260" s="446"/>
      <c r="V260" s="104"/>
      <c r="W260" s="104"/>
      <c r="X260" s="185"/>
    </row>
    <row r="261" spans="1:24" ht="2.1" customHeight="1" thickBot="1" x14ac:dyDescent="0.3">
      <c r="B261" s="66"/>
      <c r="C261" s="67"/>
      <c r="D261" s="67"/>
      <c r="E261" s="67"/>
      <c r="F261" s="67"/>
      <c r="G261" s="67"/>
      <c r="H261" s="67"/>
      <c r="I261" s="294"/>
      <c r="J261" s="294"/>
      <c r="K261" s="294"/>
      <c r="L261" s="294"/>
      <c r="M261" s="294"/>
      <c r="N261" s="67"/>
      <c r="O261" s="61"/>
      <c r="P261" s="136"/>
      <c r="Q261" s="135"/>
      <c r="T261" s="104"/>
      <c r="U261" s="104"/>
      <c r="V261" s="104"/>
      <c r="W261" s="104"/>
      <c r="X261" s="185"/>
    </row>
    <row r="262" spans="1:24" x14ac:dyDescent="0.25">
      <c r="P262" s="135"/>
      <c r="Q262" s="135"/>
      <c r="T262" s="164"/>
      <c r="U262" s="128"/>
      <c r="V262" s="128"/>
      <c r="W262" s="128"/>
      <c r="X262" s="185"/>
    </row>
    <row r="263" spans="1:24" x14ac:dyDescent="0.25">
      <c r="P263" s="135"/>
      <c r="Q263" s="135"/>
      <c r="T263" s="104"/>
      <c r="U263" s="104"/>
      <c r="V263" s="104"/>
      <c r="W263" s="104"/>
      <c r="X263" s="185"/>
    </row>
    <row r="264" spans="1:24" x14ac:dyDescent="0.25">
      <c r="T264" s="104"/>
      <c r="U264" s="104"/>
      <c r="V264" s="104"/>
      <c r="W264" s="104"/>
      <c r="X264" s="185"/>
    </row>
    <row r="265" spans="1:24" x14ac:dyDescent="0.25">
      <c r="T265" s="104"/>
      <c r="U265" s="104"/>
      <c r="V265" s="104"/>
      <c r="W265" s="104"/>
      <c r="X265" s="185"/>
    </row>
    <row r="266" spans="1:24" x14ac:dyDescent="0.25">
      <c r="T266" s="104"/>
      <c r="U266" s="104"/>
      <c r="V266" s="104"/>
      <c r="W266" s="104"/>
      <c r="X266" s="185"/>
    </row>
    <row r="269" spans="1:24" x14ac:dyDescent="0.25">
      <c r="A269" s="68" t="s">
        <v>86</v>
      </c>
    </row>
  </sheetData>
  <sheetProtection algorithmName="SHA-512" hashValue="iWgoE604MSJ/1brqzjOqeaz4vJsNOPvTVHusnIsQyAm1oGjGQyIUUEaD1avrlHIwuFo8xnMKeMt3S3t+EKrfqg==" saltValue="Jj20Sp++c2tiegSnw0cGug==" spinCount="100000" sheet="1" objects="1" scenarios="1" formatCells="0" formatRows="0" sort="0" autoFilter="0"/>
  <mergeCells count="9">
    <mergeCell ref="A1:V2"/>
    <mergeCell ref="P49:Q49"/>
    <mergeCell ref="R49:S49"/>
    <mergeCell ref="T49:U49"/>
    <mergeCell ref="P50:Q50"/>
    <mergeCell ref="R50:S50"/>
    <mergeCell ref="T50:U50"/>
    <mergeCell ref="B48:H48"/>
    <mergeCell ref="A8:AO8"/>
  </mergeCells>
  <conditionalFormatting sqref="B50:D260">
    <cfRule type="expression" dxfId="229" priority="103">
      <formula>MOD($B50,2)=0</formula>
    </cfRule>
    <cfRule type="expression" dxfId="228" priority="104">
      <formula>MOD($B50,2)=1</formula>
    </cfRule>
  </conditionalFormatting>
  <conditionalFormatting sqref="C10:D45">
    <cfRule type="expression" dxfId="227" priority="101">
      <formula>AND($D10&lt;&gt;"",$C10&lt;&gt;"")</formula>
    </cfRule>
  </conditionalFormatting>
  <conditionalFormatting sqref="E50:H50 E56:H56 H51:H55 E62:H62 H57:H61 E68:H68 H63:H67 E74:H74 H69:H73 E80:H80 H75:H79 E86:H86 H81:H85 E92:H92 H87:H91 E98:H98 H93:H97 E104:H104 H99:H103 E110:H110 E105:F109 H105:H109 E116:H116 E111:F115 H111:H115 E122:H122 H117:H121 E128:H128 F123:H127 E134:H134 F129:F133 E140:H140 F135:H139 E146:H146 F141:H145 E152:H152 F147:F151 H147:H151 H129:H133 E158:H158 F153:H157 E164:H164 E159:F163 H159:H163 E170:H260 G165:H169">
    <cfRule type="expression" dxfId="226" priority="96">
      <formula>AND(INDEX($AO$10:$AO$10,MATCH($A50,$A$10:$A$10,0))="Deactivate")</formula>
    </cfRule>
  </conditionalFormatting>
  <conditionalFormatting sqref="E31:W45 G30:W30 E10:W29">
    <cfRule type="expression" dxfId="225" priority="95">
      <formula>$AO$8="Deactivate"</formula>
    </cfRule>
  </conditionalFormatting>
  <conditionalFormatting sqref="A10:AO14">
    <cfRule type="expression" dxfId="224" priority="94">
      <formula>$AF10:$AF46="[Record ID]"</formula>
    </cfRule>
  </conditionalFormatting>
  <conditionalFormatting sqref="B50:U50 B56:U56 B51:D55 H51:U55 B62:U62 B57:D61 H57:U61 B68:U68 B63:D67 H63:U67 B74:U74 B69:D73 H69:U73 B80:U80 B75:D79 H75:U79 B86:U86 B81:D85 H81:U85 B92:U92 B87:D91 H87:U91 B98:U98 B93:D97 H93:U97 B104:U104 B99:D103 H99:U103 B110:U110 B105:F109 H105:U109 B116:U116 B111:F115 H111:U115 B122:U122 B117:D121 H117:U121 B128:U128 B123:D127 F123:U127 B134:U134 B129:D133 F129:F133 B140:U140 B135:D139 F135:U139 B146:U146 B141:D145 F141:U145 B152:U152 B147:D151 F147:F151 H147:U151 H129:U133 B158:U158 B153:D157 F153:U157 B164:U164 B159:F163 H159:U163 B170:U260 B165:D169 G165:U169">
    <cfRule type="expression" dxfId="223" priority="93">
      <formula>$N50:$N261="[Record ID]"</formula>
    </cfRule>
  </conditionalFormatting>
  <conditionalFormatting sqref="A31:AO45 A30:D30 G30:AO30 A15:AO29">
    <cfRule type="expression" dxfId="222" priority="129">
      <formula>$AF15:$AF261="[Record ID]"</formula>
    </cfRule>
  </conditionalFormatting>
  <conditionalFormatting sqref="E51:G55">
    <cfRule type="expression" dxfId="221" priority="81">
      <formula>AND(INDEX($AO$10:$AO$10,MATCH($A51,$A$10:$A$10,0))="Deactivate")</formula>
    </cfRule>
  </conditionalFormatting>
  <conditionalFormatting sqref="E51:G55">
    <cfRule type="expression" dxfId="220" priority="80">
      <formula>$N51:$N142="[Record ID]"</formula>
    </cfRule>
  </conditionalFormatting>
  <conditionalFormatting sqref="E57:G61">
    <cfRule type="expression" dxfId="219" priority="77">
      <formula>AND(INDEX($AO$10:$AO$10,MATCH($A57,$A$10:$A$10,0))="Deactivate")</formula>
    </cfRule>
  </conditionalFormatting>
  <conditionalFormatting sqref="E57:G61">
    <cfRule type="expression" dxfId="218" priority="76">
      <formula>$N57:$N148="[Record ID]"</formula>
    </cfRule>
  </conditionalFormatting>
  <conditionalFormatting sqref="E63:G67">
    <cfRule type="expression" dxfId="217" priority="73">
      <formula>AND(INDEX($AO$10:$AO$10,MATCH($A63,$A$10:$A$10,0))="Deactivate")</formula>
    </cfRule>
  </conditionalFormatting>
  <conditionalFormatting sqref="E63:G67">
    <cfRule type="expression" dxfId="216" priority="72">
      <formula>$N63:$N154="[Record ID]"</formula>
    </cfRule>
  </conditionalFormatting>
  <conditionalFormatting sqref="E69:G73">
    <cfRule type="expression" dxfId="215" priority="69">
      <formula>AND(INDEX($AO$10:$AO$10,MATCH($A69,$A$10:$A$10,0))="Deactivate")</formula>
    </cfRule>
  </conditionalFormatting>
  <conditionalFormatting sqref="E69:G73">
    <cfRule type="expression" dxfId="214" priority="68">
      <formula>$N69:$N160="[Record ID]"</formula>
    </cfRule>
  </conditionalFormatting>
  <conditionalFormatting sqref="E75:G79">
    <cfRule type="expression" dxfId="213" priority="65">
      <formula>AND(INDEX($AO$10:$AO$10,MATCH($A75,$A$10:$A$10,0))="Deactivate")</formula>
    </cfRule>
  </conditionalFormatting>
  <conditionalFormatting sqref="E75:G79">
    <cfRule type="expression" dxfId="212" priority="64">
      <formula>$N75:$N166="[Record ID]"</formula>
    </cfRule>
  </conditionalFormatting>
  <conditionalFormatting sqref="E81:G85">
    <cfRule type="expression" dxfId="211" priority="61">
      <formula>AND(INDEX($AO$10:$AO$10,MATCH($A81,$A$10:$A$10,0))="Deactivate")</formula>
    </cfRule>
  </conditionalFormatting>
  <conditionalFormatting sqref="E81:G85">
    <cfRule type="expression" dxfId="210" priority="60">
      <formula>$N81:$N172="[Record ID]"</formula>
    </cfRule>
  </conditionalFormatting>
  <conditionalFormatting sqref="E87:G91">
    <cfRule type="expression" dxfId="209" priority="57">
      <formula>AND(INDEX($AO$10:$AO$10,MATCH($A87,$A$10:$A$10,0))="Deactivate")</formula>
    </cfRule>
  </conditionalFormatting>
  <conditionalFormatting sqref="E87:G91">
    <cfRule type="expression" dxfId="208" priority="56">
      <formula>$N87:$N178="[Record ID]"</formula>
    </cfRule>
  </conditionalFormatting>
  <conditionalFormatting sqref="E93:G97">
    <cfRule type="expression" dxfId="207" priority="53">
      <formula>AND(INDEX($AO$10:$AO$10,MATCH($A93,$A$10:$A$10,0))="Deactivate")</formula>
    </cfRule>
  </conditionalFormatting>
  <conditionalFormatting sqref="E93:G97">
    <cfRule type="expression" dxfId="206" priority="52">
      <formula>$N93:$N184="[Record ID]"</formula>
    </cfRule>
  </conditionalFormatting>
  <conditionalFormatting sqref="E99:G103">
    <cfRule type="expression" dxfId="205" priority="49">
      <formula>AND(INDEX($AO$10:$AO$10,MATCH($A99,$A$10:$A$10,0))="Deactivate")</formula>
    </cfRule>
  </conditionalFormatting>
  <conditionalFormatting sqref="E99:G103">
    <cfRule type="expression" dxfId="204" priority="48">
      <formula>$N99:$N190="[Record ID]"</formula>
    </cfRule>
  </conditionalFormatting>
  <conditionalFormatting sqref="G105:G109">
    <cfRule type="expression" dxfId="203" priority="46">
      <formula>AND(INDEX($AO$10:$AO$10,MATCH($A105,$A$10:$A$10,0))="Deactivate")</formula>
    </cfRule>
  </conditionalFormatting>
  <conditionalFormatting sqref="G105:G109">
    <cfRule type="expression" dxfId="202" priority="45">
      <formula>$N105:$N196="[Record ID]"</formula>
    </cfRule>
  </conditionalFormatting>
  <conditionalFormatting sqref="G111:G115">
    <cfRule type="expression" dxfId="201" priority="43">
      <formula>AND(INDEX($AO$10:$AO$10,MATCH($A111,$A$10:$A$10,0))="Deactivate")</formula>
    </cfRule>
  </conditionalFormatting>
  <conditionalFormatting sqref="G111:G115">
    <cfRule type="expression" dxfId="200" priority="42">
      <formula>$N111:$N202="[Record ID]"</formula>
    </cfRule>
  </conditionalFormatting>
  <conditionalFormatting sqref="E117:G121">
    <cfRule type="expression" dxfId="199" priority="39">
      <formula>AND(INDEX($AO$10:$AO$10,MATCH($A117,$A$10:$A$10,0))="Deactivate")</formula>
    </cfRule>
  </conditionalFormatting>
  <conditionalFormatting sqref="E117:G121">
    <cfRule type="expression" dxfId="198" priority="38">
      <formula>$N117:$N208="[Record ID]"</formula>
    </cfRule>
  </conditionalFormatting>
  <conditionalFormatting sqref="E123:E127">
    <cfRule type="expression" dxfId="197" priority="36">
      <formula>AND(INDEX($AO$10:$AO$10,MATCH($A123,$A$10:$A$10,0))="Deactivate")</formula>
    </cfRule>
  </conditionalFormatting>
  <conditionalFormatting sqref="E123:E127">
    <cfRule type="expression" dxfId="196" priority="35">
      <formula>$N123:$N334="[Record ID]"</formula>
    </cfRule>
  </conditionalFormatting>
  <conditionalFormatting sqref="E129:E133">
    <cfRule type="expression" dxfId="195" priority="33">
      <formula>AND(INDEX($AO$10:$AO$10,MATCH($A129,$A$10:$A$10,0))="Deactivate")</formula>
    </cfRule>
  </conditionalFormatting>
  <conditionalFormatting sqref="E129:E133">
    <cfRule type="expression" dxfId="194" priority="32">
      <formula>$N129:$N340="[Record ID]"</formula>
    </cfRule>
  </conditionalFormatting>
  <conditionalFormatting sqref="E135:E139">
    <cfRule type="expression" dxfId="193" priority="30">
      <formula>AND(INDEX($AO$10:$AO$10,MATCH($A135,$A$10:$A$10,0))="Deactivate")</formula>
    </cfRule>
  </conditionalFormatting>
  <conditionalFormatting sqref="E135:E139">
    <cfRule type="expression" dxfId="192" priority="29">
      <formula>$N135:$N346="[Record ID]"</formula>
    </cfRule>
  </conditionalFormatting>
  <conditionalFormatting sqref="E147:E151">
    <cfRule type="expression" dxfId="191" priority="24">
      <formula>AND(INDEX($AO$10:$AO$10,MATCH($A147,$A$10:$A$10,0))="Deactivate")</formula>
    </cfRule>
  </conditionalFormatting>
  <conditionalFormatting sqref="E147:E151">
    <cfRule type="expression" dxfId="190" priority="23">
      <formula>$N147:$N358="[Record ID]"</formula>
    </cfRule>
  </conditionalFormatting>
  <conditionalFormatting sqref="G147:G151">
    <cfRule type="expression" dxfId="189" priority="21">
      <formula>AND(INDEX($AO$10:$AO$10,MATCH($A147,$A$10:$A$10,0))="Deactivate")</formula>
    </cfRule>
  </conditionalFormatting>
  <conditionalFormatting sqref="G147:G151">
    <cfRule type="expression" dxfId="188" priority="20">
      <formula>$N147:$N358="[Record ID]"</formula>
    </cfRule>
  </conditionalFormatting>
  <conditionalFormatting sqref="G129:G133">
    <cfRule type="expression" dxfId="187" priority="18">
      <formula>AND(INDEX($AO$10:$AO$10,MATCH($A129,$A$10:$A$10,0))="Deactivate")</formula>
    </cfRule>
  </conditionalFormatting>
  <conditionalFormatting sqref="G129:G133">
    <cfRule type="expression" dxfId="186" priority="17">
      <formula>$N129:$N340="[Record ID]"</formula>
    </cfRule>
  </conditionalFormatting>
  <conditionalFormatting sqref="E153:E157">
    <cfRule type="expression" dxfId="185" priority="15">
      <formula>AND(INDEX($AO$10:$AO$10,MATCH($A153,$A$10:$A$10,0))="Deactivate")</formula>
    </cfRule>
  </conditionalFormatting>
  <conditionalFormatting sqref="E153:E157">
    <cfRule type="expression" dxfId="184" priority="14">
      <formula>$N153:$N364="[Record ID]"</formula>
    </cfRule>
  </conditionalFormatting>
  <conditionalFormatting sqref="G159:G163">
    <cfRule type="expression" dxfId="183" priority="12">
      <formula>AND(INDEX($AO$10:$AO$10,MATCH($A159,$A$10:$A$10,0))="Deactivate")</formula>
    </cfRule>
  </conditionalFormatting>
  <conditionalFormatting sqref="G159:G163">
    <cfRule type="expression" dxfId="182" priority="11">
      <formula>$N159:$N370="[Record ID]"</formula>
    </cfRule>
  </conditionalFormatting>
  <conditionalFormatting sqref="E141:E145">
    <cfRule type="expression" dxfId="181" priority="9">
      <formula>AND(INDEX($AO$10:$AO$10,MATCH($A141,$A$10:$A$10,0))="Deactivate")</formula>
    </cfRule>
  </conditionalFormatting>
  <conditionalFormatting sqref="E141:E145">
    <cfRule type="expression" dxfId="180" priority="8">
      <formula>$N141:$N352="[Record ID]"</formula>
    </cfRule>
  </conditionalFormatting>
  <conditionalFormatting sqref="E30">
    <cfRule type="expression" dxfId="179" priority="6">
      <formula>$AO$8="Deactivate"</formula>
    </cfRule>
  </conditionalFormatting>
  <conditionalFormatting sqref="E30">
    <cfRule type="expression" dxfId="178" priority="7">
      <formula>$AF30:$AF249="[Record ID]"</formula>
    </cfRule>
  </conditionalFormatting>
  <conditionalFormatting sqref="F30">
    <cfRule type="expression" dxfId="177" priority="4">
      <formula>$AO$8="Deactivate"</formula>
    </cfRule>
  </conditionalFormatting>
  <conditionalFormatting sqref="F30">
    <cfRule type="expression" dxfId="176" priority="5">
      <formula>$AF30:$AF249="[Record ID]"</formula>
    </cfRule>
  </conditionalFormatting>
  <conditionalFormatting sqref="E165:F169">
    <cfRule type="expression" dxfId="175" priority="2">
      <formula>AND(INDEX($AO$10:$AO$10,MATCH($A165,$A$10:$A$10,0))="Deactivate")</formula>
    </cfRule>
  </conditionalFormatting>
  <conditionalFormatting sqref="E165:F169">
    <cfRule type="expression" dxfId="174" priority="1">
      <formula>$N165:$N256="[Record ID]"</formula>
    </cfRule>
  </conditionalFormatting>
  <dataValidations count="22">
    <dataValidation type="list" allowBlank="1" showInputMessage="1" showErrorMessage="1" sqref="R10:R45">
      <formula1>Subset</formula1>
    </dataValidation>
    <dataValidation type="custom" allowBlank="1" showInputMessage="1" showErrorMessage="1" errorTitle="Coverage Indicators" error="Cannot have a Standard Indicator and Custom Indicator on same line" sqref="D10:D45">
      <formula1>C10=""</formula1>
    </dataValidation>
    <dataValidation type="list" allowBlank="1" showInputMessage="1" showErrorMessage="1" sqref="B10:B45">
      <formula1>Coverage_Module</formula1>
    </dataValidation>
    <dataValidation type="list" allowBlank="1" showInputMessage="1" showErrorMessage="1" sqref="C10:C45">
      <formula1>OFFSET(CoverageStart,MATCH(X10,CoverageColumn,0)-1,2,COUNTIF(CoverageColumn,X10),1)</formula1>
    </dataValidation>
    <dataValidation type="list" allowBlank="1" showInputMessage="1" showErrorMessage="1" sqref="S10:S45">
      <formula1>ResponsiblePR</formula1>
    </dataValidation>
    <dataValidation type="list" allowBlank="1" showInputMessage="1" showErrorMessage="1" sqref="T10:T45">
      <formula1>Country</formula1>
    </dataValidation>
    <dataValidation type="textLength" allowBlank="1" showInputMessage="1" showErrorMessage="1" errorTitle="Entered information is too long" error="Information entered here is limited to 4000 characters. Please capture further details in Comments." sqref="P10:P45">
      <formula1>0</formula1>
      <formula2>4000</formula2>
    </dataValidation>
    <dataValidation type="textLength" allowBlank="1" showInputMessage="1" showErrorMessage="1" errorTitle="Entered information is too long" error="Information entered here is limited to 32768 characters. Please capture further details in Comments." sqref="W10:W45">
      <formula1>0</formula1>
      <formula2>32768</formula2>
    </dataValidation>
    <dataValidation type="decimal" allowBlank="1" showInputMessage="1" showErrorMessage="1" errorTitle="X-Author for Excel" error="Please enter a valid numeric value. Valid range for Coverage Indicator Number is -1E+18 to 1E+18." promptTitle="X-Author for Excel" sqref="A10:A45 B50:B260">
      <formula1>-1000000000000000000</formula1>
      <formula2>1000000000000000000</formula2>
    </dataValidation>
    <dataValidation type="decimal" allowBlank="1" showInputMessage="1" showErrorMessage="1" errorTitle="X-Author for Excel" error="Please enter a valid numeric value. Valid range for Baseline N# is -10000000000 to 10000000000." promptTitle="X-Author for Excel" sqref="E10:E45">
      <formula1>-10000000000</formula1>
      <formula2>10000000000</formula2>
    </dataValidation>
    <dataValidation type="decimal" allowBlank="1" showInputMessage="1" showErrorMessage="1" errorTitle="X-Author for Excel" error="Please enter a valid numeric value. Valid range for Baseline D# is -10000000000 to 10000000000." promptTitle="X-Author for Excel" sqref="F10:F45">
      <formula1>-10000000000</formula1>
      <formula2>10000000000</formula2>
    </dataValidation>
    <dataValidation type="list" allowBlank="1" showInputMessage="1" showErrorMessage="1" errorTitle="X-Author for Excel" error="Please select a value from the drop-down." promptTitle="X-Author for Excel" sqref="H10:H45">
      <formula1>IF(IFERROR(ROWS(INDIRECT(SUBSTITUTE("AIM_Coverage_Indicator__c.AIM_Year__c"," ","_"))),-1) &lt; 0, XAuthorInvalidPicklistData,INDIRECT(SUBSTITUTE("AIM_Coverage_Indicator__c.AIM_Year__c"," ","_")))</formula1>
    </dataValidation>
    <dataValidation type="list" allowBlank="1" showInputMessage="1" showErrorMessage="1" errorTitle="X-Author for Excel" error="Please select a value from the drop-down." promptTitle="X-Author for Excel" sqref="U10:U45">
      <formula1>IF(IFERROR(ROWS(INDIRECT(SUBSTITUTE("AIM_Coverage_Indicator__c.AIM_Geographic_Coverage__c"," ","_"))),-1) &lt; 0, XAuthorInvalidPicklistData,INDIRECT(SUBSTITUTE("AIM_Coverage_Indicator__c.AIM_Geographic_Coverage__c"," ","_")))</formula1>
    </dataValidation>
    <dataValidation type="list" allowBlank="1" showInputMessage="1" showErrorMessage="1" errorTitle="X-Author for Excel" error="Please select a value from the drop-down." promptTitle="X-Author for Excel" sqref="V10:V45">
      <formula1>IF(IFERROR(ROWS(INDIRECT(SUBSTITUTE("AIM_Coverage_Indicator__c.AIM_Rating_Cumulation_Type__c"," ","_"))),-1) &lt; 0, XAuthorInvalidPicklistData,INDIRECT(SUBSTITUTE("AIM_Coverage_Indicator__c.AIM_Rating_Cumulation_Type__c"," ","_")))</formula1>
    </dataValidation>
    <dataValidation type="list" allowBlank="1" showInputMessage="1" showErrorMessage="1" errorTitle="X-Author for Excel" error="Please select either TRUE or FALSE from the dropdown." promptTitle="X-Author for Excel" sqref="AC10:AC45 L50:M260">
      <formula1>"TRUE,FALSE"</formula1>
    </dataValidation>
    <dataValidation type="custom" allowBlank="1" showInputMessage="1" showErrorMessage="1" errorTitle="X-Author for Excel" error="Id and Lookup fields are not editable." promptTitle="X-Author for Excel" sqref="AN10:AN45 AE10:AH45 N50:N260 J50:J260">
      <formula1>""</formula1>
    </dataValidation>
    <dataValidation type="decimal" allowBlank="1" showInputMessage="1" showErrorMessage="1" errorTitle="X-Author for Excel" error="Please enter a valid numeric value. Valid range for Baseline % is -99999.99 to 99999.99." promptTitle="X-Author for Excel" sqref="AL10:AL45">
      <formula1>-99999.99</formula1>
      <formula2>99999.99</formula2>
    </dataValidation>
    <dataValidation type="list" allowBlank="1" showInputMessage="1" showErrorMessage="1" errorTitle="X-Author for Excel" error="Please select a value from the drop-down." promptTitle="X-Author for Excel" sqref="AO10:AO45">
      <formula1>IF(IFERROR(ROWS(INDIRECT(SUBSTITUTE("AIM_Coverage_Indicator__c.AIM_Deactivate_Indicator__c"," ","_"))),-1) &lt; 0, XAuthorInvalidPicklistData,INDIRECT(SUBSTITUTE("AIM_Coverage_Indicator__c.AIM_Deactivate_Indicator__c"," ","_")))</formula1>
    </dataValidation>
    <dataValidation type="decimal" allowBlank="1" showInputMessage="1" showErrorMessage="1" errorTitle="X-Author for Excel" error="Please enter a valid numeric value. Valid range for Target N# is -10000000000 to 10000000000." promptTitle="X-Author for Excel" sqref="E50:E260">
      <formula1>-10000000000</formula1>
      <formula2>10000000000</formula2>
    </dataValidation>
    <dataValidation type="decimal" allowBlank="1" showInputMessage="1" showErrorMessage="1" errorTitle="X-Author for Excel" error="Please enter a valid numeric value. Valid range for Target D# is -10000000000 to 10000000000." promptTitle="X-Author for Excel" sqref="F50:F260">
      <formula1>-10000000000</formula1>
      <formula2>10000000000</formula2>
    </dataValidation>
    <dataValidation type="list" allowBlank="1" showInputMessage="1" showErrorMessage="1" errorTitle="X-Author for Excel" error="Please select a value from the drop-down." promptTitle="X-Author for Excel" sqref="H50:H260">
      <formula1>IF(IFERROR(ROWS(INDIRECT(SUBSTITUTE("AIM_Coverage_Indicator_Targets_Results__c.AIM_Mark_if_target_is_TBD__c"," ","_"))),-1) &lt; 0, XAuthorInvalidPicklistData,INDIRECT(SUBSTITUTE("AIM_Coverage_Indicator_Targets_Results__c.AIM_Mark_if_target_is_TBD__c"," ","_")))</formula1>
    </dataValidation>
    <dataValidation type="decimal" allowBlank="1" showInputMessage="1" showErrorMessage="1" errorTitle="X-Author for Excel" error="Please enter a valid numeric value. Valid range for Target % is -99999.9 to 99999.9." promptTitle="X-Author for Excel" sqref="K50:K260">
      <formula1>-99999.9</formula1>
      <formula2>99999.9</formula2>
    </dataValidation>
  </dataValidations>
  <hyperlinks>
    <hyperlink ref="B4" location="_fba43122_7879_4bc6_ab59_ece879d4dafd" display="Coverage Indicators"/>
    <hyperlink ref="C4" location="_779b0207_1267_4760_b2e2_850e0608884a" display="Coverage Indicator Targets"/>
    <hyperlink ref="A269" location="'Coverage Indicators - Section D'!A4" display="'Coverage Indicators - Section D'!A4"/>
  </hyperlinks>
  <pageMargins left="0.7" right="0.7" top="0.75" bottom="0.75" header="0.3" footer="0.3"/>
  <pageSetup paperSize="8" scale="32" fitToHeight="0" orientation="landscape" r:id="rId1"/>
  <colBreaks count="1" manualBreakCount="1">
    <brk id="25" max="1048575" man="1"/>
  </colBreaks>
  <extLst>
    <ext xmlns:x14="http://schemas.microsoft.com/office/spreadsheetml/2009/9/main" uri="{78C0D931-6437-407d-A8EE-F0AAD7539E65}">
      <x14:conditionalFormattings>
        <x14:conditionalFormatting xmlns:xm="http://schemas.microsoft.com/office/excel/2006/main">
          <x14:cfRule type="expression" priority="102" id="{0B2CCBC0-1F1D-4D86-B497-1C748EC8E20D}">
            <xm:f>INDEX('Overview - Section A'!$E$38:$E$46,MATCH($J50,'Overview - Section A'!$U$38:$U$46,0))&gt;'Overview - Section A'!$E$8</xm:f>
            <x14:dxf>
              <font>
                <color theme="4" tint="0.79998168889431442"/>
              </font>
              <fill>
                <patternFill patternType="solid">
                  <fgColor theme="1" tint="0.499984740745262"/>
                  <bgColor rgb="FFDAEEF3"/>
                </patternFill>
              </fill>
            </x14:dxf>
          </x14:cfRule>
          <xm:sqref>B50:U50 B56:U56 B51:D55 H51:U55 B62:U62 B57:D61 H57:U61 B68:U68 B63:D67 H63:U67 B74:U74 B69:D73 H69:U73 B80:U80 B75:D79 H75:U79 B86:U86 B81:D85 H81:U85 B92:U92 B87:D91 H87:U91 B98:U98 B93:D97 H93:U97 B104:U104 B99:D103 H99:U103 B110:U110 B105:F109 H105:U109 B116:U116 B111:F115 H111:U115 B122:U122 B117:D121 H117:U121 B128:U128 B123:D127 F123:U127 B134:U134 B129:D133 F129:F133 B140:U140 B135:D139 F135:U139 B146:U146 B141:D145 F141:U145 B152:U152 B147:D151 F147:F151 H147:U151 H129:U133 B158:U158 B153:D157 F153:U157 B164:U164 B159:F163 H159:U163 B170:U260 B165:D169 G165:U169</xm:sqref>
        </x14:conditionalFormatting>
        <x14:conditionalFormatting xmlns:xm="http://schemas.microsoft.com/office/excel/2006/main">
          <x14:cfRule type="expression" priority="98" id="{04AAFA15-D3CA-41BE-98A9-8DA47183B4D4}">
            <xm:f>OR('Overview - Section A'!$AN$5="Grant Making", 'Overview - Section A'!$AN$5="Grant Revision")</xm:f>
            <x14:dxf>
              <font>
                <color theme="4" tint="0.79998168889431442"/>
              </font>
              <fill>
                <patternFill patternType="solid">
                  <fgColor theme="1" tint="0.499984740745262"/>
                  <bgColor rgb="FFDAEEF3"/>
                </patternFill>
              </fill>
              <border>
                <left/>
                <right/>
                <top/>
                <bottom/>
              </border>
            </x14:dxf>
          </x14:cfRule>
          <xm:sqref>S10:S45</xm:sqref>
        </x14:conditionalFormatting>
        <x14:conditionalFormatting xmlns:xm="http://schemas.microsoft.com/office/excel/2006/main">
          <x14:cfRule type="expression" priority="97" id="{6B7042EF-54D9-4958-97C7-2B9275BAFDB4}">
            <xm:f>OR('Overview - Section A'!$AN$5="Grant Making", 'Overview - Section A'!$AN$5="Funding Request")</xm:f>
            <x14:dxf>
              <font>
                <color theme="4" tint="0.79998168889431442"/>
              </font>
              <fill>
                <patternFill patternType="solid">
                  <fgColor theme="1" tint="0.499984740745262"/>
                  <bgColor rgb="FFDAEEF3"/>
                </patternFill>
              </fill>
            </x14:dxf>
          </x14:cfRule>
          <xm:sqref>AO10:AO45</xm:sqref>
        </x14:conditionalFormatting>
        <x14:conditionalFormatting xmlns:xm="http://schemas.microsoft.com/office/excel/2006/main">
          <x14:cfRule type="expression" priority="84" id="{1423E595-2F51-426C-A608-D173169BD25E}">
            <xm:f>OR('Overview - Section A'!$AN$5="Grant Making", 'Overview - Section A'!$AN$5="Funding Request")</xm:f>
            <x14:dxf>
              <font>
                <color rgb="FF8DB4E2"/>
              </font>
              <fill>
                <patternFill>
                  <bgColor rgb="FF8DB4E2"/>
                </patternFill>
              </fill>
            </x14:dxf>
          </x14:cfRule>
          <xm:sqref>AO9</xm:sqref>
        </x14:conditionalFormatting>
        <x14:conditionalFormatting xmlns:xm="http://schemas.microsoft.com/office/excel/2006/main">
          <x14:cfRule type="expression" priority="85" id="{6F9F2360-5BFC-47B3-9140-0C0DBFFEA243}">
            <xm:f>OR('Overview - Section A'!$AN$5="Grant Making", 'Overview - Section A'!$AN$5="Grant Revision")</xm:f>
            <x14:dxf>
              <font>
                <color rgb="FF8DB4E2"/>
              </font>
              <fill>
                <patternFill>
                  <bgColor rgb="FF8DB4E2"/>
                </patternFill>
              </fill>
            </x14:dxf>
          </x14:cfRule>
          <x14:cfRule type="expression" priority="92" id="{D8DFA6BC-34C5-41C8-B20E-29ADBEA51CB5}">
            <xm:f>OR('Overview - Section A'!$AN$5="Grant Making", 'Overview - Section A'!$AN$5="Grant Revision")</xm:f>
            <x14:dxf>
              <font>
                <color rgb="FFDAEEF3"/>
              </font>
              <fill>
                <patternFill>
                  <bgColor rgb="FFDAEEF3"/>
                </patternFill>
              </fill>
            </x14:dxf>
          </x14:cfRule>
          <xm:sqref>S9</xm:sqref>
        </x14:conditionalFormatting>
        <x14:conditionalFormatting xmlns:xm="http://schemas.microsoft.com/office/excel/2006/main">
          <x14:cfRule type="expression" priority="83" id="{57A8E532-E1AA-4DED-9928-A4F46CF4A271}">
            <xm:f>INDEX('H:\Users\DKokiashvili\AppData\Local\Microsoft\Windows\Temporary Internet Files\Content.Outlook\692Z2SR3\[KGZ-C-UNDP_PF_10July17_Jul''18_Dec''20_1 December 2017_according to the NSP (002).xlsx]Overview - Section A'!#REF!,MATCH($J51,'H:\Users\DKokiashvili\AppData\Local\Microsoft\Windows\Temporary Internet Files\Content.Outlook\692Z2SR3\[KGZ-C-UNDP_PF_10July17_Jul''18_Dec''20_1 December 2017_according to the NSP (002).xlsx]Overview - Section A'!#REF!,0))&gt;'H:\Users\DKokiashvili\AppData\Local\Microsoft\Windows\Temporary Internet Files\Content.Outlook\692Z2SR3\[KGZ-C-UNDP_PF_10July17_Jul''18_Dec''20_1 December 2017_according to the NSP (002).xlsx]Overview - Section A'!#REF!</xm:f>
            <x14:dxf>
              <font>
                <color theme="1" tint="0.499984740745262"/>
              </font>
              <fill>
                <patternFill patternType="darkGray">
                  <fgColor theme="1" tint="0.499984740745262"/>
                  <bgColor theme="1" tint="0.499984740745262"/>
                </patternFill>
              </fill>
            </x14:dxf>
          </x14:cfRule>
          <xm:sqref>E51:F55</xm:sqref>
        </x14:conditionalFormatting>
        <x14:conditionalFormatting xmlns:xm="http://schemas.microsoft.com/office/excel/2006/main">
          <x14:cfRule type="expression" priority="82" id="{AE7F63F0-21FF-4975-9F79-0576A8099DCD}">
            <xm:f>INDEX('H:\Users\DKokiashvili\AppData\Local\Microsoft\Windows\Temporary Internet Files\Content.Outlook\692Z2SR3\[KGZ-C-UNDP_PF_10July17_Jul''18_Dec''20_1 December 2017_according to the NSP (002).xlsx]Overview - Section A'!#REF!,MATCH($J51,'H:\Users\DKokiashvili\AppData\Local\Microsoft\Windows\Temporary Internet Files\Content.Outlook\692Z2SR3\[KGZ-C-UNDP_PF_10July17_Jul''18_Dec''20_1 December 2017_according to the NSP (002).xlsx]Overview - Section A'!#REF!,0))&gt;'H:\Users\DKokiashvili\AppData\Local\Microsoft\Windows\Temporary Internet Files\Content.Outlook\692Z2SR3\[KGZ-C-UNDP_PF_10July17_Jul''18_Dec''20_1 December 2017_according to the NSP (002).xlsx]Overview - Section A'!#REF!</xm:f>
            <x14:dxf>
              <font>
                <color theme="1" tint="0.499984740745262"/>
              </font>
              <fill>
                <patternFill patternType="darkGray">
                  <fgColor theme="1" tint="0.499984740745262"/>
                  <bgColor theme="1" tint="0.499984740745262"/>
                </patternFill>
              </fill>
            </x14:dxf>
          </x14:cfRule>
          <xm:sqref>G51:G55</xm:sqref>
        </x14:conditionalFormatting>
        <x14:conditionalFormatting xmlns:xm="http://schemas.microsoft.com/office/excel/2006/main">
          <x14:cfRule type="expression" priority="79" id="{746D6AF5-6ABE-499B-9D36-6456B900E6B5}">
            <xm:f>INDEX('H:\Users\DKokiashvili\AppData\Local\Microsoft\Windows\Temporary Internet Files\Content.Outlook\692Z2SR3\[KGZ-C-UNDP_PF_10July17_Jul''18_Dec''20_1 December 2017_according to the NSP (002).xlsx]Overview - Section A'!#REF!,MATCH($J57,'H:\Users\DKokiashvili\AppData\Local\Microsoft\Windows\Temporary Internet Files\Content.Outlook\692Z2SR3\[KGZ-C-UNDP_PF_10July17_Jul''18_Dec''20_1 December 2017_according to the NSP (002).xlsx]Overview - Section A'!#REF!,0))&gt;'H:\Users\DKokiashvili\AppData\Local\Microsoft\Windows\Temporary Internet Files\Content.Outlook\692Z2SR3\[KGZ-C-UNDP_PF_10July17_Jul''18_Dec''20_1 December 2017_according to the NSP (002).xlsx]Overview - Section A'!#REF!</xm:f>
            <x14:dxf>
              <font>
                <color theme="1" tint="0.499984740745262"/>
              </font>
              <fill>
                <patternFill patternType="darkGray">
                  <fgColor theme="1" tint="0.499984740745262"/>
                  <bgColor theme="1" tint="0.499984740745262"/>
                </patternFill>
              </fill>
            </x14:dxf>
          </x14:cfRule>
          <xm:sqref>E57:F61</xm:sqref>
        </x14:conditionalFormatting>
        <x14:conditionalFormatting xmlns:xm="http://schemas.microsoft.com/office/excel/2006/main">
          <x14:cfRule type="expression" priority="78" id="{E73B9216-E77E-4FA5-9DFB-6A99DDDC15FC}">
            <xm:f>INDEX('H:\Users\DKokiashvili\AppData\Local\Microsoft\Windows\Temporary Internet Files\Content.Outlook\692Z2SR3\[KGZ-C-UNDP_PF_10July17_Jul''18_Dec''20_1 December 2017_according to the NSP (002).xlsx]Overview - Section A'!#REF!,MATCH($J57,'H:\Users\DKokiashvili\AppData\Local\Microsoft\Windows\Temporary Internet Files\Content.Outlook\692Z2SR3\[KGZ-C-UNDP_PF_10July17_Jul''18_Dec''20_1 December 2017_according to the NSP (002).xlsx]Overview - Section A'!#REF!,0))&gt;'H:\Users\DKokiashvili\AppData\Local\Microsoft\Windows\Temporary Internet Files\Content.Outlook\692Z2SR3\[KGZ-C-UNDP_PF_10July17_Jul''18_Dec''20_1 December 2017_according to the NSP (002).xlsx]Overview - Section A'!#REF!</xm:f>
            <x14:dxf>
              <font>
                <color theme="1" tint="0.499984740745262"/>
              </font>
              <fill>
                <patternFill patternType="darkGray">
                  <fgColor theme="1" tint="0.499984740745262"/>
                  <bgColor theme="1" tint="0.499984740745262"/>
                </patternFill>
              </fill>
            </x14:dxf>
          </x14:cfRule>
          <xm:sqref>G57:G61</xm:sqref>
        </x14:conditionalFormatting>
        <x14:conditionalFormatting xmlns:xm="http://schemas.microsoft.com/office/excel/2006/main">
          <x14:cfRule type="expression" priority="75" id="{88C85DE6-5703-4533-A6BE-37EF0CC792C6}">
            <xm:f>INDEX('H:\Users\DKokiashvili\AppData\Local\Microsoft\Windows\Temporary Internet Files\Content.Outlook\692Z2SR3\[KGZ-C-UNDP_PF_10July17_Jul''18_Dec''20_1 December 2017_according to the NSP (002).xlsx]Overview - Section A'!#REF!,MATCH($J63,'H:\Users\DKokiashvili\AppData\Local\Microsoft\Windows\Temporary Internet Files\Content.Outlook\692Z2SR3\[KGZ-C-UNDP_PF_10July17_Jul''18_Dec''20_1 December 2017_according to the NSP (002).xlsx]Overview - Section A'!#REF!,0))&gt;'H:\Users\DKokiashvili\AppData\Local\Microsoft\Windows\Temporary Internet Files\Content.Outlook\692Z2SR3\[KGZ-C-UNDP_PF_10July17_Jul''18_Dec''20_1 December 2017_according to the NSP (002).xlsx]Overview - Section A'!#REF!</xm:f>
            <x14:dxf>
              <font>
                <color theme="1" tint="0.499984740745262"/>
              </font>
              <fill>
                <patternFill patternType="darkGray">
                  <fgColor theme="1" tint="0.499984740745262"/>
                  <bgColor theme="1" tint="0.499984740745262"/>
                </patternFill>
              </fill>
            </x14:dxf>
          </x14:cfRule>
          <xm:sqref>E63:F67</xm:sqref>
        </x14:conditionalFormatting>
        <x14:conditionalFormatting xmlns:xm="http://schemas.microsoft.com/office/excel/2006/main">
          <x14:cfRule type="expression" priority="74" id="{DB07E675-6691-42E1-B618-302FA145DAF3}">
            <xm:f>INDEX('H:\Users\DKokiashvili\AppData\Local\Microsoft\Windows\Temporary Internet Files\Content.Outlook\692Z2SR3\[KGZ-C-UNDP_PF_10July17_Jul''18_Dec''20_1 December 2017_according to the NSP (002).xlsx]Overview - Section A'!#REF!,MATCH($J63,'H:\Users\DKokiashvili\AppData\Local\Microsoft\Windows\Temporary Internet Files\Content.Outlook\692Z2SR3\[KGZ-C-UNDP_PF_10July17_Jul''18_Dec''20_1 December 2017_according to the NSP (002).xlsx]Overview - Section A'!#REF!,0))&gt;'H:\Users\DKokiashvili\AppData\Local\Microsoft\Windows\Temporary Internet Files\Content.Outlook\692Z2SR3\[KGZ-C-UNDP_PF_10July17_Jul''18_Dec''20_1 December 2017_according to the NSP (002).xlsx]Overview - Section A'!#REF!</xm:f>
            <x14:dxf>
              <font>
                <color theme="1" tint="0.499984740745262"/>
              </font>
              <fill>
                <patternFill patternType="darkGray">
                  <fgColor theme="1" tint="0.499984740745262"/>
                  <bgColor theme="1" tint="0.499984740745262"/>
                </patternFill>
              </fill>
            </x14:dxf>
          </x14:cfRule>
          <xm:sqref>G63:G67</xm:sqref>
        </x14:conditionalFormatting>
        <x14:conditionalFormatting xmlns:xm="http://schemas.microsoft.com/office/excel/2006/main">
          <x14:cfRule type="expression" priority="71" id="{2210B99A-F379-48C1-80D1-C24712984BDC}">
            <xm:f>INDEX('H:\Users\DKokiashvili\AppData\Local\Microsoft\Windows\Temporary Internet Files\Content.Outlook\692Z2SR3\[KGZ-C-UNDP_PF_10July17_Jul''18_Dec''20_1 December 2017_according to the NSP (002).xlsx]Overview - Section A'!#REF!,MATCH($J69,'H:\Users\DKokiashvili\AppData\Local\Microsoft\Windows\Temporary Internet Files\Content.Outlook\692Z2SR3\[KGZ-C-UNDP_PF_10July17_Jul''18_Dec''20_1 December 2017_according to the NSP (002).xlsx]Overview - Section A'!#REF!,0))&gt;'H:\Users\DKokiashvili\AppData\Local\Microsoft\Windows\Temporary Internet Files\Content.Outlook\692Z2SR3\[KGZ-C-UNDP_PF_10July17_Jul''18_Dec''20_1 December 2017_according to the NSP (002).xlsx]Overview - Section A'!#REF!</xm:f>
            <x14:dxf>
              <font>
                <color theme="1" tint="0.499984740745262"/>
              </font>
              <fill>
                <patternFill patternType="darkGray">
                  <fgColor theme="1" tint="0.499984740745262"/>
                  <bgColor theme="1" tint="0.499984740745262"/>
                </patternFill>
              </fill>
            </x14:dxf>
          </x14:cfRule>
          <xm:sqref>E69:F73</xm:sqref>
        </x14:conditionalFormatting>
        <x14:conditionalFormatting xmlns:xm="http://schemas.microsoft.com/office/excel/2006/main">
          <x14:cfRule type="expression" priority="70" id="{2479CDDF-838C-4922-A23F-927A90771AB1}">
            <xm:f>INDEX('H:\Users\DKokiashvili\AppData\Local\Microsoft\Windows\Temporary Internet Files\Content.Outlook\692Z2SR3\[KGZ-C-UNDP_PF_10July17_Jul''18_Dec''20_1 December 2017_according to the NSP (002).xlsx]Overview - Section A'!#REF!,MATCH($J69,'H:\Users\DKokiashvili\AppData\Local\Microsoft\Windows\Temporary Internet Files\Content.Outlook\692Z2SR3\[KGZ-C-UNDP_PF_10July17_Jul''18_Dec''20_1 December 2017_according to the NSP (002).xlsx]Overview - Section A'!#REF!,0))&gt;'H:\Users\DKokiashvili\AppData\Local\Microsoft\Windows\Temporary Internet Files\Content.Outlook\692Z2SR3\[KGZ-C-UNDP_PF_10July17_Jul''18_Dec''20_1 December 2017_according to the NSP (002).xlsx]Overview - Section A'!#REF!</xm:f>
            <x14:dxf>
              <font>
                <color theme="1" tint="0.499984740745262"/>
              </font>
              <fill>
                <patternFill patternType="darkGray">
                  <fgColor theme="1" tint="0.499984740745262"/>
                  <bgColor theme="1" tint="0.499984740745262"/>
                </patternFill>
              </fill>
            </x14:dxf>
          </x14:cfRule>
          <xm:sqref>G69:G73</xm:sqref>
        </x14:conditionalFormatting>
        <x14:conditionalFormatting xmlns:xm="http://schemas.microsoft.com/office/excel/2006/main">
          <x14:cfRule type="expression" priority="67" id="{D89997AC-BBA1-4EDA-8EB8-45F7CD47D386}">
            <xm:f>INDEX('H:\Users\DKokiashvili\AppData\Local\Microsoft\Windows\Temporary Internet Files\Content.Outlook\692Z2SR3\[KGZ-C-UNDP_PF_10July17_Jul''18_Dec''20_1 December 2017_according to the NSP (002).xlsx]Overview - Section A'!#REF!,MATCH($J75,'H:\Users\DKokiashvili\AppData\Local\Microsoft\Windows\Temporary Internet Files\Content.Outlook\692Z2SR3\[KGZ-C-UNDP_PF_10July17_Jul''18_Dec''20_1 December 2017_according to the NSP (002).xlsx]Overview - Section A'!#REF!,0))&gt;'H:\Users\DKokiashvili\AppData\Local\Microsoft\Windows\Temporary Internet Files\Content.Outlook\692Z2SR3\[KGZ-C-UNDP_PF_10July17_Jul''18_Dec''20_1 December 2017_according to the NSP (002).xlsx]Overview - Section A'!#REF!</xm:f>
            <x14:dxf>
              <font>
                <color theme="1" tint="0.499984740745262"/>
              </font>
              <fill>
                <patternFill patternType="darkGray">
                  <fgColor theme="1" tint="0.499984740745262"/>
                  <bgColor theme="1" tint="0.499984740745262"/>
                </patternFill>
              </fill>
            </x14:dxf>
          </x14:cfRule>
          <xm:sqref>E75:F79</xm:sqref>
        </x14:conditionalFormatting>
        <x14:conditionalFormatting xmlns:xm="http://schemas.microsoft.com/office/excel/2006/main">
          <x14:cfRule type="expression" priority="66" id="{41B23250-8ED0-479D-8752-AACF166071D2}">
            <xm:f>INDEX('H:\Users\DKokiashvili\AppData\Local\Microsoft\Windows\Temporary Internet Files\Content.Outlook\692Z2SR3\[KGZ-C-UNDP_PF_10July17_Jul''18_Dec''20_1 December 2017_according to the NSP (002).xlsx]Overview - Section A'!#REF!,MATCH($J75,'H:\Users\DKokiashvili\AppData\Local\Microsoft\Windows\Temporary Internet Files\Content.Outlook\692Z2SR3\[KGZ-C-UNDP_PF_10July17_Jul''18_Dec''20_1 December 2017_according to the NSP (002).xlsx]Overview - Section A'!#REF!,0))&gt;'H:\Users\DKokiashvili\AppData\Local\Microsoft\Windows\Temporary Internet Files\Content.Outlook\692Z2SR3\[KGZ-C-UNDP_PF_10July17_Jul''18_Dec''20_1 December 2017_according to the NSP (002).xlsx]Overview - Section A'!#REF!</xm:f>
            <x14:dxf>
              <font>
                <color theme="1" tint="0.499984740745262"/>
              </font>
              <fill>
                <patternFill patternType="darkGray">
                  <fgColor theme="1" tint="0.499984740745262"/>
                  <bgColor theme="1" tint="0.499984740745262"/>
                </patternFill>
              </fill>
            </x14:dxf>
          </x14:cfRule>
          <xm:sqref>G75:G79</xm:sqref>
        </x14:conditionalFormatting>
        <x14:conditionalFormatting xmlns:xm="http://schemas.microsoft.com/office/excel/2006/main">
          <x14:cfRule type="expression" priority="63" id="{F98B68A0-79FE-41AB-9410-2F7A733C758F}">
            <xm:f>INDEX('H:\Users\DKokiashvili\AppData\Local\Microsoft\Windows\Temporary Internet Files\Content.Outlook\692Z2SR3\[KGZ-C-UNDP_PF_10July17_Jul''18_Dec''20_1 December 2017_according to the NSP (002).xlsx]Overview - Section A'!#REF!,MATCH($J81,'H:\Users\DKokiashvili\AppData\Local\Microsoft\Windows\Temporary Internet Files\Content.Outlook\692Z2SR3\[KGZ-C-UNDP_PF_10July17_Jul''18_Dec''20_1 December 2017_according to the NSP (002).xlsx]Overview - Section A'!#REF!,0))&gt;'H:\Users\DKokiashvili\AppData\Local\Microsoft\Windows\Temporary Internet Files\Content.Outlook\692Z2SR3\[KGZ-C-UNDP_PF_10July17_Jul''18_Dec''20_1 December 2017_according to the NSP (002).xlsx]Overview - Section A'!#REF!</xm:f>
            <x14:dxf>
              <font>
                <color theme="1" tint="0.499984740745262"/>
              </font>
              <fill>
                <patternFill patternType="darkGray">
                  <fgColor theme="1" tint="0.499984740745262"/>
                  <bgColor theme="1" tint="0.499984740745262"/>
                </patternFill>
              </fill>
            </x14:dxf>
          </x14:cfRule>
          <xm:sqref>E81:F85</xm:sqref>
        </x14:conditionalFormatting>
        <x14:conditionalFormatting xmlns:xm="http://schemas.microsoft.com/office/excel/2006/main">
          <x14:cfRule type="expression" priority="62" id="{192DBBFB-4F49-4BF4-8DD1-1F483949B7EA}">
            <xm:f>INDEX('H:\Users\DKokiashvili\AppData\Local\Microsoft\Windows\Temporary Internet Files\Content.Outlook\692Z2SR3\[KGZ-C-UNDP_PF_10July17_Jul''18_Dec''20_1 December 2017_according to the NSP (002).xlsx]Overview - Section A'!#REF!,MATCH($J81,'H:\Users\DKokiashvili\AppData\Local\Microsoft\Windows\Temporary Internet Files\Content.Outlook\692Z2SR3\[KGZ-C-UNDP_PF_10July17_Jul''18_Dec''20_1 December 2017_according to the NSP (002).xlsx]Overview - Section A'!#REF!,0))&gt;'H:\Users\DKokiashvili\AppData\Local\Microsoft\Windows\Temporary Internet Files\Content.Outlook\692Z2SR3\[KGZ-C-UNDP_PF_10July17_Jul''18_Dec''20_1 December 2017_according to the NSP (002).xlsx]Overview - Section A'!#REF!</xm:f>
            <x14:dxf>
              <font>
                <color theme="1" tint="0.499984740745262"/>
              </font>
              <fill>
                <patternFill patternType="darkGray">
                  <fgColor theme="1" tint="0.499984740745262"/>
                  <bgColor theme="1" tint="0.499984740745262"/>
                </patternFill>
              </fill>
            </x14:dxf>
          </x14:cfRule>
          <xm:sqref>G81:G85</xm:sqref>
        </x14:conditionalFormatting>
        <x14:conditionalFormatting xmlns:xm="http://schemas.microsoft.com/office/excel/2006/main">
          <x14:cfRule type="expression" priority="59" id="{61F6B298-225E-490B-A452-3F6316F6240C}">
            <xm:f>INDEX('H:\Users\DKokiashvili\AppData\Local\Microsoft\Windows\Temporary Internet Files\Content.Outlook\692Z2SR3\[KGZ-C-UNDP_PF_10July17_Jul''18_Dec''20_1 December 2017_according to the NSP (002).xlsx]Overview - Section A'!#REF!,MATCH($J87,'H:\Users\DKokiashvili\AppData\Local\Microsoft\Windows\Temporary Internet Files\Content.Outlook\692Z2SR3\[KGZ-C-UNDP_PF_10July17_Jul''18_Dec''20_1 December 2017_according to the NSP (002).xlsx]Overview - Section A'!#REF!,0))&gt;'H:\Users\DKokiashvili\AppData\Local\Microsoft\Windows\Temporary Internet Files\Content.Outlook\692Z2SR3\[KGZ-C-UNDP_PF_10July17_Jul''18_Dec''20_1 December 2017_according to the NSP (002).xlsx]Overview - Section A'!#REF!</xm:f>
            <x14:dxf>
              <font>
                <color theme="1" tint="0.499984740745262"/>
              </font>
              <fill>
                <patternFill patternType="darkGray">
                  <fgColor theme="1" tint="0.499984740745262"/>
                  <bgColor theme="1" tint="0.499984740745262"/>
                </patternFill>
              </fill>
            </x14:dxf>
          </x14:cfRule>
          <xm:sqref>E87:F91</xm:sqref>
        </x14:conditionalFormatting>
        <x14:conditionalFormatting xmlns:xm="http://schemas.microsoft.com/office/excel/2006/main">
          <x14:cfRule type="expression" priority="58" id="{8C931E8A-DF3C-4D15-9B21-BF94F6AF3BEF}">
            <xm:f>INDEX('H:\Users\DKokiashvili\AppData\Local\Microsoft\Windows\Temporary Internet Files\Content.Outlook\692Z2SR3\[KGZ-C-UNDP_PF_10July17_Jul''18_Dec''20_1 December 2017_according to the NSP (002).xlsx]Overview - Section A'!#REF!,MATCH($J87,'H:\Users\DKokiashvili\AppData\Local\Microsoft\Windows\Temporary Internet Files\Content.Outlook\692Z2SR3\[KGZ-C-UNDP_PF_10July17_Jul''18_Dec''20_1 December 2017_according to the NSP (002).xlsx]Overview - Section A'!#REF!,0))&gt;'H:\Users\DKokiashvili\AppData\Local\Microsoft\Windows\Temporary Internet Files\Content.Outlook\692Z2SR3\[KGZ-C-UNDP_PF_10July17_Jul''18_Dec''20_1 December 2017_according to the NSP (002).xlsx]Overview - Section A'!#REF!</xm:f>
            <x14:dxf>
              <font>
                <color theme="1" tint="0.499984740745262"/>
              </font>
              <fill>
                <patternFill patternType="darkGray">
                  <fgColor theme="1" tint="0.499984740745262"/>
                  <bgColor theme="1" tint="0.499984740745262"/>
                </patternFill>
              </fill>
            </x14:dxf>
          </x14:cfRule>
          <xm:sqref>G87:G91</xm:sqref>
        </x14:conditionalFormatting>
        <x14:conditionalFormatting xmlns:xm="http://schemas.microsoft.com/office/excel/2006/main">
          <x14:cfRule type="expression" priority="55" id="{CE6189FC-A899-47D2-A83A-0D82C798341A}">
            <xm:f>INDEX('H:\Users\DKokiashvili\AppData\Local\Microsoft\Windows\Temporary Internet Files\Content.Outlook\692Z2SR3\[KGZ-C-UNDP_PF_10July17_Jul''18_Dec''20_1 December 2017_according to the NSP (002).xlsx]Overview - Section A'!#REF!,MATCH($J93,'H:\Users\DKokiashvili\AppData\Local\Microsoft\Windows\Temporary Internet Files\Content.Outlook\692Z2SR3\[KGZ-C-UNDP_PF_10July17_Jul''18_Dec''20_1 December 2017_according to the NSP (002).xlsx]Overview - Section A'!#REF!,0))&gt;'H:\Users\DKokiashvili\AppData\Local\Microsoft\Windows\Temporary Internet Files\Content.Outlook\692Z2SR3\[KGZ-C-UNDP_PF_10July17_Jul''18_Dec''20_1 December 2017_according to the NSP (002).xlsx]Overview - Section A'!#REF!</xm:f>
            <x14:dxf>
              <font>
                <color theme="1" tint="0.499984740745262"/>
              </font>
              <fill>
                <patternFill patternType="darkGray">
                  <fgColor theme="1" tint="0.499984740745262"/>
                  <bgColor theme="1" tint="0.499984740745262"/>
                </patternFill>
              </fill>
            </x14:dxf>
          </x14:cfRule>
          <xm:sqref>E93:F97</xm:sqref>
        </x14:conditionalFormatting>
        <x14:conditionalFormatting xmlns:xm="http://schemas.microsoft.com/office/excel/2006/main">
          <x14:cfRule type="expression" priority="54" id="{730288A0-594A-4208-BF75-FA73524465A0}">
            <xm:f>INDEX('H:\Users\DKokiashvili\AppData\Local\Microsoft\Windows\Temporary Internet Files\Content.Outlook\692Z2SR3\[KGZ-C-UNDP_PF_10July17_Jul''18_Dec''20_1 December 2017_according to the NSP (002).xlsx]Overview - Section A'!#REF!,MATCH($J93,'H:\Users\DKokiashvili\AppData\Local\Microsoft\Windows\Temporary Internet Files\Content.Outlook\692Z2SR3\[KGZ-C-UNDP_PF_10July17_Jul''18_Dec''20_1 December 2017_according to the NSP (002).xlsx]Overview - Section A'!#REF!,0))&gt;'H:\Users\DKokiashvili\AppData\Local\Microsoft\Windows\Temporary Internet Files\Content.Outlook\692Z2SR3\[KGZ-C-UNDP_PF_10July17_Jul''18_Dec''20_1 December 2017_according to the NSP (002).xlsx]Overview - Section A'!#REF!</xm:f>
            <x14:dxf>
              <font>
                <color theme="1" tint="0.499984740745262"/>
              </font>
              <fill>
                <patternFill patternType="darkGray">
                  <fgColor theme="1" tint="0.499984740745262"/>
                  <bgColor theme="1" tint="0.499984740745262"/>
                </patternFill>
              </fill>
            </x14:dxf>
          </x14:cfRule>
          <xm:sqref>G93:G97</xm:sqref>
        </x14:conditionalFormatting>
        <x14:conditionalFormatting xmlns:xm="http://schemas.microsoft.com/office/excel/2006/main">
          <x14:cfRule type="expression" priority="51" id="{E881F588-92E3-4B28-87F4-8B581C0A359A}">
            <xm:f>INDEX('H:\Users\DKokiashvili\AppData\Local\Microsoft\Windows\Temporary Internet Files\Content.Outlook\692Z2SR3\[KGZ-C-UNDP_PF_10July17_Jul''18_Dec''20_1 December 2017_according to the NSP (002).xlsx]Overview - Section A'!#REF!,MATCH($J99,'H:\Users\DKokiashvili\AppData\Local\Microsoft\Windows\Temporary Internet Files\Content.Outlook\692Z2SR3\[KGZ-C-UNDP_PF_10July17_Jul''18_Dec''20_1 December 2017_according to the NSP (002).xlsx]Overview - Section A'!#REF!,0))&gt;'H:\Users\DKokiashvili\AppData\Local\Microsoft\Windows\Temporary Internet Files\Content.Outlook\692Z2SR3\[KGZ-C-UNDP_PF_10July17_Jul''18_Dec''20_1 December 2017_according to the NSP (002).xlsx]Overview - Section A'!#REF!</xm:f>
            <x14:dxf>
              <font>
                <color theme="1" tint="0.499984740745262"/>
              </font>
              <fill>
                <patternFill patternType="darkGray">
                  <fgColor theme="1" tint="0.499984740745262"/>
                  <bgColor theme="1" tint="0.499984740745262"/>
                </patternFill>
              </fill>
            </x14:dxf>
          </x14:cfRule>
          <xm:sqref>E99:F103</xm:sqref>
        </x14:conditionalFormatting>
        <x14:conditionalFormatting xmlns:xm="http://schemas.microsoft.com/office/excel/2006/main">
          <x14:cfRule type="expression" priority="50" id="{5A7A5CEF-7C45-47E3-BC04-033D24386A75}">
            <xm:f>INDEX('H:\Users\DKokiashvili\AppData\Local\Microsoft\Windows\Temporary Internet Files\Content.Outlook\692Z2SR3\[KGZ-C-UNDP_PF_10July17_Jul''18_Dec''20_1 December 2017_according to the NSP (002).xlsx]Overview - Section A'!#REF!,MATCH($J99,'H:\Users\DKokiashvili\AppData\Local\Microsoft\Windows\Temporary Internet Files\Content.Outlook\692Z2SR3\[KGZ-C-UNDP_PF_10July17_Jul''18_Dec''20_1 December 2017_according to the NSP (002).xlsx]Overview - Section A'!#REF!,0))&gt;'H:\Users\DKokiashvili\AppData\Local\Microsoft\Windows\Temporary Internet Files\Content.Outlook\692Z2SR3\[KGZ-C-UNDP_PF_10July17_Jul''18_Dec''20_1 December 2017_according to the NSP (002).xlsx]Overview - Section A'!#REF!</xm:f>
            <x14:dxf>
              <font>
                <color theme="1" tint="0.499984740745262"/>
              </font>
              <fill>
                <patternFill patternType="darkGray">
                  <fgColor theme="1" tint="0.499984740745262"/>
                  <bgColor theme="1" tint="0.499984740745262"/>
                </patternFill>
              </fill>
            </x14:dxf>
          </x14:cfRule>
          <xm:sqref>G99:G103</xm:sqref>
        </x14:conditionalFormatting>
        <x14:conditionalFormatting xmlns:xm="http://schemas.microsoft.com/office/excel/2006/main">
          <x14:cfRule type="expression" priority="47" id="{C1C6E9D6-B7A5-4F90-B935-901E807D2B6C}">
            <xm:f>INDEX('H:\Users\DKokiashvili\AppData\Local\Microsoft\Windows\Temporary Internet Files\Content.Outlook\692Z2SR3\[KGZ-C-UNDP_PF_10July17_Jul''18_Dec''20_1 December 2017_according to the NSP (002).xlsx]Overview - Section A'!#REF!,MATCH($J105,'H:\Users\DKokiashvili\AppData\Local\Microsoft\Windows\Temporary Internet Files\Content.Outlook\692Z2SR3\[KGZ-C-UNDP_PF_10July17_Jul''18_Dec''20_1 December 2017_according to the NSP (002).xlsx]Overview - Section A'!#REF!,0))&gt;'H:\Users\DKokiashvili\AppData\Local\Microsoft\Windows\Temporary Internet Files\Content.Outlook\692Z2SR3\[KGZ-C-UNDP_PF_10July17_Jul''18_Dec''20_1 December 2017_according to the NSP (002).xlsx]Overview - Section A'!#REF!</xm:f>
            <x14:dxf>
              <font>
                <color theme="1" tint="0.499984740745262"/>
              </font>
              <fill>
                <patternFill patternType="darkGray">
                  <fgColor theme="1" tint="0.499984740745262"/>
                  <bgColor theme="1" tint="0.499984740745262"/>
                </patternFill>
              </fill>
            </x14:dxf>
          </x14:cfRule>
          <xm:sqref>G105:G109</xm:sqref>
        </x14:conditionalFormatting>
        <x14:conditionalFormatting xmlns:xm="http://schemas.microsoft.com/office/excel/2006/main">
          <x14:cfRule type="expression" priority="44" id="{E9F5142F-D0E1-4B30-8248-A4763F32EA7C}">
            <xm:f>INDEX('H:\Users\DKokiashvili\AppData\Local\Microsoft\Windows\Temporary Internet Files\Content.Outlook\692Z2SR3\[KGZ-C-UNDP_PF_10July17_Jul''18_Dec''20_1 December 2017_according to the NSP (002).xlsx]Overview - Section A'!#REF!,MATCH($J111,'H:\Users\DKokiashvili\AppData\Local\Microsoft\Windows\Temporary Internet Files\Content.Outlook\692Z2SR3\[KGZ-C-UNDP_PF_10July17_Jul''18_Dec''20_1 December 2017_according to the NSP (002).xlsx]Overview - Section A'!#REF!,0))&gt;'H:\Users\DKokiashvili\AppData\Local\Microsoft\Windows\Temporary Internet Files\Content.Outlook\692Z2SR3\[KGZ-C-UNDP_PF_10July17_Jul''18_Dec''20_1 December 2017_according to the NSP (002).xlsx]Overview - Section A'!#REF!</xm:f>
            <x14:dxf>
              <font>
                <color theme="1" tint="0.499984740745262"/>
              </font>
              <fill>
                <patternFill patternType="darkGray">
                  <fgColor theme="1" tint="0.499984740745262"/>
                  <bgColor theme="1" tint="0.499984740745262"/>
                </patternFill>
              </fill>
            </x14:dxf>
          </x14:cfRule>
          <xm:sqref>G111:G115</xm:sqref>
        </x14:conditionalFormatting>
        <x14:conditionalFormatting xmlns:xm="http://schemas.microsoft.com/office/excel/2006/main">
          <x14:cfRule type="expression" priority="41" id="{04F14096-49DC-447F-B140-D8567ACA009C}">
            <xm:f>INDEX('H:\Users\DKokiashvili\AppData\Local\Microsoft\Windows\Temporary Internet Files\Content.Outlook\692Z2SR3\[KGZ-C-UNDP_PF_10July17_Jul''18_Dec''20_1 December 2017_according to the NSP (002).xlsx]Overview - Section A'!#REF!,MATCH($J117,'H:\Users\DKokiashvili\AppData\Local\Microsoft\Windows\Temporary Internet Files\Content.Outlook\692Z2SR3\[KGZ-C-UNDP_PF_10July17_Jul''18_Dec''20_1 December 2017_according to the NSP (002).xlsx]Overview - Section A'!#REF!,0))&gt;'H:\Users\DKokiashvili\AppData\Local\Microsoft\Windows\Temporary Internet Files\Content.Outlook\692Z2SR3\[KGZ-C-UNDP_PF_10July17_Jul''18_Dec''20_1 December 2017_according to the NSP (002).xlsx]Overview - Section A'!#REF!</xm:f>
            <x14:dxf>
              <font>
                <color theme="1" tint="0.499984740745262"/>
              </font>
              <fill>
                <patternFill patternType="darkGray">
                  <fgColor theme="1" tint="0.499984740745262"/>
                  <bgColor theme="1" tint="0.499984740745262"/>
                </patternFill>
              </fill>
            </x14:dxf>
          </x14:cfRule>
          <xm:sqref>E117:F121</xm:sqref>
        </x14:conditionalFormatting>
        <x14:conditionalFormatting xmlns:xm="http://schemas.microsoft.com/office/excel/2006/main">
          <x14:cfRule type="expression" priority="40" id="{F6A911C0-E888-4A00-8395-0817F3490FFD}">
            <xm:f>INDEX('H:\Users\DKokiashvili\AppData\Local\Microsoft\Windows\Temporary Internet Files\Content.Outlook\692Z2SR3\[KGZ-C-UNDP_PF_10July17_Jul''18_Dec''20_1 December 2017_according to the NSP (002).xlsx]Overview - Section A'!#REF!,MATCH($J117,'H:\Users\DKokiashvili\AppData\Local\Microsoft\Windows\Temporary Internet Files\Content.Outlook\692Z2SR3\[KGZ-C-UNDP_PF_10July17_Jul''18_Dec''20_1 December 2017_according to the NSP (002).xlsx]Overview - Section A'!#REF!,0))&gt;'H:\Users\DKokiashvili\AppData\Local\Microsoft\Windows\Temporary Internet Files\Content.Outlook\692Z2SR3\[KGZ-C-UNDP_PF_10July17_Jul''18_Dec''20_1 December 2017_according to the NSP (002).xlsx]Overview - Section A'!#REF!</xm:f>
            <x14:dxf>
              <font>
                <color theme="1" tint="0.499984740745262"/>
              </font>
              <fill>
                <patternFill patternType="darkGray">
                  <fgColor theme="1" tint="0.499984740745262"/>
                  <bgColor theme="1" tint="0.499984740745262"/>
                </patternFill>
              </fill>
            </x14:dxf>
          </x14:cfRule>
          <xm:sqref>G117:G121</xm:sqref>
        </x14:conditionalFormatting>
        <x14:conditionalFormatting xmlns:xm="http://schemas.microsoft.com/office/excel/2006/main">
          <x14:cfRule type="expression" priority="37" id="{53A23D4B-93DE-4200-A270-2BEA02393D8D}">
            <xm:f>INDEX('H:\Users\DKokiashvili\AppData\Local\Microsoft\Windows\Temporary Internet Files\Content.Outlook\692Z2SR3\[KGZ-C-UNDP_PF_01Dec 17 (003).xlsx]Overview - Section A'!#REF!,MATCH($J123,'H:\Users\DKokiashvili\AppData\Local\Microsoft\Windows\Temporary Internet Files\Content.Outlook\692Z2SR3\[KGZ-C-UNDP_PF_01Dec 17 (003).xlsx]Overview - Section A'!#REF!,0))&gt;'H:\Users\DKokiashvili\AppData\Local\Microsoft\Windows\Temporary Internet Files\Content.Outlook\692Z2SR3\[KGZ-C-UNDP_PF_01Dec 17 (003).xlsx]Overview - Section A'!#REF!</xm:f>
            <x14:dxf>
              <font>
                <color theme="4" tint="0.79998168889431442"/>
              </font>
              <fill>
                <patternFill patternType="solid">
                  <fgColor theme="1" tint="0.499984740745262"/>
                  <bgColor rgb="FFDAEEF3"/>
                </patternFill>
              </fill>
            </x14:dxf>
          </x14:cfRule>
          <xm:sqref>E123:E127</xm:sqref>
        </x14:conditionalFormatting>
        <x14:conditionalFormatting xmlns:xm="http://schemas.microsoft.com/office/excel/2006/main">
          <x14:cfRule type="expression" priority="34" id="{09AE51B8-11ED-43FC-926C-9650DF62A315}">
            <xm:f>INDEX('H:\Users\DKokiashvili\AppData\Local\Microsoft\Windows\Temporary Internet Files\Content.Outlook\692Z2SR3\[KGZ-C-UNDP_PF_01Dec 17 (003).xlsx]Overview - Section A'!#REF!,MATCH($J129,'H:\Users\DKokiashvili\AppData\Local\Microsoft\Windows\Temporary Internet Files\Content.Outlook\692Z2SR3\[KGZ-C-UNDP_PF_01Dec 17 (003).xlsx]Overview - Section A'!#REF!,0))&gt;'H:\Users\DKokiashvili\AppData\Local\Microsoft\Windows\Temporary Internet Files\Content.Outlook\692Z2SR3\[KGZ-C-UNDP_PF_01Dec 17 (003).xlsx]Overview - Section A'!#REF!</xm:f>
            <x14:dxf>
              <font>
                <color theme="4" tint="0.79998168889431442"/>
              </font>
              <fill>
                <patternFill patternType="solid">
                  <fgColor theme="1" tint="0.499984740745262"/>
                  <bgColor rgb="FFDAEEF3"/>
                </patternFill>
              </fill>
            </x14:dxf>
          </x14:cfRule>
          <xm:sqref>E129:E133</xm:sqref>
        </x14:conditionalFormatting>
        <x14:conditionalFormatting xmlns:xm="http://schemas.microsoft.com/office/excel/2006/main">
          <x14:cfRule type="expression" priority="31" id="{5B2D36B7-BD2B-4856-9688-D9C4A37C3FA1}">
            <xm:f>INDEX('H:\Users\DKokiashvili\AppData\Local\Microsoft\Windows\Temporary Internet Files\Content.Outlook\692Z2SR3\[KGZ-C-UNDP_PF_01Dec 17 (003).xlsx]Overview - Section A'!#REF!,MATCH($J135,'H:\Users\DKokiashvili\AppData\Local\Microsoft\Windows\Temporary Internet Files\Content.Outlook\692Z2SR3\[KGZ-C-UNDP_PF_01Dec 17 (003).xlsx]Overview - Section A'!#REF!,0))&gt;'H:\Users\DKokiashvili\AppData\Local\Microsoft\Windows\Temporary Internet Files\Content.Outlook\692Z2SR3\[KGZ-C-UNDP_PF_01Dec 17 (003).xlsx]Overview - Section A'!#REF!</xm:f>
            <x14:dxf>
              <font>
                <color theme="4" tint="0.79998168889431442"/>
              </font>
              <fill>
                <patternFill patternType="solid">
                  <fgColor theme="1" tint="0.499984740745262"/>
                  <bgColor rgb="FFDAEEF3"/>
                </patternFill>
              </fill>
            </x14:dxf>
          </x14:cfRule>
          <xm:sqref>E135:E139</xm:sqref>
        </x14:conditionalFormatting>
        <x14:conditionalFormatting xmlns:xm="http://schemas.microsoft.com/office/excel/2006/main">
          <x14:cfRule type="expression" priority="25" id="{132A83ED-4A23-494A-A57F-5DCD35218D21}">
            <xm:f>INDEX('H:\Users\DKokiashvili\AppData\Local\Microsoft\Windows\Temporary Internet Files\Content.Outlook\692Z2SR3\[KGZ-C-UNDP_PF_01Dec 17 (003).xlsx]Overview - Section A'!#REF!,MATCH($J147,'H:\Users\DKokiashvili\AppData\Local\Microsoft\Windows\Temporary Internet Files\Content.Outlook\692Z2SR3\[KGZ-C-UNDP_PF_01Dec 17 (003).xlsx]Overview - Section A'!#REF!,0))&gt;'H:\Users\DKokiashvili\AppData\Local\Microsoft\Windows\Temporary Internet Files\Content.Outlook\692Z2SR3\[KGZ-C-UNDP_PF_01Dec 17 (003).xlsx]Overview - Section A'!#REF!</xm:f>
            <x14:dxf>
              <font>
                <color theme="4" tint="0.79998168889431442"/>
              </font>
              <fill>
                <patternFill patternType="solid">
                  <fgColor theme="1" tint="0.499984740745262"/>
                  <bgColor rgb="FFDAEEF3"/>
                </patternFill>
              </fill>
            </x14:dxf>
          </x14:cfRule>
          <xm:sqref>E147:E151</xm:sqref>
        </x14:conditionalFormatting>
        <x14:conditionalFormatting xmlns:xm="http://schemas.microsoft.com/office/excel/2006/main">
          <x14:cfRule type="expression" priority="22" id="{DE7E4507-93C6-4F63-82EA-9BD06A057F43}">
            <xm:f>INDEX('H:\Users\DKokiashvili\AppData\Local\Microsoft\Windows\Temporary Internet Files\Content.Outlook\692Z2SR3\[KGZ-C-UNDP_PF_01Dec 17 (003).xlsx]Overview - Section A'!#REF!,MATCH($J147,'H:\Users\DKokiashvili\AppData\Local\Microsoft\Windows\Temporary Internet Files\Content.Outlook\692Z2SR3\[KGZ-C-UNDP_PF_01Dec 17 (003).xlsx]Overview - Section A'!#REF!,0))&gt;'H:\Users\DKokiashvili\AppData\Local\Microsoft\Windows\Temporary Internet Files\Content.Outlook\692Z2SR3\[KGZ-C-UNDP_PF_01Dec 17 (003).xlsx]Overview - Section A'!#REF!</xm:f>
            <x14:dxf>
              <font>
                <color theme="4" tint="0.79998168889431442"/>
              </font>
              <fill>
                <patternFill patternType="solid">
                  <fgColor theme="1" tint="0.499984740745262"/>
                  <bgColor rgb="FFDAEEF3"/>
                </patternFill>
              </fill>
            </x14:dxf>
          </x14:cfRule>
          <xm:sqref>G147:G151</xm:sqref>
        </x14:conditionalFormatting>
        <x14:conditionalFormatting xmlns:xm="http://schemas.microsoft.com/office/excel/2006/main">
          <x14:cfRule type="expression" priority="19" id="{5D26DE52-D959-4F0A-9481-124BB5FDC9C1}">
            <xm:f>INDEX('H:\Users\DKokiashvili\AppData\Local\Microsoft\Windows\Temporary Internet Files\Content.Outlook\692Z2SR3\[KGZ-C-UNDP_PF_01Dec 17 (003).xlsx]Overview - Section A'!#REF!,MATCH($J129,'H:\Users\DKokiashvili\AppData\Local\Microsoft\Windows\Temporary Internet Files\Content.Outlook\692Z2SR3\[KGZ-C-UNDP_PF_01Dec 17 (003).xlsx]Overview - Section A'!#REF!,0))&gt;'H:\Users\DKokiashvili\AppData\Local\Microsoft\Windows\Temporary Internet Files\Content.Outlook\692Z2SR3\[KGZ-C-UNDP_PF_01Dec 17 (003).xlsx]Overview - Section A'!#REF!</xm:f>
            <x14:dxf>
              <font>
                <color theme="4" tint="0.79998168889431442"/>
              </font>
              <fill>
                <patternFill patternType="solid">
                  <fgColor theme="1" tint="0.499984740745262"/>
                  <bgColor rgb="FFDAEEF3"/>
                </patternFill>
              </fill>
            </x14:dxf>
          </x14:cfRule>
          <xm:sqref>G129:G133</xm:sqref>
        </x14:conditionalFormatting>
        <x14:conditionalFormatting xmlns:xm="http://schemas.microsoft.com/office/excel/2006/main">
          <x14:cfRule type="expression" priority="16" id="{D23F8FFB-54CB-473B-9FBB-45B877C1AF71}">
            <xm:f>INDEX('H:\Users\DKokiashvili\AppData\Local\Microsoft\Windows\Temporary Internet Files\Content.Outlook\692Z2SR3\[KGZ-C-UNDP_PF_01Dec 17 (003).xlsx]Overview - Section A'!#REF!,MATCH($J153,'H:\Users\DKokiashvili\AppData\Local\Microsoft\Windows\Temporary Internet Files\Content.Outlook\692Z2SR3\[KGZ-C-UNDP_PF_01Dec 17 (003).xlsx]Overview - Section A'!#REF!,0))&gt;'H:\Users\DKokiashvili\AppData\Local\Microsoft\Windows\Temporary Internet Files\Content.Outlook\692Z2SR3\[KGZ-C-UNDP_PF_01Dec 17 (003).xlsx]Overview - Section A'!#REF!</xm:f>
            <x14:dxf>
              <font>
                <color theme="4" tint="0.79998168889431442"/>
              </font>
              <fill>
                <patternFill patternType="solid">
                  <fgColor theme="1" tint="0.499984740745262"/>
                  <bgColor rgb="FFDAEEF3"/>
                </patternFill>
              </fill>
            </x14:dxf>
          </x14:cfRule>
          <xm:sqref>E153:E157</xm:sqref>
        </x14:conditionalFormatting>
        <x14:conditionalFormatting xmlns:xm="http://schemas.microsoft.com/office/excel/2006/main">
          <x14:cfRule type="expression" priority="13" id="{7D1B0DD4-15D5-4898-959E-30F5C78417D5}">
            <xm:f>INDEX('H:\Users\DKokiashvili\AppData\Local\Microsoft\Windows\Temporary Internet Files\Content.Outlook\692Z2SR3\[KGZ-C-UNDP_PF_01Dec 17 (003).xlsx]Overview - Section A'!#REF!,MATCH($J159,'H:\Users\DKokiashvili\AppData\Local\Microsoft\Windows\Temporary Internet Files\Content.Outlook\692Z2SR3\[KGZ-C-UNDP_PF_01Dec 17 (003).xlsx]Overview - Section A'!#REF!,0))&gt;'H:\Users\DKokiashvili\AppData\Local\Microsoft\Windows\Temporary Internet Files\Content.Outlook\692Z2SR3\[KGZ-C-UNDP_PF_01Dec 17 (003).xlsx]Overview - Section A'!#REF!</xm:f>
            <x14:dxf>
              <font>
                <color theme="4" tint="0.79998168889431442"/>
              </font>
              <fill>
                <patternFill patternType="solid">
                  <fgColor theme="1" tint="0.499984740745262"/>
                  <bgColor rgb="FFDAEEF3"/>
                </patternFill>
              </fill>
            </x14:dxf>
          </x14:cfRule>
          <xm:sqref>G159:G163</xm:sqref>
        </x14:conditionalFormatting>
        <x14:conditionalFormatting xmlns:xm="http://schemas.microsoft.com/office/excel/2006/main">
          <x14:cfRule type="expression" priority="10" id="{DD85BF53-AC68-4A38-B40C-239754EDECB5}">
            <xm:f>INDEX('H:\Users\DKokiashvili\AppData\Local\Microsoft\Windows\Temporary Internet Files\Content.Outlook\692Z2SR3\[KGZ-C-UNDP_PF_01Dec 17 (003).xlsx]Overview - Section A'!#REF!,MATCH($J141,'H:\Users\DKokiashvili\AppData\Local\Microsoft\Windows\Temporary Internet Files\Content.Outlook\692Z2SR3\[KGZ-C-UNDP_PF_01Dec 17 (003).xlsx]Overview - Section A'!#REF!,0))&gt;'H:\Users\DKokiashvili\AppData\Local\Microsoft\Windows\Temporary Internet Files\Content.Outlook\692Z2SR3\[KGZ-C-UNDP_PF_01Dec 17 (003).xlsx]Overview - Section A'!#REF!</xm:f>
            <x14:dxf>
              <font>
                <color theme="4" tint="0.79998168889431442"/>
              </font>
              <fill>
                <patternFill patternType="solid">
                  <fgColor theme="1" tint="0.499984740745262"/>
                  <bgColor rgb="FFDAEEF3"/>
                </patternFill>
              </fill>
            </x14:dxf>
          </x14:cfRule>
          <xm:sqref>E141:E145</xm:sqref>
        </x14:conditionalFormatting>
        <x14:conditionalFormatting xmlns:xm="http://schemas.microsoft.com/office/excel/2006/main">
          <x14:cfRule type="expression" priority="3" id="{61A45452-3975-48CD-9715-6BAF71CFFB96}">
            <xm:f>INDEX('C:\Users\m.bolotbaeva\Desktop\Docs on extension_1 semester 2018\docs for 2,5 years\[KGZ-C-UNDP_PF_10July17_Jul''18_Dec''20_1 December 2017_according to the NSP.xlsx]Overview - Section A'!#REF!,MATCH($J165,'C:\Users\m.bolotbaeva\Desktop\Docs on extension_1 semester 2018\docs for 2,5 years\[KGZ-C-UNDP_PF_10July17_Jul''18_Dec''20_1 December 2017_according to the NSP.xlsx]Overview - Section A'!#REF!,0))&gt;'C:\Users\m.bolotbaeva\Desktop\Docs on extension_1 semester 2018\docs for 2,5 years\[KGZ-C-UNDP_PF_10July17_Jul''18_Dec''20_1 December 2017_according to the NSP.xlsx]Overview - Section A'!#REF!</xm:f>
            <x14:dxf>
              <font>
                <color theme="1" tint="0.499984740745262"/>
              </font>
              <fill>
                <patternFill patternType="darkGray">
                  <fgColor theme="1" tint="0.499984740745262"/>
                  <bgColor theme="1" tint="0.499984740745262"/>
                </patternFill>
              </fill>
            </x14:dxf>
          </x14:cfRule>
          <xm:sqref>E165:F169</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R841"/>
  <sheetViews>
    <sheetView showGridLines="0" tabSelected="1" view="pageBreakPreview" topLeftCell="A628" zoomScale="71" zoomScaleNormal="50" zoomScaleSheetLayoutView="71" workbookViewId="0">
      <selection activeCell="G256" sqref="G256"/>
    </sheetView>
  </sheetViews>
  <sheetFormatPr defaultColWidth="11" defaultRowHeight="15.75" x14ac:dyDescent="0.25"/>
  <cols>
    <col min="1" max="1" width="16.25" style="6" customWidth="1"/>
    <col min="2" max="2" width="30.625" style="6" customWidth="1"/>
    <col min="3" max="4" width="20.625" style="6" customWidth="1"/>
    <col min="5" max="6" width="12.125" style="6" customWidth="1"/>
    <col min="7" max="7" width="20.625" style="6" customWidth="1"/>
    <col min="8" max="8" width="56.25" style="6" customWidth="1"/>
    <col min="9" max="9" width="26.75" style="6" hidden="1" customWidth="1"/>
    <col min="10" max="11" width="31.125" style="6" hidden="1" customWidth="1"/>
    <col min="12" max="12" width="21.75" style="6" hidden="1" customWidth="1"/>
    <col min="13" max="13" width="22.125" style="6" hidden="1" customWidth="1"/>
    <col min="14" max="14" width="10.625" style="6" hidden="1" customWidth="1"/>
    <col min="15" max="15" width="8.125" style="6" hidden="1" customWidth="1"/>
    <col min="16" max="16" width="0.125" style="6" customWidth="1"/>
    <col min="17" max="17" width="0.25" style="6" customWidth="1"/>
    <col min="18" max="18" width="24.75" style="6" hidden="1" customWidth="1"/>
    <col min="19" max="19" width="26.75" style="6" hidden="1" customWidth="1"/>
    <col min="20" max="20" width="11.25" style="6" hidden="1" customWidth="1"/>
    <col min="21" max="21" width="32.25" style="6" customWidth="1"/>
    <col min="22" max="22" width="56.25" style="6" customWidth="1"/>
    <col min="23" max="30" width="19.625" style="6" hidden="1" customWidth="1"/>
    <col min="31" max="31" width="22.25" style="6" hidden="1" customWidth="1"/>
    <col min="32" max="32" width="27.5" style="249" customWidth="1"/>
    <col min="33" max="33" width="88.625" style="249" customWidth="1"/>
    <col min="34" max="34" width="26.625" style="249" customWidth="1"/>
    <col min="35" max="35" width="20.25" style="249" customWidth="1"/>
    <col min="36" max="36" width="10.25" style="249" customWidth="1"/>
    <col min="37" max="37" width="4" style="249" customWidth="1"/>
    <col min="38" max="38" width="11" style="249" customWidth="1"/>
    <col min="39" max="39" width="28.625" style="249" customWidth="1"/>
    <col min="40" max="42" width="11" style="249"/>
    <col min="43" max="44" width="11" style="9"/>
    <col min="45" max="16384" width="11" style="6"/>
  </cols>
  <sheetData>
    <row r="1" spans="1:39" ht="21.75" thickBot="1" x14ac:dyDescent="0.3">
      <c r="A1" s="566" t="s">
        <v>180</v>
      </c>
      <c r="B1" s="567"/>
      <c r="C1" s="567"/>
      <c r="D1" s="567"/>
      <c r="E1" s="567"/>
      <c r="F1" s="567"/>
      <c r="G1" s="567"/>
      <c r="H1" s="568"/>
      <c r="W1" s="173"/>
      <c r="X1" s="173"/>
      <c r="Y1" s="173"/>
      <c r="Z1" s="173"/>
      <c r="AA1" s="173"/>
      <c r="AB1" s="173"/>
      <c r="AC1" s="175"/>
      <c r="AD1" s="216"/>
    </row>
    <row r="2" spans="1:39" ht="21.75" thickBot="1" x14ac:dyDescent="0.4">
      <c r="A2" s="569"/>
      <c r="B2" s="570"/>
      <c r="C2" s="570"/>
      <c r="D2" s="570"/>
      <c r="E2" s="570"/>
      <c r="F2" s="570"/>
      <c r="G2" s="570"/>
      <c r="H2" s="571"/>
      <c r="I2" s="242"/>
      <c r="J2" s="242"/>
      <c r="K2" s="242"/>
      <c r="L2" s="242"/>
      <c r="M2" s="242"/>
      <c r="N2" s="242"/>
      <c r="O2" s="242"/>
      <c r="P2" s="242"/>
      <c r="R2" s="127"/>
      <c r="S2" s="127"/>
      <c r="T2" s="127"/>
      <c r="U2" s="127"/>
      <c r="V2" s="127"/>
      <c r="W2" s="127"/>
      <c r="X2" s="127"/>
      <c r="Y2" s="127"/>
      <c r="Z2" s="127"/>
      <c r="AA2" s="127"/>
      <c r="AB2" s="127"/>
      <c r="AC2" s="127"/>
      <c r="AD2" s="127"/>
    </row>
    <row r="3" spans="1:39" ht="16.5" thickBot="1" x14ac:dyDescent="0.3"/>
    <row r="4" spans="1:39" ht="44.25" customHeight="1" thickBot="1" x14ac:dyDescent="0.3">
      <c r="A4" s="43" t="s">
        <v>37</v>
      </c>
      <c r="B4" s="33" t="s">
        <v>34</v>
      </c>
      <c r="C4" s="33" t="s">
        <v>35</v>
      </c>
      <c r="D4" s="33" t="s">
        <v>36</v>
      </c>
    </row>
    <row r="5" spans="1:39" ht="35.25" customHeight="1" thickBot="1" x14ac:dyDescent="0.3"/>
    <row r="6" spans="1:39" ht="30.75" customHeight="1" thickBot="1" x14ac:dyDescent="0.3">
      <c r="A6" s="579" t="s">
        <v>28</v>
      </c>
      <c r="B6" s="580"/>
      <c r="C6" s="580"/>
      <c r="D6" s="580"/>
      <c r="E6" s="580"/>
      <c r="F6" s="580"/>
      <c r="G6" s="580"/>
      <c r="H6" s="580"/>
      <c r="I6" s="120"/>
      <c r="J6" s="120"/>
      <c r="K6" s="120"/>
      <c r="L6" s="120"/>
      <c r="M6" s="120"/>
      <c r="N6" s="120"/>
      <c r="O6" s="108"/>
      <c r="P6" s="176"/>
      <c r="Q6" s="177"/>
    </row>
    <row r="7" spans="1:39" ht="49.5" customHeight="1" x14ac:dyDescent="0.25">
      <c r="A7" s="440" t="s">
        <v>21</v>
      </c>
      <c r="B7" s="440" t="s">
        <v>124</v>
      </c>
      <c r="C7" s="440" t="s">
        <v>41</v>
      </c>
      <c r="D7" s="440" t="s">
        <v>31</v>
      </c>
      <c r="E7" s="440" t="s">
        <v>32</v>
      </c>
      <c r="F7" s="440" t="s">
        <v>33</v>
      </c>
      <c r="G7" s="440" t="s">
        <v>18</v>
      </c>
      <c r="H7" s="440" t="s">
        <v>9</v>
      </c>
      <c r="I7" s="385" t="s">
        <v>237</v>
      </c>
      <c r="J7" s="385" t="s">
        <v>276</v>
      </c>
      <c r="K7" s="489">
        <v>0</v>
      </c>
      <c r="L7" s="489" t="s">
        <v>110</v>
      </c>
      <c r="M7" s="385" t="s">
        <v>217</v>
      </c>
      <c r="N7" s="385" t="s">
        <v>60</v>
      </c>
      <c r="O7" s="385" t="s">
        <v>62</v>
      </c>
      <c r="P7" s="122"/>
      <c r="Q7" s="245"/>
      <c r="U7" s="121" t="s">
        <v>303</v>
      </c>
      <c r="V7" s="121" t="s">
        <v>304</v>
      </c>
      <c r="AM7" s="290"/>
    </row>
    <row r="8" spans="1:39" ht="37.5" hidden="1" customHeight="1" x14ac:dyDescent="0.25">
      <c r="A8" s="367" t="s">
        <v>82</v>
      </c>
      <c r="B8" s="386" t="str">
        <f>IFERROR(VLOOKUP(A8,'Impact Indicators - Section B'!$A$9:$S$35,19,FALSE),"")</f>
        <v/>
      </c>
      <c r="C8" s="490" t="str">
        <f t="array" ref="C8">IFERROR(IF(INDEX('Disaggregation Records'!$E$3:$E$56,MATCH(RIGHT(L8,255),RIGHT('Disaggregation Records'!$D$3:$D$56,255),0))=0,"",INDEX('Disaggregation Records'!$E$3:$E$56,MATCH(RIGHT(L8,255),RIGHT('Disaggregation Records'!$D$3:$D$56,255),0))),"")</f>
        <v/>
      </c>
      <c r="D8" s="490" t="str">
        <f t="array" ref="D8">IFERROR(IF(INDEX('Disaggregation Records'!$F$3:$F$56,MATCH(RIGHT(L8,255),RIGHT('Disaggregation Records'!$D$3:$D$56,255),0))=0,"",INDEX('Disaggregation Records'!$F$3:$F$56,MATCH(RIGHT(L8,255),RIGHT('Disaggregation Records'!$D$3:$D$56,255),0))),"")</f>
        <v/>
      </c>
      <c r="E8" s="370" t="str">
        <f t="array" ref="E8">IFERROR(IF(INDEX('Disaggregation Data'!$K$3:$K$234,MATCH(RIGHT(M8,255),RIGHT('Disaggregation Data'!$J$3:$J$234,255),0))=0,"",INDEX('Disaggregation Data'!$K$3:$K$234,MATCH(RIGHT(M8,255),RIGHT('Disaggregation Data'!$J$3:$J$234,255),0))),"")</f>
        <v/>
      </c>
      <c r="F8" s="370" t="str">
        <f t="array" ref="F8">IFERROR(IF(INDEX('Disaggregation Data'!$L$3:$L$234,MATCH(RIGHT(M8,255),RIGHT('Disaggregation Data'!$J$3:$J$234,255),0))=0,"",INDEX('Disaggregation Data'!$L$3:$L$234,MATCH(RIGHT(M8,255),RIGHT('Disaggregation Data'!$J$3:$J$234,255),0))),"")</f>
        <v/>
      </c>
      <c r="G8" s="370" t="str">
        <f t="array" ref="G8">IFERROR(IF(INDEX('Disaggregation Data'!$M$3:$M$234,MATCH(RIGHT(M8,255),RIGHT('Disaggregation Data'!$J$3:$J$234,255),0))=0,"",INDEX('Disaggregation Data'!$M$3:$M$234,MATCH(RIGHT(M8,255),RIGHT('Disaggregation Data'!$J$3:$J$234,255),0))),"")</f>
        <v/>
      </c>
      <c r="H8" s="369" t="str">
        <f t="array" ref="H8">IFERROR(IF(INDEX('Disaggregation Data'!$N$3:$N$234,MATCH(RIGHT(M8,255),RIGHT('Disaggregation Data'!$J$3:$J$234,255),0))=0,"",INDEX('Disaggregation Data'!$N$3:$N$234,MATCH(RIGHT(M8,255),RIGHT('Disaggregation Data'!$J$3:$J$234,255),0))),"")</f>
        <v/>
      </c>
      <c r="I8" s="491" t="str">
        <f t="array" ref="I8">IFERROR(IF(INDEX('Disaggregation Records'!$G$3:$G$56,MATCH(LEFT(L8,255),LEFT('Disaggregation Records'!$D$3:$D$56,255),0))=0,"",INDEX('Disaggregation Records'!$G$3:$G$56,MATCH(LEFT(L8,255),LEFT('Disaggregation Records'!$D$3:$D$56,255),0))),"")</f>
        <v/>
      </c>
      <c r="J8" s="491" t="s">
        <v>61</v>
      </c>
      <c r="K8" s="491">
        <f>IF(B8=B7,K7+1,0)</f>
        <v>0</v>
      </c>
      <c r="L8" s="491" t="str">
        <f>IF(B8&lt;&gt;"",B8&amp;"-"&amp;K8,"")</f>
        <v/>
      </c>
      <c r="M8" s="491" t="str">
        <f>IF(B8&lt;&gt;"",B8&amp;C8&amp;D8,"")</f>
        <v/>
      </c>
      <c r="N8" s="447" t="b">
        <f>IFERROR(IF(B8&lt;&gt;"",TRUE,FALSE),"")</f>
        <v>0</v>
      </c>
      <c r="O8" s="451" t="s">
        <v>61</v>
      </c>
      <c r="P8" s="246"/>
      <c r="Q8" s="245"/>
      <c r="U8" s="123"/>
      <c r="V8" s="123"/>
    </row>
    <row r="9" spans="1:39" ht="37.5" customHeight="1" x14ac:dyDescent="0.25">
      <c r="A9" s="367">
        <v>1</v>
      </c>
      <c r="B9" s="386" t="str">
        <f>IFERROR(VLOOKUP(A9,'Impact Indicators - Section B'!$A$9:$S$35,19,FALSE),"")</f>
        <v>HIV I-4: Number of AIDS-related deaths per 100,000 population</v>
      </c>
      <c r="C9" s="490" t="str">
        <f t="array" ref="C9">IFERROR(IF(INDEX('Disaggregation Records'!$E$3:$E$56,MATCH(RIGHT(L9,255),RIGHT('Disaggregation Records'!$D$3:$D$56,255),0))=0,"",INDEX('Disaggregation Records'!$E$3:$E$56,MATCH(RIGHT(L9,255),RIGHT('Disaggregation Records'!$D$3:$D$56,255),0))),"")</f>
        <v>Age</v>
      </c>
      <c r="D9" s="490" t="str">
        <f t="array" ref="D9">IFERROR(IF(INDEX('Disaggregation Records'!$F$3:$F$56,MATCH(RIGHT(L9,255),RIGHT('Disaggregation Records'!$D$3:$D$56,255),0))=0,"",INDEX('Disaggregation Records'!$F$3:$F$56,MATCH(RIGHT(L9,255),RIGHT('Disaggregation Records'!$D$3:$D$56,255),0))),"")</f>
        <v>U15</v>
      </c>
      <c r="E9" s="370" t="str">
        <f t="array" ref="E9">IFERROR(IF(INDEX('[5]Disaggregation Data'!$K$3:$K$154,MATCH(LEFT(M9,255),LEFT('[5]Disaggregation Data'!$J$3:$J$154,255),0))=0,"",INDEX('[5]Disaggregation Data'!$K$3:$K$154,MATCH(LEFT(M9,255),LEFT('[5]Disaggregation Data'!$J$3:$J$154,255),0))),"")</f>
        <v/>
      </c>
      <c r="F9" s="370" t="str">
        <f t="array" ref="F9">IFERROR(IF(INDEX('[5]Disaggregation Data'!$L$3:$L$154,MATCH(LEFT(M9,255),LEFT('[5]Disaggregation Data'!$J$3:$J$154,255),0))=0,"",INDEX('[5]Disaggregation Data'!$L$3:$L$154,MATCH(LEFT(M9,255),LEFT('[5]Disaggregation Data'!$J$3:$J$154,255),0))),"")</f>
        <v/>
      </c>
      <c r="G9" s="370" t="str">
        <f t="array" ref="G9">IFERROR(IF(INDEX('[5]Disaggregation Data'!$M$3:$M$154,MATCH(LEFT(M9,255),LEFT('[5]Disaggregation Data'!$J$3:$J$154,255),0))=0,"",INDEX('[5]Disaggregation Data'!$M$3:$M$154,MATCH(LEFT(M9,255),LEFT('[5]Disaggregation Data'!$J$3:$J$154,255),0))),"")</f>
        <v/>
      </c>
      <c r="H9" s="369" t="s">
        <v>4952</v>
      </c>
      <c r="I9" s="491" t="str">
        <f t="array" ref="I9">IFERROR(IF(INDEX('Disaggregation Records'!$G$3:$G$56,MATCH(LEFT(L9,255),LEFT('Disaggregation Records'!$D$3:$D$56,255),0))=0,"",INDEX('Disaggregation Records'!$G$3:$G$56,MATCH(LEFT(L9,255),LEFT('Disaggregation Records'!$D$3:$D$56,255),0))),"")</f>
        <v>a1L36000000zoLaEAI</v>
      </c>
      <c r="J9" s="491" t="s">
        <v>384</v>
      </c>
      <c r="K9" s="491">
        <f t="shared" ref="K9:K72" si="0">IF(B9=B8,K8+1,0)</f>
        <v>0</v>
      </c>
      <c r="L9" s="491" t="str">
        <f t="shared" ref="L9:L72" si="1">IF(B9&lt;&gt;"",B9&amp;"-"&amp;K9,"")</f>
        <v>HIV I-4: Number of AIDS-related deaths per 100,000 population-0</v>
      </c>
      <c r="M9" s="491" t="str">
        <f t="shared" ref="M9:M72" si="2">IF(B9&lt;&gt;"",B9&amp;C9&amp;D9,"")</f>
        <v>HIV I-4: Number of AIDS-related deaths per 100,000 populationAgeU15</v>
      </c>
      <c r="N9" s="447" t="b">
        <f t="shared" ref="N9:N72" si="3">IFERROR(IF(B9&lt;&gt;"",TRUE,FALSE),"")</f>
        <v>1</v>
      </c>
      <c r="O9" s="451" t="s">
        <v>1608</v>
      </c>
      <c r="P9" s="246"/>
      <c r="Q9" s="245"/>
      <c r="U9" s="407"/>
      <c r="V9" s="407"/>
    </row>
    <row r="10" spans="1:39" ht="37.5" customHeight="1" x14ac:dyDescent="0.25">
      <c r="A10" s="367">
        <v>1</v>
      </c>
      <c r="B10" s="386" t="str">
        <f>IFERROR(VLOOKUP(A10,'Impact Indicators - Section B'!$A$9:$S$35,19,FALSE),"")</f>
        <v>HIV I-4: Number of AIDS-related deaths per 100,000 population</v>
      </c>
      <c r="C10" s="490" t="str">
        <f t="array" ref="C10">IFERROR(IF(INDEX('Disaggregation Records'!$E$3:$E$56,MATCH(RIGHT(L10,255),RIGHT('Disaggregation Records'!$D$3:$D$56,255),0))=0,"",INDEX('Disaggregation Records'!$E$3:$E$56,MATCH(RIGHT(L10,255),RIGHT('Disaggregation Records'!$D$3:$D$56,255),0))),"")</f>
        <v>Age</v>
      </c>
      <c r="D10" s="490" t="str">
        <f t="array" ref="D10">IFERROR(IF(INDEX('Disaggregation Records'!$F$3:$F$56,MATCH(RIGHT(L10,255),RIGHT('Disaggregation Records'!$D$3:$D$56,255),0))=0,"",INDEX('Disaggregation Records'!$F$3:$F$56,MATCH(RIGHT(L10,255),RIGHT('Disaggregation Records'!$D$3:$D$56,255),0))),"")</f>
        <v>15+</v>
      </c>
      <c r="E10" s="370" t="str">
        <f t="array" ref="E10">IFERROR(IF(INDEX('[5]Disaggregation Data'!$K$3:$K$154,MATCH(LEFT(M10,255),LEFT('[5]Disaggregation Data'!$J$3:$J$154,255),0))=0,"",INDEX('[5]Disaggregation Data'!$K$3:$K$154,MATCH(LEFT(M10,255),LEFT('[5]Disaggregation Data'!$J$3:$J$154,255),0))),"")</f>
        <v/>
      </c>
      <c r="F10" s="370" t="str">
        <f t="array" ref="F10">IFERROR(IF(INDEX('[5]Disaggregation Data'!$L$3:$L$154,MATCH(LEFT(M10,255),LEFT('[5]Disaggregation Data'!$J$3:$J$154,255),0))=0,"",INDEX('[5]Disaggregation Data'!$L$3:$L$154,MATCH(LEFT(M10,255),LEFT('[5]Disaggregation Data'!$J$3:$J$154,255),0))),"")</f>
        <v/>
      </c>
      <c r="G10" s="370" t="str">
        <f t="array" ref="G10">IFERROR(IF(INDEX('[5]Disaggregation Data'!$M$3:$M$154,MATCH(LEFT(M10,255),LEFT('[5]Disaggregation Data'!$J$3:$J$154,255),0))=0,"",INDEX('[5]Disaggregation Data'!$M$3:$M$154,MATCH(LEFT(M10,255),LEFT('[5]Disaggregation Data'!$J$3:$J$154,255),0))),"")</f>
        <v/>
      </c>
      <c r="H10" s="369" t="s">
        <v>4952</v>
      </c>
      <c r="I10" s="491" t="str">
        <f t="array" ref="I10">IFERROR(IF(INDEX('Disaggregation Records'!$G$3:$G$56,MATCH(LEFT(L10,255),LEFT('Disaggregation Records'!$D$3:$D$56,255),0))=0,"",INDEX('Disaggregation Records'!$G$3:$G$56,MATCH(LEFT(L10,255),LEFT('Disaggregation Records'!$D$3:$D$56,255),0))),"")</f>
        <v>a1L36000000zoLbEAI</v>
      </c>
      <c r="J10" s="491" t="s">
        <v>384</v>
      </c>
      <c r="K10" s="491">
        <f t="shared" si="0"/>
        <v>1</v>
      </c>
      <c r="L10" s="491" t="str">
        <f t="shared" si="1"/>
        <v>HIV I-4: Number of AIDS-related deaths per 100,000 population-1</v>
      </c>
      <c r="M10" s="491" t="str">
        <f t="shared" si="2"/>
        <v>HIV I-4: Number of AIDS-related deaths per 100,000 populationAge15+</v>
      </c>
      <c r="N10" s="447" t="b">
        <f t="shared" si="3"/>
        <v>1</v>
      </c>
      <c r="O10" s="451" t="s">
        <v>1609</v>
      </c>
      <c r="P10" s="246"/>
      <c r="Q10" s="245"/>
      <c r="U10" s="407"/>
      <c r="V10" s="407"/>
    </row>
    <row r="11" spans="1:39" ht="37.5" customHeight="1" x14ac:dyDescent="0.25">
      <c r="A11" s="367">
        <v>1</v>
      </c>
      <c r="B11" s="386" t="str">
        <f>IFERROR(VLOOKUP(A11,'Impact Indicators - Section B'!$A$9:$S$35,19,FALSE),"")</f>
        <v>HIV I-4: Number of AIDS-related deaths per 100,000 population</v>
      </c>
      <c r="C11" s="490" t="str">
        <f t="array" ref="C11">IFERROR(IF(INDEX('Disaggregation Records'!$E$3:$E$56,MATCH(RIGHT(L11,255),RIGHT('Disaggregation Records'!$D$3:$D$56,255),0))=0,"",INDEX('Disaggregation Records'!$E$3:$E$56,MATCH(RIGHT(L11,255),RIGHT('Disaggregation Records'!$D$3:$D$56,255),0))),"")</f>
        <v>Age | Gender</v>
      </c>
      <c r="D11" s="490" t="str">
        <f t="array" ref="D11">IFERROR(IF(INDEX('Disaggregation Records'!$F$3:$F$56,MATCH(RIGHT(L11,255),RIGHT('Disaggregation Records'!$D$3:$D$56,255),0))=0,"",INDEX('Disaggregation Records'!$F$3:$F$56,MATCH(RIGHT(L11,255),RIGHT('Disaggregation Records'!$D$3:$D$56,255),0))),"")</f>
        <v>15-19 male</v>
      </c>
      <c r="E11" s="370" t="str">
        <f t="array" ref="E11">IFERROR(IF(INDEX('[5]Disaggregation Data'!$K$3:$K$154,MATCH(LEFT(M11,255),LEFT('[5]Disaggregation Data'!$J$3:$J$154,255),0))=0,"",INDEX('[5]Disaggregation Data'!$K$3:$K$154,MATCH(LEFT(M11,255),LEFT('[5]Disaggregation Data'!$J$3:$J$154,255),0))),"")</f>
        <v/>
      </c>
      <c r="F11" s="370" t="str">
        <f t="array" ref="F11">IFERROR(IF(INDEX('[5]Disaggregation Data'!$L$3:$L$154,MATCH(LEFT(M11,255),LEFT('[5]Disaggregation Data'!$J$3:$J$154,255),0))=0,"",INDEX('[5]Disaggregation Data'!$L$3:$L$154,MATCH(LEFT(M11,255),LEFT('[5]Disaggregation Data'!$J$3:$J$154,255),0))),"")</f>
        <v/>
      </c>
      <c r="G11" s="370" t="str">
        <f t="array" ref="G11">IFERROR(IF(INDEX('[5]Disaggregation Data'!$M$3:$M$154,MATCH(LEFT(M11,255),LEFT('[5]Disaggregation Data'!$J$3:$J$154,255),0))=0,"",INDEX('[5]Disaggregation Data'!$M$3:$M$154,MATCH(LEFT(M11,255),LEFT('[5]Disaggregation Data'!$J$3:$J$154,255),0))),"")</f>
        <v/>
      </c>
      <c r="H11" s="369" t="s">
        <v>4952</v>
      </c>
      <c r="I11" s="491" t="str">
        <f t="array" ref="I11">IFERROR(IF(INDEX('Disaggregation Records'!$G$3:$G$56,MATCH(LEFT(L11,255),LEFT('Disaggregation Records'!$D$3:$D$56,255),0))=0,"",INDEX('Disaggregation Records'!$G$3:$G$56,MATCH(LEFT(L11,255),LEFT('Disaggregation Records'!$D$3:$D$56,255),0))),"")</f>
        <v>a1L36000002Nzj0EAC</v>
      </c>
      <c r="J11" s="491" t="s">
        <v>384</v>
      </c>
      <c r="K11" s="491">
        <f t="shared" si="0"/>
        <v>2</v>
      </c>
      <c r="L11" s="491" t="str">
        <f t="shared" si="1"/>
        <v>HIV I-4: Number of AIDS-related deaths per 100,000 population-2</v>
      </c>
      <c r="M11" s="491" t="str">
        <f t="shared" si="2"/>
        <v>HIV I-4: Number of AIDS-related deaths per 100,000 populationAge | Gender15-19 male</v>
      </c>
      <c r="N11" s="447" t="b">
        <f t="shared" si="3"/>
        <v>1</v>
      </c>
      <c r="O11" s="451" t="s">
        <v>1610</v>
      </c>
      <c r="P11" s="246"/>
      <c r="Q11" s="245"/>
      <c r="U11" s="407"/>
      <c r="V11" s="407"/>
    </row>
    <row r="12" spans="1:39" ht="37.5" customHeight="1" x14ac:dyDescent="0.25">
      <c r="A12" s="367">
        <v>1</v>
      </c>
      <c r="B12" s="386" t="str">
        <f>IFERROR(VLOOKUP(A12,'Impact Indicators - Section B'!$A$9:$S$35,19,FALSE),"")</f>
        <v>HIV I-4: Number of AIDS-related deaths per 100,000 population</v>
      </c>
      <c r="C12" s="490" t="str">
        <f t="array" ref="C12">IFERROR(IF(INDEX('Disaggregation Records'!$E$3:$E$56,MATCH(RIGHT(L12,255),RIGHT('Disaggregation Records'!$D$3:$D$56,255),0))=0,"",INDEX('Disaggregation Records'!$E$3:$E$56,MATCH(RIGHT(L12,255),RIGHT('Disaggregation Records'!$D$3:$D$56,255),0))),"")</f>
        <v>Age | Gender</v>
      </c>
      <c r="D12" s="490" t="str">
        <f t="array" ref="D12">IFERROR(IF(INDEX('Disaggregation Records'!$F$3:$F$56,MATCH(RIGHT(L12,255),RIGHT('Disaggregation Records'!$D$3:$D$56,255),0))=0,"",INDEX('Disaggregation Records'!$F$3:$F$56,MATCH(RIGHT(L12,255),RIGHT('Disaggregation Records'!$D$3:$D$56,255),0))),"")</f>
        <v>20-24 male</v>
      </c>
      <c r="E12" s="370" t="str">
        <f t="array" ref="E12">IFERROR(IF(INDEX('[5]Disaggregation Data'!$K$3:$K$154,MATCH(LEFT(M12,255),LEFT('[5]Disaggregation Data'!$J$3:$J$154,255),0))=0,"",INDEX('[5]Disaggregation Data'!$K$3:$K$154,MATCH(LEFT(M12,255),LEFT('[5]Disaggregation Data'!$J$3:$J$154,255),0))),"")</f>
        <v/>
      </c>
      <c r="F12" s="370" t="str">
        <f t="array" ref="F12">IFERROR(IF(INDEX('[5]Disaggregation Data'!$L$3:$L$154,MATCH(LEFT(M12,255),LEFT('[5]Disaggregation Data'!$J$3:$J$154,255),0))=0,"",INDEX('[5]Disaggregation Data'!$L$3:$L$154,MATCH(LEFT(M12,255),LEFT('[5]Disaggregation Data'!$J$3:$J$154,255),0))),"")</f>
        <v/>
      </c>
      <c r="G12" s="370" t="str">
        <f t="array" ref="G12">IFERROR(IF(INDEX('[5]Disaggregation Data'!$M$3:$M$154,MATCH(LEFT(M12,255),LEFT('[5]Disaggregation Data'!$J$3:$J$154,255),0))=0,"",INDEX('[5]Disaggregation Data'!$M$3:$M$154,MATCH(LEFT(M12,255),LEFT('[5]Disaggregation Data'!$J$3:$J$154,255),0))),"")</f>
        <v/>
      </c>
      <c r="H12" s="369" t="s">
        <v>4952</v>
      </c>
      <c r="I12" s="491" t="str">
        <f t="array" ref="I12">IFERROR(IF(INDEX('Disaggregation Records'!$G$3:$G$56,MATCH(LEFT(L12,255),LEFT('Disaggregation Records'!$D$3:$D$56,255),0))=0,"",INDEX('Disaggregation Records'!$G$3:$G$56,MATCH(LEFT(L12,255),LEFT('Disaggregation Records'!$D$3:$D$56,255),0))),"")</f>
        <v>a1L36000002Nzj1EAC</v>
      </c>
      <c r="J12" s="491" t="s">
        <v>384</v>
      </c>
      <c r="K12" s="491">
        <f t="shared" si="0"/>
        <v>3</v>
      </c>
      <c r="L12" s="491" t="str">
        <f t="shared" si="1"/>
        <v>HIV I-4: Number of AIDS-related deaths per 100,000 population-3</v>
      </c>
      <c r="M12" s="491" t="str">
        <f t="shared" si="2"/>
        <v>HIV I-4: Number of AIDS-related deaths per 100,000 populationAge | Gender20-24 male</v>
      </c>
      <c r="N12" s="447" t="b">
        <f t="shared" si="3"/>
        <v>1</v>
      </c>
      <c r="O12" s="451" t="s">
        <v>1611</v>
      </c>
      <c r="P12" s="246"/>
      <c r="Q12" s="245"/>
      <c r="U12" s="407"/>
      <c r="V12" s="407"/>
    </row>
    <row r="13" spans="1:39" ht="37.5" customHeight="1" x14ac:dyDescent="0.25">
      <c r="A13" s="367">
        <v>1</v>
      </c>
      <c r="B13" s="386" t="str">
        <f>IFERROR(VLOOKUP(A13,'Impact Indicators - Section B'!$A$9:$S$35,19,FALSE),"")</f>
        <v>HIV I-4: Number of AIDS-related deaths per 100,000 population</v>
      </c>
      <c r="C13" s="490" t="str">
        <f t="array" ref="C13">IFERROR(IF(INDEX('Disaggregation Records'!$E$3:$E$56,MATCH(RIGHT(L13,255),RIGHT('Disaggregation Records'!$D$3:$D$56,255),0))=0,"",INDEX('Disaggregation Records'!$E$3:$E$56,MATCH(RIGHT(L13,255),RIGHT('Disaggregation Records'!$D$3:$D$56,255),0))),"")</f>
        <v>Age | Gender</v>
      </c>
      <c r="D13" s="490" t="str">
        <f t="array" ref="D13">IFERROR(IF(INDEX('Disaggregation Records'!$F$3:$F$56,MATCH(RIGHT(L13,255),RIGHT('Disaggregation Records'!$D$3:$D$56,255),0))=0,"",INDEX('Disaggregation Records'!$F$3:$F$56,MATCH(RIGHT(L13,255),RIGHT('Disaggregation Records'!$D$3:$D$56,255),0))),"")</f>
        <v>15-19 female</v>
      </c>
      <c r="E13" s="370" t="str">
        <f t="array" ref="E13">IFERROR(IF(INDEX('[5]Disaggregation Data'!$K$3:$K$154,MATCH(LEFT(M13,255),LEFT('[5]Disaggregation Data'!$J$3:$J$154,255),0))=0,"",INDEX('[5]Disaggregation Data'!$K$3:$K$154,MATCH(LEFT(M13,255),LEFT('[5]Disaggregation Data'!$J$3:$J$154,255),0))),"")</f>
        <v/>
      </c>
      <c r="F13" s="370" t="str">
        <f t="array" ref="F13">IFERROR(IF(INDEX('[5]Disaggregation Data'!$L$3:$L$154,MATCH(LEFT(M13,255),LEFT('[5]Disaggregation Data'!$J$3:$J$154,255),0))=0,"",INDEX('[5]Disaggregation Data'!$L$3:$L$154,MATCH(LEFT(M13,255),LEFT('[5]Disaggregation Data'!$J$3:$J$154,255),0))),"")</f>
        <v/>
      </c>
      <c r="G13" s="370" t="str">
        <f t="array" ref="G13">IFERROR(IF(INDEX('[5]Disaggregation Data'!$M$3:$M$154,MATCH(LEFT(M13,255),LEFT('[5]Disaggregation Data'!$J$3:$J$154,255),0))=0,"",INDEX('[5]Disaggregation Data'!$M$3:$M$154,MATCH(LEFT(M13,255),LEFT('[5]Disaggregation Data'!$J$3:$J$154,255),0))),"")</f>
        <v/>
      </c>
      <c r="H13" s="369" t="s">
        <v>4952</v>
      </c>
      <c r="I13" s="491" t="str">
        <f t="array" ref="I13">IFERROR(IF(INDEX('Disaggregation Records'!$G$3:$G$56,MATCH(LEFT(L13,255),LEFT('Disaggregation Records'!$D$3:$D$56,255),0))=0,"",INDEX('Disaggregation Records'!$G$3:$G$56,MATCH(LEFT(L13,255),LEFT('Disaggregation Records'!$D$3:$D$56,255),0))),"")</f>
        <v>a1L36000002NzjFEAS</v>
      </c>
      <c r="J13" s="491" t="s">
        <v>384</v>
      </c>
      <c r="K13" s="491">
        <f t="shared" si="0"/>
        <v>4</v>
      </c>
      <c r="L13" s="491" t="str">
        <f t="shared" si="1"/>
        <v>HIV I-4: Number of AIDS-related deaths per 100,000 population-4</v>
      </c>
      <c r="M13" s="491" t="str">
        <f t="shared" si="2"/>
        <v>HIV I-4: Number of AIDS-related deaths per 100,000 populationAge | Gender15-19 female</v>
      </c>
      <c r="N13" s="447" t="b">
        <f t="shared" si="3"/>
        <v>1</v>
      </c>
      <c r="O13" s="451" t="s">
        <v>1612</v>
      </c>
      <c r="P13" s="246"/>
      <c r="Q13" s="245"/>
      <c r="U13" s="407"/>
      <c r="V13" s="407"/>
    </row>
    <row r="14" spans="1:39" ht="37.5" customHeight="1" x14ac:dyDescent="0.25">
      <c r="A14" s="367">
        <v>1</v>
      </c>
      <c r="B14" s="386" t="str">
        <f>IFERROR(VLOOKUP(A14,'Impact Indicators - Section B'!$A$9:$S$35,19,FALSE),"")</f>
        <v>HIV I-4: Number of AIDS-related deaths per 100,000 population</v>
      </c>
      <c r="C14" s="490" t="str">
        <f t="array" ref="C14">IFERROR(IF(INDEX('Disaggregation Records'!$E$3:$E$56,MATCH(RIGHT(L14,255),RIGHT('Disaggregation Records'!$D$3:$D$56,255),0))=0,"",INDEX('Disaggregation Records'!$E$3:$E$56,MATCH(RIGHT(L14,255),RIGHT('Disaggregation Records'!$D$3:$D$56,255),0))),"")</f>
        <v>Age | Gender</v>
      </c>
      <c r="D14" s="490" t="str">
        <f t="array" ref="D14">IFERROR(IF(INDEX('Disaggregation Records'!$F$3:$F$56,MATCH(RIGHT(L14,255),RIGHT('Disaggregation Records'!$D$3:$D$56,255),0))=0,"",INDEX('Disaggregation Records'!$F$3:$F$56,MATCH(RIGHT(L14,255),RIGHT('Disaggregation Records'!$D$3:$D$56,255),0))),"")</f>
        <v>20-24 female</v>
      </c>
      <c r="E14" s="370" t="str">
        <f t="array" ref="E14">IFERROR(IF(INDEX('[5]Disaggregation Data'!$K$3:$K$154,MATCH(LEFT(M14,255),LEFT('[5]Disaggregation Data'!$J$3:$J$154,255),0))=0,"",INDEX('[5]Disaggregation Data'!$K$3:$K$154,MATCH(LEFT(M14,255),LEFT('[5]Disaggregation Data'!$J$3:$J$154,255),0))),"")</f>
        <v/>
      </c>
      <c r="F14" s="370" t="str">
        <f t="array" ref="F14">IFERROR(IF(INDEX('[5]Disaggregation Data'!$L$3:$L$154,MATCH(LEFT(M14,255),LEFT('[5]Disaggregation Data'!$J$3:$J$154,255),0))=0,"",INDEX('[5]Disaggregation Data'!$L$3:$L$154,MATCH(LEFT(M14,255),LEFT('[5]Disaggregation Data'!$J$3:$J$154,255),0))),"")</f>
        <v/>
      </c>
      <c r="G14" s="370" t="str">
        <f t="array" ref="G14">IFERROR(IF(INDEX('[5]Disaggregation Data'!$M$3:$M$154,MATCH(LEFT(M14,255),LEFT('[5]Disaggregation Data'!$J$3:$J$154,255),0))=0,"",INDEX('[5]Disaggregation Data'!$M$3:$M$154,MATCH(LEFT(M14,255),LEFT('[5]Disaggregation Data'!$J$3:$J$154,255),0))),"")</f>
        <v/>
      </c>
      <c r="H14" s="369" t="s">
        <v>4952</v>
      </c>
      <c r="I14" s="491" t="str">
        <f t="array" ref="I14">IFERROR(IF(INDEX('Disaggregation Records'!$G$3:$G$56,MATCH(LEFT(L14,255),LEFT('Disaggregation Records'!$D$3:$D$56,255),0))=0,"",INDEX('Disaggregation Records'!$G$3:$G$56,MATCH(LEFT(L14,255),LEFT('Disaggregation Records'!$D$3:$D$56,255),0))),"")</f>
        <v>a1L36000002NzjGEAS</v>
      </c>
      <c r="J14" s="491" t="s">
        <v>384</v>
      </c>
      <c r="K14" s="491">
        <f t="shared" si="0"/>
        <v>5</v>
      </c>
      <c r="L14" s="491" t="str">
        <f t="shared" si="1"/>
        <v>HIV I-4: Number of AIDS-related deaths per 100,000 population-5</v>
      </c>
      <c r="M14" s="491" t="str">
        <f t="shared" si="2"/>
        <v>HIV I-4: Number of AIDS-related deaths per 100,000 populationAge | Gender20-24 female</v>
      </c>
      <c r="N14" s="447" t="b">
        <f t="shared" si="3"/>
        <v>1</v>
      </c>
      <c r="O14" s="451" t="s">
        <v>1613</v>
      </c>
      <c r="P14" s="246"/>
      <c r="Q14" s="245"/>
      <c r="U14" s="407"/>
      <c r="V14" s="407"/>
    </row>
    <row r="15" spans="1:39" ht="37.5" customHeight="1" x14ac:dyDescent="0.25">
      <c r="A15" s="367">
        <v>1</v>
      </c>
      <c r="B15" s="386" t="str">
        <f>IFERROR(VLOOKUP(A15,'Impact Indicators - Section B'!$A$9:$S$35,19,FALSE),"")</f>
        <v>HIV I-4: Number of AIDS-related deaths per 100,000 population</v>
      </c>
      <c r="C15" s="490" t="str">
        <f t="array" ref="C15">IFERROR(IF(INDEX('Disaggregation Records'!$E$3:$E$56,MATCH(RIGHT(L15,255),RIGHT('Disaggregation Records'!$D$3:$D$56,255),0))=0,"",INDEX('Disaggregation Records'!$E$3:$E$56,MATCH(RIGHT(L15,255),RIGHT('Disaggregation Records'!$D$3:$D$56,255),0))),"")</f>
        <v>Gender</v>
      </c>
      <c r="D15" s="490" t="str">
        <f t="array" ref="D15">IFERROR(IF(INDEX('Disaggregation Records'!$F$3:$F$56,MATCH(RIGHT(L15,255),RIGHT('Disaggregation Records'!$D$3:$D$56,255),0))=0,"",INDEX('Disaggregation Records'!$F$3:$F$56,MATCH(RIGHT(L15,255),RIGHT('Disaggregation Records'!$D$3:$D$56,255),0))),"")</f>
        <v>Male</v>
      </c>
      <c r="E15" s="370" t="s">
        <v>4953</v>
      </c>
      <c r="F15" s="370" t="s">
        <v>346</v>
      </c>
      <c r="G15" s="370" t="s">
        <v>4907</v>
      </c>
      <c r="H15" s="369" t="s">
        <v>4954</v>
      </c>
      <c r="I15" s="491" t="str">
        <f t="array" ref="I15">IFERROR(IF(INDEX('Disaggregation Records'!$G$3:$G$56,MATCH(LEFT(L15,255),LEFT('Disaggregation Records'!$D$3:$D$56,255),0))=0,"",INDEX('Disaggregation Records'!$G$3:$G$56,MATCH(LEFT(L15,255),LEFT('Disaggregation Records'!$D$3:$D$56,255),0))),"")</f>
        <v>a1L36000000zoLXEAY</v>
      </c>
      <c r="J15" s="491" t="s">
        <v>384</v>
      </c>
      <c r="K15" s="491">
        <f t="shared" si="0"/>
        <v>6</v>
      </c>
      <c r="L15" s="491" t="str">
        <f t="shared" si="1"/>
        <v>HIV I-4: Number of AIDS-related deaths per 100,000 population-6</v>
      </c>
      <c r="M15" s="491" t="str">
        <f t="shared" si="2"/>
        <v>HIV I-4: Number of AIDS-related deaths per 100,000 populationGenderMale</v>
      </c>
      <c r="N15" s="447" t="b">
        <f t="shared" si="3"/>
        <v>1</v>
      </c>
      <c r="O15" s="451" t="s">
        <v>1614</v>
      </c>
      <c r="P15" s="246"/>
      <c r="Q15" s="245"/>
      <c r="U15" s="407"/>
      <c r="V15" s="407"/>
    </row>
    <row r="16" spans="1:39" ht="37.5" customHeight="1" x14ac:dyDescent="0.25">
      <c r="A16" s="367">
        <v>1</v>
      </c>
      <c r="B16" s="386" t="str">
        <f>IFERROR(VLOOKUP(A16,'Impact Indicators - Section B'!$A$9:$S$35,19,FALSE),"")</f>
        <v>HIV I-4: Number of AIDS-related deaths per 100,000 population</v>
      </c>
      <c r="C16" s="490" t="str">
        <f t="array" ref="C16">IFERROR(IF(INDEX('Disaggregation Records'!$E$3:$E$56,MATCH(RIGHT(L16,255),RIGHT('Disaggregation Records'!$D$3:$D$56,255),0))=0,"",INDEX('Disaggregation Records'!$E$3:$E$56,MATCH(RIGHT(L16,255),RIGHT('Disaggregation Records'!$D$3:$D$56,255),0))),"")</f>
        <v>Gender</v>
      </c>
      <c r="D16" s="490" t="str">
        <f t="array" ref="D16">IFERROR(IF(INDEX('Disaggregation Records'!$F$3:$F$56,MATCH(RIGHT(L16,255),RIGHT('Disaggregation Records'!$D$3:$D$56,255),0))=0,"",INDEX('Disaggregation Records'!$F$3:$F$56,MATCH(RIGHT(L16,255),RIGHT('Disaggregation Records'!$D$3:$D$56,255),0))),"")</f>
        <v>Female</v>
      </c>
      <c r="E16" s="370" t="s">
        <v>4955</v>
      </c>
      <c r="F16" s="370" t="s">
        <v>346</v>
      </c>
      <c r="G16" s="370" t="s">
        <v>4907</v>
      </c>
      <c r="H16" s="369" t="s">
        <v>4956</v>
      </c>
      <c r="I16" s="491" t="str">
        <f t="array" ref="I16">IFERROR(IF(INDEX('Disaggregation Records'!$G$3:$G$56,MATCH(LEFT(L16,255),LEFT('Disaggregation Records'!$D$3:$D$56,255),0))=0,"",INDEX('Disaggregation Records'!$G$3:$G$56,MATCH(LEFT(L16,255),LEFT('Disaggregation Records'!$D$3:$D$56,255),0))),"")</f>
        <v>a1L36000000zoLYEAY</v>
      </c>
      <c r="J16" s="491" t="s">
        <v>384</v>
      </c>
      <c r="K16" s="491">
        <f t="shared" si="0"/>
        <v>7</v>
      </c>
      <c r="L16" s="491" t="str">
        <f t="shared" si="1"/>
        <v>HIV I-4: Number of AIDS-related deaths per 100,000 population-7</v>
      </c>
      <c r="M16" s="491" t="str">
        <f t="shared" si="2"/>
        <v>HIV I-4: Number of AIDS-related deaths per 100,000 populationGenderFemale</v>
      </c>
      <c r="N16" s="447" t="b">
        <f t="shared" si="3"/>
        <v>1</v>
      </c>
      <c r="O16" s="451" t="s">
        <v>1615</v>
      </c>
      <c r="P16" s="246"/>
      <c r="Q16" s="245"/>
      <c r="U16" s="407"/>
      <c r="V16" s="407"/>
    </row>
    <row r="17" spans="1:22" ht="37.5" customHeight="1" x14ac:dyDescent="0.25">
      <c r="A17" s="367">
        <v>1</v>
      </c>
      <c r="B17" s="386" t="str">
        <f>IFERROR(VLOOKUP(A17,'Impact Indicators - Section B'!$A$9:$S$35,19,FALSE),"")</f>
        <v>HIV I-4: Number of AIDS-related deaths per 100,000 population</v>
      </c>
      <c r="C17" s="490" t="str">
        <f t="array" ref="C17">IFERROR(IF(INDEX('Disaggregation Records'!$E$3:$E$56,MATCH(RIGHT(L17,255),RIGHT('Disaggregation Records'!$D$3:$D$56,255),0))=0,"",INDEX('Disaggregation Records'!$E$3:$E$56,MATCH(RIGHT(L17,255),RIGHT('Disaggregation Records'!$D$3:$D$56,255),0))),"")</f>
        <v/>
      </c>
      <c r="D17" s="490" t="str">
        <f t="array" ref="D17">IFERROR(IF(INDEX('Disaggregation Records'!$F$3:$F$56,MATCH(RIGHT(L17,255),RIGHT('Disaggregation Records'!$D$3:$D$56,255),0))=0,"",INDEX('Disaggregation Records'!$F$3:$F$56,MATCH(RIGHT(L17,255),RIGHT('Disaggregation Records'!$D$3:$D$56,255),0))),"")</f>
        <v/>
      </c>
      <c r="E17" s="370" t="str">
        <f t="array" ref="E17">IFERROR(IF(INDEX('Disaggregation Data'!$K$3:$K$234,MATCH(RIGHT(M17,255),RIGHT('Disaggregation Data'!$J$3:$J$234,255),0))=0,"",INDEX('Disaggregation Data'!$K$3:$K$234,MATCH(RIGHT(M17,255),RIGHT('Disaggregation Data'!$J$3:$J$234,255),0))),"")</f>
        <v/>
      </c>
      <c r="F17" s="370" t="str">
        <f t="array" ref="F17">IFERROR(IF(INDEX('Disaggregation Data'!$L$3:$L$234,MATCH(RIGHT(M17,255),RIGHT('Disaggregation Data'!$J$3:$J$234,255),0))=0,"",INDEX('Disaggregation Data'!$L$3:$L$234,MATCH(RIGHT(M17,255),RIGHT('Disaggregation Data'!$J$3:$J$234,255),0))),"")</f>
        <v/>
      </c>
      <c r="G17" s="370" t="str">
        <f t="array" ref="G17">IFERROR(IF(INDEX('Disaggregation Data'!$M$3:$M$234,MATCH(RIGHT(M17,255),RIGHT('Disaggregation Data'!$J$3:$J$234,255),0))=0,"",INDEX('Disaggregation Data'!$M$3:$M$234,MATCH(RIGHT(M17,255),RIGHT('Disaggregation Data'!$J$3:$J$234,255),0))),"")</f>
        <v/>
      </c>
      <c r="H17" s="369" t="str">
        <f t="array" ref="H17">IFERROR(IF(INDEX('Disaggregation Data'!$N$3:$N$234,MATCH(RIGHT(M17,255),RIGHT('Disaggregation Data'!$J$3:$J$234,255),0))=0,"",INDEX('Disaggregation Data'!$N$3:$N$234,MATCH(RIGHT(M17,255),RIGHT('Disaggregation Data'!$J$3:$J$234,255),0))),"")</f>
        <v/>
      </c>
      <c r="I17" s="491" t="str">
        <f t="array" ref="I17">IFERROR(IF(INDEX('Disaggregation Records'!$G$3:$G$56,MATCH(LEFT(L17,255),LEFT('Disaggregation Records'!$D$3:$D$56,255),0))=0,"",INDEX('Disaggregation Records'!$G$3:$G$56,MATCH(LEFT(L17,255),LEFT('Disaggregation Records'!$D$3:$D$56,255),0))),"")</f>
        <v/>
      </c>
      <c r="J17" s="491" t="s">
        <v>384</v>
      </c>
      <c r="K17" s="491">
        <f t="shared" si="0"/>
        <v>8</v>
      </c>
      <c r="L17" s="491" t="str">
        <f t="shared" si="1"/>
        <v>HIV I-4: Number of AIDS-related deaths per 100,000 population-8</v>
      </c>
      <c r="M17" s="491" t="str">
        <f t="shared" si="2"/>
        <v>HIV I-4: Number of AIDS-related deaths per 100,000 population</v>
      </c>
      <c r="N17" s="447" t="b">
        <f t="shared" si="3"/>
        <v>1</v>
      </c>
      <c r="O17" s="451" t="s">
        <v>1616</v>
      </c>
      <c r="P17" s="246"/>
      <c r="Q17" s="245"/>
      <c r="U17" s="407"/>
      <c r="V17" s="407"/>
    </row>
    <row r="18" spans="1:22" ht="37.5" customHeight="1" x14ac:dyDescent="0.25">
      <c r="A18" s="367">
        <v>1</v>
      </c>
      <c r="B18" s="386" t="str">
        <f>IFERROR(VLOOKUP(A18,'Impact Indicators - Section B'!$A$9:$S$35,19,FALSE),"")</f>
        <v>HIV I-4: Number of AIDS-related deaths per 100,000 population</v>
      </c>
      <c r="C18" s="490" t="str">
        <f t="array" ref="C18">IFERROR(IF(INDEX('Disaggregation Records'!$E$3:$E$56,MATCH(RIGHT(L18,255),RIGHT('Disaggregation Records'!$D$3:$D$56,255),0))=0,"",INDEX('Disaggregation Records'!$E$3:$E$56,MATCH(RIGHT(L18,255),RIGHT('Disaggregation Records'!$D$3:$D$56,255),0))),"")</f>
        <v/>
      </c>
      <c r="D18" s="490" t="str">
        <f t="array" ref="D18">IFERROR(IF(INDEX('Disaggregation Records'!$F$3:$F$56,MATCH(RIGHT(L18,255),RIGHT('Disaggregation Records'!$D$3:$D$56,255),0))=0,"",INDEX('Disaggregation Records'!$F$3:$F$56,MATCH(RIGHT(L18,255),RIGHT('Disaggregation Records'!$D$3:$D$56,255),0))),"")</f>
        <v/>
      </c>
      <c r="E18" s="370" t="str">
        <f t="array" ref="E18">IFERROR(IF(INDEX('Disaggregation Data'!$K$3:$K$234,MATCH(RIGHT(M18,255),RIGHT('Disaggregation Data'!$J$3:$J$234,255),0))=0,"",INDEX('Disaggregation Data'!$K$3:$K$234,MATCH(RIGHT(M18,255),RIGHT('Disaggregation Data'!$J$3:$J$234,255),0))),"")</f>
        <v/>
      </c>
      <c r="F18" s="370" t="str">
        <f t="array" ref="F18">IFERROR(IF(INDEX('Disaggregation Data'!$L$3:$L$234,MATCH(RIGHT(M18,255),RIGHT('Disaggregation Data'!$J$3:$J$234,255),0))=0,"",INDEX('Disaggregation Data'!$L$3:$L$234,MATCH(RIGHT(M18,255),RIGHT('Disaggregation Data'!$J$3:$J$234,255),0))),"")</f>
        <v/>
      </c>
      <c r="G18" s="370" t="str">
        <f t="array" ref="G18">IFERROR(IF(INDEX('Disaggregation Data'!$M$3:$M$234,MATCH(RIGHT(M18,255),RIGHT('Disaggregation Data'!$J$3:$J$234,255),0))=0,"",INDEX('Disaggregation Data'!$M$3:$M$234,MATCH(RIGHT(M18,255),RIGHT('Disaggregation Data'!$J$3:$J$234,255),0))),"")</f>
        <v/>
      </c>
      <c r="H18" s="369" t="str">
        <f t="array" ref="H18">IFERROR(IF(INDEX('Disaggregation Data'!$N$3:$N$234,MATCH(RIGHT(M18,255),RIGHT('Disaggregation Data'!$J$3:$J$234,255),0))=0,"",INDEX('Disaggregation Data'!$N$3:$N$234,MATCH(RIGHT(M18,255),RIGHT('Disaggregation Data'!$J$3:$J$234,255),0))),"")</f>
        <v/>
      </c>
      <c r="I18" s="491" t="str">
        <f t="array" ref="I18">IFERROR(IF(INDEX('Disaggregation Records'!$G$3:$G$56,MATCH(LEFT(L18,255),LEFT('Disaggregation Records'!$D$3:$D$56,255),0))=0,"",INDEX('Disaggregation Records'!$G$3:$G$56,MATCH(LEFT(L18,255),LEFT('Disaggregation Records'!$D$3:$D$56,255),0))),"")</f>
        <v/>
      </c>
      <c r="J18" s="491" t="s">
        <v>384</v>
      </c>
      <c r="K18" s="491">
        <f t="shared" si="0"/>
        <v>9</v>
      </c>
      <c r="L18" s="491" t="str">
        <f t="shared" si="1"/>
        <v>HIV I-4: Number of AIDS-related deaths per 100,000 population-9</v>
      </c>
      <c r="M18" s="491" t="str">
        <f t="shared" si="2"/>
        <v>HIV I-4: Number of AIDS-related deaths per 100,000 population</v>
      </c>
      <c r="N18" s="447" t="b">
        <f t="shared" si="3"/>
        <v>1</v>
      </c>
      <c r="O18" s="451" t="s">
        <v>1617</v>
      </c>
      <c r="P18" s="246"/>
      <c r="Q18" s="245"/>
      <c r="U18" s="407"/>
      <c r="V18" s="407"/>
    </row>
    <row r="19" spans="1:22" ht="37.5" customHeight="1" x14ac:dyDescent="0.25">
      <c r="A19" s="367">
        <v>2</v>
      </c>
      <c r="B19" s="386" t="str">
        <f>IFERROR(VLOOKUP(A19,'Impact Indicators - Section B'!$A$9:$S$35,19,FALSE),"")</f>
        <v>HIV I-10(M): Percentage of sex workers who are living with HIV</v>
      </c>
      <c r="C19" s="490" t="str">
        <f t="array" ref="C19">IFERROR(IF(INDEX('Disaggregation Records'!$E$3:$E$56,MATCH(RIGHT(L19,255),RIGHT('Disaggregation Records'!$D$3:$D$56,255),0))=0,"",INDEX('Disaggregation Records'!$E$3:$E$56,MATCH(RIGHT(L19,255),RIGHT('Disaggregation Records'!$D$3:$D$56,255),0))),"")</f>
        <v>Age</v>
      </c>
      <c r="D19" s="490" t="str">
        <f t="array" ref="D19">IFERROR(IF(INDEX('Disaggregation Records'!$F$3:$F$56,MATCH(RIGHT(L19,255),RIGHT('Disaggregation Records'!$D$3:$D$56,255),0))=0,"",INDEX('Disaggregation Records'!$F$3:$F$56,MATCH(RIGHT(L19,255),RIGHT('Disaggregation Records'!$D$3:$D$56,255),0))),"")</f>
        <v>U25</v>
      </c>
      <c r="E19" s="526">
        <v>0.9</v>
      </c>
      <c r="F19" s="370" t="s">
        <v>346</v>
      </c>
      <c r="G19" s="370" t="s">
        <v>4908</v>
      </c>
      <c r="H19" s="369" t="s">
        <v>4957</v>
      </c>
      <c r="I19" s="491" t="str">
        <f t="array" ref="I19">IFERROR(IF(INDEX('Disaggregation Records'!$G$3:$G$56,MATCH(LEFT(L19,255),LEFT('Disaggregation Records'!$D$3:$D$56,255),0))=0,"",INDEX('Disaggregation Records'!$G$3:$G$56,MATCH(LEFT(L19,255),LEFT('Disaggregation Records'!$D$3:$D$56,255),0))),"")</f>
        <v>a1L36000002Nzj2EAC</v>
      </c>
      <c r="J19" s="491" t="s">
        <v>385</v>
      </c>
      <c r="K19" s="491">
        <f t="shared" si="0"/>
        <v>0</v>
      </c>
      <c r="L19" s="491" t="str">
        <f t="shared" si="1"/>
        <v>HIV I-10(M): Percentage of sex workers who are living with HIV-0</v>
      </c>
      <c r="M19" s="491" t="str">
        <f t="shared" si="2"/>
        <v>HIV I-10(M): Percentage of sex workers who are living with HIVAgeU25</v>
      </c>
      <c r="N19" s="447" t="b">
        <f t="shared" si="3"/>
        <v>1</v>
      </c>
      <c r="O19" s="451" t="s">
        <v>1618</v>
      </c>
      <c r="P19" s="246"/>
      <c r="Q19" s="245"/>
      <c r="U19" s="407"/>
      <c r="V19" s="407"/>
    </row>
    <row r="20" spans="1:22" ht="37.5" customHeight="1" x14ac:dyDescent="0.25">
      <c r="A20" s="367">
        <v>2</v>
      </c>
      <c r="B20" s="386" t="str">
        <f>IFERROR(VLOOKUP(A20,'Impact Indicators - Section B'!$A$9:$S$35,19,FALSE),"")</f>
        <v>HIV I-10(M): Percentage of sex workers who are living with HIV</v>
      </c>
      <c r="C20" s="490" t="str">
        <f t="array" ref="C20">IFERROR(IF(INDEX('Disaggregation Records'!$E$3:$E$56,MATCH(RIGHT(L20,255),RIGHT('Disaggregation Records'!$D$3:$D$56,255),0))=0,"",INDEX('Disaggregation Records'!$E$3:$E$56,MATCH(RIGHT(L20,255),RIGHT('Disaggregation Records'!$D$3:$D$56,255),0))),"")</f>
        <v>Age</v>
      </c>
      <c r="D20" s="490" t="str">
        <f t="array" ref="D20">IFERROR(IF(INDEX('Disaggregation Records'!$F$3:$F$56,MATCH(RIGHT(L20,255),RIGHT('Disaggregation Records'!$D$3:$D$56,255),0))=0,"",INDEX('Disaggregation Records'!$F$3:$F$56,MATCH(RIGHT(L20,255),RIGHT('Disaggregation Records'!$D$3:$D$56,255),0))),"")</f>
        <v>25+</v>
      </c>
      <c r="E20" s="526">
        <v>2.4</v>
      </c>
      <c r="F20" s="370" t="s">
        <v>346</v>
      </c>
      <c r="G20" s="370" t="s">
        <v>4908</v>
      </c>
      <c r="H20" s="369" t="s">
        <v>4958</v>
      </c>
      <c r="I20" s="491" t="str">
        <f t="array" ref="I20">IFERROR(IF(INDEX('Disaggregation Records'!$G$3:$G$56,MATCH(LEFT(L20,255),LEFT('Disaggregation Records'!$D$3:$D$56,255),0))=0,"",INDEX('Disaggregation Records'!$G$3:$G$56,MATCH(LEFT(L20,255),LEFT('Disaggregation Records'!$D$3:$D$56,255),0))),"")</f>
        <v>a1L36000002Nzj3EAC</v>
      </c>
      <c r="J20" s="491" t="s">
        <v>385</v>
      </c>
      <c r="K20" s="491">
        <f t="shared" si="0"/>
        <v>1</v>
      </c>
      <c r="L20" s="491" t="str">
        <f t="shared" si="1"/>
        <v>HIV I-10(M): Percentage of sex workers who are living with HIV-1</v>
      </c>
      <c r="M20" s="491" t="str">
        <f t="shared" si="2"/>
        <v>HIV I-10(M): Percentage of sex workers who are living with HIVAge25+</v>
      </c>
      <c r="N20" s="447" t="b">
        <f t="shared" si="3"/>
        <v>1</v>
      </c>
      <c r="O20" s="451" t="s">
        <v>1619</v>
      </c>
      <c r="P20" s="246"/>
      <c r="Q20" s="245"/>
      <c r="U20" s="407"/>
      <c r="V20" s="407"/>
    </row>
    <row r="21" spans="1:22" ht="37.5" customHeight="1" x14ac:dyDescent="0.25">
      <c r="A21" s="367">
        <v>2</v>
      </c>
      <c r="B21" s="386" t="str">
        <f>IFERROR(VLOOKUP(A21,'Impact Indicators - Section B'!$A$9:$S$35,19,FALSE),"")</f>
        <v>HIV I-10(M): Percentage of sex workers who are living with HIV</v>
      </c>
      <c r="C21" s="490" t="str">
        <f t="array" ref="C21">IFERROR(IF(INDEX('Disaggregation Records'!$E$3:$E$56,MATCH(RIGHT(L21,255),RIGHT('Disaggregation Records'!$D$3:$D$56,255),0))=0,"",INDEX('Disaggregation Records'!$E$3:$E$56,MATCH(RIGHT(L21,255),RIGHT('Disaggregation Records'!$D$3:$D$56,255),0))),"")</f>
        <v/>
      </c>
      <c r="D21" s="490" t="str">
        <f t="array" ref="D21">IFERROR(IF(INDEX('Disaggregation Records'!$F$3:$F$56,MATCH(RIGHT(L21,255),RIGHT('Disaggregation Records'!$D$3:$D$56,255),0))=0,"",INDEX('Disaggregation Records'!$F$3:$F$56,MATCH(RIGHT(L21,255),RIGHT('Disaggregation Records'!$D$3:$D$56,255),0))),"")</f>
        <v/>
      </c>
      <c r="E21" s="370" t="str">
        <f t="array" ref="E21">IFERROR(IF(INDEX('Disaggregation Data'!$K$3:$K$234,MATCH(RIGHT(M21,255),RIGHT('Disaggregation Data'!$J$3:$J$234,255),0))=0,"",INDEX('Disaggregation Data'!$K$3:$K$234,MATCH(RIGHT(M21,255),RIGHT('Disaggregation Data'!$J$3:$J$234,255),0))),"")</f>
        <v/>
      </c>
      <c r="F21" s="370" t="str">
        <f t="array" ref="F21">IFERROR(IF(INDEX('Disaggregation Data'!$L$3:$L$234,MATCH(RIGHT(M21,255),RIGHT('Disaggregation Data'!$J$3:$J$234,255),0))=0,"",INDEX('Disaggregation Data'!$L$3:$L$234,MATCH(RIGHT(M21,255),RIGHT('Disaggregation Data'!$J$3:$J$234,255),0))),"")</f>
        <v/>
      </c>
      <c r="G21" s="370" t="str">
        <f t="array" ref="G21">IFERROR(IF(INDEX('Disaggregation Data'!$M$3:$M$234,MATCH(RIGHT(M21,255),RIGHT('Disaggregation Data'!$J$3:$J$234,255),0))=0,"",INDEX('Disaggregation Data'!$M$3:$M$234,MATCH(RIGHT(M21,255),RIGHT('Disaggregation Data'!$J$3:$J$234,255),0))),"")</f>
        <v/>
      </c>
      <c r="H21" s="369" t="str">
        <f t="array" ref="H21">IFERROR(IF(INDEX('Disaggregation Data'!$N$3:$N$234,MATCH(RIGHT(M21,255),RIGHT('Disaggregation Data'!$J$3:$J$234,255),0))=0,"",INDEX('Disaggregation Data'!$N$3:$N$234,MATCH(RIGHT(M21,255),RIGHT('Disaggregation Data'!$J$3:$J$234,255),0))),"")</f>
        <v/>
      </c>
      <c r="I21" s="491" t="str">
        <f t="array" ref="I21">IFERROR(IF(INDEX('Disaggregation Records'!$G$3:$G$56,MATCH(LEFT(L21,255),LEFT('Disaggregation Records'!$D$3:$D$56,255),0))=0,"",INDEX('Disaggregation Records'!$G$3:$G$56,MATCH(LEFT(L21,255),LEFT('Disaggregation Records'!$D$3:$D$56,255),0))),"")</f>
        <v/>
      </c>
      <c r="J21" s="491" t="s">
        <v>385</v>
      </c>
      <c r="K21" s="491">
        <f t="shared" si="0"/>
        <v>2</v>
      </c>
      <c r="L21" s="491" t="str">
        <f t="shared" si="1"/>
        <v>HIV I-10(M): Percentage of sex workers who are living with HIV-2</v>
      </c>
      <c r="M21" s="491" t="str">
        <f t="shared" si="2"/>
        <v>HIV I-10(M): Percentage of sex workers who are living with HIV</v>
      </c>
      <c r="N21" s="447" t="b">
        <f t="shared" si="3"/>
        <v>1</v>
      </c>
      <c r="O21" s="451" t="s">
        <v>1620</v>
      </c>
      <c r="P21" s="246"/>
      <c r="Q21" s="245"/>
      <c r="U21" s="407"/>
      <c r="V21" s="407"/>
    </row>
    <row r="22" spans="1:22" ht="37.5" customHeight="1" x14ac:dyDescent="0.25">
      <c r="A22" s="367">
        <v>2</v>
      </c>
      <c r="B22" s="386" t="str">
        <f>IFERROR(VLOOKUP(A22,'Impact Indicators - Section B'!$A$9:$S$35,19,FALSE),"")</f>
        <v>HIV I-10(M): Percentage of sex workers who are living with HIV</v>
      </c>
      <c r="C22" s="490" t="str">
        <f t="array" ref="C22">IFERROR(IF(INDEX('Disaggregation Records'!$E$3:$E$56,MATCH(RIGHT(L22,255),RIGHT('Disaggregation Records'!$D$3:$D$56,255),0))=0,"",INDEX('Disaggregation Records'!$E$3:$E$56,MATCH(RIGHT(L22,255),RIGHT('Disaggregation Records'!$D$3:$D$56,255),0))),"")</f>
        <v/>
      </c>
      <c r="D22" s="490" t="str">
        <f t="array" ref="D22">IFERROR(IF(INDEX('Disaggregation Records'!$F$3:$F$56,MATCH(RIGHT(L22,255),RIGHT('Disaggregation Records'!$D$3:$D$56,255),0))=0,"",INDEX('Disaggregation Records'!$F$3:$F$56,MATCH(RIGHT(L22,255),RIGHT('Disaggregation Records'!$D$3:$D$56,255),0))),"")</f>
        <v/>
      </c>
      <c r="E22" s="370" t="str">
        <f t="array" ref="E22">IFERROR(IF(INDEX('Disaggregation Data'!$K$3:$K$234,MATCH(RIGHT(M22,255),RIGHT('Disaggregation Data'!$J$3:$J$234,255),0))=0,"",INDEX('Disaggregation Data'!$K$3:$K$234,MATCH(RIGHT(M22,255),RIGHT('Disaggregation Data'!$J$3:$J$234,255),0))),"")</f>
        <v/>
      </c>
      <c r="F22" s="370" t="str">
        <f t="array" ref="F22">IFERROR(IF(INDEX('Disaggregation Data'!$L$3:$L$234,MATCH(RIGHT(M22,255),RIGHT('Disaggregation Data'!$J$3:$J$234,255),0))=0,"",INDEX('Disaggregation Data'!$L$3:$L$234,MATCH(RIGHT(M22,255),RIGHT('Disaggregation Data'!$J$3:$J$234,255),0))),"")</f>
        <v/>
      </c>
      <c r="G22" s="370" t="str">
        <f t="array" ref="G22">IFERROR(IF(INDEX('Disaggregation Data'!$M$3:$M$234,MATCH(RIGHT(M22,255),RIGHT('Disaggregation Data'!$J$3:$J$234,255),0))=0,"",INDEX('Disaggregation Data'!$M$3:$M$234,MATCH(RIGHT(M22,255),RIGHT('Disaggregation Data'!$J$3:$J$234,255),0))),"")</f>
        <v/>
      </c>
      <c r="H22" s="369" t="str">
        <f t="array" ref="H22">IFERROR(IF(INDEX('Disaggregation Data'!$N$3:$N$234,MATCH(RIGHT(M22,255),RIGHT('Disaggregation Data'!$J$3:$J$234,255),0))=0,"",INDEX('Disaggregation Data'!$N$3:$N$234,MATCH(RIGHT(M22,255),RIGHT('Disaggregation Data'!$J$3:$J$234,255),0))),"")</f>
        <v/>
      </c>
      <c r="I22" s="491" t="str">
        <f t="array" ref="I22">IFERROR(IF(INDEX('Disaggregation Records'!$G$3:$G$56,MATCH(LEFT(L22,255),LEFT('Disaggregation Records'!$D$3:$D$56,255),0))=0,"",INDEX('Disaggregation Records'!$G$3:$G$56,MATCH(LEFT(L22,255),LEFT('Disaggregation Records'!$D$3:$D$56,255),0))),"")</f>
        <v/>
      </c>
      <c r="J22" s="491" t="s">
        <v>385</v>
      </c>
      <c r="K22" s="491">
        <f t="shared" si="0"/>
        <v>3</v>
      </c>
      <c r="L22" s="491" t="str">
        <f t="shared" si="1"/>
        <v>HIV I-10(M): Percentage of sex workers who are living with HIV-3</v>
      </c>
      <c r="M22" s="491" t="str">
        <f t="shared" si="2"/>
        <v>HIV I-10(M): Percentage of sex workers who are living with HIV</v>
      </c>
      <c r="N22" s="447" t="b">
        <f t="shared" si="3"/>
        <v>1</v>
      </c>
      <c r="O22" s="451" t="s">
        <v>1621</v>
      </c>
      <c r="P22" s="246"/>
      <c r="Q22" s="245"/>
      <c r="U22" s="407"/>
      <c r="V22" s="407"/>
    </row>
    <row r="23" spans="1:22" ht="37.5" customHeight="1" x14ac:dyDescent="0.25">
      <c r="A23" s="367">
        <v>2</v>
      </c>
      <c r="B23" s="386" t="str">
        <f>IFERROR(VLOOKUP(A23,'Impact Indicators - Section B'!$A$9:$S$35,19,FALSE),"")</f>
        <v>HIV I-10(M): Percentage of sex workers who are living with HIV</v>
      </c>
      <c r="C23" s="490" t="str">
        <f t="array" ref="C23">IFERROR(IF(INDEX('Disaggregation Records'!$E$3:$E$56,MATCH(RIGHT(L23,255),RIGHT('Disaggregation Records'!$D$3:$D$56,255),0))=0,"",INDEX('Disaggregation Records'!$E$3:$E$56,MATCH(RIGHT(L23,255),RIGHT('Disaggregation Records'!$D$3:$D$56,255),0))),"")</f>
        <v/>
      </c>
      <c r="D23" s="490" t="str">
        <f t="array" ref="D23">IFERROR(IF(INDEX('Disaggregation Records'!$F$3:$F$56,MATCH(RIGHT(L23,255),RIGHT('Disaggregation Records'!$D$3:$D$56,255),0))=0,"",INDEX('Disaggregation Records'!$F$3:$F$56,MATCH(RIGHT(L23,255),RIGHT('Disaggregation Records'!$D$3:$D$56,255),0))),"")</f>
        <v/>
      </c>
      <c r="E23" s="370" t="str">
        <f t="array" ref="E23">IFERROR(IF(INDEX('Disaggregation Data'!$K$3:$K$234,MATCH(RIGHT(M23,255),RIGHT('Disaggregation Data'!$J$3:$J$234,255),0))=0,"",INDEX('Disaggregation Data'!$K$3:$K$234,MATCH(RIGHT(M23,255),RIGHT('Disaggregation Data'!$J$3:$J$234,255),0))),"")</f>
        <v/>
      </c>
      <c r="F23" s="370" t="str">
        <f t="array" ref="F23">IFERROR(IF(INDEX('Disaggregation Data'!$L$3:$L$234,MATCH(RIGHT(M23,255),RIGHT('Disaggregation Data'!$J$3:$J$234,255),0))=0,"",INDEX('Disaggregation Data'!$L$3:$L$234,MATCH(RIGHT(M23,255),RIGHT('Disaggregation Data'!$J$3:$J$234,255),0))),"")</f>
        <v/>
      </c>
      <c r="G23" s="370" t="str">
        <f t="array" ref="G23">IFERROR(IF(INDEX('Disaggregation Data'!$M$3:$M$234,MATCH(RIGHT(M23,255),RIGHT('Disaggregation Data'!$J$3:$J$234,255),0))=0,"",INDEX('Disaggregation Data'!$M$3:$M$234,MATCH(RIGHT(M23,255),RIGHT('Disaggregation Data'!$J$3:$J$234,255),0))),"")</f>
        <v/>
      </c>
      <c r="H23" s="369" t="str">
        <f t="array" ref="H23">IFERROR(IF(INDEX('Disaggregation Data'!$N$3:$N$234,MATCH(RIGHT(M23,255),RIGHT('Disaggregation Data'!$J$3:$J$234,255),0))=0,"",INDEX('Disaggregation Data'!$N$3:$N$234,MATCH(RIGHT(M23,255),RIGHT('Disaggregation Data'!$J$3:$J$234,255),0))),"")</f>
        <v/>
      </c>
      <c r="I23" s="491" t="str">
        <f t="array" ref="I23">IFERROR(IF(INDEX('Disaggregation Records'!$G$3:$G$56,MATCH(LEFT(L23,255),LEFT('Disaggregation Records'!$D$3:$D$56,255),0))=0,"",INDEX('Disaggregation Records'!$G$3:$G$56,MATCH(LEFT(L23,255),LEFT('Disaggregation Records'!$D$3:$D$56,255),0))),"")</f>
        <v/>
      </c>
      <c r="J23" s="491" t="s">
        <v>385</v>
      </c>
      <c r="K23" s="491">
        <f t="shared" si="0"/>
        <v>4</v>
      </c>
      <c r="L23" s="491" t="str">
        <f t="shared" si="1"/>
        <v>HIV I-10(M): Percentage of sex workers who are living with HIV-4</v>
      </c>
      <c r="M23" s="491" t="str">
        <f t="shared" si="2"/>
        <v>HIV I-10(M): Percentage of sex workers who are living with HIV</v>
      </c>
      <c r="N23" s="447" t="b">
        <f t="shared" si="3"/>
        <v>1</v>
      </c>
      <c r="O23" s="451" t="s">
        <v>1622</v>
      </c>
      <c r="P23" s="246"/>
      <c r="Q23" s="245"/>
      <c r="U23" s="407"/>
      <c r="V23" s="407"/>
    </row>
    <row r="24" spans="1:22" ht="37.5" customHeight="1" x14ac:dyDescent="0.25">
      <c r="A24" s="367">
        <v>2</v>
      </c>
      <c r="B24" s="386" t="str">
        <f>IFERROR(VLOOKUP(A24,'Impact Indicators - Section B'!$A$9:$S$35,19,FALSE),"")</f>
        <v>HIV I-10(M): Percentage of sex workers who are living with HIV</v>
      </c>
      <c r="C24" s="490" t="str">
        <f t="array" ref="C24">IFERROR(IF(INDEX('Disaggregation Records'!$E$3:$E$56,MATCH(RIGHT(L24,255),RIGHT('Disaggregation Records'!$D$3:$D$56,255),0))=0,"",INDEX('Disaggregation Records'!$E$3:$E$56,MATCH(RIGHT(L24,255),RIGHT('Disaggregation Records'!$D$3:$D$56,255),0))),"")</f>
        <v/>
      </c>
      <c r="D24" s="490" t="str">
        <f t="array" ref="D24">IFERROR(IF(INDEX('Disaggregation Records'!$F$3:$F$56,MATCH(RIGHT(L24,255),RIGHT('Disaggregation Records'!$D$3:$D$56,255),0))=0,"",INDEX('Disaggregation Records'!$F$3:$F$56,MATCH(RIGHT(L24,255),RIGHT('Disaggregation Records'!$D$3:$D$56,255),0))),"")</f>
        <v/>
      </c>
      <c r="E24" s="370" t="str">
        <f t="array" ref="E24">IFERROR(IF(INDEX('Disaggregation Data'!$K$3:$K$234,MATCH(RIGHT(M24,255),RIGHT('Disaggregation Data'!$J$3:$J$234,255),0))=0,"",INDEX('Disaggregation Data'!$K$3:$K$234,MATCH(RIGHT(M24,255),RIGHT('Disaggregation Data'!$J$3:$J$234,255),0))),"")</f>
        <v/>
      </c>
      <c r="F24" s="370" t="str">
        <f t="array" ref="F24">IFERROR(IF(INDEX('Disaggregation Data'!$L$3:$L$234,MATCH(RIGHT(M24,255),RIGHT('Disaggregation Data'!$J$3:$J$234,255),0))=0,"",INDEX('Disaggregation Data'!$L$3:$L$234,MATCH(RIGHT(M24,255),RIGHT('Disaggregation Data'!$J$3:$J$234,255),0))),"")</f>
        <v/>
      </c>
      <c r="G24" s="370" t="str">
        <f t="array" ref="G24">IFERROR(IF(INDEX('Disaggregation Data'!$M$3:$M$234,MATCH(RIGHT(M24,255),RIGHT('Disaggregation Data'!$J$3:$J$234,255),0))=0,"",INDEX('Disaggregation Data'!$M$3:$M$234,MATCH(RIGHT(M24,255),RIGHT('Disaggregation Data'!$J$3:$J$234,255),0))),"")</f>
        <v/>
      </c>
      <c r="H24" s="369" t="str">
        <f t="array" ref="H24">IFERROR(IF(INDEX('Disaggregation Data'!$N$3:$N$234,MATCH(RIGHT(M24,255),RIGHT('Disaggregation Data'!$J$3:$J$234,255),0))=0,"",INDEX('Disaggregation Data'!$N$3:$N$234,MATCH(RIGHT(M24,255),RIGHT('Disaggregation Data'!$J$3:$J$234,255),0))),"")</f>
        <v/>
      </c>
      <c r="I24" s="491" t="str">
        <f t="array" ref="I24">IFERROR(IF(INDEX('Disaggregation Records'!$G$3:$G$56,MATCH(LEFT(L24,255),LEFT('Disaggregation Records'!$D$3:$D$56,255),0))=0,"",INDEX('Disaggregation Records'!$G$3:$G$56,MATCH(LEFT(L24,255),LEFT('Disaggregation Records'!$D$3:$D$56,255),0))),"")</f>
        <v/>
      </c>
      <c r="J24" s="491" t="s">
        <v>385</v>
      </c>
      <c r="K24" s="491">
        <f t="shared" si="0"/>
        <v>5</v>
      </c>
      <c r="L24" s="491" t="str">
        <f t="shared" si="1"/>
        <v>HIV I-10(M): Percentage of sex workers who are living with HIV-5</v>
      </c>
      <c r="M24" s="491" t="str">
        <f t="shared" si="2"/>
        <v>HIV I-10(M): Percentage of sex workers who are living with HIV</v>
      </c>
      <c r="N24" s="447" t="b">
        <f t="shared" si="3"/>
        <v>1</v>
      </c>
      <c r="O24" s="451" t="s">
        <v>1623</v>
      </c>
      <c r="P24" s="246"/>
      <c r="Q24" s="245"/>
      <c r="U24" s="407"/>
      <c r="V24" s="407"/>
    </row>
    <row r="25" spans="1:22" ht="37.5" customHeight="1" x14ac:dyDescent="0.25">
      <c r="A25" s="367">
        <v>2</v>
      </c>
      <c r="B25" s="386" t="str">
        <f>IFERROR(VLOOKUP(A25,'Impact Indicators - Section B'!$A$9:$S$35,19,FALSE),"")</f>
        <v>HIV I-10(M): Percentage of sex workers who are living with HIV</v>
      </c>
      <c r="C25" s="490" t="str">
        <f t="array" ref="C25">IFERROR(IF(INDEX('Disaggregation Records'!$E$3:$E$56,MATCH(RIGHT(L25,255),RIGHT('Disaggregation Records'!$D$3:$D$56,255),0))=0,"",INDEX('Disaggregation Records'!$E$3:$E$56,MATCH(RIGHT(L25,255),RIGHT('Disaggregation Records'!$D$3:$D$56,255),0))),"")</f>
        <v/>
      </c>
      <c r="D25" s="490" t="str">
        <f t="array" ref="D25">IFERROR(IF(INDEX('Disaggregation Records'!$F$3:$F$56,MATCH(RIGHT(L25,255),RIGHT('Disaggregation Records'!$D$3:$D$56,255),0))=0,"",INDEX('Disaggregation Records'!$F$3:$F$56,MATCH(RIGHT(L25,255),RIGHT('Disaggregation Records'!$D$3:$D$56,255),0))),"")</f>
        <v/>
      </c>
      <c r="E25" s="370" t="str">
        <f t="array" ref="E25">IFERROR(IF(INDEX('Disaggregation Data'!$K$3:$K$234,MATCH(RIGHT(M25,255),RIGHT('Disaggregation Data'!$J$3:$J$234,255),0))=0,"",INDEX('Disaggregation Data'!$K$3:$K$234,MATCH(RIGHT(M25,255),RIGHT('Disaggregation Data'!$J$3:$J$234,255),0))),"")</f>
        <v/>
      </c>
      <c r="F25" s="370" t="str">
        <f t="array" ref="F25">IFERROR(IF(INDEX('Disaggregation Data'!$L$3:$L$234,MATCH(RIGHT(M25,255),RIGHT('Disaggregation Data'!$J$3:$J$234,255),0))=0,"",INDEX('Disaggregation Data'!$L$3:$L$234,MATCH(RIGHT(M25,255),RIGHT('Disaggregation Data'!$J$3:$J$234,255),0))),"")</f>
        <v/>
      </c>
      <c r="G25" s="370" t="str">
        <f t="array" ref="G25">IFERROR(IF(INDEX('Disaggregation Data'!$M$3:$M$234,MATCH(RIGHT(M25,255),RIGHT('Disaggregation Data'!$J$3:$J$234,255),0))=0,"",INDEX('Disaggregation Data'!$M$3:$M$234,MATCH(RIGHT(M25,255),RIGHT('Disaggregation Data'!$J$3:$J$234,255),0))),"")</f>
        <v/>
      </c>
      <c r="H25" s="369" t="str">
        <f t="array" ref="H25">IFERROR(IF(INDEX('Disaggregation Data'!$N$3:$N$234,MATCH(RIGHT(M25,255),RIGHT('Disaggregation Data'!$J$3:$J$234,255),0))=0,"",INDEX('Disaggregation Data'!$N$3:$N$234,MATCH(RIGHT(M25,255),RIGHT('Disaggregation Data'!$J$3:$J$234,255),0))),"")</f>
        <v/>
      </c>
      <c r="I25" s="491" t="str">
        <f t="array" ref="I25">IFERROR(IF(INDEX('Disaggregation Records'!$G$3:$G$56,MATCH(LEFT(L25,255),LEFT('Disaggregation Records'!$D$3:$D$56,255),0))=0,"",INDEX('Disaggregation Records'!$G$3:$G$56,MATCH(LEFT(L25,255),LEFT('Disaggregation Records'!$D$3:$D$56,255),0))),"")</f>
        <v/>
      </c>
      <c r="J25" s="491" t="s">
        <v>385</v>
      </c>
      <c r="K25" s="491">
        <f t="shared" si="0"/>
        <v>6</v>
      </c>
      <c r="L25" s="491" t="str">
        <f t="shared" si="1"/>
        <v>HIV I-10(M): Percentage of sex workers who are living with HIV-6</v>
      </c>
      <c r="M25" s="491" t="str">
        <f t="shared" si="2"/>
        <v>HIV I-10(M): Percentage of sex workers who are living with HIV</v>
      </c>
      <c r="N25" s="447" t="b">
        <f t="shared" si="3"/>
        <v>1</v>
      </c>
      <c r="O25" s="451" t="s">
        <v>1624</v>
      </c>
      <c r="P25" s="246"/>
      <c r="Q25" s="245"/>
      <c r="U25" s="407"/>
      <c r="V25" s="407"/>
    </row>
    <row r="26" spans="1:22" ht="37.5" customHeight="1" x14ac:dyDescent="0.25">
      <c r="A26" s="367">
        <v>2</v>
      </c>
      <c r="B26" s="386" t="str">
        <f>IFERROR(VLOOKUP(A26,'Impact Indicators - Section B'!$A$9:$S$35,19,FALSE),"")</f>
        <v>HIV I-10(M): Percentage of sex workers who are living with HIV</v>
      </c>
      <c r="C26" s="490" t="str">
        <f t="array" ref="C26">IFERROR(IF(INDEX('Disaggregation Records'!$E$3:$E$56,MATCH(RIGHT(L26,255),RIGHT('Disaggregation Records'!$D$3:$D$56,255),0))=0,"",INDEX('Disaggregation Records'!$E$3:$E$56,MATCH(RIGHT(L26,255),RIGHT('Disaggregation Records'!$D$3:$D$56,255),0))),"")</f>
        <v/>
      </c>
      <c r="D26" s="490" t="str">
        <f t="array" ref="D26">IFERROR(IF(INDEX('Disaggregation Records'!$F$3:$F$56,MATCH(RIGHT(L26,255),RIGHT('Disaggregation Records'!$D$3:$D$56,255),0))=0,"",INDEX('Disaggregation Records'!$F$3:$F$56,MATCH(RIGHT(L26,255),RIGHT('Disaggregation Records'!$D$3:$D$56,255),0))),"")</f>
        <v/>
      </c>
      <c r="E26" s="370" t="str">
        <f t="array" ref="E26">IFERROR(IF(INDEX('Disaggregation Data'!$K$3:$K$234,MATCH(RIGHT(M26,255),RIGHT('Disaggregation Data'!$J$3:$J$234,255),0))=0,"",INDEX('Disaggregation Data'!$K$3:$K$234,MATCH(RIGHT(M26,255),RIGHT('Disaggregation Data'!$J$3:$J$234,255),0))),"")</f>
        <v/>
      </c>
      <c r="F26" s="370" t="str">
        <f t="array" ref="F26">IFERROR(IF(INDEX('Disaggregation Data'!$L$3:$L$234,MATCH(RIGHT(M26,255),RIGHT('Disaggregation Data'!$J$3:$J$234,255),0))=0,"",INDEX('Disaggregation Data'!$L$3:$L$234,MATCH(RIGHT(M26,255),RIGHT('Disaggregation Data'!$J$3:$J$234,255),0))),"")</f>
        <v/>
      </c>
      <c r="G26" s="370" t="str">
        <f t="array" ref="G26">IFERROR(IF(INDEX('Disaggregation Data'!$M$3:$M$234,MATCH(RIGHT(M26,255),RIGHT('Disaggregation Data'!$J$3:$J$234,255),0))=0,"",INDEX('Disaggregation Data'!$M$3:$M$234,MATCH(RIGHT(M26,255),RIGHT('Disaggregation Data'!$J$3:$J$234,255),0))),"")</f>
        <v/>
      </c>
      <c r="H26" s="369" t="str">
        <f t="array" ref="H26">IFERROR(IF(INDEX('Disaggregation Data'!$N$3:$N$234,MATCH(RIGHT(M26,255),RIGHT('Disaggregation Data'!$J$3:$J$234,255),0))=0,"",INDEX('Disaggregation Data'!$N$3:$N$234,MATCH(RIGHT(M26,255),RIGHT('Disaggregation Data'!$J$3:$J$234,255),0))),"")</f>
        <v/>
      </c>
      <c r="I26" s="491" t="str">
        <f t="array" ref="I26">IFERROR(IF(INDEX('Disaggregation Records'!$G$3:$G$56,MATCH(LEFT(L26,255),LEFT('Disaggregation Records'!$D$3:$D$56,255),0))=0,"",INDEX('Disaggregation Records'!$G$3:$G$56,MATCH(LEFT(L26,255),LEFT('Disaggregation Records'!$D$3:$D$56,255),0))),"")</f>
        <v/>
      </c>
      <c r="J26" s="491" t="s">
        <v>385</v>
      </c>
      <c r="K26" s="491">
        <f t="shared" si="0"/>
        <v>7</v>
      </c>
      <c r="L26" s="491" t="str">
        <f t="shared" si="1"/>
        <v>HIV I-10(M): Percentage of sex workers who are living with HIV-7</v>
      </c>
      <c r="M26" s="491" t="str">
        <f t="shared" si="2"/>
        <v>HIV I-10(M): Percentage of sex workers who are living with HIV</v>
      </c>
      <c r="N26" s="447" t="b">
        <f t="shared" si="3"/>
        <v>1</v>
      </c>
      <c r="O26" s="451" t="s">
        <v>1625</v>
      </c>
      <c r="P26" s="246"/>
      <c r="Q26" s="245"/>
      <c r="U26" s="407"/>
      <c r="V26" s="407"/>
    </row>
    <row r="27" spans="1:22" ht="37.5" customHeight="1" x14ac:dyDescent="0.25">
      <c r="A27" s="367">
        <v>2</v>
      </c>
      <c r="B27" s="386" t="str">
        <f>IFERROR(VLOOKUP(A27,'Impact Indicators - Section B'!$A$9:$S$35,19,FALSE),"")</f>
        <v>HIV I-10(M): Percentage of sex workers who are living with HIV</v>
      </c>
      <c r="C27" s="490" t="str">
        <f t="array" ref="C27">IFERROR(IF(INDEX('Disaggregation Records'!$E$3:$E$56,MATCH(RIGHT(L27,255),RIGHT('Disaggregation Records'!$D$3:$D$56,255),0))=0,"",INDEX('Disaggregation Records'!$E$3:$E$56,MATCH(RIGHT(L27,255),RIGHT('Disaggregation Records'!$D$3:$D$56,255),0))),"")</f>
        <v/>
      </c>
      <c r="D27" s="490" t="str">
        <f t="array" ref="D27">IFERROR(IF(INDEX('Disaggregation Records'!$F$3:$F$56,MATCH(RIGHT(L27,255),RIGHT('Disaggregation Records'!$D$3:$D$56,255),0))=0,"",INDEX('Disaggregation Records'!$F$3:$F$56,MATCH(RIGHT(L27,255),RIGHT('Disaggregation Records'!$D$3:$D$56,255),0))),"")</f>
        <v/>
      </c>
      <c r="E27" s="370" t="str">
        <f t="array" ref="E27">IFERROR(IF(INDEX('Disaggregation Data'!$K$3:$K$234,MATCH(RIGHT(M27,255),RIGHT('Disaggregation Data'!$J$3:$J$234,255),0))=0,"",INDEX('Disaggregation Data'!$K$3:$K$234,MATCH(RIGHT(M27,255),RIGHT('Disaggregation Data'!$J$3:$J$234,255),0))),"")</f>
        <v/>
      </c>
      <c r="F27" s="370" t="str">
        <f t="array" ref="F27">IFERROR(IF(INDEX('Disaggregation Data'!$L$3:$L$234,MATCH(RIGHT(M27,255),RIGHT('Disaggregation Data'!$J$3:$J$234,255),0))=0,"",INDEX('Disaggregation Data'!$L$3:$L$234,MATCH(RIGHT(M27,255),RIGHT('Disaggregation Data'!$J$3:$J$234,255),0))),"")</f>
        <v/>
      </c>
      <c r="G27" s="370" t="str">
        <f t="array" ref="G27">IFERROR(IF(INDEX('Disaggregation Data'!$M$3:$M$234,MATCH(RIGHT(M27,255),RIGHT('Disaggregation Data'!$J$3:$J$234,255),0))=0,"",INDEX('Disaggregation Data'!$M$3:$M$234,MATCH(RIGHT(M27,255),RIGHT('Disaggregation Data'!$J$3:$J$234,255),0))),"")</f>
        <v/>
      </c>
      <c r="H27" s="369" t="str">
        <f t="array" ref="H27">IFERROR(IF(INDEX('Disaggregation Data'!$N$3:$N$234,MATCH(RIGHT(M27,255),RIGHT('Disaggregation Data'!$J$3:$J$234,255),0))=0,"",INDEX('Disaggregation Data'!$N$3:$N$234,MATCH(RIGHT(M27,255),RIGHT('Disaggregation Data'!$J$3:$J$234,255),0))),"")</f>
        <v/>
      </c>
      <c r="I27" s="491" t="str">
        <f t="array" ref="I27">IFERROR(IF(INDEX('Disaggregation Records'!$G$3:$G$56,MATCH(LEFT(L27,255),LEFT('Disaggregation Records'!$D$3:$D$56,255),0))=0,"",INDEX('Disaggregation Records'!$G$3:$G$56,MATCH(LEFT(L27,255),LEFT('Disaggregation Records'!$D$3:$D$56,255),0))),"")</f>
        <v/>
      </c>
      <c r="J27" s="491" t="s">
        <v>385</v>
      </c>
      <c r="K27" s="491">
        <f t="shared" si="0"/>
        <v>8</v>
      </c>
      <c r="L27" s="491" t="str">
        <f t="shared" si="1"/>
        <v>HIV I-10(M): Percentage of sex workers who are living with HIV-8</v>
      </c>
      <c r="M27" s="491" t="str">
        <f t="shared" si="2"/>
        <v>HIV I-10(M): Percentage of sex workers who are living with HIV</v>
      </c>
      <c r="N27" s="447" t="b">
        <f t="shared" si="3"/>
        <v>1</v>
      </c>
      <c r="O27" s="451" t="s">
        <v>1626</v>
      </c>
      <c r="P27" s="246"/>
      <c r="Q27" s="245"/>
      <c r="U27" s="407"/>
      <c r="V27" s="407"/>
    </row>
    <row r="28" spans="1:22" ht="37.5" customHeight="1" x14ac:dyDescent="0.25">
      <c r="A28" s="367">
        <v>2</v>
      </c>
      <c r="B28" s="386" t="str">
        <f>IFERROR(VLOOKUP(A28,'Impact Indicators - Section B'!$A$9:$S$35,19,FALSE),"")</f>
        <v>HIV I-10(M): Percentage of sex workers who are living with HIV</v>
      </c>
      <c r="C28" s="490" t="str">
        <f t="array" ref="C28">IFERROR(IF(INDEX('Disaggregation Records'!$E$3:$E$56,MATCH(RIGHT(L28,255),RIGHT('Disaggregation Records'!$D$3:$D$56,255),0))=0,"",INDEX('Disaggregation Records'!$E$3:$E$56,MATCH(RIGHT(L28,255),RIGHT('Disaggregation Records'!$D$3:$D$56,255),0))),"")</f>
        <v/>
      </c>
      <c r="D28" s="490" t="str">
        <f t="array" ref="D28">IFERROR(IF(INDEX('Disaggregation Records'!$F$3:$F$56,MATCH(RIGHT(L28,255),RIGHT('Disaggregation Records'!$D$3:$D$56,255),0))=0,"",INDEX('Disaggregation Records'!$F$3:$F$56,MATCH(RIGHT(L28,255),RIGHT('Disaggregation Records'!$D$3:$D$56,255),0))),"")</f>
        <v/>
      </c>
      <c r="E28" s="370" t="str">
        <f t="array" ref="E28">IFERROR(IF(INDEX('Disaggregation Data'!$K$3:$K$234,MATCH(RIGHT(M28,255),RIGHT('Disaggregation Data'!$J$3:$J$234,255),0))=0,"",INDEX('Disaggregation Data'!$K$3:$K$234,MATCH(RIGHT(M28,255),RIGHT('Disaggregation Data'!$J$3:$J$234,255),0))),"")</f>
        <v/>
      </c>
      <c r="F28" s="370" t="str">
        <f t="array" ref="F28">IFERROR(IF(INDEX('Disaggregation Data'!$L$3:$L$234,MATCH(RIGHT(M28,255),RIGHT('Disaggregation Data'!$J$3:$J$234,255),0))=0,"",INDEX('Disaggregation Data'!$L$3:$L$234,MATCH(RIGHT(M28,255),RIGHT('Disaggregation Data'!$J$3:$J$234,255),0))),"")</f>
        <v/>
      </c>
      <c r="G28" s="370" t="str">
        <f t="array" ref="G28">IFERROR(IF(INDEX('Disaggregation Data'!$M$3:$M$234,MATCH(RIGHT(M28,255),RIGHT('Disaggregation Data'!$J$3:$J$234,255),0))=0,"",INDEX('Disaggregation Data'!$M$3:$M$234,MATCH(RIGHT(M28,255),RIGHT('Disaggregation Data'!$J$3:$J$234,255),0))),"")</f>
        <v/>
      </c>
      <c r="H28" s="369" t="str">
        <f t="array" ref="H28">IFERROR(IF(INDEX('Disaggregation Data'!$N$3:$N$234,MATCH(RIGHT(M28,255),RIGHT('Disaggregation Data'!$J$3:$J$234,255),0))=0,"",INDEX('Disaggregation Data'!$N$3:$N$234,MATCH(RIGHT(M28,255),RIGHT('Disaggregation Data'!$J$3:$J$234,255),0))),"")</f>
        <v/>
      </c>
      <c r="I28" s="491" t="str">
        <f t="array" ref="I28">IFERROR(IF(INDEX('Disaggregation Records'!$G$3:$G$56,MATCH(LEFT(L28,255),LEFT('Disaggregation Records'!$D$3:$D$56,255),0))=0,"",INDEX('Disaggregation Records'!$G$3:$G$56,MATCH(LEFT(L28,255),LEFT('Disaggregation Records'!$D$3:$D$56,255),0))),"")</f>
        <v/>
      </c>
      <c r="J28" s="491" t="s">
        <v>385</v>
      </c>
      <c r="K28" s="491">
        <f t="shared" si="0"/>
        <v>9</v>
      </c>
      <c r="L28" s="491" t="str">
        <f t="shared" si="1"/>
        <v>HIV I-10(M): Percentage of sex workers who are living with HIV-9</v>
      </c>
      <c r="M28" s="491" t="str">
        <f t="shared" si="2"/>
        <v>HIV I-10(M): Percentage of sex workers who are living with HIV</v>
      </c>
      <c r="N28" s="447" t="b">
        <f t="shared" si="3"/>
        <v>1</v>
      </c>
      <c r="O28" s="451" t="s">
        <v>1627</v>
      </c>
      <c r="P28" s="246"/>
      <c r="Q28" s="245"/>
      <c r="U28" s="407"/>
      <c r="V28" s="407"/>
    </row>
    <row r="29" spans="1:22" ht="37.5" customHeight="1" x14ac:dyDescent="0.25">
      <c r="A29" s="367">
        <v>3</v>
      </c>
      <c r="B29" s="386" t="str">
        <f>IFERROR(VLOOKUP(A29,'Impact Indicators - Section B'!$A$9:$S$35,19,FALSE),"")</f>
        <v>HIV I-9a(M): Percentage of men who have sex with men who are living with HIV</v>
      </c>
      <c r="C29" s="490" t="str">
        <f t="array" ref="C29">IFERROR(IF(INDEX('Disaggregation Records'!$E$3:$E$56,MATCH(RIGHT(L29,255),RIGHT('Disaggregation Records'!$D$3:$D$56,255),0))=0,"",INDEX('Disaggregation Records'!$E$3:$E$56,MATCH(RIGHT(L29,255),RIGHT('Disaggregation Records'!$D$3:$D$56,255),0))),"")</f>
        <v>Age</v>
      </c>
      <c r="D29" s="490" t="str">
        <f t="array" ref="D29">IFERROR(IF(INDEX('Disaggregation Records'!$F$3:$F$56,MATCH(RIGHT(L29,255),RIGHT('Disaggregation Records'!$D$3:$D$56,255),0))=0,"",INDEX('Disaggregation Records'!$F$3:$F$56,MATCH(RIGHT(L29,255),RIGHT('Disaggregation Records'!$D$3:$D$56,255),0))),"")</f>
        <v>U25</v>
      </c>
      <c r="E29" s="526">
        <v>5.3</v>
      </c>
      <c r="F29" s="370" t="s">
        <v>346</v>
      </c>
      <c r="G29" s="370" t="s">
        <v>4908</v>
      </c>
      <c r="H29" s="369" t="s">
        <v>4959</v>
      </c>
      <c r="I29" s="491" t="str">
        <f t="array" ref="I29">IFERROR(IF(INDEX('Disaggregation Records'!$G$3:$G$56,MATCH(LEFT(L29,255),LEFT('Disaggregation Records'!$D$3:$D$56,255),0))=0,"",INDEX('Disaggregation Records'!$G$3:$G$56,MATCH(LEFT(L29,255),LEFT('Disaggregation Records'!$D$3:$D$56,255),0))),"")</f>
        <v>a1L36000000zoLcEAI</v>
      </c>
      <c r="J29" s="491" t="s">
        <v>386</v>
      </c>
      <c r="K29" s="491">
        <f t="shared" si="0"/>
        <v>0</v>
      </c>
      <c r="L29" s="491" t="str">
        <f t="shared" si="1"/>
        <v>HIV I-9a(M): Percentage of men who have sex with men who are living with HIV-0</v>
      </c>
      <c r="M29" s="491" t="str">
        <f t="shared" si="2"/>
        <v>HIV I-9a(M): Percentage of men who have sex with men who are living with HIVAgeU25</v>
      </c>
      <c r="N29" s="447" t="b">
        <f t="shared" si="3"/>
        <v>1</v>
      </c>
      <c r="O29" s="451" t="s">
        <v>1628</v>
      </c>
      <c r="P29" s="246"/>
      <c r="Q29" s="245"/>
      <c r="U29" s="407"/>
      <c r="V29" s="407"/>
    </row>
    <row r="30" spans="1:22" ht="37.5" customHeight="1" x14ac:dyDescent="0.25">
      <c r="A30" s="367">
        <v>3</v>
      </c>
      <c r="B30" s="386" t="str">
        <f>IFERROR(VLOOKUP(A30,'Impact Indicators - Section B'!$A$9:$S$35,19,FALSE),"")</f>
        <v>HIV I-9a(M): Percentage of men who have sex with men who are living with HIV</v>
      </c>
      <c r="C30" s="490" t="str">
        <f t="array" ref="C30">IFERROR(IF(INDEX('Disaggregation Records'!$E$3:$E$56,MATCH(RIGHT(L30,255),RIGHT('Disaggregation Records'!$D$3:$D$56,255),0))=0,"",INDEX('Disaggregation Records'!$E$3:$E$56,MATCH(RIGHT(L30,255),RIGHT('Disaggregation Records'!$D$3:$D$56,255),0))),"")</f>
        <v>Age</v>
      </c>
      <c r="D30" s="490" t="str">
        <f t="array" ref="D30">IFERROR(IF(INDEX('Disaggregation Records'!$F$3:$F$56,MATCH(RIGHT(L30,255),RIGHT('Disaggregation Records'!$D$3:$D$56,255),0))=0,"",INDEX('Disaggregation Records'!$F$3:$F$56,MATCH(RIGHT(L30,255),RIGHT('Disaggregation Records'!$D$3:$D$56,255),0))),"")</f>
        <v>25+</v>
      </c>
      <c r="E30" s="526">
        <v>7.6</v>
      </c>
      <c r="F30" s="370" t="s">
        <v>346</v>
      </c>
      <c r="G30" s="370" t="s">
        <v>4908</v>
      </c>
      <c r="H30" s="369" t="s">
        <v>4960</v>
      </c>
      <c r="I30" s="491" t="str">
        <f t="array" ref="I30">IFERROR(IF(INDEX('Disaggregation Records'!$G$3:$G$56,MATCH(LEFT(L30,255),LEFT('Disaggregation Records'!$D$3:$D$56,255),0))=0,"",INDEX('Disaggregation Records'!$G$3:$G$56,MATCH(LEFT(L30,255),LEFT('Disaggregation Records'!$D$3:$D$56,255),0))),"")</f>
        <v>a1L36000000zoLdEAI</v>
      </c>
      <c r="J30" s="491" t="s">
        <v>386</v>
      </c>
      <c r="K30" s="491">
        <f t="shared" si="0"/>
        <v>1</v>
      </c>
      <c r="L30" s="491" t="str">
        <f t="shared" si="1"/>
        <v>HIV I-9a(M): Percentage of men who have sex with men who are living with HIV-1</v>
      </c>
      <c r="M30" s="491" t="str">
        <f t="shared" si="2"/>
        <v>HIV I-9a(M): Percentage of men who have sex with men who are living with HIVAge25+</v>
      </c>
      <c r="N30" s="447" t="b">
        <f t="shared" si="3"/>
        <v>1</v>
      </c>
      <c r="O30" s="451" t="s">
        <v>1629</v>
      </c>
      <c r="P30" s="246"/>
      <c r="Q30" s="245"/>
      <c r="U30" s="407"/>
      <c r="V30" s="407"/>
    </row>
    <row r="31" spans="1:22" ht="37.5" customHeight="1" x14ac:dyDescent="0.25">
      <c r="A31" s="367">
        <v>3</v>
      </c>
      <c r="B31" s="386" t="str">
        <f>IFERROR(VLOOKUP(A31,'Impact Indicators - Section B'!$A$9:$S$35,19,FALSE),"")</f>
        <v>HIV I-9a(M): Percentage of men who have sex with men who are living with HIV</v>
      </c>
      <c r="C31" s="490" t="str">
        <f t="array" ref="C31">IFERROR(IF(INDEX('Disaggregation Records'!$E$3:$E$56,MATCH(RIGHT(L31,255),RIGHT('Disaggregation Records'!$D$3:$D$56,255),0))=0,"",INDEX('Disaggregation Records'!$E$3:$E$56,MATCH(RIGHT(L31,255),RIGHT('Disaggregation Records'!$D$3:$D$56,255),0))),"")</f>
        <v/>
      </c>
      <c r="D31" s="490" t="str">
        <f t="array" ref="D31">IFERROR(IF(INDEX('Disaggregation Records'!$F$3:$F$56,MATCH(RIGHT(L31,255),RIGHT('Disaggregation Records'!$D$3:$D$56,255),0))=0,"",INDEX('Disaggregation Records'!$F$3:$F$56,MATCH(RIGHT(L31,255),RIGHT('Disaggregation Records'!$D$3:$D$56,255),0))),"")</f>
        <v/>
      </c>
      <c r="E31" s="370" t="str">
        <f t="array" ref="E31">IFERROR(IF(INDEX('Disaggregation Data'!$K$3:$K$234,MATCH(RIGHT(M31,255),RIGHT('Disaggregation Data'!$J$3:$J$234,255),0))=0,"",INDEX('Disaggregation Data'!$K$3:$K$234,MATCH(RIGHT(M31,255),RIGHT('Disaggregation Data'!$J$3:$J$234,255),0))),"")</f>
        <v/>
      </c>
      <c r="F31" s="370" t="str">
        <f t="array" ref="F31">IFERROR(IF(INDEX('Disaggregation Data'!$L$3:$L$234,MATCH(RIGHT(M31,255),RIGHT('Disaggregation Data'!$J$3:$J$234,255),0))=0,"",INDEX('Disaggregation Data'!$L$3:$L$234,MATCH(RIGHT(M31,255),RIGHT('Disaggregation Data'!$J$3:$J$234,255),0))),"")</f>
        <v/>
      </c>
      <c r="G31" s="370" t="str">
        <f t="array" ref="G31">IFERROR(IF(INDEX('Disaggregation Data'!$M$3:$M$234,MATCH(RIGHT(M31,255),RIGHT('Disaggregation Data'!$J$3:$J$234,255),0))=0,"",INDEX('Disaggregation Data'!$M$3:$M$234,MATCH(RIGHT(M31,255),RIGHT('Disaggregation Data'!$J$3:$J$234,255),0))),"")</f>
        <v/>
      </c>
      <c r="H31" s="369" t="str">
        <f t="array" ref="H31">IFERROR(IF(INDEX('Disaggregation Data'!$N$3:$N$234,MATCH(RIGHT(M31,255),RIGHT('Disaggregation Data'!$J$3:$J$234,255),0))=0,"",INDEX('Disaggregation Data'!$N$3:$N$234,MATCH(RIGHT(M31,255),RIGHT('Disaggregation Data'!$J$3:$J$234,255),0))),"")</f>
        <v/>
      </c>
      <c r="I31" s="491" t="str">
        <f t="array" ref="I31">IFERROR(IF(INDEX('Disaggregation Records'!$G$3:$G$56,MATCH(LEFT(L31,255),LEFT('Disaggregation Records'!$D$3:$D$56,255),0))=0,"",INDEX('Disaggregation Records'!$G$3:$G$56,MATCH(LEFT(L31,255),LEFT('Disaggregation Records'!$D$3:$D$56,255),0))),"")</f>
        <v/>
      </c>
      <c r="J31" s="491" t="s">
        <v>386</v>
      </c>
      <c r="K31" s="491">
        <f t="shared" si="0"/>
        <v>2</v>
      </c>
      <c r="L31" s="491" t="str">
        <f t="shared" si="1"/>
        <v>HIV I-9a(M): Percentage of men who have sex with men who are living with HIV-2</v>
      </c>
      <c r="M31" s="491" t="str">
        <f t="shared" si="2"/>
        <v>HIV I-9a(M): Percentage of men who have sex with men who are living with HIV</v>
      </c>
      <c r="N31" s="447" t="b">
        <f t="shared" si="3"/>
        <v>1</v>
      </c>
      <c r="O31" s="451" t="s">
        <v>1630</v>
      </c>
      <c r="P31" s="246"/>
      <c r="Q31" s="245"/>
      <c r="U31" s="407"/>
      <c r="V31" s="407"/>
    </row>
    <row r="32" spans="1:22" ht="37.5" customHeight="1" x14ac:dyDescent="0.25">
      <c r="A32" s="367">
        <v>3</v>
      </c>
      <c r="B32" s="386" t="str">
        <f>IFERROR(VLOOKUP(A32,'Impact Indicators - Section B'!$A$9:$S$35,19,FALSE),"")</f>
        <v>HIV I-9a(M): Percentage of men who have sex with men who are living with HIV</v>
      </c>
      <c r="C32" s="490" t="str">
        <f t="array" ref="C32">IFERROR(IF(INDEX('Disaggregation Records'!$E$3:$E$56,MATCH(RIGHT(L32,255),RIGHT('Disaggregation Records'!$D$3:$D$56,255),0))=0,"",INDEX('Disaggregation Records'!$E$3:$E$56,MATCH(RIGHT(L32,255),RIGHT('Disaggregation Records'!$D$3:$D$56,255),0))),"")</f>
        <v/>
      </c>
      <c r="D32" s="490" t="str">
        <f t="array" ref="D32">IFERROR(IF(INDEX('Disaggregation Records'!$F$3:$F$56,MATCH(RIGHT(L32,255),RIGHT('Disaggregation Records'!$D$3:$D$56,255),0))=0,"",INDEX('Disaggregation Records'!$F$3:$F$56,MATCH(RIGHT(L32,255),RIGHT('Disaggregation Records'!$D$3:$D$56,255),0))),"")</f>
        <v/>
      </c>
      <c r="E32" s="370" t="str">
        <f t="array" ref="E32">IFERROR(IF(INDEX('Disaggregation Data'!$K$3:$K$234,MATCH(RIGHT(M32,255),RIGHT('Disaggregation Data'!$J$3:$J$234,255),0))=0,"",INDEX('Disaggregation Data'!$K$3:$K$234,MATCH(RIGHT(M32,255),RIGHT('Disaggregation Data'!$J$3:$J$234,255),0))),"")</f>
        <v/>
      </c>
      <c r="F32" s="370" t="str">
        <f t="array" ref="F32">IFERROR(IF(INDEX('Disaggregation Data'!$L$3:$L$234,MATCH(RIGHT(M32,255),RIGHT('Disaggregation Data'!$J$3:$J$234,255),0))=0,"",INDEX('Disaggregation Data'!$L$3:$L$234,MATCH(RIGHT(M32,255),RIGHT('Disaggregation Data'!$J$3:$J$234,255),0))),"")</f>
        <v/>
      </c>
      <c r="G32" s="370" t="str">
        <f t="array" ref="G32">IFERROR(IF(INDEX('Disaggregation Data'!$M$3:$M$234,MATCH(RIGHT(M32,255),RIGHT('Disaggregation Data'!$J$3:$J$234,255),0))=0,"",INDEX('Disaggregation Data'!$M$3:$M$234,MATCH(RIGHT(M32,255),RIGHT('Disaggregation Data'!$J$3:$J$234,255),0))),"")</f>
        <v/>
      </c>
      <c r="H32" s="369" t="str">
        <f t="array" ref="H32">IFERROR(IF(INDEX('Disaggregation Data'!$N$3:$N$234,MATCH(RIGHT(M32,255),RIGHT('Disaggregation Data'!$J$3:$J$234,255),0))=0,"",INDEX('Disaggregation Data'!$N$3:$N$234,MATCH(RIGHT(M32,255),RIGHT('Disaggregation Data'!$J$3:$J$234,255),0))),"")</f>
        <v/>
      </c>
      <c r="I32" s="491" t="str">
        <f t="array" ref="I32">IFERROR(IF(INDEX('Disaggregation Records'!$G$3:$G$56,MATCH(LEFT(L32,255),LEFT('Disaggregation Records'!$D$3:$D$56,255),0))=0,"",INDEX('Disaggregation Records'!$G$3:$G$56,MATCH(LEFT(L32,255),LEFT('Disaggregation Records'!$D$3:$D$56,255),0))),"")</f>
        <v/>
      </c>
      <c r="J32" s="491" t="s">
        <v>386</v>
      </c>
      <c r="K32" s="491">
        <f t="shared" si="0"/>
        <v>3</v>
      </c>
      <c r="L32" s="491" t="str">
        <f t="shared" si="1"/>
        <v>HIV I-9a(M): Percentage of men who have sex with men who are living with HIV-3</v>
      </c>
      <c r="M32" s="491" t="str">
        <f t="shared" si="2"/>
        <v>HIV I-9a(M): Percentage of men who have sex with men who are living with HIV</v>
      </c>
      <c r="N32" s="447" t="b">
        <f t="shared" si="3"/>
        <v>1</v>
      </c>
      <c r="O32" s="451" t="s">
        <v>1631</v>
      </c>
      <c r="P32" s="246"/>
      <c r="Q32" s="245"/>
      <c r="U32" s="407"/>
      <c r="V32" s="407"/>
    </row>
    <row r="33" spans="1:22" ht="37.5" customHeight="1" x14ac:dyDescent="0.25">
      <c r="A33" s="367">
        <v>3</v>
      </c>
      <c r="B33" s="386" t="str">
        <f>IFERROR(VLOOKUP(A33,'Impact Indicators - Section B'!$A$9:$S$35,19,FALSE),"")</f>
        <v>HIV I-9a(M): Percentage of men who have sex with men who are living with HIV</v>
      </c>
      <c r="C33" s="490" t="str">
        <f t="array" ref="C33">IFERROR(IF(INDEX('Disaggregation Records'!$E$3:$E$56,MATCH(RIGHT(L33,255),RIGHT('Disaggregation Records'!$D$3:$D$56,255),0))=0,"",INDEX('Disaggregation Records'!$E$3:$E$56,MATCH(RIGHT(L33,255),RIGHT('Disaggregation Records'!$D$3:$D$56,255),0))),"")</f>
        <v/>
      </c>
      <c r="D33" s="490" t="str">
        <f t="array" ref="D33">IFERROR(IF(INDEX('Disaggregation Records'!$F$3:$F$56,MATCH(RIGHT(L33,255),RIGHT('Disaggregation Records'!$D$3:$D$56,255),0))=0,"",INDEX('Disaggregation Records'!$F$3:$F$56,MATCH(RIGHT(L33,255),RIGHT('Disaggregation Records'!$D$3:$D$56,255),0))),"")</f>
        <v/>
      </c>
      <c r="E33" s="370" t="str">
        <f t="array" ref="E33">IFERROR(IF(INDEX('Disaggregation Data'!$K$3:$K$234,MATCH(RIGHT(M33,255),RIGHT('Disaggregation Data'!$J$3:$J$234,255),0))=0,"",INDEX('Disaggregation Data'!$K$3:$K$234,MATCH(RIGHT(M33,255),RIGHT('Disaggregation Data'!$J$3:$J$234,255),0))),"")</f>
        <v/>
      </c>
      <c r="F33" s="370" t="str">
        <f t="array" ref="F33">IFERROR(IF(INDEX('Disaggregation Data'!$L$3:$L$234,MATCH(RIGHT(M33,255),RIGHT('Disaggregation Data'!$J$3:$J$234,255),0))=0,"",INDEX('Disaggregation Data'!$L$3:$L$234,MATCH(RIGHT(M33,255),RIGHT('Disaggregation Data'!$J$3:$J$234,255),0))),"")</f>
        <v/>
      </c>
      <c r="G33" s="370" t="str">
        <f t="array" ref="G33">IFERROR(IF(INDEX('Disaggregation Data'!$M$3:$M$234,MATCH(RIGHT(M33,255),RIGHT('Disaggregation Data'!$J$3:$J$234,255),0))=0,"",INDEX('Disaggregation Data'!$M$3:$M$234,MATCH(RIGHT(M33,255),RIGHT('Disaggregation Data'!$J$3:$J$234,255),0))),"")</f>
        <v/>
      </c>
      <c r="H33" s="369" t="str">
        <f t="array" ref="H33">IFERROR(IF(INDEX('Disaggregation Data'!$N$3:$N$234,MATCH(RIGHT(M33,255),RIGHT('Disaggregation Data'!$J$3:$J$234,255),0))=0,"",INDEX('Disaggregation Data'!$N$3:$N$234,MATCH(RIGHT(M33,255),RIGHT('Disaggregation Data'!$J$3:$J$234,255),0))),"")</f>
        <v/>
      </c>
      <c r="I33" s="491" t="str">
        <f t="array" ref="I33">IFERROR(IF(INDEX('Disaggregation Records'!$G$3:$G$56,MATCH(LEFT(L33,255),LEFT('Disaggregation Records'!$D$3:$D$56,255),0))=0,"",INDEX('Disaggregation Records'!$G$3:$G$56,MATCH(LEFT(L33,255),LEFT('Disaggregation Records'!$D$3:$D$56,255),0))),"")</f>
        <v/>
      </c>
      <c r="J33" s="491" t="s">
        <v>386</v>
      </c>
      <c r="K33" s="491">
        <f t="shared" si="0"/>
        <v>4</v>
      </c>
      <c r="L33" s="491" t="str">
        <f t="shared" si="1"/>
        <v>HIV I-9a(M): Percentage of men who have sex with men who are living with HIV-4</v>
      </c>
      <c r="M33" s="491" t="str">
        <f t="shared" si="2"/>
        <v>HIV I-9a(M): Percentage of men who have sex with men who are living with HIV</v>
      </c>
      <c r="N33" s="447" t="b">
        <f t="shared" si="3"/>
        <v>1</v>
      </c>
      <c r="O33" s="451" t="s">
        <v>1632</v>
      </c>
      <c r="P33" s="246"/>
      <c r="Q33" s="245"/>
      <c r="U33" s="407"/>
      <c r="V33" s="407"/>
    </row>
    <row r="34" spans="1:22" ht="37.5" customHeight="1" x14ac:dyDescent="0.25">
      <c r="A34" s="367">
        <v>3</v>
      </c>
      <c r="B34" s="386" t="str">
        <f>IFERROR(VLOOKUP(A34,'Impact Indicators - Section B'!$A$9:$S$35,19,FALSE),"")</f>
        <v>HIV I-9a(M): Percentage of men who have sex with men who are living with HIV</v>
      </c>
      <c r="C34" s="490" t="str">
        <f t="array" ref="C34">IFERROR(IF(INDEX('Disaggregation Records'!$E$3:$E$56,MATCH(RIGHT(L34,255),RIGHT('Disaggregation Records'!$D$3:$D$56,255),0))=0,"",INDEX('Disaggregation Records'!$E$3:$E$56,MATCH(RIGHT(L34,255),RIGHT('Disaggregation Records'!$D$3:$D$56,255),0))),"")</f>
        <v/>
      </c>
      <c r="D34" s="490" t="str">
        <f t="array" ref="D34">IFERROR(IF(INDEX('Disaggregation Records'!$F$3:$F$56,MATCH(RIGHT(L34,255),RIGHT('Disaggregation Records'!$D$3:$D$56,255),0))=0,"",INDEX('Disaggregation Records'!$F$3:$F$56,MATCH(RIGHT(L34,255),RIGHT('Disaggregation Records'!$D$3:$D$56,255),0))),"")</f>
        <v/>
      </c>
      <c r="E34" s="370" t="str">
        <f t="array" ref="E34">IFERROR(IF(INDEX('Disaggregation Data'!$K$3:$K$234,MATCH(RIGHT(M34,255),RIGHT('Disaggregation Data'!$J$3:$J$234,255),0))=0,"",INDEX('Disaggregation Data'!$K$3:$K$234,MATCH(RIGHT(M34,255),RIGHT('Disaggregation Data'!$J$3:$J$234,255),0))),"")</f>
        <v/>
      </c>
      <c r="F34" s="370" t="str">
        <f t="array" ref="F34">IFERROR(IF(INDEX('Disaggregation Data'!$L$3:$L$234,MATCH(RIGHT(M34,255),RIGHT('Disaggregation Data'!$J$3:$J$234,255),0))=0,"",INDEX('Disaggregation Data'!$L$3:$L$234,MATCH(RIGHT(M34,255),RIGHT('Disaggregation Data'!$J$3:$J$234,255),0))),"")</f>
        <v/>
      </c>
      <c r="G34" s="370" t="str">
        <f t="array" ref="G34">IFERROR(IF(INDEX('Disaggregation Data'!$M$3:$M$234,MATCH(RIGHT(M34,255),RIGHT('Disaggregation Data'!$J$3:$J$234,255),0))=0,"",INDEX('Disaggregation Data'!$M$3:$M$234,MATCH(RIGHT(M34,255),RIGHT('Disaggregation Data'!$J$3:$J$234,255),0))),"")</f>
        <v/>
      </c>
      <c r="H34" s="369" t="str">
        <f t="array" ref="H34">IFERROR(IF(INDEX('Disaggregation Data'!$N$3:$N$234,MATCH(RIGHT(M34,255),RIGHT('Disaggregation Data'!$J$3:$J$234,255),0))=0,"",INDEX('Disaggregation Data'!$N$3:$N$234,MATCH(RIGHT(M34,255),RIGHT('Disaggregation Data'!$J$3:$J$234,255),0))),"")</f>
        <v/>
      </c>
      <c r="I34" s="491" t="str">
        <f t="array" ref="I34">IFERROR(IF(INDEX('Disaggregation Records'!$G$3:$G$56,MATCH(LEFT(L34,255),LEFT('Disaggregation Records'!$D$3:$D$56,255),0))=0,"",INDEX('Disaggregation Records'!$G$3:$G$56,MATCH(LEFT(L34,255),LEFT('Disaggregation Records'!$D$3:$D$56,255),0))),"")</f>
        <v/>
      </c>
      <c r="J34" s="491" t="s">
        <v>386</v>
      </c>
      <c r="K34" s="491">
        <f t="shared" si="0"/>
        <v>5</v>
      </c>
      <c r="L34" s="491" t="str">
        <f t="shared" si="1"/>
        <v>HIV I-9a(M): Percentage of men who have sex with men who are living with HIV-5</v>
      </c>
      <c r="M34" s="491" t="str">
        <f t="shared" si="2"/>
        <v>HIV I-9a(M): Percentage of men who have sex with men who are living with HIV</v>
      </c>
      <c r="N34" s="447" t="b">
        <f t="shared" si="3"/>
        <v>1</v>
      </c>
      <c r="O34" s="451" t="s">
        <v>1633</v>
      </c>
      <c r="P34" s="246"/>
      <c r="Q34" s="245"/>
      <c r="U34" s="407"/>
      <c r="V34" s="407"/>
    </row>
    <row r="35" spans="1:22" ht="37.5" customHeight="1" x14ac:dyDescent="0.25">
      <c r="A35" s="367">
        <v>3</v>
      </c>
      <c r="B35" s="386" t="str">
        <f>IFERROR(VLOOKUP(A35,'Impact Indicators - Section B'!$A$9:$S$35,19,FALSE),"")</f>
        <v>HIV I-9a(M): Percentage of men who have sex with men who are living with HIV</v>
      </c>
      <c r="C35" s="490" t="str">
        <f t="array" ref="C35">IFERROR(IF(INDEX('Disaggregation Records'!$E$3:$E$56,MATCH(RIGHT(L35,255),RIGHT('Disaggregation Records'!$D$3:$D$56,255),0))=0,"",INDEX('Disaggregation Records'!$E$3:$E$56,MATCH(RIGHT(L35,255),RIGHT('Disaggregation Records'!$D$3:$D$56,255),0))),"")</f>
        <v/>
      </c>
      <c r="D35" s="490" t="str">
        <f t="array" ref="D35">IFERROR(IF(INDEX('Disaggregation Records'!$F$3:$F$56,MATCH(RIGHT(L35,255),RIGHT('Disaggregation Records'!$D$3:$D$56,255),0))=0,"",INDEX('Disaggregation Records'!$F$3:$F$56,MATCH(RIGHT(L35,255),RIGHT('Disaggregation Records'!$D$3:$D$56,255),0))),"")</f>
        <v/>
      </c>
      <c r="E35" s="370" t="str">
        <f t="array" ref="E35">IFERROR(IF(INDEX('Disaggregation Data'!$K$3:$K$234,MATCH(RIGHT(M35,255),RIGHT('Disaggregation Data'!$J$3:$J$234,255),0))=0,"",INDEX('Disaggregation Data'!$K$3:$K$234,MATCH(RIGHT(M35,255),RIGHT('Disaggregation Data'!$J$3:$J$234,255),0))),"")</f>
        <v/>
      </c>
      <c r="F35" s="370" t="str">
        <f t="array" ref="F35">IFERROR(IF(INDEX('Disaggregation Data'!$L$3:$L$234,MATCH(RIGHT(M35,255),RIGHT('Disaggregation Data'!$J$3:$J$234,255),0))=0,"",INDEX('Disaggregation Data'!$L$3:$L$234,MATCH(RIGHT(M35,255),RIGHT('Disaggregation Data'!$J$3:$J$234,255),0))),"")</f>
        <v/>
      </c>
      <c r="G35" s="370" t="str">
        <f t="array" ref="G35">IFERROR(IF(INDEX('Disaggregation Data'!$M$3:$M$234,MATCH(RIGHT(M35,255),RIGHT('Disaggregation Data'!$J$3:$J$234,255),0))=0,"",INDEX('Disaggregation Data'!$M$3:$M$234,MATCH(RIGHT(M35,255),RIGHT('Disaggregation Data'!$J$3:$J$234,255),0))),"")</f>
        <v/>
      </c>
      <c r="H35" s="369" t="str">
        <f t="array" ref="H35">IFERROR(IF(INDEX('Disaggregation Data'!$N$3:$N$234,MATCH(RIGHT(M35,255),RIGHT('Disaggregation Data'!$J$3:$J$234,255),0))=0,"",INDEX('Disaggregation Data'!$N$3:$N$234,MATCH(RIGHT(M35,255),RIGHT('Disaggregation Data'!$J$3:$J$234,255),0))),"")</f>
        <v/>
      </c>
      <c r="I35" s="491" t="str">
        <f t="array" ref="I35">IFERROR(IF(INDEX('Disaggregation Records'!$G$3:$G$56,MATCH(LEFT(L35,255),LEFT('Disaggregation Records'!$D$3:$D$56,255),0))=0,"",INDEX('Disaggregation Records'!$G$3:$G$56,MATCH(LEFT(L35,255),LEFT('Disaggregation Records'!$D$3:$D$56,255),0))),"")</f>
        <v/>
      </c>
      <c r="J35" s="491" t="s">
        <v>386</v>
      </c>
      <c r="K35" s="491">
        <f t="shared" si="0"/>
        <v>6</v>
      </c>
      <c r="L35" s="491" t="str">
        <f t="shared" si="1"/>
        <v>HIV I-9a(M): Percentage of men who have sex with men who are living with HIV-6</v>
      </c>
      <c r="M35" s="491" t="str">
        <f t="shared" si="2"/>
        <v>HIV I-9a(M): Percentage of men who have sex with men who are living with HIV</v>
      </c>
      <c r="N35" s="447" t="b">
        <f t="shared" si="3"/>
        <v>1</v>
      </c>
      <c r="O35" s="451" t="s">
        <v>1634</v>
      </c>
      <c r="P35" s="246"/>
      <c r="Q35" s="245"/>
      <c r="U35" s="407"/>
      <c r="V35" s="407"/>
    </row>
    <row r="36" spans="1:22" ht="37.5" customHeight="1" x14ac:dyDescent="0.25">
      <c r="A36" s="367">
        <v>3</v>
      </c>
      <c r="B36" s="386" t="str">
        <f>IFERROR(VLOOKUP(A36,'Impact Indicators - Section B'!$A$9:$S$35,19,FALSE),"")</f>
        <v>HIV I-9a(M): Percentage of men who have sex with men who are living with HIV</v>
      </c>
      <c r="C36" s="490" t="str">
        <f t="array" ref="C36">IFERROR(IF(INDEX('Disaggregation Records'!$E$3:$E$56,MATCH(RIGHT(L36,255),RIGHT('Disaggregation Records'!$D$3:$D$56,255),0))=0,"",INDEX('Disaggregation Records'!$E$3:$E$56,MATCH(RIGHT(L36,255),RIGHT('Disaggregation Records'!$D$3:$D$56,255),0))),"")</f>
        <v/>
      </c>
      <c r="D36" s="490" t="str">
        <f t="array" ref="D36">IFERROR(IF(INDEX('Disaggregation Records'!$F$3:$F$56,MATCH(RIGHT(L36,255),RIGHT('Disaggregation Records'!$D$3:$D$56,255),0))=0,"",INDEX('Disaggregation Records'!$F$3:$F$56,MATCH(RIGHT(L36,255),RIGHT('Disaggregation Records'!$D$3:$D$56,255),0))),"")</f>
        <v/>
      </c>
      <c r="E36" s="370" t="str">
        <f t="array" ref="E36">IFERROR(IF(INDEX('Disaggregation Data'!$K$3:$K$234,MATCH(RIGHT(M36,255),RIGHT('Disaggregation Data'!$J$3:$J$234,255),0))=0,"",INDEX('Disaggregation Data'!$K$3:$K$234,MATCH(RIGHT(M36,255),RIGHT('Disaggregation Data'!$J$3:$J$234,255),0))),"")</f>
        <v/>
      </c>
      <c r="F36" s="370" t="str">
        <f t="array" ref="F36">IFERROR(IF(INDEX('Disaggregation Data'!$L$3:$L$234,MATCH(RIGHT(M36,255),RIGHT('Disaggregation Data'!$J$3:$J$234,255),0))=0,"",INDEX('Disaggregation Data'!$L$3:$L$234,MATCH(RIGHT(M36,255),RIGHT('Disaggregation Data'!$J$3:$J$234,255),0))),"")</f>
        <v/>
      </c>
      <c r="G36" s="370" t="str">
        <f t="array" ref="G36">IFERROR(IF(INDEX('Disaggregation Data'!$M$3:$M$234,MATCH(RIGHT(M36,255),RIGHT('Disaggregation Data'!$J$3:$J$234,255),0))=0,"",INDEX('Disaggregation Data'!$M$3:$M$234,MATCH(RIGHT(M36,255),RIGHT('Disaggregation Data'!$J$3:$J$234,255),0))),"")</f>
        <v/>
      </c>
      <c r="H36" s="369" t="str">
        <f t="array" ref="H36">IFERROR(IF(INDEX('Disaggregation Data'!$N$3:$N$234,MATCH(RIGHT(M36,255),RIGHT('Disaggregation Data'!$J$3:$J$234,255),0))=0,"",INDEX('Disaggregation Data'!$N$3:$N$234,MATCH(RIGHT(M36,255),RIGHT('Disaggregation Data'!$J$3:$J$234,255),0))),"")</f>
        <v/>
      </c>
      <c r="I36" s="491" t="str">
        <f t="array" ref="I36">IFERROR(IF(INDEX('Disaggregation Records'!$G$3:$G$56,MATCH(LEFT(L36,255),LEFT('Disaggregation Records'!$D$3:$D$56,255),0))=0,"",INDEX('Disaggregation Records'!$G$3:$G$56,MATCH(LEFT(L36,255),LEFT('Disaggregation Records'!$D$3:$D$56,255),0))),"")</f>
        <v/>
      </c>
      <c r="J36" s="491" t="s">
        <v>386</v>
      </c>
      <c r="K36" s="491">
        <f t="shared" si="0"/>
        <v>7</v>
      </c>
      <c r="L36" s="491" t="str">
        <f t="shared" si="1"/>
        <v>HIV I-9a(M): Percentage of men who have sex with men who are living with HIV-7</v>
      </c>
      <c r="M36" s="491" t="str">
        <f t="shared" si="2"/>
        <v>HIV I-9a(M): Percentage of men who have sex with men who are living with HIV</v>
      </c>
      <c r="N36" s="447" t="b">
        <f t="shared" si="3"/>
        <v>1</v>
      </c>
      <c r="O36" s="451" t="s">
        <v>1635</v>
      </c>
      <c r="P36" s="246"/>
      <c r="Q36" s="245"/>
      <c r="U36" s="407"/>
      <c r="V36" s="407"/>
    </row>
    <row r="37" spans="1:22" ht="37.5" customHeight="1" x14ac:dyDescent="0.25">
      <c r="A37" s="367">
        <v>3</v>
      </c>
      <c r="B37" s="386" t="str">
        <f>IFERROR(VLOOKUP(A37,'Impact Indicators - Section B'!$A$9:$S$35,19,FALSE),"")</f>
        <v>HIV I-9a(M): Percentage of men who have sex with men who are living with HIV</v>
      </c>
      <c r="C37" s="490" t="str">
        <f t="array" ref="C37">IFERROR(IF(INDEX('Disaggregation Records'!$E$3:$E$56,MATCH(RIGHT(L37,255),RIGHT('Disaggregation Records'!$D$3:$D$56,255),0))=0,"",INDEX('Disaggregation Records'!$E$3:$E$56,MATCH(RIGHT(L37,255),RIGHT('Disaggregation Records'!$D$3:$D$56,255),0))),"")</f>
        <v/>
      </c>
      <c r="D37" s="490" t="str">
        <f t="array" ref="D37">IFERROR(IF(INDEX('Disaggregation Records'!$F$3:$F$56,MATCH(RIGHT(L37,255),RIGHT('Disaggregation Records'!$D$3:$D$56,255),0))=0,"",INDEX('Disaggregation Records'!$F$3:$F$56,MATCH(RIGHT(L37,255),RIGHT('Disaggregation Records'!$D$3:$D$56,255),0))),"")</f>
        <v/>
      </c>
      <c r="E37" s="370" t="str">
        <f t="array" ref="E37">IFERROR(IF(INDEX('Disaggregation Data'!$K$3:$K$234,MATCH(RIGHT(M37,255),RIGHT('Disaggregation Data'!$J$3:$J$234,255),0))=0,"",INDEX('Disaggregation Data'!$K$3:$K$234,MATCH(RIGHT(M37,255),RIGHT('Disaggregation Data'!$J$3:$J$234,255),0))),"")</f>
        <v/>
      </c>
      <c r="F37" s="370" t="str">
        <f t="array" ref="F37">IFERROR(IF(INDEX('Disaggregation Data'!$L$3:$L$234,MATCH(RIGHT(M37,255),RIGHT('Disaggregation Data'!$J$3:$J$234,255),0))=0,"",INDEX('Disaggregation Data'!$L$3:$L$234,MATCH(RIGHT(M37,255),RIGHT('Disaggregation Data'!$J$3:$J$234,255),0))),"")</f>
        <v/>
      </c>
      <c r="G37" s="370" t="str">
        <f t="array" ref="G37">IFERROR(IF(INDEX('Disaggregation Data'!$M$3:$M$234,MATCH(RIGHT(M37,255),RIGHT('Disaggregation Data'!$J$3:$J$234,255),0))=0,"",INDEX('Disaggregation Data'!$M$3:$M$234,MATCH(RIGHT(M37,255),RIGHT('Disaggregation Data'!$J$3:$J$234,255),0))),"")</f>
        <v/>
      </c>
      <c r="H37" s="369" t="str">
        <f t="array" ref="H37">IFERROR(IF(INDEX('Disaggregation Data'!$N$3:$N$234,MATCH(RIGHT(M37,255),RIGHT('Disaggregation Data'!$J$3:$J$234,255),0))=0,"",INDEX('Disaggregation Data'!$N$3:$N$234,MATCH(RIGHT(M37,255),RIGHT('Disaggregation Data'!$J$3:$J$234,255),0))),"")</f>
        <v/>
      </c>
      <c r="I37" s="491" t="str">
        <f t="array" ref="I37">IFERROR(IF(INDEX('Disaggregation Records'!$G$3:$G$56,MATCH(LEFT(L37,255),LEFT('Disaggregation Records'!$D$3:$D$56,255),0))=0,"",INDEX('Disaggregation Records'!$G$3:$G$56,MATCH(LEFT(L37,255),LEFT('Disaggregation Records'!$D$3:$D$56,255),0))),"")</f>
        <v/>
      </c>
      <c r="J37" s="491" t="s">
        <v>386</v>
      </c>
      <c r="K37" s="491">
        <f t="shared" si="0"/>
        <v>8</v>
      </c>
      <c r="L37" s="491" t="str">
        <f t="shared" si="1"/>
        <v>HIV I-9a(M): Percentage of men who have sex with men who are living with HIV-8</v>
      </c>
      <c r="M37" s="491" t="str">
        <f t="shared" si="2"/>
        <v>HIV I-9a(M): Percentage of men who have sex with men who are living with HIV</v>
      </c>
      <c r="N37" s="447" t="b">
        <f t="shared" si="3"/>
        <v>1</v>
      </c>
      <c r="O37" s="451" t="s">
        <v>1636</v>
      </c>
      <c r="P37" s="246"/>
      <c r="Q37" s="245"/>
      <c r="U37" s="407"/>
      <c r="V37" s="407"/>
    </row>
    <row r="38" spans="1:22" ht="37.5" customHeight="1" x14ac:dyDescent="0.25">
      <c r="A38" s="367">
        <v>3</v>
      </c>
      <c r="B38" s="386" t="str">
        <f>IFERROR(VLOOKUP(A38,'Impact Indicators - Section B'!$A$9:$S$35,19,FALSE),"")</f>
        <v>HIV I-9a(M): Percentage of men who have sex with men who are living with HIV</v>
      </c>
      <c r="C38" s="490" t="str">
        <f t="array" ref="C38">IFERROR(IF(INDEX('Disaggregation Records'!$E$3:$E$56,MATCH(RIGHT(L38,255),RIGHT('Disaggregation Records'!$D$3:$D$56,255),0))=0,"",INDEX('Disaggregation Records'!$E$3:$E$56,MATCH(RIGHT(L38,255),RIGHT('Disaggregation Records'!$D$3:$D$56,255),0))),"")</f>
        <v/>
      </c>
      <c r="D38" s="490" t="str">
        <f t="array" ref="D38">IFERROR(IF(INDEX('Disaggregation Records'!$F$3:$F$56,MATCH(RIGHT(L38,255),RIGHT('Disaggregation Records'!$D$3:$D$56,255),0))=0,"",INDEX('Disaggregation Records'!$F$3:$F$56,MATCH(RIGHT(L38,255),RIGHT('Disaggregation Records'!$D$3:$D$56,255),0))),"")</f>
        <v/>
      </c>
      <c r="E38" s="370" t="str">
        <f t="array" ref="E38">IFERROR(IF(INDEX('Disaggregation Data'!$K$3:$K$234,MATCH(RIGHT(M38,255),RIGHT('Disaggregation Data'!$J$3:$J$234,255),0))=0,"",INDEX('Disaggregation Data'!$K$3:$K$234,MATCH(RIGHT(M38,255),RIGHT('Disaggregation Data'!$J$3:$J$234,255),0))),"")</f>
        <v/>
      </c>
      <c r="F38" s="370" t="str">
        <f t="array" ref="F38">IFERROR(IF(INDEX('Disaggregation Data'!$L$3:$L$234,MATCH(RIGHT(M38,255),RIGHT('Disaggregation Data'!$J$3:$J$234,255),0))=0,"",INDEX('Disaggregation Data'!$L$3:$L$234,MATCH(RIGHT(M38,255),RIGHT('Disaggregation Data'!$J$3:$J$234,255),0))),"")</f>
        <v/>
      </c>
      <c r="G38" s="370" t="str">
        <f t="array" ref="G38">IFERROR(IF(INDEX('Disaggregation Data'!$M$3:$M$234,MATCH(RIGHT(M38,255),RIGHT('Disaggregation Data'!$J$3:$J$234,255),0))=0,"",INDEX('Disaggregation Data'!$M$3:$M$234,MATCH(RIGHT(M38,255),RIGHT('Disaggregation Data'!$J$3:$J$234,255),0))),"")</f>
        <v/>
      </c>
      <c r="H38" s="369" t="str">
        <f t="array" ref="H38">IFERROR(IF(INDEX('Disaggregation Data'!$N$3:$N$234,MATCH(RIGHT(M38,255),RIGHT('Disaggregation Data'!$J$3:$J$234,255),0))=0,"",INDEX('Disaggregation Data'!$N$3:$N$234,MATCH(RIGHT(M38,255),RIGHT('Disaggregation Data'!$J$3:$J$234,255),0))),"")</f>
        <v/>
      </c>
      <c r="I38" s="491" t="str">
        <f t="array" ref="I38">IFERROR(IF(INDEX('Disaggregation Records'!$G$3:$G$56,MATCH(LEFT(L38,255),LEFT('Disaggregation Records'!$D$3:$D$56,255),0))=0,"",INDEX('Disaggregation Records'!$G$3:$G$56,MATCH(LEFT(L38,255),LEFT('Disaggregation Records'!$D$3:$D$56,255),0))),"")</f>
        <v/>
      </c>
      <c r="J38" s="491" t="s">
        <v>386</v>
      </c>
      <c r="K38" s="491">
        <f t="shared" si="0"/>
        <v>9</v>
      </c>
      <c r="L38" s="491" t="str">
        <f t="shared" si="1"/>
        <v>HIV I-9a(M): Percentage of men who have sex with men who are living with HIV-9</v>
      </c>
      <c r="M38" s="491" t="str">
        <f t="shared" si="2"/>
        <v>HIV I-9a(M): Percentage of men who have sex with men who are living with HIV</v>
      </c>
      <c r="N38" s="447" t="b">
        <f t="shared" si="3"/>
        <v>1</v>
      </c>
      <c r="O38" s="451" t="s">
        <v>1637</v>
      </c>
      <c r="P38" s="246"/>
      <c r="Q38" s="245"/>
      <c r="U38" s="407"/>
      <c r="V38" s="407"/>
    </row>
    <row r="39" spans="1:22" ht="37.5" customHeight="1" x14ac:dyDescent="0.25">
      <c r="A39" s="367">
        <v>4</v>
      </c>
      <c r="B39" s="386" t="str">
        <f>IFERROR(VLOOKUP(A39,'Impact Indicators - Section B'!$A$9:$S$35,19,FALSE),"")</f>
        <v>HIV I-11(M): Percentage of people who inject drugs who are living with HIV</v>
      </c>
      <c r="C39" s="490" t="str">
        <f t="array" ref="C39">IFERROR(IF(INDEX('Disaggregation Records'!$E$3:$E$56,MATCH(RIGHT(L39,255),RIGHT('Disaggregation Records'!$D$3:$D$56,255),0))=0,"",INDEX('Disaggregation Records'!$E$3:$E$56,MATCH(RIGHT(L39,255),RIGHT('Disaggregation Records'!$D$3:$D$56,255),0))),"")</f>
        <v>Age</v>
      </c>
      <c r="D39" s="490" t="str">
        <f t="array" ref="D39">IFERROR(IF(INDEX('Disaggregation Records'!$F$3:$F$56,MATCH(RIGHT(L39,255),RIGHT('Disaggregation Records'!$D$3:$D$56,255),0))=0,"",INDEX('Disaggregation Records'!$F$3:$F$56,MATCH(RIGHT(L39,255),RIGHT('Disaggregation Records'!$D$3:$D$56,255),0))),"")</f>
        <v>U25</v>
      </c>
      <c r="E39" s="526">
        <v>1.9</v>
      </c>
      <c r="F39" s="370" t="s">
        <v>346</v>
      </c>
      <c r="G39" s="370" t="s">
        <v>4908</v>
      </c>
      <c r="H39" s="369" t="s">
        <v>4961</v>
      </c>
      <c r="I39" s="491" t="str">
        <f t="array" ref="I39">IFERROR(IF(INDEX('Disaggregation Records'!$G$3:$G$56,MATCH(LEFT(L39,255),LEFT('Disaggregation Records'!$D$3:$D$56,255),0))=0,"",INDEX('Disaggregation Records'!$G$3:$G$56,MATCH(LEFT(L39,255),LEFT('Disaggregation Records'!$D$3:$D$56,255),0))),"")</f>
        <v>a1L36000002OKmOEAW</v>
      </c>
      <c r="J39" s="491" t="s">
        <v>387</v>
      </c>
      <c r="K39" s="491">
        <f t="shared" si="0"/>
        <v>0</v>
      </c>
      <c r="L39" s="491" t="str">
        <f t="shared" si="1"/>
        <v>HIV I-11(M): Percentage of people who inject drugs who are living with HIV-0</v>
      </c>
      <c r="M39" s="491" t="str">
        <f t="shared" si="2"/>
        <v>HIV I-11(M): Percentage of people who inject drugs who are living with HIVAgeU25</v>
      </c>
      <c r="N39" s="447" t="b">
        <f t="shared" si="3"/>
        <v>1</v>
      </c>
      <c r="O39" s="451" t="s">
        <v>1638</v>
      </c>
      <c r="P39" s="246"/>
      <c r="Q39" s="245"/>
      <c r="U39" s="407"/>
      <c r="V39" s="407"/>
    </row>
    <row r="40" spans="1:22" ht="37.5" customHeight="1" x14ac:dyDescent="0.25">
      <c r="A40" s="367">
        <v>4</v>
      </c>
      <c r="B40" s="386" t="str">
        <f>IFERROR(VLOOKUP(A40,'Impact Indicators - Section B'!$A$9:$S$35,19,FALSE),"")</f>
        <v>HIV I-11(M): Percentage of people who inject drugs who are living with HIV</v>
      </c>
      <c r="C40" s="490" t="str">
        <f t="array" ref="C40">IFERROR(IF(INDEX('Disaggregation Records'!$E$3:$E$56,MATCH(RIGHT(L40,255),RIGHT('Disaggregation Records'!$D$3:$D$56,255),0))=0,"",INDEX('Disaggregation Records'!$E$3:$E$56,MATCH(RIGHT(L40,255),RIGHT('Disaggregation Records'!$D$3:$D$56,255),0))),"")</f>
        <v>Age</v>
      </c>
      <c r="D40" s="490" t="str">
        <f t="array" ref="D40">IFERROR(IF(INDEX('Disaggregation Records'!$F$3:$F$56,MATCH(RIGHT(L40,255),RIGHT('Disaggregation Records'!$D$3:$D$56,255),0))=0,"",INDEX('Disaggregation Records'!$F$3:$F$56,MATCH(RIGHT(L40,255),RIGHT('Disaggregation Records'!$D$3:$D$56,255),0))),"")</f>
        <v>25+</v>
      </c>
      <c r="E40" s="526">
        <v>14.8</v>
      </c>
      <c r="F40" s="370" t="s">
        <v>346</v>
      </c>
      <c r="G40" s="370" t="s">
        <v>4908</v>
      </c>
      <c r="H40" s="369" t="s">
        <v>4962</v>
      </c>
      <c r="I40" s="491" t="str">
        <f t="array" ref="I40">IFERROR(IF(INDEX('Disaggregation Records'!$G$3:$G$56,MATCH(LEFT(L40,255),LEFT('Disaggregation Records'!$D$3:$D$56,255),0))=0,"",INDEX('Disaggregation Records'!$G$3:$G$56,MATCH(LEFT(L40,255),LEFT('Disaggregation Records'!$D$3:$D$56,255),0))),"")</f>
        <v>a1L36000002OKmPEAW</v>
      </c>
      <c r="J40" s="491" t="s">
        <v>387</v>
      </c>
      <c r="K40" s="491">
        <f t="shared" si="0"/>
        <v>1</v>
      </c>
      <c r="L40" s="491" t="str">
        <f t="shared" si="1"/>
        <v>HIV I-11(M): Percentage of people who inject drugs who are living with HIV-1</v>
      </c>
      <c r="M40" s="491" t="str">
        <f t="shared" si="2"/>
        <v>HIV I-11(M): Percentage of people who inject drugs who are living with HIVAge25+</v>
      </c>
      <c r="N40" s="447" t="b">
        <f t="shared" si="3"/>
        <v>1</v>
      </c>
      <c r="O40" s="451" t="s">
        <v>1639</v>
      </c>
      <c r="P40" s="246"/>
      <c r="Q40" s="245"/>
      <c r="U40" s="407"/>
      <c r="V40" s="407"/>
    </row>
    <row r="41" spans="1:22" ht="37.5" customHeight="1" x14ac:dyDescent="0.25">
      <c r="A41" s="367">
        <v>4</v>
      </c>
      <c r="B41" s="386" t="str">
        <f>IFERROR(VLOOKUP(A41,'Impact Indicators - Section B'!$A$9:$S$35,19,FALSE),"")</f>
        <v>HIV I-11(M): Percentage of people who inject drugs who are living with HIV</v>
      </c>
      <c r="C41" s="490" t="str">
        <f t="array" ref="C41">IFERROR(IF(INDEX('Disaggregation Records'!$E$3:$E$56,MATCH(RIGHT(L41,255),RIGHT('Disaggregation Records'!$D$3:$D$56,255),0))=0,"",INDEX('Disaggregation Records'!$E$3:$E$56,MATCH(RIGHT(L41,255),RIGHT('Disaggregation Records'!$D$3:$D$56,255),0))),"")</f>
        <v/>
      </c>
      <c r="D41" s="490" t="str">
        <f t="array" ref="D41">IFERROR(IF(INDEX('Disaggregation Records'!$F$3:$F$56,MATCH(RIGHT(L41,255),RIGHT('Disaggregation Records'!$D$3:$D$56,255),0))=0,"",INDEX('Disaggregation Records'!$F$3:$F$56,MATCH(RIGHT(L41,255),RIGHT('Disaggregation Records'!$D$3:$D$56,255),0))),"")</f>
        <v/>
      </c>
      <c r="E41" s="370" t="str">
        <f t="array" ref="E41">IFERROR(IF(INDEX('Disaggregation Data'!$K$3:$K$234,MATCH(RIGHT(M41,255),RIGHT('Disaggregation Data'!$J$3:$J$234,255),0))=0,"",INDEX('Disaggregation Data'!$K$3:$K$234,MATCH(RIGHT(M41,255),RIGHT('Disaggregation Data'!$J$3:$J$234,255),0))),"")</f>
        <v/>
      </c>
      <c r="F41" s="370" t="str">
        <f t="array" ref="F41">IFERROR(IF(INDEX('Disaggregation Data'!$L$3:$L$234,MATCH(RIGHT(M41,255),RIGHT('Disaggregation Data'!$J$3:$J$234,255),0))=0,"",INDEX('Disaggregation Data'!$L$3:$L$234,MATCH(RIGHT(M41,255),RIGHT('Disaggregation Data'!$J$3:$J$234,255),0))),"")</f>
        <v/>
      </c>
      <c r="G41" s="370" t="str">
        <f t="array" ref="G41">IFERROR(IF(INDEX('Disaggregation Data'!$M$3:$M$234,MATCH(RIGHT(M41,255),RIGHT('Disaggregation Data'!$J$3:$J$234,255),0))=0,"",INDEX('Disaggregation Data'!$M$3:$M$234,MATCH(RIGHT(M41,255),RIGHT('Disaggregation Data'!$J$3:$J$234,255),0))),"")</f>
        <v/>
      </c>
      <c r="H41" s="369" t="str">
        <f t="array" ref="H41">IFERROR(IF(INDEX('Disaggregation Data'!$N$3:$N$234,MATCH(RIGHT(M41,255),RIGHT('Disaggregation Data'!$J$3:$J$234,255),0))=0,"",INDEX('Disaggregation Data'!$N$3:$N$234,MATCH(RIGHT(M41,255),RIGHT('Disaggregation Data'!$J$3:$J$234,255),0))),"")</f>
        <v/>
      </c>
      <c r="I41" s="491" t="str">
        <f t="array" ref="I41">IFERROR(IF(INDEX('Disaggregation Records'!$G$3:$G$56,MATCH(LEFT(L41,255),LEFT('Disaggregation Records'!$D$3:$D$56,255),0))=0,"",INDEX('Disaggregation Records'!$G$3:$G$56,MATCH(LEFT(L41,255),LEFT('Disaggregation Records'!$D$3:$D$56,255),0))),"")</f>
        <v/>
      </c>
      <c r="J41" s="491" t="s">
        <v>387</v>
      </c>
      <c r="K41" s="491">
        <f t="shared" si="0"/>
        <v>2</v>
      </c>
      <c r="L41" s="491" t="str">
        <f t="shared" si="1"/>
        <v>HIV I-11(M): Percentage of people who inject drugs who are living with HIV-2</v>
      </c>
      <c r="M41" s="491" t="str">
        <f t="shared" si="2"/>
        <v>HIV I-11(M): Percentage of people who inject drugs who are living with HIV</v>
      </c>
      <c r="N41" s="447" t="b">
        <f t="shared" si="3"/>
        <v>1</v>
      </c>
      <c r="O41" s="451" t="s">
        <v>1640</v>
      </c>
      <c r="P41" s="246"/>
      <c r="Q41" s="245"/>
      <c r="U41" s="407"/>
      <c r="V41" s="407"/>
    </row>
    <row r="42" spans="1:22" ht="37.5" customHeight="1" x14ac:dyDescent="0.25">
      <c r="A42" s="367">
        <v>4</v>
      </c>
      <c r="B42" s="386" t="str">
        <f>IFERROR(VLOOKUP(A42,'Impact Indicators - Section B'!$A$9:$S$35,19,FALSE),"")</f>
        <v>HIV I-11(M): Percentage of people who inject drugs who are living with HIV</v>
      </c>
      <c r="C42" s="490" t="str">
        <f t="array" ref="C42">IFERROR(IF(INDEX('Disaggregation Records'!$E$3:$E$56,MATCH(RIGHT(L42,255),RIGHT('Disaggregation Records'!$D$3:$D$56,255),0))=0,"",INDEX('Disaggregation Records'!$E$3:$E$56,MATCH(RIGHT(L42,255),RIGHT('Disaggregation Records'!$D$3:$D$56,255),0))),"")</f>
        <v/>
      </c>
      <c r="D42" s="490" t="str">
        <f t="array" ref="D42">IFERROR(IF(INDEX('Disaggregation Records'!$F$3:$F$56,MATCH(RIGHT(L42,255),RIGHT('Disaggregation Records'!$D$3:$D$56,255),0))=0,"",INDEX('Disaggregation Records'!$F$3:$F$56,MATCH(RIGHT(L42,255),RIGHT('Disaggregation Records'!$D$3:$D$56,255),0))),"")</f>
        <v/>
      </c>
      <c r="E42" s="370" t="str">
        <f t="array" ref="E42">IFERROR(IF(INDEX('Disaggregation Data'!$K$3:$K$234,MATCH(RIGHT(M42,255),RIGHT('Disaggregation Data'!$J$3:$J$234,255),0))=0,"",INDEX('Disaggregation Data'!$K$3:$K$234,MATCH(RIGHT(M42,255),RIGHT('Disaggregation Data'!$J$3:$J$234,255),0))),"")</f>
        <v/>
      </c>
      <c r="F42" s="370" t="str">
        <f t="array" ref="F42">IFERROR(IF(INDEX('Disaggregation Data'!$L$3:$L$234,MATCH(RIGHT(M42,255),RIGHT('Disaggregation Data'!$J$3:$J$234,255),0))=0,"",INDEX('Disaggregation Data'!$L$3:$L$234,MATCH(RIGHT(M42,255),RIGHT('Disaggregation Data'!$J$3:$J$234,255),0))),"")</f>
        <v/>
      </c>
      <c r="G42" s="370" t="str">
        <f t="array" ref="G42">IFERROR(IF(INDEX('Disaggregation Data'!$M$3:$M$234,MATCH(RIGHT(M42,255),RIGHT('Disaggregation Data'!$J$3:$J$234,255),0))=0,"",INDEX('Disaggregation Data'!$M$3:$M$234,MATCH(RIGHT(M42,255),RIGHT('Disaggregation Data'!$J$3:$J$234,255),0))),"")</f>
        <v/>
      </c>
      <c r="H42" s="369" t="str">
        <f t="array" ref="H42">IFERROR(IF(INDEX('Disaggregation Data'!$N$3:$N$234,MATCH(RIGHT(M42,255),RIGHT('Disaggregation Data'!$J$3:$J$234,255),0))=0,"",INDEX('Disaggregation Data'!$N$3:$N$234,MATCH(RIGHT(M42,255),RIGHT('Disaggregation Data'!$J$3:$J$234,255),0))),"")</f>
        <v/>
      </c>
      <c r="I42" s="491" t="str">
        <f t="array" ref="I42">IFERROR(IF(INDEX('Disaggregation Records'!$G$3:$G$56,MATCH(LEFT(L42,255),LEFT('Disaggregation Records'!$D$3:$D$56,255),0))=0,"",INDEX('Disaggregation Records'!$G$3:$G$56,MATCH(LEFT(L42,255),LEFT('Disaggregation Records'!$D$3:$D$56,255),0))),"")</f>
        <v/>
      </c>
      <c r="J42" s="491" t="s">
        <v>387</v>
      </c>
      <c r="K42" s="491">
        <f t="shared" si="0"/>
        <v>3</v>
      </c>
      <c r="L42" s="491" t="str">
        <f t="shared" si="1"/>
        <v>HIV I-11(M): Percentage of people who inject drugs who are living with HIV-3</v>
      </c>
      <c r="M42" s="491" t="str">
        <f t="shared" si="2"/>
        <v>HIV I-11(M): Percentage of people who inject drugs who are living with HIV</v>
      </c>
      <c r="N42" s="447" t="b">
        <f t="shared" si="3"/>
        <v>1</v>
      </c>
      <c r="O42" s="451" t="s">
        <v>1641</v>
      </c>
      <c r="P42" s="246"/>
      <c r="Q42" s="245"/>
      <c r="U42" s="407"/>
      <c r="V42" s="407"/>
    </row>
    <row r="43" spans="1:22" ht="37.5" customHeight="1" x14ac:dyDescent="0.25">
      <c r="A43" s="367">
        <v>4</v>
      </c>
      <c r="B43" s="386" t="str">
        <f>IFERROR(VLOOKUP(A43,'Impact Indicators - Section B'!$A$9:$S$35,19,FALSE),"")</f>
        <v>HIV I-11(M): Percentage of people who inject drugs who are living with HIV</v>
      </c>
      <c r="C43" s="490" t="str">
        <f t="array" ref="C43">IFERROR(IF(INDEX('Disaggregation Records'!$E$3:$E$56,MATCH(RIGHT(L43,255),RIGHT('Disaggregation Records'!$D$3:$D$56,255),0))=0,"",INDEX('Disaggregation Records'!$E$3:$E$56,MATCH(RIGHT(L43,255),RIGHT('Disaggregation Records'!$D$3:$D$56,255),0))),"")</f>
        <v/>
      </c>
      <c r="D43" s="490" t="str">
        <f t="array" ref="D43">IFERROR(IF(INDEX('Disaggregation Records'!$F$3:$F$56,MATCH(RIGHT(L43,255),RIGHT('Disaggregation Records'!$D$3:$D$56,255),0))=0,"",INDEX('Disaggregation Records'!$F$3:$F$56,MATCH(RIGHT(L43,255),RIGHT('Disaggregation Records'!$D$3:$D$56,255),0))),"")</f>
        <v/>
      </c>
      <c r="E43" s="370" t="str">
        <f t="array" ref="E43">IFERROR(IF(INDEX('Disaggregation Data'!$K$3:$K$234,MATCH(RIGHT(M43,255),RIGHT('Disaggregation Data'!$J$3:$J$234,255),0))=0,"",INDEX('Disaggregation Data'!$K$3:$K$234,MATCH(RIGHT(M43,255),RIGHT('Disaggregation Data'!$J$3:$J$234,255),0))),"")</f>
        <v/>
      </c>
      <c r="F43" s="370" t="str">
        <f t="array" ref="F43">IFERROR(IF(INDEX('Disaggregation Data'!$L$3:$L$234,MATCH(RIGHT(M43,255),RIGHT('Disaggregation Data'!$J$3:$J$234,255),0))=0,"",INDEX('Disaggregation Data'!$L$3:$L$234,MATCH(RIGHT(M43,255),RIGHT('Disaggregation Data'!$J$3:$J$234,255),0))),"")</f>
        <v/>
      </c>
      <c r="G43" s="370" t="str">
        <f t="array" ref="G43">IFERROR(IF(INDEX('Disaggregation Data'!$M$3:$M$234,MATCH(RIGHT(M43,255),RIGHT('Disaggregation Data'!$J$3:$J$234,255),0))=0,"",INDEX('Disaggregation Data'!$M$3:$M$234,MATCH(RIGHT(M43,255),RIGHT('Disaggregation Data'!$J$3:$J$234,255),0))),"")</f>
        <v/>
      </c>
      <c r="H43" s="369" t="str">
        <f t="array" ref="H43">IFERROR(IF(INDEX('Disaggregation Data'!$N$3:$N$234,MATCH(RIGHT(M43,255),RIGHT('Disaggregation Data'!$J$3:$J$234,255),0))=0,"",INDEX('Disaggregation Data'!$N$3:$N$234,MATCH(RIGHT(M43,255),RIGHT('Disaggregation Data'!$J$3:$J$234,255),0))),"")</f>
        <v/>
      </c>
      <c r="I43" s="491" t="str">
        <f t="array" ref="I43">IFERROR(IF(INDEX('Disaggregation Records'!$G$3:$G$56,MATCH(LEFT(L43,255),LEFT('Disaggregation Records'!$D$3:$D$56,255),0))=0,"",INDEX('Disaggregation Records'!$G$3:$G$56,MATCH(LEFT(L43,255),LEFT('Disaggregation Records'!$D$3:$D$56,255),0))),"")</f>
        <v/>
      </c>
      <c r="J43" s="491" t="s">
        <v>387</v>
      </c>
      <c r="K43" s="491">
        <f t="shared" si="0"/>
        <v>4</v>
      </c>
      <c r="L43" s="491" t="str">
        <f t="shared" si="1"/>
        <v>HIV I-11(M): Percentage of people who inject drugs who are living with HIV-4</v>
      </c>
      <c r="M43" s="491" t="str">
        <f t="shared" si="2"/>
        <v>HIV I-11(M): Percentage of people who inject drugs who are living with HIV</v>
      </c>
      <c r="N43" s="447" t="b">
        <f t="shared" si="3"/>
        <v>1</v>
      </c>
      <c r="O43" s="451" t="s">
        <v>1642</v>
      </c>
      <c r="P43" s="246"/>
      <c r="Q43" s="245"/>
      <c r="U43" s="407"/>
      <c r="V43" s="407"/>
    </row>
    <row r="44" spans="1:22" ht="37.5" customHeight="1" x14ac:dyDescent="0.25">
      <c r="A44" s="367">
        <v>4</v>
      </c>
      <c r="B44" s="386" t="str">
        <f>IFERROR(VLOOKUP(A44,'Impact Indicators - Section B'!$A$9:$S$35,19,FALSE),"")</f>
        <v>HIV I-11(M): Percentage of people who inject drugs who are living with HIV</v>
      </c>
      <c r="C44" s="490" t="str">
        <f t="array" ref="C44">IFERROR(IF(INDEX('Disaggregation Records'!$E$3:$E$56,MATCH(RIGHT(L44,255),RIGHT('Disaggregation Records'!$D$3:$D$56,255),0))=0,"",INDEX('Disaggregation Records'!$E$3:$E$56,MATCH(RIGHT(L44,255),RIGHT('Disaggregation Records'!$D$3:$D$56,255),0))),"")</f>
        <v/>
      </c>
      <c r="D44" s="490" t="str">
        <f t="array" ref="D44">IFERROR(IF(INDEX('Disaggregation Records'!$F$3:$F$56,MATCH(RIGHT(L44,255),RIGHT('Disaggregation Records'!$D$3:$D$56,255),0))=0,"",INDEX('Disaggregation Records'!$F$3:$F$56,MATCH(RIGHT(L44,255),RIGHT('Disaggregation Records'!$D$3:$D$56,255),0))),"")</f>
        <v/>
      </c>
      <c r="E44" s="370" t="str">
        <f t="array" ref="E44">IFERROR(IF(INDEX('Disaggregation Data'!$K$3:$K$234,MATCH(RIGHT(M44,255),RIGHT('Disaggregation Data'!$J$3:$J$234,255),0))=0,"",INDEX('Disaggregation Data'!$K$3:$K$234,MATCH(RIGHT(M44,255),RIGHT('Disaggregation Data'!$J$3:$J$234,255),0))),"")</f>
        <v/>
      </c>
      <c r="F44" s="370" t="str">
        <f t="array" ref="F44">IFERROR(IF(INDEX('Disaggregation Data'!$L$3:$L$234,MATCH(RIGHT(M44,255),RIGHT('Disaggregation Data'!$J$3:$J$234,255),0))=0,"",INDEX('Disaggregation Data'!$L$3:$L$234,MATCH(RIGHT(M44,255),RIGHT('Disaggregation Data'!$J$3:$J$234,255),0))),"")</f>
        <v/>
      </c>
      <c r="G44" s="370" t="str">
        <f t="array" ref="G44">IFERROR(IF(INDEX('Disaggregation Data'!$M$3:$M$234,MATCH(RIGHT(M44,255),RIGHT('Disaggregation Data'!$J$3:$J$234,255),0))=0,"",INDEX('Disaggregation Data'!$M$3:$M$234,MATCH(RIGHT(M44,255),RIGHT('Disaggregation Data'!$J$3:$J$234,255),0))),"")</f>
        <v/>
      </c>
      <c r="H44" s="369" t="str">
        <f t="array" ref="H44">IFERROR(IF(INDEX('Disaggregation Data'!$N$3:$N$234,MATCH(RIGHT(M44,255),RIGHT('Disaggregation Data'!$J$3:$J$234,255),0))=0,"",INDEX('Disaggregation Data'!$N$3:$N$234,MATCH(RIGHT(M44,255),RIGHT('Disaggregation Data'!$J$3:$J$234,255),0))),"")</f>
        <v/>
      </c>
      <c r="I44" s="491" t="str">
        <f t="array" ref="I44">IFERROR(IF(INDEX('Disaggregation Records'!$G$3:$G$56,MATCH(LEFT(L44,255),LEFT('Disaggregation Records'!$D$3:$D$56,255),0))=0,"",INDEX('Disaggregation Records'!$G$3:$G$56,MATCH(LEFT(L44,255),LEFT('Disaggregation Records'!$D$3:$D$56,255),0))),"")</f>
        <v/>
      </c>
      <c r="J44" s="491" t="s">
        <v>387</v>
      </c>
      <c r="K44" s="491">
        <f t="shared" si="0"/>
        <v>5</v>
      </c>
      <c r="L44" s="491" t="str">
        <f t="shared" si="1"/>
        <v>HIV I-11(M): Percentage of people who inject drugs who are living with HIV-5</v>
      </c>
      <c r="M44" s="491" t="str">
        <f t="shared" si="2"/>
        <v>HIV I-11(M): Percentage of people who inject drugs who are living with HIV</v>
      </c>
      <c r="N44" s="447" t="b">
        <f t="shared" si="3"/>
        <v>1</v>
      </c>
      <c r="O44" s="451" t="s">
        <v>1643</v>
      </c>
      <c r="P44" s="246"/>
      <c r="Q44" s="245"/>
      <c r="U44" s="407"/>
      <c r="V44" s="407"/>
    </row>
    <row r="45" spans="1:22" ht="37.5" customHeight="1" x14ac:dyDescent="0.25">
      <c r="A45" s="367">
        <v>4</v>
      </c>
      <c r="B45" s="386" t="str">
        <f>IFERROR(VLOOKUP(A45,'Impact Indicators - Section B'!$A$9:$S$35,19,FALSE),"")</f>
        <v>HIV I-11(M): Percentage of people who inject drugs who are living with HIV</v>
      </c>
      <c r="C45" s="490" t="str">
        <f t="array" ref="C45">IFERROR(IF(INDEX('Disaggregation Records'!$E$3:$E$56,MATCH(RIGHT(L45,255),RIGHT('Disaggregation Records'!$D$3:$D$56,255),0))=0,"",INDEX('Disaggregation Records'!$E$3:$E$56,MATCH(RIGHT(L45,255),RIGHT('Disaggregation Records'!$D$3:$D$56,255),0))),"")</f>
        <v/>
      </c>
      <c r="D45" s="490" t="str">
        <f t="array" ref="D45">IFERROR(IF(INDEX('Disaggregation Records'!$F$3:$F$56,MATCH(RIGHT(L45,255),RIGHT('Disaggregation Records'!$D$3:$D$56,255),0))=0,"",INDEX('Disaggregation Records'!$F$3:$F$56,MATCH(RIGHT(L45,255),RIGHT('Disaggregation Records'!$D$3:$D$56,255),0))),"")</f>
        <v/>
      </c>
      <c r="E45" s="370" t="str">
        <f t="array" ref="E45">IFERROR(IF(INDEX('Disaggregation Data'!$K$3:$K$234,MATCH(RIGHT(M45,255),RIGHT('Disaggregation Data'!$J$3:$J$234,255),0))=0,"",INDEX('Disaggregation Data'!$K$3:$K$234,MATCH(RIGHT(M45,255),RIGHT('Disaggregation Data'!$J$3:$J$234,255),0))),"")</f>
        <v/>
      </c>
      <c r="F45" s="370" t="str">
        <f t="array" ref="F45">IFERROR(IF(INDEX('Disaggregation Data'!$L$3:$L$234,MATCH(RIGHT(M45,255),RIGHT('Disaggregation Data'!$J$3:$J$234,255),0))=0,"",INDEX('Disaggregation Data'!$L$3:$L$234,MATCH(RIGHT(M45,255),RIGHT('Disaggregation Data'!$J$3:$J$234,255),0))),"")</f>
        <v/>
      </c>
      <c r="G45" s="370" t="str">
        <f t="array" ref="G45">IFERROR(IF(INDEX('Disaggregation Data'!$M$3:$M$234,MATCH(RIGHT(M45,255),RIGHT('Disaggregation Data'!$J$3:$J$234,255),0))=0,"",INDEX('Disaggregation Data'!$M$3:$M$234,MATCH(RIGHT(M45,255),RIGHT('Disaggregation Data'!$J$3:$J$234,255),0))),"")</f>
        <v/>
      </c>
      <c r="H45" s="369" t="str">
        <f t="array" ref="H45">IFERROR(IF(INDEX('Disaggregation Data'!$N$3:$N$234,MATCH(RIGHT(M45,255),RIGHT('Disaggregation Data'!$J$3:$J$234,255),0))=0,"",INDEX('Disaggregation Data'!$N$3:$N$234,MATCH(RIGHT(M45,255),RIGHT('Disaggregation Data'!$J$3:$J$234,255),0))),"")</f>
        <v/>
      </c>
      <c r="I45" s="491" t="str">
        <f t="array" ref="I45">IFERROR(IF(INDEX('Disaggregation Records'!$G$3:$G$56,MATCH(LEFT(L45,255),LEFT('Disaggregation Records'!$D$3:$D$56,255),0))=0,"",INDEX('Disaggregation Records'!$G$3:$G$56,MATCH(LEFT(L45,255),LEFT('Disaggregation Records'!$D$3:$D$56,255),0))),"")</f>
        <v/>
      </c>
      <c r="J45" s="491" t="s">
        <v>387</v>
      </c>
      <c r="K45" s="491">
        <f t="shared" si="0"/>
        <v>6</v>
      </c>
      <c r="L45" s="491" t="str">
        <f t="shared" si="1"/>
        <v>HIV I-11(M): Percentage of people who inject drugs who are living with HIV-6</v>
      </c>
      <c r="M45" s="491" t="str">
        <f t="shared" si="2"/>
        <v>HIV I-11(M): Percentage of people who inject drugs who are living with HIV</v>
      </c>
      <c r="N45" s="447" t="b">
        <f t="shared" si="3"/>
        <v>1</v>
      </c>
      <c r="O45" s="451" t="s">
        <v>1644</v>
      </c>
      <c r="P45" s="246"/>
      <c r="Q45" s="245"/>
      <c r="U45" s="407"/>
      <c r="V45" s="407"/>
    </row>
    <row r="46" spans="1:22" ht="37.5" customHeight="1" x14ac:dyDescent="0.25">
      <c r="A46" s="367">
        <v>4</v>
      </c>
      <c r="B46" s="386" t="str">
        <f>IFERROR(VLOOKUP(A46,'Impact Indicators - Section B'!$A$9:$S$35,19,FALSE),"")</f>
        <v>HIV I-11(M): Percentage of people who inject drugs who are living with HIV</v>
      </c>
      <c r="C46" s="490" t="str">
        <f t="array" ref="C46">IFERROR(IF(INDEX('Disaggregation Records'!$E$3:$E$56,MATCH(RIGHT(L46,255),RIGHT('Disaggregation Records'!$D$3:$D$56,255),0))=0,"",INDEX('Disaggregation Records'!$E$3:$E$56,MATCH(RIGHT(L46,255),RIGHT('Disaggregation Records'!$D$3:$D$56,255),0))),"")</f>
        <v/>
      </c>
      <c r="D46" s="490" t="str">
        <f t="array" ref="D46">IFERROR(IF(INDEX('Disaggregation Records'!$F$3:$F$56,MATCH(RIGHT(L46,255),RIGHT('Disaggregation Records'!$D$3:$D$56,255),0))=0,"",INDEX('Disaggregation Records'!$F$3:$F$56,MATCH(RIGHT(L46,255),RIGHT('Disaggregation Records'!$D$3:$D$56,255),0))),"")</f>
        <v/>
      </c>
      <c r="E46" s="370" t="str">
        <f t="array" ref="E46">IFERROR(IF(INDEX('Disaggregation Data'!$K$3:$K$234,MATCH(RIGHT(M46,255),RIGHT('Disaggregation Data'!$J$3:$J$234,255),0))=0,"",INDEX('Disaggregation Data'!$K$3:$K$234,MATCH(RIGHT(M46,255),RIGHT('Disaggregation Data'!$J$3:$J$234,255),0))),"")</f>
        <v/>
      </c>
      <c r="F46" s="370" t="str">
        <f t="array" ref="F46">IFERROR(IF(INDEX('Disaggregation Data'!$L$3:$L$234,MATCH(RIGHT(M46,255),RIGHT('Disaggregation Data'!$J$3:$J$234,255),0))=0,"",INDEX('Disaggregation Data'!$L$3:$L$234,MATCH(RIGHT(M46,255),RIGHT('Disaggregation Data'!$J$3:$J$234,255),0))),"")</f>
        <v/>
      </c>
      <c r="G46" s="370" t="str">
        <f t="array" ref="G46">IFERROR(IF(INDEX('Disaggregation Data'!$M$3:$M$234,MATCH(RIGHT(M46,255),RIGHT('Disaggregation Data'!$J$3:$J$234,255),0))=0,"",INDEX('Disaggregation Data'!$M$3:$M$234,MATCH(RIGHT(M46,255),RIGHT('Disaggregation Data'!$J$3:$J$234,255),0))),"")</f>
        <v/>
      </c>
      <c r="H46" s="369" t="str">
        <f t="array" ref="H46">IFERROR(IF(INDEX('Disaggregation Data'!$N$3:$N$234,MATCH(RIGHT(M46,255),RIGHT('Disaggregation Data'!$J$3:$J$234,255),0))=0,"",INDEX('Disaggregation Data'!$N$3:$N$234,MATCH(RIGHT(M46,255),RIGHT('Disaggregation Data'!$J$3:$J$234,255),0))),"")</f>
        <v/>
      </c>
      <c r="I46" s="491" t="str">
        <f t="array" ref="I46">IFERROR(IF(INDEX('Disaggregation Records'!$G$3:$G$56,MATCH(LEFT(L46,255),LEFT('Disaggregation Records'!$D$3:$D$56,255),0))=0,"",INDEX('Disaggregation Records'!$G$3:$G$56,MATCH(LEFT(L46,255),LEFT('Disaggregation Records'!$D$3:$D$56,255),0))),"")</f>
        <v/>
      </c>
      <c r="J46" s="491" t="s">
        <v>387</v>
      </c>
      <c r="K46" s="491">
        <f t="shared" si="0"/>
        <v>7</v>
      </c>
      <c r="L46" s="491" t="str">
        <f t="shared" si="1"/>
        <v>HIV I-11(M): Percentage of people who inject drugs who are living with HIV-7</v>
      </c>
      <c r="M46" s="491" t="str">
        <f t="shared" si="2"/>
        <v>HIV I-11(M): Percentage of people who inject drugs who are living with HIV</v>
      </c>
      <c r="N46" s="447" t="b">
        <f t="shared" si="3"/>
        <v>1</v>
      </c>
      <c r="O46" s="451" t="s">
        <v>1645</v>
      </c>
      <c r="P46" s="246"/>
      <c r="Q46" s="245"/>
      <c r="U46" s="407"/>
      <c r="V46" s="407"/>
    </row>
    <row r="47" spans="1:22" ht="37.5" customHeight="1" x14ac:dyDescent="0.25">
      <c r="A47" s="367">
        <v>4</v>
      </c>
      <c r="B47" s="386" t="str">
        <f>IFERROR(VLOOKUP(A47,'Impact Indicators - Section B'!$A$9:$S$35,19,FALSE),"")</f>
        <v>HIV I-11(M): Percentage of people who inject drugs who are living with HIV</v>
      </c>
      <c r="C47" s="490" t="str">
        <f t="array" ref="C47">IFERROR(IF(INDEX('Disaggregation Records'!$E$3:$E$56,MATCH(RIGHT(L47,255),RIGHT('Disaggregation Records'!$D$3:$D$56,255),0))=0,"",INDEX('Disaggregation Records'!$E$3:$E$56,MATCH(RIGHT(L47,255),RIGHT('Disaggregation Records'!$D$3:$D$56,255),0))),"")</f>
        <v/>
      </c>
      <c r="D47" s="490" t="str">
        <f t="array" ref="D47">IFERROR(IF(INDEX('Disaggregation Records'!$F$3:$F$56,MATCH(RIGHT(L47,255),RIGHT('Disaggregation Records'!$D$3:$D$56,255),0))=0,"",INDEX('Disaggregation Records'!$F$3:$F$56,MATCH(RIGHT(L47,255),RIGHT('Disaggregation Records'!$D$3:$D$56,255),0))),"")</f>
        <v/>
      </c>
      <c r="E47" s="370" t="str">
        <f t="array" ref="E47">IFERROR(IF(INDEX('Disaggregation Data'!$K$3:$K$234,MATCH(RIGHT(M47,255),RIGHT('Disaggregation Data'!$J$3:$J$234,255),0))=0,"",INDEX('Disaggregation Data'!$K$3:$K$234,MATCH(RIGHT(M47,255),RIGHT('Disaggregation Data'!$J$3:$J$234,255),0))),"")</f>
        <v/>
      </c>
      <c r="F47" s="370" t="str">
        <f t="array" ref="F47">IFERROR(IF(INDEX('Disaggregation Data'!$L$3:$L$234,MATCH(RIGHT(M47,255),RIGHT('Disaggregation Data'!$J$3:$J$234,255),0))=0,"",INDEX('Disaggregation Data'!$L$3:$L$234,MATCH(RIGHT(M47,255),RIGHT('Disaggregation Data'!$J$3:$J$234,255),0))),"")</f>
        <v/>
      </c>
      <c r="G47" s="370" t="str">
        <f t="array" ref="G47">IFERROR(IF(INDEX('Disaggregation Data'!$M$3:$M$234,MATCH(RIGHT(M47,255),RIGHT('Disaggregation Data'!$J$3:$J$234,255),0))=0,"",INDEX('Disaggregation Data'!$M$3:$M$234,MATCH(RIGHT(M47,255),RIGHT('Disaggregation Data'!$J$3:$J$234,255),0))),"")</f>
        <v/>
      </c>
      <c r="H47" s="369" t="str">
        <f t="array" ref="H47">IFERROR(IF(INDEX('Disaggregation Data'!$N$3:$N$234,MATCH(RIGHT(M47,255),RIGHT('Disaggregation Data'!$J$3:$J$234,255),0))=0,"",INDEX('Disaggregation Data'!$N$3:$N$234,MATCH(RIGHT(M47,255),RIGHT('Disaggregation Data'!$J$3:$J$234,255),0))),"")</f>
        <v/>
      </c>
      <c r="I47" s="491" t="str">
        <f t="array" ref="I47">IFERROR(IF(INDEX('Disaggregation Records'!$G$3:$G$56,MATCH(LEFT(L47,255),LEFT('Disaggregation Records'!$D$3:$D$56,255),0))=0,"",INDEX('Disaggregation Records'!$G$3:$G$56,MATCH(LEFT(L47,255),LEFT('Disaggregation Records'!$D$3:$D$56,255),0))),"")</f>
        <v/>
      </c>
      <c r="J47" s="491" t="s">
        <v>387</v>
      </c>
      <c r="K47" s="491">
        <f t="shared" si="0"/>
        <v>8</v>
      </c>
      <c r="L47" s="491" t="str">
        <f t="shared" si="1"/>
        <v>HIV I-11(M): Percentage of people who inject drugs who are living with HIV-8</v>
      </c>
      <c r="M47" s="491" t="str">
        <f t="shared" si="2"/>
        <v>HIV I-11(M): Percentage of people who inject drugs who are living with HIV</v>
      </c>
      <c r="N47" s="447" t="b">
        <f t="shared" si="3"/>
        <v>1</v>
      </c>
      <c r="O47" s="451" t="s">
        <v>1646</v>
      </c>
      <c r="P47" s="246"/>
      <c r="Q47" s="245"/>
      <c r="U47" s="407"/>
      <c r="V47" s="407"/>
    </row>
    <row r="48" spans="1:22" ht="37.5" customHeight="1" x14ac:dyDescent="0.25">
      <c r="A48" s="367">
        <v>4</v>
      </c>
      <c r="B48" s="386" t="str">
        <f>IFERROR(VLOOKUP(A48,'Impact Indicators - Section B'!$A$9:$S$35,19,FALSE),"")</f>
        <v>HIV I-11(M): Percentage of people who inject drugs who are living with HIV</v>
      </c>
      <c r="C48" s="490" t="str">
        <f t="array" ref="C48">IFERROR(IF(INDEX('Disaggregation Records'!$E$3:$E$56,MATCH(RIGHT(L48,255),RIGHT('Disaggregation Records'!$D$3:$D$56,255),0))=0,"",INDEX('Disaggregation Records'!$E$3:$E$56,MATCH(RIGHT(L48,255),RIGHT('Disaggregation Records'!$D$3:$D$56,255),0))),"")</f>
        <v/>
      </c>
      <c r="D48" s="490" t="str">
        <f t="array" ref="D48">IFERROR(IF(INDEX('Disaggregation Records'!$F$3:$F$56,MATCH(RIGHT(L48,255),RIGHT('Disaggregation Records'!$D$3:$D$56,255),0))=0,"",INDEX('Disaggregation Records'!$F$3:$F$56,MATCH(RIGHT(L48,255),RIGHT('Disaggregation Records'!$D$3:$D$56,255),0))),"")</f>
        <v/>
      </c>
      <c r="E48" s="370" t="str">
        <f t="array" ref="E48">IFERROR(IF(INDEX('Disaggregation Data'!$K$3:$K$234,MATCH(RIGHT(M48,255),RIGHT('Disaggregation Data'!$J$3:$J$234,255),0))=0,"",INDEX('Disaggregation Data'!$K$3:$K$234,MATCH(RIGHT(M48,255),RIGHT('Disaggregation Data'!$J$3:$J$234,255),0))),"")</f>
        <v/>
      </c>
      <c r="F48" s="370" t="str">
        <f t="array" ref="F48">IFERROR(IF(INDEX('Disaggregation Data'!$L$3:$L$234,MATCH(RIGHT(M48,255),RIGHT('Disaggregation Data'!$J$3:$J$234,255),0))=0,"",INDEX('Disaggregation Data'!$L$3:$L$234,MATCH(RIGHT(M48,255),RIGHT('Disaggregation Data'!$J$3:$J$234,255),0))),"")</f>
        <v/>
      </c>
      <c r="G48" s="370" t="str">
        <f t="array" ref="G48">IFERROR(IF(INDEX('Disaggregation Data'!$M$3:$M$234,MATCH(RIGHT(M48,255),RIGHT('Disaggregation Data'!$J$3:$J$234,255),0))=0,"",INDEX('Disaggregation Data'!$M$3:$M$234,MATCH(RIGHT(M48,255),RIGHT('Disaggregation Data'!$J$3:$J$234,255),0))),"")</f>
        <v/>
      </c>
      <c r="H48" s="369" t="str">
        <f t="array" ref="H48">IFERROR(IF(INDEX('Disaggregation Data'!$N$3:$N$234,MATCH(RIGHT(M48,255),RIGHT('Disaggregation Data'!$J$3:$J$234,255),0))=0,"",INDEX('Disaggregation Data'!$N$3:$N$234,MATCH(RIGHT(M48,255),RIGHT('Disaggregation Data'!$J$3:$J$234,255),0))),"")</f>
        <v/>
      </c>
      <c r="I48" s="491" t="str">
        <f t="array" ref="I48">IFERROR(IF(INDEX('Disaggregation Records'!$G$3:$G$56,MATCH(LEFT(L48,255),LEFT('Disaggregation Records'!$D$3:$D$56,255),0))=0,"",INDEX('Disaggregation Records'!$G$3:$G$56,MATCH(LEFT(L48,255),LEFT('Disaggregation Records'!$D$3:$D$56,255),0))),"")</f>
        <v/>
      </c>
      <c r="J48" s="491" t="s">
        <v>387</v>
      </c>
      <c r="K48" s="491">
        <f t="shared" si="0"/>
        <v>9</v>
      </c>
      <c r="L48" s="491" t="str">
        <f t="shared" si="1"/>
        <v>HIV I-11(M): Percentage of people who inject drugs who are living with HIV-9</v>
      </c>
      <c r="M48" s="491" t="str">
        <f t="shared" si="2"/>
        <v>HIV I-11(M): Percentage of people who inject drugs who are living with HIV</v>
      </c>
      <c r="N48" s="447" t="b">
        <f t="shared" si="3"/>
        <v>1</v>
      </c>
      <c r="O48" s="451" t="s">
        <v>1647</v>
      </c>
      <c r="P48" s="246"/>
      <c r="Q48" s="245"/>
      <c r="U48" s="407"/>
      <c r="V48" s="407"/>
    </row>
    <row r="49" spans="1:22" ht="37.5" customHeight="1" x14ac:dyDescent="0.25">
      <c r="A49" s="367">
        <v>5</v>
      </c>
      <c r="B49" s="386" t="str">
        <f>IFERROR(VLOOKUP(A49,'Impact Indicators - Section B'!$A$9:$S$35,19,FALSE),"")</f>
        <v/>
      </c>
      <c r="C49" s="490" t="str">
        <f t="array" ref="C49">IFERROR(IF(INDEX('Disaggregation Records'!$E$3:$E$56,MATCH(RIGHT(L49,255),RIGHT('Disaggregation Records'!$D$3:$D$56,255),0))=0,"",INDEX('Disaggregation Records'!$E$3:$E$56,MATCH(RIGHT(L49,255),RIGHT('Disaggregation Records'!$D$3:$D$56,255),0))),"")</f>
        <v/>
      </c>
      <c r="D49" s="490" t="str">
        <f t="array" ref="D49">IFERROR(IF(INDEX('Disaggregation Records'!$F$3:$F$56,MATCH(RIGHT(L49,255),RIGHT('Disaggregation Records'!$D$3:$D$56,255),0))=0,"",INDEX('Disaggregation Records'!$F$3:$F$56,MATCH(RIGHT(L49,255),RIGHT('Disaggregation Records'!$D$3:$D$56,255),0))),"")</f>
        <v/>
      </c>
      <c r="E49" s="370" t="str">
        <f t="array" ref="E49">IFERROR(IF(INDEX('Disaggregation Data'!$K$3:$K$234,MATCH(RIGHT(M49,255),RIGHT('Disaggregation Data'!$J$3:$J$234,255),0))=0,"",INDEX('Disaggregation Data'!$K$3:$K$234,MATCH(RIGHT(M49,255),RIGHT('Disaggregation Data'!$J$3:$J$234,255),0))),"")</f>
        <v/>
      </c>
      <c r="F49" s="370" t="str">
        <f t="array" ref="F49">IFERROR(IF(INDEX('Disaggregation Data'!$L$3:$L$234,MATCH(RIGHT(M49,255),RIGHT('Disaggregation Data'!$J$3:$J$234,255),0))=0,"",INDEX('Disaggregation Data'!$L$3:$L$234,MATCH(RIGHT(M49,255),RIGHT('Disaggregation Data'!$J$3:$J$234,255),0))),"")</f>
        <v/>
      </c>
      <c r="G49" s="370" t="str">
        <f t="array" ref="G49">IFERROR(IF(INDEX('Disaggregation Data'!$M$3:$M$234,MATCH(RIGHT(M49,255),RIGHT('Disaggregation Data'!$J$3:$J$234,255),0))=0,"",INDEX('Disaggregation Data'!$M$3:$M$234,MATCH(RIGHT(M49,255),RIGHT('Disaggregation Data'!$J$3:$J$234,255),0))),"")</f>
        <v/>
      </c>
      <c r="H49" s="369" t="str">
        <f t="array" ref="H49">IFERROR(IF(INDEX('Disaggregation Data'!$N$3:$N$234,MATCH(RIGHT(M49,255),RIGHT('Disaggregation Data'!$J$3:$J$234,255),0))=0,"",INDEX('Disaggregation Data'!$N$3:$N$234,MATCH(RIGHT(M49,255),RIGHT('Disaggregation Data'!$J$3:$J$234,255),0))),"")</f>
        <v/>
      </c>
      <c r="I49" s="491" t="str">
        <f t="array" ref="I49">IFERROR(IF(INDEX('Disaggregation Records'!$G$3:$G$56,MATCH(LEFT(L49,255),LEFT('Disaggregation Records'!$D$3:$D$56,255),0))=0,"",INDEX('Disaggregation Records'!$G$3:$G$56,MATCH(LEFT(L49,255),LEFT('Disaggregation Records'!$D$3:$D$56,255),0))),"")</f>
        <v/>
      </c>
      <c r="J49" s="491" t="s">
        <v>388</v>
      </c>
      <c r="K49" s="491">
        <f t="shared" si="0"/>
        <v>0</v>
      </c>
      <c r="L49" s="491" t="str">
        <f t="shared" si="1"/>
        <v/>
      </c>
      <c r="M49" s="491" t="str">
        <f t="shared" si="2"/>
        <v/>
      </c>
      <c r="N49" s="447" t="b">
        <f t="shared" si="3"/>
        <v>0</v>
      </c>
      <c r="O49" s="451" t="s">
        <v>1648</v>
      </c>
      <c r="P49" s="246"/>
      <c r="Q49" s="245"/>
      <c r="U49" s="407"/>
      <c r="V49" s="407"/>
    </row>
    <row r="50" spans="1:22" ht="37.5" customHeight="1" x14ac:dyDescent="0.25">
      <c r="A50" s="367">
        <v>5</v>
      </c>
      <c r="B50" s="386" t="str">
        <f>IFERROR(VLOOKUP(A50,'Impact Indicators - Section B'!$A$9:$S$35,19,FALSE),"")</f>
        <v/>
      </c>
      <c r="C50" s="490" t="str">
        <f t="array" ref="C50">IFERROR(IF(INDEX('Disaggregation Records'!$E$3:$E$56,MATCH(RIGHT(L50,255),RIGHT('Disaggregation Records'!$D$3:$D$56,255),0))=0,"",INDEX('Disaggregation Records'!$E$3:$E$56,MATCH(RIGHT(L50,255),RIGHT('Disaggregation Records'!$D$3:$D$56,255),0))),"")</f>
        <v/>
      </c>
      <c r="D50" s="490" t="str">
        <f t="array" ref="D50">IFERROR(IF(INDEX('Disaggregation Records'!$F$3:$F$56,MATCH(RIGHT(L50,255),RIGHT('Disaggregation Records'!$D$3:$D$56,255),0))=0,"",INDEX('Disaggregation Records'!$F$3:$F$56,MATCH(RIGHT(L50,255),RIGHT('Disaggregation Records'!$D$3:$D$56,255),0))),"")</f>
        <v/>
      </c>
      <c r="E50" s="370" t="str">
        <f t="array" ref="E50">IFERROR(IF(INDEX('Disaggregation Data'!$K$3:$K$234,MATCH(RIGHT(M50,255),RIGHT('Disaggregation Data'!$J$3:$J$234,255),0))=0,"",INDEX('Disaggregation Data'!$K$3:$K$234,MATCH(RIGHT(M50,255),RIGHT('Disaggregation Data'!$J$3:$J$234,255),0))),"")</f>
        <v/>
      </c>
      <c r="F50" s="370" t="str">
        <f t="array" ref="F50">IFERROR(IF(INDEX('Disaggregation Data'!$L$3:$L$234,MATCH(RIGHT(M50,255),RIGHT('Disaggregation Data'!$J$3:$J$234,255),0))=0,"",INDEX('Disaggregation Data'!$L$3:$L$234,MATCH(RIGHT(M50,255),RIGHT('Disaggregation Data'!$J$3:$J$234,255),0))),"")</f>
        <v/>
      </c>
      <c r="G50" s="370" t="str">
        <f t="array" ref="G50">IFERROR(IF(INDEX('Disaggregation Data'!$M$3:$M$234,MATCH(RIGHT(M50,255),RIGHT('Disaggregation Data'!$J$3:$J$234,255),0))=0,"",INDEX('Disaggregation Data'!$M$3:$M$234,MATCH(RIGHT(M50,255),RIGHT('Disaggregation Data'!$J$3:$J$234,255),0))),"")</f>
        <v/>
      </c>
      <c r="H50" s="369" t="str">
        <f t="array" ref="H50">IFERROR(IF(INDEX('Disaggregation Data'!$N$3:$N$234,MATCH(RIGHT(M50,255),RIGHT('Disaggregation Data'!$J$3:$J$234,255),0))=0,"",INDEX('Disaggregation Data'!$N$3:$N$234,MATCH(RIGHT(M50,255),RIGHT('Disaggregation Data'!$J$3:$J$234,255),0))),"")</f>
        <v/>
      </c>
      <c r="I50" s="491" t="str">
        <f t="array" ref="I50">IFERROR(IF(INDEX('Disaggregation Records'!$G$3:$G$56,MATCH(LEFT(L50,255),LEFT('Disaggregation Records'!$D$3:$D$56,255),0))=0,"",INDEX('Disaggregation Records'!$G$3:$G$56,MATCH(LEFT(L50,255),LEFT('Disaggregation Records'!$D$3:$D$56,255),0))),"")</f>
        <v/>
      </c>
      <c r="J50" s="491" t="s">
        <v>388</v>
      </c>
      <c r="K50" s="491">
        <f t="shared" si="0"/>
        <v>1</v>
      </c>
      <c r="L50" s="491" t="str">
        <f t="shared" si="1"/>
        <v/>
      </c>
      <c r="M50" s="491" t="str">
        <f t="shared" si="2"/>
        <v/>
      </c>
      <c r="N50" s="447" t="b">
        <f t="shared" si="3"/>
        <v>0</v>
      </c>
      <c r="O50" s="451" t="s">
        <v>1649</v>
      </c>
      <c r="P50" s="246"/>
      <c r="Q50" s="245"/>
      <c r="U50" s="407"/>
      <c r="V50" s="407"/>
    </row>
    <row r="51" spans="1:22" ht="37.5" customHeight="1" x14ac:dyDescent="0.25">
      <c r="A51" s="367">
        <v>5</v>
      </c>
      <c r="B51" s="386" t="str">
        <f>IFERROR(VLOOKUP(A51,'Impact Indicators - Section B'!$A$9:$S$35,19,FALSE),"")</f>
        <v/>
      </c>
      <c r="C51" s="490" t="str">
        <f t="array" ref="C51">IFERROR(IF(INDEX('Disaggregation Records'!$E$3:$E$56,MATCH(RIGHT(L51,255),RIGHT('Disaggregation Records'!$D$3:$D$56,255),0))=0,"",INDEX('Disaggregation Records'!$E$3:$E$56,MATCH(RIGHT(L51,255),RIGHT('Disaggregation Records'!$D$3:$D$56,255),0))),"")</f>
        <v/>
      </c>
      <c r="D51" s="490" t="str">
        <f t="array" ref="D51">IFERROR(IF(INDEX('Disaggregation Records'!$F$3:$F$56,MATCH(RIGHT(L51,255),RIGHT('Disaggregation Records'!$D$3:$D$56,255),0))=0,"",INDEX('Disaggregation Records'!$F$3:$F$56,MATCH(RIGHT(L51,255),RIGHT('Disaggregation Records'!$D$3:$D$56,255),0))),"")</f>
        <v/>
      </c>
      <c r="E51" s="370" t="str">
        <f t="array" ref="E51">IFERROR(IF(INDEX('Disaggregation Data'!$K$3:$K$234,MATCH(RIGHT(M51,255),RIGHT('Disaggregation Data'!$J$3:$J$234,255),0))=0,"",INDEX('Disaggregation Data'!$K$3:$K$234,MATCH(RIGHT(M51,255),RIGHT('Disaggregation Data'!$J$3:$J$234,255),0))),"")</f>
        <v/>
      </c>
      <c r="F51" s="370" t="str">
        <f t="array" ref="F51">IFERROR(IF(INDEX('Disaggregation Data'!$L$3:$L$234,MATCH(RIGHT(M51,255),RIGHT('Disaggregation Data'!$J$3:$J$234,255),0))=0,"",INDEX('Disaggregation Data'!$L$3:$L$234,MATCH(RIGHT(M51,255),RIGHT('Disaggregation Data'!$J$3:$J$234,255),0))),"")</f>
        <v/>
      </c>
      <c r="G51" s="370" t="str">
        <f t="array" ref="G51">IFERROR(IF(INDEX('Disaggregation Data'!$M$3:$M$234,MATCH(RIGHT(M51,255),RIGHT('Disaggregation Data'!$J$3:$J$234,255),0))=0,"",INDEX('Disaggregation Data'!$M$3:$M$234,MATCH(RIGHT(M51,255),RIGHT('Disaggregation Data'!$J$3:$J$234,255),0))),"")</f>
        <v/>
      </c>
      <c r="H51" s="369" t="str">
        <f t="array" ref="H51">IFERROR(IF(INDEX('Disaggregation Data'!$N$3:$N$234,MATCH(RIGHT(M51,255),RIGHT('Disaggregation Data'!$J$3:$J$234,255),0))=0,"",INDEX('Disaggregation Data'!$N$3:$N$234,MATCH(RIGHT(M51,255),RIGHT('Disaggregation Data'!$J$3:$J$234,255),0))),"")</f>
        <v/>
      </c>
      <c r="I51" s="491" t="str">
        <f t="array" ref="I51">IFERROR(IF(INDEX('Disaggregation Records'!$G$3:$G$56,MATCH(LEFT(L51,255),LEFT('Disaggregation Records'!$D$3:$D$56,255),0))=0,"",INDEX('Disaggregation Records'!$G$3:$G$56,MATCH(LEFT(L51,255),LEFT('Disaggregation Records'!$D$3:$D$56,255),0))),"")</f>
        <v/>
      </c>
      <c r="J51" s="491" t="s">
        <v>388</v>
      </c>
      <c r="K51" s="491">
        <f t="shared" si="0"/>
        <v>2</v>
      </c>
      <c r="L51" s="491" t="str">
        <f t="shared" si="1"/>
        <v/>
      </c>
      <c r="M51" s="491" t="str">
        <f t="shared" si="2"/>
        <v/>
      </c>
      <c r="N51" s="447" t="b">
        <f t="shared" si="3"/>
        <v>0</v>
      </c>
      <c r="O51" s="451" t="s">
        <v>1650</v>
      </c>
      <c r="P51" s="246"/>
      <c r="Q51" s="245"/>
      <c r="U51" s="407"/>
      <c r="V51" s="407"/>
    </row>
    <row r="52" spans="1:22" ht="37.5" customHeight="1" x14ac:dyDescent="0.25">
      <c r="A52" s="367">
        <v>5</v>
      </c>
      <c r="B52" s="386" t="str">
        <f>IFERROR(VLOOKUP(A52,'Impact Indicators - Section B'!$A$9:$S$35,19,FALSE),"")</f>
        <v/>
      </c>
      <c r="C52" s="490" t="str">
        <f t="array" ref="C52">IFERROR(IF(INDEX('Disaggregation Records'!$E$3:$E$56,MATCH(RIGHT(L52,255),RIGHT('Disaggregation Records'!$D$3:$D$56,255),0))=0,"",INDEX('Disaggregation Records'!$E$3:$E$56,MATCH(RIGHT(L52,255),RIGHT('Disaggregation Records'!$D$3:$D$56,255),0))),"")</f>
        <v/>
      </c>
      <c r="D52" s="490" t="str">
        <f t="array" ref="D52">IFERROR(IF(INDEX('Disaggregation Records'!$F$3:$F$56,MATCH(RIGHT(L52,255),RIGHT('Disaggregation Records'!$D$3:$D$56,255),0))=0,"",INDEX('Disaggregation Records'!$F$3:$F$56,MATCH(RIGHT(L52,255),RIGHT('Disaggregation Records'!$D$3:$D$56,255),0))),"")</f>
        <v/>
      </c>
      <c r="E52" s="370" t="str">
        <f t="array" ref="E52">IFERROR(IF(INDEX('Disaggregation Data'!$K$3:$K$234,MATCH(RIGHT(M52,255),RIGHT('Disaggregation Data'!$J$3:$J$234,255),0))=0,"",INDEX('Disaggregation Data'!$K$3:$K$234,MATCH(RIGHT(M52,255),RIGHT('Disaggregation Data'!$J$3:$J$234,255),0))),"")</f>
        <v/>
      </c>
      <c r="F52" s="370" t="str">
        <f t="array" ref="F52">IFERROR(IF(INDEX('Disaggregation Data'!$L$3:$L$234,MATCH(RIGHT(M52,255),RIGHT('Disaggregation Data'!$J$3:$J$234,255),0))=0,"",INDEX('Disaggregation Data'!$L$3:$L$234,MATCH(RIGHT(M52,255),RIGHT('Disaggregation Data'!$J$3:$J$234,255),0))),"")</f>
        <v/>
      </c>
      <c r="G52" s="370" t="str">
        <f t="array" ref="G52">IFERROR(IF(INDEX('Disaggregation Data'!$M$3:$M$234,MATCH(RIGHT(M52,255),RIGHT('Disaggregation Data'!$J$3:$J$234,255),0))=0,"",INDEX('Disaggregation Data'!$M$3:$M$234,MATCH(RIGHT(M52,255),RIGHT('Disaggregation Data'!$J$3:$J$234,255),0))),"")</f>
        <v/>
      </c>
      <c r="H52" s="369" t="str">
        <f t="array" ref="H52">IFERROR(IF(INDEX('Disaggregation Data'!$N$3:$N$234,MATCH(RIGHT(M52,255),RIGHT('Disaggregation Data'!$J$3:$J$234,255),0))=0,"",INDEX('Disaggregation Data'!$N$3:$N$234,MATCH(RIGHT(M52,255),RIGHT('Disaggregation Data'!$J$3:$J$234,255),0))),"")</f>
        <v/>
      </c>
      <c r="I52" s="491" t="str">
        <f t="array" ref="I52">IFERROR(IF(INDEX('Disaggregation Records'!$G$3:$G$56,MATCH(LEFT(L52,255),LEFT('Disaggregation Records'!$D$3:$D$56,255),0))=0,"",INDEX('Disaggregation Records'!$G$3:$G$56,MATCH(LEFT(L52,255),LEFT('Disaggregation Records'!$D$3:$D$56,255),0))),"")</f>
        <v/>
      </c>
      <c r="J52" s="491" t="s">
        <v>388</v>
      </c>
      <c r="K52" s="491">
        <f t="shared" si="0"/>
        <v>3</v>
      </c>
      <c r="L52" s="491" t="str">
        <f t="shared" si="1"/>
        <v/>
      </c>
      <c r="M52" s="491" t="str">
        <f t="shared" si="2"/>
        <v/>
      </c>
      <c r="N52" s="447" t="b">
        <f t="shared" si="3"/>
        <v>0</v>
      </c>
      <c r="O52" s="451" t="s">
        <v>1651</v>
      </c>
      <c r="P52" s="246"/>
      <c r="Q52" s="245"/>
      <c r="U52" s="407"/>
      <c r="V52" s="407"/>
    </row>
    <row r="53" spans="1:22" ht="37.5" customHeight="1" x14ac:dyDescent="0.25">
      <c r="A53" s="367">
        <v>5</v>
      </c>
      <c r="B53" s="386" t="str">
        <f>IFERROR(VLOOKUP(A53,'Impact Indicators - Section B'!$A$9:$S$35,19,FALSE),"")</f>
        <v/>
      </c>
      <c r="C53" s="490" t="str">
        <f t="array" ref="C53">IFERROR(IF(INDEX('Disaggregation Records'!$E$3:$E$56,MATCH(RIGHT(L53,255),RIGHT('Disaggregation Records'!$D$3:$D$56,255),0))=0,"",INDEX('Disaggregation Records'!$E$3:$E$56,MATCH(RIGHT(L53,255),RIGHT('Disaggregation Records'!$D$3:$D$56,255),0))),"")</f>
        <v/>
      </c>
      <c r="D53" s="490" t="str">
        <f t="array" ref="D53">IFERROR(IF(INDEX('Disaggregation Records'!$F$3:$F$56,MATCH(RIGHT(L53,255),RIGHT('Disaggregation Records'!$D$3:$D$56,255),0))=0,"",INDEX('Disaggregation Records'!$F$3:$F$56,MATCH(RIGHT(L53,255),RIGHT('Disaggregation Records'!$D$3:$D$56,255),0))),"")</f>
        <v/>
      </c>
      <c r="E53" s="370" t="str">
        <f t="array" ref="E53">IFERROR(IF(INDEX('Disaggregation Data'!$K$3:$K$234,MATCH(RIGHT(M53,255),RIGHT('Disaggregation Data'!$J$3:$J$234,255),0))=0,"",INDEX('Disaggregation Data'!$K$3:$K$234,MATCH(RIGHT(M53,255),RIGHT('Disaggregation Data'!$J$3:$J$234,255),0))),"")</f>
        <v/>
      </c>
      <c r="F53" s="370" t="str">
        <f t="array" ref="F53">IFERROR(IF(INDEX('Disaggregation Data'!$L$3:$L$234,MATCH(RIGHT(M53,255),RIGHT('Disaggregation Data'!$J$3:$J$234,255),0))=0,"",INDEX('Disaggregation Data'!$L$3:$L$234,MATCH(RIGHT(M53,255),RIGHT('Disaggregation Data'!$J$3:$J$234,255),0))),"")</f>
        <v/>
      </c>
      <c r="G53" s="370" t="str">
        <f t="array" ref="G53">IFERROR(IF(INDEX('Disaggregation Data'!$M$3:$M$234,MATCH(RIGHT(M53,255),RIGHT('Disaggregation Data'!$J$3:$J$234,255),0))=0,"",INDEX('Disaggregation Data'!$M$3:$M$234,MATCH(RIGHT(M53,255),RIGHT('Disaggregation Data'!$J$3:$J$234,255),0))),"")</f>
        <v/>
      </c>
      <c r="H53" s="369" t="str">
        <f t="array" ref="H53">IFERROR(IF(INDEX('Disaggregation Data'!$N$3:$N$234,MATCH(RIGHT(M53,255),RIGHT('Disaggregation Data'!$J$3:$J$234,255),0))=0,"",INDEX('Disaggregation Data'!$N$3:$N$234,MATCH(RIGHT(M53,255),RIGHT('Disaggregation Data'!$J$3:$J$234,255),0))),"")</f>
        <v/>
      </c>
      <c r="I53" s="491" t="str">
        <f t="array" ref="I53">IFERROR(IF(INDEX('Disaggregation Records'!$G$3:$G$56,MATCH(LEFT(L53,255),LEFT('Disaggregation Records'!$D$3:$D$56,255),0))=0,"",INDEX('Disaggregation Records'!$G$3:$G$56,MATCH(LEFT(L53,255),LEFT('Disaggregation Records'!$D$3:$D$56,255),0))),"")</f>
        <v/>
      </c>
      <c r="J53" s="491" t="s">
        <v>388</v>
      </c>
      <c r="K53" s="491">
        <f t="shared" si="0"/>
        <v>4</v>
      </c>
      <c r="L53" s="491" t="str">
        <f t="shared" si="1"/>
        <v/>
      </c>
      <c r="M53" s="491" t="str">
        <f t="shared" si="2"/>
        <v/>
      </c>
      <c r="N53" s="447" t="b">
        <f t="shared" si="3"/>
        <v>0</v>
      </c>
      <c r="O53" s="451" t="s">
        <v>1652</v>
      </c>
      <c r="P53" s="246"/>
      <c r="Q53" s="245"/>
      <c r="U53" s="407"/>
      <c r="V53" s="407"/>
    </row>
    <row r="54" spans="1:22" ht="37.5" customHeight="1" x14ac:dyDescent="0.25">
      <c r="A54" s="367">
        <v>5</v>
      </c>
      <c r="B54" s="386" t="str">
        <f>IFERROR(VLOOKUP(A54,'Impact Indicators - Section B'!$A$9:$S$35,19,FALSE),"")</f>
        <v/>
      </c>
      <c r="C54" s="490" t="str">
        <f t="array" ref="C54">IFERROR(IF(INDEX('Disaggregation Records'!$E$3:$E$56,MATCH(RIGHT(L54,255),RIGHT('Disaggregation Records'!$D$3:$D$56,255),0))=0,"",INDEX('Disaggregation Records'!$E$3:$E$56,MATCH(RIGHT(L54,255),RIGHT('Disaggregation Records'!$D$3:$D$56,255),0))),"")</f>
        <v/>
      </c>
      <c r="D54" s="490" t="str">
        <f t="array" ref="D54">IFERROR(IF(INDEX('Disaggregation Records'!$F$3:$F$56,MATCH(RIGHT(L54,255),RIGHT('Disaggregation Records'!$D$3:$D$56,255),0))=0,"",INDEX('Disaggregation Records'!$F$3:$F$56,MATCH(RIGHT(L54,255),RIGHT('Disaggregation Records'!$D$3:$D$56,255),0))),"")</f>
        <v/>
      </c>
      <c r="E54" s="370" t="str">
        <f t="array" ref="E54">IFERROR(IF(INDEX('Disaggregation Data'!$K$3:$K$234,MATCH(RIGHT(M54,255),RIGHT('Disaggregation Data'!$J$3:$J$234,255),0))=0,"",INDEX('Disaggregation Data'!$K$3:$K$234,MATCH(RIGHT(M54,255),RIGHT('Disaggregation Data'!$J$3:$J$234,255),0))),"")</f>
        <v/>
      </c>
      <c r="F54" s="370" t="str">
        <f t="array" ref="F54">IFERROR(IF(INDEX('Disaggregation Data'!$L$3:$L$234,MATCH(RIGHT(M54,255),RIGHT('Disaggregation Data'!$J$3:$J$234,255),0))=0,"",INDEX('Disaggregation Data'!$L$3:$L$234,MATCH(RIGHT(M54,255),RIGHT('Disaggregation Data'!$J$3:$J$234,255),0))),"")</f>
        <v/>
      </c>
      <c r="G54" s="370" t="str">
        <f t="array" ref="G54">IFERROR(IF(INDEX('Disaggregation Data'!$M$3:$M$234,MATCH(RIGHT(M54,255),RIGHT('Disaggregation Data'!$J$3:$J$234,255),0))=0,"",INDEX('Disaggregation Data'!$M$3:$M$234,MATCH(RIGHT(M54,255),RIGHT('Disaggregation Data'!$J$3:$J$234,255),0))),"")</f>
        <v/>
      </c>
      <c r="H54" s="369" t="str">
        <f t="array" ref="H54">IFERROR(IF(INDEX('Disaggregation Data'!$N$3:$N$234,MATCH(RIGHT(M54,255),RIGHT('Disaggregation Data'!$J$3:$J$234,255),0))=0,"",INDEX('Disaggregation Data'!$N$3:$N$234,MATCH(RIGHT(M54,255),RIGHT('Disaggregation Data'!$J$3:$J$234,255),0))),"")</f>
        <v/>
      </c>
      <c r="I54" s="491" t="str">
        <f t="array" ref="I54">IFERROR(IF(INDEX('Disaggregation Records'!$G$3:$G$56,MATCH(LEFT(L54,255),LEFT('Disaggregation Records'!$D$3:$D$56,255),0))=0,"",INDEX('Disaggregation Records'!$G$3:$G$56,MATCH(LEFT(L54,255),LEFT('Disaggregation Records'!$D$3:$D$56,255),0))),"")</f>
        <v/>
      </c>
      <c r="J54" s="491" t="s">
        <v>388</v>
      </c>
      <c r="K54" s="491">
        <f t="shared" si="0"/>
        <v>5</v>
      </c>
      <c r="L54" s="491" t="str">
        <f t="shared" si="1"/>
        <v/>
      </c>
      <c r="M54" s="491" t="str">
        <f t="shared" si="2"/>
        <v/>
      </c>
      <c r="N54" s="447" t="b">
        <f t="shared" si="3"/>
        <v>0</v>
      </c>
      <c r="O54" s="451" t="s">
        <v>1653</v>
      </c>
      <c r="P54" s="246"/>
      <c r="Q54" s="245"/>
      <c r="U54" s="407"/>
      <c r="V54" s="407"/>
    </row>
    <row r="55" spans="1:22" ht="37.5" customHeight="1" x14ac:dyDescent="0.25">
      <c r="A55" s="367">
        <v>5</v>
      </c>
      <c r="B55" s="386" t="str">
        <f>IFERROR(VLOOKUP(A55,'Impact Indicators - Section B'!$A$9:$S$35,19,FALSE),"")</f>
        <v/>
      </c>
      <c r="C55" s="490" t="str">
        <f t="array" ref="C55">IFERROR(IF(INDEX('Disaggregation Records'!$E$3:$E$56,MATCH(RIGHT(L55,255),RIGHT('Disaggregation Records'!$D$3:$D$56,255),0))=0,"",INDEX('Disaggregation Records'!$E$3:$E$56,MATCH(RIGHT(L55,255),RIGHT('Disaggregation Records'!$D$3:$D$56,255),0))),"")</f>
        <v/>
      </c>
      <c r="D55" s="490" t="str">
        <f t="array" ref="D55">IFERROR(IF(INDEX('Disaggregation Records'!$F$3:$F$56,MATCH(RIGHT(L55,255),RIGHT('Disaggregation Records'!$D$3:$D$56,255),0))=0,"",INDEX('Disaggregation Records'!$F$3:$F$56,MATCH(RIGHT(L55,255),RIGHT('Disaggregation Records'!$D$3:$D$56,255),0))),"")</f>
        <v/>
      </c>
      <c r="E55" s="370" t="str">
        <f t="array" ref="E55">IFERROR(IF(INDEX('Disaggregation Data'!$K$3:$K$234,MATCH(RIGHT(M55,255),RIGHT('Disaggregation Data'!$J$3:$J$234,255),0))=0,"",INDEX('Disaggregation Data'!$K$3:$K$234,MATCH(RIGHT(M55,255),RIGHT('Disaggregation Data'!$J$3:$J$234,255),0))),"")</f>
        <v/>
      </c>
      <c r="F55" s="370" t="str">
        <f t="array" ref="F55">IFERROR(IF(INDEX('Disaggregation Data'!$L$3:$L$234,MATCH(RIGHT(M55,255),RIGHT('Disaggregation Data'!$J$3:$J$234,255),0))=0,"",INDEX('Disaggregation Data'!$L$3:$L$234,MATCH(RIGHT(M55,255),RIGHT('Disaggregation Data'!$J$3:$J$234,255),0))),"")</f>
        <v/>
      </c>
      <c r="G55" s="370" t="str">
        <f t="array" ref="G55">IFERROR(IF(INDEX('Disaggregation Data'!$M$3:$M$234,MATCH(RIGHT(M55,255),RIGHT('Disaggregation Data'!$J$3:$J$234,255),0))=0,"",INDEX('Disaggregation Data'!$M$3:$M$234,MATCH(RIGHT(M55,255),RIGHT('Disaggregation Data'!$J$3:$J$234,255),0))),"")</f>
        <v/>
      </c>
      <c r="H55" s="369" t="str">
        <f t="array" ref="H55">IFERROR(IF(INDEX('Disaggregation Data'!$N$3:$N$234,MATCH(RIGHT(M55,255),RIGHT('Disaggregation Data'!$J$3:$J$234,255),0))=0,"",INDEX('Disaggregation Data'!$N$3:$N$234,MATCH(RIGHT(M55,255),RIGHT('Disaggregation Data'!$J$3:$J$234,255),0))),"")</f>
        <v/>
      </c>
      <c r="I55" s="491" t="str">
        <f t="array" ref="I55">IFERROR(IF(INDEX('Disaggregation Records'!$G$3:$G$56,MATCH(LEFT(L55,255),LEFT('Disaggregation Records'!$D$3:$D$56,255),0))=0,"",INDEX('Disaggregation Records'!$G$3:$G$56,MATCH(LEFT(L55,255),LEFT('Disaggregation Records'!$D$3:$D$56,255),0))),"")</f>
        <v/>
      </c>
      <c r="J55" s="491" t="s">
        <v>388</v>
      </c>
      <c r="K55" s="491">
        <f t="shared" si="0"/>
        <v>6</v>
      </c>
      <c r="L55" s="491" t="str">
        <f t="shared" si="1"/>
        <v/>
      </c>
      <c r="M55" s="491" t="str">
        <f t="shared" si="2"/>
        <v/>
      </c>
      <c r="N55" s="447" t="b">
        <f t="shared" si="3"/>
        <v>0</v>
      </c>
      <c r="O55" s="451" t="s">
        <v>1654</v>
      </c>
      <c r="P55" s="246"/>
      <c r="Q55" s="245"/>
      <c r="U55" s="407"/>
      <c r="V55" s="407"/>
    </row>
    <row r="56" spans="1:22" ht="37.5" customHeight="1" x14ac:dyDescent="0.25">
      <c r="A56" s="367">
        <v>5</v>
      </c>
      <c r="B56" s="386" t="str">
        <f>IFERROR(VLOOKUP(A56,'Impact Indicators - Section B'!$A$9:$S$35,19,FALSE),"")</f>
        <v/>
      </c>
      <c r="C56" s="490" t="str">
        <f t="array" ref="C56">IFERROR(IF(INDEX('Disaggregation Records'!$E$3:$E$56,MATCH(RIGHT(L56,255),RIGHT('Disaggregation Records'!$D$3:$D$56,255),0))=0,"",INDEX('Disaggregation Records'!$E$3:$E$56,MATCH(RIGHT(L56,255),RIGHT('Disaggregation Records'!$D$3:$D$56,255),0))),"")</f>
        <v/>
      </c>
      <c r="D56" s="490" t="str">
        <f t="array" ref="D56">IFERROR(IF(INDEX('Disaggregation Records'!$F$3:$F$56,MATCH(RIGHT(L56,255),RIGHT('Disaggregation Records'!$D$3:$D$56,255),0))=0,"",INDEX('Disaggregation Records'!$F$3:$F$56,MATCH(RIGHT(L56,255),RIGHT('Disaggregation Records'!$D$3:$D$56,255),0))),"")</f>
        <v/>
      </c>
      <c r="E56" s="370" t="str">
        <f t="array" ref="E56">IFERROR(IF(INDEX('Disaggregation Data'!$K$3:$K$234,MATCH(RIGHT(M56,255),RIGHT('Disaggregation Data'!$J$3:$J$234,255),0))=0,"",INDEX('Disaggregation Data'!$K$3:$K$234,MATCH(RIGHT(M56,255),RIGHT('Disaggregation Data'!$J$3:$J$234,255),0))),"")</f>
        <v/>
      </c>
      <c r="F56" s="370" t="str">
        <f t="array" ref="F56">IFERROR(IF(INDEX('Disaggregation Data'!$L$3:$L$234,MATCH(RIGHT(M56,255),RIGHT('Disaggregation Data'!$J$3:$J$234,255),0))=0,"",INDEX('Disaggregation Data'!$L$3:$L$234,MATCH(RIGHT(M56,255),RIGHT('Disaggregation Data'!$J$3:$J$234,255),0))),"")</f>
        <v/>
      </c>
      <c r="G56" s="370" t="str">
        <f t="array" ref="G56">IFERROR(IF(INDEX('Disaggregation Data'!$M$3:$M$234,MATCH(RIGHT(M56,255),RIGHT('Disaggregation Data'!$J$3:$J$234,255),0))=0,"",INDEX('Disaggregation Data'!$M$3:$M$234,MATCH(RIGHT(M56,255),RIGHT('Disaggregation Data'!$J$3:$J$234,255),0))),"")</f>
        <v/>
      </c>
      <c r="H56" s="369" t="str">
        <f t="array" ref="H56">IFERROR(IF(INDEX('Disaggregation Data'!$N$3:$N$234,MATCH(RIGHT(M56,255),RIGHT('Disaggregation Data'!$J$3:$J$234,255),0))=0,"",INDEX('Disaggregation Data'!$N$3:$N$234,MATCH(RIGHT(M56,255),RIGHT('Disaggregation Data'!$J$3:$J$234,255),0))),"")</f>
        <v/>
      </c>
      <c r="I56" s="491" t="str">
        <f t="array" ref="I56">IFERROR(IF(INDEX('Disaggregation Records'!$G$3:$G$56,MATCH(LEFT(L56,255),LEFT('Disaggregation Records'!$D$3:$D$56,255),0))=0,"",INDEX('Disaggregation Records'!$G$3:$G$56,MATCH(LEFT(L56,255),LEFT('Disaggregation Records'!$D$3:$D$56,255),0))),"")</f>
        <v/>
      </c>
      <c r="J56" s="491" t="s">
        <v>388</v>
      </c>
      <c r="K56" s="491">
        <f t="shared" si="0"/>
        <v>7</v>
      </c>
      <c r="L56" s="491" t="str">
        <f t="shared" si="1"/>
        <v/>
      </c>
      <c r="M56" s="491" t="str">
        <f t="shared" si="2"/>
        <v/>
      </c>
      <c r="N56" s="447" t="b">
        <f t="shared" si="3"/>
        <v>0</v>
      </c>
      <c r="O56" s="451" t="s">
        <v>1655</v>
      </c>
      <c r="P56" s="246"/>
      <c r="Q56" s="245"/>
      <c r="U56" s="407"/>
      <c r="V56" s="407"/>
    </row>
    <row r="57" spans="1:22" ht="37.5" customHeight="1" x14ac:dyDescent="0.25">
      <c r="A57" s="367">
        <v>5</v>
      </c>
      <c r="B57" s="386" t="str">
        <f>IFERROR(VLOOKUP(A57,'Impact Indicators - Section B'!$A$9:$S$35,19,FALSE),"")</f>
        <v/>
      </c>
      <c r="C57" s="490" t="str">
        <f t="array" ref="C57">IFERROR(IF(INDEX('Disaggregation Records'!$E$3:$E$56,MATCH(RIGHT(L57,255),RIGHT('Disaggregation Records'!$D$3:$D$56,255),0))=0,"",INDEX('Disaggregation Records'!$E$3:$E$56,MATCH(RIGHT(L57,255),RIGHT('Disaggregation Records'!$D$3:$D$56,255),0))),"")</f>
        <v/>
      </c>
      <c r="D57" s="490" t="str">
        <f t="array" ref="D57">IFERROR(IF(INDEX('Disaggregation Records'!$F$3:$F$56,MATCH(RIGHT(L57,255),RIGHT('Disaggregation Records'!$D$3:$D$56,255),0))=0,"",INDEX('Disaggregation Records'!$F$3:$F$56,MATCH(RIGHT(L57,255),RIGHT('Disaggregation Records'!$D$3:$D$56,255),0))),"")</f>
        <v/>
      </c>
      <c r="E57" s="370" t="str">
        <f t="array" ref="E57">IFERROR(IF(INDEX('Disaggregation Data'!$K$3:$K$234,MATCH(RIGHT(M57,255),RIGHT('Disaggregation Data'!$J$3:$J$234,255),0))=0,"",INDEX('Disaggregation Data'!$K$3:$K$234,MATCH(RIGHT(M57,255),RIGHT('Disaggregation Data'!$J$3:$J$234,255),0))),"")</f>
        <v/>
      </c>
      <c r="F57" s="370" t="str">
        <f t="array" ref="F57">IFERROR(IF(INDEX('Disaggregation Data'!$L$3:$L$234,MATCH(RIGHT(M57,255),RIGHT('Disaggregation Data'!$J$3:$J$234,255),0))=0,"",INDEX('Disaggregation Data'!$L$3:$L$234,MATCH(RIGHT(M57,255),RIGHT('Disaggregation Data'!$J$3:$J$234,255),0))),"")</f>
        <v/>
      </c>
      <c r="G57" s="370" t="str">
        <f t="array" ref="G57">IFERROR(IF(INDEX('Disaggregation Data'!$M$3:$M$234,MATCH(RIGHT(M57,255),RIGHT('Disaggregation Data'!$J$3:$J$234,255),0))=0,"",INDEX('Disaggregation Data'!$M$3:$M$234,MATCH(RIGHT(M57,255),RIGHT('Disaggregation Data'!$J$3:$J$234,255),0))),"")</f>
        <v/>
      </c>
      <c r="H57" s="369" t="str">
        <f t="array" ref="H57">IFERROR(IF(INDEX('Disaggregation Data'!$N$3:$N$234,MATCH(RIGHT(M57,255),RIGHT('Disaggregation Data'!$J$3:$J$234,255),0))=0,"",INDEX('Disaggregation Data'!$N$3:$N$234,MATCH(RIGHT(M57,255),RIGHT('Disaggregation Data'!$J$3:$J$234,255),0))),"")</f>
        <v/>
      </c>
      <c r="I57" s="491" t="str">
        <f t="array" ref="I57">IFERROR(IF(INDEX('Disaggregation Records'!$G$3:$G$56,MATCH(LEFT(L57,255),LEFT('Disaggregation Records'!$D$3:$D$56,255),0))=0,"",INDEX('Disaggregation Records'!$G$3:$G$56,MATCH(LEFT(L57,255),LEFT('Disaggregation Records'!$D$3:$D$56,255),0))),"")</f>
        <v/>
      </c>
      <c r="J57" s="491" t="s">
        <v>388</v>
      </c>
      <c r="K57" s="491">
        <f t="shared" si="0"/>
        <v>8</v>
      </c>
      <c r="L57" s="491" t="str">
        <f t="shared" si="1"/>
        <v/>
      </c>
      <c r="M57" s="491" t="str">
        <f t="shared" si="2"/>
        <v/>
      </c>
      <c r="N57" s="447" t="b">
        <f t="shared" si="3"/>
        <v>0</v>
      </c>
      <c r="O57" s="451" t="s">
        <v>1656</v>
      </c>
      <c r="P57" s="246"/>
      <c r="Q57" s="245"/>
      <c r="U57" s="407"/>
      <c r="V57" s="407"/>
    </row>
    <row r="58" spans="1:22" ht="37.5" customHeight="1" x14ac:dyDescent="0.25">
      <c r="A58" s="367">
        <v>5</v>
      </c>
      <c r="B58" s="386" t="str">
        <f>IFERROR(VLOOKUP(A58,'Impact Indicators - Section B'!$A$9:$S$35,19,FALSE),"")</f>
        <v/>
      </c>
      <c r="C58" s="490" t="str">
        <f t="array" ref="C58">IFERROR(IF(INDEX('Disaggregation Records'!$E$3:$E$56,MATCH(RIGHT(L58,255),RIGHT('Disaggregation Records'!$D$3:$D$56,255),0))=0,"",INDEX('Disaggregation Records'!$E$3:$E$56,MATCH(RIGHT(L58,255),RIGHT('Disaggregation Records'!$D$3:$D$56,255),0))),"")</f>
        <v/>
      </c>
      <c r="D58" s="490" t="str">
        <f t="array" ref="D58">IFERROR(IF(INDEX('Disaggregation Records'!$F$3:$F$56,MATCH(RIGHT(L58,255),RIGHT('Disaggregation Records'!$D$3:$D$56,255),0))=0,"",INDEX('Disaggregation Records'!$F$3:$F$56,MATCH(RIGHT(L58,255),RIGHT('Disaggregation Records'!$D$3:$D$56,255),0))),"")</f>
        <v/>
      </c>
      <c r="E58" s="370" t="str">
        <f t="array" ref="E58">IFERROR(IF(INDEX('Disaggregation Data'!$K$3:$K$234,MATCH(RIGHT(M58,255),RIGHT('Disaggregation Data'!$J$3:$J$234,255),0))=0,"",INDEX('Disaggregation Data'!$K$3:$K$234,MATCH(RIGHT(M58,255),RIGHT('Disaggregation Data'!$J$3:$J$234,255),0))),"")</f>
        <v/>
      </c>
      <c r="F58" s="370" t="str">
        <f t="array" ref="F58">IFERROR(IF(INDEX('Disaggregation Data'!$L$3:$L$234,MATCH(RIGHT(M58,255),RIGHT('Disaggregation Data'!$J$3:$J$234,255),0))=0,"",INDEX('Disaggregation Data'!$L$3:$L$234,MATCH(RIGHT(M58,255),RIGHT('Disaggregation Data'!$J$3:$J$234,255),0))),"")</f>
        <v/>
      </c>
      <c r="G58" s="370" t="str">
        <f t="array" ref="G58">IFERROR(IF(INDEX('Disaggregation Data'!$M$3:$M$234,MATCH(RIGHT(M58,255),RIGHT('Disaggregation Data'!$J$3:$J$234,255),0))=0,"",INDEX('Disaggregation Data'!$M$3:$M$234,MATCH(RIGHT(M58,255),RIGHT('Disaggregation Data'!$J$3:$J$234,255),0))),"")</f>
        <v/>
      </c>
      <c r="H58" s="369" t="str">
        <f t="array" ref="H58">IFERROR(IF(INDEX('Disaggregation Data'!$N$3:$N$234,MATCH(RIGHT(M58,255),RIGHT('Disaggregation Data'!$J$3:$J$234,255),0))=0,"",INDEX('Disaggregation Data'!$N$3:$N$234,MATCH(RIGHT(M58,255),RIGHT('Disaggregation Data'!$J$3:$J$234,255),0))),"")</f>
        <v/>
      </c>
      <c r="I58" s="491" t="str">
        <f t="array" ref="I58">IFERROR(IF(INDEX('Disaggregation Records'!$G$3:$G$56,MATCH(LEFT(L58,255),LEFT('Disaggregation Records'!$D$3:$D$56,255),0))=0,"",INDEX('Disaggregation Records'!$G$3:$G$56,MATCH(LEFT(L58,255),LEFT('Disaggregation Records'!$D$3:$D$56,255),0))),"")</f>
        <v/>
      </c>
      <c r="J58" s="491" t="s">
        <v>388</v>
      </c>
      <c r="K58" s="491">
        <f t="shared" si="0"/>
        <v>9</v>
      </c>
      <c r="L58" s="491" t="str">
        <f t="shared" si="1"/>
        <v/>
      </c>
      <c r="M58" s="491" t="str">
        <f t="shared" si="2"/>
        <v/>
      </c>
      <c r="N58" s="447" t="b">
        <f t="shared" si="3"/>
        <v>0</v>
      </c>
      <c r="O58" s="451" t="s">
        <v>1657</v>
      </c>
      <c r="P58" s="246"/>
      <c r="Q58" s="245"/>
      <c r="U58" s="407"/>
      <c r="V58" s="407"/>
    </row>
    <row r="59" spans="1:22" ht="37.5" customHeight="1" x14ac:dyDescent="0.25">
      <c r="A59" s="367">
        <v>6</v>
      </c>
      <c r="B59" s="386" t="str">
        <f>IFERROR(VLOOKUP(A59,'Impact Indicators - Section B'!$A$9:$S$35,19,FALSE),"")</f>
        <v/>
      </c>
      <c r="C59" s="490" t="str">
        <f t="array" ref="C59">IFERROR(IF(INDEX('Disaggregation Records'!$E$3:$E$56,MATCH(RIGHT(L59,255),RIGHT('Disaggregation Records'!$D$3:$D$56,255),0))=0,"",INDEX('Disaggregation Records'!$E$3:$E$56,MATCH(RIGHT(L59,255),RIGHT('Disaggregation Records'!$D$3:$D$56,255),0))),"")</f>
        <v/>
      </c>
      <c r="D59" s="490" t="str">
        <f t="array" ref="D59">IFERROR(IF(INDEX('Disaggregation Records'!$F$3:$F$56,MATCH(RIGHT(L59,255),RIGHT('Disaggregation Records'!$D$3:$D$56,255),0))=0,"",INDEX('Disaggregation Records'!$F$3:$F$56,MATCH(RIGHT(L59,255),RIGHT('Disaggregation Records'!$D$3:$D$56,255),0))),"")</f>
        <v/>
      </c>
      <c r="E59" s="370" t="str">
        <f t="array" ref="E59">IFERROR(IF(INDEX('Disaggregation Data'!$K$3:$K$234,MATCH(RIGHT(M59,255),RIGHT('Disaggregation Data'!$J$3:$J$234,255),0))=0,"",INDEX('Disaggregation Data'!$K$3:$K$234,MATCH(RIGHT(M59,255),RIGHT('Disaggregation Data'!$J$3:$J$234,255),0))),"")</f>
        <v/>
      </c>
      <c r="F59" s="370" t="str">
        <f t="array" ref="F59">IFERROR(IF(INDEX('Disaggregation Data'!$L$3:$L$234,MATCH(RIGHT(M59,255),RIGHT('Disaggregation Data'!$J$3:$J$234,255),0))=0,"",INDEX('Disaggregation Data'!$L$3:$L$234,MATCH(RIGHT(M59,255),RIGHT('Disaggregation Data'!$J$3:$J$234,255),0))),"")</f>
        <v/>
      </c>
      <c r="G59" s="370" t="str">
        <f t="array" ref="G59">IFERROR(IF(INDEX('Disaggregation Data'!$M$3:$M$234,MATCH(RIGHT(M59,255),RIGHT('Disaggregation Data'!$J$3:$J$234,255),0))=0,"",INDEX('Disaggregation Data'!$M$3:$M$234,MATCH(RIGHT(M59,255),RIGHT('Disaggregation Data'!$J$3:$J$234,255),0))),"")</f>
        <v/>
      </c>
      <c r="H59" s="369" t="str">
        <f t="array" ref="H59">IFERROR(IF(INDEX('Disaggregation Data'!$N$3:$N$234,MATCH(RIGHT(M59,255),RIGHT('Disaggregation Data'!$J$3:$J$234,255),0))=0,"",INDEX('Disaggregation Data'!$N$3:$N$234,MATCH(RIGHT(M59,255),RIGHT('Disaggregation Data'!$J$3:$J$234,255),0))),"")</f>
        <v/>
      </c>
      <c r="I59" s="491" t="str">
        <f t="array" ref="I59">IFERROR(IF(INDEX('Disaggregation Records'!$G$3:$G$56,MATCH(LEFT(L59,255),LEFT('Disaggregation Records'!$D$3:$D$56,255),0))=0,"",INDEX('Disaggregation Records'!$G$3:$G$56,MATCH(LEFT(L59,255),LEFT('Disaggregation Records'!$D$3:$D$56,255),0))),"")</f>
        <v/>
      </c>
      <c r="J59" s="491" t="s">
        <v>389</v>
      </c>
      <c r="K59" s="491">
        <f t="shared" si="0"/>
        <v>10</v>
      </c>
      <c r="L59" s="491" t="str">
        <f t="shared" si="1"/>
        <v/>
      </c>
      <c r="M59" s="491" t="str">
        <f t="shared" si="2"/>
        <v/>
      </c>
      <c r="N59" s="447" t="b">
        <f t="shared" si="3"/>
        <v>0</v>
      </c>
      <c r="O59" s="451" t="s">
        <v>1658</v>
      </c>
      <c r="P59" s="246"/>
      <c r="Q59" s="245"/>
      <c r="U59" s="407"/>
      <c r="V59" s="407"/>
    </row>
    <row r="60" spans="1:22" ht="37.5" customHeight="1" x14ac:dyDescent="0.25">
      <c r="A60" s="367">
        <v>6</v>
      </c>
      <c r="B60" s="386" t="str">
        <f>IFERROR(VLOOKUP(A60,'Impact Indicators - Section B'!$A$9:$S$35,19,FALSE),"")</f>
        <v/>
      </c>
      <c r="C60" s="490" t="str">
        <f t="array" ref="C60">IFERROR(IF(INDEX('Disaggregation Records'!$E$3:$E$56,MATCH(RIGHT(L60,255),RIGHT('Disaggregation Records'!$D$3:$D$56,255),0))=0,"",INDEX('Disaggregation Records'!$E$3:$E$56,MATCH(RIGHT(L60,255),RIGHT('Disaggregation Records'!$D$3:$D$56,255),0))),"")</f>
        <v/>
      </c>
      <c r="D60" s="490" t="str">
        <f t="array" ref="D60">IFERROR(IF(INDEX('Disaggregation Records'!$F$3:$F$56,MATCH(RIGHT(L60,255),RIGHT('Disaggregation Records'!$D$3:$D$56,255),0))=0,"",INDEX('Disaggregation Records'!$F$3:$F$56,MATCH(RIGHT(L60,255),RIGHT('Disaggregation Records'!$D$3:$D$56,255),0))),"")</f>
        <v/>
      </c>
      <c r="E60" s="370" t="str">
        <f t="array" ref="E60">IFERROR(IF(INDEX('Disaggregation Data'!$K$3:$K$234,MATCH(RIGHT(M60,255),RIGHT('Disaggregation Data'!$J$3:$J$234,255),0))=0,"",INDEX('Disaggregation Data'!$K$3:$K$234,MATCH(RIGHT(M60,255),RIGHT('Disaggregation Data'!$J$3:$J$234,255),0))),"")</f>
        <v/>
      </c>
      <c r="F60" s="370" t="str">
        <f t="array" ref="F60">IFERROR(IF(INDEX('Disaggregation Data'!$L$3:$L$234,MATCH(RIGHT(M60,255),RIGHT('Disaggregation Data'!$J$3:$J$234,255),0))=0,"",INDEX('Disaggregation Data'!$L$3:$L$234,MATCH(RIGHT(M60,255),RIGHT('Disaggregation Data'!$J$3:$J$234,255),0))),"")</f>
        <v/>
      </c>
      <c r="G60" s="370" t="str">
        <f t="array" ref="G60">IFERROR(IF(INDEX('Disaggregation Data'!$M$3:$M$234,MATCH(RIGHT(M60,255),RIGHT('Disaggregation Data'!$J$3:$J$234,255),0))=0,"",INDEX('Disaggregation Data'!$M$3:$M$234,MATCH(RIGHT(M60,255),RIGHT('Disaggregation Data'!$J$3:$J$234,255),0))),"")</f>
        <v/>
      </c>
      <c r="H60" s="369" t="str">
        <f t="array" ref="H60">IFERROR(IF(INDEX('Disaggregation Data'!$N$3:$N$234,MATCH(RIGHT(M60,255),RIGHT('Disaggregation Data'!$J$3:$J$234,255),0))=0,"",INDEX('Disaggregation Data'!$N$3:$N$234,MATCH(RIGHT(M60,255),RIGHT('Disaggregation Data'!$J$3:$J$234,255),0))),"")</f>
        <v/>
      </c>
      <c r="I60" s="491" t="str">
        <f t="array" ref="I60">IFERROR(IF(INDEX('Disaggregation Records'!$G$3:$G$56,MATCH(LEFT(L60,255),LEFT('Disaggregation Records'!$D$3:$D$56,255),0))=0,"",INDEX('Disaggregation Records'!$G$3:$G$56,MATCH(LEFT(L60,255),LEFT('Disaggregation Records'!$D$3:$D$56,255),0))),"")</f>
        <v/>
      </c>
      <c r="J60" s="491" t="s">
        <v>389</v>
      </c>
      <c r="K60" s="491">
        <f t="shared" si="0"/>
        <v>11</v>
      </c>
      <c r="L60" s="491" t="str">
        <f t="shared" si="1"/>
        <v/>
      </c>
      <c r="M60" s="491" t="str">
        <f t="shared" si="2"/>
        <v/>
      </c>
      <c r="N60" s="447" t="b">
        <f t="shared" si="3"/>
        <v>0</v>
      </c>
      <c r="O60" s="451" t="s">
        <v>1659</v>
      </c>
      <c r="P60" s="246"/>
      <c r="Q60" s="245"/>
      <c r="U60" s="407"/>
      <c r="V60" s="407"/>
    </row>
    <row r="61" spans="1:22" ht="37.5" customHeight="1" x14ac:dyDescent="0.25">
      <c r="A61" s="367">
        <v>6</v>
      </c>
      <c r="B61" s="386" t="str">
        <f>IFERROR(VLOOKUP(A61,'Impact Indicators - Section B'!$A$9:$S$35,19,FALSE),"")</f>
        <v/>
      </c>
      <c r="C61" s="490" t="str">
        <f t="array" ref="C61">IFERROR(IF(INDEX('Disaggregation Records'!$E$3:$E$56,MATCH(RIGHT(L61,255),RIGHT('Disaggregation Records'!$D$3:$D$56,255),0))=0,"",INDEX('Disaggregation Records'!$E$3:$E$56,MATCH(RIGHT(L61,255),RIGHT('Disaggregation Records'!$D$3:$D$56,255),0))),"")</f>
        <v/>
      </c>
      <c r="D61" s="490" t="str">
        <f t="array" ref="D61">IFERROR(IF(INDEX('Disaggregation Records'!$F$3:$F$56,MATCH(RIGHT(L61,255),RIGHT('Disaggregation Records'!$D$3:$D$56,255),0))=0,"",INDEX('Disaggregation Records'!$F$3:$F$56,MATCH(RIGHT(L61,255),RIGHT('Disaggregation Records'!$D$3:$D$56,255),0))),"")</f>
        <v/>
      </c>
      <c r="E61" s="370" t="str">
        <f t="array" ref="E61">IFERROR(IF(INDEX('Disaggregation Data'!$K$3:$K$234,MATCH(RIGHT(M61,255),RIGHT('Disaggregation Data'!$J$3:$J$234,255),0))=0,"",INDEX('Disaggregation Data'!$K$3:$K$234,MATCH(RIGHT(M61,255),RIGHT('Disaggregation Data'!$J$3:$J$234,255),0))),"")</f>
        <v/>
      </c>
      <c r="F61" s="370" t="str">
        <f t="array" ref="F61">IFERROR(IF(INDEX('Disaggregation Data'!$L$3:$L$234,MATCH(RIGHT(M61,255),RIGHT('Disaggregation Data'!$J$3:$J$234,255),0))=0,"",INDEX('Disaggregation Data'!$L$3:$L$234,MATCH(RIGHT(M61,255),RIGHT('Disaggregation Data'!$J$3:$J$234,255),0))),"")</f>
        <v/>
      </c>
      <c r="G61" s="370" t="str">
        <f t="array" ref="G61">IFERROR(IF(INDEX('Disaggregation Data'!$M$3:$M$234,MATCH(RIGHT(M61,255),RIGHT('Disaggregation Data'!$J$3:$J$234,255),0))=0,"",INDEX('Disaggregation Data'!$M$3:$M$234,MATCH(RIGHT(M61,255),RIGHT('Disaggregation Data'!$J$3:$J$234,255),0))),"")</f>
        <v/>
      </c>
      <c r="H61" s="369" t="str">
        <f t="array" ref="H61">IFERROR(IF(INDEX('Disaggregation Data'!$N$3:$N$234,MATCH(RIGHT(M61,255),RIGHT('Disaggregation Data'!$J$3:$J$234,255),0))=0,"",INDEX('Disaggregation Data'!$N$3:$N$234,MATCH(RIGHT(M61,255),RIGHT('Disaggregation Data'!$J$3:$J$234,255),0))),"")</f>
        <v/>
      </c>
      <c r="I61" s="491" t="str">
        <f t="array" ref="I61">IFERROR(IF(INDEX('Disaggregation Records'!$G$3:$G$56,MATCH(LEFT(L61,255),LEFT('Disaggregation Records'!$D$3:$D$56,255),0))=0,"",INDEX('Disaggregation Records'!$G$3:$G$56,MATCH(LEFT(L61,255),LEFT('Disaggregation Records'!$D$3:$D$56,255),0))),"")</f>
        <v/>
      </c>
      <c r="J61" s="491" t="s">
        <v>389</v>
      </c>
      <c r="K61" s="491">
        <f t="shared" si="0"/>
        <v>12</v>
      </c>
      <c r="L61" s="491" t="str">
        <f t="shared" si="1"/>
        <v/>
      </c>
      <c r="M61" s="491" t="str">
        <f t="shared" si="2"/>
        <v/>
      </c>
      <c r="N61" s="447" t="b">
        <f t="shared" si="3"/>
        <v>0</v>
      </c>
      <c r="O61" s="451" t="s">
        <v>1660</v>
      </c>
      <c r="P61" s="246"/>
      <c r="Q61" s="245"/>
      <c r="U61" s="407"/>
      <c r="V61" s="407"/>
    </row>
    <row r="62" spans="1:22" ht="37.5" customHeight="1" x14ac:dyDescent="0.25">
      <c r="A62" s="367">
        <v>6</v>
      </c>
      <c r="B62" s="386" t="str">
        <f>IFERROR(VLOOKUP(A62,'Impact Indicators - Section B'!$A$9:$S$35,19,FALSE),"")</f>
        <v/>
      </c>
      <c r="C62" s="490" t="str">
        <f t="array" ref="C62">IFERROR(IF(INDEX('Disaggregation Records'!$E$3:$E$56,MATCH(RIGHT(L62,255),RIGHT('Disaggregation Records'!$D$3:$D$56,255),0))=0,"",INDEX('Disaggregation Records'!$E$3:$E$56,MATCH(RIGHT(L62,255),RIGHT('Disaggregation Records'!$D$3:$D$56,255),0))),"")</f>
        <v/>
      </c>
      <c r="D62" s="490" t="str">
        <f t="array" ref="D62">IFERROR(IF(INDEX('Disaggregation Records'!$F$3:$F$56,MATCH(RIGHT(L62,255),RIGHT('Disaggregation Records'!$D$3:$D$56,255),0))=0,"",INDEX('Disaggregation Records'!$F$3:$F$56,MATCH(RIGHT(L62,255),RIGHT('Disaggregation Records'!$D$3:$D$56,255),0))),"")</f>
        <v/>
      </c>
      <c r="E62" s="370" t="str">
        <f t="array" ref="E62">IFERROR(IF(INDEX('Disaggregation Data'!$K$3:$K$234,MATCH(RIGHT(M62,255),RIGHT('Disaggregation Data'!$J$3:$J$234,255),0))=0,"",INDEX('Disaggregation Data'!$K$3:$K$234,MATCH(RIGHT(M62,255),RIGHT('Disaggregation Data'!$J$3:$J$234,255),0))),"")</f>
        <v/>
      </c>
      <c r="F62" s="370" t="str">
        <f t="array" ref="F62">IFERROR(IF(INDEX('Disaggregation Data'!$L$3:$L$234,MATCH(RIGHT(M62,255),RIGHT('Disaggregation Data'!$J$3:$J$234,255),0))=0,"",INDEX('Disaggregation Data'!$L$3:$L$234,MATCH(RIGHT(M62,255),RIGHT('Disaggregation Data'!$J$3:$J$234,255),0))),"")</f>
        <v/>
      </c>
      <c r="G62" s="370" t="str">
        <f t="array" ref="G62">IFERROR(IF(INDEX('Disaggregation Data'!$M$3:$M$234,MATCH(RIGHT(M62,255),RIGHT('Disaggregation Data'!$J$3:$J$234,255),0))=0,"",INDEX('Disaggregation Data'!$M$3:$M$234,MATCH(RIGHT(M62,255),RIGHT('Disaggregation Data'!$J$3:$J$234,255),0))),"")</f>
        <v/>
      </c>
      <c r="H62" s="369" t="str">
        <f t="array" ref="H62">IFERROR(IF(INDEX('Disaggregation Data'!$N$3:$N$234,MATCH(RIGHT(M62,255),RIGHT('Disaggregation Data'!$J$3:$J$234,255),0))=0,"",INDEX('Disaggregation Data'!$N$3:$N$234,MATCH(RIGHT(M62,255),RIGHT('Disaggregation Data'!$J$3:$J$234,255),0))),"")</f>
        <v/>
      </c>
      <c r="I62" s="491" t="str">
        <f t="array" ref="I62">IFERROR(IF(INDEX('Disaggregation Records'!$G$3:$G$56,MATCH(LEFT(L62,255),LEFT('Disaggregation Records'!$D$3:$D$56,255),0))=0,"",INDEX('Disaggregation Records'!$G$3:$G$56,MATCH(LEFT(L62,255),LEFT('Disaggregation Records'!$D$3:$D$56,255),0))),"")</f>
        <v/>
      </c>
      <c r="J62" s="491" t="s">
        <v>389</v>
      </c>
      <c r="K62" s="491">
        <f t="shared" si="0"/>
        <v>13</v>
      </c>
      <c r="L62" s="491" t="str">
        <f t="shared" si="1"/>
        <v/>
      </c>
      <c r="M62" s="491" t="str">
        <f t="shared" si="2"/>
        <v/>
      </c>
      <c r="N62" s="447" t="b">
        <f t="shared" si="3"/>
        <v>0</v>
      </c>
      <c r="O62" s="451" t="s">
        <v>1661</v>
      </c>
      <c r="P62" s="246"/>
      <c r="Q62" s="245"/>
      <c r="U62" s="407"/>
      <c r="V62" s="407"/>
    </row>
    <row r="63" spans="1:22" ht="37.5" customHeight="1" x14ac:dyDescent="0.25">
      <c r="A63" s="367">
        <v>6</v>
      </c>
      <c r="B63" s="386" t="str">
        <f>IFERROR(VLOOKUP(A63,'Impact Indicators - Section B'!$A$9:$S$35,19,FALSE),"")</f>
        <v/>
      </c>
      <c r="C63" s="490" t="str">
        <f t="array" ref="C63">IFERROR(IF(INDEX('Disaggregation Records'!$E$3:$E$56,MATCH(RIGHT(L63,255),RIGHT('Disaggregation Records'!$D$3:$D$56,255),0))=0,"",INDEX('Disaggregation Records'!$E$3:$E$56,MATCH(RIGHT(L63,255),RIGHT('Disaggregation Records'!$D$3:$D$56,255),0))),"")</f>
        <v/>
      </c>
      <c r="D63" s="490" t="str">
        <f t="array" ref="D63">IFERROR(IF(INDEX('Disaggregation Records'!$F$3:$F$56,MATCH(RIGHT(L63,255),RIGHT('Disaggregation Records'!$D$3:$D$56,255),0))=0,"",INDEX('Disaggregation Records'!$F$3:$F$56,MATCH(RIGHT(L63,255),RIGHT('Disaggregation Records'!$D$3:$D$56,255),0))),"")</f>
        <v/>
      </c>
      <c r="E63" s="370" t="str">
        <f t="array" ref="E63">IFERROR(IF(INDEX('Disaggregation Data'!$K$3:$K$234,MATCH(RIGHT(M63,255),RIGHT('Disaggregation Data'!$J$3:$J$234,255),0))=0,"",INDEX('Disaggregation Data'!$K$3:$K$234,MATCH(RIGHT(M63,255),RIGHT('Disaggregation Data'!$J$3:$J$234,255),0))),"")</f>
        <v/>
      </c>
      <c r="F63" s="370" t="str">
        <f t="array" ref="F63">IFERROR(IF(INDEX('Disaggregation Data'!$L$3:$L$234,MATCH(RIGHT(M63,255),RIGHT('Disaggregation Data'!$J$3:$J$234,255),0))=0,"",INDEX('Disaggregation Data'!$L$3:$L$234,MATCH(RIGHT(M63,255),RIGHT('Disaggregation Data'!$J$3:$J$234,255),0))),"")</f>
        <v/>
      </c>
      <c r="G63" s="370" t="str">
        <f t="array" ref="G63">IFERROR(IF(INDEX('Disaggregation Data'!$M$3:$M$234,MATCH(RIGHT(M63,255),RIGHT('Disaggregation Data'!$J$3:$J$234,255),0))=0,"",INDEX('Disaggregation Data'!$M$3:$M$234,MATCH(RIGHT(M63,255),RIGHT('Disaggregation Data'!$J$3:$J$234,255),0))),"")</f>
        <v/>
      </c>
      <c r="H63" s="369" t="str">
        <f t="array" ref="H63">IFERROR(IF(INDEX('Disaggregation Data'!$N$3:$N$234,MATCH(RIGHT(M63,255),RIGHT('Disaggregation Data'!$J$3:$J$234,255),0))=0,"",INDEX('Disaggregation Data'!$N$3:$N$234,MATCH(RIGHT(M63,255),RIGHT('Disaggregation Data'!$J$3:$J$234,255),0))),"")</f>
        <v/>
      </c>
      <c r="I63" s="491" t="str">
        <f t="array" ref="I63">IFERROR(IF(INDEX('Disaggregation Records'!$G$3:$G$56,MATCH(LEFT(L63,255),LEFT('Disaggregation Records'!$D$3:$D$56,255),0))=0,"",INDEX('Disaggregation Records'!$G$3:$G$56,MATCH(LEFT(L63,255),LEFT('Disaggregation Records'!$D$3:$D$56,255),0))),"")</f>
        <v/>
      </c>
      <c r="J63" s="491" t="s">
        <v>389</v>
      </c>
      <c r="K63" s="491">
        <f t="shared" si="0"/>
        <v>14</v>
      </c>
      <c r="L63" s="491" t="str">
        <f t="shared" si="1"/>
        <v/>
      </c>
      <c r="M63" s="491" t="str">
        <f t="shared" si="2"/>
        <v/>
      </c>
      <c r="N63" s="447" t="b">
        <f t="shared" si="3"/>
        <v>0</v>
      </c>
      <c r="O63" s="451" t="s">
        <v>1662</v>
      </c>
      <c r="P63" s="246"/>
      <c r="Q63" s="245"/>
      <c r="U63" s="407"/>
      <c r="V63" s="407"/>
    </row>
    <row r="64" spans="1:22" ht="37.5" customHeight="1" x14ac:dyDescent="0.25">
      <c r="A64" s="367">
        <v>6</v>
      </c>
      <c r="B64" s="386" t="str">
        <f>IFERROR(VLOOKUP(A64,'Impact Indicators - Section B'!$A$9:$S$35,19,FALSE),"")</f>
        <v/>
      </c>
      <c r="C64" s="490" t="str">
        <f t="array" ref="C64">IFERROR(IF(INDEX('Disaggregation Records'!$E$3:$E$56,MATCH(RIGHT(L64,255),RIGHT('Disaggregation Records'!$D$3:$D$56,255),0))=0,"",INDEX('Disaggregation Records'!$E$3:$E$56,MATCH(RIGHT(L64,255),RIGHT('Disaggregation Records'!$D$3:$D$56,255),0))),"")</f>
        <v/>
      </c>
      <c r="D64" s="490" t="str">
        <f t="array" ref="D64">IFERROR(IF(INDEX('Disaggregation Records'!$F$3:$F$56,MATCH(RIGHT(L64,255),RIGHT('Disaggregation Records'!$D$3:$D$56,255),0))=0,"",INDEX('Disaggregation Records'!$F$3:$F$56,MATCH(RIGHT(L64,255),RIGHT('Disaggregation Records'!$D$3:$D$56,255),0))),"")</f>
        <v/>
      </c>
      <c r="E64" s="370" t="str">
        <f t="array" ref="E64">IFERROR(IF(INDEX('Disaggregation Data'!$K$3:$K$234,MATCH(RIGHT(M64,255),RIGHT('Disaggregation Data'!$J$3:$J$234,255),0))=0,"",INDEX('Disaggregation Data'!$K$3:$K$234,MATCH(RIGHT(M64,255),RIGHT('Disaggregation Data'!$J$3:$J$234,255),0))),"")</f>
        <v/>
      </c>
      <c r="F64" s="370" t="str">
        <f t="array" ref="F64">IFERROR(IF(INDEX('Disaggregation Data'!$L$3:$L$234,MATCH(RIGHT(M64,255),RIGHT('Disaggregation Data'!$J$3:$J$234,255),0))=0,"",INDEX('Disaggregation Data'!$L$3:$L$234,MATCH(RIGHT(M64,255),RIGHT('Disaggregation Data'!$J$3:$J$234,255),0))),"")</f>
        <v/>
      </c>
      <c r="G64" s="370" t="str">
        <f t="array" ref="G64">IFERROR(IF(INDEX('Disaggregation Data'!$M$3:$M$234,MATCH(RIGHT(M64,255),RIGHT('Disaggregation Data'!$J$3:$J$234,255),0))=0,"",INDEX('Disaggregation Data'!$M$3:$M$234,MATCH(RIGHT(M64,255),RIGHT('Disaggregation Data'!$J$3:$J$234,255),0))),"")</f>
        <v/>
      </c>
      <c r="H64" s="369" t="str">
        <f t="array" ref="H64">IFERROR(IF(INDEX('Disaggregation Data'!$N$3:$N$234,MATCH(RIGHT(M64,255),RIGHT('Disaggregation Data'!$J$3:$J$234,255),0))=0,"",INDEX('Disaggregation Data'!$N$3:$N$234,MATCH(RIGHT(M64,255),RIGHT('Disaggregation Data'!$J$3:$J$234,255),0))),"")</f>
        <v/>
      </c>
      <c r="I64" s="491" t="str">
        <f t="array" ref="I64">IFERROR(IF(INDEX('Disaggregation Records'!$G$3:$G$56,MATCH(LEFT(L64,255),LEFT('Disaggregation Records'!$D$3:$D$56,255),0))=0,"",INDEX('Disaggregation Records'!$G$3:$G$56,MATCH(LEFT(L64,255),LEFT('Disaggregation Records'!$D$3:$D$56,255),0))),"")</f>
        <v/>
      </c>
      <c r="J64" s="491" t="s">
        <v>389</v>
      </c>
      <c r="K64" s="491">
        <f t="shared" si="0"/>
        <v>15</v>
      </c>
      <c r="L64" s="491" t="str">
        <f t="shared" si="1"/>
        <v/>
      </c>
      <c r="M64" s="491" t="str">
        <f t="shared" si="2"/>
        <v/>
      </c>
      <c r="N64" s="447" t="b">
        <f t="shared" si="3"/>
        <v>0</v>
      </c>
      <c r="O64" s="451" t="s">
        <v>1663</v>
      </c>
      <c r="P64" s="246"/>
      <c r="Q64" s="245"/>
      <c r="U64" s="407"/>
      <c r="V64" s="407"/>
    </row>
    <row r="65" spans="1:22" ht="37.5" customHeight="1" x14ac:dyDescent="0.25">
      <c r="A65" s="367">
        <v>6</v>
      </c>
      <c r="B65" s="386" t="str">
        <f>IFERROR(VLOOKUP(A65,'Impact Indicators - Section B'!$A$9:$S$35,19,FALSE),"")</f>
        <v/>
      </c>
      <c r="C65" s="490" t="str">
        <f t="array" ref="C65">IFERROR(IF(INDEX('Disaggregation Records'!$E$3:$E$56,MATCH(RIGHT(L65,255),RIGHT('Disaggregation Records'!$D$3:$D$56,255),0))=0,"",INDEX('Disaggregation Records'!$E$3:$E$56,MATCH(RIGHT(L65,255),RIGHT('Disaggregation Records'!$D$3:$D$56,255),0))),"")</f>
        <v/>
      </c>
      <c r="D65" s="490" t="str">
        <f t="array" ref="D65">IFERROR(IF(INDEX('Disaggregation Records'!$F$3:$F$56,MATCH(RIGHT(L65,255),RIGHT('Disaggregation Records'!$D$3:$D$56,255),0))=0,"",INDEX('Disaggregation Records'!$F$3:$F$56,MATCH(RIGHT(L65,255),RIGHT('Disaggregation Records'!$D$3:$D$56,255),0))),"")</f>
        <v/>
      </c>
      <c r="E65" s="370" t="str">
        <f t="array" ref="E65">IFERROR(IF(INDEX('Disaggregation Data'!$K$3:$K$234,MATCH(RIGHT(M65,255),RIGHT('Disaggregation Data'!$J$3:$J$234,255),0))=0,"",INDEX('Disaggregation Data'!$K$3:$K$234,MATCH(RIGHT(M65,255),RIGHT('Disaggregation Data'!$J$3:$J$234,255),0))),"")</f>
        <v/>
      </c>
      <c r="F65" s="370" t="str">
        <f t="array" ref="F65">IFERROR(IF(INDEX('Disaggregation Data'!$L$3:$L$234,MATCH(RIGHT(M65,255),RIGHT('Disaggregation Data'!$J$3:$J$234,255),0))=0,"",INDEX('Disaggregation Data'!$L$3:$L$234,MATCH(RIGHT(M65,255),RIGHT('Disaggregation Data'!$J$3:$J$234,255),0))),"")</f>
        <v/>
      </c>
      <c r="G65" s="370" t="str">
        <f t="array" ref="G65">IFERROR(IF(INDEX('Disaggregation Data'!$M$3:$M$234,MATCH(RIGHT(M65,255),RIGHT('Disaggregation Data'!$J$3:$J$234,255),0))=0,"",INDEX('Disaggregation Data'!$M$3:$M$234,MATCH(RIGHT(M65,255),RIGHT('Disaggregation Data'!$J$3:$J$234,255),0))),"")</f>
        <v/>
      </c>
      <c r="H65" s="369" t="str">
        <f t="array" ref="H65">IFERROR(IF(INDEX('Disaggregation Data'!$N$3:$N$234,MATCH(RIGHT(M65,255),RIGHT('Disaggregation Data'!$J$3:$J$234,255),0))=0,"",INDEX('Disaggregation Data'!$N$3:$N$234,MATCH(RIGHT(M65,255),RIGHT('Disaggregation Data'!$J$3:$J$234,255),0))),"")</f>
        <v/>
      </c>
      <c r="I65" s="491" t="str">
        <f t="array" ref="I65">IFERROR(IF(INDEX('Disaggregation Records'!$G$3:$G$56,MATCH(LEFT(L65,255),LEFT('Disaggregation Records'!$D$3:$D$56,255),0))=0,"",INDEX('Disaggregation Records'!$G$3:$G$56,MATCH(LEFT(L65,255),LEFT('Disaggregation Records'!$D$3:$D$56,255),0))),"")</f>
        <v/>
      </c>
      <c r="J65" s="491" t="s">
        <v>389</v>
      </c>
      <c r="K65" s="491">
        <f t="shared" si="0"/>
        <v>16</v>
      </c>
      <c r="L65" s="491" t="str">
        <f t="shared" si="1"/>
        <v/>
      </c>
      <c r="M65" s="491" t="str">
        <f t="shared" si="2"/>
        <v/>
      </c>
      <c r="N65" s="447" t="b">
        <f t="shared" si="3"/>
        <v>0</v>
      </c>
      <c r="O65" s="451" t="s">
        <v>1664</v>
      </c>
      <c r="P65" s="246"/>
      <c r="Q65" s="245"/>
      <c r="U65" s="407"/>
      <c r="V65" s="407"/>
    </row>
    <row r="66" spans="1:22" ht="37.5" customHeight="1" x14ac:dyDescent="0.25">
      <c r="A66" s="367">
        <v>6</v>
      </c>
      <c r="B66" s="386" t="str">
        <f>IFERROR(VLOOKUP(A66,'Impact Indicators - Section B'!$A$9:$S$35,19,FALSE),"")</f>
        <v/>
      </c>
      <c r="C66" s="490" t="str">
        <f t="array" ref="C66">IFERROR(IF(INDEX('Disaggregation Records'!$E$3:$E$56,MATCH(RIGHT(L66,255),RIGHT('Disaggregation Records'!$D$3:$D$56,255),0))=0,"",INDEX('Disaggregation Records'!$E$3:$E$56,MATCH(RIGHT(L66,255),RIGHT('Disaggregation Records'!$D$3:$D$56,255),0))),"")</f>
        <v/>
      </c>
      <c r="D66" s="490" t="str">
        <f t="array" ref="D66">IFERROR(IF(INDEX('Disaggregation Records'!$F$3:$F$56,MATCH(RIGHT(L66,255),RIGHT('Disaggregation Records'!$D$3:$D$56,255),0))=0,"",INDEX('Disaggregation Records'!$F$3:$F$56,MATCH(RIGHT(L66,255),RIGHT('Disaggregation Records'!$D$3:$D$56,255),0))),"")</f>
        <v/>
      </c>
      <c r="E66" s="370" t="str">
        <f t="array" ref="E66">IFERROR(IF(INDEX('Disaggregation Data'!$K$3:$K$234,MATCH(RIGHT(M66,255),RIGHT('Disaggregation Data'!$J$3:$J$234,255),0))=0,"",INDEX('Disaggregation Data'!$K$3:$K$234,MATCH(RIGHT(M66,255),RIGHT('Disaggregation Data'!$J$3:$J$234,255),0))),"")</f>
        <v/>
      </c>
      <c r="F66" s="370" t="str">
        <f t="array" ref="F66">IFERROR(IF(INDEX('Disaggregation Data'!$L$3:$L$234,MATCH(RIGHT(M66,255),RIGHT('Disaggregation Data'!$J$3:$J$234,255),0))=0,"",INDEX('Disaggregation Data'!$L$3:$L$234,MATCH(RIGHT(M66,255),RIGHT('Disaggregation Data'!$J$3:$J$234,255),0))),"")</f>
        <v/>
      </c>
      <c r="G66" s="370" t="str">
        <f t="array" ref="G66">IFERROR(IF(INDEX('Disaggregation Data'!$M$3:$M$234,MATCH(RIGHT(M66,255),RIGHT('Disaggregation Data'!$J$3:$J$234,255),0))=0,"",INDEX('Disaggregation Data'!$M$3:$M$234,MATCH(RIGHT(M66,255),RIGHT('Disaggregation Data'!$J$3:$J$234,255),0))),"")</f>
        <v/>
      </c>
      <c r="H66" s="369" t="str">
        <f t="array" ref="H66">IFERROR(IF(INDEX('Disaggregation Data'!$N$3:$N$234,MATCH(RIGHT(M66,255),RIGHT('Disaggregation Data'!$J$3:$J$234,255),0))=0,"",INDEX('Disaggregation Data'!$N$3:$N$234,MATCH(RIGHT(M66,255),RIGHT('Disaggregation Data'!$J$3:$J$234,255),0))),"")</f>
        <v/>
      </c>
      <c r="I66" s="491" t="str">
        <f t="array" ref="I66">IFERROR(IF(INDEX('Disaggregation Records'!$G$3:$G$56,MATCH(LEFT(L66,255),LEFT('Disaggregation Records'!$D$3:$D$56,255),0))=0,"",INDEX('Disaggregation Records'!$G$3:$G$56,MATCH(LEFT(L66,255),LEFT('Disaggregation Records'!$D$3:$D$56,255),0))),"")</f>
        <v/>
      </c>
      <c r="J66" s="491" t="s">
        <v>389</v>
      </c>
      <c r="K66" s="491">
        <f t="shared" si="0"/>
        <v>17</v>
      </c>
      <c r="L66" s="491" t="str">
        <f t="shared" si="1"/>
        <v/>
      </c>
      <c r="M66" s="491" t="str">
        <f t="shared" si="2"/>
        <v/>
      </c>
      <c r="N66" s="447" t="b">
        <f t="shared" si="3"/>
        <v>0</v>
      </c>
      <c r="O66" s="451" t="s">
        <v>1665</v>
      </c>
      <c r="P66" s="246"/>
      <c r="Q66" s="245"/>
      <c r="U66" s="407"/>
      <c r="V66" s="407"/>
    </row>
    <row r="67" spans="1:22" ht="37.5" customHeight="1" x14ac:dyDescent="0.25">
      <c r="A67" s="367">
        <v>6</v>
      </c>
      <c r="B67" s="386" t="str">
        <f>IFERROR(VLOOKUP(A67,'Impact Indicators - Section B'!$A$9:$S$35,19,FALSE),"")</f>
        <v/>
      </c>
      <c r="C67" s="490" t="str">
        <f t="array" ref="C67">IFERROR(IF(INDEX('Disaggregation Records'!$E$3:$E$56,MATCH(RIGHT(L67,255),RIGHT('Disaggregation Records'!$D$3:$D$56,255),0))=0,"",INDEX('Disaggregation Records'!$E$3:$E$56,MATCH(RIGHT(L67,255),RIGHT('Disaggregation Records'!$D$3:$D$56,255),0))),"")</f>
        <v/>
      </c>
      <c r="D67" s="490" t="str">
        <f t="array" ref="D67">IFERROR(IF(INDEX('Disaggregation Records'!$F$3:$F$56,MATCH(RIGHT(L67,255),RIGHT('Disaggregation Records'!$D$3:$D$56,255),0))=0,"",INDEX('Disaggregation Records'!$F$3:$F$56,MATCH(RIGHT(L67,255),RIGHT('Disaggregation Records'!$D$3:$D$56,255),0))),"")</f>
        <v/>
      </c>
      <c r="E67" s="370" t="str">
        <f t="array" ref="E67">IFERROR(IF(INDEX('Disaggregation Data'!$K$3:$K$234,MATCH(RIGHT(M67,255),RIGHT('Disaggregation Data'!$J$3:$J$234,255),0))=0,"",INDEX('Disaggregation Data'!$K$3:$K$234,MATCH(RIGHT(M67,255),RIGHT('Disaggregation Data'!$J$3:$J$234,255),0))),"")</f>
        <v/>
      </c>
      <c r="F67" s="370" t="str">
        <f t="array" ref="F67">IFERROR(IF(INDEX('Disaggregation Data'!$L$3:$L$234,MATCH(RIGHT(M67,255),RIGHT('Disaggregation Data'!$J$3:$J$234,255),0))=0,"",INDEX('Disaggregation Data'!$L$3:$L$234,MATCH(RIGHT(M67,255),RIGHT('Disaggregation Data'!$J$3:$J$234,255),0))),"")</f>
        <v/>
      </c>
      <c r="G67" s="370" t="str">
        <f t="array" ref="G67">IFERROR(IF(INDEX('Disaggregation Data'!$M$3:$M$234,MATCH(RIGHT(M67,255),RIGHT('Disaggregation Data'!$J$3:$J$234,255),0))=0,"",INDEX('Disaggregation Data'!$M$3:$M$234,MATCH(RIGHT(M67,255),RIGHT('Disaggregation Data'!$J$3:$J$234,255),0))),"")</f>
        <v/>
      </c>
      <c r="H67" s="369" t="str">
        <f t="array" ref="H67">IFERROR(IF(INDEX('Disaggregation Data'!$N$3:$N$234,MATCH(RIGHT(M67,255),RIGHT('Disaggregation Data'!$J$3:$J$234,255),0))=0,"",INDEX('Disaggregation Data'!$N$3:$N$234,MATCH(RIGHT(M67,255),RIGHT('Disaggregation Data'!$J$3:$J$234,255),0))),"")</f>
        <v/>
      </c>
      <c r="I67" s="491" t="str">
        <f t="array" ref="I67">IFERROR(IF(INDEX('Disaggregation Records'!$G$3:$G$56,MATCH(LEFT(L67,255),LEFT('Disaggregation Records'!$D$3:$D$56,255),0))=0,"",INDEX('Disaggregation Records'!$G$3:$G$56,MATCH(LEFT(L67,255),LEFT('Disaggregation Records'!$D$3:$D$56,255),0))),"")</f>
        <v/>
      </c>
      <c r="J67" s="491" t="s">
        <v>389</v>
      </c>
      <c r="K67" s="491">
        <f t="shared" si="0"/>
        <v>18</v>
      </c>
      <c r="L67" s="491" t="str">
        <f t="shared" si="1"/>
        <v/>
      </c>
      <c r="M67" s="491" t="str">
        <f t="shared" si="2"/>
        <v/>
      </c>
      <c r="N67" s="447" t="b">
        <f t="shared" si="3"/>
        <v>0</v>
      </c>
      <c r="O67" s="451" t="s">
        <v>1666</v>
      </c>
      <c r="P67" s="246"/>
      <c r="Q67" s="245"/>
      <c r="U67" s="407"/>
      <c r="V67" s="407"/>
    </row>
    <row r="68" spans="1:22" ht="37.5" customHeight="1" x14ac:dyDescent="0.25">
      <c r="A68" s="367">
        <v>6</v>
      </c>
      <c r="B68" s="386" t="str">
        <f>IFERROR(VLOOKUP(A68,'Impact Indicators - Section B'!$A$9:$S$35,19,FALSE),"")</f>
        <v/>
      </c>
      <c r="C68" s="490" t="str">
        <f t="array" ref="C68">IFERROR(IF(INDEX('Disaggregation Records'!$E$3:$E$56,MATCH(RIGHT(L68,255),RIGHT('Disaggregation Records'!$D$3:$D$56,255),0))=0,"",INDEX('Disaggregation Records'!$E$3:$E$56,MATCH(RIGHT(L68,255),RIGHT('Disaggregation Records'!$D$3:$D$56,255),0))),"")</f>
        <v/>
      </c>
      <c r="D68" s="490" t="str">
        <f t="array" ref="D68">IFERROR(IF(INDEX('Disaggregation Records'!$F$3:$F$56,MATCH(RIGHT(L68,255),RIGHT('Disaggregation Records'!$D$3:$D$56,255),0))=0,"",INDEX('Disaggregation Records'!$F$3:$F$56,MATCH(RIGHT(L68,255),RIGHT('Disaggregation Records'!$D$3:$D$56,255),0))),"")</f>
        <v/>
      </c>
      <c r="E68" s="370" t="str">
        <f t="array" ref="E68">IFERROR(IF(INDEX('Disaggregation Data'!$K$3:$K$234,MATCH(RIGHT(M68,255),RIGHT('Disaggregation Data'!$J$3:$J$234,255),0))=0,"",INDEX('Disaggregation Data'!$K$3:$K$234,MATCH(RIGHT(M68,255),RIGHT('Disaggregation Data'!$J$3:$J$234,255),0))),"")</f>
        <v/>
      </c>
      <c r="F68" s="370" t="str">
        <f t="array" ref="F68">IFERROR(IF(INDEX('Disaggregation Data'!$L$3:$L$234,MATCH(RIGHT(M68,255),RIGHT('Disaggregation Data'!$J$3:$J$234,255),0))=0,"",INDEX('Disaggregation Data'!$L$3:$L$234,MATCH(RIGHT(M68,255),RIGHT('Disaggregation Data'!$J$3:$J$234,255),0))),"")</f>
        <v/>
      </c>
      <c r="G68" s="370" t="str">
        <f t="array" ref="G68">IFERROR(IF(INDEX('Disaggregation Data'!$M$3:$M$234,MATCH(RIGHT(M68,255),RIGHT('Disaggregation Data'!$J$3:$J$234,255),0))=0,"",INDEX('Disaggregation Data'!$M$3:$M$234,MATCH(RIGHT(M68,255),RIGHT('Disaggregation Data'!$J$3:$J$234,255),0))),"")</f>
        <v/>
      </c>
      <c r="H68" s="369" t="str">
        <f t="array" ref="H68">IFERROR(IF(INDEX('Disaggregation Data'!$N$3:$N$234,MATCH(RIGHT(M68,255),RIGHT('Disaggregation Data'!$J$3:$J$234,255),0))=0,"",INDEX('Disaggregation Data'!$N$3:$N$234,MATCH(RIGHT(M68,255),RIGHT('Disaggregation Data'!$J$3:$J$234,255),0))),"")</f>
        <v/>
      </c>
      <c r="I68" s="491" t="str">
        <f t="array" ref="I68">IFERROR(IF(INDEX('Disaggregation Records'!$G$3:$G$56,MATCH(LEFT(L68,255),LEFT('Disaggregation Records'!$D$3:$D$56,255),0))=0,"",INDEX('Disaggregation Records'!$G$3:$G$56,MATCH(LEFT(L68,255),LEFT('Disaggregation Records'!$D$3:$D$56,255),0))),"")</f>
        <v/>
      </c>
      <c r="J68" s="491" t="s">
        <v>389</v>
      </c>
      <c r="K68" s="491">
        <f t="shared" si="0"/>
        <v>19</v>
      </c>
      <c r="L68" s="491" t="str">
        <f t="shared" si="1"/>
        <v/>
      </c>
      <c r="M68" s="491" t="str">
        <f t="shared" si="2"/>
        <v/>
      </c>
      <c r="N68" s="447" t="b">
        <f t="shared" si="3"/>
        <v>0</v>
      </c>
      <c r="O68" s="451" t="s">
        <v>1667</v>
      </c>
      <c r="P68" s="246"/>
      <c r="Q68" s="245"/>
      <c r="U68" s="407"/>
      <c r="V68" s="407"/>
    </row>
    <row r="69" spans="1:22" ht="37.5" customHeight="1" x14ac:dyDescent="0.25">
      <c r="A69" s="367">
        <v>7</v>
      </c>
      <c r="B69" s="386" t="str">
        <f>IFERROR(VLOOKUP(A69,'Impact Indicators - Section B'!$A$9:$S$35,19,FALSE),"")</f>
        <v/>
      </c>
      <c r="C69" s="490" t="str">
        <f t="array" ref="C69">IFERROR(IF(INDEX('Disaggregation Records'!$E$3:$E$56,MATCH(RIGHT(L69,255),RIGHT('Disaggregation Records'!$D$3:$D$56,255),0))=0,"",INDEX('Disaggregation Records'!$E$3:$E$56,MATCH(RIGHT(L69,255),RIGHT('Disaggregation Records'!$D$3:$D$56,255),0))),"")</f>
        <v/>
      </c>
      <c r="D69" s="490" t="str">
        <f t="array" ref="D69">IFERROR(IF(INDEX('Disaggregation Records'!$F$3:$F$56,MATCH(RIGHT(L69,255),RIGHT('Disaggregation Records'!$D$3:$D$56,255),0))=0,"",INDEX('Disaggregation Records'!$F$3:$F$56,MATCH(RIGHT(L69,255),RIGHT('Disaggregation Records'!$D$3:$D$56,255),0))),"")</f>
        <v/>
      </c>
      <c r="E69" s="370" t="str">
        <f t="array" ref="E69">IFERROR(IF(INDEX('Disaggregation Data'!$K$3:$K$234,MATCH(RIGHT(M69,255),RIGHT('Disaggregation Data'!$J$3:$J$234,255),0))=0,"",INDEX('Disaggregation Data'!$K$3:$K$234,MATCH(RIGHT(M69,255),RIGHT('Disaggregation Data'!$J$3:$J$234,255),0))),"")</f>
        <v/>
      </c>
      <c r="F69" s="370" t="str">
        <f t="array" ref="F69">IFERROR(IF(INDEX('Disaggregation Data'!$L$3:$L$234,MATCH(RIGHT(M69,255),RIGHT('Disaggregation Data'!$J$3:$J$234,255),0))=0,"",INDEX('Disaggregation Data'!$L$3:$L$234,MATCH(RIGHT(M69,255),RIGHT('Disaggregation Data'!$J$3:$J$234,255),0))),"")</f>
        <v/>
      </c>
      <c r="G69" s="370" t="str">
        <f t="array" ref="G69">IFERROR(IF(INDEX('Disaggregation Data'!$M$3:$M$234,MATCH(RIGHT(M69,255),RIGHT('Disaggregation Data'!$J$3:$J$234,255),0))=0,"",INDEX('Disaggregation Data'!$M$3:$M$234,MATCH(RIGHT(M69,255),RIGHT('Disaggregation Data'!$J$3:$J$234,255),0))),"")</f>
        <v/>
      </c>
      <c r="H69" s="369" t="str">
        <f t="array" ref="H69">IFERROR(IF(INDEX('Disaggregation Data'!$N$3:$N$234,MATCH(RIGHT(M69,255),RIGHT('Disaggregation Data'!$J$3:$J$234,255),0))=0,"",INDEX('Disaggregation Data'!$N$3:$N$234,MATCH(RIGHT(M69,255),RIGHT('Disaggregation Data'!$J$3:$J$234,255),0))),"")</f>
        <v/>
      </c>
      <c r="I69" s="491" t="str">
        <f t="array" ref="I69">IFERROR(IF(INDEX('Disaggregation Records'!$G$3:$G$56,MATCH(LEFT(L69,255),LEFT('Disaggregation Records'!$D$3:$D$56,255),0))=0,"",INDEX('Disaggregation Records'!$G$3:$G$56,MATCH(LEFT(L69,255),LEFT('Disaggregation Records'!$D$3:$D$56,255),0))),"")</f>
        <v/>
      </c>
      <c r="J69" s="491" t="s">
        <v>390</v>
      </c>
      <c r="K69" s="491">
        <f t="shared" si="0"/>
        <v>20</v>
      </c>
      <c r="L69" s="491" t="str">
        <f t="shared" si="1"/>
        <v/>
      </c>
      <c r="M69" s="491" t="str">
        <f t="shared" si="2"/>
        <v/>
      </c>
      <c r="N69" s="447" t="b">
        <f t="shared" si="3"/>
        <v>0</v>
      </c>
      <c r="O69" s="451" t="s">
        <v>1668</v>
      </c>
      <c r="P69" s="246"/>
      <c r="Q69" s="245"/>
      <c r="U69" s="407"/>
      <c r="V69" s="407"/>
    </row>
    <row r="70" spans="1:22" ht="37.5" customHeight="1" x14ac:dyDescent="0.25">
      <c r="A70" s="367">
        <v>7</v>
      </c>
      <c r="B70" s="386" t="str">
        <f>IFERROR(VLOOKUP(A70,'Impact Indicators - Section B'!$A$9:$S$35,19,FALSE),"")</f>
        <v/>
      </c>
      <c r="C70" s="490" t="str">
        <f t="array" ref="C70">IFERROR(IF(INDEX('Disaggregation Records'!$E$3:$E$56,MATCH(RIGHT(L70,255),RIGHT('Disaggregation Records'!$D$3:$D$56,255),0))=0,"",INDEX('Disaggregation Records'!$E$3:$E$56,MATCH(RIGHT(L70,255),RIGHT('Disaggregation Records'!$D$3:$D$56,255),0))),"")</f>
        <v/>
      </c>
      <c r="D70" s="490" t="str">
        <f t="array" ref="D70">IFERROR(IF(INDEX('Disaggregation Records'!$F$3:$F$56,MATCH(RIGHT(L70,255),RIGHT('Disaggregation Records'!$D$3:$D$56,255),0))=0,"",INDEX('Disaggregation Records'!$F$3:$F$56,MATCH(RIGHT(L70,255),RIGHT('Disaggregation Records'!$D$3:$D$56,255),0))),"")</f>
        <v/>
      </c>
      <c r="E70" s="370" t="str">
        <f t="array" ref="E70">IFERROR(IF(INDEX('Disaggregation Data'!$K$3:$K$234,MATCH(RIGHT(M70,255),RIGHT('Disaggregation Data'!$J$3:$J$234,255),0))=0,"",INDEX('Disaggregation Data'!$K$3:$K$234,MATCH(RIGHT(M70,255),RIGHT('Disaggregation Data'!$J$3:$J$234,255),0))),"")</f>
        <v/>
      </c>
      <c r="F70" s="370" t="str">
        <f t="array" ref="F70">IFERROR(IF(INDEX('Disaggregation Data'!$L$3:$L$234,MATCH(RIGHT(M70,255),RIGHT('Disaggregation Data'!$J$3:$J$234,255),0))=0,"",INDEX('Disaggregation Data'!$L$3:$L$234,MATCH(RIGHT(M70,255),RIGHT('Disaggregation Data'!$J$3:$J$234,255),0))),"")</f>
        <v/>
      </c>
      <c r="G70" s="370" t="str">
        <f t="array" ref="G70">IFERROR(IF(INDEX('Disaggregation Data'!$M$3:$M$234,MATCH(RIGHT(M70,255),RIGHT('Disaggregation Data'!$J$3:$J$234,255),0))=0,"",INDEX('Disaggregation Data'!$M$3:$M$234,MATCH(RIGHT(M70,255),RIGHT('Disaggregation Data'!$J$3:$J$234,255),0))),"")</f>
        <v/>
      </c>
      <c r="H70" s="369" t="str">
        <f t="array" ref="H70">IFERROR(IF(INDEX('Disaggregation Data'!$N$3:$N$234,MATCH(RIGHT(M70,255),RIGHT('Disaggregation Data'!$J$3:$J$234,255),0))=0,"",INDEX('Disaggregation Data'!$N$3:$N$234,MATCH(RIGHT(M70,255),RIGHT('Disaggregation Data'!$J$3:$J$234,255),0))),"")</f>
        <v/>
      </c>
      <c r="I70" s="491" t="str">
        <f t="array" ref="I70">IFERROR(IF(INDEX('Disaggregation Records'!$G$3:$G$56,MATCH(LEFT(L70,255),LEFT('Disaggregation Records'!$D$3:$D$56,255),0))=0,"",INDEX('Disaggregation Records'!$G$3:$G$56,MATCH(LEFT(L70,255),LEFT('Disaggregation Records'!$D$3:$D$56,255),0))),"")</f>
        <v/>
      </c>
      <c r="J70" s="491" t="s">
        <v>390</v>
      </c>
      <c r="K70" s="491">
        <f t="shared" si="0"/>
        <v>21</v>
      </c>
      <c r="L70" s="491" t="str">
        <f t="shared" si="1"/>
        <v/>
      </c>
      <c r="M70" s="491" t="str">
        <f t="shared" si="2"/>
        <v/>
      </c>
      <c r="N70" s="447" t="b">
        <f t="shared" si="3"/>
        <v>0</v>
      </c>
      <c r="O70" s="451" t="s">
        <v>1669</v>
      </c>
      <c r="P70" s="246"/>
      <c r="Q70" s="245"/>
      <c r="U70" s="407"/>
      <c r="V70" s="407"/>
    </row>
    <row r="71" spans="1:22" ht="37.5" customHeight="1" x14ac:dyDescent="0.25">
      <c r="A71" s="367">
        <v>7</v>
      </c>
      <c r="B71" s="386" t="str">
        <f>IFERROR(VLOOKUP(A71,'Impact Indicators - Section B'!$A$9:$S$35,19,FALSE),"")</f>
        <v/>
      </c>
      <c r="C71" s="490" t="str">
        <f t="array" ref="C71">IFERROR(IF(INDEX('Disaggregation Records'!$E$3:$E$56,MATCH(RIGHT(L71,255),RIGHT('Disaggregation Records'!$D$3:$D$56,255),0))=0,"",INDEX('Disaggregation Records'!$E$3:$E$56,MATCH(RIGHT(L71,255),RIGHT('Disaggregation Records'!$D$3:$D$56,255),0))),"")</f>
        <v/>
      </c>
      <c r="D71" s="490" t="str">
        <f t="array" ref="D71">IFERROR(IF(INDEX('Disaggregation Records'!$F$3:$F$56,MATCH(RIGHT(L71,255),RIGHT('Disaggregation Records'!$D$3:$D$56,255),0))=0,"",INDEX('Disaggregation Records'!$F$3:$F$56,MATCH(RIGHT(L71,255),RIGHT('Disaggregation Records'!$D$3:$D$56,255),0))),"")</f>
        <v/>
      </c>
      <c r="E71" s="370" t="str">
        <f t="array" ref="E71">IFERROR(IF(INDEX('Disaggregation Data'!$K$3:$K$234,MATCH(RIGHT(M71,255),RIGHT('Disaggregation Data'!$J$3:$J$234,255),0))=0,"",INDEX('Disaggregation Data'!$K$3:$K$234,MATCH(RIGHT(M71,255),RIGHT('Disaggregation Data'!$J$3:$J$234,255),0))),"")</f>
        <v/>
      </c>
      <c r="F71" s="370" t="str">
        <f t="array" ref="F71">IFERROR(IF(INDEX('Disaggregation Data'!$L$3:$L$234,MATCH(RIGHT(M71,255),RIGHT('Disaggregation Data'!$J$3:$J$234,255),0))=0,"",INDEX('Disaggregation Data'!$L$3:$L$234,MATCH(RIGHT(M71,255),RIGHT('Disaggregation Data'!$J$3:$J$234,255),0))),"")</f>
        <v/>
      </c>
      <c r="G71" s="370" t="str">
        <f t="array" ref="G71">IFERROR(IF(INDEX('Disaggregation Data'!$M$3:$M$234,MATCH(RIGHT(M71,255),RIGHT('Disaggregation Data'!$J$3:$J$234,255),0))=0,"",INDEX('Disaggregation Data'!$M$3:$M$234,MATCH(RIGHT(M71,255),RIGHT('Disaggregation Data'!$J$3:$J$234,255),0))),"")</f>
        <v/>
      </c>
      <c r="H71" s="369" t="str">
        <f t="array" ref="H71">IFERROR(IF(INDEX('Disaggregation Data'!$N$3:$N$234,MATCH(RIGHT(M71,255),RIGHT('Disaggregation Data'!$J$3:$J$234,255),0))=0,"",INDEX('Disaggregation Data'!$N$3:$N$234,MATCH(RIGHT(M71,255),RIGHT('Disaggregation Data'!$J$3:$J$234,255),0))),"")</f>
        <v/>
      </c>
      <c r="I71" s="491" t="str">
        <f t="array" ref="I71">IFERROR(IF(INDEX('Disaggregation Records'!$G$3:$G$56,MATCH(LEFT(L71,255),LEFT('Disaggregation Records'!$D$3:$D$56,255),0))=0,"",INDEX('Disaggregation Records'!$G$3:$G$56,MATCH(LEFT(L71,255),LEFT('Disaggregation Records'!$D$3:$D$56,255),0))),"")</f>
        <v/>
      </c>
      <c r="J71" s="491" t="s">
        <v>390</v>
      </c>
      <c r="K71" s="491">
        <f t="shared" si="0"/>
        <v>22</v>
      </c>
      <c r="L71" s="491" t="str">
        <f t="shared" si="1"/>
        <v/>
      </c>
      <c r="M71" s="491" t="str">
        <f t="shared" si="2"/>
        <v/>
      </c>
      <c r="N71" s="447" t="b">
        <f t="shared" si="3"/>
        <v>0</v>
      </c>
      <c r="O71" s="451" t="s">
        <v>1670</v>
      </c>
      <c r="P71" s="246"/>
      <c r="Q71" s="245"/>
      <c r="U71" s="407"/>
      <c r="V71" s="407"/>
    </row>
    <row r="72" spans="1:22" ht="37.5" customHeight="1" x14ac:dyDescent="0.25">
      <c r="A72" s="367">
        <v>7</v>
      </c>
      <c r="B72" s="386" t="str">
        <f>IFERROR(VLOOKUP(A72,'Impact Indicators - Section B'!$A$9:$S$35,19,FALSE),"")</f>
        <v/>
      </c>
      <c r="C72" s="490" t="str">
        <f t="array" ref="C72">IFERROR(IF(INDEX('Disaggregation Records'!$E$3:$E$56,MATCH(RIGHT(L72,255),RIGHT('Disaggregation Records'!$D$3:$D$56,255),0))=0,"",INDEX('Disaggregation Records'!$E$3:$E$56,MATCH(RIGHT(L72,255),RIGHT('Disaggregation Records'!$D$3:$D$56,255),0))),"")</f>
        <v/>
      </c>
      <c r="D72" s="490" t="str">
        <f t="array" ref="D72">IFERROR(IF(INDEX('Disaggregation Records'!$F$3:$F$56,MATCH(RIGHT(L72,255),RIGHT('Disaggregation Records'!$D$3:$D$56,255),0))=0,"",INDEX('Disaggregation Records'!$F$3:$F$56,MATCH(RIGHT(L72,255),RIGHT('Disaggregation Records'!$D$3:$D$56,255),0))),"")</f>
        <v/>
      </c>
      <c r="E72" s="370" t="str">
        <f t="array" ref="E72">IFERROR(IF(INDEX('Disaggregation Data'!$K$3:$K$234,MATCH(RIGHT(M72,255),RIGHT('Disaggregation Data'!$J$3:$J$234,255),0))=0,"",INDEX('Disaggregation Data'!$K$3:$K$234,MATCH(RIGHT(M72,255),RIGHT('Disaggregation Data'!$J$3:$J$234,255),0))),"")</f>
        <v/>
      </c>
      <c r="F72" s="370" t="str">
        <f t="array" ref="F72">IFERROR(IF(INDEX('Disaggregation Data'!$L$3:$L$234,MATCH(RIGHT(M72,255),RIGHT('Disaggregation Data'!$J$3:$J$234,255),0))=0,"",INDEX('Disaggregation Data'!$L$3:$L$234,MATCH(RIGHT(M72,255),RIGHT('Disaggregation Data'!$J$3:$J$234,255),0))),"")</f>
        <v/>
      </c>
      <c r="G72" s="370" t="str">
        <f t="array" ref="G72">IFERROR(IF(INDEX('Disaggregation Data'!$M$3:$M$234,MATCH(RIGHT(M72,255),RIGHT('Disaggregation Data'!$J$3:$J$234,255),0))=0,"",INDEX('Disaggregation Data'!$M$3:$M$234,MATCH(RIGHT(M72,255),RIGHT('Disaggregation Data'!$J$3:$J$234,255),0))),"")</f>
        <v/>
      </c>
      <c r="H72" s="369" t="str">
        <f t="array" ref="H72">IFERROR(IF(INDEX('Disaggregation Data'!$N$3:$N$234,MATCH(RIGHT(M72,255),RIGHT('Disaggregation Data'!$J$3:$J$234,255),0))=0,"",INDEX('Disaggregation Data'!$N$3:$N$234,MATCH(RIGHT(M72,255),RIGHT('Disaggregation Data'!$J$3:$J$234,255),0))),"")</f>
        <v/>
      </c>
      <c r="I72" s="491" t="str">
        <f t="array" ref="I72">IFERROR(IF(INDEX('Disaggregation Records'!$G$3:$G$56,MATCH(LEFT(L72,255),LEFT('Disaggregation Records'!$D$3:$D$56,255),0))=0,"",INDEX('Disaggregation Records'!$G$3:$G$56,MATCH(LEFT(L72,255),LEFT('Disaggregation Records'!$D$3:$D$56,255),0))),"")</f>
        <v/>
      </c>
      <c r="J72" s="491" t="s">
        <v>390</v>
      </c>
      <c r="K72" s="491">
        <f t="shared" si="0"/>
        <v>23</v>
      </c>
      <c r="L72" s="491" t="str">
        <f t="shared" si="1"/>
        <v/>
      </c>
      <c r="M72" s="491" t="str">
        <f t="shared" si="2"/>
        <v/>
      </c>
      <c r="N72" s="447" t="b">
        <f t="shared" si="3"/>
        <v>0</v>
      </c>
      <c r="O72" s="451" t="s">
        <v>1671</v>
      </c>
      <c r="P72" s="246"/>
      <c r="Q72" s="245"/>
      <c r="U72" s="407"/>
      <c r="V72" s="407"/>
    </row>
    <row r="73" spans="1:22" ht="37.5" customHeight="1" x14ac:dyDescent="0.25">
      <c r="A73" s="367">
        <v>7</v>
      </c>
      <c r="B73" s="386" t="str">
        <f>IFERROR(VLOOKUP(A73,'Impact Indicators - Section B'!$A$9:$S$35,19,FALSE),"")</f>
        <v/>
      </c>
      <c r="C73" s="490" t="str">
        <f t="array" ref="C73">IFERROR(IF(INDEX('Disaggregation Records'!$E$3:$E$56,MATCH(RIGHT(L73,255),RIGHT('Disaggregation Records'!$D$3:$D$56,255),0))=0,"",INDEX('Disaggregation Records'!$E$3:$E$56,MATCH(RIGHT(L73,255),RIGHT('Disaggregation Records'!$D$3:$D$56,255),0))),"")</f>
        <v/>
      </c>
      <c r="D73" s="490" t="str">
        <f t="array" ref="D73">IFERROR(IF(INDEX('Disaggregation Records'!$F$3:$F$56,MATCH(RIGHT(L73,255),RIGHT('Disaggregation Records'!$D$3:$D$56,255),0))=0,"",INDEX('Disaggregation Records'!$F$3:$F$56,MATCH(RIGHT(L73,255),RIGHT('Disaggregation Records'!$D$3:$D$56,255),0))),"")</f>
        <v/>
      </c>
      <c r="E73" s="370" t="str">
        <f t="array" ref="E73">IFERROR(IF(INDEX('Disaggregation Data'!$K$3:$K$234,MATCH(RIGHT(M73,255),RIGHT('Disaggregation Data'!$J$3:$J$234,255),0))=0,"",INDEX('Disaggregation Data'!$K$3:$K$234,MATCH(RIGHT(M73,255),RIGHT('Disaggregation Data'!$J$3:$J$234,255),0))),"")</f>
        <v/>
      </c>
      <c r="F73" s="370" t="str">
        <f t="array" ref="F73">IFERROR(IF(INDEX('Disaggregation Data'!$L$3:$L$234,MATCH(RIGHT(M73,255),RIGHT('Disaggregation Data'!$J$3:$J$234,255),0))=0,"",INDEX('Disaggregation Data'!$L$3:$L$234,MATCH(RIGHT(M73,255),RIGHT('Disaggregation Data'!$J$3:$J$234,255),0))),"")</f>
        <v/>
      </c>
      <c r="G73" s="370" t="str">
        <f t="array" ref="G73">IFERROR(IF(INDEX('Disaggregation Data'!$M$3:$M$234,MATCH(RIGHT(M73,255),RIGHT('Disaggregation Data'!$J$3:$J$234,255),0))=0,"",INDEX('Disaggregation Data'!$M$3:$M$234,MATCH(RIGHT(M73,255),RIGHT('Disaggregation Data'!$J$3:$J$234,255),0))),"")</f>
        <v/>
      </c>
      <c r="H73" s="369" t="str">
        <f t="array" ref="H73">IFERROR(IF(INDEX('Disaggregation Data'!$N$3:$N$234,MATCH(RIGHT(M73,255),RIGHT('Disaggregation Data'!$J$3:$J$234,255),0))=0,"",INDEX('Disaggregation Data'!$N$3:$N$234,MATCH(RIGHT(M73,255),RIGHT('Disaggregation Data'!$J$3:$J$234,255),0))),"")</f>
        <v/>
      </c>
      <c r="I73" s="491" t="str">
        <f t="array" ref="I73">IFERROR(IF(INDEX('Disaggregation Records'!$G$3:$G$56,MATCH(LEFT(L73,255),LEFT('Disaggregation Records'!$D$3:$D$56,255),0))=0,"",INDEX('Disaggregation Records'!$G$3:$G$56,MATCH(LEFT(L73,255),LEFT('Disaggregation Records'!$D$3:$D$56,255),0))),"")</f>
        <v/>
      </c>
      <c r="J73" s="491" t="s">
        <v>390</v>
      </c>
      <c r="K73" s="491">
        <f t="shared" ref="K73:K136" si="4">IF(B73=B72,K72+1,0)</f>
        <v>24</v>
      </c>
      <c r="L73" s="491" t="str">
        <f t="shared" ref="L73:L136" si="5">IF(B73&lt;&gt;"",B73&amp;"-"&amp;K73,"")</f>
        <v/>
      </c>
      <c r="M73" s="491" t="str">
        <f t="shared" ref="M73:M136" si="6">IF(B73&lt;&gt;"",B73&amp;C73&amp;D73,"")</f>
        <v/>
      </c>
      <c r="N73" s="447" t="b">
        <f t="shared" ref="N73:N136" si="7">IFERROR(IF(B73&lt;&gt;"",TRUE,FALSE),"")</f>
        <v>0</v>
      </c>
      <c r="O73" s="451" t="s">
        <v>1672</v>
      </c>
      <c r="P73" s="246"/>
      <c r="Q73" s="245"/>
      <c r="U73" s="407"/>
      <c r="V73" s="407"/>
    </row>
    <row r="74" spans="1:22" ht="37.5" customHeight="1" x14ac:dyDescent="0.25">
      <c r="A74" s="367">
        <v>7</v>
      </c>
      <c r="B74" s="386" t="str">
        <f>IFERROR(VLOOKUP(A74,'Impact Indicators - Section B'!$A$9:$S$35,19,FALSE),"")</f>
        <v/>
      </c>
      <c r="C74" s="490" t="str">
        <f t="array" ref="C74">IFERROR(IF(INDEX('Disaggregation Records'!$E$3:$E$56,MATCH(RIGHT(L74,255),RIGHT('Disaggregation Records'!$D$3:$D$56,255),0))=0,"",INDEX('Disaggregation Records'!$E$3:$E$56,MATCH(RIGHT(L74,255),RIGHT('Disaggregation Records'!$D$3:$D$56,255),0))),"")</f>
        <v/>
      </c>
      <c r="D74" s="490" t="str">
        <f t="array" ref="D74">IFERROR(IF(INDEX('Disaggregation Records'!$F$3:$F$56,MATCH(RIGHT(L74,255),RIGHT('Disaggregation Records'!$D$3:$D$56,255),0))=0,"",INDEX('Disaggregation Records'!$F$3:$F$56,MATCH(RIGHT(L74,255),RIGHT('Disaggregation Records'!$D$3:$D$56,255),0))),"")</f>
        <v/>
      </c>
      <c r="E74" s="370" t="str">
        <f t="array" ref="E74">IFERROR(IF(INDEX('Disaggregation Data'!$K$3:$K$234,MATCH(RIGHT(M74,255),RIGHT('Disaggregation Data'!$J$3:$J$234,255),0))=0,"",INDEX('Disaggregation Data'!$K$3:$K$234,MATCH(RIGHT(M74,255),RIGHT('Disaggregation Data'!$J$3:$J$234,255),0))),"")</f>
        <v/>
      </c>
      <c r="F74" s="370" t="str">
        <f t="array" ref="F74">IFERROR(IF(INDEX('Disaggregation Data'!$L$3:$L$234,MATCH(RIGHT(M74,255),RIGHT('Disaggregation Data'!$J$3:$J$234,255),0))=0,"",INDEX('Disaggregation Data'!$L$3:$L$234,MATCH(RIGHT(M74,255),RIGHT('Disaggregation Data'!$J$3:$J$234,255),0))),"")</f>
        <v/>
      </c>
      <c r="G74" s="370" t="str">
        <f t="array" ref="G74">IFERROR(IF(INDEX('Disaggregation Data'!$M$3:$M$234,MATCH(RIGHT(M74,255),RIGHT('Disaggregation Data'!$J$3:$J$234,255),0))=0,"",INDEX('Disaggregation Data'!$M$3:$M$234,MATCH(RIGHT(M74,255),RIGHT('Disaggregation Data'!$J$3:$J$234,255),0))),"")</f>
        <v/>
      </c>
      <c r="H74" s="369" t="str">
        <f t="array" ref="H74">IFERROR(IF(INDEX('Disaggregation Data'!$N$3:$N$234,MATCH(RIGHT(M74,255),RIGHT('Disaggregation Data'!$J$3:$J$234,255),0))=0,"",INDEX('Disaggregation Data'!$N$3:$N$234,MATCH(RIGHT(M74,255),RIGHT('Disaggregation Data'!$J$3:$J$234,255),0))),"")</f>
        <v/>
      </c>
      <c r="I74" s="491" t="str">
        <f t="array" ref="I74">IFERROR(IF(INDEX('Disaggregation Records'!$G$3:$G$56,MATCH(LEFT(L74,255),LEFT('Disaggregation Records'!$D$3:$D$56,255),0))=0,"",INDEX('Disaggregation Records'!$G$3:$G$56,MATCH(LEFT(L74,255),LEFT('Disaggregation Records'!$D$3:$D$56,255),0))),"")</f>
        <v/>
      </c>
      <c r="J74" s="491" t="s">
        <v>390</v>
      </c>
      <c r="K74" s="491">
        <f t="shared" si="4"/>
        <v>25</v>
      </c>
      <c r="L74" s="491" t="str">
        <f t="shared" si="5"/>
        <v/>
      </c>
      <c r="M74" s="491" t="str">
        <f t="shared" si="6"/>
        <v/>
      </c>
      <c r="N74" s="447" t="b">
        <f t="shared" si="7"/>
        <v>0</v>
      </c>
      <c r="O74" s="451" t="s">
        <v>1673</v>
      </c>
      <c r="P74" s="246"/>
      <c r="Q74" s="245"/>
      <c r="U74" s="407"/>
      <c r="V74" s="407"/>
    </row>
    <row r="75" spans="1:22" ht="37.5" customHeight="1" x14ac:dyDescent="0.25">
      <c r="A75" s="367">
        <v>7</v>
      </c>
      <c r="B75" s="386" t="str">
        <f>IFERROR(VLOOKUP(A75,'Impact Indicators - Section B'!$A$9:$S$35,19,FALSE),"")</f>
        <v/>
      </c>
      <c r="C75" s="490" t="str">
        <f t="array" ref="C75">IFERROR(IF(INDEX('Disaggregation Records'!$E$3:$E$56,MATCH(RIGHT(L75,255),RIGHT('Disaggregation Records'!$D$3:$D$56,255),0))=0,"",INDEX('Disaggregation Records'!$E$3:$E$56,MATCH(RIGHT(L75,255),RIGHT('Disaggregation Records'!$D$3:$D$56,255),0))),"")</f>
        <v/>
      </c>
      <c r="D75" s="490" t="str">
        <f t="array" ref="D75">IFERROR(IF(INDEX('Disaggregation Records'!$F$3:$F$56,MATCH(RIGHT(L75,255),RIGHT('Disaggregation Records'!$D$3:$D$56,255),0))=0,"",INDEX('Disaggregation Records'!$F$3:$F$56,MATCH(RIGHT(L75,255),RIGHT('Disaggregation Records'!$D$3:$D$56,255),0))),"")</f>
        <v/>
      </c>
      <c r="E75" s="370" t="str">
        <f t="array" ref="E75">IFERROR(IF(INDEX('Disaggregation Data'!$K$3:$K$234,MATCH(RIGHT(M75,255),RIGHT('Disaggregation Data'!$J$3:$J$234,255),0))=0,"",INDEX('Disaggregation Data'!$K$3:$K$234,MATCH(RIGHT(M75,255),RIGHT('Disaggregation Data'!$J$3:$J$234,255),0))),"")</f>
        <v/>
      </c>
      <c r="F75" s="370" t="str">
        <f t="array" ref="F75">IFERROR(IF(INDEX('Disaggregation Data'!$L$3:$L$234,MATCH(RIGHT(M75,255),RIGHT('Disaggregation Data'!$J$3:$J$234,255),0))=0,"",INDEX('Disaggregation Data'!$L$3:$L$234,MATCH(RIGHT(M75,255),RIGHT('Disaggregation Data'!$J$3:$J$234,255),0))),"")</f>
        <v/>
      </c>
      <c r="G75" s="370" t="str">
        <f t="array" ref="G75">IFERROR(IF(INDEX('Disaggregation Data'!$M$3:$M$234,MATCH(RIGHT(M75,255),RIGHT('Disaggregation Data'!$J$3:$J$234,255),0))=0,"",INDEX('Disaggregation Data'!$M$3:$M$234,MATCH(RIGHT(M75,255),RIGHT('Disaggregation Data'!$J$3:$J$234,255),0))),"")</f>
        <v/>
      </c>
      <c r="H75" s="369" t="str">
        <f t="array" ref="H75">IFERROR(IF(INDEX('Disaggregation Data'!$N$3:$N$234,MATCH(RIGHT(M75,255),RIGHT('Disaggregation Data'!$J$3:$J$234,255),0))=0,"",INDEX('Disaggregation Data'!$N$3:$N$234,MATCH(RIGHT(M75,255),RIGHT('Disaggregation Data'!$J$3:$J$234,255),0))),"")</f>
        <v/>
      </c>
      <c r="I75" s="491" t="str">
        <f t="array" ref="I75">IFERROR(IF(INDEX('Disaggregation Records'!$G$3:$G$56,MATCH(LEFT(L75,255),LEFT('Disaggregation Records'!$D$3:$D$56,255),0))=0,"",INDEX('Disaggregation Records'!$G$3:$G$56,MATCH(LEFT(L75,255),LEFT('Disaggregation Records'!$D$3:$D$56,255),0))),"")</f>
        <v/>
      </c>
      <c r="J75" s="491" t="s">
        <v>390</v>
      </c>
      <c r="K75" s="491">
        <f t="shared" si="4"/>
        <v>26</v>
      </c>
      <c r="L75" s="491" t="str">
        <f t="shared" si="5"/>
        <v/>
      </c>
      <c r="M75" s="491" t="str">
        <f t="shared" si="6"/>
        <v/>
      </c>
      <c r="N75" s="447" t="b">
        <f t="shared" si="7"/>
        <v>0</v>
      </c>
      <c r="O75" s="451" t="s">
        <v>1674</v>
      </c>
      <c r="P75" s="246"/>
      <c r="Q75" s="245"/>
      <c r="U75" s="407"/>
      <c r="V75" s="407"/>
    </row>
    <row r="76" spans="1:22" ht="37.5" customHeight="1" x14ac:dyDescent="0.25">
      <c r="A76" s="367">
        <v>7</v>
      </c>
      <c r="B76" s="386" t="str">
        <f>IFERROR(VLOOKUP(A76,'Impact Indicators - Section B'!$A$9:$S$35,19,FALSE),"")</f>
        <v/>
      </c>
      <c r="C76" s="490" t="str">
        <f t="array" ref="C76">IFERROR(IF(INDEX('Disaggregation Records'!$E$3:$E$56,MATCH(RIGHT(L76,255),RIGHT('Disaggregation Records'!$D$3:$D$56,255),0))=0,"",INDEX('Disaggregation Records'!$E$3:$E$56,MATCH(RIGHT(L76,255),RIGHT('Disaggregation Records'!$D$3:$D$56,255),0))),"")</f>
        <v/>
      </c>
      <c r="D76" s="490" t="str">
        <f t="array" ref="D76">IFERROR(IF(INDEX('Disaggregation Records'!$F$3:$F$56,MATCH(RIGHT(L76,255),RIGHT('Disaggregation Records'!$D$3:$D$56,255),0))=0,"",INDEX('Disaggregation Records'!$F$3:$F$56,MATCH(RIGHT(L76,255),RIGHT('Disaggregation Records'!$D$3:$D$56,255),0))),"")</f>
        <v/>
      </c>
      <c r="E76" s="370" t="str">
        <f t="array" ref="E76">IFERROR(IF(INDEX('Disaggregation Data'!$K$3:$K$234,MATCH(RIGHT(M76,255),RIGHT('Disaggregation Data'!$J$3:$J$234,255),0))=0,"",INDEX('Disaggregation Data'!$K$3:$K$234,MATCH(RIGHT(M76,255),RIGHT('Disaggregation Data'!$J$3:$J$234,255),0))),"")</f>
        <v/>
      </c>
      <c r="F76" s="370" t="str">
        <f t="array" ref="F76">IFERROR(IF(INDEX('Disaggregation Data'!$L$3:$L$234,MATCH(RIGHT(M76,255),RIGHT('Disaggregation Data'!$J$3:$J$234,255),0))=0,"",INDEX('Disaggregation Data'!$L$3:$L$234,MATCH(RIGHT(M76,255),RIGHT('Disaggregation Data'!$J$3:$J$234,255),0))),"")</f>
        <v/>
      </c>
      <c r="G76" s="370" t="str">
        <f t="array" ref="G76">IFERROR(IF(INDEX('Disaggregation Data'!$M$3:$M$234,MATCH(RIGHT(M76,255),RIGHT('Disaggregation Data'!$J$3:$J$234,255),0))=0,"",INDEX('Disaggregation Data'!$M$3:$M$234,MATCH(RIGHT(M76,255),RIGHT('Disaggregation Data'!$J$3:$J$234,255),0))),"")</f>
        <v/>
      </c>
      <c r="H76" s="369" t="str">
        <f t="array" ref="H76">IFERROR(IF(INDEX('Disaggregation Data'!$N$3:$N$234,MATCH(RIGHT(M76,255),RIGHT('Disaggregation Data'!$J$3:$J$234,255),0))=0,"",INDEX('Disaggregation Data'!$N$3:$N$234,MATCH(RIGHT(M76,255),RIGHT('Disaggregation Data'!$J$3:$J$234,255),0))),"")</f>
        <v/>
      </c>
      <c r="I76" s="491" t="str">
        <f t="array" ref="I76">IFERROR(IF(INDEX('Disaggregation Records'!$G$3:$G$56,MATCH(LEFT(L76,255),LEFT('Disaggregation Records'!$D$3:$D$56,255),0))=0,"",INDEX('Disaggregation Records'!$G$3:$G$56,MATCH(LEFT(L76,255),LEFT('Disaggregation Records'!$D$3:$D$56,255),0))),"")</f>
        <v/>
      </c>
      <c r="J76" s="491" t="s">
        <v>390</v>
      </c>
      <c r="K76" s="491">
        <f t="shared" si="4"/>
        <v>27</v>
      </c>
      <c r="L76" s="491" t="str">
        <f t="shared" si="5"/>
        <v/>
      </c>
      <c r="M76" s="491" t="str">
        <f t="shared" si="6"/>
        <v/>
      </c>
      <c r="N76" s="447" t="b">
        <f t="shared" si="7"/>
        <v>0</v>
      </c>
      <c r="O76" s="451" t="s">
        <v>1675</v>
      </c>
      <c r="P76" s="246"/>
      <c r="Q76" s="245"/>
      <c r="U76" s="407"/>
      <c r="V76" s="407"/>
    </row>
    <row r="77" spans="1:22" ht="37.5" customHeight="1" x14ac:dyDescent="0.25">
      <c r="A77" s="367">
        <v>7</v>
      </c>
      <c r="B77" s="386" t="str">
        <f>IFERROR(VLOOKUP(A77,'Impact Indicators - Section B'!$A$9:$S$35,19,FALSE),"")</f>
        <v/>
      </c>
      <c r="C77" s="490" t="str">
        <f t="array" ref="C77">IFERROR(IF(INDEX('Disaggregation Records'!$E$3:$E$56,MATCH(RIGHT(L77,255),RIGHT('Disaggregation Records'!$D$3:$D$56,255),0))=0,"",INDEX('Disaggregation Records'!$E$3:$E$56,MATCH(RIGHT(L77,255),RIGHT('Disaggregation Records'!$D$3:$D$56,255),0))),"")</f>
        <v/>
      </c>
      <c r="D77" s="490" t="str">
        <f t="array" ref="D77">IFERROR(IF(INDEX('Disaggregation Records'!$F$3:$F$56,MATCH(RIGHT(L77,255),RIGHT('Disaggregation Records'!$D$3:$D$56,255),0))=0,"",INDEX('Disaggregation Records'!$F$3:$F$56,MATCH(RIGHT(L77,255),RIGHT('Disaggregation Records'!$D$3:$D$56,255),0))),"")</f>
        <v/>
      </c>
      <c r="E77" s="370" t="str">
        <f t="array" ref="E77">IFERROR(IF(INDEX('Disaggregation Data'!$K$3:$K$234,MATCH(RIGHT(M77,255),RIGHT('Disaggregation Data'!$J$3:$J$234,255),0))=0,"",INDEX('Disaggregation Data'!$K$3:$K$234,MATCH(RIGHT(M77,255),RIGHT('Disaggregation Data'!$J$3:$J$234,255),0))),"")</f>
        <v/>
      </c>
      <c r="F77" s="370" t="str">
        <f t="array" ref="F77">IFERROR(IF(INDEX('Disaggregation Data'!$L$3:$L$234,MATCH(RIGHT(M77,255),RIGHT('Disaggregation Data'!$J$3:$J$234,255),0))=0,"",INDEX('Disaggregation Data'!$L$3:$L$234,MATCH(RIGHT(M77,255),RIGHT('Disaggregation Data'!$J$3:$J$234,255),0))),"")</f>
        <v/>
      </c>
      <c r="G77" s="370" t="str">
        <f t="array" ref="G77">IFERROR(IF(INDEX('Disaggregation Data'!$M$3:$M$234,MATCH(RIGHT(M77,255),RIGHT('Disaggregation Data'!$J$3:$J$234,255),0))=0,"",INDEX('Disaggregation Data'!$M$3:$M$234,MATCH(RIGHT(M77,255),RIGHT('Disaggregation Data'!$J$3:$J$234,255),0))),"")</f>
        <v/>
      </c>
      <c r="H77" s="369" t="str">
        <f t="array" ref="H77">IFERROR(IF(INDEX('Disaggregation Data'!$N$3:$N$234,MATCH(RIGHT(M77,255),RIGHT('Disaggregation Data'!$J$3:$J$234,255),0))=0,"",INDEX('Disaggregation Data'!$N$3:$N$234,MATCH(RIGHT(M77,255),RIGHT('Disaggregation Data'!$J$3:$J$234,255),0))),"")</f>
        <v/>
      </c>
      <c r="I77" s="491" t="str">
        <f t="array" ref="I77">IFERROR(IF(INDEX('Disaggregation Records'!$G$3:$G$56,MATCH(LEFT(L77,255),LEFT('Disaggregation Records'!$D$3:$D$56,255),0))=0,"",INDEX('Disaggregation Records'!$G$3:$G$56,MATCH(LEFT(L77,255),LEFT('Disaggregation Records'!$D$3:$D$56,255),0))),"")</f>
        <v/>
      </c>
      <c r="J77" s="491" t="s">
        <v>390</v>
      </c>
      <c r="K77" s="491">
        <f t="shared" si="4"/>
        <v>28</v>
      </c>
      <c r="L77" s="491" t="str">
        <f t="shared" si="5"/>
        <v/>
      </c>
      <c r="M77" s="491" t="str">
        <f t="shared" si="6"/>
        <v/>
      </c>
      <c r="N77" s="447" t="b">
        <f t="shared" si="7"/>
        <v>0</v>
      </c>
      <c r="O77" s="451" t="s">
        <v>1676</v>
      </c>
      <c r="P77" s="246"/>
      <c r="Q77" s="245"/>
      <c r="U77" s="407"/>
      <c r="V77" s="407"/>
    </row>
    <row r="78" spans="1:22" ht="37.5" customHeight="1" x14ac:dyDescent="0.25">
      <c r="A78" s="367">
        <v>7</v>
      </c>
      <c r="B78" s="386" t="str">
        <f>IFERROR(VLOOKUP(A78,'Impact Indicators - Section B'!$A$9:$S$35,19,FALSE),"")</f>
        <v/>
      </c>
      <c r="C78" s="490" t="str">
        <f t="array" ref="C78">IFERROR(IF(INDEX('Disaggregation Records'!$E$3:$E$56,MATCH(RIGHT(L78,255),RIGHT('Disaggregation Records'!$D$3:$D$56,255),0))=0,"",INDEX('Disaggregation Records'!$E$3:$E$56,MATCH(RIGHT(L78,255),RIGHT('Disaggregation Records'!$D$3:$D$56,255),0))),"")</f>
        <v/>
      </c>
      <c r="D78" s="490" t="str">
        <f t="array" ref="D78">IFERROR(IF(INDEX('Disaggregation Records'!$F$3:$F$56,MATCH(RIGHT(L78,255),RIGHT('Disaggregation Records'!$D$3:$D$56,255),0))=0,"",INDEX('Disaggregation Records'!$F$3:$F$56,MATCH(RIGHT(L78,255),RIGHT('Disaggregation Records'!$D$3:$D$56,255),0))),"")</f>
        <v/>
      </c>
      <c r="E78" s="370" t="str">
        <f t="array" ref="E78">IFERROR(IF(INDEX('Disaggregation Data'!$K$3:$K$234,MATCH(RIGHT(M78,255),RIGHT('Disaggregation Data'!$J$3:$J$234,255),0))=0,"",INDEX('Disaggregation Data'!$K$3:$K$234,MATCH(RIGHT(M78,255),RIGHT('Disaggregation Data'!$J$3:$J$234,255),0))),"")</f>
        <v/>
      </c>
      <c r="F78" s="370" t="str">
        <f t="array" ref="F78">IFERROR(IF(INDEX('Disaggregation Data'!$L$3:$L$234,MATCH(RIGHT(M78,255),RIGHT('Disaggregation Data'!$J$3:$J$234,255),0))=0,"",INDEX('Disaggregation Data'!$L$3:$L$234,MATCH(RIGHT(M78,255),RIGHT('Disaggregation Data'!$J$3:$J$234,255),0))),"")</f>
        <v/>
      </c>
      <c r="G78" s="370" t="str">
        <f t="array" ref="G78">IFERROR(IF(INDEX('Disaggregation Data'!$M$3:$M$234,MATCH(RIGHT(M78,255),RIGHT('Disaggregation Data'!$J$3:$J$234,255),0))=0,"",INDEX('Disaggregation Data'!$M$3:$M$234,MATCH(RIGHT(M78,255),RIGHT('Disaggregation Data'!$J$3:$J$234,255),0))),"")</f>
        <v/>
      </c>
      <c r="H78" s="369" t="str">
        <f t="array" ref="H78">IFERROR(IF(INDEX('Disaggregation Data'!$N$3:$N$234,MATCH(RIGHT(M78,255),RIGHT('Disaggregation Data'!$J$3:$J$234,255),0))=0,"",INDEX('Disaggregation Data'!$N$3:$N$234,MATCH(RIGHT(M78,255),RIGHT('Disaggregation Data'!$J$3:$J$234,255),0))),"")</f>
        <v/>
      </c>
      <c r="I78" s="491" t="str">
        <f t="array" ref="I78">IFERROR(IF(INDEX('Disaggregation Records'!$G$3:$G$56,MATCH(LEFT(L78,255),LEFT('Disaggregation Records'!$D$3:$D$56,255),0))=0,"",INDEX('Disaggregation Records'!$G$3:$G$56,MATCH(LEFT(L78,255),LEFT('Disaggregation Records'!$D$3:$D$56,255),0))),"")</f>
        <v/>
      </c>
      <c r="J78" s="491" t="s">
        <v>390</v>
      </c>
      <c r="K78" s="491">
        <f t="shared" si="4"/>
        <v>29</v>
      </c>
      <c r="L78" s="491" t="str">
        <f t="shared" si="5"/>
        <v/>
      </c>
      <c r="M78" s="491" t="str">
        <f t="shared" si="6"/>
        <v/>
      </c>
      <c r="N78" s="447" t="b">
        <f t="shared" si="7"/>
        <v>0</v>
      </c>
      <c r="O78" s="451" t="s">
        <v>1677</v>
      </c>
      <c r="P78" s="246"/>
      <c r="Q78" s="245"/>
      <c r="U78" s="407"/>
      <c r="V78" s="407"/>
    </row>
    <row r="79" spans="1:22" ht="37.5" customHeight="1" x14ac:dyDescent="0.25">
      <c r="A79" s="367">
        <v>8</v>
      </c>
      <c r="B79" s="386" t="str">
        <f>IFERROR(VLOOKUP(A79,'Impact Indicators - Section B'!$A$9:$S$35,19,FALSE),"")</f>
        <v/>
      </c>
      <c r="C79" s="490" t="str">
        <f t="array" ref="C79">IFERROR(IF(INDEX('Disaggregation Records'!$E$3:$E$56,MATCH(RIGHT(L79,255),RIGHT('Disaggregation Records'!$D$3:$D$56,255),0))=0,"",INDEX('Disaggregation Records'!$E$3:$E$56,MATCH(RIGHT(L79,255),RIGHT('Disaggregation Records'!$D$3:$D$56,255),0))),"")</f>
        <v/>
      </c>
      <c r="D79" s="490" t="str">
        <f t="array" ref="D79">IFERROR(IF(INDEX('Disaggregation Records'!$F$3:$F$56,MATCH(RIGHT(L79,255),RIGHT('Disaggregation Records'!$D$3:$D$56,255),0))=0,"",INDEX('Disaggregation Records'!$F$3:$F$56,MATCH(RIGHT(L79,255),RIGHT('Disaggregation Records'!$D$3:$D$56,255),0))),"")</f>
        <v/>
      </c>
      <c r="E79" s="370" t="str">
        <f t="array" ref="E79">IFERROR(IF(INDEX('Disaggregation Data'!$K$3:$K$234,MATCH(RIGHT(M79,255),RIGHT('Disaggregation Data'!$J$3:$J$234,255),0))=0,"",INDEX('Disaggregation Data'!$K$3:$K$234,MATCH(RIGHT(M79,255),RIGHT('Disaggregation Data'!$J$3:$J$234,255),0))),"")</f>
        <v/>
      </c>
      <c r="F79" s="370" t="str">
        <f t="array" ref="F79">IFERROR(IF(INDEX('Disaggregation Data'!$L$3:$L$234,MATCH(RIGHT(M79,255),RIGHT('Disaggregation Data'!$J$3:$J$234,255),0))=0,"",INDEX('Disaggregation Data'!$L$3:$L$234,MATCH(RIGHT(M79,255),RIGHT('Disaggregation Data'!$J$3:$J$234,255),0))),"")</f>
        <v/>
      </c>
      <c r="G79" s="370" t="str">
        <f t="array" ref="G79">IFERROR(IF(INDEX('Disaggregation Data'!$M$3:$M$234,MATCH(RIGHT(M79,255),RIGHT('Disaggregation Data'!$J$3:$J$234,255),0))=0,"",INDEX('Disaggregation Data'!$M$3:$M$234,MATCH(RIGHT(M79,255),RIGHT('Disaggregation Data'!$J$3:$J$234,255),0))),"")</f>
        <v/>
      </c>
      <c r="H79" s="369" t="str">
        <f t="array" ref="H79">IFERROR(IF(INDEX('Disaggregation Data'!$N$3:$N$234,MATCH(RIGHT(M79,255),RIGHT('Disaggregation Data'!$J$3:$J$234,255),0))=0,"",INDEX('Disaggregation Data'!$N$3:$N$234,MATCH(RIGHT(M79,255),RIGHT('Disaggregation Data'!$J$3:$J$234,255),0))),"")</f>
        <v/>
      </c>
      <c r="I79" s="491" t="str">
        <f t="array" ref="I79">IFERROR(IF(INDEX('Disaggregation Records'!$G$3:$G$56,MATCH(LEFT(L79,255),LEFT('Disaggregation Records'!$D$3:$D$56,255),0))=0,"",INDEX('Disaggregation Records'!$G$3:$G$56,MATCH(LEFT(L79,255),LEFT('Disaggregation Records'!$D$3:$D$56,255),0))),"")</f>
        <v/>
      </c>
      <c r="J79" s="491" t="s">
        <v>391</v>
      </c>
      <c r="K79" s="491">
        <f t="shared" si="4"/>
        <v>30</v>
      </c>
      <c r="L79" s="491" t="str">
        <f t="shared" si="5"/>
        <v/>
      </c>
      <c r="M79" s="491" t="str">
        <f t="shared" si="6"/>
        <v/>
      </c>
      <c r="N79" s="447" t="b">
        <f t="shared" si="7"/>
        <v>0</v>
      </c>
      <c r="O79" s="451" t="s">
        <v>1678</v>
      </c>
      <c r="P79" s="246"/>
      <c r="Q79" s="245"/>
      <c r="U79" s="407"/>
      <c r="V79" s="407"/>
    </row>
    <row r="80" spans="1:22" ht="37.5" customHeight="1" x14ac:dyDescent="0.25">
      <c r="A80" s="367">
        <v>8</v>
      </c>
      <c r="B80" s="386" t="str">
        <f>IFERROR(VLOOKUP(A80,'Impact Indicators - Section B'!$A$9:$S$35,19,FALSE),"")</f>
        <v/>
      </c>
      <c r="C80" s="490" t="str">
        <f t="array" ref="C80">IFERROR(IF(INDEX('Disaggregation Records'!$E$3:$E$56,MATCH(RIGHT(L80,255),RIGHT('Disaggregation Records'!$D$3:$D$56,255),0))=0,"",INDEX('Disaggregation Records'!$E$3:$E$56,MATCH(RIGHT(L80,255),RIGHT('Disaggregation Records'!$D$3:$D$56,255),0))),"")</f>
        <v/>
      </c>
      <c r="D80" s="490" t="str">
        <f t="array" ref="D80">IFERROR(IF(INDEX('Disaggregation Records'!$F$3:$F$56,MATCH(RIGHT(L80,255),RIGHT('Disaggregation Records'!$D$3:$D$56,255),0))=0,"",INDEX('Disaggregation Records'!$F$3:$F$56,MATCH(RIGHT(L80,255),RIGHT('Disaggregation Records'!$D$3:$D$56,255),0))),"")</f>
        <v/>
      </c>
      <c r="E80" s="370" t="str">
        <f t="array" ref="E80">IFERROR(IF(INDEX('Disaggregation Data'!$K$3:$K$234,MATCH(RIGHT(M80,255),RIGHT('Disaggregation Data'!$J$3:$J$234,255),0))=0,"",INDEX('Disaggregation Data'!$K$3:$K$234,MATCH(RIGHT(M80,255),RIGHT('Disaggregation Data'!$J$3:$J$234,255),0))),"")</f>
        <v/>
      </c>
      <c r="F80" s="370" t="str">
        <f t="array" ref="F80">IFERROR(IF(INDEX('Disaggregation Data'!$L$3:$L$234,MATCH(RIGHT(M80,255),RIGHT('Disaggregation Data'!$J$3:$J$234,255),0))=0,"",INDEX('Disaggregation Data'!$L$3:$L$234,MATCH(RIGHT(M80,255),RIGHT('Disaggregation Data'!$J$3:$J$234,255),0))),"")</f>
        <v/>
      </c>
      <c r="G80" s="370" t="str">
        <f t="array" ref="G80">IFERROR(IF(INDEX('Disaggregation Data'!$M$3:$M$234,MATCH(RIGHT(M80,255),RIGHT('Disaggregation Data'!$J$3:$J$234,255),0))=0,"",INDEX('Disaggregation Data'!$M$3:$M$234,MATCH(RIGHT(M80,255),RIGHT('Disaggregation Data'!$J$3:$J$234,255),0))),"")</f>
        <v/>
      </c>
      <c r="H80" s="369" t="str">
        <f t="array" ref="H80">IFERROR(IF(INDEX('Disaggregation Data'!$N$3:$N$234,MATCH(RIGHT(M80,255),RIGHT('Disaggregation Data'!$J$3:$J$234,255),0))=0,"",INDEX('Disaggregation Data'!$N$3:$N$234,MATCH(RIGHT(M80,255),RIGHT('Disaggregation Data'!$J$3:$J$234,255),0))),"")</f>
        <v/>
      </c>
      <c r="I80" s="491" t="str">
        <f t="array" ref="I80">IFERROR(IF(INDEX('Disaggregation Records'!$G$3:$G$56,MATCH(LEFT(L80,255),LEFT('Disaggregation Records'!$D$3:$D$56,255),0))=0,"",INDEX('Disaggregation Records'!$G$3:$G$56,MATCH(LEFT(L80,255),LEFT('Disaggregation Records'!$D$3:$D$56,255),0))),"")</f>
        <v/>
      </c>
      <c r="J80" s="491" t="s">
        <v>391</v>
      </c>
      <c r="K80" s="491">
        <f t="shared" si="4"/>
        <v>31</v>
      </c>
      <c r="L80" s="491" t="str">
        <f t="shared" si="5"/>
        <v/>
      </c>
      <c r="M80" s="491" t="str">
        <f t="shared" si="6"/>
        <v/>
      </c>
      <c r="N80" s="447" t="b">
        <f t="shared" si="7"/>
        <v>0</v>
      </c>
      <c r="O80" s="451" t="s">
        <v>1679</v>
      </c>
      <c r="P80" s="246"/>
      <c r="Q80" s="245"/>
      <c r="U80" s="407"/>
      <c r="V80" s="407"/>
    </row>
    <row r="81" spans="1:22" ht="37.5" customHeight="1" x14ac:dyDescent="0.25">
      <c r="A81" s="367">
        <v>8</v>
      </c>
      <c r="B81" s="386" t="str">
        <f>IFERROR(VLOOKUP(A81,'Impact Indicators - Section B'!$A$9:$S$35,19,FALSE),"")</f>
        <v/>
      </c>
      <c r="C81" s="490" t="str">
        <f t="array" ref="C81">IFERROR(IF(INDEX('Disaggregation Records'!$E$3:$E$56,MATCH(RIGHT(L81,255),RIGHT('Disaggregation Records'!$D$3:$D$56,255),0))=0,"",INDEX('Disaggregation Records'!$E$3:$E$56,MATCH(RIGHT(L81,255),RIGHT('Disaggregation Records'!$D$3:$D$56,255),0))),"")</f>
        <v/>
      </c>
      <c r="D81" s="490" t="str">
        <f t="array" ref="D81">IFERROR(IF(INDEX('Disaggregation Records'!$F$3:$F$56,MATCH(RIGHT(L81,255),RIGHT('Disaggregation Records'!$D$3:$D$56,255),0))=0,"",INDEX('Disaggregation Records'!$F$3:$F$56,MATCH(RIGHT(L81,255),RIGHT('Disaggregation Records'!$D$3:$D$56,255),0))),"")</f>
        <v/>
      </c>
      <c r="E81" s="370" t="str">
        <f t="array" ref="E81">IFERROR(IF(INDEX('Disaggregation Data'!$K$3:$K$234,MATCH(RIGHT(M81,255),RIGHT('Disaggregation Data'!$J$3:$J$234,255),0))=0,"",INDEX('Disaggregation Data'!$K$3:$K$234,MATCH(RIGHT(M81,255),RIGHT('Disaggregation Data'!$J$3:$J$234,255),0))),"")</f>
        <v/>
      </c>
      <c r="F81" s="370" t="str">
        <f t="array" ref="F81">IFERROR(IF(INDEX('Disaggregation Data'!$L$3:$L$234,MATCH(RIGHT(M81,255),RIGHT('Disaggregation Data'!$J$3:$J$234,255),0))=0,"",INDEX('Disaggregation Data'!$L$3:$L$234,MATCH(RIGHT(M81,255),RIGHT('Disaggregation Data'!$J$3:$J$234,255),0))),"")</f>
        <v/>
      </c>
      <c r="G81" s="370" t="str">
        <f t="array" ref="G81">IFERROR(IF(INDEX('Disaggregation Data'!$M$3:$M$234,MATCH(RIGHT(M81,255),RIGHT('Disaggregation Data'!$J$3:$J$234,255),0))=0,"",INDEX('Disaggregation Data'!$M$3:$M$234,MATCH(RIGHT(M81,255),RIGHT('Disaggregation Data'!$J$3:$J$234,255),0))),"")</f>
        <v/>
      </c>
      <c r="H81" s="369" t="str">
        <f t="array" ref="H81">IFERROR(IF(INDEX('Disaggregation Data'!$N$3:$N$234,MATCH(RIGHT(M81,255),RIGHT('Disaggregation Data'!$J$3:$J$234,255),0))=0,"",INDEX('Disaggregation Data'!$N$3:$N$234,MATCH(RIGHT(M81,255),RIGHT('Disaggregation Data'!$J$3:$J$234,255),0))),"")</f>
        <v/>
      </c>
      <c r="I81" s="491" t="str">
        <f t="array" ref="I81">IFERROR(IF(INDEX('Disaggregation Records'!$G$3:$G$56,MATCH(LEFT(L81,255),LEFT('Disaggregation Records'!$D$3:$D$56,255),0))=0,"",INDEX('Disaggregation Records'!$G$3:$G$56,MATCH(LEFT(L81,255),LEFT('Disaggregation Records'!$D$3:$D$56,255),0))),"")</f>
        <v/>
      </c>
      <c r="J81" s="491" t="s">
        <v>391</v>
      </c>
      <c r="K81" s="491">
        <f t="shared" si="4"/>
        <v>32</v>
      </c>
      <c r="L81" s="491" t="str">
        <f t="shared" si="5"/>
        <v/>
      </c>
      <c r="M81" s="491" t="str">
        <f t="shared" si="6"/>
        <v/>
      </c>
      <c r="N81" s="447" t="b">
        <f t="shared" si="7"/>
        <v>0</v>
      </c>
      <c r="O81" s="451" t="s">
        <v>1680</v>
      </c>
      <c r="P81" s="246"/>
      <c r="Q81" s="245"/>
      <c r="U81" s="407"/>
      <c r="V81" s="407"/>
    </row>
    <row r="82" spans="1:22" ht="37.5" customHeight="1" x14ac:dyDescent="0.25">
      <c r="A82" s="367">
        <v>8</v>
      </c>
      <c r="B82" s="386" t="str">
        <f>IFERROR(VLOOKUP(A82,'Impact Indicators - Section B'!$A$9:$S$35,19,FALSE),"")</f>
        <v/>
      </c>
      <c r="C82" s="490" t="str">
        <f t="array" ref="C82">IFERROR(IF(INDEX('Disaggregation Records'!$E$3:$E$56,MATCH(RIGHT(L82,255),RIGHT('Disaggregation Records'!$D$3:$D$56,255),0))=0,"",INDEX('Disaggregation Records'!$E$3:$E$56,MATCH(RIGHT(L82,255),RIGHT('Disaggregation Records'!$D$3:$D$56,255),0))),"")</f>
        <v/>
      </c>
      <c r="D82" s="490" t="str">
        <f t="array" ref="D82">IFERROR(IF(INDEX('Disaggregation Records'!$F$3:$F$56,MATCH(RIGHT(L82,255),RIGHT('Disaggregation Records'!$D$3:$D$56,255),0))=0,"",INDEX('Disaggregation Records'!$F$3:$F$56,MATCH(RIGHT(L82,255),RIGHT('Disaggregation Records'!$D$3:$D$56,255),0))),"")</f>
        <v/>
      </c>
      <c r="E82" s="370" t="str">
        <f t="array" ref="E82">IFERROR(IF(INDEX('Disaggregation Data'!$K$3:$K$234,MATCH(RIGHT(M82,255),RIGHT('Disaggregation Data'!$J$3:$J$234,255),0))=0,"",INDEX('Disaggregation Data'!$K$3:$K$234,MATCH(RIGHT(M82,255),RIGHT('Disaggregation Data'!$J$3:$J$234,255),0))),"")</f>
        <v/>
      </c>
      <c r="F82" s="370" t="str">
        <f t="array" ref="F82">IFERROR(IF(INDEX('Disaggregation Data'!$L$3:$L$234,MATCH(RIGHT(M82,255),RIGHT('Disaggregation Data'!$J$3:$J$234,255),0))=0,"",INDEX('Disaggregation Data'!$L$3:$L$234,MATCH(RIGHT(M82,255),RIGHT('Disaggregation Data'!$J$3:$J$234,255),0))),"")</f>
        <v/>
      </c>
      <c r="G82" s="370" t="str">
        <f t="array" ref="G82">IFERROR(IF(INDEX('Disaggregation Data'!$M$3:$M$234,MATCH(RIGHT(M82,255),RIGHT('Disaggregation Data'!$J$3:$J$234,255),0))=0,"",INDEX('Disaggregation Data'!$M$3:$M$234,MATCH(RIGHT(M82,255),RIGHT('Disaggregation Data'!$J$3:$J$234,255),0))),"")</f>
        <v/>
      </c>
      <c r="H82" s="369" t="str">
        <f t="array" ref="H82">IFERROR(IF(INDEX('Disaggregation Data'!$N$3:$N$234,MATCH(RIGHT(M82,255),RIGHT('Disaggregation Data'!$J$3:$J$234,255),0))=0,"",INDEX('Disaggregation Data'!$N$3:$N$234,MATCH(RIGHT(M82,255),RIGHT('Disaggregation Data'!$J$3:$J$234,255),0))),"")</f>
        <v/>
      </c>
      <c r="I82" s="491" t="str">
        <f t="array" ref="I82">IFERROR(IF(INDEX('Disaggregation Records'!$G$3:$G$56,MATCH(LEFT(L82,255),LEFT('Disaggregation Records'!$D$3:$D$56,255),0))=0,"",INDEX('Disaggregation Records'!$G$3:$G$56,MATCH(LEFT(L82,255),LEFT('Disaggregation Records'!$D$3:$D$56,255),0))),"")</f>
        <v/>
      </c>
      <c r="J82" s="491" t="s">
        <v>391</v>
      </c>
      <c r="K82" s="491">
        <f t="shared" si="4"/>
        <v>33</v>
      </c>
      <c r="L82" s="491" t="str">
        <f t="shared" si="5"/>
        <v/>
      </c>
      <c r="M82" s="491" t="str">
        <f t="shared" si="6"/>
        <v/>
      </c>
      <c r="N82" s="447" t="b">
        <f t="shared" si="7"/>
        <v>0</v>
      </c>
      <c r="O82" s="451" t="s">
        <v>1681</v>
      </c>
      <c r="P82" s="246"/>
      <c r="Q82" s="245"/>
      <c r="U82" s="407"/>
      <c r="V82" s="407"/>
    </row>
    <row r="83" spans="1:22" ht="37.5" customHeight="1" x14ac:dyDescent="0.25">
      <c r="A83" s="367">
        <v>8</v>
      </c>
      <c r="B83" s="386" t="str">
        <f>IFERROR(VLOOKUP(A83,'Impact Indicators - Section B'!$A$9:$S$35,19,FALSE),"")</f>
        <v/>
      </c>
      <c r="C83" s="490" t="str">
        <f t="array" ref="C83">IFERROR(IF(INDEX('Disaggregation Records'!$E$3:$E$56,MATCH(RIGHT(L83,255),RIGHT('Disaggregation Records'!$D$3:$D$56,255),0))=0,"",INDEX('Disaggregation Records'!$E$3:$E$56,MATCH(RIGHT(L83,255),RIGHT('Disaggregation Records'!$D$3:$D$56,255),0))),"")</f>
        <v/>
      </c>
      <c r="D83" s="490" t="str">
        <f t="array" ref="D83">IFERROR(IF(INDEX('Disaggregation Records'!$F$3:$F$56,MATCH(RIGHT(L83,255),RIGHT('Disaggregation Records'!$D$3:$D$56,255),0))=0,"",INDEX('Disaggregation Records'!$F$3:$F$56,MATCH(RIGHT(L83,255),RIGHT('Disaggregation Records'!$D$3:$D$56,255),0))),"")</f>
        <v/>
      </c>
      <c r="E83" s="370" t="str">
        <f t="array" ref="E83">IFERROR(IF(INDEX('Disaggregation Data'!$K$3:$K$234,MATCH(RIGHT(M83,255),RIGHT('Disaggregation Data'!$J$3:$J$234,255),0))=0,"",INDEX('Disaggregation Data'!$K$3:$K$234,MATCH(RIGHT(M83,255),RIGHT('Disaggregation Data'!$J$3:$J$234,255),0))),"")</f>
        <v/>
      </c>
      <c r="F83" s="370" t="str">
        <f t="array" ref="F83">IFERROR(IF(INDEX('Disaggregation Data'!$L$3:$L$234,MATCH(RIGHT(M83,255),RIGHT('Disaggregation Data'!$J$3:$J$234,255),0))=0,"",INDEX('Disaggregation Data'!$L$3:$L$234,MATCH(RIGHT(M83,255),RIGHT('Disaggregation Data'!$J$3:$J$234,255),0))),"")</f>
        <v/>
      </c>
      <c r="G83" s="370" t="str">
        <f t="array" ref="G83">IFERROR(IF(INDEX('Disaggregation Data'!$M$3:$M$234,MATCH(RIGHT(M83,255),RIGHT('Disaggregation Data'!$J$3:$J$234,255),0))=0,"",INDEX('Disaggregation Data'!$M$3:$M$234,MATCH(RIGHT(M83,255),RIGHT('Disaggregation Data'!$J$3:$J$234,255),0))),"")</f>
        <v/>
      </c>
      <c r="H83" s="369" t="str">
        <f t="array" ref="H83">IFERROR(IF(INDEX('Disaggregation Data'!$N$3:$N$234,MATCH(RIGHT(M83,255),RIGHT('Disaggregation Data'!$J$3:$J$234,255),0))=0,"",INDEX('Disaggregation Data'!$N$3:$N$234,MATCH(RIGHT(M83,255),RIGHT('Disaggregation Data'!$J$3:$J$234,255),0))),"")</f>
        <v/>
      </c>
      <c r="I83" s="491" t="str">
        <f t="array" ref="I83">IFERROR(IF(INDEX('Disaggregation Records'!$G$3:$G$56,MATCH(LEFT(L83,255),LEFT('Disaggregation Records'!$D$3:$D$56,255),0))=0,"",INDEX('Disaggregation Records'!$G$3:$G$56,MATCH(LEFT(L83,255),LEFT('Disaggregation Records'!$D$3:$D$56,255),0))),"")</f>
        <v/>
      </c>
      <c r="J83" s="491" t="s">
        <v>391</v>
      </c>
      <c r="K83" s="491">
        <f t="shared" si="4"/>
        <v>34</v>
      </c>
      <c r="L83" s="491" t="str">
        <f t="shared" si="5"/>
        <v/>
      </c>
      <c r="M83" s="491" t="str">
        <f t="shared" si="6"/>
        <v/>
      </c>
      <c r="N83" s="447" t="b">
        <f t="shared" si="7"/>
        <v>0</v>
      </c>
      <c r="O83" s="451" t="s">
        <v>1682</v>
      </c>
      <c r="P83" s="246"/>
      <c r="Q83" s="245"/>
      <c r="U83" s="407"/>
      <c r="V83" s="407"/>
    </row>
    <row r="84" spans="1:22" ht="37.5" customHeight="1" x14ac:dyDescent="0.25">
      <c r="A84" s="367">
        <v>8</v>
      </c>
      <c r="B84" s="386" t="str">
        <f>IFERROR(VLOOKUP(A84,'Impact Indicators - Section B'!$A$9:$S$35,19,FALSE),"")</f>
        <v/>
      </c>
      <c r="C84" s="490" t="str">
        <f t="array" ref="C84">IFERROR(IF(INDEX('Disaggregation Records'!$E$3:$E$56,MATCH(RIGHT(L84,255),RIGHT('Disaggregation Records'!$D$3:$D$56,255),0))=0,"",INDEX('Disaggregation Records'!$E$3:$E$56,MATCH(RIGHT(L84,255),RIGHT('Disaggregation Records'!$D$3:$D$56,255),0))),"")</f>
        <v/>
      </c>
      <c r="D84" s="490" t="str">
        <f t="array" ref="D84">IFERROR(IF(INDEX('Disaggregation Records'!$F$3:$F$56,MATCH(RIGHT(L84,255),RIGHT('Disaggregation Records'!$D$3:$D$56,255),0))=0,"",INDEX('Disaggregation Records'!$F$3:$F$56,MATCH(RIGHT(L84,255),RIGHT('Disaggregation Records'!$D$3:$D$56,255),0))),"")</f>
        <v/>
      </c>
      <c r="E84" s="370" t="str">
        <f t="array" ref="E84">IFERROR(IF(INDEX('Disaggregation Data'!$K$3:$K$234,MATCH(RIGHT(M84,255),RIGHT('Disaggregation Data'!$J$3:$J$234,255),0))=0,"",INDEX('Disaggregation Data'!$K$3:$K$234,MATCH(RIGHT(M84,255),RIGHT('Disaggregation Data'!$J$3:$J$234,255),0))),"")</f>
        <v/>
      </c>
      <c r="F84" s="370" t="str">
        <f t="array" ref="F84">IFERROR(IF(INDEX('Disaggregation Data'!$L$3:$L$234,MATCH(RIGHT(M84,255),RIGHT('Disaggregation Data'!$J$3:$J$234,255),0))=0,"",INDEX('Disaggregation Data'!$L$3:$L$234,MATCH(RIGHT(M84,255),RIGHT('Disaggregation Data'!$J$3:$J$234,255),0))),"")</f>
        <v/>
      </c>
      <c r="G84" s="370" t="str">
        <f t="array" ref="G84">IFERROR(IF(INDEX('Disaggregation Data'!$M$3:$M$234,MATCH(RIGHT(M84,255),RIGHT('Disaggregation Data'!$J$3:$J$234,255),0))=0,"",INDEX('Disaggregation Data'!$M$3:$M$234,MATCH(RIGHT(M84,255),RIGHT('Disaggregation Data'!$J$3:$J$234,255),0))),"")</f>
        <v/>
      </c>
      <c r="H84" s="369" t="str">
        <f t="array" ref="H84">IFERROR(IF(INDEX('Disaggregation Data'!$N$3:$N$234,MATCH(RIGHT(M84,255),RIGHT('Disaggregation Data'!$J$3:$J$234,255),0))=0,"",INDEX('Disaggregation Data'!$N$3:$N$234,MATCH(RIGHT(M84,255),RIGHT('Disaggregation Data'!$J$3:$J$234,255),0))),"")</f>
        <v/>
      </c>
      <c r="I84" s="491" t="str">
        <f t="array" ref="I84">IFERROR(IF(INDEX('Disaggregation Records'!$G$3:$G$56,MATCH(LEFT(L84,255),LEFT('Disaggregation Records'!$D$3:$D$56,255),0))=0,"",INDEX('Disaggregation Records'!$G$3:$G$56,MATCH(LEFT(L84,255),LEFT('Disaggregation Records'!$D$3:$D$56,255),0))),"")</f>
        <v/>
      </c>
      <c r="J84" s="491" t="s">
        <v>391</v>
      </c>
      <c r="K84" s="491">
        <f t="shared" si="4"/>
        <v>35</v>
      </c>
      <c r="L84" s="491" t="str">
        <f t="shared" si="5"/>
        <v/>
      </c>
      <c r="M84" s="491" t="str">
        <f t="shared" si="6"/>
        <v/>
      </c>
      <c r="N84" s="447" t="b">
        <f t="shared" si="7"/>
        <v>0</v>
      </c>
      <c r="O84" s="451" t="s">
        <v>1683</v>
      </c>
      <c r="P84" s="246"/>
      <c r="Q84" s="245"/>
      <c r="U84" s="407"/>
      <c r="V84" s="407"/>
    </row>
    <row r="85" spans="1:22" ht="37.5" customHeight="1" x14ac:dyDescent="0.25">
      <c r="A85" s="367">
        <v>8</v>
      </c>
      <c r="B85" s="386" t="str">
        <f>IFERROR(VLOOKUP(A85,'Impact Indicators - Section B'!$A$9:$S$35,19,FALSE),"")</f>
        <v/>
      </c>
      <c r="C85" s="490" t="str">
        <f t="array" ref="C85">IFERROR(IF(INDEX('Disaggregation Records'!$E$3:$E$56,MATCH(RIGHT(L85,255),RIGHT('Disaggregation Records'!$D$3:$D$56,255),0))=0,"",INDEX('Disaggregation Records'!$E$3:$E$56,MATCH(RIGHT(L85,255),RIGHT('Disaggregation Records'!$D$3:$D$56,255),0))),"")</f>
        <v/>
      </c>
      <c r="D85" s="490" t="str">
        <f t="array" ref="D85">IFERROR(IF(INDEX('Disaggregation Records'!$F$3:$F$56,MATCH(RIGHT(L85,255),RIGHT('Disaggregation Records'!$D$3:$D$56,255),0))=0,"",INDEX('Disaggregation Records'!$F$3:$F$56,MATCH(RIGHT(L85,255),RIGHT('Disaggregation Records'!$D$3:$D$56,255),0))),"")</f>
        <v/>
      </c>
      <c r="E85" s="370" t="str">
        <f t="array" ref="E85">IFERROR(IF(INDEX('Disaggregation Data'!$K$3:$K$234,MATCH(RIGHT(M85,255),RIGHT('Disaggregation Data'!$J$3:$J$234,255),0))=0,"",INDEX('Disaggregation Data'!$K$3:$K$234,MATCH(RIGHT(M85,255),RIGHT('Disaggregation Data'!$J$3:$J$234,255),0))),"")</f>
        <v/>
      </c>
      <c r="F85" s="370" t="str">
        <f t="array" ref="F85">IFERROR(IF(INDEX('Disaggregation Data'!$L$3:$L$234,MATCH(RIGHT(M85,255),RIGHT('Disaggregation Data'!$J$3:$J$234,255),0))=0,"",INDEX('Disaggregation Data'!$L$3:$L$234,MATCH(RIGHT(M85,255),RIGHT('Disaggregation Data'!$J$3:$J$234,255),0))),"")</f>
        <v/>
      </c>
      <c r="G85" s="370" t="str">
        <f t="array" ref="G85">IFERROR(IF(INDEX('Disaggregation Data'!$M$3:$M$234,MATCH(RIGHT(M85,255),RIGHT('Disaggregation Data'!$J$3:$J$234,255),0))=0,"",INDEX('Disaggregation Data'!$M$3:$M$234,MATCH(RIGHT(M85,255),RIGHT('Disaggregation Data'!$J$3:$J$234,255),0))),"")</f>
        <v/>
      </c>
      <c r="H85" s="369" t="str">
        <f t="array" ref="H85">IFERROR(IF(INDEX('Disaggregation Data'!$N$3:$N$234,MATCH(RIGHT(M85,255),RIGHT('Disaggregation Data'!$J$3:$J$234,255),0))=0,"",INDEX('Disaggregation Data'!$N$3:$N$234,MATCH(RIGHT(M85,255),RIGHT('Disaggregation Data'!$J$3:$J$234,255),0))),"")</f>
        <v/>
      </c>
      <c r="I85" s="491" t="str">
        <f t="array" ref="I85">IFERROR(IF(INDEX('Disaggregation Records'!$G$3:$G$56,MATCH(LEFT(L85,255),LEFT('Disaggregation Records'!$D$3:$D$56,255),0))=0,"",INDEX('Disaggregation Records'!$G$3:$G$56,MATCH(LEFT(L85,255),LEFT('Disaggregation Records'!$D$3:$D$56,255),0))),"")</f>
        <v/>
      </c>
      <c r="J85" s="491" t="s">
        <v>391</v>
      </c>
      <c r="K85" s="491">
        <f t="shared" si="4"/>
        <v>36</v>
      </c>
      <c r="L85" s="491" t="str">
        <f t="shared" si="5"/>
        <v/>
      </c>
      <c r="M85" s="491" t="str">
        <f t="shared" si="6"/>
        <v/>
      </c>
      <c r="N85" s="447" t="b">
        <f t="shared" si="7"/>
        <v>0</v>
      </c>
      <c r="O85" s="451" t="s">
        <v>1684</v>
      </c>
      <c r="P85" s="246"/>
      <c r="Q85" s="245"/>
      <c r="U85" s="407"/>
      <c r="V85" s="407"/>
    </row>
    <row r="86" spans="1:22" ht="37.5" customHeight="1" x14ac:dyDescent="0.25">
      <c r="A86" s="367">
        <v>8</v>
      </c>
      <c r="B86" s="386" t="str">
        <f>IFERROR(VLOOKUP(A86,'Impact Indicators - Section B'!$A$9:$S$35,19,FALSE),"")</f>
        <v/>
      </c>
      <c r="C86" s="490" t="str">
        <f t="array" ref="C86">IFERROR(IF(INDEX('Disaggregation Records'!$E$3:$E$56,MATCH(RIGHT(L86,255),RIGHT('Disaggregation Records'!$D$3:$D$56,255),0))=0,"",INDEX('Disaggregation Records'!$E$3:$E$56,MATCH(RIGHT(L86,255),RIGHT('Disaggregation Records'!$D$3:$D$56,255),0))),"")</f>
        <v/>
      </c>
      <c r="D86" s="490" t="str">
        <f t="array" ref="D86">IFERROR(IF(INDEX('Disaggregation Records'!$F$3:$F$56,MATCH(RIGHT(L86,255),RIGHT('Disaggregation Records'!$D$3:$D$56,255),0))=0,"",INDEX('Disaggregation Records'!$F$3:$F$56,MATCH(RIGHT(L86,255),RIGHT('Disaggregation Records'!$D$3:$D$56,255),0))),"")</f>
        <v/>
      </c>
      <c r="E86" s="370" t="str">
        <f t="array" ref="E86">IFERROR(IF(INDEX('Disaggregation Data'!$K$3:$K$234,MATCH(RIGHT(M86,255),RIGHT('Disaggregation Data'!$J$3:$J$234,255),0))=0,"",INDEX('Disaggregation Data'!$K$3:$K$234,MATCH(RIGHT(M86,255),RIGHT('Disaggregation Data'!$J$3:$J$234,255),0))),"")</f>
        <v/>
      </c>
      <c r="F86" s="370" t="str">
        <f t="array" ref="F86">IFERROR(IF(INDEX('Disaggregation Data'!$L$3:$L$234,MATCH(RIGHT(M86,255),RIGHT('Disaggregation Data'!$J$3:$J$234,255),0))=0,"",INDEX('Disaggregation Data'!$L$3:$L$234,MATCH(RIGHT(M86,255),RIGHT('Disaggregation Data'!$J$3:$J$234,255),0))),"")</f>
        <v/>
      </c>
      <c r="G86" s="370" t="str">
        <f t="array" ref="G86">IFERROR(IF(INDEX('Disaggregation Data'!$M$3:$M$234,MATCH(RIGHT(M86,255),RIGHT('Disaggregation Data'!$J$3:$J$234,255),0))=0,"",INDEX('Disaggregation Data'!$M$3:$M$234,MATCH(RIGHT(M86,255),RIGHT('Disaggregation Data'!$J$3:$J$234,255),0))),"")</f>
        <v/>
      </c>
      <c r="H86" s="369" t="str">
        <f t="array" ref="H86">IFERROR(IF(INDEX('Disaggregation Data'!$N$3:$N$234,MATCH(RIGHT(M86,255),RIGHT('Disaggregation Data'!$J$3:$J$234,255),0))=0,"",INDEX('Disaggregation Data'!$N$3:$N$234,MATCH(RIGHT(M86,255),RIGHT('Disaggregation Data'!$J$3:$J$234,255),0))),"")</f>
        <v/>
      </c>
      <c r="I86" s="491" t="str">
        <f t="array" ref="I86">IFERROR(IF(INDEX('Disaggregation Records'!$G$3:$G$56,MATCH(LEFT(L86,255),LEFT('Disaggregation Records'!$D$3:$D$56,255),0))=0,"",INDEX('Disaggregation Records'!$G$3:$G$56,MATCH(LEFT(L86,255),LEFT('Disaggregation Records'!$D$3:$D$56,255),0))),"")</f>
        <v/>
      </c>
      <c r="J86" s="491" t="s">
        <v>391</v>
      </c>
      <c r="K86" s="491">
        <f t="shared" si="4"/>
        <v>37</v>
      </c>
      <c r="L86" s="491" t="str">
        <f t="shared" si="5"/>
        <v/>
      </c>
      <c r="M86" s="491" t="str">
        <f t="shared" si="6"/>
        <v/>
      </c>
      <c r="N86" s="447" t="b">
        <f t="shared" si="7"/>
        <v>0</v>
      </c>
      <c r="O86" s="451" t="s">
        <v>1685</v>
      </c>
      <c r="P86" s="246"/>
      <c r="Q86" s="245"/>
      <c r="U86" s="407"/>
      <c r="V86" s="407"/>
    </row>
    <row r="87" spans="1:22" ht="37.5" customHeight="1" x14ac:dyDescent="0.25">
      <c r="A87" s="367">
        <v>8</v>
      </c>
      <c r="B87" s="386" t="str">
        <f>IFERROR(VLOOKUP(A87,'Impact Indicators - Section B'!$A$9:$S$35,19,FALSE),"")</f>
        <v/>
      </c>
      <c r="C87" s="490" t="str">
        <f t="array" ref="C87">IFERROR(IF(INDEX('Disaggregation Records'!$E$3:$E$56,MATCH(RIGHT(L87,255),RIGHT('Disaggregation Records'!$D$3:$D$56,255),0))=0,"",INDEX('Disaggregation Records'!$E$3:$E$56,MATCH(RIGHT(L87,255),RIGHT('Disaggregation Records'!$D$3:$D$56,255),0))),"")</f>
        <v/>
      </c>
      <c r="D87" s="490" t="str">
        <f t="array" ref="D87">IFERROR(IF(INDEX('Disaggregation Records'!$F$3:$F$56,MATCH(RIGHT(L87,255),RIGHT('Disaggregation Records'!$D$3:$D$56,255),0))=0,"",INDEX('Disaggregation Records'!$F$3:$F$56,MATCH(RIGHT(L87,255),RIGHT('Disaggregation Records'!$D$3:$D$56,255),0))),"")</f>
        <v/>
      </c>
      <c r="E87" s="370" t="str">
        <f t="array" ref="E87">IFERROR(IF(INDEX('Disaggregation Data'!$K$3:$K$234,MATCH(RIGHT(M87,255),RIGHT('Disaggregation Data'!$J$3:$J$234,255),0))=0,"",INDEX('Disaggregation Data'!$K$3:$K$234,MATCH(RIGHT(M87,255),RIGHT('Disaggregation Data'!$J$3:$J$234,255),0))),"")</f>
        <v/>
      </c>
      <c r="F87" s="370" t="str">
        <f t="array" ref="F87">IFERROR(IF(INDEX('Disaggregation Data'!$L$3:$L$234,MATCH(RIGHT(M87,255),RIGHT('Disaggregation Data'!$J$3:$J$234,255),0))=0,"",INDEX('Disaggregation Data'!$L$3:$L$234,MATCH(RIGHT(M87,255),RIGHT('Disaggregation Data'!$J$3:$J$234,255),0))),"")</f>
        <v/>
      </c>
      <c r="G87" s="370" t="str">
        <f t="array" ref="G87">IFERROR(IF(INDEX('Disaggregation Data'!$M$3:$M$234,MATCH(RIGHT(M87,255),RIGHT('Disaggregation Data'!$J$3:$J$234,255),0))=0,"",INDEX('Disaggregation Data'!$M$3:$M$234,MATCH(RIGHT(M87,255),RIGHT('Disaggregation Data'!$J$3:$J$234,255),0))),"")</f>
        <v/>
      </c>
      <c r="H87" s="369" t="str">
        <f t="array" ref="H87">IFERROR(IF(INDEX('Disaggregation Data'!$N$3:$N$234,MATCH(RIGHT(M87,255),RIGHT('Disaggregation Data'!$J$3:$J$234,255),0))=0,"",INDEX('Disaggregation Data'!$N$3:$N$234,MATCH(RIGHT(M87,255),RIGHT('Disaggregation Data'!$J$3:$J$234,255),0))),"")</f>
        <v/>
      </c>
      <c r="I87" s="491" t="str">
        <f t="array" ref="I87">IFERROR(IF(INDEX('Disaggregation Records'!$G$3:$G$56,MATCH(LEFT(L87,255),LEFT('Disaggregation Records'!$D$3:$D$56,255),0))=0,"",INDEX('Disaggregation Records'!$G$3:$G$56,MATCH(LEFT(L87,255),LEFT('Disaggregation Records'!$D$3:$D$56,255),0))),"")</f>
        <v/>
      </c>
      <c r="J87" s="491" t="s">
        <v>391</v>
      </c>
      <c r="K87" s="491">
        <f t="shared" si="4"/>
        <v>38</v>
      </c>
      <c r="L87" s="491" t="str">
        <f t="shared" si="5"/>
        <v/>
      </c>
      <c r="M87" s="491" t="str">
        <f t="shared" si="6"/>
        <v/>
      </c>
      <c r="N87" s="447" t="b">
        <f t="shared" si="7"/>
        <v>0</v>
      </c>
      <c r="O87" s="451" t="s">
        <v>1686</v>
      </c>
      <c r="P87" s="246"/>
      <c r="Q87" s="245"/>
      <c r="U87" s="407"/>
      <c r="V87" s="407"/>
    </row>
    <row r="88" spans="1:22" ht="37.5" customHeight="1" x14ac:dyDescent="0.25">
      <c r="A88" s="367">
        <v>8</v>
      </c>
      <c r="B88" s="386" t="str">
        <f>IFERROR(VLOOKUP(A88,'Impact Indicators - Section B'!$A$9:$S$35,19,FALSE),"")</f>
        <v/>
      </c>
      <c r="C88" s="490" t="str">
        <f t="array" ref="C88">IFERROR(IF(INDEX('Disaggregation Records'!$E$3:$E$56,MATCH(RIGHT(L88,255),RIGHT('Disaggregation Records'!$D$3:$D$56,255),0))=0,"",INDEX('Disaggregation Records'!$E$3:$E$56,MATCH(RIGHT(L88,255),RIGHT('Disaggregation Records'!$D$3:$D$56,255),0))),"")</f>
        <v/>
      </c>
      <c r="D88" s="490" t="str">
        <f t="array" ref="D88">IFERROR(IF(INDEX('Disaggregation Records'!$F$3:$F$56,MATCH(RIGHT(L88,255),RIGHT('Disaggregation Records'!$D$3:$D$56,255),0))=0,"",INDEX('Disaggregation Records'!$F$3:$F$56,MATCH(RIGHT(L88,255),RIGHT('Disaggregation Records'!$D$3:$D$56,255),0))),"")</f>
        <v/>
      </c>
      <c r="E88" s="370" t="str">
        <f t="array" ref="E88">IFERROR(IF(INDEX('Disaggregation Data'!$K$3:$K$234,MATCH(RIGHT(M88,255),RIGHT('Disaggregation Data'!$J$3:$J$234,255),0))=0,"",INDEX('Disaggregation Data'!$K$3:$K$234,MATCH(RIGHT(M88,255),RIGHT('Disaggregation Data'!$J$3:$J$234,255),0))),"")</f>
        <v/>
      </c>
      <c r="F88" s="370" t="str">
        <f t="array" ref="F88">IFERROR(IF(INDEX('Disaggregation Data'!$L$3:$L$234,MATCH(RIGHT(M88,255),RIGHT('Disaggregation Data'!$J$3:$J$234,255),0))=0,"",INDEX('Disaggregation Data'!$L$3:$L$234,MATCH(RIGHT(M88,255),RIGHT('Disaggregation Data'!$J$3:$J$234,255),0))),"")</f>
        <v/>
      </c>
      <c r="G88" s="370" t="str">
        <f t="array" ref="G88">IFERROR(IF(INDEX('Disaggregation Data'!$M$3:$M$234,MATCH(RIGHT(M88,255),RIGHT('Disaggregation Data'!$J$3:$J$234,255),0))=0,"",INDEX('Disaggregation Data'!$M$3:$M$234,MATCH(RIGHT(M88,255),RIGHT('Disaggregation Data'!$J$3:$J$234,255),0))),"")</f>
        <v/>
      </c>
      <c r="H88" s="369" t="str">
        <f t="array" ref="H88">IFERROR(IF(INDEX('Disaggregation Data'!$N$3:$N$234,MATCH(RIGHT(M88,255),RIGHT('Disaggregation Data'!$J$3:$J$234,255),0))=0,"",INDEX('Disaggregation Data'!$N$3:$N$234,MATCH(RIGHT(M88,255),RIGHT('Disaggregation Data'!$J$3:$J$234,255),0))),"")</f>
        <v/>
      </c>
      <c r="I88" s="491" t="str">
        <f t="array" ref="I88">IFERROR(IF(INDEX('Disaggregation Records'!$G$3:$G$56,MATCH(LEFT(L88,255),LEFT('Disaggregation Records'!$D$3:$D$56,255),0))=0,"",INDEX('Disaggregation Records'!$G$3:$G$56,MATCH(LEFT(L88,255),LEFT('Disaggregation Records'!$D$3:$D$56,255),0))),"")</f>
        <v/>
      </c>
      <c r="J88" s="491" t="s">
        <v>391</v>
      </c>
      <c r="K88" s="491">
        <f t="shared" si="4"/>
        <v>39</v>
      </c>
      <c r="L88" s="491" t="str">
        <f t="shared" si="5"/>
        <v/>
      </c>
      <c r="M88" s="491" t="str">
        <f t="shared" si="6"/>
        <v/>
      </c>
      <c r="N88" s="447" t="b">
        <f t="shared" si="7"/>
        <v>0</v>
      </c>
      <c r="O88" s="451" t="s">
        <v>1687</v>
      </c>
      <c r="P88" s="246"/>
      <c r="Q88" s="245"/>
      <c r="U88" s="407"/>
      <c r="V88" s="407"/>
    </row>
    <row r="89" spans="1:22" ht="37.5" customHeight="1" x14ac:dyDescent="0.25">
      <c r="A89" s="367">
        <v>9</v>
      </c>
      <c r="B89" s="386" t="str">
        <f>IFERROR(VLOOKUP(A89,'Impact Indicators - Section B'!$A$9:$S$35,19,FALSE),"")</f>
        <v/>
      </c>
      <c r="C89" s="490" t="str">
        <f t="array" ref="C89">IFERROR(IF(INDEX('Disaggregation Records'!$E$3:$E$56,MATCH(RIGHT(L89,255),RIGHT('Disaggregation Records'!$D$3:$D$56,255),0))=0,"",INDEX('Disaggregation Records'!$E$3:$E$56,MATCH(RIGHT(L89,255),RIGHT('Disaggregation Records'!$D$3:$D$56,255),0))),"")</f>
        <v/>
      </c>
      <c r="D89" s="490" t="str">
        <f t="array" ref="D89">IFERROR(IF(INDEX('Disaggregation Records'!$F$3:$F$56,MATCH(RIGHT(L89,255),RIGHT('Disaggregation Records'!$D$3:$D$56,255),0))=0,"",INDEX('Disaggregation Records'!$F$3:$F$56,MATCH(RIGHT(L89,255),RIGHT('Disaggregation Records'!$D$3:$D$56,255),0))),"")</f>
        <v/>
      </c>
      <c r="E89" s="370" t="str">
        <f t="array" ref="E89">IFERROR(IF(INDEX('Disaggregation Data'!$K$3:$K$234,MATCH(RIGHT(M89,255),RIGHT('Disaggregation Data'!$J$3:$J$234,255),0))=0,"",INDEX('Disaggregation Data'!$K$3:$K$234,MATCH(RIGHT(M89,255),RIGHT('Disaggregation Data'!$J$3:$J$234,255),0))),"")</f>
        <v/>
      </c>
      <c r="F89" s="370" t="str">
        <f t="array" ref="F89">IFERROR(IF(INDEX('Disaggregation Data'!$L$3:$L$234,MATCH(RIGHT(M89,255),RIGHT('Disaggregation Data'!$J$3:$J$234,255),0))=0,"",INDEX('Disaggregation Data'!$L$3:$L$234,MATCH(RIGHT(M89,255),RIGHT('Disaggregation Data'!$J$3:$J$234,255),0))),"")</f>
        <v/>
      </c>
      <c r="G89" s="370" t="str">
        <f t="array" ref="G89">IFERROR(IF(INDEX('Disaggregation Data'!$M$3:$M$234,MATCH(RIGHT(M89,255),RIGHT('Disaggregation Data'!$J$3:$J$234,255),0))=0,"",INDEX('Disaggregation Data'!$M$3:$M$234,MATCH(RIGHT(M89,255),RIGHT('Disaggregation Data'!$J$3:$J$234,255),0))),"")</f>
        <v/>
      </c>
      <c r="H89" s="369" t="str">
        <f t="array" ref="H89">IFERROR(IF(INDEX('Disaggregation Data'!$N$3:$N$234,MATCH(RIGHT(M89,255),RIGHT('Disaggregation Data'!$J$3:$J$234,255),0))=0,"",INDEX('Disaggregation Data'!$N$3:$N$234,MATCH(RIGHT(M89,255),RIGHT('Disaggregation Data'!$J$3:$J$234,255),0))),"")</f>
        <v/>
      </c>
      <c r="I89" s="491" t="str">
        <f t="array" ref="I89">IFERROR(IF(INDEX('Disaggregation Records'!$G$3:$G$56,MATCH(LEFT(L89,255),LEFT('Disaggregation Records'!$D$3:$D$56,255),0))=0,"",INDEX('Disaggregation Records'!$G$3:$G$56,MATCH(LEFT(L89,255),LEFT('Disaggregation Records'!$D$3:$D$56,255),0))),"")</f>
        <v/>
      </c>
      <c r="J89" s="491" t="s">
        <v>392</v>
      </c>
      <c r="K89" s="491">
        <f t="shared" si="4"/>
        <v>40</v>
      </c>
      <c r="L89" s="491" t="str">
        <f t="shared" si="5"/>
        <v/>
      </c>
      <c r="M89" s="491" t="str">
        <f t="shared" si="6"/>
        <v/>
      </c>
      <c r="N89" s="447" t="b">
        <f t="shared" si="7"/>
        <v>0</v>
      </c>
      <c r="O89" s="451" t="s">
        <v>1688</v>
      </c>
      <c r="P89" s="246"/>
      <c r="Q89" s="245"/>
      <c r="U89" s="407"/>
      <c r="V89" s="407"/>
    </row>
    <row r="90" spans="1:22" ht="37.5" customHeight="1" x14ac:dyDescent="0.25">
      <c r="A90" s="367">
        <v>9</v>
      </c>
      <c r="B90" s="386" t="str">
        <f>IFERROR(VLOOKUP(A90,'Impact Indicators - Section B'!$A$9:$S$35,19,FALSE),"")</f>
        <v/>
      </c>
      <c r="C90" s="490" t="str">
        <f t="array" ref="C90">IFERROR(IF(INDEX('Disaggregation Records'!$E$3:$E$56,MATCH(RIGHT(L90,255),RIGHT('Disaggregation Records'!$D$3:$D$56,255),0))=0,"",INDEX('Disaggregation Records'!$E$3:$E$56,MATCH(RIGHT(L90,255),RIGHT('Disaggregation Records'!$D$3:$D$56,255),0))),"")</f>
        <v/>
      </c>
      <c r="D90" s="490" t="str">
        <f t="array" ref="D90">IFERROR(IF(INDEX('Disaggregation Records'!$F$3:$F$56,MATCH(RIGHT(L90,255),RIGHT('Disaggregation Records'!$D$3:$D$56,255),0))=0,"",INDEX('Disaggregation Records'!$F$3:$F$56,MATCH(RIGHT(L90,255),RIGHT('Disaggregation Records'!$D$3:$D$56,255),0))),"")</f>
        <v/>
      </c>
      <c r="E90" s="370" t="str">
        <f t="array" ref="E90">IFERROR(IF(INDEX('Disaggregation Data'!$K$3:$K$234,MATCH(RIGHT(M90,255),RIGHT('Disaggregation Data'!$J$3:$J$234,255),0))=0,"",INDEX('Disaggregation Data'!$K$3:$K$234,MATCH(RIGHT(M90,255),RIGHT('Disaggregation Data'!$J$3:$J$234,255),0))),"")</f>
        <v/>
      </c>
      <c r="F90" s="370" t="str">
        <f t="array" ref="F90">IFERROR(IF(INDEX('Disaggregation Data'!$L$3:$L$234,MATCH(RIGHT(M90,255),RIGHT('Disaggregation Data'!$J$3:$J$234,255),0))=0,"",INDEX('Disaggregation Data'!$L$3:$L$234,MATCH(RIGHT(M90,255),RIGHT('Disaggregation Data'!$J$3:$J$234,255),0))),"")</f>
        <v/>
      </c>
      <c r="G90" s="370" t="str">
        <f t="array" ref="G90">IFERROR(IF(INDEX('Disaggregation Data'!$M$3:$M$234,MATCH(RIGHT(M90,255),RIGHT('Disaggregation Data'!$J$3:$J$234,255),0))=0,"",INDEX('Disaggregation Data'!$M$3:$M$234,MATCH(RIGHT(M90,255),RIGHT('Disaggregation Data'!$J$3:$J$234,255),0))),"")</f>
        <v/>
      </c>
      <c r="H90" s="369" t="str">
        <f t="array" ref="H90">IFERROR(IF(INDEX('Disaggregation Data'!$N$3:$N$234,MATCH(RIGHT(M90,255),RIGHT('Disaggregation Data'!$J$3:$J$234,255),0))=0,"",INDEX('Disaggregation Data'!$N$3:$N$234,MATCH(RIGHT(M90,255),RIGHT('Disaggregation Data'!$J$3:$J$234,255),0))),"")</f>
        <v/>
      </c>
      <c r="I90" s="491" t="str">
        <f t="array" ref="I90">IFERROR(IF(INDEX('Disaggregation Records'!$G$3:$G$56,MATCH(LEFT(L90,255),LEFT('Disaggregation Records'!$D$3:$D$56,255),0))=0,"",INDEX('Disaggregation Records'!$G$3:$G$56,MATCH(LEFT(L90,255),LEFT('Disaggregation Records'!$D$3:$D$56,255),0))),"")</f>
        <v/>
      </c>
      <c r="J90" s="491" t="s">
        <v>392</v>
      </c>
      <c r="K90" s="491">
        <f t="shared" si="4"/>
        <v>41</v>
      </c>
      <c r="L90" s="491" t="str">
        <f t="shared" si="5"/>
        <v/>
      </c>
      <c r="M90" s="491" t="str">
        <f t="shared" si="6"/>
        <v/>
      </c>
      <c r="N90" s="447" t="b">
        <f t="shared" si="7"/>
        <v>0</v>
      </c>
      <c r="O90" s="451" t="s">
        <v>1689</v>
      </c>
      <c r="P90" s="246"/>
      <c r="Q90" s="245"/>
      <c r="U90" s="407"/>
      <c r="V90" s="407"/>
    </row>
    <row r="91" spans="1:22" ht="37.5" customHeight="1" x14ac:dyDescent="0.25">
      <c r="A91" s="367">
        <v>9</v>
      </c>
      <c r="B91" s="386" t="str">
        <f>IFERROR(VLOOKUP(A91,'Impact Indicators - Section B'!$A$9:$S$35,19,FALSE),"")</f>
        <v/>
      </c>
      <c r="C91" s="490" t="str">
        <f t="array" ref="C91">IFERROR(IF(INDEX('Disaggregation Records'!$E$3:$E$56,MATCH(RIGHT(L91,255),RIGHT('Disaggregation Records'!$D$3:$D$56,255),0))=0,"",INDEX('Disaggregation Records'!$E$3:$E$56,MATCH(RIGHT(L91,255),RIGHT('Disaggregation Records'!$D$3:$D$56,255),0))),"")</f>
        <v/>
      </c>
      <c r="D91" s="490" t="str">
        <f t="array" ref="D91">IFERROR(IF(INDEX('Disaggregation Records'!$F$3:$F$56,MATCH(RIGHT(L91,255),RIGHT('Disaggregation Records'!$D$3:$D$56,255),0))=0,"",INDEX('Disaggregation Records'!$F$3:$F$56,MATCH(RIGHT(L91,255),RIGHT('Disaggregation Records'!$D$3:$D$56,255),0))),"")</f>
        <v/>
      </c>
      <c r="E91" s="370" t="str">
        <f t="array" ref="E91">IFERROR(IF(INDEX('Disaggregation Data'!$K$3:$K$234,MATCH(RIGHT(M91,255),RIGHT('Disaggregation Data'!$J$3:$J$234,255),0))=0,"",INDEX('Disaggregation Data'!$K$3:$K$234,MATCH(RIGHT(M91,255),RIGHT('Disaggregation Data'!$J$3:$J$234,255),0))),"")</f>
        <v/>
      </c>
      <c r="F91" s="370" t="str">
        <f t="array" ref="F91">IFERROR(IF(INDEX('Disaggregation Data'!$L$3:$L$234,MATCH(RIGHT(M91,255),RIGHT('Disaggregation Data'!$J$3:$J$234,255),0))=0,"",INDEX('Disaggregation Data'!$L$3:$L$234,MATCH(RIGHT(M91,255),RIGHT('Disaggregation Data'!$J$3:$J$234,255),0))),"")</f>
        <v/>
      </c>
      <c r="G91" s="370" t="str">
        <f t="array" ref="G91">IFERROR(IF(INDEX('Disaggregation Data'!$M$3:$M$234,MATCH(RIGHT(M91,255),RIGHT('Disaggregation Data'!$J$3:$J$234,255),0))=0,"",INDEX('Disaggregation Data'!$M$3:$M$234,MATCH(RIGHT(M91,255),RIGHT('Disaggregation Data'!$J$3:$J$234,255),0))),"")</f>
        <v/>
      </c>
      <c r="H91" s="369" t="str">
        <f t="array" ref="H91">IFERROR(IF(INDEX('Disaggregation Data'!$N$3:$N$234,MATCH(RIGHT(M91,255),RIGHT('Disaggregation Data'!$J$3:$J$234,255),0))=0,"",INDEX('Disaggregation Data'!$N$3:$N$234,MATCH(RIGHT(M91,255),RIGHT('Disaggregation Data'!$J$3:$J$234,255),0))),"")</f>
        <v/>
      </c>
      <c r="I91" s="491" t="str">
        <f t="array" ref="I91">IFERROR(IF(INDEX('Disaggregation Records'!$G$3:$G$56,MATCH(LEFT(L91,255),LEFT('Disaggregation Records'!$D$3:$D$56,255),0))=0,"",INDEX('Disaggregation Records'!$G$3:$G$56,MATCH(LEFT(L91,255),LEFT('Disaggregation Records'!$D$3:$D$56,255),0))),"")</f>
        <v/>
      </c>
      <c r="J91" s="491" t="s">
        <v>392</v>
      </c>
      <c r="K91" s="491">
        <f t="shared" si="4"/>
        <v>42</v>
      </c>
      <c r="L91" s="491" t="str">
        <f t="shared" si="5"/>
        <v/>
      </c>
      <c r="M91" s="491" t="str">
        <f t="shared" si="6"/>
        <v/>
      </c>
      <c r="N91" s="447" t="b">
        <f t="shared" si="7"/>
        <v>0</v>
      </c>
      <c r="O91" s="451" t="s">
        <v>1690</v>
      </c>
      <c r="P91" s="246"/>
      <c r="Q91" s="245"/>
      <c r="U91" s="407"/>
      <c r="V91" s="407"/>
    </row>
    <row r="92" spans="1:22" ht="37.5" customHeight="1" x14ac:dyDescent="0.25">
      <c r="A92" s="367">
        <v>9</v>
      </c>
      <c r="B92" s="386" t="str">
        <f>IFERROR(VLOOKUP(A92,'Impact Indicators - Section B'!$A$9:$S$35,19,FALSE),"")</f>
        <v/>
      </c>
      <c r="C92" s="490" t="str">
        <f t="array" ref="C92">IFERROR(IF(INDEX('Disaggregation Records'!$E$3:$E$56,MATCH(RIGHT(L92,255),RIGHT('Disaggregation Records'!$D$3:$D$56,255),0))=0,"",INDEX('Disaggregation Records'!$E$3:$E$56,MATCH(RIGHT(L92,255),RIGHT('Disaggregation Records'!$D$3:$D$56,255),0))),"")</f>
        <v/>
      </c>
      <c r="D92" s="490" t="str">
        <f t="array" ref="D92">IFERROR(IF(INDEX('Disaggregation Records'!$F$3:$F$56,MATCH(RIGHT(L92,255),RIGHT('Disaggregation Records'!$D$3:$D$56,255),0))=0,"",INDEX('Disaggregation Records'!$F$3:$F$56,MATCH(RIGHT(L92,255),RIGHT('Disaggregation Records'!$D$3:$D$56,255),0))),"")</f>
        <v/>
      </c>
      <c r="E92" s="370" t="str">
        <f t="array" ref="E92">IFERROR(IF(INDEX('Disaggregation Data'!$K$3:$K$234,MATCH(RIGHT(M92,255),RIGHT('Disaggregation Data'!$J$3:$J$234,255),0))=0,"",INDEX('Disaggregation Data'!$K$3:$K$234,MATCH(RIGHT(M92,255),RIGHT('Disaggregation Data'!$J$3:$J$234,255),0))),"")</f>
        <v/>
      </c>
      <c r="F92" s="370" t="str">
        <f t="array" ref="F92">IFERROR(IF(INDEX('Disaggregation Data'!$L$3:$L$234,MATCH(RIGHT(M92,255),RIGHT('Disaggregation Data'!$J$3:$J$234,255),0))=0,"",INDEX('Disaggregation Data'!$L$3:$L$234,MATCH(RIGHT(M92,255),RIGHT('Disaggregation Data'!$J$3:$J$234,255),0))),"")</f>
        <v/>
      </c>
      <c r="G92" s="370" t="str">
        <f t="array" ref="G92">IFERROR(IF(INDEX('Disaggregation Data'!$M$3:$M$234,MATCH(RIGHT(M92,255),RIGHT('Disaggregation Data'!$J$3:$J$234,255),0))=0,"",INDEX('Disaggregation Data'!$M$3:$M$234,MATCH(RIGHT(M92,255),RIGHT('Disaggregation Data'!$J$3:$J$234,255),0))),"")</f>
        <v/>
      </c>
      <c r="H92" s="369" t="str">
        <f t="array" ref="H92">IFERROR(IF(INDEX('Disaggregation Data'!$N$3:$N$234,MATCH(RIGHT(M92,255),RIGHT('Disaggregation Data'!$J$3:$J$234,255),0))=0,"",INDEX('Disaggregation Data'!$N$3:$N$234,MATCH(RIGHT(M92,255),RIGHT('Disaggregation Data'!$J$3:$J$234,255),0))),"")</f>
        <v/>
      </c>
      <c r="I92" s="491" t="str">
        <f t="array" ref="I92">IFERROR(IF(INDEX('Disaggregation Records'!$G$3:$G$56,MATCH(LEFT(L92,255),LEFT('Disaggregation Records'!$D$3:$D$56,255),0))=0,"",INDEX('Disaggregation Records'!$G$3:$G$56,MATCH(LEFT(L92,255),LEFT('Disaggregation Records'!$D$3:$D$56,255),0))),"")</f>
        <v/>
      </c>
      <c r="J92" s="491" t="s">
        <v>392</v>
      </c>
      <c r="K92" s="491">
        <f t="shared" si="4"/>
        <v>43</v>
      </c>
      <c r="L92" s="491" t="str">
        <f t="shared" si="5"/>
        <v/>
      </c>
      <c r="M92" s="491" t="str">
        <f t="shared" si="6"/>
        <v/>
      </c>
      <c r="N92" s="447" t="b">
        <f t="shared" si="7"/>
        <v>0</v>
      </c>
      <c r="O92" s="451" t="s">
        <v>1691</v>
      </c>
      <c r="P92" s="246"/>
      <c r="Q92" s="245"/>
      <c r="U92" s="407"/>
      <c r="V92" s="407"/>
    </row>
    <row r="93" spans="1:22" ht="37.5" customHeight="1" x14ac:dyDescent="0.25">
      <c r="A93" s="367">
        <v>9</v>
      </c>
      <c r="B93" s="386" t="str">
        <f>IFERROR(VLOOKUP(A93,'Impact Indicators - Section B'!$A$9:$S$35,19,FALSE),"")</f>
        <v/>
      </c>
      <c r="C93" s="490" t="str">
        <f t="array" ref="C93">IFERROR(IF(INDEX('Disaggregation Records'!$E$3:$E$56,MATCH(RIGHT(L93,255),RIGHT('Disaggregation Records'!$D$3:$D$56,255),0))=0,"",INDEX('Disaggregation Records'!$E$3:$E$56,MATCH(RIGHT(L93,255),RIGHT('Disaggregation Records'!$D$3:$D$56,255),0))),"")</f>
        <v/>
      </c>
      <c r="D93" s="490" t="str">
        <f t="array" ref="D93">IFERROR(IF(INDEX('Disaggregation Records'!$F$3:$F$56,MATCH(RIGHT(L93,255),RIGHT('Disaggregation Records'!$D$3:$D$56,255),0))=0,"",INDEX('Disaggregation Records'!$F$3:$F$56,MATCH(RIGHT(L93,255),RIGHT('Disaggregation Records'!$D$3:$D$56,255),0))),"")</f>
        <v/>
      </c>
      <c r="E93" s="370" t="str">
        <f t="array" ref="E93">IFERROR(IF(INDEX('Disaggregation Data'!$K$3:$K$234,MATCH(RIGHT(M93,255),RIGHT('Disaggregation Data'!$J$3:$J$234,255),0))=0,"",INDEX('Disaggregation Data'!$K$3:$K$234,MATCH(RIGHT(M93,255),RIGHT('Disaggregation Data'!$J$3:$J$234,255),0))),"")</f>
        <v/>
      </c>
      <c r="F93" s="370" t="str">
        <f t="array" ref="F93">IFERROR(IF(INDEX('Disaggregation Data'!$L$3:$L$234,MATCH(RIGHT(M93,255),RIGHT('Disaggregation Data'!$J$3:$J$234,255),0))=0,"",INDEX('Disaggregation Data'!$L$3:$L$234,MATCH(RIGHT(M93,255),RIGHT('Disaggregation Data'!$J$3:$J$234,255),0))),"")</f>
        <v/>
      </c>
      <c r="G93" s="370" t="str">
        <f t="array" ref="G93">IFERROR(IF(INDEX('Disaggregation Data'!$M$3:$M$234,MATCH(RIGHT(M93,255),RIGHT('Disaggregation Data'!$J$3:$J$234,255),0))=0,"",INDEX('Disaggregation Data'!$M$3:$M$234,MATCH(RIGHT(M93,255),RIGHT('Disaggregation Data'!$J$3:$J$234,255),0))),"")</f>
        <v/>
      </c>
      <c r="H93" s="369" t="str">
        <f t="array" ref="H93">IFERROR(IF(INDEX('Disaggregation Data'!$N$3:$N$234,MATCH(RIGHT(M93,255),RIGHT('Disaggregation Data'!$J$3:$J$234,255),0))=0,"",INDEX('Disaggregation Data'!$N$3:$N$234,MATCH(RIGHT(M93,255),RIGHT('Disaggregation Data'!$J$3:$J$234,255),0))),"")</f>
        <v/>
      </c>
      <c r="I93" s="491" t="str">
        <f t="array" ref="I93">IFERROR(IF(INDEX('Disaggregation Records'!$G$3:$G$56,MATCH(LEFT(L93,255),LEFT('Disaggregation Records'!$D$3:$D$56,255),0))=0,"",INDEX('Disaggregation Records'!$G$3:$G$56,MATCH(LEFT(L93,255),LEFT('Disaggregation Records'!$D$3:$D$56,255),0))),"")</f>
        <v/>
      </c>
      <c r="J93" s="491" t="s">
        <v>392</v>
      </c>
      <c r="K93" s="491">
        <f t="shared" si="4"/>
        <v>44</v>
      </c>
      <c r="L93" s="491" t="str">
        <f t="shared" si="5"/>
        <v/>
      </c>
      <c r="M93" s="491" t="str">
        <f t="shared" si="6"/>
        <v/>
      </c>
      <c r="N93" s="447" t="b">
        <f t="shared" si="7"/>
        <v>0</v>
      </c>
      <c r="O93" s="451" t="s">
        <v>1692</v>
      </c>
      <c r="P93" s="246"/>
      <c r="Q93" s="245"/>
      <c r="U93" s="407"/>
      <c r="V93" s="407"/>
    </row>
    <row r="94" spans="1:22" ht="37.5" customHeight="1" x14ac:dyDescent="0.25">
      <c r="A94" s="367">
        <v>9</v>
      </c>
      <c r="B94" s="386" t="str">
        <f>IFERROR(VLOOKUP(A94,'Impact Indicators - Section B'!$A$9:$S$35,19,FALSE),"")</f>
        <v/>
      </c>
      <c r="C94" s="490" t="str">
        <f t="array" ref="C94">IFERROR(IF(INDEX('Disaggregation Records'!$E$3:$E$56,MATCH(RIGHT(L94,255),RIGHT('Disaggregation Records'!$D$3:$D$56,255),0))=0,"",INDEX('Disaggregation Records'!$E$3:$E$56,MATCH(RIGHT(L94,255),RIGHT('Disaggregation Records'!$D$3:$D$56,255),0))),"")</f>
        <v/>
      </c>
      <c r="D94" s="490" t="str">
        <f t="array" ref="D94">IFERROR(IF(INDEX('Disaggregation Records'!$F$3:$F$56,MATCH(RIGHT(L94,255),RIGHT('Disaggregation Records'!$D$3:$D$56,255),0))=0,"",INDEX('Disaggregation Records'!$F$3:$F$56,MATCH(RIGHT(L94,255),RIGHT('Disaggregation Records'!$D$3:$D$56,255),0))),"")</f>
        <v/>
      </c>
      <c r="E94" s="370" t="str">
        <f t="array" ref="E94">IFERROR(IF(INDEX('Disaggregation Data'!$K$3:$K$234,MATCH(RIGHT(M94,255),RIGHT('Disaggregation Data'!$J$3:$J$234,255),0))=0,"",INDEX('Disaggregation Data'!$K$3:$K$234,MATCH(RIGHT(M94,255),RIGHT('Disaggregation Data'!$J$3:$J$234,255),0))),"")</f>
        <v/>
      </c>
      <c r="F94" s="370" t="str">
        <f t="array" ref="F94">IFERROR(IF(INDEX('Disaggregation Data'!$L$3:$L$234,MATCH(RIGHT(M94,255),RIGHT('Disaggregation Data'!$J$3:$J$234,255),0))=0,"",INDEX('Disaggregation Data'!$L$3:$L$234,MATCH(RIGHT(M94,255),RIGHT('Disaggregation Data'!$J$3:$J$234,255),0))),"")</f>
        <v/>
      </c>
      <c r="G94" s="370" t="str">
        <f t="array" ref="G94">IFERROR(IF(INDEX('Disaggregation Data'!$M$3:$M$234,MATCH(RIGHT(M94,255),RIGHT('Disaggregation Data'!$J$3:$J$234,255),0))=0,"",INDEX('Disaggregation Data'!$M$3:$M$234,MATCH(RIGHT(M94,255),RIGHT('Disaggregation Data'!$J$3:$J$234,255),0))),"")</f>
        <v/>
      </c>
      <c r="H94" s="369" t="str">
        <f t="array" ref="H94">IFERROR(IF(INDEX('Disaggregation Data'!$N$3:$N$234,MATCH(RIGHT(M94,255),RIGHT('Disaggregation Data'!$J$3:$J$234,255),0))=0,"",INDEX('Disaggregation Data'!$N$3:$N$234,MATCH(RIGHT(M94,255),RIGHT('Disaggregation Data'!$J$3:$J$234,255),0))),"")</f>
        <v/>
      </c>
      <c r="I94" s="491" t="str">
        <f t="array" ref="I94">IFERROR(IF(INDEX('Disaggregation Records'!$G$3:$G$56,MATCH(LEFT(L94,255),LEFT('Disaggregation Records'!$D$3:$D$56,255),0))=0,"",INDEX('Disaggregation Records'!$G$3:$G$56,MATCH(LEFT(L94,255),LEFT('Disaggregation Records'!$D$3:$D$56,255),0))),"")</f>
        <v/>
      </c>
      <c r="J94" s="491" t="s">
        <v>392</v>
      </c>
      <c r="K94" s="491">
        <f t="shared" si="4"/>
        <v>45</v>
      </c>
      <c r="L94" s="491" t="str">
        <f t="shared" si="5"/>
        <v/>
      </c>
      <c r="M94" s="491" t="str">
        <f t="shared" si="6"/>
        <v/>
      </c>
      <c r="N94" s="447" t="b">
        <f t="shared" si="7"/>
        <v>0</v>
      </c>
      <c r="O94" s="451" t="s">
        <v>1693</v>
      </c>
      <c r="P94" s="246"/>
      <c r="Q94" s="245"/>
      <c r="U94" s="407"/>
      <c r="V94" s="407"/>
    </row>
    <row r="95" spans="1:22" ht="37.5" customHeight="1" x14ac:dyDescent="0.25">
      <c r="A95" s="367">
        <v>9</v>
      </c>
      <c r="B95" s="386" t="str">
        <f>IFERROR(VLOOKUP(A95,'Impact Indicators - Section B'!$A$9:$S$35,19,FALSE),"")</f>
        <v/>
      </c>
      <c r="C95" s="490" t="str">
        <f t="array" ref="C95">IFERROR(IF(INDEX('Disaggregation Records'!$E$3:$E$56,MATCH(RIGHT(L95,255),RIGHT('Disaggregation Records'!$D$3:$D$56,255),0))=0,"",INDEX('Disaggregation Records'!$E$3:$E$56,MATCH(RIGHT(L95,255),RIGHT('Disaggregation Records'!$D$3:$D$56,255),0))),"")</f>
        <v/>
      </c>
      <c r="D95" s="490" t="str">
        <f t="array" ref="D95">IFERROR(IF(INDEX('Disaggregation Records'!$F$3:$F$56,MATCH(RIGHT(L95,255),RIGHT('Disaggregation Records'!$D$3:$D$56,255),0))=0,"",INDEX('Disaggregation Records'!$F$3:$F$56,MATCH(RIGHT(L95,255),RIGHT('Disaggregation Records'!$D$3:$D$56,255),0))),"")</f>
        <v/>
      </c>
      <c r="E95" s="370" t="str">
        <f t="array" ref="E95">IFERROR(IF(INDEX('Disaggregation Data'!$K$3:$K$234,MATCH(RIGHT(M95,255),RIGHT('Disaggregation Data'!$J$3:$J$234,255),0))=0,"",INDEX('Disaggregation Data'!$K$3:$K$234,MATCH(RIGHT(M95,255),RIGHT('Disaggregation Data'!$J$3:$J$234,255),0))),"")</f>
        <v/>
      </c>
      <c r="F95" s="370" t="str">
        <f t="array" ref="F95">IFERROR(IF(INDEX('Disaggregation Data'!$L$3:$L$234,MATCH(RIGHT(M95,255),RIGHT('Disaggregation Data'!$J$3:$J$234,255),0))=0,"",INDEX('Disaggregation Data'!$L$3:$L$234,MATCH(RIGHT(M95,255),RIGHT('Disaggregation Data'!$J$3:$J$234,255),0))),"")</f>
        <v/>
      </c>
      <c r="G95" s="370" t="str">
        <f t="array" ref="G95">IFERROR(IF(INDEX('Disaggregation Data'!$M$3:$M$234,MATCH(RIGHT(M95,255),RIGHT('Disaggregation Data'!$J$3:$J$234,255),0))=0,"",INDEX('Disaggregation Data'!$M$3:$M$234,MATCH(RIGHT(M95,255),RIGHT('Disaggregation Data'!$J$3:$J$234,255),0))),"")</f>
        <v/>
      </c>
      <c r="H95" s="369" t="str">
        <f t="array" ref="H95">IFERROR(IF(INDEX('Disaggregation Data'!$N$3:$N$234,MATCH(RIGHT(M95,255),RIGHT('Disaggregation Data'!$J$3:$J$234,255),0))=0,"",INDEX('Disaggregation Data'!$N$3:$N$234,MATCH(RIGHT(M95,255),RIGHT('Disaggregation Data'!$J$3:$J$234,255),0))),"")</f>
        <v/>
      </c>
      <c r="I95" s="491" t="str">
        <f t="array" ref="I95">IFERROR(IF(INDEX('Disaggregation Records'!$G$3:$G$56,MATCH(LEFT(L95,255),LEFT('Disaggregation Records'!$D$3:$D$56,255),0))=0,"",INDEX('Disaggregation Records'!$G$3:$G$56,MATCH(LEFT(L95,255),LEFT('Disaggregation Records'!$D$3:$D$56,255),0))),"")</f>
        <v/>
      </c>
      <c r="J95" s="491" t="s">
        <v>392</v>
      </c>
      <c r="K95" s="491">
        <f t="shared" si="4"/>
        <v>46</v>
      </c>
      <c r="L95" s="491" t="str">
        <f t="shared" si="5"/>
        <v/>
      </c>
      <c r="M95" s="491" t="str">
        <f t="shared" si="6"/>
        <v/>
      </c>
      <c r="N95" s="447" t="b">
        <f t="shared" si="7"/>
        <v>0</v>
      </c>
      <c r="O95" s="451" t="s">
        <v>1694</v>
      </c>
      <c r="P95" s="246"/>
      <c r="Q95" s="245"/>
      <c r="U95" s="407"/>
      <c r="V95" s="407"/>
    </row>
    <row r="96" spans="1:22" ht="37.5" customHeight="1" x14ac:dyDescent="0.25">
      <c r="A96" s="367">
        <v>9</v>
      </c>
      <c r="B96" s="386" t="str">
        <f>IFERROR(VLOOKUP(A96,'Impact Indicators - Section B'!$A$9:$S$35,19,FALSE),"")</f>
        <v/>
      </c>
      <c r="C96" s="490" t="str">
        <f t="array" ref="C96">IFERROR(IF(INDEX('Disaggregation Records'!$E$3:$E$56,MATCH(RIGHT(L96,255),RIGHT('Disaggregation Records'!$D$3:$D$56,255),0))=0,"",INDEX('Disaggregation Records'!$E$3:$E$56,MATCH(RIGHT(L96,255),RIGHT('Disaggregation Records'!$D$3:$D$56,255),0))),"")</f>
        <v/>
      </c>
      <c r="D96" s="490" t="str">
        <f t="array" ref="D96">IFERROR(IF(INDEX('Disaggregation Records'!$F$3:$F$56,MATCH(RIGHT(L96,255),RIGHT('Disaggregation Records'!$D$3:$D$56,255),0))=0,"",INDEX('Disaggregation Records'!$F$3:$F$56,MATCH(RIGHT(L96,255),RIGHT('Disaggregation Records'!$D$3:$D$56,255),0))),"")</f>
        <v/>
      </c>
      <c r="E96" s="370" t="str">
        <f t="array" ref="E96">IFERROR(IF(INDEX('Disaggregation Data'!$K$3:$K$234,MATCH(RIGHT(M96,255),RIGHT('Disaggregation Data'!$J$3:$J$234,255),0))=0,"",INDEX('Disaggregation Data'!$K$3:$K$234,MATCH(RIGHT(M96,255),RIGHT('Disaggregation Data'!$J$3:$J$234,255),0))),"")</f>
        <v/>
      </c>
      <c r="F96" s="370" t="str">
        <f t="array" ref="F96">IFERROR(IF(INDEX('Disaggregation Data'!$L$3:$L$234,MATCH(RIGHT(M96,255),RIGHT('Disaggregation Data'!$J$3:$J$234,255),0))=0,"",INDEX('Disaggregation Data'!$L$3:$L$234,MATCH(RIGHT(M96,255),RIGHT('Disaggregation Data'!$J$3:$J$234,255),0))),"")</f>
        <v/>
      </c>
      <c r="G96" s="370" t="str">
        <f t="array" ref="G96">IFERROR(IF(INDEX('Disaggregation Data'!$M$3:$M$234,MATCH(RIGHT(M96,255),RIGHT('Disaggregation Data'!$J$3:$J$234,255),0))=0,"",INDEX('Disaggregation Data'!$M$3:$M$234,MATCH(RIGHT(M96,255),RIGHT('Disaggregation Data'!$J$3:$J$234,255),0))),"")</f>
        <v/>
      </c>
      <c r="H96" s="369" t="str">
        <f t="array" ref="H96">IFERROR(IF(INDEX('Disaggregation Data'!$N$3:$N$234,MATCH(RIGHT(M96,255),RIGHT('Disaggregation Data'!$J$3:$J$234,255),0))=0,"",INDEX('Disaggregation Data'!$N$3:$N$234,MATCH(RIGHT(M96,255),RIGHT('Disaggregation Data'!$J$3:$J$234,255),0))),"")</f>
        <v/>
      </c>
      <c r="I96" s="491" t="str">
        <f t="array" ref="I96">IFERROR(IF(INDEX('Disaggregation Records'!$G$3:$G$56,MATCH(LEFT(L96,255),LEFT('Disaggregation Records'!$D$3:$D$56,255),0))=0,"",INDEX('Disaggregation Records'!$G$3:$G$56,MATCH(LEFT(L96,255),LEFT('Disaggregation Records'!$D$3:$D$56,255),0))),"")</f>
        <v/>
      </c>
      <c r="J96" s="491" t="s">
        <v>392</v>
      </c>
      <c r="K96" s="491">
        <f t="shared" si="4"/>
        <v>47</v>
      </c>
      <c r="L96" s="491" t="str">
        <f t="shared" si="5"/>
        <v/>
      </c>
      <c r="M96" s="491" t="str">
        <f t="shared" si="6"/>
        <v/>
      </c>
      <c r="N96" s="447" t="b">
        <f t="shared" si="7"/>
        <v>0</v>
      </c>
      <c r="O96" s="451" t="s">
        <v>1695</v>
      </c>
      <c r="P96" s="246"/>
      <c r="Q96" s="245"/>
      <c r="U96" s="407"/>
      <c r="V96" s="407"/>
    </row>
    <row r="97" spans="1:22" ht="37.5" customHeight="1" x14ac:dyDescent="0.25">
      <c r="A97" s="367">
        <v>9</v>
      </c>
      <c r="B97" s="386" t="str">
        <f>IFERROR(VLOOKUP(A97,'Impact Indicators - Section B'!$A$9:$S$35,19,FALSE),"")</f>
        <v/>
      </c>
      <c r="C97" s="490" t="str">
        <f t="array" ref="C97">IFERROR(IF(INDEX('Disaggregation Records'!$E$3:$E$56,MATCH(RIGHT(L97,255),RIGHT('Disaggregation Records'!$D$3:$D$56,255),0))=0,"",INDEX('Disaggregation Records'!$E$3:$E$56,MATCH(RIGHT(L97,255),RIGHT('Disaggregation Records'!$D$3:$D$56,255),0))),"")</f>
        <v/>
      </c>
      <c r="D97" s="490" t="str">
        <f t="array" ref="D97">IFERROR(IF(INDEX('Disaggregation Records'!$F$3:$F$56,MATCH(RIGHT(L97,255),RIGHT('Disaggregation Records'!$D$3:$D$56,255),0))=0,"",INDEX('Disaggregation Records'!$F$3:$F$56,MATCH(RIGHT(L97,255),RIGHT('Disaggregation Records'!$D$3:$D$56,255),0))),"")</f>
        <v/>
      </c>
      <c r="E97" s="370" t="str">
        <f t="array" ref="E97">IFERROR(IF(INDEX('Disaggregation Data'!$K$3:$K$234,MATCH(RIGHT(M97,255),RIGHT('Disaggregation Data'!$J$3:$J$234,255),0))=0,"",INDEX('Disaggregation Data'!$K$3:$K$234,MATCH(RIGHT(M97,255),RIGHT('Disaggregation Data'!$J$3:$J$234,255),0))),"")</f>
        <v/>
      </c>
      <c r="F97" s="370" t="str">
        <f t="array" ref="F97">IFERROR(IF(INDEX('Disaggregation Data'!$L$3:$L$234,MATCH(RIGHT(M97,255),RIGHT('Disaggregation Data'!$J$3:$J$234,255),0))=0,"",INDEX('Disaggregation Data'!$L$3:$L$234,MATCH(RIGHT(M97,255),RIGHT('Disaggregation Data'!$J$3:$J$234,255),0))),"")</f>
        <v/>
      </c>
      <c r="G97" s="370" t="str">
        <f t="array" ref="G97">IFERROR(IF(INDEX('Disaggregation Data'!$M$3:$M$234,MATCH(RIGHT(M97,255),RIGHT('Disaggregation Data'!$J$3:$J$234,255),0))=0,"",INDEX('Disaggregation Data'!$M$3:$M$234,MATCH(RIGHT(M97,255),RIGHT('Disaggregation Data'!$J$3:$J$234,255),0))),"")</f>
        <v/>
      </c>
      <c r="H97" s="369" t="str">
        <f t="array" ref="H97">IFERROR(IF(INDEX('Disaggregation Data'!$N$3:$N$234,MATCH(RIGHT(M97,255),RIGHT('Disaggregation Data'!$J$3:$J$234,255),0))=0,"",INDEX('Disaggregation Data'!$N$3:$N$234,MATCH(RIGHT(M97,255),RIGHT('Disaggregation Data'!$J$3:$J$234,255),0))),"")</f>
        <v/>
      </c>
      <c r="I97" s="491" t="str">
        <f t="array" ref="I97">IFERROR(IF(INDEX('Disaggregation Records'!$G$3:$G$56,MATCH(LEFT(L97,255),LEFT('Disaggregation Records'!$D$3:$D$56,255),0))=0,"",INDEX('Disaggregation Records'!$G$3:$G$56,MATCH(LEFT(L97,255),LEFT('Disaggregation Records'!$D$3:$D$56,255),0))),"")</f>
        <v/>
      </c>
      <c r="J97" s="491" t="s">
        <v>392</v>
      </c>
      <c r="K97" s="491">
        <f t="shared" si="4"/>
        <v>48</v>
      </c>
      <c r="L97" s="491" t="str">
        <f t="shared" si="5"/>
        <v/>
      </c>
      <c r="M97" s="491" t="str">
        <f t="shared" si="6"/>
        <v/>
      </c>
      <c r="N97" s="447" t="b">
        <f t="shared" si="7"/>
        <v>0</v>
      </c>
      <c r="O97" s="451" t="s">
        <v>1696</v>
      </c>
      <c r="P97" s="246"/>
      <c r="Q97" s="245"/>
      <c r="U97" s="407"/>
      <c r="V97" s="407"/>
    </row>
    <row r="98" spans="1:22" ht="37.5" customHeight="1" x14ac:dyDescent="0.25">
      <c r="A98" s="367">
        <v>9</v>
      </c>
      <c r="B98" s="386" t="str">
        <f>IFERROR(VLOOKUP(A98,'Impact Indicators - Section B'!$A$9:$S$35,19,FALSE),"")</f>
        <v/>
      </c>
      <c r="C98" s="490" t="str">
        <f t="array" ref="C98">IFERROR(IF(INDEX('Disaggregation Records'!$E$3:$E$56,MATCH(RIGHT(L98,255),RIGHT('Disaggregation Records'!$D$3:$D$56,255),0))=0,"",INDEX('Disaggregation Records'!$E$3:$E$56,MATCH(RIGHT(L98,255),RIGHT('Disaggregation Records'!$D$3:$D$56,255),0))),"")</f>
        <v/>
      </c>
      <c r="D98" s="490" t="str">
        <f t="array" ref="D98">IFERROR(IF(INDEX('Disaggregation Records'!$F$3:$F$56,MATCH(RIGHT(L98,255),RIGHT('Disaggregation Records'!$D$3:$D$56,255),0))=0,"",INDEX('Disaggregation Records'!$F$3:$F$56,MATCH(RIGHT(L98,255),RIGHT('Disaggregation Records'!$D$3:$D$56,255),0))),"")</f>
        <v/>
      </c>
      <c r="E98" s="370" t="str">
        <f t="array" ref="E98">IFERROR(IF(INDEX('Disaggregation Data'!$K$3:$K$234,MATCH(RIGHT(M98,255),RIGHT('Disaggregation Data'!$J$3:$J$234,255),0))=0,"",INDEX('Disaggregation Data'!$K$3:$K$234,MATCH(RIGHT(M98,255),RIGHT('Disaggregation Data'!$J$3:$J$234,255),0))),"")</f>
        <v/>
      </c>
      <c r="F98" s="370" t="str">
        <f t="array" ref="F98">IFERROR(IF(INDEX('Disaggregation Data'!$L$3:$L$234,MATCH(RIGHT(M98,255),RIGHT('Disaggregation Data'!$J$3:$J$234,255),0))=0,"",INDEX('Disaggregation Data'!$L$3:$L$234,MATCH(RIGHT(M98,255),RIGHT('Disaggregation Data'!$J$3:$J$234,255),0))),"")</f>
        <v/>
      </c>
      <c r="G98" s="370" t="str">
        <f t="array" ref="G98">IFERROR(IF(INDEX('Disaggregation Data'!$M$3:$M$234,MATCH(RIGHT(M98,255),RIGHT('Disaggregation Data'!$J$3:$J$234,255),0))=0,"",INDEX('Disaggregation Data'!$M$3:$M$234,MATCH(RIGHT(M98,255),RIGHT('Disaggregation Data'!$J$3:$J$234,255),0))),"")</f>
        <v/>
      </c>
      <c r="H98" s="369" t="str">
        <f t="array" ref="H98">IFERROR(IF(INDEX('Disaggregation Data'!$N$3:$N$234,MATCH(RIGHT(M98,255),RIGHT('Disaggregation Data'!$J$3:$J$234,255),0))=0,"",INDEX('Disaggregation Data'!$N$3:$N$234,MATCH(RIGHT(M98,255),RIGHT('Disaggregation Data'!$J$3:$J$234,255),0))),"")</f>
        <v/>
      </c>
      <c r="I98" s="491" t="str">
        <f t="array" ref="I98">IFERROR(IF(INDEX('Disaggregation Records'!$G$3:$G$56,MATCH(LEFT(L98,255),LEFT('Disaggregation Records'!$D$3:$D$56,255),0))=0,"",INDEX('Disaggregation Records'!$G$3:$G$56,MATCH(LEFT(L98,255),LEFT('Disaggregation Records'!$D$3:$D$56,255),0))),"")</f>
        <v/>
      </c>
      <c r="J98" s="491" t="s">
        <v>392</v>
      </c>
      <c r="K98" s="491">
        <f t="shared" si="4"/>
        <v>49</v>
      </c>
      <c r="L98" s="491" t="str">
        <f t="shared" si="5"/>
        <v/>
      </c>
      <c r="M98" s="491" t="str">
        <f t="shared" si="6"/>
        <v/>
      </c>
      <c r="N98" s="447" t="b">
        <f t="shared" si="7"/>
        <v>0</v>
      </c>
      <c r="O98" s="451" t="s">
        <v>1697</v>
      </c>
      <c r="P98" s="246"/>
      <c r="Q98" s="245"/>
      <c r="U98" s="407"/>
      <c r="V98" s="407"/>
    </row>
    <row r="99" spans="1:22" ht="37.5" customHeight="1" x14ac:dyDescent="0.25">
      <c r="A99" s="367">
        <v>10</v>
      </c>
      <c r="B99" s="386" t="str">
        <f>IFERROR(VLOOKUP(A99,'Impact Indicators - Section B'!$A$9:$S$35,19,FALSE),"")</f>
        <v/>
      </c>
      <c r="C99" s="490" t="str">
        <f t="array" ref="C99">IFERROR(IF(INDEX('Disaggregation Records'!$E$3:$E$56,MATCH(RIGHT(L99,255),RIGHT('Disaggregation Records'!$D$3:$D$56,255),0))=0,"",INDEX('Disaggregation Records'!$E$3:$E$56,MATCH(RIGHT(L99,255),RIGHT('Disaggregation Records'!$D$3:$D$56,255),0))),"")</f>
        <v/>
      </c>
      <c r="D99" s="490" t="str">
        <f t="array" ref="D99">IFERROR(IF(INDEX('Disaggregation Records'!$F$3:$F$56,MATCH(RIGHT(L99,255),RIGHT('Disaggregation Records'!$D$3:$D$56,255),0))=0,"",INDEX('Disaggregation Records'!$F$3:$F$56,MATCH(RIGHT(L99,255),RIGHT('Disaggregation Records'!$D$3:$D$56,255),0))),"")</f>
        <v/>
      </c>
      <c r="E99" s="370" t="str">
        <f t="array" ref="E99">IFERROR(IF(INDEX('Disaggregation Data'!$K$3:$K$234,MATCH(RIGHT(M99,255),RIGHT('Disaggregation Data'!$J$3:$J$234,255),0))=0,"",INDEX('Disaggregation Data'!$K$3:$K$234,MATCH(RIGHT(M99,255),RIGHT('Disaggregation Data'!$J$3:$J$234,255),0))),"")</f>
        <v/>
      </c>
      <c r="F99" s="370" t="str">
        <f t="array" ref="F99">IFERROR(IF(INDEX('Disaggregation Data'!$L$3:$L$234,MATCH(RIGHT(M99,255),RIGHT('Disaggregation Data'!$J$3:$J$234,255),0))=0,"",INDEX('Disaggregation Data'!$L$3:$L$234,MATCH(RIGHT(M99,255),RIGHT('Disaggregation Data'!$J$3:$J$234,255),0))),"")</f>
        <v/>
      </c>
      <c r="G99" s="370" t="str">
        <f t="array" ref="G99">IFERROR(IF(INDEX('Disaggregation Data'!$M$3:$M$234,MATCH(RIGHT(M99,255),RIGHT('Disaggregation Data'!$J$3:$J$234,255),0))=0,"",INDEX('Disaggregation Data'!$M$3:$M$234,MATCH(RIGHT(M99,255),RIGHT('Disaggregation Data'!$J$3:$J$234,255),0))),"")</f>
        <v/>
      </c>
      <c r="H99" s="369" t="str">
        <f t="array" ref="H99">IFERROR(IF(INDEX('Disaggregation Data'!$N$3:$N$234,MATCH(RIGHT(M99,255),RIGHT('Disaggregation Data'!$J$3:$J$234,255),0))=0,"",INDEX('Disaggregation Data'!$N$3:$N$234,MATCH(RIGHT(M99,255),RIGHT('Disaggregation Data'!$J$3:$J$234,255),0))),"")</f>
        <v/>
      </c>
      <c r="I99" s="491" t="str">
        <f t="array" ref="I99">IFERROR(IF(INDEX('Disaggregation Records'!$G$3:$G$56,MATCH(LEFT(L99,255),LEFT('Disaggregation Records'!$D$3:$D$56,255),0))=0,"",INDEX('Disaggregation Records'!$G$3:$G$56,MATCH(LEFT(L99,255),LEFT('Disaggregation Records'!$D$3:$D$56,255),0))),"")</f>
        <v/>
      </c>
      <c r="J99" s="491" t="s">
        <v>393</v>
      </c>
      <c r="K99" s="491">
        <f t="shared" si="4"/>
        <v>50</v>
      </c>
      <c r="L99" s="491" t="str">
        <f t="shared" si="5"/>
        <v/>
      </c>
      <c r="M99" s="491" t="str">
        <f t="shared" si="6"/>
        <v/>
      </c>
      <c r="N99" s="447" t="b">
        <f t="shared" si="7"/>
        <v>0</v>
      </c>
      <c r="O99" s="451" t="s">
        <v>1698</v>
      </c>
      <c r="P99" s="246"/>
      <c r="Q99" s="245"/>
      <c r="U99" s="407"/>
      <c r="V99" s="407"/>
    </row>
    <row r="100" spans="1:22" ht="37.5" customHeight="1" x14ac:dyDescent="0.25">
      <c r="A100" s="367">
        <v>10</v>
      </c>
      <c r="B100" s="386" t="str">
        <f>IFERROR(VLOOKUP(A100,'Impact Indicators - Section B'!$A$9:$S$35,19,FALSE),"")</f>
        <v/>
      </c>
      <c r="C100" s="490" t="str">
        <f t="array" ref="C100">IFERROR(IF(INDEX('Disaggregation Records'!$E$3:$E$56,MATCH(RIGHT(L100,255),RIGHT('Disaggregation Records'!$D$3:$D$56,255),0))=0,"",INDEX('Disaggregation Records'!$E$3:$E$56,MATCH(RIGHT(L100,255),RIGHT('Disaggregation Records'!$D$3:$D$56,255),0))),"")</f>
        <v/>
      </c>
      <c r="D100" s="490" t="str">
        <f t="array" ref="D100">IFERROR(IF(INDEX('Disaggregation Records'!$F$3:$F$56,MATCH(RIGHT(L100,255),RIGHT('Disaggregation Records'!$D$3:$D$56,255),0))=0,"",INDEX('Disaggregation Records'!$F$3:$F$56,MATCH(RIGHT(L100,255),RIGHT('Disaggregation Records'!$D$3:$D$56,255),0))),"")</f>
        <v/>
      </c>
      <c r="E100" s="370" t="str">
        <f t="array" ref="E100">IFERROR(IF(INDEX('Disaggregation Data'!$K$3:$K$234,MATCH(RIGHT(M100,255),RIGHT('Disaggregation Data'!$J$3:$J$234,255),0))=0,"",INDEX('Disaggregation Data'!$K$3:$K$234,MATCH(RIGHT(M100,255),RIGHT('Disaggregation Data'!$J$3:$J$234,255),0))),"")</f>
        <v/>
      </c>
      <c r="F100" s="370" t="str">
        <f t="array" ref="F100">IFERROR(IF(INDEX('Disaggregation Data'!$L$3:$L$234,MATCH(RIGHT(M100,255),RIGHT('Disaggregation Data'!$J$3:$J$234,255),0))=0,"",INDEX('Disaggregation Data'!$L$3:$L$234,MATCH(RIGHT(M100,255),RIGHT('Disaggregation Data'!$J$3:$J$234,255),0))),"")</f>
        <v/>
      </c>
      <c r="G100" s="370" t="str">
        <f t="array" ref="G100">IFERROR(IF(INDEX('Disaggregation Data'!$M$3:$M$234,MATCH(RIGHT(M100,255),RIGHT('Disaggregation Data'!$J$3:$J$234,255),0))=0,"",INDEX('Disaggregation Data'!$M$3:$M$234,MATCH(RIGHT(M100,255),RIGHT('Disaggregation Data'!$J$3:$J$234,255),0))),"")</f>
        <v/>
      </c>
      <c r="H100" s="369" t="str">
        <f t="array" ref="H100">IFERROR(IF(INDEX('Disaggregation Data'!$N$3:$N$234,MATCH(RIGHT(M100,255),RIGHT('Disaggregation Data'!$J$3:$J$234,255),0))=0,"",INDEX('Disaggregation Data'!$N$3:$N$234,MATCH(RIGHT(M100,255),RIGHT('Disaggregation Data'!$J$3:$J$234,255),0))),"")</f>
        <v/>
      </c>
      <c r="I100" s="491" t="str">
        <f t="array" ref="I100">IFERROR(IF(INDEX('Disaggregation Records'!$G$3:$G$56,MATCH(LEFT(L100,255),LEFT('Disaggregation Records'!$D$3:$D$56,255),0))=0,"",INDEX('Disaggregation Records'!$G$3:$G$56,MATCH(LEFT(L100,255),LEFT('Disaggregation Records'!$D$3:$D$56,255),0))),"")</f>
        <v/>
      </c>
      <c r="J100" s="491" t="s">
        <v>393</v>
      </c>
      <c r="K100" s="491">
        <f t="shared" si="4"/>
        <v>51</v>
      </c>
      <c r="L100" s="491" t="str">
        <f t="shared" si="5"/>
        <v/>
      </c>
      <c r="M100" s="491" t="str">
        <f t="shared" si="6"/>
        <v/>
      </c>
      <c r="N100" s="447" t="b">
        <f t="shared" si="7"/>
        <v>0</v>
      </c>
      <c r="O100" s="451" t="s">
        <v>1699</v>
      </c>
      <c r="P100" s="246"/>
      <c r="Q100" s="245"/>
      <c r="U100" s="407"/>
      <c r="V100" s="407"/>
    </row>
    <row r="101" spans="1:22" ht="37.5" customHeight="1" x14ac:dyDescent="0.25">
      <c r="A101" s="367">
        <v>10</v>
      </c>
      <c r="B101" s="386" t="str">
        <f>IFERROR(VLOOKUP(A101,'Impact Indicators - Section B'!$A$9:$S$35,19,FALSE),"")</f>
        <v/>
      </c>
      <c r="C101" s="490" t="str">
        <f t="array" ref="C101">IFERROR(IF(INDEX('Disaggregation Records'!$E$3:$E$56,MATCH(RIGHT(L101,255),RIGHT('Disaggregation Records'!$D$3:$D$56,255),0))=0,"",INDEX('Disaggregation Records'!$E$3:$E$56,MATCH(RIGHT(L101,255),RIGHT('Disaggregation Records'!$D$3:$D$56,255),0))),"")</f>
        <v/>
      </c>
      <c r="D101" s="490" t="str">
        <f t="array" ref="D101">IFERROR(IF(INDEX('Disaggregation Records'!$F$3:$F$56,MATCH(RIGHT(L101,255),RIGHT('Disaggregation Records'!$D$3:$D$56,255),0))=0,"",INDEX('Disaggregation Records'!$F$3:$F$56,MATCH(RIGHT(L101,255),RIGHT('Disaggregation Records'!$D$3:$D$56,255),0))),"")</f>
        <v/>
      </c>
      <c r="E101" s="370" t="str">
        <f t="array" ref="E101">IFERROR(IF(INDEX('Disaggregation Data'!$K$3:$K$234,MATCH(RIGHT(M101,255),RIGHT('Disaggregation Data'!$J$3:$J$234,255),0))=0,"",INDEX('Disaggregation Data'!$K$3:$K$234,MATCH(RIGHT(M101,255),RIGHT('Disaggregation Data'!$J$3:$J$234,255),0))),"")</f>
        <v/>
      </c>
      <c r="F101" s="370" t="str">
        <f t="array" ref="F101">IFERROR(IF(INDEX('Disaggregation Data'!$L$3:$L$234,MATCH(RIGHT(M101,255),RIGHT('Disaggregation Data'!$J$3:$J$234,255),0))=0,"",INDEX('Disaggregation Data'!$L$3:$L$234,MATCH(RIGHT(M101,255),RIGHT('Disaggregation Data'!$J$3:$J$234,255),0))),"")</f>
        <v/>
      </c>
      <c r="G101" s="370" t="str">
        <f t="array" ref="G101">IFERROR(IF(INDEX('Disaggregation Data'!$M$3:$M$234,MATCH(RIGHT(M101,255),RIGHT('Disaggregation Data'!$J$3:$J$234,255),0))=0,"",INDEX('Disaggregation Data'!$M$3:$M$234,MATCH(RIGHT(M101,255),RIGHT('Disaggregation Data'!$J$3:$J$234,255),0))),"")</f>
        <v/>
      </c>
      <c r="H101" s="369" t="str">
        <f t="array" ref="H101">IFERROR(IF(INDEX('Disaggregation Data'!$N$3:$N$234,MATCH(RIGHT(M101,255),RIGHT('Disaggregation Data'!$J$3:$J$234,255),0))=0,"",INDEX('Disaggregation Data'!$N$3:$N$234,MATCH(RIGHT(M101,255),RIGHT('Disaggregation Data'!$J$3:$J$234,255),0))),"")</f>
        <v/>
      </c>
      <c r="I101" s="491" t="str">
        <f t="array" ref="I101">IFERROR(IF(INDEX('Disaggregation Records'!$G$3:$G$56,MATCH(LEFT(L101,255),LEFT('Disaggregation Records'!$D$3:$D$56,255),0))=0,"",INDEX('Disaggregation Records'!$G$3:$G$56,MATCH(LEFT(L101,255),LEFT('Disaggregation Records'!$D$3:$D$56,255),0))),"")</f>
        <v/>
      </c>
      <c r="J101" s="491" t="s">
        <v>393</v>
      </c>
      <c r="K101" s="491">
        <f t="shared" si="4"/>
        <v>52</v>
      </c>
      <c r="L101" s="491" t="str">
        <f t="shared" si="5"/>
        <v/>
      </c>
      <c r="M101" s="491" t="str">
        <f t="shared" si="6"/>
        <v/>
      </c>
      <c r="N101" s="447" t="b">
        <f t="shared" si="7"/>
        <v>0</v>
      </c>
      <c r="O101" s="451" t="s">
        <v>1700</v>
      </c>
      <c r="P101" s="246"/>
      <c r="Q101" s="245"/>
      <c r="U101" s="407"/>
      <c r="V101" s="407"/>
    </row>
    <row r="102" spans="1:22" ht="37.5" customHeight="1" x14ac:dyDescent="0.25">
      <c r="A102" s="367">
        <v>10</v>
      </c>
      <c r="B102" s="386" t="str">
        <f>IFERROR(VLOOKUP(A102,'Impact Indicators - Section B'!$A$9:$S$35,19,FALSE),"")</f>
        <v/>
      </c>
      <c r="C102" s="490" t="str">
        <f t="array" ref="C102">IFERROR(IF(INDEX('Disaggregation Records'!$E$3:$E$56,MATCH(RIGHT(L102,255),RIGHT('Disaggregation Records'!$D$3:$D$56,255),0))=0,"",INDEX('Disaggregation Records'!$E$3:$E$56,MATCH(RIGHT(L102,255),RIGHT('Disaggregation Records'!$D$3:$D$56,255),0))),"")</f>
        <v/>
      </c>
      <c r="D102" s="490" t="str">
        <f t="array" ref="D102">IFERROR(IF(INDEX('Disaggregation Records'!$F$3:$F$56,MATCH(RIGHT(L102,255),RIGHT('Disaggregation Records'!$D$3:$D$56,255),0))=0,"",INDEX('Disaggregation Records'!$F$3:$F$56,MATCH(RIGHT(L102,255),RIGHT('Disaggregation Records'!$D$3:$D$56,255),0))),"")</f>
        <v/>
      </c>
      <c r="E102" s="370" t="str">
        <f t="array" ref="E102">IFERROR(IF(INDEX('Disaggregation Data'!$K$3:$K$234,MATCH(RIGHT(M102,255),RIGHT('Disaggregation Data'!$J$3:$J$234,255),0))=0,"",INDEX('Disaggregation Data'!$K$3:$K$234,MATCH(RIGHT(M102,255),RIGHT('Disaggregation Data'!$J$3:$J$234,255),0))),"")</f>
        <v/>
      </c>
      <c r="F102" s="370" t="str">
        <f t="array" ref="F102">IFERROR(IF(INDEX('Disaggregation Data'!$L$3:$L$234,MATCH(RIGHT(M102,255),RIGHT('Disaggregation Data'!$J$3:$J$234,255),0))=0,"",INDEX('Disaggregation Data'!$L$3:$L$234,MATCH(RIGHT(M102,255),RIGHT('Disaggregation Data'!$J$3:$J$234,255),0))),"")</f>
        <v/>
      </c>
      <c r="G102" s="370" t="str">
        <f t="array" ref="G102">IFERROR(IF(INDEX('Disaggregation Data'!$M$3:$M$234,MATCH(RIGHT(M102,255),RIGHT('Disaggregation Data'!$J$3:$J$234,255),0))=0,"",INDEX('Disaggregation Data'!$M$3:$M$234,MATCH(RIGHT(M102,255),RIGHT('Disaggregation Data'!$J$3:$J$234,255),0))),"")</f>
        <v/>
      </c>
      <c r="H102" s="369" t="str">
        <f t="array" ref="H102">IFERROR(IF(INDEX('Disaggregation Data'!$N$3:$N$234,MATCH(RIGHT(M102,255),RIGHT('Disaggregation Data'!$J$3:$J$234,255),0))=0,"",INDEX('Disaggregation Data'!$N$3:$N$234,MATCH(RIGHT(M102,255),RIGHT('Disaggregation Data'!$J$3:$J$234,255),0))),"")</f>
        <v/>
      </c>
      <c r="I102" s="491" t="str">
        <f t="array" ref="I102">IFERROR(IF(INDEX('Disaggregation Records'!$G$3:$G$56,MATCH(LEFT(L102,255),LEFT('Disaggregation Records'!$D$3:$D$56,255),0))=0,"",INDEX('Disaggregation Records'!$G$3:$G$56,MATCH(LEFT(L102,255),LEFT('Disaggregation Records'!$D$3:$D$56,255),0))),"")</f>
        <v/>
      </c>
      <c r="J102" s="491" t="s">
        <v>393</v>
      </c>
      <c r="K102" s="491">
        <f t="shared" si="4"/>
        <v>53</v>
      </c>
      <c r="L102" s="491" t="str">
        <f t="shared" si="5"/>
        <v/>
      </c>
      <c r="M102" s="491" t="str">
        <f t="shared" si="6"/>
        <v/>
      </c>
      <c r="N102" s="447" t="b">
        <f t="shared" si="7"/>
        <v>0</v>
      </c>
      <c r="O102" s="451" t="s">
        <v>1701</v>
      </c>
      <c r="P102" s="246"/>
      <c r="Q102" s="245"/>
      <c r="U102" s="407"/>
      <c r="V102" s="407"/>
    </row>
    <row r="103" spans="1:22" ht="37.5" customHeight="1" x14ac:dyDescent="0.25">
      <c r="A103" s="367">
        <v>10</v>
      </c>
      <c r="B103" s="386" t="str">
        <f>IFERROR(VLOOKUP(A103,'Impact Indicators - Section B'!$A$9:$S$35,19,FALSE),"")</f>
        <v/>
      </c>
      <c r="C103" s="490" t="str">
        <f t="array" ref="C103">IFERROR(IF(INDEX('Disaggregation Records'!$E$3:$E$56,MATCH(RIGHT(L103,255),RIGHT('Disaggregation Records'!$D$3:$D$56,255),0))=0,"",INDEX('Disaggregation Records'!$E$3:$E$56,MATCH(RIGHT(L103,255),RIGHT('Disaggregation Records'!$D$3:$D$56,255),0))),"")</f>
        <v/>
      </c>
      <c r="D103" s="490" t="str">
        <f t="array" ref="D103">IFERROR(IF(INDEX('Disaggregation Records'!$F$3:$F$56,MATCH(RIGHT(L103,255),RIGHT('Disaggregation Records'!$D$3:$D$56,255),0))=0,"",INDEX('Disaggregation Records'!$F$3:$F$56,MATCH(RIGHT(L103,255),RIGHT('Disaggregation Records'!$D$3:$D$56,255),0))),"")</f>
        <v/>
      </c>
      <c r="E103" s="370" t="str">
        <f t="array" ref="E103">IFERROR(IF(INDEX('Disaggregation Data'!$K$3:$K$234,MATCH(RIGHT(M103,255),RIGHT('Disaggregation Data'!$J$3:$J$234,255),0))=0,"",INDEX('Disaggregation Data'!$K$3:$K$234,MATCH(RIGHT(M103,255),RIGHT('Disaggregation Data'!$J$3:$J$234,255),0))),"")</f>
        <v/>
      </c>
      <c r="F103" s="370" t="str">
        <f t="array" ref="F103">IFERROR(IF(INDEX('Disaggregation Data'!$L$3:$L$234,MATCH(RIGHT(M103,255),RIGHT('Disaggregation Data'!$J$3:$J$234,255),0))=0,"",INDEX('Disaggregation Data'!$L$3:$L$234,MATCH(RIGHT(M103,255),RIGHT('Disaggregation Data'!$J$3:$J$234,255),0))),"")</f>
        <v/>
      </c>
      <c r="G103" s="370" t="str">
        <f t="array" ref="G103">IFERROR(IF(INDEX('Disaggregation Data'!$M$3:$M$234,MATCH(RIGHT(M103,255),RIGHT('Disaggregation Data'!$J$3:$J$234,255),0))=0,"",INDEX('Disaggregation Data'!$M$3:$M$234,MATCH(RIGHT(M103,255),RIGHT('Disaggregation Data'!$J$3:$J$234,255),0))),"")</f>
        <v/>
      </c>
      <c r="H103" s="369" t="str">
        <f t="array" ref="H103">IFERROR(IF(INDEX('Disaggregation Data'!$N$3:$N$234,MATCH(RIGHT(M103,255),RIGHT('Disaggregation Data'!$J$3:$J$234,255),0))=0,"",INDEX('Disaggregation Data'!$N$3:$N$234,MATCH(RIGHT(M103,255),RIGHT('Disaggregation Data'!$J$3:$J$234,255),0))),"")</f>
        <v/>
      </c>
      <c r="I103" s="491" t="str">
        <f t="array" ref="I103">IFERROR(IF(INDEX('Disaggregation Records'!$G$3:$G$56,MATCH(LEFT(L103,255),LEFT('Disaggregation Records'!$D$3:$D$56,255),0))=0,"",INDEX('Disaggregation Records'!$G$3:$G$56,MATCH(LEFT(L103,255),LEFT('Disaggregation Records'!$D$3:$D$56,255),0))),"")</f>
        <v/>
      </c>
      <c r="J103" s="491" t="s">
        <v>393</v>
      </c>
      <c r="K103" s="491">
        <f t="shared" si="4"/>
        <v>54</v>
      </c>
      <c r="L103" s="491" t="str">
        <f t="shared" si="5"/>
        <v/>
      </c>
      <c r="M103" s="491" t="str">
        <f t="shared" si="6"/>
        <v/>
      </c>
      <c r="N103" s="447" t="b">
        <f t="shared" si="7"/>
        <v>0</v>
      </c>
      <c r="O103" s="451" t="s">
        <v>1702</v>
      </c>
      <c r="P103" s="246"/>
      <c r="Q103" s="245"/>
      <c r="U103" s="407"/>
      <c r="V103" s="407"/>
    </row>
    <row r="104" spans="1:22" ht="37.5" customHeight="1" x14ac:dyDescent="0.25">
      <c r="A104" s="367">
        <v>10</v>
      </c>
      <c r="B104" s="386" t="str">
        <f>IFERROR(VLOOKUP(A104,'Impact Indicators - Section B'!$A$9:$S$35,19,FALSE),"")</f>
        <v/>
      </c>
      <c r="C104" s="490" t="str">
        <f t="array" ref="C104">IFERROR(IF(INDEX('Disaggregation Records'!$E$3:$E$56,MATCH(RIGHT(L104,255),RIGHT('Disaggregation Records'!$D$3:$D$56,255),0))=0,"",INDEX('Disaggregation Records'!$E$3:$E$56,MATCH(RIGHT(L104,255),RIGHT('Disaggregation Records'!$D$3:$D$56,255),0))),"")</f>
        <v/>
      </c>
      <c r="D104" s="490" t="str">
        <f t="array" ref="D104">IFERROR(IF(INDEX('Disaggregation Records'!$F$3:$F$56,MATCH(RIGHT(L104,255),RIGHT('Disaggregation Records'!$D$3:$D$56,255),0))=0,"",INDEX('Disaggregation Records'!$F$3:$F$56,MATCH(RIGHT(L104,255),RIGHT('Disaggregation Records'!$D$3:$D$56,255),0))),"")</f>
        <v/>
      </c>
      <c r="E104" s="370" t="str">
        <f t="array" ref="E104">IFERROR(IF(INDEX('Disaggregation Data'!$K$3:$K$234,MATCH(RIGHT(M104,255),RIGHT('Disaggregation Data'!$J$3:$J$234,255),0))=0,"",INDEX('Disaggregation Data'!$K$3:$K$234,MATCH(RIGHT(M104,255),RIGHT('Disaggregation Data'!$J$3:$J$234,255),0))),"")</f>
        <v/>
      </c>
      <c r="F104" s="370" t="str">
        <f t="array" ref="F104">IFERROR(IF(INDEX('Disaggregation Data'!$L$3:$L$234,MATCH(RIGHT(M104,255),RIGHT('Disaggregation Data'!$J$3:$J$234,255),0))=0,"",INDEX('Disaggregation Data'!$L$3:$L$234,MATCH(RIGHT(M104,255),RIGHT('Disaggregation Data'!$J$3:$J$234,255),0))),"")</f>
        <v/>
      </c>
      <c r="G104" s="370" t="str">
        <f t="array" ref="G104">IFERROR(IF(INDEX('Disaggregation Data'!$M$3:$M$234,MATCH(RIGHT(M104,255),RIGHT('Disaggregation Data'!$J$3:$J$234,255),0))=0,"",INDEX('Disaggregation Data'!$M$3:$M$234,MATCH(RIGHT(M104,255),RIGHT('Disaggregation Data'!$J$3:$J$234,255),0))),"")</f>
        <v/>
      </c>
      <c r="H104" s="369" t="str">
        <f t="array" ref="H104">IFERROR(IF(INDEX('Disaggregation Data'!$N$3:$N$234,MATCH(RIGHT(M104,255),RIGHT('Disaggregation Data'!$J$3:$J$234,255),0))=0,"",INDEX('Disaggregation Data'!$N$3:$N$234,MATCH(RIGHT(M104,255),RIGHT('Disaggregation Data'!$J$3:$J$234,255),0))),"")</f>
        <v/>
      </c>
      <c r="I104" s="491" t="str">
        <f t="array" ref="I104">IFERROR(IF(INDEX('Disaggregation Records'!$G$3:$G$56,MATCH(LEFT(L104,255),LEFT('Disaggregation Records'!$D$3:$D$56,255),0))=0,"",INDEX('Disaggregation Records'!$G$3:$G$56,MATCH(LEFT(L104,255),LEFT('Disaggregation Records'!$D$3:$D$56,255),0))),"")</f>
        <v/>
      </c>
      <c r="J104" s="491" t="s">
        <v>393</v>
      </c>
      <c r="K104" s="491">
        <f t="shared" si="4"/>
        <v>55</v>
      </c>
      <c r="L104" s="491" t="str">
        <f t="shared" si="5"/>
        <v/>
      </c>
      <c r="M104" s="491" t="str">
        <f t="shared" si="6"/>
        <v/>
      </c>
      <c r="N104" s="447" t="b">
        <f t="shared" si="7"/>
        <v>0</v>
      </c>
      <c r="O104" s="451" t="s">
        <v>1703</v>
      </c>
      <c r="P104" s="246"/>
      <c r="Q104" s="245"/>
      <c r="U104" s="407"/>
      <c r="V104" s="407"/>
    </row>
    <row r="105" spans="1:22" ht="37.5" customHeight="1" x14ac:dyDescent="0.25">
      <c r="A105" s="367">
        <v>10</v>
      </c>
      <c r="B105" s="386" t="str">
        <f>IFERROR(VLOOKUP(A105,'Impact Indicators - Section B'!$A$9:$S$35,19,FALSE),"")</f>
        <v/>
      </c>
      <c r="C105" s="490" t="str">
        <f t="array" ref="C105">IFERROR(IF(INDEX('Disaggregation Records'!$E$3:$E$56,MATCH(RIGHT(L105,255),RIGHT('Disaggregation Records'!$D$3:$D$56,255),0))=0,"",INDEX('Disaggregation Records'!$E$3:$E$56,MATCH(RIGHT(L105,255),RIGHT('Disaggregation Records'!$D$3:$D$56,255),0))),"")</f>
        <v/>
      </c>
      <c r="D105" s="490" t="str">
        <f t="array" ref="D105">IFERROR(IF(INDEX('Disaggregation Records'!$F$3:$F$56,MATCH(RIGHT(L105,255),RIGHT('Disaggregation Records'!$D$3:$D$56,255),0))=0,"",INDEX('Disaggregation Records'!$F$3:$F$56,MATCH(RIGHT(L105,255),RIGHT('Disaggregation Records'!$D$3:$D$56,255),0))),"")</f>
        <v/>
      </c>
      <c r="E105" s="370" t="str">
        <f t="array" ref="E105">IFERROR(IF(INDEX('Disaggregation Data'!$K$3:$K$234,MATCH(RIGHT(M105,255),RIGHT('Disaggregation Data'!$J$3:$J$234,255),0))=0,"",INDEX('Disaggregation Data'!$K$3:$K$234,MATCH(RIGHT(M105,255),RIGHT('Disaggregation Data'!$J$3:$J$234,255),0))),"")</f>
        <v/>
      </c>
      <c r="F105" s="370" t="str">
        <f t="array" ref="F105">IFERROR(IF(INDEX('Disaggregation Data'!$L$3:$L$234,MATCH(RIGHT(M105,255),RIGHT('Disaggregation Data'!$J$3:$J$234,255),0))=0,"",INDEX('Disaggregation Data'!$L$3:$L$234,MATCH(RIGHT(M105,255),RIGHT('Disaggregation Data'!$J$3:$J$234,255),0))),"")</f>
        <v/>
      </c>
      <c r="G105" s="370" t="str">
        <f t="array" ref="G105">IFERROR(IF(INDEX('Disaggregation Data'!$M$3:$M$234,MATCH(RIGHT(M105,255),RIGHT('Disaggregation Data'!$J$3:$J$234,255),0))=0,"",INDEX('Disaggregation Data'!$M$3:$M$234,MATCH(RIGHT(M105,255),RIGHT('Disaggregation Data'!$J$3:$J$234,255),0))),"")</f>
        <v/>
      </c>
      <c r="H105" s="369" t="str">
        <f t="array" ref="H105">IFERROR(IF(INDEX('Disaggregation Data'!$N$3:$N$234,MATCH(RIGHT(M105,255),RIGHT('Disaggregation Data'!$J$3:$J$234,255),0))=0,"",INDEX('Disaggregation Data'!$N$3:$N$234,MATCH(RIGHT(M105,255),RIGHT('Disaggregation Data'!$J$3:$J$234,255),0))),"")</f>
        <v/>
      </c>
      <c r="I105" s="491" t="str">
        <f t="array" ref="I105">IFERROR(IF(INDEX('Disaggregation Records'!$G$3:$G$56,MATCH(LEFT(L105,255),LEFT('Disaggregation Records'!$D$3:$D$56,255),0))=0,"",INDEX('Disaggregation Records'!$G$3:$G$56,MATCH(LEFT(L105,255),LEFT('Disaggregation Records'!$D$3:$D$56,255),0))),"")</f>
        <v/>
      </c>
      <c r="J105" s="491" t="s">
        <v>393</v>
      </c>
      <c r="K105" s="491">
        <f t="shared" si="4"/>
        <v>56</v>
      </c>
      <c r="L105" s="491" t="str">
        <f t="shared" si="5"/>
        <v/>
      </c>
      <c r="M105" s="491" t="str">
        <f t="shared" si="6"/>
        <v/>
      </c>
      <c r="N105" s="447" t="b">
        <f t="shared" si="7"/>
        <v>0</v>
      </c>
      <c r="O105" s="451" t="s">
        <v>1704</v>
      </c>
      <c r="P105" s="246"/>
      <c r="Q105" s="245"/>
      <c r="U105" s="407"/>
      <c r="V105" s="407"/>
    </row>
    <row r="106" spans="1:22" ht="37.5" customHeight="1" x14ac:dyDescent="0.25">
      <c r="A106" s="367">
        <v>10</v>
      </c>
      <c r="B106" s="386" t="str">
        <f>IFERROR(VLOOKUP(A106,'Impact Indicators - Section B'!$A$9:$S$35,19,FALSE),"")</f>
        <v/>
      </c>
      <c r="C106" s="490" t="str">
        <f t="array" ref="C106">IFERROR(IF(INDEX('Disaggregation Records'!$E$3:$E$56,MATCH(RIGHT(L106,255),RIGHT('Disaggregation Records'!$D$3:$D$56,255),0))=0,"",INDEX('Disaggregation Records'!$E$3:$E$56,MATCH(RIGHT(L106,255),RIGHT('Disaggregation Records'!$D$3:$D$56,255),0))),"")</f>
        <v/>
      </c>
      <c r="D106" s="490" t="str">
        <f t="array" ref="D106">IFERROR(IF(INDEX('Disaggregation Records'!$F$3:$F$56,MATCH(RIGHT(L106,255),RIGHT('Disaggregation Records'!$D$3:$D$56,255),0))=0,"",INDEX('Disaggregation Records'!$F$3:$F$56,MATCH(RIGHT(L106,255),RIGHT('Disaggregation Records'!$D$3:$D$56,255),0))),"")</f>
        <v/>
      </c>
      <c r="E106" s="370" t="str">
        <f t="array" ref="E106">IFERROR(IF(INDEX('Disaggregation Data'!$K$3:$K$234,MATCH(RIGHT(M106,255),RIGHT('Disaggregation Data'!$J$3:$J$234,255),0))=0,"",INDEX('Disaggregation Data'!$K$3:$K$234,MATCH(RIGHT(M106,255),RIGHT('Disaggregation Data'!$J$3:$J$234,255),0))),"")</f>
        <v/>
      </c>
      <c r="F106" s="370" t="str">
        <f t="array" ref="F106">IFERROR(IF(INDEX('Disaggregation Data'!$L$3:$L$234,MATCH(RIGHT(M106,255),RIGHT('Disaggregation Data'!$J$3:$J$234,255),0))=0,"",INDEX('Disaggregation Data'!$L$3:$L$234,MATCH(RIGHT(M106,255),RIGHT('Disaggregation Data'!$J$3:$J$234,255),0))),"")</f>
        <v/>
      </c>
      <c r="G106" s="370" t="str">
        <f t="array" ref="G106">IFERROR(IF(INDEX('Disaggregation Data'!$M$3:$M$234,MATCH(RIGHT(M106,255),RIGHT('Disaggregation Data'!$J$3:$J$234,255),0))=0,"",INDEX('Disaggregation Data'!$M$3:$M$234,MATCH(RIGHT(M106,255),RIGHT('Disaggregation Data'!$J$3:$J$234,255),0))),"")</f>
        <v/>
      </c>
      <c r="H106" s="369" t="str">
        <f t="array" ref="H106">IFERROR(IF(INDEX('Disaggregation Data'!$N$3:$N$234,MATCH(RIGHT(M106,255),RIGHT('Disaggregation Data'!$J$3:$J$234,255),0))=0,"",INDEX('Disaggregation Data'!$N$3:$N$234,MATCH(RIGHT(M106,255),RIGHT('Disaggregation Data'!$J$3:$J$234,255),0))),"")</f>
        <v/>
      </c>
      <c r="I106" s="491" t="str">
        <f t="array" ref="I106">IFERROR(IF(INDEX('Disaggregation Records'!$G$3:$G$56,MATCH(LEFT(L106,255),LEFT('Disaggregation Records'!$D$3:$D$56,255),0))=0,"",INDEX('Disaggregation Records'!$G$3:$G$56,MATCH(LEFT(L106,255),LEFT('Disaggregation Records'!$D$3:$D$56,255),0))),"")</f>
        <v/>
      </c>
      <c r="J106" s="491" t="s">
        <v>393</v>
      </c>
      <c r="K106" s="491">
        <f t="shared" si="4"/>
        <v>57</v>
      </c>
      <c r="L106" s="491" t="str">
        <f t="shared" si="5"/>
        <v/>
      </c>
      <c r="M106" s="491" t="str">
        <f t="shared" si="6"/>
        <v/>
      </c>
      <c r="N106" s="447" t="b">
        <f t="shared" si="7"/>
        <v>0</v>
      </c>
      <c r="O106" s="451" t="s">
        <v>1705</v>
      </c>
      <c r="P106" s="246"/>
      <c r="Q106" s="245"/>
      <c r="U106" s="407"/>
      <c r="V106" s="407"/>
    </row>
    <row r="107" spans="1:22" ht="37.5" customHeight="1" x14ac:dyDescent="0.25">
      <c r="A107" s="367">
        <v>10</v>
      </c>
      <c r="B107" s="386" t="str">
        <f>IFERROR(VLOOKUP(A107,'Impact Indicators - Section B'!$A$9:$S$35,19,FALSE),"")</f>
        <v/>
      </c>
      <c r="C107" s="490" t="str">
        <f t="array" ref="C107">IFERROR(IF(INDEX('Disaggregation Records'!$E$3:$E$56,MATCH(RIGHT(L107,255),RIGHT('Disaggregation Records'!$D$3:$D$56,255),0))=0,"",INDEX('Disaggregation Records'!$E$3:$E$56,MATCH(RIGHT(L107,255),RIGHT('Disaggregation Records'!$D$3:$D$56,255),0))),"")</f>
        <v/>
      </c>
      <c r="D107" s="490" t="str">
        <f t="array" ref="D107">IFERROR(IF(INDEX('Disaggregation Records'!$F$3:$F$56,MATCH(RIGHT(L107,255),RIGHT('Disaggregation Records'!$D$3:$D$56,255),0))=0,"",INDEX('Disaggregation Records'!$F$3:$F$56,MATCH(RIGHT(L107,255),RIGHT('Disaggregation Records'!$D$3:$D$56,255),0))),"")</f>
        <v/>
      </c>
      <c r="E107" s="370" t="str">
        <f t="array" ref="E107">IFERROR(IF(INDEX('Disaggregation Data'!$K$3:$K$234,MATCH(RIGHT(M107,255),RIGHT('Disaggregation Data'!$J$3:$J$234,255),0))=0,"",INDEX('Disaggregation Data'!$K$3:$K$234,MATCH(RIGHT(M107,255),RIGHT('Disaggregation Data'!$J$3:$J$234,255),0))),"")</f>
        <v/>
      </c>
      <c r="F107" s="370" t="str">
        <f t="array" ref="F107">IFERROR(IF(INDEX('Disaggregation Data'!$L$3:$L$234,MATCH(RIGHT(M107,255),RIGHT('Disaggregation Data'!$J$3:$J$234,255),0))=0,"",INDEX('Disaggregation Data'!$L$3:$L$234,MATCH(RIGHT(M107,255),RIGHT('Disaggregation Data'!$J$3:$J$234,255),0))),"")</f>
        <v/>
      </c>
      <c r="G107" s="370" t="str">
        <f t="array" ref="G107">IFERROR(IF(INDEX('Disaggregation Data'!$M$3:$M$234,MATCH(RIGHT(M107,255),RIGHT('Disaggregation Data'!$J$3:$J$234,255),0))=0,"",INDEX('Disaggregation Data'!$M$3:$M$234,MATCH(RIGHT(M107,255),RIGHT('Disaggregation Data'!$J$3:$J$234,255),0))),"")</f>
        <v/>
      </c>
      <c r="H107" s="369" t="str">
        <f t="array" ref="H107">IFERROR(IF(INDEX('Disaggregation Data'!$N$3:$N$234,MATCH(RIGHT(M107,255),RIGHT('Disaggregation Data'!$J$3:$J$234,255),0))=0,"",INDEX('Disaggregation Data'!$N$3:$N$234,MATCH(RIGHT(M107,255),RIGHT('Disaggregation Data'!$J$3:$J$234,255),0))),"")</f>
        <v/>
      </c>
      <c r="I107" s="491" t="str">
        <f t="array" ref="I107">IFERROR(IF(INDEX('Disaggregation Records'!$G$3:$G$56,MATCH(LEFT(L107,255),LEFT('Disaggregation Records'!$D$3:$D$56,255),0))=0,"",INDEX('Disaggregation Records'!$G$3:$G$56,MATCH(LEFT(L107,255),LEFT('Disaggregation Records'!$D$3:$D$56,255),0))),"")</f>
        <v/>
      </c>
      <c r="J107" s="491" t="s">
        <v>393</v>
      </c>
      <c r="K107" s="491">
        <f t="shared" si="4"/>
        <v>58</v>
      </c>
      <c r="L107" s="491" t="str">
        <f t="shared" si="5"/>
        <v/>
      </c>
      <c r="M107" s="491" t="str">
        <f t="shared" si="6"/>
        <v/>
      </c>
      <c r="N107" s="447" t="b">
        <f t="shared" si="7"/>
        <v>0</v>
      </c>
      <c r="O107" s="451" t="s">
        <v>1706</v>
      </c>
      <c r="P107" s="246"/>
      <c r="Q107" s="245"/>
      <c r="U107" s="407"/>
      <c r="V107" s="407"/>
    </row>
    <row r="108" spans="1:22" ht="37.5" customHeight="1" x14ac:dyDescent="0.25">
      <c r="A108" s="367">
        <v>10</v>
      </c>
      <c r="B108" s="386" t="str">
        <f>IFERROR(VLOOKUP(A108,'Impact Indicators - Section B'!$A$9:$S$35,19,FALSE),"")</f>
        <v/>
      </c>
      <c r="C108" s="490" t="str">
        <f t="array" ref="C108">IFERROR(IF(INDEX('Disaggregation Records'!$E$3:$E$56,MATCH(RIGHT(L108,255),RIGHT('Disaggregation Records'!$D$3:$D$56,255),0))=0,"",INDEX('Disaggregation Records'!$E$3:$E$56,MATCH(RIGHT(L108,255),RIGHT('Disaggregation Records'!$D$3:$D$56,255),0))),"")</f>
        <v/>
      </c>
      <c r="D108" s="490" t="str">
        <f t="array" ref="D108">IFERROR(IF(INDEX('Disaggregation Records'!$F$3:$F$56,MATCH(RIGHT(L108,255),RIGHT('Disaggregation Records'!$D$3:$D$56,255),0))=0,"",INDEX('Disaggregation Records'!$F$3:$F$56,MATCH(RIGHT(L108,255),RIGHT('Disaggregation Records'!$D$3:$D$56,255),0))),"")</f>
        <v/>
      </c>
      <c r="E108" s="370" t="str">
        <f t="array" ref="E108">IFERROR(IF(INDEX('Disaggregation Data'!$K$3:$K$234,MATCH(RIGHT(M108,255),RIGHT('Disaggregation Data'!$J$3:$J$234,255),0))=0,"",INDEX('Disaggregation Data'!$K$3:$K$234,MATCH(RIGHT(M108,255),RIGHT('Disaggregation Data'!$J$3:$J$234,255),0))),"")</f>
        <v/>
      </c>
      <c r="F108" s="370" t="str">
        <f t="array" ref="F108">IFERROR(IF(INDEX('Disaggregation Data'!$L$3:$L$234,MATCH(RIGHT(M108,255),RIGHT('Disaggregation Data'!$J$3:$J$234,255),0))=0,"",INDEX('Disaggregation Data'!$L$3:$L$234,MATCH(RIGHT(M108,255),RIGHT('Disaggregation Data'!$J$3:$J$234,255),0))),"")</f>
        <v/>
      </c>
      <c r="G108" s="370" t="str">
        <f t="array" ref="G108">IFERROR(IF(INDEX('Disaggregation Data'!$M$3:$M$234,MATCH(RIGHT(M108,255),RIGHT('Disaggregation Data'!$J$3:$J$234,255),0))=0,"",INDEX('Disaggregation Data'!$M$3:$M$234,MATCH(RIGHT(M108,255),RIGHT('Disaggregation Data'!$J$3:$J$234,255),0))),"")</f>
        <v/>
      </c>
      <c r="H108" s="369" t="str">
        <f t="array" ref="H108">IFERROR(IF(INDEX('Disaggregation Data'!$N$3:$N$234,MATCH(RIGHT(M108,255),RIGHT('Disaggregation Data'!$J$3:$J$234,255),0))=0,"",INDEX('Disaggregation Data'!$N$3:$N$234,MATCH(RIGHT(M108,255),RIGHT('Disaggregation Data'!$J$3:$J$234,255),0))),"")</f>
        <v/>
      </c>
      <c r="I108" s="491" t="str">
        <f t="array" ref="I108">IFERROR(IF(INDEX('Disaggregation Records'!$G$3:$G$56,MATCH(LEFT(L108,255),LEFT('Disaggregation Records'!$D$3:$D$56,255),0))=0,"",INDEX('Disaggregation Records'!$G$3:$G$56,MATCH(LEFT(L108,255),LEFT('Disaggregation Records'!$D$3:$D$56,255),0))),"")</f>
        <v/>
      </c>
      <c r="J108" s="491" t="s">
        <v>393</v>
      </c>
      <c r="K108" s="491">
        <f t="shared" si="4"/>
        <v>59</v>
      </c>
      <c r="L108" s="491" t="str">
        <f t="shared" si="5"/>
        <v/>
      </c>
      <c r="M108" s="491" t="str">
        <f t="shared" si="6"/>
        <v/>
      </c>
      <c r="N108" s="447" t="b">
        <f t="shared" si="7"/>
        <v>0</v>
      </c>
      <c r="O108" s="451" t="s">
        <v>1707</v>
      </c>
      <c r="P108" s="246"/>
      <c r="Q108" s="245"/>
      <c r="U108" s="407"/>
      <c r="V108" s="407"/>
    </row>
    <row r="109" spans="1:22" ht="37.5" customHeight="1" x14ac:dyDescent="0.25">
      <c r="A109" s="367">
        <v>11</v>
      </c>
      <c r="B109" s="386" t="str">
        <f>IFERROR(VLOOKUP(A109,'Impact Indicators - Section B'!$A$9:$S$35,19,FALSE),"")</f>
        <v/>
      </c>
      <c r="C109" s="490" t="str">
        <f t="array" ref="C109">IFERROR(IF(INDEX('Disaggregation Records'!$E$3:$E$56,MATCH(RIGHT(L109,255),RIGHT('Disaggregation Records'!$D$3:$D$56,255),0))=0,"",INDEX('Disaggregation Records'!$E$3:$E$56,MATCH(RIGHT(L109,255),RIGHT('Disaggregation Records'!$D$3:$D$56,255),0))),"")</f>
        <v/>
      </c>
      <c r="D109" s="490" t="str">
        <f t="array" ref="D109">IFERROR(IF(INDEX('Disaggregation Records'!$F$3:$F$56,MATCH(RIGHT(L109,255),RIGHT('Disaggregation Records'!$D$3:$D$56,255),0))=0,"",INDEX('Disaggregation Records'!$F$3:$F$56,MATCH(RIGHT(L109,255),RIGHT('Disaggregation Records'!$D$3:$D$56,255),0))),"")</f>
        <v/>
      </c>
      <c r="E109" s="370" t="str">
        <f t="array" ref="E109">IFERROR(IF(INDEX('Disaggregation Data'!$K$3:$K$234,MATCH(RIGHT(M109,255),RIGHT('Disaggregation Data'!$J$3:$J$234,255),0))=0,"",INDEX('Disaggregation Data'!$K$3:$K$234,MATCH(RIGHT(M109,255),RIGHT('Disaggregation Data'!$J$3:$J$234,255),0))),"")</f>
        <v/>
      </c>
      <c r="F109" s="370" t="str">
        <f t="array" ref="F109">IFERROR(IF(INDEX('Disaggregation Data'!$L$3:$L$234,MATCH(RIGHT(M109,255),RIGHT('Disaggregation Data'!$J$3:$J$234,255),0))=0,"",INDEX('Disaggregation Data'!$L$3:$L$234,MATCH(RIGHT(M109,255),RIGHT('Disaggregation Data'!$J$3:$J$234,255),0))),"")</f>
        <v/>
      </c>
      <c r="G109" s="370" t="str">
        <f t="array" ref="G109">IFERROR(IF(INDEX('Disaggregation Data'!$M$3:$M$234,MATCH(RIGHT(M109,255),RIGHT('Disaggregation Data'!$J$3:$J$234,255),0))=0,"",INDEX('Disaggregation Data'!$M$3:$M$234,MATCH(RIGHT(M109,255),RIGHT('Disaggregation Data'!$J$3:$J$234,255),0))),"")</f>
        <v/>
      </c>
      <c r="H109" s="369" t="str">
        <f t="array" ref="H109">IFERROR(IF(INDEX('Disaggregation Data'!$N$3:$N$234,MATCH(RIGHT(M109,255),RIGHT('Disaggregation Data'!$J$3:$J$234,255),0))=0,"",INDEX('Disaggregation Data'!$N$3:$N$234,MATCH(RIGHT(M109,255),RIGHT('Disaggregation Data'!$J$3:$J$234,255),0))),"")</f>
        <v/>
      </c>
      <c r="I109" s="491" t="str">
        <f t="array" ref="I109">IFERROR(IF(INDEX('Disaggregation Records'!$G$3:$G$56,MATCH(LEFT(L109,255),LEFT('Disaggregation Records'!$D$3:$D$56,255),0))=0,"",INDEX('Disaggregation Records'!$G$3:$G$56,MATCH(LEFT(L109,255),LEFT('Disaggregation Records'!$D$3:$D$56,255),0))),"")</f>
        <v/>
      </c>
      <c r="J109" s="491" t="s">
        <v>394</v>
      </c>
      <c r="K109" s="491">
        <f t="shared" si="4"/>
        <v>60</v>
      </c>
      <c r="L109" s="491" t="str">
        <f t="shared" si="5"/>
        <v/>
      </c>
      <c r="M109" s="491" t="str">
        <f t="shared" si="6"/>
        <v/>
      </c>
      <c r="N109" s="447" t="b">
        <f t="shared" si="7"/>
        <v>0</v>
      </c>
      <c r="O109" s="451" t="s">
        <v>1708</v>
      </c>
      <c r="P109" s="246"/>
      <c r="Q109" s="245"/>
      <c r="U109" s="407"/>
      <c r="V109" s="407"/>
    </row>
    <row r="110" spans="1:22" ht="37.5" customHeight="1" x14ac:dyDescent="0.25">
      <c r="A110" s="367">
        <v>11</v>
      </c>
      <c r="B110" s="386" t="str">
        <f>IFERROR(VLOOKUP(A110,'Impact Indicators - Section B'!$A$9:$S$35,19,FALSE),"")</f>
        <v/>
      </c>
      <c r="C110" s="490" t="str">
        <f t="array" ref="C110">IFERROR(IF(INDEX('Disaggregation Records'!$E$3:$E$56,MATCH(RIGHT(L110,255),RIGHT('Disaggregation Records'!$D$3:$D$56,255),0))=0,"",INDEX('Disaggregation Records'!$E$3:$E$56,MATCH(RIGHT(L110,255),RIGHT('Disaggregation Records'!$D$3:$D$56,255),0))),"")</f>
        <v/>
      </c>
      <c r="D110" s="490" t="str">
        <f t="array" ref="D110">IFERROR(IF(INDEX('Disaggregation Records'!$F$3:$F$56,MATCH(RIGHT(L110,255),RIGHT('Disaggregation Records'!$D$3:$D$56,255),0))=0,"",INDEX('Disaggregation Records'!$F$3:$F$56,MATCH(RIGHT(L110,255),RIGHT('Disaggregation Records'!$D$3:$D$56,255),0))),"")</f>
        <v/>
      </c>
      <c r="E110" s="370" t="str">
        <f t="array" ref="E110">IFERROR(IF(INDEX('Disaggregation Data'!$K$3:$K$234,MATCH(RIGHT(M110,255),RIGHT('Disaggregation Data'!$J$3:$J$234,255),0))=0,"",INDEX('Disaggregation Data'!$K$3:$K$234,MATCH(RIGHT(M110,255),RIGHT('Disaggregation Data'!$J$3:$J$234,255),0))),"")</f>
        <v/>
      </c>
      <c r="F110" s="370" t="str">
        <f t="array" ref="F110">IFERROR(IF(INDEX('Disaggregation Data'!$L$3:$L$234,MATCH(RIGHT(M110,255),RIGHT('Disaggregation Data'!$J$3:$J$234,255),0))=0,"",INDEX('Disaggregation Data'!$L$3:$L$234,MATCH(RIGHT(M110,255),RIGHT('Disaggregation Data'!$J$3:$J$234,255),0))),"")</f>
        <v/>
      </c>
      <c r="G110" s="370" t="str">
        <f t="array" ref="G110">IFERROR(IF(INDEX('Disaggregation Data'!$M$3:$M$234,MATCH(RIGHT(M110,255),RIGHT('Disaggregation Data'!$J$3:$J$234,255),0))=0,"",INDEX('Disaggregation Data'!$M$3:$M$234,MATCH(RIGHT(M110,255),RIGHT('Disaggregation Data'!$J$3:$J$234,255),0))),"")</f>
        <v/>
      </c>
      <c r="H110" s="369" t="str">
        <f t="array" ref="H110">IFERROR(IF(INDEX('Disaggregation Data'!$N$3:$N$234,MATCH(RIGHT(M110,255),RIGHT('Disaggregation Data'!$J$3:$J$234,255),0))=0,"",INDEX('Disaggregation Data'!$N$3:$N$234,MATCH(RIGHT(M110,255),RIGHT('Disaggregation Data'!$J$3:$J$234,255),0))),"")</f>
        <v/>
      </c>
      <c r="I110" s="491" t="str">
        <f t="array" ref="I110">IFERROR(IF(INDEX('Disaggregation Records'!$G$3:$G$56,MATCH(LEFT(L110,255),LEFT('Disaggregation Records'!$D$3:$D$56,255),0))=0,"",INDEX('Disaggregation Records'!$G$3:$G$56,MATCH(LEFT(L110,255),LEFT('Disaggregation Records'!$D$3:$D$56,255),0))),"")</f>
        <v/>
      </c>
      <c r="J110" s="491" t="s">
        <v>394</v>
      </c>
      <c r="K110" s="491">
        <f t="shared" si="4"/>
        <v>61</v>
      </c>
      <c r="L110" s="491" t="str">
        <f t="shared" si="5"/>
        <v/>
      </c>
      <c r="M110" s="491" t="str">
        <f t="shared" si="6"/>
        <v/>
      </c>
      <c r="N110" s="447" t="b">
        <f t="shared" si="7"/>
        <v>0</v>
      </c>
      <c r="O110" s="451" t="s">
        <v>1709</v>
      </c>
      <c r="P110" s="246"/>
      <c r="Q110" s="245"/>
      <c r="U110" s="407"/>
      <c r="V110" s="407"/>
    </row>
    <row r="111" spans="1:22" ht="37.5" customHeight="1" x14ac:dyDescent="0.25">
      <c r="A111" s="367">
        <v>11</v>
      </c>
      <c r="B111" s="386" t="str">
        <f>IFERROR(VLOOKUP(A111,'Impact Indicators - Section B'!$A$9:$S$35,19,FALSE),"")</f>
        <v/>
      </c>
      <c r="C111" s="490" t="str">
        <f t="array" ref="C111">IFERROR(IF(INDEX('Disaggregation Records'!$E$3:$E$56,MATCH(RIGHT(L111,255),RIGHT('Disaggregation Records'!$D$3:$D$56,255),0))=0,"",INDEX('Disaggregation Records'!$E$3:$E$56,MATCH(RIGHT(L111,255),RIGHT('Disaggregation Records'!$D$3:$D$56,255),0))),"")</f>
        <v/>
      </c>
      <c r="D111" s="490" t="str">
        <f t="array" ref="D111">IFERROR(IF(INDEX('Disaggregation Records'!$F$3:$F$56,MATCH(RIGHT(L111,255),RIGHT('Disaggregation Records'!$D$3:$D$56,255),0))=0,"",INDEX('Disaggregation Records'!$F$3:$F$56,MATCH(RIGHT(L111,255),RIGHT('Disaggregation Records'!$D$3:$D$56,255),0))),"")</f>
        <v/>
      </c>
      <c r="E111" s="370" t="str">
        <f t="array" ref="E111">IFERROR(IF(INDEX('Disaggregation Data'!$K$3:$K$234,MATCH(RIGHT(M111,255),RIGHT('Disaggregation Data'!$J$3:$J$234,255),0))=0,"",INDEX('Disaggregation Data'!$K$3:$K$234,MATCH(RIGHT(M111,255),RIGHT('Disaggregation Data'!$J$3:$J$234,255),0))),"")</f>
        <v/>
      </c>
      <c r="F111" s="370" t="str">
        <f t="array" ref="F111">IFERROR(IF(INDEX('Disaggregation Data'!$L$3:$L$234,MATCH(RIGHT(M111,255),RIGHT('Disaggregation Data'!$J$3:$J$234,255),0))=0,"",INDEX('Disaggregation Data'!$L$3:$L$234,MATCH(RIGHT(M111,255),RIGHT('Disaggregation Data'!$J$3:$J$234,255),0))),"")</f>
        <v/>
      </c>
      <c r="G111" s="370" t="str">
        <f t="array" ref="G111">IFERROR(IF(INDEX('Disaggregation Data'!$M$3:$M$234,MATCH(RIGHT(M111,255),RIGHT('Disaggregation Data'!$J$3:$J$234,255),0))=0,"",INDEX('Disaggregation Data'!$M$3:$M$234,MATCH(RIGHT(M111,255),RIGHT('Disaggregation Data'!$J$3:$J$234,255),0))),"")</f>
        <v/>
      </c>
      <c r="H111" s="369" t="str">
        <f t="array" ref="H111">IFERROR(IF(INDEX('Disaggregation Data'!$N$3:$N$234,MATCH(RIGHT(M111,255),RIGHT('Disaggregation Data'!$J$3:$J$234,255),0))=0,"",INDEX('Disaggregation Data'!$N$3:$N$234,MATCH(RIGHT(M111,255),RIGHT('Disaggregation Data'!$J$3:$J$234,255),0))),"")</f>
        <v/>
      </c>
      <c r="I111" s="491" t="str">
        <f t="array" ref="I111">IFERROR(IF(INDEX('Disaggregation Records'!$G$3:$G$56,MATCH(LEFT(L111,255),LEFT('Disaggregation Records'!$D$3:$D$56,255),0))=0,"",INDEX('Disaggregation Records'!$G$3:$G$56,MATCH(LEFT(L111,255),LEFT('Disaggregation Records'!$D$3:$D$56,255),0))),"")</f>
        <v/>
      </c>
      <c r="J111" s="491" t="s">
        <v>394</v>
      </c>
      <c r="K111" s="491">
        <f t="shared" si="4"/>
        <v>62</v>
      </c>
      <c r="L111" s="491" t="str">
        <f t="shared" si="5"/>
        <v/>
      </c>
      <c r="M111" s="491" t="str">
        <f t="shared" si="6"/>
        <v/>
      </c>
      <c r="N111" s="447" t="b">
        <f t="shared" si="7"/>
        <v>0</v>
      </c>
      <c r="O111" s="451" t="s">
        <v>1710</v>
      </c>
      <c r="P111" s="246"/>
      <c r="Q111" s="245"/>
      <c r="U111" s="407"/>
      <c r="V111" s="407"/>
    </row>
    <row r="112" spans="1:22" ht="37.5" customHeight="1" x14ac:dyDescent="0.25">
      <c r="A112" s="367">
        <v>11</v>
      </c>
      <c r="B112" s="386" t="str">
        <f>IFERROR(VLOOKUP(A112,'Impact Indicators - Section B'!$A$9:$S$35,19,FALSE),"")</f>
        <v/>
      </c>
      <c r="C112" s="490" t="str">
        <f t="array" ref="C112">IFERROR(IF(INDEX('Disaggregation Records'!$E$3:$E$56,MATCH(RIGHT(L112,255),RIGHT('Disaggregation Records'!$D$3:$D$56,255),0))=0,"",INDEX('Disaggregation Records'!$E$3:$E$56,MATCH(RIGHT(L112,255),RIGHT('Disaggregation Records'!$D$3:$D$56,255),0))),"")</f>
        <v/>
      </c>
      <c r="D112" s="490" t="str">
        <f t="array" ref="D112">IFERROR(IF(INDEX('Disaggregation Records'!$F$3:$F$56,MATCH(RIGHT(L112,255),RIGHT('Disaggregation Records'!$D$3:$D$56,255),0))=0,"",INDEX('Disaggregation Records'!$F$3:$F$56,MATCH(RIGHT(L112,255),RIGHT('Disaggregation Records'!$D$3:$D$56,255),0))),"")</f>
        <v/>
      </c>
      <c r="E112" s="370" t="str">
        <f t="array" ref="E112">IFERROR(IF(INDEX('Disaggregation Data'!$K$3:$K$234,MATCH(RIGHT(M112,255),RIGHT('Disaggregation Data'!$J$3:$J$234,255),0))=0,"",INDEX('Disaggregation Data'!$K$3:$K$234,MATCH(RIGHT(M112,255),RIGHT('Disaggregation Data'!$J$3:$J$234,255),0))),"")</f>
        <v/>
      </c>
      <c r="F112" s="370" t="str">
        <f t="array" ref="F112">IFERROR(IF(INDEX('Disaggregation Data'!$L$3:$L$234,MATCH(RIGHT(M112,255),RIGHT('Disaggregation Data'!$J$3:$J$234,255),0))=0,"",INDEX('Disaggregation Data'!$L$3:$L$234,MATCH(RIGHT(M112,255),RIGHT('Disaggregation Data'!$J$3:$J$234,255),0))),"")</f>
        <v/>
      </c>
      <c r="G112" s="370" t="str">
        <f t="array" ref="G112">IFERROR(IF(INDEX('Disaggregation Data'!$M$3:$M$234,MATCH(RIGHT(M112,255),RIGHT('Disaggregation Data'!$J$3:$J$234,255),0))=0,"",INDEX('Disaggregation Data'!$M$3:$M$234,MATCH(RIGHT(M112,255),RIGHT('Disaggregation Data'!$J$3:$J$234,255),0))),"")</f>
        <v/>
      </c>
      <c r="H112" s="369" t="str">
        <f t="array" ref="H112">IFERROR(IF(INDEX('Disaggregation Data'!$N$3:$N$234,MATCH(RIGHT(M112,255),RIGHT('Disaggregation Data'!$J$3:$J$234,255),0))=0,"",INDEX('Disaggregation Data'!$N$3:$N$234,MATCH(RIGHT(M112,255),RIGHT('Disaggregation Data'!$J$3:$J$234,255),0))),"")</f>
        <v/>
      </c>
      <c r="I112" s="491" t="str">
        <f t="array" ref="I112">IFERROR(IF(INDEX('Disaggregation Records'!$G$3:$G$56,MATCH(LEFT(L112,255),LEFT('Disaggregation Records'!$D$3:$D$56,255),0))=0,"",INDEX('Disaggregation Records'!$G$3:$G$56,MATCH(LEFT(L112,255),LEFT('Disaggregation Records'!$D$3:$D$56,255),0))),"")</f>
        <v/>
      </c>
      <c r="J112" s="491" t="s">
        <v>394</v>
      </c>
      <c r="K112" s="491">
        <f t="shared" si="4"/>
        <v>63</v>
      </c>
      <c r="L112" s="491" t="str">
        <f t="shared" si="5"/>
        <v/>
      </c>
      <c r="M112" s="491" t="str">
        <f t="shared" si="6"/>
        <v/>
      </c>
      <c r="N112" s="447" t="b">
        <f t="shared" si="7"/>
        <v>0</v>
      </c>
      <c r="O112" s="451" t="s">
        <v>1711</v>
      </c>
      <c r="P112" s="246"/>
      <c r="Q112" s="245"/>
      <c r="U112" s="407"/>
      <c r="V112" s="407"/>
    </row>
    <row r="113" spans="1:22" ht="37.5" customHeight="1" x14ac:dyDescent="0.25">
      <c r="A113" s="367">
        <v>11</v>
      </c>
      <c r="B113" s="386" t="str">
        <f>IFERROR(VLOOKUP(A113,'Impact Indicators - Section B'!$A$9:$S$35,19,FALSE),"")</f>
        <v/>
      </c>
      <c r="C113" s="490" t="str">
        <f t="array" ref="C113">IFERROR(IF(INDEX('Disaggregation Records'!$E$3:$E$56,MATCH(RIGHT(L113,255),RIGHT('Disaggregation Records'!$D$3:$D$56,255),0))=0,"",INDEX('Disaggregation Records'!$E$3:$E$56,MATCH(RIGHT(L113,255),RIGHT('Disaggregation Records'!$D$3:$D$56,255),0))),"")</f>
        <v/>
      </c>
      <c r="D113" s="490" t="str">
        <f t="array" ref="D113">IFERROR(IF(INDEX('Disaggregation Records'!$F$3:$F$56,MATCH(RIGHT(L113,255),RIGHT('Disaggregation Records'!$D$3:$D$56,255),0))=0,"",INDEX('Disaggregation Records'!$F$3:$F$56,MATCH(RIGHT(L113,255),RIGHT('Disaggregation Records'!$D$3:$D$56,255),0))),"")</f>
        <v/>
      </c>
      <c r="E113" s="370" t="str">
        <f t="array" ref="E113">IFERROR(IF(INDEX('Disaggregation Data'!$K$3:$K$234,MATCH(RIGHT(M113,255),RIGHT('Disaggregation Data'!$J$3:$J$234,255),0))=0,"",INDEX('Disaggregation Data'!$K$3:$K$234,MATCH(RIGHT(M113,255),RIGHT('Disaggregation Data'!$J$3:$J$234,255),0))),"")</f>
        <v/>
      </c>
      <c r="F113" s="370" t="str">
        <f t="array" ref="F113">IFERROR(IF(INDEX('Disaggregation Data'!$L$3:$L$234,MATCH(RIGHT(M113,255),RIGHT('Disaggregation Data'!$J$3:$J$234,255),0))=0,"",INDEX('Disaggregation Data'!$L$3:$L$234,MATCH(RIGHT(M113,255),RIGHT('Disaggregation Data'!$J$3:$J$234,255),0))),"")</f>
        <v/>
      </c>
      <c r="G113" s="370" t="str">
        <f t="array" ref="G113">IFERROR(IF(INDEX('Disaggregation Data'!$M$3:$M$234,MATCH(RIGHT(M113,255),RIGHT('Disaggregation Data'!$J$3:$J$234,255),0))=0,"",INDEX('Disaggregation Data'!$M$3:$M$234,MATCH(RIGHT(M113,255),RIGHT('Disaggregation Data'!$J$3:$J$234,255),0))),"")</f>
        <v/>
      </c>
      <c r="H113" s="369" t="str">
        <f t="array" ref="H113">IFERROR(IF(INDEX('Disaggregation Data'!$N$3:$N$234,MATCH(RIGHT(M113,255),RIGHT('Disaggregation Data'!$J$3:$J$234,255),0))=0,"",INDEX('Disaggregation Data'!$N$3:$N$234,MATCH(RIGHT(M113,255),RIGHT('Disaggregation Data'!$J$3:$J$234,255),0))),"")</f>
        <v/>
      </c>
      <c r="I113" s="491" t="str">
        <f t="array" ref="I113">IFERROR(IF(INDEX('Disaggregation Records'!$G$3:$G$56,MATCH(LEFT(L113,255),LEFT('Disaggregation Records'!$D$3:$D$56,255),0))=0,"",INDEX('Disaggregation Records'!$G$3:$G$56,MATCH(LEFT(L113,255),LEFT('Disaggregation Records'!$D$3:$D$56,255),0))),"")</f>
        <v/>
      </c>
      <c r="J113" s="491" t="s">
        <v>394</v>
      </c>
      <c r="K113" s="491">
        <f t="shared" si="4"/>
        <v>64</v>
      </c>
      <c r="L113" s="491" t="str">
        <f t="shared" si="5"/>
        <v/>
      </c>
      <c r="M113" s="491" t="str">
        <f t="shared" si="6"/>
        <v/>
      </c>
      <c r="N113" s="447" t="b">
        <f t="shared" si="7"/>
        <v>0</v>
      </c>
      <c r="O113" s="451" t="s">
        <v>1712</v>
      </c>
      <c r="P113" s="246"/>
      <c r="Q113" s="245"/>
      <c r="U113" s="407"/>
      <c r="V113" s="407"/>
    </row>
    <row r="114" spans="1:22" ht="37.5" customHeight="1" x14ac:dyDescent="0.25">
      <c r="A114" s="367">
        <v>11</v>
      </c>
      <c r="B114" s="386" t="str">
        <f>IFERROR(VLOOKUP(A114,'Impact Indicators - Section B'!$A$9:$S$35,19,FALSE),"")</f>
        <v/>
      </c>
      <c r="C114" s="490" t="str">
        <f t="array" ref="C114">IFERROR(IF(INDEX('Disaggregation Records'!$E$3:$E$56,MATCH(RIGHT(L114,255),RIGHT('Disaggregation Records'!$D$3:$D$56,255),0))=0,"",INDEX('Disaggregation Records'!$E$3:$E$56,MATCH(RIGHT(L114,255),RIGHT('Disaggregation Records'!$D$3:$D$56,255),0))),"")</f>
        <v/>
      </c>
      <c r="D114" s="490" t="str">
        <f t="array" ref="D114">IFERROR(IF(INDEX('Disaggregation Records'!$F$3:$F$56,MATCH(RIGHT(L114,255),RIGHT('Disaggregation Records'!$D$3:$D$56,255),0))=0,"",INDEX('Disaggregation Records'!$F$3:$F$56,MATCH(RIGHT(L114,255),RIGHT('Disaggregation Records'!$D$3:$D$56,255),0))),"")</f>
        <v/>
      </c>
      <c r="E114" s="370" t="str">
        <f t="array" ref="E114">IFERROR(IF(INDEX('Disaggregation Data'!$K$3:$K$234,MATCH(RIGHT(M114,255),RIGHT('Disaggregation Data'!$J$3:$J$234,255),0))=0,"",INDEX('Disaggregation Data'!$K$3:$K$234,MATCH(RIGHT(M114,255),RIGHT('Disaggregation Data'!$J$3:$J$234,255),0))),"")</f>
        <v/>
      </c>
      <c r="F114" s="370" t="str">
        <f t="array" ref="F114">IFERROR(IF(INDEX('Disaggregation Data'!$L$3:$L$234,MATCH(RIGHT(M114,255),RIGHT('Disaggregation Data'!$J$3:$J$234,255),0))=0,"",INDEX('Disaggregation Data'!$L$3:$L$234,MATCH(RIGHT(M114,255),RIGHT('Disaggregation Data'!$J$3:$J$234,255),0))),"")</f>
        <v/>
      </c>
      <c r="G114" s="370" t="str">
        <f t="array" ref="G114">IFERROR(IF(INDEX('Disaggregation Data'!$M$3:$M$234,MATCH(RIGHT(M114,255),RIGHT('Disaggregation Data'!$J$3:$J$234,255),0))=0,"",INDEX('Disaggregation Data'!$M$3:$M$234,MATCH(RIGHT(M114,255),RIGHT('Disaggregation Data'!$J$3:$J$234,255),0))),"")</f>
        <v/>
      </c>
      <c r="H114" s="369" t="str">
        <f t="array" ref="H114">IFERROR(IF(INDEX('Disaggregation Data'!$N$3:$N$234,MATCH(RIGHT(M114,255),RIGHT('Disaggregation Data'!$J$3:$J$234,255),0))=0,"",INDEX('Disaggregation Data'!$N$3:$N$234,MATCH(RIGHT(M114,255),RIGHT('Disaggregation Data'!$J$3:$J$234,255),0))),"")</f>
        <v/>
      </c>
      <c r="I114" s="491" t="str">
        <f t="array" ref="I114">IFERROR(IF(INDEX('Disaggregation Records'!$G$3:$G$56,MATCH(LEFT(L114,255),LEFT('Disaggregation Records'!$D$3:$D$56,255),0))=0,"",INDEX('Disaggregation Records'!$G$3:$G$56,MATCH(LEFT(L114,255),LEFT('Disaggregation Records'!$D$3:$D$56,255),0))),"")</f>
        <v/>
      </c>
      <c r="J114" s="491" t="s">
        <v>394</v>
      </c>
      <c r="K114" s="491">
        <f t="shared" si="4"/>
        <v>65</v>
      </c>
      <c r="L114" s="491" t="str">
        <f t="shared" si="5"/>
        <v/>
      </c>
      <c r="M114" s="491" t="str">
        <f t="shared" si="6"/>
        <v/>
      </c>
      <c r="N114" s="447" t="b">
        <f t="shared" si="7"/>
        <v>0</v>
      </c>
      <c r="O114" s="451" t="s">
        <v>1713</v>
      </c>
      <c r="P114" s="246"/>
      <c r="Q114" s="245"/>
      <c r="U114" s="407"/>
      <c r="V114" s="407"/>
    </row>
    <row r="115" spans="1:22" ht="37.5" customHeight="1" x14ac:dyDescent="0.25">
      <c r="A115" s="367">
        <v>11</v>
      </c>
      <c r="B115" s="386" t="str">
        <f>IFERROR(VLOOKUP(A115,'Impact Indicators - Section B'!$A$9:$S$35,19,FALSE),"")</f>
        <v/>
      </c>
      <c r="C115" s="490" t="str">
        <f t="array" ref="C115">IFERROR(IF(INDEX('Disaggregation Records'!$E$3:$E$56,MATCH(RIGHT(L115,255),RIGHT('Disaggregation Records'!$D$3:$D$56,255),0))=0,"",INDEX('Disaggregation Records'!$E$3:$E$56,MATCH(RIGHT(L115,255),RIGHT('Disaggregation Records'!$D$3:$D$56,255),0))),"")</f>
        <v/>
      </c>
      <c r="D115" s="490" t="str">
        <f t="array" ref="D115">IFERROR(IF(INDEX('Disaggregation Records'!$F$3:$F$56,MATCH(RIGHT(L115,255),RIGHT('Disaggregation Records'!$D$3:$D$56,255),0))=0,"",INDEX('Disaggregation Records'!$F$3:$F$56,MATCH(RIGHT(L115,255),RIGHT('Disaggregation Records'!$D$3:$D$56,255),0))),"")</f>
        <v/>
      </c>
      <c r="E115" s="370" t="str">
        <f t="array" ref="E115">IFERROR(IF(INDEX('Disaggregation Data'!$K$3:$K$234,MATCH(RIGHT(M115,255),RIGHT('Disaggregation Data'!$J$3:$J$234,255),0))=0,"",INDEX('Disaggregation Data'!$K$3:$K$234,MATCH(RIGHT(M115,255),RIGHT('Disaggregation Data'!$J$3:$J$234,255),0))),"")</f>
        <v/>
      </c>
      <c r="F115" s="370" t="str">
        <f t="array" ref="F115">IFERROR(IF(INDEX('Disaggregation Data'!$L$3:$L$234,MATCH(RIGHT(M115,255),RIGHT('Disaggregation Data'!$J$3:$J$234,255),0))=0,"",INDEX('Disaggregation Data'!$L$3:$L$234,MATCH(RIGHT(M115,255),RIGHT('Disaggregation Data'!$J$3:$J$234,255),0))),"")</f>
        <v/>
      </c>
      <c r="G115" s="370" t="str">
        <f t="array" ref="G115">IFERROR(IF(INDEX('Disaggregation Data'!$M$3:$M$234,MATCH(RIGHT(M115,255),RIGHT('Disaggregation Data'!$J$3:$J$234,255),0))=0,"",INDEX('Disaggregation Data'!$M$3:$M$234,MATCH(RIGHT(M115,255),RIGHT('Disaggregation Data'!$J$3:$J$234,255),0))),"")</f>
        <v/>
      </c>
      <c r="H115" s="369" t="str">
        <f t="array" ref="H115">IFERROR(IF(INDEX('Disaggregation Data'!$N$3:$N$234,MATCH(RIGHT(M115,255),RIGHT('Disaggregation Data'!$J$3:$J$234,255),0))=0,"",INDEX('Disaggregation Data'!$N$3:$N$234,MATCH(RIGHT(M115,255),RIGHT('Disaggregation Data'!$J$3:$J$234,255),0))),"")</f>
        <v/>
      </c>
      <c r="I115" s="491" t="str">
        <f t="array" ref="I115">IFERROR(IF(INDEX('Disaggregation Records'!$G$3:$G$56,MATCH(LEFT(L115,255),LEFT('Disaggregation Records'!$D$3:$D$56,255),0))=0,"",INDEX('Disaggregation Records'!$G$3:$G$56,MATCH(LEFT(L115,255),LEFT('Disaggregation Records'!$D$3:$D$56,255),0))),"")</f>
        <v/>
      </c>
      <c r="J115" s="491" t="s">
        <v>394</v>
      </c>
      <c r="K115" s="491">
        <f t="shared" si="4"/>
        <v>66</v>
      </c>
      <c r="L115" s="491" t="str">
        <f t="shared" si="5"/>
        <v/>
      </c>
      <c r="M115" s="491" t="str">
        <f t="shared" si="6"/>
        <v/>
      </c>
      <c r="N115" s="447" t="b">
        <f t="shared" si="7"/>
        <v>0</v>
      </c>
      <c r="O115" s="451" t="s">
        <v>1714</v>
      </c>
      <c r="P115" s="246"/>
      <c r="Q115" s="245"/>
      <c r="U115" s="407"/>
      <c r="V115" s="407"/>
    </row>
    <row r="116" spans="1:22" ht="37.5" customHeight="1" x14ac:dyDescent="0.25">
      <c r="A116" s="367">
        <v>11</v>
      </c>
      <c r="B116" s="386" t="str">
        <f>IFERROR(VLOOKUP(A116,'Impact Indicators - Section B'!$A$9:$S$35,19,FALSE),"")</f>
        <v/>
      </c>
      <c r="C116" s="490" t="str">
        <f t="array" ref="C116">IFERROR(IF(INDEX('Disaggregation Records'!$E$3:$E$56,MATCH(RIGHT(L116,255),RIGHT('Disaggregation Records'!$D$3:$D$56,255),0))=0,"",INDEX('Disaggregation Records'!$E$3:$E$56,MATCH(RIGHT(L116,255),RIGHT('Disaggregation Records'!$D$3:$D$56,255),0))),"")</f>
        <v/>
      </c>
      <c r="D116" s="490" t="str">
        <f t="array" ref="D116">IFERROR(IF(INDEX('Disaggregation Records'!$F$3:$F$56,MATCH(RIGHT(L116,255),RIGHT('Disaggregation Records'!$D$3:$D$56,255),0))=0,"",INDEX('Disaggregation Records'!$F$3:$F$56,MATCH(RIGHT(L116,255),RIGHT('Disaggregation Records'!$D$3:$D$56,255),0))),"")</f>
        <v/>
      </c>
      <c r="E116" s="370" t="str">
        <f t="array" ref="E116">IFERROR(IF(INDEX('Disaggregation Data'!$K$3:$K$234,MATCH(RIGHT(M116,255),RIGHT('Disaggregation Data'!$J$3:$J$234,255),0))=0,"",INDEX('Disaggregation Data'!$K$3:$K$234,MATCH(RIGHT(M116,255),RIGHT('Disaggregation Data'!$J$3:$J$234,255),0))),"")</f>
        <v/>
      </c>
      <c r="F116" s="370" t="str">
        <f t="array" ref="F116">IFERROR(IF(INDEX('Disaggregation Data'!$L$3:$L$234,MATCH(RIGHT(M116,255),RIGHT('Disaggregation Data'!$J$3:$J$234,255),0))=0,"",INDEX('Disaggregation Data'!$L$3:$L$234,MATCH(RIGHT(M116,255),RIGHT('Disaggregation Data'!$J$3:$J$234,255),0))),"")</f>
        <v/>
      </c>
      <c r="G116" s="370" t="str">
        <f t="array" ref="G116">IFERROR(IF(INDEX('Disaggregation Data'!$M$3:$M$234,MATCH(RIGHT(M116,255),RIGHT('Disaggregation Data'!$J$3:$J$234,255),0))=0,"",INDEX('Disaggregation Data'!$M$3:$M$234,MATCH(RIGHT(M116,255),RIGHT('Disaggregation Data'!$J$3:$J$234,255),0))),"")</f>
        <v/>
      </c>
      <c r="H116" s="369" t="str">
        <f t="array" ref="H116">IFERROR(IF(INDEX('Disaggregation Data'!$N$3:$N$234,MATCH(RIGHT(M116,255),RIGHT('Disaggregation Data'!$J$3:$J$234,255),0))=0,"",INDEX('Disaggregation Data'!$N$3:$N$234,MATCH(RIGHT(M116,255),RIGHT('Disaggregation Data'!$J$3:$J$234,255),0))),"")</f>
        <v/>
      </c>
      <c r="I116" s="491" t="str">
        <f t="array" ref="I116">IFERROR(IF(INDEX('Disaggregation Records'!$G$3:$G$56,MATCH(LEFT(L116,255),LEFT('Disaggregation Records'!$D$3:$D$56,255),0))=0,"",INDEX('Disaggregation Records'!$G$3:$G$56,MATCH(LEFT(L116,255),LEFT('Disaggregation Records'!$D$3:$D$56,255),0))),"")</f>
        <v/>
      </c>
      <c r="J116" s="491" t="s">
        <v>394</v>
      </c>
      <c r="K116" s="491">
        <f t="shared" si="4"/>
        <v>67</v>
      </c>
      <c r="L116" s="491" t="str">
        <f t="shared" si="5"/>
        <v/>
      </c>
      <c r="M116" s="491" t="str">
        <f t="shared" si="6"/>
        <v/>
      </c>
      <c r="N116" s="447" t="b">
        <f t="shared" si="7"/>
        <v>0</v>
      </c>
      <c r="O116" s="451" t="s">
        <v>1715</v>
      </c>
      <c r="P116" s="246"/>
      <c r="Q116" s="245"/>
      <c r="U116" s="407"/>
      <c r="V116" s="407"/>
    </row>
    <row r="117" spans="1:22" ht="37.5" customHeight="1" x14ac:dyDescent="0.25">
      <c r="A117" s="367">
        <v>11</v>
      </c>
      <c r="B117" s="386" t="str">
        <f>IFERROR(VLOOKUP(A117,'Impact Indicators - Section B'!$A$9:$S$35,19,FALSE),"")</f>
        <v/>
      </c>
      <c r="C117" s="490" t="str">
        <f t="array" ref="C117">IFERROR(IF(INDEX('Disaggregation Records'!$E$3:$E$56,MATCH(RIGHT(L117,255),RIGHT('Disaggregation Records'!$D$3:$D$56,255),0))=0,"",INDEX('Disaggregation Records'!$E$3:$E$56,MATCH(RIGHT(L117,255),RIGHT('Disaggregation Records'!$D$3:$D$56,255),0))),"")</f>
        <v/>
      </c>
      <c r="D117" s="490" t="str">
        <f t="array" ref="D117">IFERROR(IF(INDEX('Disaggregation Records'!$F$3:$F$56,MATCH(RIGHT(L117,255),RIGHT('Disaggregation Records'!$D$3:$D$56,255),0))=0,"",INDEX('Disaggregation Records'!$F$3:$F$56,MATCH(RIGHT(L117,255),RIGHT('Disaggregation Records'!$D$3:$D$56,255),0))),"")</f>
        <v/>
      </c>
      <c r="E117" s="370" t="str">
        <f t="array" ref="E117">IFERROR(IF(INDEX('Disaggregation Data'!$K$3:$K$234,MATCH(RIGHT(M117,255),RIGHT('Disaggregation Data'!$J$3:$J$234,255),0))=0,"",INDEX('Disaggregation Data'!$K$3:$K$234,MATCH(RIGHT(M117,255),RIGHT('Disaggregation Data'!$J$3:$J$234,255),0))),"")</f>
        <v/>
      </c>
      <c r="F117" s="370" t="str">
        <f t="array" ref="F117">IFERROR(IF(INDEX('Disaggregation Data'!$L$3:$L$234,MATCH(RIGHT(M117,255),RIGHT('Disaggregation Data'!$J$3:$J$234,255),0))=0,"",INDEX('Disaggregation Data'!$L$3:$L$234,MATCH(RIGHT(M117,255),RIGHT('Disaggregation Data'!$J$3:$J$234,255),0))),"")</f>
        <v/>
      </c>
      <c r="G117" s="370" t="str">
        <f t="array" ref="G117">IFERROR(IF(INDEX('Disaggregation Data'!$M$3:$M$234,MATCH(RIGHT(M117,255),RIGHT('Disaggregation Data'!$J$3:$J$234,255),0))=0,"",INDEX('Disaggregation Data'!$M$3:$M$234,MATCH(RIGHT(M117,255),RIGHT('Disaggregation Data'!$J$3:$J$234,255),0))),"")</f>
        <v/>
      </c>
      <c r="H117" s="369" t="str">
        <f t="array" ref="H117">IFERROR(IF(INDEX('Disaggregation Data'!$N$3:$N$234,MATCH(RIGHT(M117,255),RIGHT('Disaggregation Data'!$J$3:$J$234,255),0))=0,"",INDEX('Disaggregation Data'!$N$3:$N$234,MATCH(RIGHT(M117,255),RIGHT('Disaggregation Data'!$J$3:$J$234,255),0))),"")</f>
        <v/>
      </c>
      <c r="I117" s="491" t="str">
        <f t="array" ref="I117">IFERROR(IF(INDEX('Disaggregation Records'!$G$3:$G$56,MATCH(LEFT(L117,255),LEFT('Disaggregation Records'!$D$3:$D$56,255),0))=0,"",INDEX('Disaggregation Records'!$G$3:$G$56,MATCH(LEFT(L117,255),LEFT('Disaggregation Records'!$D$3:$D$56,255),0))),"")</f>
        <v/>
      </c>
      <c r="J117" s="491" t="s">
        <v>394</v>
      </c>
      <c r="K117" s="491">
        <f t="shared" si="4"/>
        <v>68</v>
      </c>
      <c r="L117" s="491" t="str">
        <f t="shared" si="5"/>
        <v/>
      </c>
      <c r="M117" s="491" t="str">
        <f t="shared" si="6"/>
        <v/>
      </c>
      <c r="N117" s="447" t="b">
        <f t="shared" si="7"/>
        <v>0</v>
      </c>
      <c r="O117" s="451" t="s">
        <v>1716</v>
      </c>
      <c r="P117" s="246"/>
      <c r="Q117" s="245"/>
      <c r="U117" s="407"/>
      <c r="V117" s="407"/>
    </row>
    <row r="118" spans="1:22" ht="37.5" customHeight="1" x14ac:dyDescent="0.25">
      <c r="A118" s="367">
        <v>11</v>
      </c>
      <c r="B118" s="386" t="str">
        <f>IFERROR(VLOOKUP(A118,'Impact Indicators - Section B'!$A$9:$S$35,19,FALSE),"")</f>
        <v/>
      </c>
      <c r="C118" s="490" t="str">
        <f t="array" ref="C118">IFERROR(IF(INDEX('Disaggregation Records'!$E$3:$E$56,MATCH(RIGHT(L118,255),RIGHT('Disaggregation Records'!$D$3:$D$56,255),0))=0,"",INDEX('Disaggregation Records'!$E$3:$E$56,MATCH(RIGHT(L118,255),RIGHT('Disaggregation Records'!$D$3:$D$56,255),0))),"")</f>
        <v/>
      </c>
      <c r="D118" s="490" t="str">
        <f t="array" ref="D118">IFERROR(IF(INDEX('Disaggregation Records'!$F$3:$F$56,MATCH(RIGHT(L118,255),RIGHT('Disaggregation Records'!$D$3:$D$56,255),0))=0,"",INDEX('Disaggregation Records'!$F$3:$F$56,MATCH(RIGHT(L118,255),RIGHT('Disaggregation Records'!$D$3:$D$56,255),0))),"")</f>
        <v/>
      </c>
      <c r="E118" s="370" t="str">
        <f t="array" ref="E118">IFERROR(IF(INDEX('Disaggregation Data'!$K$3:$K$234,MATCH(RIGHT(M118,255),RIGHT('Disaggregation Data'!$J$3:$J$234,255),0))=0,"",INDEX('Disaggregation Data'!$K$3:$K$234,MATCH(RIGHT(M118,255),RIGHT('Disaggregation Data'!$J$3:$J$234,255),0))),"")</f>
        <v/>
      </c>
      <c r="F118" s="370" t="str">
        <f t="array" ref="F118">IFERROR(IF(INDEX('Disaggregation Data'!$L$3:$L$234,MATCH(RIGHT(M118,255),RIGHT('Disaggregation Data'!$J$3:$J$234,255),0))=0,"",INDEX('Disaggregation Data'!$L$3:$L$234,MATCH(RIGHT(M118,255),RIGHT('Disaggregation Data'!$J$3:$J$234,255),0))),"")</f>
        <v/>
      </c>
      <c r="G118" s="370" t="str">
        <f t="array" ref="G118">IFERROR(IF(INDEX('Disaggregation Data'!$M$3:$M$234,MATCH(RIGHT(M118,255),RIGHT('Disaggregation Data'!$J$3:$J$234,255),0))=0,"",INDEX('Disaggregation Data'!$M$3:$M$234,MATCH(RIGHT(M118,255),RIGHT('Disaggregation Data'!$J$3:$J$234,255),0))),"")</f>
        <v/>
      </c>
      <c r="H118" s="369" t="str">
        <f t="array" ref="H118">IFERROR(IF(INDEX('Disaggregation Data'!$N$3:$N$234,MATCH(RIGHT(M118,255),RIGHT('Disaggregation Data'!$J$3:$J$234,255),0))=0,"",INDEX('Disaggregation Data'!$N$3:$N$234,MATCH(RIGHT(M118,255),RIGHT('Disaggregation Data'!$J$3:$J$234,255),0))),"")</f>
        <v/>
      </c>
      <c r="I118" s="491" t="str">
        <f t="array" ref="I118">IFERROR(IF(INDEX('Disaggregation Records'!$G$3:$G$56,MATCH(LEFT(L118,255),LEFT('Disaggregation Records'!$D$3:$D$56,255),0))=0,"",INDEX('Disaggregation Records'!$G$3:$G$56,MATCH(LEFT(L118,255),LEFT('Disaggregation Records'!$D$3:$D$56,255),0))),"")</f>
        <v/>
      </c>
      <c r="J118" s="491" t="s">
        <v>394</v>
      </c>
      <c r="K118" s="491">
        <f t="shared" si="4"/>
        <v>69</v>
      </c>
      <c r="L118" s="491" t="str">
        <f t="shared" si="5"/>
        <v/>
      </c>
      <c r="M118" s="491" t="str">
        <f t="shared" si="6"/>
        <v/>
      </c>
      <c r="N118" s="447" t="b">
        <f t="shared" si="7"/>
        <v>0</v>
      </c>
      <c r="O118" s="451" t="s">
        <v>1717</v>
      </c>
      <c r="P118" s="246"/>
      <c r="Q118" s="245"/>
      <c r="U118" s="407"/>
      <c r="V118" s="407"/>
    </row>
    <row r="119" spans="1:22" ht="37.5" customHeight="1" x14ac:dyDescent="0.25">
      <c r="A119" s="367">
        <v>12</v>
      </c>
      <c r="B119" s="386" t="str">
        <f>IFERROR(VLOOKUP(A119,'Impact Indicators - Section B'!$A$9:$S$35,19,FALSE),"")</f>
        <v/>
      </c>
      <c r="C119" s="490" t="str">
        <f t="array" ref="C119">IFERROR(IF(INDEX('Disaggregation Records'!$E$3:$E$56,MATCH(RIGHT(L119,255),RIGHT('Disaggregation Records'!$D$3:$D$56,255),0))=0,"",INDEX('Disaggregation Records'!$E$3:$E$56,MATCH(RIGHT(L119,255),RIGHT('Disaggregation Records'!$D$3:$D$56,255),0))),"")</f>
        <v/>
      </c>
      <c r="D119" s="490" t="str">
        <f t="array" ref="D119">IFERROR(IF(INDEX('Disaggregation Records'!$F$3:$F$56,MATCH(RIGHT(L119,255),RIGHT('Disaggregation Records'!$D$3:$D$56,255),0))=0,"",INDEX('Disaggregation Records'!$F$3:$F$56,MATCH(RIGHT(L119,255),RIGHT('Disaggregation Records'!$D$3:$D$56,255),0))),"")</f>
        <v/>
      </c>
      <c r="E119" s="370" t="str">
        <f t="array" ref="E119">IFERROR(IF(INDEX('Disaggregation Data'!$K$3:$K$234,MATCH(RIGHT(M119,255),RIGHT('Disaggregation Data'!$J$3:$J$234,255),0))=0,"",INDEX('Disaggregation Data'!$K$3:$K$234,MATCH(RIGHT(M119,255),RIGHT('Disaggregation Data'!$J$3:$J$234,255),0))),"")</f>
        <v/>
      </c>
      <c r="F119" s="370" t="str">
        <f t="array" ref="F119">IFERROR(IF(INDEX('Disaggregation Data'!$L$3:$L$234,MATCH(RIGHT(M119,255),RIGHT('Disaggregation Data'!$J$3:$J$234,255),0))=0,"",INDEX('Disaggregation Data'!$L$3:$L$234,MATCH(RIGHT(M119,255),RIGHT('Disaggregation Data'!$J$3:$J$234,255),0))),"")</f>
        <v/>
      </c>
      <c r="G119" s="370" t="str">
        <f t="array" ref="G119">IFERROR(IF(INDEX('Disaggregation Data'!$M$3:$M$234,MATCH(RIGHT(M119,255),RIGHT('Disaggregation Data'!$J$3:$J$234,255),0))=0,"",INDEX('Disaggregation Data'!$M$3:$M$234,MATCH(RIGHT(M119,255),RIGHT('Disaggregation Data'!$J$3:$J$234,255),0))),"")</f>
        <v/>
      </c>
      <c r="H119" s="369" t="str">
        <f t="array" ref="H119">IFERROR(IF(INDEX('Disaggregation Data'!$N$3:$N$234,MATCH(RIGHT(M119,255),RIGHT('Disaggregation Data'!$J$3:$J$234,255),0))=0,"",INDEX('Disaggregation Data'!$N$3:$N$234,MATCH(RIGHT(M119,255),RIGHT('Disaggregation Data'!$J$3:$J$234,255),0))),"")</f>
        <v/>
      </c>
      <c r="I119" s="491" t="str">
        <f t="array" ref="I119">IFERROR(IF(INDEX('Disaggregation Records'!$G$3:$G$56,MATCH(LEFT(L119,255),LEFT('Disaggregation Records'!$D$3:$D$56,255),0))=0,"",INDEX('Disaggregation Records'!$G$3:$G$56,MATCH(LEFT(L119,255),LEFT('Disaggregation Records'!$D$3:$D$56,255),0))),"")</f>
        <v/>
      </c>
      <c r="J119" s="491" t="s">
        <v>395</v>
      </c>
      <c r="K119" s="491">
        <f t="shared" si="4"/>
        <v>70</v>
      </c>
      <c r="L119" s="491" t="str">
        <f t="shared" si="5"/>
        <v/>
      </c>
      <c r="M119" s="491" t="str">
        <f t="shared" si="6"/>
        <v/>
      </c>
      <c r="N119" s="447" t="b">
        <f t="shared" si="7"/>
        <v>0</v>
      </c>
      <c r="O119" s="451" t="s">
        <v>1718</v>
      </c>
      <c r="P119" s="246"/>
      <c r="Q119" s="245"/>
      <c r="U119" s="407"/>
      <c r="V119" s="407"/>
    </row>
    <row r="120" spans="1:22" ht="37.5" customHeight="1" x14ac:dyDescent="0.25">
      <c r="A120" s="367">
        <v>12</v>
      </c>
      <c r="B120" s="386" t="str">
        <f>IFERROR(VLOOKUP(A120,'Impact Indicators - Section B'!$A$9:$S$35,19,FALSE),"")</f>
        <v/>
      </c>
      <c r="C120" s="490" t="str">
        <f t="array" ref="C120">IFERROR(IF(INDEX('Disaggregation Records'!$E$3:$E$56,MATCH(RIGHT(L120,255),RIGHT('Disaggregation Records'!$D$3:$D$56,255),0))=0,"",INDEX('Disaggregation Records'!$E$3:$E$56,MATCH(RIGHT(L120,255),RIGHT('Disaggregation Records'!$D$3:$D$56,255),0))),"")</f>
        <v/>
      </c>
      <c r="D120" s="490" t="str">
        <f t="array" ref="D120">IFERROR(IF(INDEX('Disaggregation Records'!$F$3:$F$56,MATCH(RIGHT(L120,255),RIGHT('Disaggregation Records'!$D$3:$D$56,255),0))=0,"",INDEX('Disaggregation Records'!$F$3:$F$56,MATCH(RIGHT(L120,255),RIGHT('Disaggregation Records'!$D$3:$D$56,255),0))),"")</f>
        <v/>
      </c>
      <c r="E120" s="370" t="str">
        <f t="array" ref="E120">IFERROR(IF(INDEX('Disaggregation Data'!$K$3:$K$234,MATCH(RIGHT(M120,255),RIGHT('Disaggregation Data'!$J$3:$J$234,255),0))=0,"",INDEX('Disaggregation Data'!$K$3:$K$234,MATCH(RIGHT(M120,255),RIGHT('Disaggregation Data'!$J$3:$J$234,255),0))),"")</f>
        <v/>
      </c>
      <c r="F120" s="370" t="str">
        <f t="array" ref="F120">IFERROR(IF(INDEX('Disaggregation Data'!$L$3:$L$234,MATCH(RIGHT(M120,255),RIGHT('Disaggregation Data'!$J$3:$J$234,255),0))=0,"",INDEX('Disaggregation Data'!$L$3:$L$234,MATCH(RIGHT(M120,255),RIGHT('Disaggregation Data'!$J$3:$J$234,255),0))),"")</f>
        <v/>
      </c>
      <c r="G120" s="370" t="str">
        <f t="array" ref="G120">IFERROR(IF(INDEX('Disaggregation Data'!$M$3:$M$234,MATCH(RIGHT(M120,255),RIGHT('Disaggregation Data'!$J$3:$J$234,255),0))=0,"",INDEX('Disaggregation Data'!$M$3:$M$234,MATCH(RIGHT(M120,255),RIGHT('Disaggregation Data'!$J$3:$J$234,255),0))),"")</f>
        <v/>
      </c>
      <c r="H120" s="369" t="str">
        <f t="array" ref="H120">IFERROR(IF(INDEX('Disaggregation Data'!$N$3:$N$234,MATCH(RIGHT(M120,255),RIGHT('Disaggregation Data'!$J$3:$J$234,255),0))=0,"",INDEX('Disaggregation Data'!$N$3:$N$234,MATCH(RIGHT(M120,255),RIGHT('Disaggregation Data'!$J$3:$J$234,255),0))),"")</f>
        <v/>
      </c>
      <c r="I120" s="491" t="str">
        <f t="array" ref="I120">IFERROR(IF(INDEX('Disaggregation Records'!$G$3:$G$56,MATCH(LEFT(L120,255),LEFT('Disaggregation Records'!$D$3:$D$56,255),0))=0,"",INDEX('Disaggregation Records'!$G$3:$G$56,MATCH(LEFT(L120,255),LEFT('Disaggregation Records'!$D$3:$D$56,255),0))),"")</f>
        <v/>
      </c>
      <c r="J120" s="491" t="s">
        <v>395</v>
      </c>
      <c r="K120" s="491">
        <f t="shared" si="4"/>
        <v>71</v>
      </c>
      <c r="L120" s="491" t="str">
        <f t="shared" si="5"/>
        <v/>
      </c>
      <c r="M120" s="491" t="str">
        <f t="shared" si="6"/>
        <v/>
      </c>
      <c r="N120" s="447" t="b">
        <f t="shared" si="7"/>
        <v>0</v>
      </c>
      <c r="O120" s="451" t="s">
        <v>1719</v>
      </c>
      <c r="P120" s="246"/>
      <c r="Q120" s="245"/>
      <c r="U120" s="407"/>
      <c r="V120" s="407"/>
    </row>
    <row r="121" spans="1:22" ht="37.5" customHeight="1" x14ac:dyDescent="0.25">
      <c r="A121" s="367">
        <v>12</v>
      </c>
      <c r="B121" s="386" t="str">
        <f>IFERROR(VLOOKUP(A121,'Impact Indicators - Section B'!$A$9:$S$35,19,FALSE),"")</f>
        <v/>
      </c>
      <c r="C121" s="490" t="str">
        <f t="array" ref="C121">IFERROR(IF(INDEX('Disaggregation Records'!$E$3:$E$56,MATCH(RIGHT(L121,255),RIGHT('Disaggregation Records'!$D$3:$D$56,255),0))=0,"",INDEX('Disaggregation Records'!$E$3:$E$56,MATCH(RIGHT(L121,255),RIGHT('Disaggregation Records'!$D$3:$D$56,255),0))),"")</f>
        <v/>
      </c>
      <c r="D121" s="490" t="str">
        <f t="array" ref="D121">IFERROR(IF(INDEX('Disaggregation Records'!$F$3:$F$56,MATCH(RIGHT(L121,255),RIGHT('Disaggregation Records'!$D$3:$D$56,255),0))=0,"",INDEX('Disaggregation Records'!$F$3:$F$56,MATCH(RIGHT(L121,255),RIGHT('Disaggregation Records'!$D$3:$D$56,255),0))),"")</f>
        <v/>
      </c>
      <c r="E121" s="370" t="str">
        <f t="array" ref="E121">IFERROR(IF(INDEX('Disaggregation Data'!$K$3:$K$234,MATCH(RIGHT(M121,255),RIGHT('Disaggregation Data'!$J$3:$J$234,255),0))=0,"",INDEX('Disaggregation Data'!$K$3:$K$234,MATCH(RIGHT(M121,255),RIGHT('Disaggregation Data'!$J$3:$J$234,255),0))),"")</f>
        <v/>
      </c>
      <c r="F121" s="370" t="str">
        <f t="array" ref="F121">IFERROR(IF(INDEX('Disaggregation Data'!$L$3:$L$234,MATCH(RIGHT(M121,255),RIGHT('Disaggregation Data'!$J$3:$J$234,255),0))=0,"",INDEX('Disaggregation Data'!$L$3:$L$234,MATCH(RIGHT(M121,255),RIGHT('Disaggregation Data'!$J$3:$J$234,255),0))),"")</f>
        <v/>
      </c>
      <c r="G121" s="370" t="str">
        <f t="array" ref="G121">IFERROR(IF(INDEX('Disaggregation Data'!$M$3:$M$234,MATCH(RIGHT(M121,255),RIGHT('Disaggregation Data'!$J$3:$J$234,255),0))=0,"",INDEX('Disaggregation Data'!$M$3:$M$234,MATCH(RIGHT(M121,255),RIGHT('Disaggregation Data'!$J$3:$J$234,255),0))),"")</f>
        <v/>
      </c>
      <c r="H121" s="369" t="str">
        <f t="array" ref="H121">IFERROR(IF(INDEX('Disaggregation Data'!$N$3:$N$234,MATCH(RIGHT(M121,255),RIGHT('Disaggregation Data'!$J$3:$J$234,255),0))=0,"",INDEX('Disaggregation Data'!$N$3:$N$234,MATCH(RIGHT(M121,255),RIGHT('Disaggregation Data'!$J$3:$J$234,255),0))),"")</f>
        <v/>
      </c>
      <c r="I121" s="491" t="str">
        <f t="array" ref="I121">IFERROR(IF(INDEX('Disaggregation Records'!$G$3:$G$56,MATCH(LEFT(L121,255),LEFT('Disaggregation Records'!$D$3:$D$56,255),0))=0,"",INDEX('Disaggregation Records'!$G$3:$G$56,MATCH(LEFT(L121,255),LEFT('Disaggregation Records'!$D$3:$D$56,255),0))),"")</f>
        <v/>
      </c>
      <c r="J121" s="491" t="s">
        <v>395</v>
      </c>
      <c r="K121" s="491">
        <f t="shared" si="4"/>
        <v>72</v>
      </c>
      <c r="L121" s="491" t="str">
        <f t="shared" si="5"/>
        <v/>
      </c>
      <c r="M121" s="491" t="str">
        <f t="shared" si="6"/>
        <v/>
      </c>
      <c r="N121" s="447" t="b">
        <f t="shared" si="7"/>
        <v>0</v>
      </c>
      <c r="O121" s="451" t="s">
        <v>1720</v>
      </c>
      <c r="P121" s="246"/>
      <c r="Q121" s="245"/>
      <c r="U121" s="407"/>
      <c r="V121" s="407"/>
    </row>
    <row r="122" spans="1:22" ht="37.5" customHeight="1" x14ac:dyDescent="0.25">
      <c r="A122" s="367">
        <v>12</v>
      </c>
      <c r="B122" s="386" t="str">
        <f>IFERROR(VLOOKUP(A122,'Impact Indicators - Section B'!$A$9:$S$35,19,FALSE),"")</f>
        <v/>
      </c>
      <c r="C122" s="490" t="str">
        <f t="array" ref="C122">IFERROR(IF(INDEX('Disaggregation Records'!$E$3:$E$56,MATCH(RIGHT(L122,255),RIGHT('Disaggregation Records'!$D$3:$D$56,255),0))=0,"",INDEX('Disaggregation Records'!$E$3:$E$56,MATCH(RIGHT(L122,255),RIGHT('Disaggregation Records'!$D$3:$D$56,255),0))),"")</f>
        <v/>
      </c>
      <c r="D122" s="490" t="str">
        <f t="array" ref="D122">IFERROR(IF(INDEX('Disaggregation Records'!$F$3:$F$56,MATCH(RIGHT(L122,255),RIGHT('Disaggregation Records'!$D$3:$D$56,255),0))=0,"",INDEX('Disaggregation Records'!$F$3:$F$56,MATCH(RIGHT(L122,255),RIGHT('Disaggregation Records'!$D$3:$D$56,255),0))),"")</f>
        <v/>
      </c>
      <c r="E122" s="370" t="str">
        <f t="array" ref="E122">IFERROR(IF(INDEX('Disaggregation Data'!$K$3:$K$234,MATCH(RIGHT(M122,255),RIGHT('Disaggregation Data'!$J$3:$J$234,255),0))=0,"",INDEX('Disaggregation Data'!$K$3:$K$234,MATCH(RIGHT(M122,255),RIGHT('Disaggregation Data'!$J$3:$J$234,255),0))),"")</f>
        <v/>
      </c>
      <c r="F122" s="370" t="str">
        <f t="array" ref="F122">IFERROR(IF(INDEX('Disaggregation Data'!$L$3:$L$234,MATCH(RIGHT(M122,255),RIGHT('Disaggregation Data'!$J$3:$J$234,255),0))=0,"",INDEX('Disaggregation Data'!$L$3:$L$234,MATCH(RIGHT(M122,255),RIGHT('Disaggregation Data'!$J$3:$J$234,255),0))),"")</f>
        <v/>
      </c>
      <c r="G122" s="370" t="str">
        <f t="array" ref="G122">IFERROR(IF(INDEX('Disaggregation Data'!$M$3:$M$234,MATCH(RIGHT(M122,255),RIGHT('Disaggregation Data'!$J$3:$J$234,255),0))=0,"",INDEX('Disaggregation Data'!$M$3:$M$234,MATCH(RIGHT(M122,255),RIGHT('Disaggregation Data'!$J$3:$J$234,255),0))),"")</f>
        <v/>
      </c>
      <c r="H122" s="369" t="str">
        <f t="array" ref="H122">IFERROR(IF(INDEX('Disaggregation Data'!$N$3:$N$234,MATCH(RIGHT(M122,255),RIGHT('Disaggregation Data'!$J$3:$J$234,255),0))=0,"",INDEX('Disaggregation Data'!$N$3:$N$234,MATCH(RIGHT(M122,255),RIGHT('Disaggregation Data'!$J$3:$J$234,255),0))),"")</f>
        <v/>
      </c>
      <c r="I122" s="491" t="str">
        <f t="array" ref="I122">IFERROR(IF(INDEX('Disaggregation Records'!$G$3:$G$56,MATCH(LEFT(L122,255),LEFT('Disaggregation Records'!$D$3:$D$56,255),0))=0,"",INDEX('Disaggregation Records'!$G$3:$G$56,MATCH(LEFT(L122,255),LEFT('Disaggregation Records'!$D$3:$D$56,255),0))),"")</f>
        <v/>
      </c>
      <c r="J122" s="491" t="s">
        <v>395</v>
      </c>
      <c r="K122" s="491">
        <f t="shared" si="4"/>
        <v>73</v>
      </c>
      <c r="L122" s="491" t="str">
        <f t="shared" si="5"/>
        <v/>
      </c>
      <c r="M122" s="491" t="str">
        <f t="shared" si="6"/>
        <v/>
      </c>
      <c r="N122" s="447" t="b">
        <f t="shared" si="7"/>
        <v>0</v>
      </c>
      <c r="O122" s="451" t="s">
        <v>1721</v>
      </c>
      <c r="P122" s="246"/>
      <c r="Q122" s="245"/>
      <c r="U122" s="407"/>
      <c r="V122" s="407"/>
    </row>
    <row r="123" spans="1:22" ht="37.5" customHeight="1" x14ac:dyDescent="0.25">
      <c r="A123" s="367">
        <v>12</v>
      </c>
      <c r="B123" s="386" t="str">
        <f>IFERROR(VLOOKUP(A123,'Impact Indicators - Section B'!$A$9:$S$35,19,FALSE),"")</f>
        <v/>
      </c>
      <c r="C123" s="490" t="str">
        <f t="array" ref="C123">IFERROR(IF(INDEX('Disaggregation Records'!$E$3:$E$56,MATCH(RIGHT(L123,255),RIGHT('Disaggregation Records'!$D$3:$D$56,255),0))=0,"",INDEX('Disaggregation Records'!$E$3:$E$56,MATCH(RIGHT(L123,255),RIGHT('Disaggregation Records'!$D$3:$D$56,255),0))),"")</f>
        <v/>
      </c>
      <c r="D123" s="490" t="str">
        <f t="array" ref="D123">IFERROR(IF(INDEX('Disaggregation Records'!$F$3:$F$56,MATCH(RIGHT(L123,255),RIGHT('Disaggregation Records'!$D$3:$D$56,255),0))=0,"",INDEX('Disaggregation Records'!$F$3:$F$56,MATCH(RIGHT(L123,255),RIGHT('Disaggregation Records'!$D$3:$D$56,255),0))),"")</f>
        <v/>
      </c>
      <c r="E123" s="370" t="str">
        <f t="array" ref="E123">IFERROR(IF(INDEX('Disaggregation Data'!$K$3:$K$234,MATCH(RIGHT(M123,255),RIGHT('Disaggregation Data'!$J$3:$J$234,255),0))=0,"",INDEX('Disaggregation Data'!$K$3:$K$234,MATCH(RIGHT(M123,255),RIGHT('Disaggregation Data'!$J$3:$J$234,255),0))),"")</f>
        <v/>
      </c>
      <c r="F123" s="370" t="str">
        <f t="array" ref="F123">IFERROR(IF(INDEX('Disaggregation Data'!$L$3:$L$234,MATCH(RIGHT(M123,255),RIGHT('Disaggregation Data'!$J$3:$J$234,255),0))=0,"",INDEX('Disaggregation Data'!$L$3:$L$234,MATCH(RIGHT(M123,255),RIGHT('Disaggregation Data'!$J$3:$J$234,255),0))),"")</f>
        <v/>
      </c>
      <c r="G123" s="370" t="str">
        <f t="array" ref="G123">IFERROR(IF(INDEX('Disaggregation Data'!$M$3:$M$234,MATCH(RIGHT(M123,255),RIGHT('Disaggregation Data'!$J$3:$J$234,255),0))=0,"",INDEX('Disaggregation Data'!$M$3:$M$234,MATCH(RIGHT(M123,255),RIGHT('Disaggregation Data'!$J$3:$J$234,255),0))),"")</f>
        <v/>
      </c>
      <c r="H123" s="369" t="str">
        <f t="array" ref="H123">IFERROR(IF(INDEX('Disaggregation Data'!$N$3:$N$234,MATCH(RIGHT(M123,255),RIGHT('Disaggregation Data'!$J$3:$J$234,255),0))=0,"",INDEX('Disaggregation Data'!$N$3:$N$234,MATCH(RIGHT(M123,255),RIGHT('Disaggregation Data'!$J$3:$J$234,255),0))),"")</f>
        <v/>
      </c>
      <c r="I123" s="491" t="str">
        <f t="array" ref="I123">IFERROR(IF(INDEX('Disaggregation Records'!$G$3:$G$56,MATCH(LEFT(L123,255),LEFT('Disaggregation Records'!$D$3:$D$56,255),0))=0,"",INDEX('Disaggregation Records'!$G$3:$G$56,MATCH(LEFT(L123,255),LEFT('Disaggregation Records'!$D$3:$D$56,255),0))),"")</f>
        <v/>
      </c>
      <c r="J123" s="491" t="s">
        <v>395</v>
      </c>
      <c r="K123" s="491">
        <f t="shared" si="4"/>
        <v>74</v>
      </c>
      <c r="L123" s="491" t="str">
        <f t="shared" si="5"/>
        <v/>
      </c>
      <c r="M123" s="491" t="str">
        <f t="shared" si="6"/>
        <v/>
      </c>
      <c r="N123" s="447" t="b">
        <f t="shared" si="7"/>
        <v>0</v>
      </c>
      <c r="O123" s="451" t="s">
        <v>1722</v>
      </c>
      <c r="P123" s="246"/>
      <c r="Q123" s="245"/>
      <c r="U123" s="407"/>
      <c r="V123" s="407"/>
    </row>
    <row r="124" spans="1:22" ht="37.5" customHeight="1" x14ac:dyDescent="0.25">
      <c r="A124" s="367">
        <v>12</v>
      </c>
      <c r="B124" s="386" t="str">
        <f>IFERROR(VLOOKUP(A124,'Impact Indicators - Section B'!$A$9:$S$35,19,FALSE),"")</f>
        <v/>
      </c>
      <c r="C124" s="490" t="str">
        <f t="array" ref="C124">IFERROR(IF(INDEX('Disaggregation Records'!$E$3:$E$56,MATCH(RIGHT(L124,255),RIGHT('Disaggregation Records'!$D$3:$D$56,255),0))=0,"",INDEX('Disaggregation Records'!$E$3:$E$56,MATCH(RIGHT(L124,255),RIGHT('Disaggregation Records'!$D$3:$D$56,255),0))),"")</f>
        <v/>
      </c>
      <c r="D124" s="490" t="str">
        <f t="array" ref="D124">IFERROR(IF(INDEX('Disaggregation Records'!$F$3:$F$56,MATCH(RIGHT(L124,255),RIGHT('Disaggregation Records'!$D$3:$D$56,255),0))=0,"",INDEX('Disaggregation Records'!$F$3:$F$56,MATCH(RIGHT(L124,255),RIGHT('Disaggregation Records'!$D$3:$D$56,255),0))),"")</f>
        <v/>
      </c>
      <c r="E124" s="370" t="str">
        <f t="array" ref="E124">IFERROR(IF(INDEX('Disaggregation Data'!$K$3:$K$234,MATCH(RIGHT(M124,255),RIGHT('Disaggregation Data'!$J$3:$J$234,255),0))=0,"",INDEX('Disaggregation Data'!$K$3:$K$234,MATCH(RIGHT(M124,255),RIGHT('Disaggregation Data'!$J$3:$J$234,255),0))),"")</f>
        <v/>
      </c>
      <c r="F124" s="370" t="str">
        <f t="array" ref="F124">IFERROR(IF(INDEX('Disaggregation Data'!$L$3:$L$234,MATCH(RIGHT(M124,255),RIGHT('Disaggregation Data'!$J$3:$J$234,255),0))=0,"",INDEX('Disaggregation Data'!$L$3:$L$234,MATCH(RIGHT(M124,255),RIGHT('Disaggregation Data'!$J$3:$J$234,255),0))),"")</f>
        <v/>
      </c>
      <c r="G124" s="370" t="str">
        <f t="array" ref="G124">IFERROR(IF(INDEX('Disaggregation Data'!$M$3:$M$234,MATCH(RIGHT(M124,255),RIGHT('Disaggregation Data'!$J$3:$J$234,255),0))=0,"",INDEX('Disaggregation Data'!$M$3:$M$234,MATCH(RIGHT(M124,255),RIGHT('Disaggregation Data'!$J$3:$J$234,255),0))),"")</f>
        <v/>
      </c>
      <c r="H124" s="369" t="str">
        <f t="array" ref="H124">IFERROR(IF(INDEX('Disaggregation Data'!$N$3:$N$234,MATCH(RIGHT(M124,255),RIGHT('Disaggregation Data'!$J$3:$J$234,255),0))=0,"",INDEX('Disaggregation Data'!$N$3:$N$234,MATCH(RIGHT(M124,255),RIGHT('Disaggregation Data'!$J$3:$J$234,255),0))),"")</f>
        <v/>
      </c>
      <c r="I124" s="491" t="str">
        <f t="array" ref="I124">IFERROR(IF(INDEX('Disaggregation Records'!$G$3:$G$56,MATCH(LEFT(L124,255),LEFT('Disaggregation Records'!$D$3:$D$56,255),0))=0,"",INDEX('Disaggregation Records'!$G$3:$G$56,MATCH(LEFT(L124,255),LEFT('Disaggregation Records'!$D$3:$D$56,255),0))),"")</f>
        <v/>
      </c>
      <c r="J124" s="491" t="s">
        <v>395</v>
      </c>
      <c r="K124" s="491">
        <f t="shared" si="4"/>
        <v>75</v>
      </c>
      <c r="L124" s="491" t="str">
        <f t="shared" si="5"/>
        <v/>
      </c>
      <c r="M124" s="491" t="str">
        <f t="shared" si="6"/>
        <v/>
      </c>
      <c r="N124" s="447" t="b">
        <f t="shared" si="7"/>
        <v>0</v>
      </c>
      <c r="O124" s="451" t="s">
        <v>1723</v>
      </c>
      <c r="P124" s="246"/>
      <c r="Q124" s="245"/>
      <c r="U124" s="407"/>
      <c r="V124" s="407"/>
    </row>
    <row r="125" spans="1:22" ht="37.5" customHeight="1" x14ac:dyDescent="0.25">
      <c r="A125" s="367">
        <v>12</v>
      </c>
      <c r="B125" s="386" t="str">
        <f>IFERROR(VLOOKUP(A125,'Impact Indicators - Section B'!$A$9:$S$35,19,FALSE),"")</f>
        <v/>
      </c>
      <c r="C125" s="490" t="str">
        <f t="array" ref="C125">IFERROR(IF(INDEX('Disaggregation Records'!$E$3:$E$56,MATCH(RIGHT(L125,255),RIGHT('Disaggregation Records'!$D$3:$D$56,255),0))=0,"",INDEX('Disaggregation Records'!$E$3:$E$56,MATCH(RIGHT(L125,255),RIGHT('Disaggregation Records'!$D$3:$D$56,255),0))),"")</f>
        <v/>
      </c>
      <c r="D125" s="490" t="str">
        <f t="array" ref="D125">IFERROR(IF(INDEX('Disaggregation Records'!$F$3:$F$56,MATCH(RIGHT(L125,255),RIGHT('Disaggregation Records'!$D$3:$D$56,255),0))=0,"",INDEX('Disaggregation Records'!$F$3:$F$56,MATCH(RIGHT(L125,255),RIGHT('Disaggregation Records'!$D$3:$D$56,255),0))),"")</f>
        <v/>
      </c>
      <c r="E125" s="370" t="str">
        <f t="array" ref="E125">IFERROR(IF(INDEX('Disaggregation Data'!$K$3:$K$234,MATCH(RIGHT(M125,255),RIGHT('Disaggregation Data'!$J$3:$J$234,255),0))=0,"",INDEX('Disaggregation Data'!$K$3:$K$234,MATCH(RIGHT(M125,255),RIGHT('Disaggregation Data'!$J$3:$J$234,255),0))),"")</f>
        <v/>
      </c>
      <c r="F125" s="370" t="str">
        <f t="array" ref="F125">IFERROR(IF(INDEX('Disaggregation Data'!$L$3:$L$234,MATCH(RIGHT(M125,255),RIGHT('Disaggregation Data'!$J$3:$J$234,255),0))=0,"",INDEX('Disaggregation Data'!$L$3:$L$234,MATCH(RIGHT(M125,255),RIGHT('Disaggregation Data'!$J$3:$J$234,255),0))),"")</f>
        <v/>
      </c>
      <c r="G125" s="370" t="str">
        <f t="array" ref="G125">IFERROR(IF(INDEX('Disaggregation Data'!$M$3:$M$234,MATCH(RIGHT(M125,255),RIGHT('Disaggregation Data'!$J$3:$J$234,255),0))=0,"",INDEX('Disaggregation Data'!$M$3:$M$234,MATCH(RIGHT(M125,255),RIGHT('Disaggregation Data'!$J$3:$J$234,255),0))),"")</f>
        <v/>
      </c>
      <c r="H125" s="369" t="str">
        <f t="array" ref="H125">IFERROR(IF(INDEX('Disaggregation Data'!$N$3:$N$234,MATCH(RIGHT(M125,255),RIGHT('Disaggregation Data'!$J$3:$J$234,255),0))=0,"",INDEX('Disaggregation Data'!$N$3:$N$234,MATCH(RIGHT(M125,255),RIGHT('Disaggregation Data'!$J$3:$J$234,255),0))),"")</f>
        <v/>
      </c>
      <c r="I125" s="491" t="str">
        <f t="array" ref="I125">IFERROR(IF(INDEX('Disaggregation Records'!$G$3:$G$56,MATCH(LEFT(L125,255),LEFT('Disaggregation Records'!$D$3:$D$56,255),0))=0,"",INDEX('Disaggregation Records'!$G$3:$G$56,MATCH(LEFT(L125,255),LEFT('Disaggregation Records'!$D$3:$D$56,255),0))),"")</f>
        <v/>
      </c>
      <c r="J125" s="491" t="s">
        <v>395</v>
      </c>
      <c r="K125" s="491">
        <f t="shared" si="4"/>
        <v>76</v>
      </c>
      <c r="L125" s="491" t="str">
        <f t="shared" si="5"/>
        <v/>
      </c>
      <c r="M125" s="491" t="str">
        <f t="shared" si="6"/>
        <v/>
      </c>
      <c r="N125" s="447" t="b">
        <f t="shared" si="7"/>
        <v>0</v>
      </c>
      <c r="O125" s="451" t="s">
        <v>1724</v>
      </c>
      <c r="P125" s="246"/>
      <c r="Q125" s="245"/>
      <c r="U125" s="407"/>
      <c r="V125" s="407"/>
    </row>
    <row r="126" spans="1:22" ht="37.5" customHeight="1" x14ac:dyDescent="0.25">
      <c r="A126" s="367">
        <v>12</v>
      </c>
      <c r="B126" s="386" t="str">
        <f>IFERROR(VLOOKUP(A126,'Impact Indicators - Section B'!$A$9:$S$35,19,FALSE),"")</f>
        <v/>
      </c>
      <c r="C126" s="490" t="str">
        <f t="array" ref="C126">IFERROR(IF(INDEX('Disaggregation Records'!$E$3:$E$56,MATCH(RIGHT(L126,255),RIGHT('Disaggregation Records'!$D$3:$D$56,255),0))=0,"",INDEX('Disaggregation Records'!$E$3:$E$56,MATCH(RIGHT(L126,255),RIGHT('Disaggregation Records'!$D$3:$D$56,255),0))),"")</f>
        <v/>
      </c>
      <c r="D126" s="490" t="str">
        <f t="array" ref="D126">IFERROR(IF(INDEX('Disaggregation Records'!$F$3:$F$56,MATCH(RIGHT(L126,255),RIGHT('Disaggregation Records'!$D$3:$D$56,255),0))=0,"",INDEX('Disaggregation Records'!$F$3:$F$56,MATCH(RIGHT(L126,255),RIGHT('Disaggregation Records'!$D$3:$D$56,255),0))),"")</f>
        <v/>
      </c>
      <c r="E126" s="370" t="str">
        <f t="array" ref="E126">IFERROR(IF(INDEX('Disaggregation Data'!$K$3:$K$234,MATCH(RIGHT(M126,255),RIGHT('Disaggregation Data'!$J$3:$J$234,255),0))=0,"",INDEX('Disaggregation Data'!$K$3:$K$234,MATCH(RIGHT(M126,255),RIGHT('Disaggregation Data'!$J$3:$J$234,255),0))),"")</f>
        <v/>
      </c>
      <c r="F126" s="370" t="str">
        <f t="array" ref="F126">IFERROR(IF(INDEX('Disaggregation Data'!$L$3:$L$234,MATCH(RIGHT(M126,255),RIGHT('Disaggregation Data'!$J$3:$J$234,255),0))=0,"",INDEX('Disaggregation Data'!$L$3:$L$234,MATCH(RIGHT(M126,255),RIGHT('Disaggregation Data'!$J$3:$J$234,255),0))),"")</f>
        <v/>
      </c>
      <c r="G126" s="370" t="str">
        <f t="array" ref="G126">IFERROR(IF(INDEX('Disaggregation Data'!$M$3:$M$234,MATCH(RIGHT(M126,255),RIGHT('Disaggregation Data'!$J$3:$J$234,255),0))=0,"",INDEX('Disaggregation Data'!$M$3:$M$234,MATCH(RIGHT(M126,255),RIGHT('Disaggregation Data'!$J$3:$J$234,255),0))),"")</f>
        <v/>
      </c>
      <c r="H126" s="369" t="str">
        <f t="array" ref="H126">IFERROR(IF(INDEX('Disaggregation Data'!$N$3:$N$234,MATCH(RIGHT(M126,255),RIGHT('Disaggregation Data'!$J$3:$J$234,255),0))=0,"",INDEX('Disaggregation Data'!$N$3:$N$234,MATCH(RIGHT(M126,255),RIGHT('Disaggregation Data'!$J$3:$J$234,255),0))),"")</f>
        <v/>
      </c>
      <c r="I126" s="491" t="str">
        <f t="array" ref="I126">IFERROR(IF(INDEX('Disaggregation Records'!$G$3:$G$56,MATCH(LEFT(L126,255),LEFT('Disaggregation Records'!$D$3:$D$56,255),0))=0,"",INDEX('Disaggregation Records'!$G$3:$G$56,MATCH(LEFT(L126,255),LEFT('Disaggregation Records'!$D$3:$D$56,255),0))),"")</f>
        <v/>
      </c>
      <c r="J126" s="491" t="s">
        <v>395</v>
      </c>
      <c r="K126" s="491">
        <f t="shared" si="4"/>
        <v>77</v>
      </c>
      <c r="L126" s="491" t="str">
        <f t="shared" si="5"/>
        <v/>
      </c>
      <c r="M126" s="491" t="str">
        <f t="shared" si="6"/>
        <v/>
      </c>
      <c r="N126" s="447" t="b">
        <f t="shared" si="7"/>
        <v>0</v>
      </c>
      <c r="O126" s="451" t="s">
        <v>1725</v>
      </c>
      <c r="P126" s="246"/>
      <c r="Q126" s="245"/>
      <c r="U126" s="407"/>
      <c r="V126" s="407"/>
    </row>
    <row r="127" spans="1:22" ht="37.5" customHeight="1" x14ac:dyDescent="0.25">
      <c r="A127" s="367">
        <v>12</v>
      </c>
      <c r="B127" s="386" t="str">
        <f>IFERROR(VLOOKUP(A127,'Impact Indicators - Section B'!$A$9:$S$35,19,FALSE),"")</f>
        <v/>
      </c>
      <c r="C127" s="490" t="str">
        <f t="array" ref="C127">IFERROR(IF(INDEX('Disaggregation Records'!$E$3:$E$56,MATCH(RIGHT(L127,255),RIGHT('Disaggregation Records'!$D$3:$D$56,255),0))=0,"",INDEX('Disaggregation Records'!$E$3:$E$56,MATCH(RIGHT(L127,255),RIGHT('Disaggregation Records'!$D$3:$D$56,255),0))),"")</f>
        <v/>
      </c>
      <c r="D127" s="490" t="str">
        <f t="array" ref="D127">IFERROR(IF(INDEX('Disaggregation Records'!$F$3:$F$56,MATCH(RIGHT(L127,255),RIGHT('Disaggregation Records'!$D$3:$D$56,255),0))=0,"",INDEX('Disaggregation Records'!$F$3:$F$56,MATCH(RIGHT(L127,255),RIGHT('Disaggregation Records'!$D$3:$D$56,255),0))),"")</f>
        <v/>
      </c>
      <c r="E127" s="370" t="str">
        <f t="array" ref="E127">IFERROR(IF(INDEX('Disaggregation Data'!$K$3:$K$234,MATCH(RIGHT(M127,255),RIGHT('Disaggregation Data'!$J$3:$J$234,255),0))=0,"",INDEX('Disaggregation Data'!$K$3:$K$234,MATCH(RIGHT(M127,255),RIGHT('Disaggregation Data'!$J$3:$J$234,255),0))),"")</f>
        <v/>
      </c>
      <c r="F127" s="370" t="str">
        <f t="array" ref="F127">IFERROR(IF(INDEX('Disaggregation Data'!$L$3:$L$234,MATCH(RIGHT(M127,255),RIGHT('Disaggregation Data'!$J$3:$J$234,255),0))=0,"",INDEX('Disaggregation Data'!$L$3:$L$234,MATCH(RIGHT(M127,255),RIGHT('Disaggregation Data'!$J$3:$J$234,255),0))),"")</f>
        <v/>
      </c>
      <c r="G127" s="370" t="str">
        <f t="array" ref="G127">IFERROR(IF(INDEX('Disaggregation Data'!$M$3:$M$234,MATCH(RIGHT(M127,255),RIGHT('Disaggregation Data'!$J$3:$J$234,255),0))=0,"",INDEX('Disaggregation Data'!$M$3:$M$234,MATCH(RIGHT(M127,255),RIGHT('Disaggregation Data'!$J$3:$J$234,255),0))),"")</f>
        <v/>
      </c>
      <c r="H127" s="369" t="str">
        <f t="array" ref="H127">IFERROR(IF(INDEX('Disaggregation Data'!$N$3:$N$234,MATCH(RIGHT(M127,255),RIGHT('Disaggregation Data'!$J$3:$J$234,255),0))=0,"",INDEX('Disaggregation Data'!$N$3:$N$234,MATCH(RIGHT(M127,255),RIGHT('Disaggregation Data'!$J$3:$J$234,255),0))),"")</f>
        <v/>
      </c>
      <c r="I127" s="491" t="str">
        <f t="array" ref="I127">IFERROR(IF(INDEX('Disaggregation Records'!$G$3:$G$56,MATCH(LEFT(L127,255),LEFT('Disaggregation Records'!$D$3:$D$56,255),0))=0,"",INDEX('Disaggregation Records'!$G$3:$G$56,MATCH(LEFT(L127,255),LEFT('Disaggregation Records'!$D$3:$D$56,255),0))),"")</f>
        <v/>
      </c>
      <c r="J127" s="491" t="s">
        <v>395</v>
      </c>
      <c r="K127" s="491">
        <f t="shared" si="4"/>
        <v>78</v>
      </c>
      <c r="L127" s="491" t="str">
        <f t="shared" si="5"/>
        <v/>
      </c>
      <c r="M127" s="491" t="str">
        <f t="shared" si="6"/>
        <v/>
      </c>
      <c r="N127" s="447" t="b">
        <f t="shared" si="7"/>
        <v>0</v>
      </c>
      <c r="O127" s="451" t="s">
        <v>1726</v>
      </c>
      <c r="P127" s="246"/>
      <c r="Q127" s="245"/>
      <c r="U127" s="407"/>
      <c r="V127" s="407"/>
    </row>
    <row r="128" spans="1:22" ht="37.5" customHeight="1" x14ac:dyDescent="0.25">
      <c r="A128" s="367">
        <v>12</v>
      </c>
      <c r="B128" s="386" t="str">
        <f>IFERROR(VLOOKUP(A128,'Impact Indicators - Section B'!$A$9:$S$35,19,FALSE),"")</f>
        <v/>
      </c>
      <c r="C128" s="490" t="str">
        <f t="array" ref="C128">IFERROR(IF(INDEX('Disaggregation Records'!$E$3:$E$56,MATCH(RIGHT(L128,255),RIGHT('Disaggregation Records'!$D$3:$D$56,255),0))=0,"",INDEX('Disaggregation Records'!$E$3:$E$56,MATCH(RIGHT(L128,255),RIGHT('Disaggregation Records'!$D$3:$D$56,255),0))),"")</f>
        <v/>
      </c>
      <c r="D128" s="490" t="str">
        <f t="array" ref="D128">IFERROR(IF(INDEX('Disaggregation Records'!$F$3:$F$56,MATCH(RIGHT(L128,255),RIGHT('Disaggregation Records'!$D$3:$D$56,255),0))=0,"",INDEX('Disaggregation Records'!$F$3:$F$56,MATCH(RIGHT(L128,255),RIGHT('Disaggregation Records'!$D$3:$D$56,255),0))),"")</f>
        <v/>
      </c>
      <c r="E128" s="370" t="str">
        <f t="array" ref="E128">IFERROR(IF(INDEX('Disaggregation Data'!$K$3:$K$234,MATCH(RIGHT(M128,255),RIGHT('Disaggregation Data'!$J$3:$J$234,255),0))=0,"",INDEX('Disaggregation Data'!$K$3:$K$234,MATCH(RIGHT(M128,255),RIGHT('Disaggregation Data'!$J$3:$J$234,255),0))),"")</f>
        <v/>
      </c>
      <c r="F128" s="370" t="str">
        <f t="array" ref="F128">IFERROR(IF(INDEX('Disaggregation Data'!$L$3:$L$234,MATCH(RIGHT(M128,255),RIGHT('Disaggregation Data'!$J$3:$J$234,255),0))=0,"",INDEX('Disaggregation Data'!$L$3:$L$234,MATCH(RIGHT(M128,255),RIGHT('Disaggregation Data'!$J$3:$J$234,255),0))),"")</f>
        <v/>
      </c>
      <c r="G128" s="370" t="str">
        <f t="array" ref="G128">IFERROR(IF(INDEX('Disaggregation Data'!$M$3:$M$234,MATCH(RIGHT(M128,255),RIGHT('Disaggregation Data'!$J$3:$J$234,255),0))=0,"",INDEX('Disaggregation Data'!$M$3:$M$234,MATCH(RIGHT(M128,255),RIGHT('Disaggregation Data'!$J$3:$J$234,255),0))),"")</f>
        <v/>
      </c>
      <c r="H128" s="369" t="str">
        <f t="array" ref="H128">IFERROR(IF(INDEX('Disaggregation Data'!$N$3:$N$234,MATCH(RIGHT(M128,255),RIGHT('Disaggregation Data'!$J$3:$J$234,255),0))=0,"",INDEX('Disaggregation Data'!$N$3:$N$234,MATCH(RIGHT(M128,255),RIGHT('Disaggregation Data'!$J$3:$J$234,255),0))),"")</f>
        <v/>
      </c>
      <c r="I128" s="491" t="str">
        <f t="array" ref="I128">IFERROR(IF(INDEX('Disaggregation Records'!$G$3:$G$56,MATCH(LEFT(L128,255),LEFT('Disaggregation Records'!$D$3:$D$56,255),0))=0,"",INDEX('Disaggregation Records'!$G$3:$G$56,MATCH(LEFT(L128,255),LEFT('Disaggregation Records'!$D$3:$D$56,255),0))),"")</f>
        <v/>
      </c>
      <c r="J128" s="491" t="s">
        <v>395</v>
      </c>
      <c r="K128" s="491">
        <f t="shared" si="4"/>
        <v>79</v>
      </c>
      <c r="L128" s="491" t="str">
        <f t="shared" si="5"/>
        <v/>
      </c>
      <c r="M128" s="491" t="str">
        <f t="shared" si="6"/>
        <v/>
      </c>
      <c r="N128" s="447" t="b">
        <f t="shared" si="7"/>
        <v>0</v>
      </c>
      <c r="O128" s="451" t="s">
        <v>1727</v>
      </c>
      <c r="P128" s="246"/>
      <c r="Q128" s="245"/>
      <c r="U128" s="407"/>
      <c r="V128" s="407"/>
    </row>
    <row r="129" spans="1:22" ht="37.5" customHeight="1" x14ac:dyDescent="0.25">
      <c r="A129" s="367">
        <v>13</v>
      </c>
      <c r="B129" s="386" t="str">
        <f>IFERROR(VLOOKUP(A129,'Impact Indicators - Section B'!$A$9:$S$35,19,FALSE),"")</f>
        <v/>
      </c>
      <c r="C129" s="490" t="str">
        <f t="array" ref="C129">IFERROR(IF(INDEX('Disaggregation Records'!$E$3:$E$56,MATCH(RIGHT(L129,255),RIGHT('Disaggregation Records'!$D$3:$D$56,255),0))=0,"",INDEX('Disaggregation Records'!$E$3:$E$56,MATCH(RIGHT(L129,255),RIGHT('Disaggregation Records'!$D$3:$D$56,255),0))),"")</f>
        <v/>
      </c>
      <c r="D129" s="490" t="str">
        <f t="array" ref="D129">IFERROR(IF(INDEX('Disaggregation Records'!$F$3:$F$56,MATCH(RIGHT(L129,255),RIGHT('Disaggregation Records'!$D$3:$D$56,255),0))=0,"",INDEX('Disaggregation Records'!$F$3:$F$56,MATCH(RIGHT(L129,255),RIGHT('Disaggregation Records'!$D$3:$D$56,255),0))),"")</f>
        <v/>
      </c>
      <c r="E129" s="370" t="str">
        <f t="array" ref="E129">IFERROR(IF(INDEX('Disaggregation Data'!$K$3:$K$234,MATCH(RIGHT(M129,255),RIGHT('Disaggregation Data'!$J$3:$J$234,255),0))=0,"",INDEX('Disaggregation Data'!$K$3:$K$234,MATCH(RIGHT(M129,255),RIGHT('Disaggregation Data'!$J$3:$J$234,255),0))),"")</f>
        <v/>
      </c>
      <c r="F129" s="370" t="str">
        <f t="array" ref="F129">IFERROR(IF(INDEX('Disaggregation Data'!$L$3:$L$234,MATCH(RIGHT(M129,255),RIGHT('Disaggregation Data'!$J$3:$J$234,255),0))=0,"",INDEX('Disaggregation Data'!$L$3:$L$234,MATCH(RIGHT(M129,255),RIGHT('Disaggregation Data'!$J$3:$J$234,255),0))),"")</f>
        <v/>
      </c>
      <c r="G129" s="370" t="str">
        <f t="array" ref="G129">IFERROR(IF(INDEX('Disaggregation Data'!$M$3:$M$234,MATCH(RIGHT(M129,255),RIGHT('Disaggregation Data'!$J$3:$J$234,255),0))=0,"",INDEX('Disaggregation Data'!$M$3:$M$234,MATCH(RIGHT(M129,255),RIGHT('Disaggregation Data'!$J$3:$J$234,255),0))),"")</f>
        <v/>
      </c>
      <c r="H129" s="369" t="str">
        <f t="array" ref="H129">IFERROR(IF(INDEX('Disaggregation Data'!$N$3:$N$234,MATCH(RIGHT(M129,255),RIGHT('Disaggregation Data'!$J$3:$J$234,255),0))=0,"",INDEX('Disaggregation Data'!$N$3:$N$234,MATCH(RIGHT(M129,255),RIGHT('Disaggregation Data'!$J$3:$J$234,255),0))),"")</f>
        <v/>
      </c>
      <c r="I129" s="491" t="str">
        <f t="array" ref="I129">IFERROR(IF(INDEX('Disaggregation Records'!$G$3:$G$56,MATCH(LEFT(L129,255),LEFT('Disaggregation Records'!$D$3:$D$56,255),0))=0,"",INDEX('Disaggregation Records'!$G$3:$G$56,MATCH(LEFT(L129,255),LEFT('Disaggregation Records'!$D$3:$D$56,255),0))),"")</f>
        <v/>
      </c>
      <c r="J129" s="491" t="s">
        <v>396</v>
      </c>
      <c r="K129" s="491">
        <f t="shared" si="4"/>
        <v>80</v>
      </c>
      <c r="L129" s="491" t="str">
        <f t="shared" si="5"/>
        <v/>
      </c>
      <c r="M129" s="491" t="str">
        <f t="shared" si="6"/>
        <v/>
      </c>
      <c r="N129" s="447" t="b">
        <f t="shared" si="7"/>
        <v>0</v>
      </c>
      <c r="O129" s="451" t="s">
        <v>1728</v>
      </c>
      <c r="P129" s="246"/>
      <c r="Q129" s="245"/>
      <c r="U129" s="407"/>
      <c r="V129" s="407"/>
    </row>
    <row r="130" spans="1:22" ht="37.5" customHeight="1" x14ac:dyDescent="0.25">
      <c r="A130" s="367">
        <v>13</v>
      </c>
      <c r="B130" s="386" t="str">
        <f>IFERROR(VLOOKUP(A130,'Impact Indicators - Section B'!$A$9:$S$35,19,FALSE),"")</f>
        <v/>
      </c>
      <c r="C130" s="490" t="str">
        <f t="array" ref="C130">IFERROR(IF(INDEX('Disaggregation Records'!$E$3:$E$56,MATCH(RIGHT(L130,255),RIGHT('Disaggregation Records'!$D$3:$D$56,255),0))=0,"",INDEX('Disaggregation Records'!$E$3:$E$56,MATCH(RIGHT(L130,255),RIGHT('Disaggregation Records'!$D$3:$D$56,255),0))),"")</f>
        <v/>
      </c>
      <c r="D130" s="490" t="str">
        <f t="array" ref="D130">IFERROR(IF(INDEX('Disaggregation Records'!$F$3:$F$56,MATCH(RIGHT(L130,255),RIGHT('Disaggregation Records'!$D$3:$D$56,255),0))=0,"",INDEX('Disaggregation Records'!$F$3:$F$56,MATCH(RIGHT(L130,255),RIGHT('Disaggregation Records'!$D$3:$D$56,255),0))),"")</f>
        <v/>
      </c>
      <c r="E130" s="370" t="str">
        <f t="array" ref="E130">IFERROR(IF(INDEX('Disaggregation Data'!$K$3:$K$234,MATCH(RIGHT(M130,255),RIGHT('Disaggregation Data'!$J$3:$J$234,255),0))=0,"",INDEX('Disaggregation Data'!$K$3:$K$234,MATCH(RIGHT(M130,255),RIGHT('Disaggregation Data'!$J$3:$J$234,255),0))),"")</f>
        <v/>
      </c>
      <c r="F130" s="370" t="str">
        <f t="array" ref="F130">IFERROR(IF(INDEX('Disaggregation Data'!$L$3:$L$234,MATCH(RIGHT(M130,255),RIGHT('Disaggregation Data'!$J$3:$J$234,255),0))=0,"",INDEX('Disaggregation Data'!$L$3:$L$234,MATCH(RIGHT(M130,255),RIGHT('Disaggregation Data'!$J$3:$J$234,255),0))),"")</f>
        <v/>
      </c>
      <c r="G130" s="370" t="str">
        <f t="array" ref="G130">IFERROR(IF(INDEX('Disaggregation Data'!$M$3:$M$234,MATCH(RIGHT(M130,255),RIGHT('Disaggregation Data'!$J$3:$J$234,255),0))=0,"",INDEX('Disaggregation Data'!$M$3:$M$234,MATCH(RIGHT(M130,255),RIGHT('Disaggregation Data'!$J$3:$J$234,255),0))),"")</f>
        <v/>
      </c>
      <c r="H130" s="369" t="str">
        <f t="array" ref="H130">IFERROR(IF(INDEX('Disaggregation Data'!$N$3:$N$234,MATCH(RIGHT(M130,255),RIGHT('Disaggregation Data'!$J$3:$J$234,255),0))=0,"",INDEX('Disaggregation Data'!$N$3:$N$234,MATCH(RIGHT(M130,255),RIGHT('Disaggregation Data'!$J$3:$J$234,255),0))),"")</f>
        <v/>
      </c>
      <c r="I130" s="491" t="str">
        <f t="array" ref="I130">IFERROR(IF(INDEX('Disaggregation Records'!$G$3:$G$56,MATCH(LEFT(L130,255),LEFT('Disaggregation Records'!$D$3:$D$56,255),0))=0,"",INDEX('Disaggregation Records'!$G$3:$G$56,MATCH(LEFT(L130,255),LEFT('Disaggregation Records'!$D$3:$D$56,255),0))),"")</f>
        <v/>
      </c>
      <c r="J130" s="491" t="s">
        <v>396</v>
      </c>
      <c r="K130" s="491">
        <f t="shared" si="4"/>
        <v>81</v>
      </c>
      <c r="L130" s="491" t="str">
        <f t="shared" si="5"/>
        <v/>
      </c>
      <c r="M130" s="491" t="str">
        <f t="shared" si="6"/>
        <v/>
      </c>
      <c r="N130" s="447" t="b">
        <f t="shared" si="7"/>
        <v>0</v>
      </c>
      <c r="O130" s="451" t="s">
        <v>1729</v>
      </c>
      <c r="P130" s="246"/>
      <c r="Q130" s="245"/>
      <c r="U130" s="407"/>
      <c r="V130" s="407"/>
    </row>
    <row r="131" spans="1:22" ht="37.5" customHeight="1" x14ac:dyDescent="0.25">
      <c r="A131" s="367">
        <v>13</v>
      </c>
      <c r="B131" s="386" t="str">
        <f>IFERROR(VLOOKUP(A131,'Impact Indicators - Section B'!$A$9:$S$35,19,FALSE),"")</f>
        <v/>
      </c>
      <c r="C131" s="490" t="str">
        <f t="array" ref="C131">IFERROR(IF(INDEX('Disaggregation Records'!$E$3:$E$56,MATCH(RIGHT(L131,255),RIGHT('Disaggregation Records'!$D$3:$D$56,255),0))=0,"",INDEX('Disaggregation Records'!$E$3:$E$56,MATCH(RIGHT(L131,255),RIGHT('Disaggregation Records'!$D$3:$D$56,255),0))),"")</f>
        <v/>
      </c>
      <c r="D131" s="490" t="str">
        <f t="array" ref="D131">IFERROR(IF(INDEX('Disaggregation Records'!$F$3:$F$56,MATCH(RIGHT(L131,255),RIGHT('Disaggregation Records'!$D$3:$D$56,255),0))=0,"",INDEX('Disaggregation Records'!$F$3:$F$56,MATCH(RIGHT(L131,255),RIGHT('Disaggregation Records'!$D$3:$D$56,255),0))),"")</f>
        <v/>
      </c>
      <c r="E131" s="370" t="str">
        <f t="array" ref="E131">IFERROR(IF(INDEX('Disaggregation Data'!$K$3:$K$234,MATCH(RIGHT(M131,255),RIGHT('Disaggregation Data'!$J$3:$J$234,255),0))=0,"",INDEX('Disaggregation Data'!$K$3:$K$234,MATCH(RIGHT(M131,255),RIGHT('Disaggregation Data'!$J$3:$J$234,255),0))),"")</f>
        <v/>
      </c>
      <c r="F131" s="370" t="str">
        <f t="array" ref="F131">IFERROR(IF(INDEX('Disaggregation Data'!$L$3:$L$234,MATCH(RIGHT(M131,255),RIGHT('Disaggregation Data'!$J$3:$J$234,255),0))=0,"",INDEX('Disaggregation Data'!$L$3:$L$234,MATCH(RIGHT(M131,255),RIGHT('Disaggregation Data'!$J$3:$J$234,255),0))),"")</f>
        <v/>
      </c>
      <c r="G131" s="370" t="str">
        <f t="array" ref="G131">IFERROR(IF(INDEX('Disaggregation Data'!$M$3:$M$234,MATCH(RIGHT(M131,255),RIGHT('Disaggregation Data'!$J$3:$J$234,255),0))=0,"",INDEX('Disaggregation Data'!$M$3:$M$234,MATCH(RIGHT(M131,255),RIGHT('Disaggregation Data'!$J$3:$J$234,255),0))),"")</f>
        <v/>
      </c>
      <c r="H131" s="369" t="str">
        <f t="array" ref="H131">IFERROR(IF(INDEX('Disaggregation Data'!$N$3:$N$234,MATCH(RIGHT(M131,255),RIGHT('Disaggregation Data'!$J$3:$J$234,255),0))=0,"",INDEX('Disaggregation Data'!$N$3:$N$234,MATCH(RIGHT(M131,255),RIGHT('Disaggregation Data'!$J$3:$J$234,255),0))),"")</f>
        <v/>
      </c>
      <c r="I131" s="491" t="str">
        <f t="array" ref="I131">IFERROR(IF(INDEX('Disaggregation Records'!$G$3:$G$56,MATCH(LEFT(L131,255),LEFT('Disaggregation Records'!$D$3:$D$56,255),0))=0,"",INDEX('Disaggregation Records'!$G$3:$G$56,MATCH(LEFT(L131,255),LEFT('Disaggregation Records'!$D$3:$D$56,255),0))),"")</f>
        <v/>
      </c>
      <c r="J131" s="491" t="s">
        <v>396</v>
      </c>
      <c r="K131" s="491">
        <f t="shared" si="4"/>
        <v>82</v>
      </c>
      <c r="L131" s="491" t="str">
        <f t="shared" si="5"/>
        <v/>
      </c>
      <c r="M131" s="491" t="str">
        <f t="shared" si="6"/>
        <v/>
      </c>
      <c r="N131" s="447" t="b">
        <f t="shared" si="7"/>
        <v>0</v>
      </c>
      <c r="O131" s="451" t="s">
        <v>1730</v>
      </c>
      <c r="P131" s="246"/>
      <c r="Q131" s="245"/>
      <c r="U131" s="407"/>
      <c r="V131" s="407"/>
    </row>
    <row r="132" spans="1:22" ht="37.5" customHeight="1" x14ac:dyDescent="0.25">
      <c r="A132" s="367">
        <v>13</v>
      </c>
      <c r="B132" s="386" t="str">
        <f>IFERROR(VLOOKUP(A132,'Impact Indicators - Section B'!$A$9:$S$35,19,FALSE),"")</f>
        <v/>
      </c>
      <c r="C132" s="490" t="str">
        <f t="array" ref="C132">IFERROR(IF(INDEX('Disaggregation Records'!$E$3:$E$56,MATCH(RIGHT(L132,255),RIGHT('Disaggregation Records'!$D$3:$D$56,255),0))=0,"",INDEX('Disaggregation Records'!$E$3:$E$56,MATCH(RIGHT(L132,255),RIGHT('Disaggregation Records'!$D$3:$D$56,255),0))),"")</f>
        <v/>
      </c>
      <c r="D132" s="490" t="str">
        <f t="array" ref="D132">IFERROR(IF(INDEX('Disaggregation Records'!$F$3:$F$56,MATCH(RIGHT(L132,255),RIGHT('Disaggregation Records'!$D$3:$D$56,255),0))=0,"",INDEX('Disaggregation Records'!$F$3:$F$56,MATCH(RIGHT(L132,255),RIGHT('Disaggregation Records'!$D$3:$D$56,255),0))),"")</f>
        <v/>
      </c>
      <c r="E132" s="370" t="str">
        <f t="array" ref="E132">IFERROR(IF(INDEX('Disaggregation Data'!$K$3:$K$234,MATCH(RIGHT(M132,255),RIGHT('Disaggregation Data'!$J$3:$J$234,255),0))=0,"",INDEX('Disaggregation Data'!$K$3:$K$234,MATCH(RIGHT(M132,255),RIGHT('Disaggregation Data'!$J$3:$J$234,255),0))),"")</f>
        <v/>
      </c>
      <c r="F132" s="370" t="str">
        <f t="array" ref="F132">IFERROR(IF(INDEX('Disaggregation Data'!$L$3:$L$234,MATCH(RIGHT(M132,255),RIGHT('Disaggregation Data'!$J$3:$J$234,255),0))=0,"",INDEX('Disaggregation Data'!$L$3:$L$234,MATCH(RIGHT(M132,255),RIGHT('Disaggregation Data'!$J$3:$J$234,255),0))),"")</f>
        <v/>
      </c>
      <c r="G132" s="370" t="str">
        <f t="array" ref="G132">IFERROR(IF(INDEX('Disaggregation Data'!$M$3:$M$234,MATCH(RIGHT(M132,255),RIGHT('Disaggregation Data'!$J$3:$J$234,255),0))=0,"",INDEX('Disaggregation Data'!$M$3:$M$234,MATCH(RIGHT(M132,255),RIGHT('Disaggregation Data'!$J$3:$J$234,255),0))),"")</f>
        <v/>
      </c>
      <c r="H132" s="369" t="str">
        <f t="array" ref="H132">IFERROR(IF(INDEX('Disaggregation Data'!$N$3:$N$234,MATCH(RIGHT(M132,255),RIGHT('Disaggregation Data'!$J$3:$J$234,255),0))=0,"",INDEX('Disaggregation Data'!$N$3:$N$234,MATCH(RIGHT(M132,255),RIGHT('Disaggregation Data'!$J$3:$J$234,255),0))),"")</f>
        <v/>
      </c>
      <c r="I132" s="491" t="str">
        <f t="array" ref="I132">IFERROR(IF(INDEX('Disaggregation Records'!$G$3:$G$56,MATCH(LEFT(L132,255),LEFT('Disaggregation Records'!$D$3:$D$56,255),0))=0,"",INDEX('Disaggregation Records'!$G$3:$G$56,MATCH(LEFT(L132,255),LEFT('Disaggregation Records'!$D$3:$D$56,255),0))),"")</f>
        <v/>
      </c>
      <c r="J132" s="491" t="s">
        <v>396</v>
      </c>
      <c r="K132" s="491">
        <f t="shared" si="4"/>
        <v>83</v>
      </c>
      <c r="L132" s="491" t="str">
        <f t="shared" si="5"/>
        <v/>
      </c>
      <c r="M132" s="491" t="str">
        <f t="shared" si="6"/>
        <v/>
      </c>
      <c r="N132" s="447" t="b">
        <f t="shared" si="7"/>
        <v>0</v>
      </c>
      <c r="O132" s="451" t="s">
        <v>1731</v>
      </c>
      <c r="P132" s="246"/>
      <c r="Q132" s="245"/>
      <c r="U132" s="407"/>
      <c r="V132" s="407"/>
    </row>
    <row r="133" spans="1:22" ht="37.5" customHeight="1" x14ac:dyDescent="0.25">
      <c r="A133" s="367">
        <v>13</v>
      </c>
      <c r="B133" s="386" t="str">
        <f>IFERROR(VLOOKUP(A133,'Impact Indicators - Section B'!$A$9:$S$35,19,FALSE),"")</f>
        <v/>
      </c>
      <c r="C133" s="490" t="str">
        <f t="array" ref="C133">IFERROR(IF(INDEX('Disaggregation Records'!$E$3:$E$56,MATCH(RIGHT(L133,255),RIGHT('Disaggregation Records'!$D$3:$D$56,255),0))=0,"",INDEX('Disaggregation Records'!$E$3:$E$56,MATCH(RIGHT(L133,255),RIGHT('Disaggregation Records'!$D$3:$D$56,255),0))),"")</f>
        <v/>
      </c>
      <c r="D133" s="490" t="str">
        <f t="array" ref="D133">IFERROR(IF(INDEX('Disaggregation Records'!$F$3:$F$56,MATCH(RIGHT(L133,255),RIGHT('Disaggregation Records'!$D$3:$D$56,255),0))=0,"",INDEX('Disaggregation Records'!$F$3:$F$56,MATCH(RIGHT(L133,255),RIGHT('Disaggregation Records'!$D$3:$D$56,255),0))),"")</f>
        <v/>
      </c>
      <c r="E133" s="370" t="str">
        <f t="array" ref="E133">IFERROR(IF(INDEX('Disaggregation Data'!$K$3:$K$234,MATCH(RIGHT(M133,255),RIGHT('Disaggregation Data'!$J$3:$J$234,255),0))=0,"",INDEX('Disaggregation Data'!$K$3:$K$234,MATCH(RIGHT(M133,255),RIGHT('Disaggregation Data'!$J$3:$J$234,255),0))),"")</f>
        <v/>
      </c>
      <c r="F133" s="370" t="str">
        <f t="array" ref="F133">IFERROR(IF(INDEX('Disaggregation Data'!$L$3:$L$234,MATCH(RIGHT(M133,255),RIGHT('Disaggregation Data'!$J$3:$J$234,255),0))=0,"",INDEX('Disaggregation Data'!$L$3:$L$234,MATCH(RIGHT(M133,255),RIGHT('Disaggregation Data'!$J$3:$J$234,255),0))),"")</f>
        <v/>
      </c>
      <c r="G133" s="370" t="str">
        <f t="array" ref="G133">IFERROR(IF(INDEX('Disaggregation Data'!$M$3:$M$234,MATCH(RIGHT(M133,255),RIGHT('Disaggregation Data'!$J$3:$J$234,255),0))=0,"",INDEX('Disaggregation Data'!$M$3:$M$234,MATCH(RIGHT(M133,255),RIGHT('Disaggregation Data'!$J$3:$J$234,255),0))),"")</f>
        <v/>
      </c>
      <c r="H133" s="369" t="str">
        <f t="array" ref="H133">IFERROR(IF(INDEX('Disaggregation Data'!$N$3:$N$234,MATCH(RIGHT(M133,255),RIGHT('Disaggregation Data'!$J$3:$J$234,255),0))=0,"",INDEX('Disaggregation Data'!$N$3:$N$234,MATCH(RIGHT(M133,255),RIGHT('Disaggregation Data'!$J$3:$J$234,255),0))),"")</f>
        <v/>
      </c>
      <c r="I133" s="491" t="str">
        <f t="array" ref="I133">IFERROR(IF(INDEX('Disaggregation Records'!$G$3:$G$56,MATCH(LEFT(L133,255),LEFT('Disaggregation Records'!$D$3:$D$56,255),0))=0,"",INDEX('Disaggregation Records'!$G$3:$G$56,MATCH(LEFT(L133,255),LEFT('Disaggregation Records'!$D$3:$D$56,255),0))),"")</f>
        <v/>
      </c>
      <c r="J133" s="491" t="s">
        <v>396</v>
      </c>
      <c r="K133" s="491">
        <f t="shared" si="4"/>
        <v>84</v>
      </c>
      <c r="L133" s="491" t="str">
        <f t="shared" si="5"/>
        <v/>
      </c>
      <c r="M133" s="491" t="str">
        <f t="shared" si="6"/>
        <v/>
      </c>
      <c r="N133" s="447" t="b">
        <f t="shared" si="7"/>
        <v>0</v>
      </c>
      <c r="O133" s="451" t="s">
        <v>1732</v>
      </c>
      <c r="P133" s="246"/>
      <c r="Q133" s="245"/>
      <c r="U133" s="407"/>
      <c r="V133" s="407"/>
    </row>
    <row r="134" spans="1:22" ht="37.5" customHeight="1" x14ac:dyDescent="0.25">
      <c r="A134" s="367">
        <v>13</v>
      </c>
      <c r="B134" s="386" t="str">
        <f>IFERROR(VLOOKUP(A134,'Impact Indicators - Section B'!$A$9:$S$35,19,FALSE),"")</f>
        <v/>
      </c>
      <c r="C134" s="490" t="str">
        <f t="array" ref="C134">IFERROR(IF(INDEX('Disaggregation Records'!$E$3:$E$56,MATCH(RIGHT(L134,255),RIGHT('Disaggregation Records'!$D$3:$D$56,255),0))=0,"",INDEX('Disaggregation Records'!$E$3:$E$56,MATCH(RIGHT(L134,255),RIGHT('Disaggregation Records'!$D$3:$D$56,255),0))),"")</f>
        <v/>
      </c>
      <c r="D134" s="490" t="str">
        <f t="array" ref="D134">IFERROR(IF(INDEX('Disaggregation Records'!$F$3:$F$56,MATCH(RIGHT(L134,255),RIGHT('Disaggregation Records'!$D$3:$D$56,255),0))=0,"",INDEX('Disaggregation Records'!$F$3:$F$56,MATCH(RIGHT(L134,255),RIGHT('Disaggregation Records'!$D$3:$D$56,255),0))),"")</f>
        <v/>
      </c>
      <c r="E134" s="370" t="str">
        <f t="array" ref="E134">IFERROR(IF(INDEX('Disaggregation Data'!$K$3:$K$234,MATCH(RIGHT(M134,255),RIGHT('Disaggregation Data'!$J$3:$J$234,255),0))=0,"",INDEX('Disaggregation Data'!$K$3:$K$234,MATCH(RIGHT(M134,255),RIGHT('Disaggregation Data'!$J$3:$J$234,255),0))),"")</f>
        <v/>
      </c>
      <c r="F134" s="370" t="str">
        <f t="array" ref="F134">IFERROR(IF(INDEX('Disaggregation Data'!$L$3:$L$234,MATCH(RIGHT(M134,255),RIGHT('Disaggregation Data'!$J$3:$J$234,255),0))=0,"",INDEX('Disaggregation Data'!$L$3:$L$234,MATCH(RIGHT(M134,255),RIGHT('Disaggregation Data'!$J$3:$J$234,255),0))),"")</f>
        <v/>
      </c>
      <c r="G134" s="370" t="str">
        <f t="array" ref="G134">IFERROR(IF(INDEX('Disaggregation Data'!$M$3:$M$234,MATCH(RIGHT(M134,255),RIGHT('Disaggregation Data'!$J$3:$J$234,255),0))=0,"",INDEX('Disaggregation Data'!$M$3:$M$234,MATCH(RIGHT(M134,255),RIGHT('Disaggregation Data'!$J$3:$J$234,255),0))),"")</f>
        <v/>
      </c>
      <c r="H134" s="369" t="str">
        <f t="array" ref="H134">IFERROR(IF(INDEX('Disaggregation Data'!$N$3:$N$234,MATCH(RIGHT(M134,255),RIGHT('Disaggregation Data'!$J$3:$J$234,255),0))=0,"",INDEX('Disaggregation Data'!$N$3:$N$234,MATCH(RIGHT(M134,255),RIGHT('Disaggregation Data'!$J$3:$J$234,255),0))),"")</f>
        <v/>
      </c>
      <c r="I134" s="491" t="str">
        <f t="array" ref="I134">IFERROR(IF(INDEX('Disaggregation Records'!$G$3:$G$56,MATCH(LEFT(L134,255),LEFT('Disaggregation Records'!$D$3:$D$56,255),0))=0,"",INDEX('Disaggregation Records'!$G$3:$G$56,MATCH(LEFT(L134,255),LEFT('Disaggregation Records'!$D$3:$D$56,255),0))),"")</f>
        <v/>
      </c>
      <c r="J134" s="491" t="s">
        <v>396</v>
      </c>
      <c r="K134" s="491">
        <f t="shared" si="4"/>
        <v>85</v>
      </c>
      <c r="L134" s="491" t="str">
        <f t="shared" si="5"/>
        <v/>
      </c>
      <c r="M134" s="491" t="str">
        <f t="shared" si="6"/>
        <v/>
      </c>
      <c r="N134" s="447" t="b">
        <f t="shared" si="7"/>
        <v>0</v>
      </c>
      <c r="O134" s="451" t="s">
        <v>1733</v>
      </c>
      <c r="P134" s="246"/>
      <c r="Q134" s="245"/>
      <c r="U134" s="407"/>
      <c r="V134" s="407"/>
    </row>
    <row r="135" spans="1:22" ht="37.5" customHeight="1" x14ac:dyDescent="0.25">
      <c r="A135" s="367">
        <v>13</v>
      </c>
      <c r="B135" s="386" t="str">
        <f>IFERROR(VLOOKUP(A135,'Impact Indicators - Section B'!$A$9:$S$35,19,FALSE),"")</f>
        <v/>
      </c>
      <c r="C135" s="490" t="str">
        <f t="array" ref="C135">IFERROR(IF(INDEX('Disaggregation Records'!$E$3:$E$56,MATCH(RIGHT(L135,255),RIGHT('Disaggregation Records'!$D$3:$D$56,255),0))=0,"",INDEX('Disaggregation Records'!$E$3:$E$56,MATCH(RIGHT(L135,255),RIGHT('Disaggregation Records'!$D$3:$D$56,255),0))),"")</f>
        <v/>
      </c>
      <c r="D135" s="490" t="str">
        <f t="array" ref="D135">IFERROR(IF(INDEX('Disaggregation Records'!$F$3:$F$56,MATCH(RIGHT(L135,255),RIGHT('Disaggregation Records'!$D$3:$D$56,255),0))=0,"",INDEX('Disaggregation Records'!$F$3:$F$56,MATCH(RIGHT(L135,255),RIGHT('Disaggregation Records'!$D$3:$D$56,255),0))),"")</f>
        <v/>
      </c>
      <c r="E135" s="370" t="str">
        <f t="array" ref="E135">IFERROR(IF(INDEX('Disaggregation Data'!$K$3:$K$234,MATCH(RIGHT(M135,255),RIGHT('Disaggregation Data'!$J$3:$J$234,255),0))=0,"",INDEX('Disaggregation Data'!$K$3:$K$234,MATCH(RIGHT(M135,255),RIGHT('Disaggregation Data'!$J$3:$J$234,255),0))),"")</f>
        <v/>
      </c>
      <c r="F135" s="370" t="str">
        <f t="array" ref="F135">IFERROR(IF(INDEX('Disaggregation Data'!$L$3:$L$234,MATCH(RIGHT(M135,255),RIGHT('Disaggregation Data'!$J$3:$J$234,255),0))=0,"",INDEX('Disaggregation Data'!$L$3:$L$234,MATCH(RIGHT(M135,255),RIGHT('Disaggregation Data'!$J$3:$J$234,255),0))),"")</f>
        <v/>
      </c>
      <c r="G135" s="370" t="str">
        <f t="array" ref="G135">IFERROR(IF(INDEX('Disaggregation Data'!$M$3:$M$234,MATCH(RIGHT(M135,255),RIGHT('Disaggregation Data'!$J$3:$J$234,255),0))=0,"",INDEX('Disaggregation Data'!$M$3:$M$234,MATCH(RIGHT(M135,255),RIGHT('Disaggregation Data'!$J$3:$J$234,255),0))),"")</f>
        <v/>
      </c>
      <c r="H135" s="369" t="str">
        <f t="array" ref="H135">IFERROR(IF(INDEX('Disaggregation Data'!$N$3:$N$234,MATCH(RIGHT(M135,255),RIGHT('Disaggregation Data'!$J$3:$J$234,255),0))=0,"",INDEX('Disaggregation Data'!$N$3:$N$234,MATCH(RIGHT(M135,255),RIGHT('Disaggregation Data'!$J$3:$J$234,255),0))),"")</f>
        <v/>
      </c>
      <c r="I135" s="491" t="str">
        <f t="array" ref="I135">IFERROR(IF(INDEX('Disaggregation Records'!$G$3:$G$56,MATCH(LEFT(L135,255),LEFT('Disaggregation Records'!$D$3:$D$56,255),0))=0,"",INDEX('Disaggregation Records'!$G$3:$G$56,MATCH(LEFT(L135,255),LEFT('Disaggregation Records'!$D$3:$D$56,255),0))),"")</f>
        <v/>
      </c>
      <c r="J135" s="491" t="s">
        <v>396</v>
      </c>
      <c r="K135" s="491">
        <f t="shared" si="4"/>
        <v>86</v>
      </c>
      <c r="L135" s="491" t="str">
        <f t="shared" si="5"/>
        <v/>
      </c>
      <c r="M135" s="491" t="str">
        <f t="shared" si="6"/>
        <v/>
      </c>
      <c r="N135" s="447" t="b">
        <f t="shared" si="7"/>
        <v>0</v>
      </c>
      <c r="O135" s="451" t="s">
        <v>1734</v>
      </c>
      <c r="P135" s="246"/>
      <c r="Q135" s="245"/>
      <c r="U135" s="407"/>
      <c r="V135" s="407"/>
    </row>
    <row r="136" spans="1:22" ht="37.5" customHeight="1" x14ac:dyDescent="0.25">
      <c r="A136" s="367">
        <v>13</v>
      </c>
      <c r="B136" s="386" t="str">
        <f>IFERROR(VLOOKUP(A136,'Impact Indicators - Section B'!$A$9:$S$35,19,FALSE),"")</f>
        <v/>
      </c>
      <c r="C136" s="490" t="str">
        <f t="array" ref="C136">IFERROR(IF(INDEX('Disaggregation Records'!$E$3:$E$56,MATCH(RIGHT(L136,255),RIGHT('Disaggregation Records'!$D$3:$D$56,255),0))=0,"",INDEX('Disaggregation Records'!$E$3:$E$56,MATCH(RIGHT(L136,255),RIGHT('Disaggregation Records'!$D$3:$D$56,255),0))),"")</f>
        <v/>
      </c>
      <c r="D136" s="490" t="str">
        <f t="array" ref="D136">IFERROR(IF(INDEX('Disaggregation Records'!$F$3:$F$56,MATCH(RIGHT(L136,255),RIGHT('Disaggregation Records'!$D$3:$D$56,255),0))=0,"",INDEX('Disaggregation Records'!$F$3:$F$56,MATCH(RIGHT(L136,255),RIGHT('Disaggregation Records'!$D$3:$D$56,255),0))),"")</f>
        <v/>
      </c>
      <c r="E136" s="370" t="str">
        <f t="array" ref="E136">IFERROR(IF(INDEX('Disaggregation Data'!$K$3:$K$234,MATCH(RIGHT(M136,255),RIGHT('Disaggregation Data'!$J$3:$J$234,255),0))=0,"",INDEX('Disaggregation Data'!$K$3:$K$234,MATCH(RIGHT(M136,255),RIGHT('Disaggregation Data'!$J$3:$J$234,255),0))),"")</f>
        <v/>
      </c>
      <c r="F136" s="370" t="str">
        <f t="array" ref="F136">IFERROR(IF(INDEX('Disaggregation Data'!$L$3:$L$234,MATCH(RIGHT(M136,255),RIGHT('Disaggregation Data'!$J$3:$J$234,255),0))=0,"",INDEX('Disaggregation Data'!$L$3:$L$234,MATCH(RIGHT(M136,255),RIGHT('Disaggregation Data'!$J$3:$J$234,255),0))),"")</f>
        <v/>
      </c>
      <c r="G136" s="370" t="str">
        <f t="array" ref="G136">IFERROR(IF(INDEX('Disaggregation Data'!$M$3:$M$234,MATCH(RIGHT(M136,255),RIGHT('Disaggregation Data'!$J$3:$J$234,255),0))=0,"",INDEX('Disaggregation Data'!$M$3:$M$234,MATCH(RIGHT(M136,255),RIGHT('Disaggregation Data'!$J$3:$J$234,255),0))),"")</f>
        <v/>
      </c>
      <c r="H136" s="369" t="str">
        <f t="array" ref="H136">IFERROR(IF(INDEX('Disaggregation Data'!$N$3:$N$234,MATCH(RIGHT(M136,255),RIGHT('Disaggregation Data'!$J$3:$J$234,255),0))=0,"",INDEX('Disaggregation Data'!$N$3:$N$234,MATCH(RIGHT(M136,255),RIGHT('Disaggregation Data'!$J$3:$J$234,255),0))),"")</f>
        <v/>
      </c>
      <c r="I136" s="491" t="str">
        <f t="array" ref="I136">IFERROR(IF(INDEX('Disaggregation Records'!$G$3:$G$56,MATCH(LEFT(L136,255),LEFT('Disaggregation Records'!$D$3:$D$56,255),0))=0,"",INDEX('Disaggregation Records'!$G$3:$G$56,MATCH(LEFT(L136,255),LEFT('Disaggregation Records'!$D$3:$D$56,255),0))),"")</f>
        <v/>
      </c>
      <c r="J136" s="491" t="s">
        <v>396</v>
      </c>
      <c r="K136" s="491">
        <f t="shared" si="4"/>
        <v>87</v>
      </c>
      <c r="L136" s="491" t="str">
        <f t="shared" si="5"/>
        <v/>
      </c>
      <c r="M136" s="491" t="str">
        <f t="shared" si="6"/>
        <v/>
      </c>
      <c r="N136" s="447" t="b">
        <f t="shared" si="7"/>
        <v>0</v>
      </c>
      <c r="O136" s="451" t="s">
        <v>1735</v>
      </c>
      <c r="P136" s="246"/>
      <c r="Q136" s="245"/>
      <c r="U136" s="407"/>
      <c r="V136" s="407"/>
    </row>
    <row r="137" spans="1:22" ht="37.5" customHeight="1" x14ac:dyDescent="0.25">
      <c r="A137" s="367">
        <v>13</v>
      </c>
      <c r="B137" s="386" t="str">
        <f>IFERROR(VLOOKUP(A137,'Impact Indicators - Section B'!$A$9:$S$35,19,FALSE),"")</f>
        <v/>
      </c>
      <c r="C137" s="490" t="str">
        <f t="array" ref="C137">IFERROR(IF(INDEX('Disaggregation Records'!$E$3:$E$56,MATCH(RIGHT(L137,255),RIGHT('Disaggregation Records'!$D$3:$D$56,255),0))=0,"",INDEX('Disaggregation Records'!$E$3:$E$56,MATCH(RIGHT(L137,255),RIGHT('Disaggregation Records'!$D$3:$D$56,255),0))),"")</f>
        <v/>
      </c>
      <c r="D137" s="490" t="str">
        <f t="array" ref="D137">IFERROR(IF(INDEX('Disaggregation Records'!$F$3:$F$56,MATCH(RIGHT(L137,255),RIGHT('Disaggregation Records'!$D$3:$D$56,255),0))=0,"",INDEX('Disaggregation Records'!$F$3:$F$56,MATCH(RIGHT(L137,255),RIGHT('Disaggregation Records'!$D$3:$D$56,255),0))),"")</f>
        <v/>
      </c>
      <c r="E137" s="370" t="str">
        <f t="array" ref="E137">IFERROR(IF(INDEX('Disaggregation Data'!$K$3:$K$234,MATCH(RIGHT(M137,255),RIGHT('Disaggregation Data'!$J$3:$J$234,255),0))=0,"",INDEX('Disaggregation Data'!$K$3:$K$234,MATCH(RIGHT(M137,255),RIGHT('Disaggregation Data'!$J$3:$J$234,255),0))),"")</f>
        <v/>
      </c>
      <c r="F137" s="370" t="str">
        <f t="array" ref="F137">IFERROR(IF(INDEX('Disaggregation Data'!$L$3:$L$234,MATCH(RIGHT(M137,255),RIGHT('Disaggregation Data'!$J$3:$J$234,255),0))=0,"",INDEX('Disaggregation Data'!$L$3:$L$234,MATCH(RIGHT(M137,255),RIGHT('Disaggregation Data'!$J$3:$J$234,255),0))),"")</f>
        <v/>
      </c>
      <c r="G137" s="370" t="str">
        <f t="array" ref="G137">IFERROR(IF(INDEX('Disaggregation Data'!$M$3:$M$234,MATCH(RIGHT(M137,255),RIGHT('Disaggregation Data'!$J$3:$J$234,255),0))=0,"",INDEX('Disaggregation Data'!$M$3:$M$234,MATCH(RIGHT(M137,255),RIGHT('Disaggregation Data'!$J$3:$J$234,255),0))),"")</f>
        <v/>
      </c>
      <c r="H137" s="369" t="str">
        <f t="array" ref="H137">IFERROR(IF(INDEX('Disaggregation Data'!$N$3:$N$234,MATCH(RIGHT(M137,255),RIGHT('Disaggregation Data'!$J$3:$J$234,255),0))=0,"",INDEX('Disaggregation Data'!$N$3:$N$234,MATCH(RIGHT(M137,255),RIGHT('Disaggregation Data'!$J$3:$J$234,255),0))),"")</f>
        <v/>
      </c>
      <c r="I137" s="491" t="str">
        <f t="array" ref="I137">IFERROR(IF(INDEX('Disaggregation Records'!$G$3:$G$56,MATCH(LEFT(L137,255),LEFT('Disaggregation Records'!$D$3:$D$56,255),0))=0,"",INDEX('Disaggregation Records'!$G$3:$G$56,MATCH(LEFT(L137,255),LEFT('Disaggregation Records'!$D$3:$D$56,255),0))),"")</f>
        <v/>
      </c>
      <c r="J137" s="491" t="s">
        <v>396</v>
      </c>
      <c r="K137" s="491">
        <f t="shared" ref="K137:K200" si="8">IF(B137=B136,K136+1,0)</f>
        <v>88</v>
      </c>
      <c r="L137" s="491" t="str">
        <f t="shared" ref="L137:L200" si="9">IF(B137&lt;&gt;"",B137&amp;"-"&amp;K137,"")</f>
        <v/>
      </c>
      <c r="M137" s="491" t="str">
        <f t="shared" ref="M137:M200" si="10">IF(B137&lt;&gt;"",B137&amp;C137&amp;D137,"")</f>
        <v/>
      </c>
      <c r="N137" s="447" t="b">
        <f t="shared" ref="N137:N200" si="11">IFERROR(IF(B137&lt;&gt;"",TRUE,FALSE),"")</f>
        <v>0</v>
      </c>
      <c r="O137" s="451" t="s">
        <v>1736</v>
      </c>
      <c r="P137" s="246"/>
      <c r="Q137" s="245"/>
      <c r="U137" s="407"/>
      <c r="V137" s="407"/>
    </row>
    <row r="138" spans="1:22" ht="37.5" customHeight="1" x14ac:dyDescent="0.25">
      <c r="A138" s="367">
        <v>13</v>
      </c>
      <c r="B138" s="386" t="str">
        <f>IFERROR(VLOOKUP(A138,'Impact Indicators - Section B'!$A$9:$S$35,19,FALSE),"")</f>
        <v/>
      </c>
      <c r="C138" s="490" t="str">
        <f t="array" ref="C138">IFERROR(IF(INDEX('Disaggregation Records'!$E$3:$E$56,MATCH(RIGHT(L138,255),RIGHT('Disaggregation Records'!$D$3:$D$56,255),0))=0,"",INDEX('Disaggregation Records'!$E$3:$E$56,MATCH(RIGHT(L138,255),RIGHT('Disaggregation Records'!$D$3:$D$56,255),0))),"")</f>
        <v/>
      </c>
      <c r="D138" s="490" t="str">
        <f t="array" ref="D138">IFERROR(IF(INDEX('Disaggregation Records'!$F$3:$F$56,MATCH(RIGHT(L138,255),RIGHT('Disaggregation Records'!$D$3:$D$56,255),0))=0,"",INDEX('Disaggregation Records'!$F$3:$F$56,MATCH(RIGHT(L138,255),RIGHT('Disaggregation Records'!$D$3:$D$56,255),0))),"")</f>
        <v/>
      </c>
      <c r="E138" s="370" t="str">
        <f t="array" ref="E138">IFERROR(IF(INDEX('Disaggregation Data'!$K$3:$K$234,MATCH(RIGHT(M138,255),RIGHT('Disaggregation Data'!$J$3:$J$234,255),0))=0,"",INDEX('Disaggregation Data'!$K$3:$K$234,MATCH(RIGHT(M138,255),RIGHT('Disaggregation Data'!$J$3:$J$234,255),0))),"")</f>
        <v/>
      </c>
      <c r="F138" s="370" t="str">
        <f t="array" ref="F138">IFERROR(IF(INDEX('Disaggregation Data'!$L$3:$L$234,MATCH(RIGHT(M138,255),RIGHT('Disaggregation Data'!$J$3:$J$234,255),0))=0,"",INDEX('Disaggregation Data'!$L$3:$L$234,MATCH(RIGHT(M138,255),RIGHT('Disaggregation Data'!$J$3:$J$234,255),0))),"")</f>
        <v/>
      </c>
      <c r="G138" s="370" t="str">
        <f t="array" ref="G138">IFERROR(IF(INDEX('Disaggregation Data'!$M$3:$M$234,MATCH(RIGHT(M138,255),RIGHT('Disaggregation Data'!$J$3:$J$234,255),0))=0,"",INDEX('Disaggregation Data'!$M$3:$M$234,MATCH(RIGHT(M138,255),RIGHT('Disaggregation Data'!$J$3:$J$234,255),0))),"")</f>
        <v/>
      </c>
      <c r="H138" s="369" t="str">
        <f t="array" ref="H138">IFERROR(IF(INDEX('Disaggregation Data'!$N$3:$N$234,MATCH(RIGHT(M138,255),RIGHT('Disaggregation Data'!$J$3:$J$234,255),0))=0,"",INDEX('Disaggregation Data'!$N$3:$N$234,MATCH(RIGHT(M138,255),RIGHT('Disaggregation Data'!$J$3:$J$234,255),0))),"")</f>
        <v/>
      </c>
      <c r="I138" s="491" t="str">
        <f t="array" ref="I138">IFERROR(IF(INDEX('Disaggregation Records'!$G$3:$G$56,MATCH(LEFT(L138,255),LEFT('Disaggregation Records'!$D$3:$D$56,255),0))=0,"",INDEX('Disaggregation Records'!$G$3:$G$56,MATCH(LEFT(L138,255),LEFT('Disaggregation Records'!$D$3:$D$56,255),0))),"")</f>
        <v/>
      </c>
      <c r="J138" s="491" t="s">
        <v>396</v>
      </c>
      <c r="K138" s="491">
        <f t="shared" si="8"/>
        <v>89</v>
      </c>
      <c r="L138" s="491" t="str">
        <f t="shared" si="9"/>
        <v/>
      </c>
      <c r="M138" s="491" t="str">
        <f t="shared" si="10"/>
        <v/>
      </c>
      <c r="N138" s="447" t="b">
        <f t="shared" si="11"/>
        <v>0</v>
      </c>
      <c r="O138" s="451" t="s">
        <v>1737</v>
      </c>
      <c r="P138" s="246"/>
      <c r="Q138" s="245"/>
      <c r="U138" s="407"/>
      <c r="V138" s="407"/>
    </row>
    <row r="139" spans="1:22" ht="37.5" customHeight="1" x14ac:dyDescent="0.25">
      <c r="A139" s="367">
        <v>14</v>
      </c>
      <c r="B139" s="386" t="str">
        <f>IFERROR(VLOOKUP(A139,'Impact Indicators - Section B'!$A$9:$S$35,19,FALSE),"")</f>
        <v/>
      </c>
      <c r="C139" s="490" t="str">
        <f t="array" ref="C139">IFERROR(IF(INDEX('Disaggregation Records'!$E$3:$E$56,MATCH(RIGHT(L139,255),RIGHT('Disaggregation Records'!$D$3:$D$56,255),0))=0,"",INDEX('Disaggregation Records'!$E$3:$E$56,MATCH(RIGHT(L139,255),RIGHT('Disaggregation Records'!$D$3:$D$56,255),0))),"")</f>
        <v/>
      </c>
      <c r="D139" s="490" t="str">
        <f t="array" ref="D139">IFERROR(IF(INDEX('Disaggregation Records'!$F$3:$F$56,MATCH(RIGHT(L139,255),RIGHT('Disaggregation Records'!$D$3:$D$56,255),0))=0,"",INDEX('Disaggregation Records'!$F$3:$F$56,MATCH(RIGHT(L139,255),RIGHT('Disaggregation Records'!$D$3:$D$56,255),0))),"")</f>
        <v/>
      </c>
      <c r="E139" s="370" t="str">
        <f t="array" ref="E139">IFERROR(IF(INDEX('Disaggregation Data'!$K$3:$K$234,MATCH(RIGHT(M139,255),RIGHT('Disaggregation Data'!$J$3:$J$234,255),0))=0,"",INDEX('Disaggregation Data'!$K$3:$K$234,MATCH(RIGHT(M139,255),RIGHT('Disaggregation Data'!$J$3:$J$234,255),0))),"")</f>
        <v/>
      </c>
      <c r="F139" s="370" t="str">
        <f t="array" ref="F139">IFERROR(IF(INDEX('Disaggregation Data'!$L$3:$L$234,MATCH(RIGHT(M139,255),RIGHT('Disaggregation Data'!$J$3:$J$234,255),0))=0,"",INDEX('Disaggregation Data'!$L$3:$L$234,MATCH(RIGHT(M139,255),RIGHT('Disaggregation Data'!$J$3:$J$234,255),0))),"")</f>
        <v/>
      </c>
      <c r="G139" s="370" t="str">
        <f t="array" ref="G139">IFERROR(IF(INDEX('Disaggregation Data'!$M$3:$M$234,MATCH(RIGHT(M139,255),RIGHT('Disaggregation Data'!$J$3:$J$234,255),0))=0,"",INDEX('Disaggregation Data'!$M$3:$M$234,MATCH(RIGHT(M139,255),RIGHT('Disaggregation Data'!$J$3:$J$234,255),0))),"")</f>
        <v/>
      </c>
      <c r="H139" s="369" t="str">
        <f t="array" ref="H139">IFERROR(IF(INDEX('Disaggregation Data'!$N$3:$N$234,MATCH(RIGHT(M139,255),RIGHT('Disaggregation Data'!$J$3:$J$234,255),0))=0,"",INDEX('Disaggregation Data'!$N$3:$N$234,MATCH(RIGHT(M139,255),RIGHT('Disaggregation Data'!$J$3:$J$234,255),0))),"")</f>
        <v/>
      </c>
      <c r="I139" s="491" t="str">
        <f t="array" ref="I139">IFERROR(IF(INDEX('Disaggregation Records'!$G$3:$G$56,MATCH(LEFT(L139,255),LEFT('Disaggregation Records'!$D$3:$D$56,255),0))=0,"",INDEX('Disaggregation Records'!$G$3:$G$56,MATCH(LEFT(L139,255),LEFT('Disaggregation Records'!$D$3:$D$56,255),0))),"")</f>
        <v/>
      </c>
      <c r="J139" s="491" t="s">
        <v>397</v>
      </c>
      <c r="K139" s="491">
        <f t="shared" si="8"/>
        <v>90</v>
      </c>
      <c r="L139" s="491" t="str">
        <f t="shared" si="9"/>
        <v/>
      </c>
      <c r="M139" s="491" t="str">
        <f t="shared" si="10"/>
        <v/>
      </c>
      <c r="N139" s="447" t="b">
        <f t="shared" si="11"/>
        <v>0</v>
      </c>
      <c r="O139" s="451" t="s">
        <v>1738</v>
      </c>
      <c r="P139" s="246"/>
      <c r="Q139" s="245"/>
      <c r="U139" s="407"/>
      <c r="V139" s="407"/>
    </row>
    <row r="140" spans="1:22" ht="37.5" customHeight="1" x14ac:dyDescent="0.25">
      <c r="A140" s="367">
        <v>14</v>
      </c>
      <c r="B140" s="386" t="str">
        <f>IFERROR(VLOOKUP(A140,'Impact Indicators - Section B'!$A$9:$S$35,19,FALSE),"")</f>
        <v/>
      </c>
      <c r="C140" s="490" t="str">
        <f t="array" ref="C140">IFERROR(IF(INDEX('Disaggregation Records'!$E$3:$E$56,MATCH(RIGHT(L140,255),RIGHT('Disaggregation Records'!$D$3:$D$56,255),0))=0,"",INDEX('Disaggregation Records'!$E$3:$E$56,MATCH(RIGHT(L140,255),RIGHT('Disaggregation Records'!$D$3:$D$56,255),0))),"")</f>
        <v/>
      </c>
      <c r="D140" s="490" t="str">
        <f t="array" ref="D140">IFERROR(IF(INDEX('Disaggregation Records'!$F$3:$F$56,MATCH(RIGHT(L140,255),RIGHT('Disaggregation Records'!$D$3:$D$56,255),0))=0,"",INDEX('Disaggregation Records'!$F$3:$F$56,MATCH(RIGHT(L140,255),RIGHT('Disaggregation Records'!$D$3:$D$56,255),0))),"")</f>
        <v/>
      </c>
      <c r="E140" s="370" t="str">
        <f t="array" ref="E140">IFERROR(IF(INDEX('Disaggregation Data'!$K$3:$K$234,MATCH(RIGHT(M140,255),RIGHT('Disaggregation Data'!$J$3:$J$234,255),0))=0,"",INDEX('Disaggregation Data'!$K$3:$K$234,MATCH(RIGHT(M140,255),RIGHT('Disaggregation Data'!$J$3:$J$234,255),0))),"")</f>
        <v/>
      </c>
      <c r="F140" s="370" t="str">
        <f t="array" ref="F140">IFERROR(IF(INDEX('Disaggregation Data'!$L$3:$L$234,MATCH(RIGHT(M140,255),RIGHT('Disaggregation Data'!$J$3:$J$234,255),0))=0,"",INDEX('Disaggregation Data'!$L$3:$L$234,MATCH(RIGHT(M140,255),RIGHT('Disaggregation Data'!$J$3:$J$234,255),0))),"")</f>
        <v/>
      </c>
      <c r="G140" s="370" t="str">
        <f t="array" ref="G140">IFERROR(IF(INDEX('Disaggregation Data'!$M$3:$M$234,MATCH(RIGHT(M140,255),RIGHT('Disaggregation Data'!$J$3:$J$234,255),0))=0,"",INDEX('Disaggregation Data'!$M$3:$M$234,MATCH(RIGHT(M140,255),RIGHT('Disaggregation Data'!$J$3:$J$234,255),0))),"")</f>
        <v/>
      </c>
      <c r="H140" s="369" t="str">
        <f t="array" ref="H140">IFERROR(IF(INDEX('Disaggregation Data'!$N$3:$N$234,MATCH(RIGHT(M140,255),RIGHT('Disaggregation Data'!$J$3:$J$234,255),0))=0,"",INDEX('Disaggregation Data'!$N$3:$N$234,MATCH(RIGHT(M140,255),RIGHT('Disaggregation Data'!$J$3:$J$234,255),0))),"")</f>
        <v/>
      </c>
      <c r="I140" s="491" t="str">
        <f t="array" ref="I140">IFERROR(IF(INDEX('Disaggregation Records'!$G$3:$G$56,MATCH(LEFT(L140,255),LEFT('Disaggregation Records'!$D$3:$D$56,255),0))=0,"",INDEX('Disaggregation Records'!$G$3:$G$56,MATCH(LEFT(L140,255),LEFT('Disaggregation Records'!$D$3:$D$56,255),0))),"")</f>
        <v/>
      </c>
      <c r="J140" s="491" t="s">
        <v>397</v>
      </c>
      <c r="K140" s="491">
        <f t="shared" si="8"/>
        <v>91</v>
      </c>
      <c r="L140" s="491" t="str">
        <f t="shared" si="9"/>
        <v/>
      </c>
      <c r="M140" s="491" t="str">
        <f t="shared" si="10"/>
        <v/>
      </c>
      <c r="N140" s="447" t="b">
        <f t="shared" si="11"/>
        <v>0</v>
      </c>
      <c r="O140" s="451" t="s">
        <v>1739</v>
      </c>
      <c r="P140" s="246"/>
      <c r="Q140" s="245"/>
      <c r="U140" s="407"/>
      <c r="V140" s="407"/>
    </row>
    <row r="141" spans="1:22" ht="37.5" customHeight="1" x14ac:dyDescent="0.25">
      <c r="A141" s="367">
        <v>14</v>
      </c>
      <c r="B141" s="386" t="str">
        <f>IFERROR(VLOOKUP(A141,'Impact Indicators - Section B'!$A$9:$S$35,19,FALSE),"")</f>
        <v/>
      </c>
      <c r="C141" s="490" t="str">
        <f t="array" ref="C141">IFERROR(IF(INDEX('Disaggregation Records'!$E$3:$E$56,MATCH(RIGHT(L141,255),RIGHT('Disaggregation Records'!$D$3:$D$56,255),0))=0,"",INDEX('Disaggregation Records'!$E$3:$E$56,MATCH(RIGHT(L141,255),RIGHT('Disaggregation Records'!$D$3:$D$56,255),0))),"")</f>
        <v/>
      </c>
      <c r="D141" s="490" t="str">
        <f t="array" ref="D141">IFERROR(IF(INDEX('Disaggregation Records'!$F$3:$F$56,MATCH(RIGHT(L141,255),RIGHT('Disaggregation Records'!$D$3:$D$56,255),0))=0,"",INDEX('Disaggregation Records'!$F$3:$F$56,MATCH(RIGHT(L141,255),RIGHT('Disaggregation Records'!$D$3:$D$56,255),0))),"")</f>
        <v/>
      </c>
      <c r="E141" s="370" t="str">
        <f t="array" ref="E141">IFERROR(IF(INDEX('Disaggregation Data'!$K$3:$K$234,MATCH(RIGHT(M141,255),RIGHT('Disaggregation Data'!$J$3:$J$234,255),0))=0,"",INDEX('Disaggregation Data'!$K$3:$K$234,MATCH(RIGHT(M141,255),RIGHT('Disaggregation Data'!$J$3:$J$234,255),0))),"")</f>
        <v/>
      </c>
      <c r="F141" s="370" t="str">
        <f t="array" ref="F141">IFERROR(IF(INDEX('Disaggregation Data'!$L$3:$L$234,MATCH(RIGHT(M141,255),RIGHT('Disaggregation Data'!$J$3:$J$234,255),0))=0,"",INDEX('Disaggregation Data'!$L$3:$L$234,MATCH(RIGHT(M141,255),RIGHT('Disaggregation Data'!$J$3:$J$234,255),0))),"")</f>
        <v/>
      </c>
      <c r="G141" s="370" t="str">
        <f t="array" ref="G141">IFERROR(IF(INDEX('Disaggregation Data'!$M$3:$M$234,MATCH(RIGHT(M141,255),RIGHT('Disaggregation Data'!$J$3:$J$234,255),0))=0,"",INDEX('Disaggregation Data'!$M$3:$M$234,MATCH(RIGHT(M141,255),RIGHT('Disaggregation Data'!$J$3:$J$234,255),0))),"")</f>
        <v/>
      </c>
      <c r="H141" s="369" t="str">
        <f t="array" ref="H141">IFERROR(IF(INDEX('Disaggregation Data'!$N$3:$N$234,MATCH(RIGHT(M141,255),RIGHT('Disaggregation Data'!$J$3:$J$234,255),0))=0,"",INDEX('Disaggregation Data'!$N$3:$N$234,MATCH(RIGHT(M141,255),RIGHT('Disaggregation Data'!$J$3:$J$234,255),0))),"")</f>
        <v/>
      </c>
      <c r="I141" s="491" t="str">
        <f t="array" ref="I141">IFERROR(IF(INDEX('Disaggregation Records'!$G$3:$G$56,MATCH(LEFT(L141,255),LEFT('Disaggregation Records'!$D$3:$D$56,255),0))=0,"",INDEX('Disaggregation Records'!$G$3:$G$56,MATCH(LEFT(L141,255),LEFT('Disaggregation Records'!$D$3:$D$56,255),0))),"")</f>
        <v/>
      </c>
      <c r="J141" s="491" t="s">
        <v>397</v>
      </c>
      <c r="K141" s="491">
        <f t="shared" si="8"/>
        <v>92</v>
      </c>
      <c r="L141" s="491" t="str">
        <f t="shared" si="9"/>
        <v/>
      </c>
      <c r="M141" s="491" t="str">
        <f t="shared" si="10"/>
        <v/>
      </c>
      <c r="N141" s="447" t="b">
        <f t="shared" si="11"/>
        <v>0</v>
      </c>
      <c r="O141" s="451" t="s">
        <v>1740</v>
      </c>
      <c r="P141" s="246"/>
      <c r="Q141" s="245"/>
      <c r="U141" s="407"/>
      <c r="V141" s="407"/>
    </row>
    <row r="142" spans="1:22" ht="37.5" customHeight="1" x14ac:dyDescent="0.25">
      <c r="A142" s="367">
        <v>14</v>
      </c>
      <c r="B142" s="386" t="str">
        <f>IFERROR(VLOOKUP(A142,'Impact Indicators - Section B'!$A$9:$S$35,19,FALSE),"")</f>
        <v/>
      </c>
      <c r="C142" s="490" t="str">
        <f t="array" ref="C142">IFERROR(IF(INDEX('Disaggregation Records'!$E$3:$E$56,MATCH(RIGHT(L142,255),RIGHT('Disaggregation Records'!$D$3:$D$56,255),0))=0,"",INDEX('Disaggregation Records'!$E$3:$E$56,MATCH(RIGHT(L142,255),RIGHT('Disaggregation Records'!$D$3:$D$56,255),0))),"")</f>
        <v/>
      </c>
      <c r="D142" s="490" t="str">
        <f t="array" ref="D142">IFERROR(IF(INDEX('Disaggregation Records'!$F$3:$F$56,MATCH(RIGHT(L142,255),RIGHT('Disaggregation Records'!$D$3:$D$56,255),0))=0,"",INDEX('Disaggregation Records'!$F$3:$F$56,MATCH(RIGHT(L142,255),RIGHT('Disaggregation Records'!$D$3:$D$56,255),0))),"")</f>
        <v/>
      </c>
      <c r="E142" s="370" t="str">
        <f t="array" ref="E142">IFERROR(IF(INDEX('Disaggregation Data'!$K$3:$K$234,MATCH(RIGHT(M142,255),RIGHT('Disaggregation Data'!$J$3:$J$234,255),0))=0,"",INDEX('Disaggregation Data'!$K$3:$K$234,MATCH(RIGHT(M142,255),RIGHT('Disaggregation Data'!$J$3:$J$234,255),0))),"")</f>
        <v/>
      </c>
      <c r="F142" s="370" t="str">
        <f t="array" ref="F142">IFERROR(IF(INDEX('Disaggregation Data'!$L$3:$L$234,MATCH(RIGHT(M142,255),RIGHT('Disaggregation Data'!$J$3:$J$234,255),0))=0,"",INDEX('Disaggregation Data'!$L$3:$L$234,MATCH(RIGHT(M142,255),RIGHT('Disaggregation Data'!$J$3:$J$234,255),0))),"")</f>
        <v/>
      </c>
      <c r="G142" s="370" t="str">
        <f t="array" ref="G142">IFERROR(IF(INDEX('Disaggregation Data'!$M$3:$M$234,MATCH(RIGHT(M142,255),RIGHT('Disaggregation Data'!$J$3:$J$234,255),0))=0,"",INDEX('Disaggregation Data'!$M$3:$M$234,MATCH(RIGHT(M142,255),RIGHT('Disaggregation Data'!$J$3:$J$234,255),0))),"")</f>
        <v/>
      </c>
      <c r="H142" s="369" t="str">
        <f t="array" ref="H142">IFERROR(IF(INDEX('Disaggregation Data'!$N$3:$N$234,MATCH(RIGHT(M142,255),RIGHT('Disaggregation Data'!$J$3:$J$234,255),0))=0,"",INDEX('Disaggregation Data'!$N$3:$N$234,MATCH(RIGHT(M142,255),RIGHT('Disaggregation Data'!$J$3:$J$234,255),0))),"")</f>
        <v/>
      </c>
      <c r="I142" s="491" t="str">
        <f t="array" ref="I142">IFERROR(IF(INDEX('Disaggregation Records'!$G$3:$G$56,MATCH(LEFT(L142,255),LEFT('Disaggregation Records'!$D$3:$D$56,255),0))=0,"",INDEX('Disaggregation Records'!$G$3:$G$56,MATCH(LEFT(L142,255),LEFT('Disaggregation Records'!$D$3:$D$56,255),0))),"")</f>
        <v/>
      </c>
      <c r="J142" s="491" t="s">
        <v>397</v>
      </c>
      <c r="K142" s="491">
        <f t="shared" si="8"/>
        <v>93</v>
      </c>
      <c r="L142" s="491" t="str">
        <f t="shared" si="9"/>
        <v/>
      </c>
      <c r="M142" s="491" t="str">
        <f t="shared" si="10"/>
        <v/>
      </c>
      <c r="N142" s="447" t="b">
        <f t="shared" si="11"/>
        <v>0</v>
      </c>
      <c r="O142" s="451" t="s">
        <v>1741</v>
      </c>
      <c r="P142" s="246"/>
      <c r="Q142" s="245"/>
      <c r="U142" s="407"/>
      <c r="V142" s="407"/>
    </row>
    <row r="143" spans="1:22" ht="37.5" customHeight="1" x14ac:dyDescent="0.25">
      <c r="A143" s="367">
        <v>14</v>
      </c>
      <c r="B143" s="386" t="str">
        <f>IFERROR(VLOOKUP(A143,'Impact Indicators - Section B'!$A$9:$S$35,19,FALSE),"")</f>
        <v/>
      </c>
      <c r="C143" s="490" t="str">
        <f t="array" ref="C143">IFERROR(IF(INDEX('Disaggregation Records'!$E$3:$E$56,MATCH(RIGHT(L143,255),RIGHT('Disaggregation Records'!$D$3:$D$56,255),0))=0,"",INDEX('Disaggregation Records'!$E$3:$E$56,MATCH(RIGHT(L143,255),RIGHT('Disaggregation Records'!$D$3:$D$56,255),0))),"")</f>
        <v/>
      </c>
      <c r="D143" s="490" t="str">
        <f t="array" ref="D143">IFERROR(IF(INDEX('Disaggregation Records'!$F$3:$F$56,MATCH(RIGHT(L143,255),RIGHT('Disaggregation Records'!$D$3:$D$56,255),0))=0,"",INDEX('Disaggregation Records'!$F$3:$F$56,MATCH(RIGHT(L143,255),RIGHT('Disaggregation Records'!$D$3:$D$56,255),0))),"")</f>
        <v/>
      </c>
      <c r="E143" s="370" t="str">
        <f t="array" ref="E143">IFERROR(IF(INDEX('Disaggregation Data'!$K$3:$K$234,MATCH(RIGHT(M143,255),RIGHT('Disaggregation Data'!$J$3:$J$234,255),0))=0,"",INDEX('Disaggregation Data'!$K$3:$K$234,MATCH(RIGHT(M143,255),RIGHT('Disaggregation Data'!$J$3:$J$234,255),0))),"")</f>
        <v/>
      </c>
      <c r="F143" s="370" t="str">
        <f t="array" ref="F143">IFERROR(IF(INDEX('Disaggregation Data'!$L$3:$L$234,MATCH(RIGHT(M143,255),RIGHT('Disaggregation Data'!$J$3:$J$234,255),0))=0,"",INDEX('Disaggregation Data'!$L$3:$L$234,MATCH(RIGHT(M143,255),RIGHT('Disaggregation Data'!$J$3:$J$234,255),0))),"")</f>
        <v/>
      </c>
      <c r="G143" s="370" t="str">
        <f t="array" ref="G143">IFERROR(IF(INDEX('Disaggregation Data'!$M$3:$M$234,MATCH(RIGHT(M143,255),RIGHT('Disaggregation Data'!$J$3:$J$234,255),0))=0,"",INDEX('Disaggregation Data'!$M$3:$M$234,MATCH(RIGHT(M143,255),RIGHT('Disaggregation Data'!$J$3:$J$234,255),0))),"")</f>
        <v/>
      </c>
      <c r="H143" s="369" t="str">
        <f t="array" ref="H143">IFERROR(IF(INDEX('Disaggregation Data'!$N$3:$N$234,MATCH(RIGHT(M143,255),RIGHT('Disaggregation Data'!$J$3:$J$234,255),0))=0,"",INDEX('Disaggregation Data'!$N$3:$N$234,MATCH(RIGHT(M143,255),RIGHT('Disaggregation Data'!$J$3:$J$234,255),0))),"")</f>
        <v/>
      </c>
      <c r="I143" s="491" t="str">
        <f t="array" ref="I143">IFERROR(IF(INDEX('Disaggregation Records'!$G$3:$G$56,MATCH(LEFT(L143,255),LEFT('Disaggregation Records'!$D$3:$D$56,255),0))=0,"",INDEX('Disaggregation Records'!$G$3:$G$56,MATCH(LEFT(L143,255),LEFT('Disaggregation Records'!$D$3:$D$56,255),0))),"")</f>
        <v/>
      </c>
      <c r="J143" s="491" t="s">
        <v>397</v>
      </c>
      <c r="K143" s="491">
        <f t="shared" si="8"/>
        <v>94</v>
      </c>
      <c r="L143" s="491" t="str">
        <f t="shared" si="9"/>
        <v/>
      </c>
      <c r="M143" s="491" t="str">
        <f t="shared" si="10"/>
        <v/>
      </c>
      <c r="N143" s="447" t="b">
        <f t="shared" si="11"/>
        <v>0</v>
      </c>
      <c r="O143" s="451" t="s">
        <v>1742</v>
      </c>
      <c r="P143" s="246"/>
      <c r="Q143" s="245"/>
      <c r="U143" s="407"/>
      <c r="V143" s="407"/>
    </row>
    <row r="144" spans="1:22" ht="37.5" customHeight="1" x14ac:dyDescent="0.25">
      <c r="A144" s="367">
        <v>14</v>
      </c>
      <c r="B144" s="386" t="str">
        <f>IFERROR(VLOOKUP(A144,'Impact Indicators - Section B'!$A$9:$S$35,19,FALSE),"")</f>
        <v/>
      </c>
      <c r="C144" s="490" t="str">
        <f t="array" ref="C144">IFERROR(IF(INDEX('Disaggregation Records'!$E$3:$E$56,MATCH(RIGHT(L144,255),RIGHT('Disaggregation Records'!$D$3:$D$56,255),0))=0,"",INDEX('Disaggregation Records'!$E$3:$E$56,MATCH(RIGHT(L144,255),RIGHT('Disaggregation Records'!$D$3:$D$56,255),0))),"")</f>
        <v/>
      </c>
      <c r="D144" s="490" t="str">
        <f t="array" ref="D144">IFERROR(IF(INDEX('Disaggregation Records'!$F$3:$F$56,MATCH(RIGHT(L144,255),RIGHT('Disaggregation Records'!$D$3:$D$56,255),0))=0,"",INDEX('Disaggregation Records'!$F$3:$F$56,MATCH(RIGHT(L144,255),RIGHT('Disaggregation Records'!$D$3:$D$56,255),0))),"")</f>
        <v/>
      </c>
      <c r="E144" s="370" t="str">
        <f t="array" ref="E144">IFERROR(IF(INDEX('Disaggregation Data'!$K$3:$K$234,MATCH(RIGHT(M144,255),RIGHT('Disaggregation Data'!$J$3:$J$234,255),0))=0,"",INDEX('Disaggregation Data'!$K$3:$K$234,MATCH(RIGHT(M144,255),RIGHT('Disaggregation Data'!$J$3:$J$234,255),0))),"")</f>
        <v/>
      </c>
      <c r="F144" s="370" t="str">
        <f t="array" ref="F144">IFERROR(IF(INDEX('Disaggregation Data'!$L$3:$L$234,MATCH(RIGHT(M144,255),RIGHT('Disaggregation Data'!$J$3:$J$234,255),0))=0,"",INDEX('Disaggregation Data'!$L$3:$L$234,MATCH(RIGHT(M144,255),RIGHT('Disaggregation Data'!$J$3:$J$234,255),0))),"")</f>
        <v/>
      </c>
      <c r="G144" s="370" t="str">
        <f t="array" ref="G144">IFERROR(IF(INDEX('Disaggregation Data'!$M$3:$M$234,MATCH(RIGHT(M144,255),RIGHT('Disaggregation Data'!$J$3:$J$234,255),0))=0,"",INDEX('Disaggregation Data'!$M$3:$M$234,MATCH(RIGHT(M144,255),RIGHT('Disaggregation Data'!$J$3:$J$234,255),0))),"")</f>
        <v/>
      </c>
      <c r="H144" s="369" t="str">
        <f t="array" ref="H144">IFERROR(IF(INDEX('Disaggregation Data'!$N$3:$N$234,MATCH(RIGHT(M144,255),RIGHT('Disaggregation Data'!$J$3:$J$234,255),0))=0,"",INDEX('Disaggregation Data'!$N$3:$N$234,MATCH(RIGHT(M144,255),RIGHT('Disaggregation Data'!$J$3:$J$234,255),0))),"")</f>
        <v/>
      </c>
      <c r="I144" s="491" t="str">
        <f t="array" ref="I144">IFERROR(IF(INDEX('Disaggregation Records'!$G$3:$G$56,MATCH(LEFT(L144,255),LEFT('Disaggregation Records'!$D$3:$D$56,255),0))=0,"",INDEX('Disaggregation Records'!$G$3:$G$56,MATCH(LEFT(L144,255),LEFT('Disaggregation Records'!$D$3:$D$56,255),0))),"")</f>
        <v/>
      </c>
      <c r="J144" s="491" t="s">
        <v>397</v>
      </c>
      <c r="K144" s="491">
        <f t="shared" si="8"/>
        <v>95</v>
      </c>
      <c r="L144" s="491" t="str">
        <f t="shared" si="9"/>
        <v/>
      </c>
      <c r="M144" s="491" t="str">
        <f t="shared" si="10"/>
        <v/>
      </c>
      <c r="N144" s="447" t="b">
        <f t="shared" si="11"/>
        <v>0</v>
      </c>
      <c r="O144" s="451" t="s">
        <v>1743</v>
      </c>
      <c r="P144" s="246"/>
      <c r="Q144" s="245"/>
      <c r="U144" s="407"/>
      <c r="V144" s="407"/>
    </row>
    <row r="145" spans="1:22" ht="37.5" customHeight="1" x14ac:dyDescent="0.25">
      <c r="A145" s="367">
        <v>14</v>
      </c>
      <c r="B145" s="386" t="str">
        <f>IFERROR(VLOOKUP(A145,'Impact Indicators - Section B'!$A$9:$S$35,19,FALSE),"")</f>
        <v/>
      </c>
      <c r="C145" s="490" t="str">
        <f t="array" ref="C145">IFERROR(IF(INDEX('Disaggregation Records'!$E$3:$E$56,MATCH(RIGHT(L145,255),RIGHT('Disaggregation Records'!$D$3:$D$56,255),0))=0,"",INDEX('Disaggregation Records'!$E$3:$E$56,MATCH(RIGHT(L145,255),RIGHT('Disaggregation Records'!$D$3:$D$56,255),0))),"")</f>
        <v/>
      </c>
      <c r="D145" s="490" t="str">
        <f t="array" ref="D145">IFERROR(IF(INDEX('Disaggregation Records'!$F$3:$F$56,MATCH(RIGHT(L145,255),RIGHT('Disaggregation Records'!$D$3:$D$56,255),0))=0,"",INDEX('Disaggregation Records'!$F$3:$F$56,MATCH(RIGHT(L145,255),RIGHT('Disaggregation Records'!$D$3:$D$56,255),0))),"")</f>
        <v/>
      </c>
      <c r="E145" s="370" t="str">
        <f t="array" ref="E145">IFERROR(IF(INDEX('Disaggregation Data'!$K$3:$K$234,MATCH(RIGHT(M145,255),RIGHT('Disaggregation Data'!$J$3:$J$234,255),0))=0,"",INDEX('Disaggregation Data'!$K$3:$K$234,MATCH(RIGHT(M145,255),RIGHT('Disaggregation Data'!$J$3:$J$234,255),0))),"")</f>
        <v/>
      </c>
      <c r="F145" s="370" t="str">
        <f t="array" ref="F145">IFERROR(IF(INDEX('Disaggregation Data'!$L$3:$L$234,MATCH(RIGHT(M145,255),RIGHT('Disaggregation Data'!$J$3:$J$234,255),0))=0,"",INDEX('Disaggregation Data'!$L$3:$L$234,MATCH(RIGHT(M145,255),RIGHT('Disaggregation Data'!$J$3:$J$234,255),0))),"")</f>
        <v/>
      </c>
      <c r="G145" s="370" t="str">
        <f t="array" ref="G145">IFERROR(IF(INDEX('Disaggregation Data'!$M$3:$M$234,MATCH(RIGHT(M145,255),RIGHT('Disaggregation Data'!$J$3:$J$234,255),0))=0,"",INDEX('Disaggregation Data'!$M$3:$M$234,MATCH(RIGHT(M145,255),RIGHT('Disaggregation Data'!$J$3:$J$234,255),0))),"")</f>
        <v/>
      </c>
      <c r="H145" s="369" t="str">
        <f t="array" ref="H145">IFERROR(IF(INDEX('Disaggregation Data'!$N$3:$N$234,MATCH(RIGHT(M145,255),RIGHT('Disaggregation Data'!$J$3:$J$234,255),0))=0,"",INDEX('Disaggregation Data'!$N$3:$N$234,MATCH(RIGHT(M145,255),RIGHT('Disaggregation Data'!$J$3:$J$234,255),0))),"")</f>
        <v/>
      </c>
      <c r="I145" s="491" t="str">
        <f t="array" ref="I145">IFERROR(IF(INDEX('Disaggregation Records'!$G$3:$G$56,MATCH(LEFT(L145,255),LEFT('Disaggregation Records'!$D$3:$D$56,255),0))=0,"",INDEX('Disaggregation Records'!$G$3:$G$56,MATCH(LEFT(L145,255),LEFT('Disaggregation Records'!$D$3:$D$56,255),0))),"")</f>
        <v/>
      </c>
      <c r="J145" s="491" t="s">
        <v>397</v>
      </c>
      <c r="K145" s="491">
        <f t="shared" si="8"/>
        <v>96</v>
      </c>
      <c r="L145" s="491" t="str">
        <f t="shared" si="9"/>
        <v/>
      </c>
      <c r="M145" s="491" t="str">
        <f t="shared" si="10"/>
        <v/>
      </c>
      <c r="N145" s="447" t="b">
        <f t="shared" si="11"/>
        <v>0</v>
      </c>
      <c r="O145" s="451" t="s">
        <v>1744</v>
      </c>
      <c r="P145" s="246"/>
      <c r="Q145" s="245"/>
      <c r="U145" s="407"/>
      <c r="V145" s="407"/>
    </row>
    <row r="146" spans="1:22" ht="37.5" customHeight="1" x14ac:dyDescent="0.25">
      <c r="A146" s="367">
        <v>14</v>
      </c>
      <c r="B146" s="386" t="str">
        <f>IFERROR(VLOOKUP(A146,'Impact Indicators - Section B'!$A$9:$S$35,19,FALSE),"")</f>
        <v/>
      </c>
      <c r="C146" s="490" t="str">
        <f t="array" ref="C146">IFERROR(IF(INDEX('Disaggregation Records'!$E$3:$E$56,MATCH(RIGHT(L146,255),RIGHT('Disaggregation Records'!$D$3:$D$56,255),0))=0,"",INDEX('Disaggregation Records'!$E$3:$E$56,MATCH(RIGHT(L146,255),RIGHT('Disaggregation Records'!$D$3:$D$56,255),0))),"")</f>
        <v/>
      </c>
      <c r="D146" s="490" t="str">
        <f t="array" ref="D146">IFERROR(IF(INDEX('Disaggregation Records'!$F$3:$F$56,MATCH(RIGHT(L146,255),RIGHT('Disaggregation Records'!$D$3:$D$56,255),0))=0,"",INDEX('Disaggregation Records'!$F$3:$F$56,MATCH(RIGHT(L146,255),RIGHT('Disaggregation Records'!$D$3:$D$56,255),0))),"")</f>
        <v/>
      </c>
      <c r="E146" s="370" t="str">
        <f t="array" ref="E146">IFERROR(IF(INDEX('Disaggregation Data'!$K$3:$K$234,MATCH(RIGHT(M146,255),RIGHT('Disaggregation Data'!$J$3:$J$234,255),0))=0,"",INDEX('Disaggregation Data'!$K$3:$K$234,MATCH(RIGHT(M146,255),RIGHT('Disaggregation Data'!$J$3:$J$234,255),0))),"")</f>
        <v/>
      </c>
      <c r="F146" s="370" t="str">
        <f t="array" ref="F146">IFERROR(IF(INDEX('Disaggregation Data'!$L$3:$L$234,MATCH(RIGHT(M146,255),RIGHT('Disaggregation Data'!$J$3:$J$234,255),0))=0,"",INDEX('Disaggregation Data'!$L$3:$L$234,MATCH(RIGHT(M146,255),RIGHT('Disaggregation Data'!$J$3:$J$234,255),0))),"")</f>
        <v/>
      </c>
      <c r="G146" s="370" t="str">
        <f t="array" ref="G146">IFERROR(IF(INDEX('Disaggregation Data'!$M$3:$M$234,MATCH(RIGHT(M146,255),RIGHT('Disaggregation Data'!$J$3:$J$234,255),0))=0,"",INDEX('Disaggregation Data'!$M$3:$M$234,MATCH(RIGHT(M146,255),RIGHT('Disaggregation Data'!$J$3:$J$234,255),0))),"")</f>
        <v/>
      </c>
      <c r="H146" s="369" t="str">
        <f t="array" ref="H146">IFERROR(IF(INDEX('Disaggregation Data'!$N$3:$N$234,MATCH(RIGHT(M146,255),RIGHT('Disaggregation Data'!$J$3:$J$234,255),0))=0,"",INDEX('Disaggregation Data'!$N$3:$N$234,MATCH(RIGHT(M146,255),RIGHT('Disaggregation Data'!$J$3:$J$234,255),0))),"")</f>
        <v/>
      </c>
      <c r="I146" s="491" t="str">
        <f t="array" ref="I146">IFERROR(IF(INDEX('Disaggregation Records'!$G$3:$G$56,MATCH(LEFT(L146,255),LEFT('Disaggregation Records'!$D$3:$D$56,255),0))=0,"",INDEX('Disaggregation Records'!$G$3:$G$56,MATCH(LEFT(L146,255),LEFT('Disaggregation Records'!$D$3:$D$56,255),0))),"")</f>
        <v/>
      </c>
      <c r="J146" s="491" t="s">
        <v>397</v>
      </c>
      <c r="K146" s="491">
        <f t="shared" si="8"/>
        <v>97</v>
      </c>
      <c r="L146" s="491" t="str">
        <f t="shared" si="9"/>
        <v/>
      </c>
      <c r="M146" s="491" t="str">
        <f t="shared" si="10"/>
        <v/>
      </c>
      <c r="N146" s="447" t="b">
        <f t="shared" si="11"/>
        <v>0</v>
      </c>
      <c r="O146" s="451" t="s">
        <v>1745</v>
      </c>
      <c r="P146" s="246"/>
      <c r="Q146" s="245"/>
      <c r="U146" s="407"/>
      <c r="V146" s="407"/>
    </row>
    <row r="147" spans="1:22" ht="37.5" customHeight="1" x14ac:dyDescent="0.25">
      <c r="A147" s="367">
        <v>14</v>
      </c>
      <c r="B147" s="386" t="str">
        <f>IFERROR(VLOOKUP(A147,'Impact Indicators - Section B'!$A$9:$S$35,19,FALSE),"")</f>
        <v/>
      </c>
      <c r="C147" s="490" t="str">
        <f t="array" ref="C147">IFERROR(IF(INDEX('Disaggregation Records'!$E$3:$E$56,MATCH(RIGHT(L147,255),RIGHT('Disaggregation Records'!$D$3:$D$56,255),0))=0,"",INDEX('Disaggregation Records'!$E$3:$E$56,MATCH(RIGHT(L147,255),RIGHT('Disaggregation Records'!$D$3:$D$56,255),0))),"")</f>
        <v/>
      </c>
      <c r="D147" s="490" t="str">
        <f t="array" ref="D147">IFERROR(IF(INDEX('Disaggregation Records'!$F$3:$F$56,MATCH(RIGHT(L147,255),RIGHT('Disaggregation Records'!$D$3:$D$56,255),0))=0,"",INDEX('Disaggregation Records'!$F$3:$F$56,MATCH(RIGHT(L147,255),RIGHT('Disaggregation Records'!$D$3:$D$56,255),0))),"")</f>
        <v/>
      </c>
      <c r="E147" s="370" t="str">
        <f t="array" ref="E147">IFERROR(IF(INDEX('Disaggregation Data'!$K$3:$K$234,MATCH(RIGHT(M147,255),RIGHT('Disaggregation Data'!$J$3:$J$234,255),0))=0,"",INDEX('Disaggregation Data'!$K$3:$K$234,MATCH(RIGHT(M147,255),RIGHT('Disaggregation Data'!$J$3:$J$234,255),0))),"")</f>
        <v/>
      </c>
      <c r="F147" s="370" t="str">
        <f t="array" ref="F147">IFERROR(IF(INDEX('Disaggregation Data'!$L$3:$L$234,MATCH(RIGHT(M147,255),RIGHT('Disaggregation Data'!$J$3:$J$234,255),0))=0,"",INDEX('Disaggregation Data'!$L$3:$L$234,MATCH(RIGHT(M147,255),RIGHT('Disaggregation Data'!$J$3:$J$234,255),0))),"")</f>
        <v/>
      </c>
      <c r="G147" s="370" t="str">
        <f t="array" ref="G147">IFERROR(IF(INDEX('Disaggregation Data'!$M$3:$M$234,MATCH(RIGHT(M147,255),RIGHT('Disaggregation Data'!$J$3:$J$234,255),0))=0,"",INDEX('Disaggregation Data'!$M$3:$M$234,MATCH(RIGHT(M147,255),RIGHT('Disaggregation Data'!$J$3:$J$234,255),0))),"")</f>
        <v/>
      </c>
      <c r="H147" s="369" t="str">
        <f t="array" ref="H147">IFERROR(IF(INDEX('Disaggregation Data'!$N$3:$N$234,MATCH(RIGHT(M147,255),RIGHT('Disaggregation Data'!$J$3:$J$234,255),0))=0,"",INDEX('Disaggregation Data'!$N$3:$N$234,MATCH(RIGHT(M147,255),RIGHT('Disaggregation Data'!$J$3:$J$234,255),0))),"")</f>
        <v/>
      </c>
      <c r="I147" s="491" t="str">
        <f t="array" ref="I147">IFERROR(IF(INDEX('Disaggregation Records'!$G$3:$G$56,MATCH(LEFT(L147,255),LEFT('Disaggregation Records'!$D$3:$D$56,255),0))=0,"",INDEX('Disaggregation Records'!$G$3:$G$56,MATCH(LEFT(L147,255),LEFT('Disaggregation Records'!$D$3:$D$56,255),0))),"")</f>
        <v/>
      </c>
      <c r="J147" s="491" t="s">
        <v>397</v>
      </c>
      <c r="K147" s="491">
        <f t="shared" si="8"/>
        <v>98</v>
      </c>
      <c r="L147" s="491" t="str">
        <f t="shared" si="9"/>
        <v/>
      </c>
      <c r="M147" s="491" t="str">
        <f t="shared" si="10"/>
        <v/>
      </c>
      <c r="N147" s="447" t="b">
        <f t="shared" si="11"/>
        <v>0</v>
      </c>
      <c r="O147" s="451" t="s">
        <v>1746</v>
      </c>
      <c r="P147" s="246"/>
      <c r="Q147" s="245"/>
      <c r="U147" s="407"/>
      <c r="V147" s="407"/>
    </row>
    <row r="148" spans="1:22" ht="37.5" customHeight="1" x14ac:dyDescent="0.25">
      <c r="A148" s="367">
        <v>14</v>
      </c>
      <c r="B148" s="386" t="str">
        <f>IFERROR(VLOOKUP(A148,'Impact Indicators - Section B'!$A$9:$S$35,19,FALSE),"")</f>
        <v/>
      </c>
      <c r="C148" s="490" t="str">
        <f t="array" ref="C148">IFERROR(IF(INDEX('Disaggregation Records'!$E$3:$E$56,MATCH(RIGHT(L148,255),RIGHT('Disaggregation Records'!$D$3:$D$56,255),0))=0,"",INDEX('Disaggregation Records'!$E$3:$E$56,MATCH(RIGHT(L148,255),RIGHT('Disaggregation Records'!$D$3:$D$56,255),0))),"")</f>
        <v/>
      </c>
      <c r="D148" s="490" t="str">
        <f t="array" ref="D148">IFERROR(IF(INDEX('Disaggregation Records'!$F$3:$F$56,MATCH(RIGHT(L148,255),RIGHT('Disaggregation Records'!$D$3:$D$56,255),0))=0,"",INDEX('Disaggregation Records'!$F$3:$F$56,MATCH(RIGHT(L148,255),RIGHT('Disaggregation Records'!$D$3:$D$56,255),0))),"")</f>
        <v/>
      </c>
      <c r="E148" s="370" t="str">
        <f t="array" ref="E148">IFERROR(IF(INDEX('Disaggregation Data'!$K$3:$K$234,MATCH(RIGHT(M148,255),RIGHT('Disaggregation Data'!$J$3:$J$234,255),0))=0,"",INDEX('Disaggregation Data'!$K$3:$K$234,MATCH(RIGHT(M148,255),RIGHT('Disaggregation Data'!$J$3:$J$234,255),0))),"")</f>
        <v/>
      </c>
      <c r="F148" s="370" t="str">
        <f t="array" ref="F148">IFERROR(IF(INDEX('Disaggregation Data'!$L$3:$L$234,MATCH(RIGHT(M148,255),RIGHT('Disaggregation Data'!$J$3:$J$234,255),0))=0,"",INDEX('Disaggregation Data'!$L$3:$L$234,MATCH(RIGHT(M148,255),RIGHT('Disaggregation Data'!$J$3:$J$234,255),0))),"")</f>
        <v/>
      </c>
      <c r="G148" s="370" t="str">
        <f t="array" ref="G148">IFERROR(IF(INDEX('Disaggregation Data'!$M$3:$M$234,MATCH(RIGHT(M148,255),RIGHT('Disaggregation Data'!$J$3:$J$234,255),0))=0,"",INDEX('Disaggregation Data'!$M$3:$M$234,MATCH(RIGHT(M148,255),RIGHT('Disaggregation Data'!$J$3:$J$234,255),0))),"")</f>
        <v/>
      </c>
      <c r="H148" s="369" t="str">
        <f t="array" ref="H148">IFERROR(IF(INDEX('Disaggregation Data'!$N$3:$N$234,MATCH(RIGHT(M148,255),RIGHT('Disaggregation Data'!$J$3:$J$234,255),0))=0,"",INDEX('Disaggregation Data'!$N$3:$N$234,MATCH(RIGHT(M148,255),RIGHT('Disaggregation Data'!$J$3:$J$234,255),0))),"")</f>
        <v/>
      </c>
      <c r="I148" s="491" t="str">
        <f t="array" ref="I148">IFERROR(IF(INDEX('Disaggregation Records'!$G$3:$G$56,MATCH(LEFT(L148,255),LEFT('Disaggregation Records'!$D$3:$D$56,255),0))=0,"",INDEX('Disaggregation Records'!$G$3:$G$56,MATCH(LEFT(L148,255),LEFT('Disaggregation Records'!$D$3:$D$56,255),0))),"")</f>
        <v/>
      </c>
      <c r="J148" s="491" t="s">
        <v>397</v>
      </c>
      <c r="K148" s="491">
        <f t="shared" si="8"/>
        <v>99</v>
      </c>
      <c r="L148" s="491" t="str">
        <f t="shared" si="9"/>
        <v/>
      </c>
      <c r="M148" s="491" t="str">
        <f t="shared" si="10"/>
        <v/>
      </c>
      <c r="N148" s="447" t="b">
        <f t="shared" si="11"/>
        <v>0</v>
      </c>
      <c r="O148" s="451" t="s">
        <v>1747</v>
      </c>
      <c r="P148" s="246"/>
      <c r="Q148" s="245"/>
      <c r="U148" s="407"/>
      <c r="V148" s="407"/>
    </row>
    <row r="149" spans="1:22" ht="37.5" customHeight="1" x14ac:dyDescent="0.25">
      <c r="A149" s="367">
        <v>15</v>
      </c>
      <c r="B149" s="386" t="str">
        <f>IFERROR(VLOOKUP(A149,'Impact Indicators - Section B'!$A$9:$S$35,19,FALSE),"")</f>
        <v/>
      </c>
      <c r="C149" s="490" t="str">
        <f t="array" ref="C149">IFERROR(IF(INDEX('Disaggregation Records'!$E$3:$E$56,MATCH(RIGHT(L149,255),RIGHT('Disaggregation Records'!$D$3:$D$56,255),0))=0,"",INDEX('Disaggregation Records'!$E$3:$E$56,MATCH(RIGHT(L149,255),RIGHT('Disaggregation Records'!$D$3:$D$56,255),0))),"")</f>
        <v/>
      </c>
      <c r="D149" s="490" t="str">
        <f t="array" ref="D149">IFERROR(IF(INDEX('Disaggregation Records'!$F$3:$F$56,MATCH(RIGHT(L149,255),RIGHT('Disaggregation Records'!$D$3:$D$56,255),0))=0,"",INDEX('Disaggregation Records'!$F$3:$F$56,MATCH(RIGHT(L149,255),RIGHT('Disaggregation Records'!$D$3:$D$56,255),0))),"")</f>
        <v/>
      </c>
      <c r="E149" s="370" t="str">
        <f t="array" ref="E149">IFERROR(IF(INDEX('Disaggregation Data'!$K$3:$K$234,MATCH(RIGHT(M149,255),RIGHT('Disaggregation Data'!$J$3:$J$234,255),0))=0,"",INDEX('Disaggregation Data'!$K$3:$K$234,MATCH(RIGHT(M149,255),RIGHT('Disaggregation Data'!$J$3:$J$234,255),0))),"")</f>
        <v/>
      </c>
      <c r="F149" s="370" t="str">
        <f t="array" ref="F149">IFERROR(IF(INDEX('Disaggregation Data'!$L$3:$L$234,MATCH(RIGHT(M149,255),RIGHT('Disaggregation Data'!$J$3:$J$234,255),0))=0,"",INDEX('Disaggregation Data'!$L$3:$L$234,MATCH(RIGHT(M149,255),RIGHT('Disaggregation Data'!$J$3:$J$234,255),0))),"")</f>
        <v/>
      </c>
      <c r="G149" s="370" t="str">
        <f t="array" ref="G149">IFERROR(IF(INDEX('Disaggregation Data'!$M$3:$M$234,MATCH(RIGHT(M149,255),RIGHT('Disaggregation Data'!$J$3:$J$234,255),0))=0,"",INDEX('Disaggregation Data'!$M$3:$M$234,MATCH(RIGHT(M149,255),RIGHT('Disaggregation Data'!$J$3:$J$234,255),0))),"")</f>
        <v/>
      </c>
      <c r="H149" s="369" t="str">
        <f t="array" ref="H149">IFERROR(IF(INDEX('Disaggregation Data'!$N$3:$N$234,MATCH(RIGHT(M149,255),RIGHT('Disaggregation Data'!$J$3:$J$234,255),0))=0,"",INDEX('Disaggregation Data'!$N$3:$N$234,MATCH(RIGHT(M149,255),RIGHT('Disaggregation Data'!$J$3:$J$234,255),0))),"")</f>
        <v/>
      </c>
      <c r="I149" s="491" t="str">
        <f t="array" ref="I149">IFERROR(IF(INDEX('Disaggregation Records'!$G$3:$G$56,MATCH(LEFT(L149,255),LEFT('Disaggregation Records'!$D$3:$D$56,255),0))=0,"",INDEX('Disaggregation Records'!$G$3:$G$56,MATCH(LEFT(L149,255),LEFT('Disaggregation Records'!$D$3:$D$56,255),0))),"")</f>
        <v/>
      </c>
      <c r="J149" s="491" t="s">
        <v>398</v>
      </c>
      <c r="K149" s="491">
        <f t="shared" si="8"/>
        <v>100</v>
      </c>
      <c r="L149" s="491" t="str">
        <f t="shared" si="9"/>
        <v/>
      </c>
      <c r="M149" s="491" t="str">
        <f t="shared" si="10"/>
        <v/>
      </c>
      <c r="N149" s="447" t="b">
        <f t="shared" si="11"/>
        <v>0</v>
      </c>
      <c r="O149" s="451" t="s">
        <v>1748</v>
      </c>
      <c r="P149" s="246"/>
      <c r="Q149" s="245"/>
      <c r="U149" s="407"/>
      <c r="V149" s="407"/>
    </row>
    <row r="150" spans="1:22" ht="37.5" customHeight="1" x14ac:dyDescent="0.25">
      <c r="A150" s="367">
        <v>15</v>
      </c>
      <c r="B150" s="386" t="str">
        <f>IFERROR(VLOOKUP(A150,'Impact Indicators - Section B'!$A$9:$S$35,19,FALSE),"")</f>
        <v/>
      </c>
      <c r="C150" s="490" t="str">
        <f t="array" ref="C150">IFERROR(IF(INDEX('Disaggregation Records'!$E$3:$E$56,MATCH(RIGHT(L150,255),RIGHT('Disaggregation Records'!$D$3:$D$56,255),0))=0,"",INDEX('Disaggregation Records'!$E$3:$E$56,MATCH(RIGHT(L150,255),RIGHT('Disaggregation Records'!$D$3:$D$56,255),0))),"")</f>
        <v/>
      </c>
      <c r="D150" s="490" t="str">
        <f t="array" ref="D150">IFERROR(IF(INDEX('Disaggregation Records'!$F$3:$F$56,MATCH(RIGHT(L150,255),RIGHT('Disaggregation Records'!$D$3:$D$56,255),0))=0,"",INDEX('Disaggregation Records'!$F$3:$F$56,MATCH(RIGHT(L150,255),RIGHT('Disaggregation Records'!$D$3:$D$56,255),0))),"")</f>
        <v/>
      </c>
      <c r="E150" s="370" t="str">
        <f t="array" ref="E150">IFERROR(IF(INDEX('Disaggregation Data'!$K$3:$K$234,MATCH(RIGHT(M150,255),RIGHT('Disaggregation Data'!$J$3:$J$234,255),0))=0,"",INDEX('Disaggregation Data'!$K$3:$K$234,MATCH(RIGHT(M150,255),RIGHT('Disaggregation Data'!$J$3:$J$234,255),0))),"")</f>
        <v/>
      </c>
      <c r="F150" s="370" t="str">
        <f t="array" ref="F150">IFERROR(IF(INDEX('Disaggregation Data'!$L$3:$L$234,MATCH(RIGHT(M150,255),RIGHT('Disaggregation Data'!$J$3:$J$234,255),0))=0,"",INDEX('Disaggregation Data'!$L$3:$L$234,MATCH(RIGHT(M150,255),RIGHT('Disaggregation Data'!$J$3:$J$234,255),0))),"")</f>
        <v/>
      </c>
      <c r="G150" s="370" t="str">
        <f t="array" ref="G150">IFERROR(IF(INDEX('Disaggregation Data'!$M$3:$M$234,MATCH(RIGHT(M150,255),RIGHT('Disaggregation Data'!$J$3:$J$234,255),0))=0,"",INDEX('Disaggregation Data'!$M$3:$M$234,MATCH(RIGHT(M150,255),RIGHT('Disaggregation Data'!$J$3:$J$234,255),0))),"")</f>
        <v/>
      </c>
      <c r="H150" s="369" t="str">
        <f t="array" ref="H150">IFERROR(IF(INDEX('Disaggregation Data'!$N$3:$N$234,MATCH(RIGHT(M150,255),RIGHT('Disaggregation Data'!$J$3:$J$234,255),0))=0,"",INDEX('Disaggregation Data'!$N$3:$N$234,MATCH(RIGHT(M150,255),RIGHT('Disaggregation Data'!$J$3:$J$234,255),0))),"")</f>
        <v/>
      </c>
      <c r="I150" s="491" t="str">
        <f t="array" ref="I150">IFERROR(IF(INDEX('Disaggregation Records'!$G$3:$G$56,MATCH(LEFT(L150,255),LEFT('Disaggregation Records'!$D$3:$D$56,255),0))=0,"",INDEX('Disaggregation Records'!$G$3:$G$56,MATCH(LEFT(L150,255),LEFT('Disaggregation Records'!$D$3:$D$56,255),0))),"")</f>
        <v/>
      </c>
      <c r="J150" s="491" t="s">
        <v>398</v>
      </c>
      <c r="K150" s="491">
        <f t="shared" si="8"/>
        <v>101</v>
      </c>
      <c r="L150" s="491" t="str">
        <f t="shared" si="9"/>
        <v/>
      </c>
      <c r="M150" s="491" t="str">
        <f t="shared" si="10"/>
        <v/>
      </c>
      <c r="N150" s="447" t="b">
        <f t="shared" si="11"/>
        <v>0</v>
      </c>
      <c r="O150" s="451" t="s">
        <v>1749</v>
      </c>
      <c r="P150" s="246"/>
      <c r="Q150" s="245"/>
      <c r="U150" s="407"/>
      <c r="V150" s="407"/>
    </row>
    <row r="151" spans="1:22" ht="37.5" customHeight="1" x14ac:dyDescent="0.25">
      <c r="A151" s="367">
        <v>15</v>
      </c>
      <c r="B151" s="386" t="str">
        <f>IFERROR(VLOOKUP(A151,'Impact Indicators - Section B'!$A$9:$S$35,19,FALSE),"")</f>
        <v/>
      </c>
      <c r="C151" s="490" t="str">
        <f t="array" ref="C151">IFERROR(IF(INDEX('Disaggregation Records'!$E$3:$E$56,MATCH(RIGHT(L151,255),RIGHT('Disaggregation Records'!$D$3:$D$56,255),0))=0,"",INDEX('Disaggregation Records'!$E$3:$E$56,MATCH(RIGHT(L151,255),RIGHT('Disaggregation Records'!$D$3:$D$56,255),0))),"")</f>
        <v/>
      </c>
      <c r="D151" s="490" t="str">
        <f t="array" ref="D151">IFERROR(IF(INDEX('Disaggregation Records'!$F$3:$F$56,MATCH(RIGHT(L151,255),RIGHT('Disaggregation Records'!$D$3:$D$56,255),0))=0,"",INDEX('Disaggregation Records'!$F$3:$F$56,MATCH(RIGHT(L151,255),RIGHT('Disaggregation Records'!$D$3:$D$56,255),0))),"")</f>
        <v/>
      </c>
      <c r="E151" s="370" t="str">
        <f t="array" ref="E151">IFERROR(IF(INDEX('Disaggregation Data'!$K$3:$K$234,MATCH(RIGHT(M151,255),RIGHT('Disaggregation Data'!$J$3:$J$234,255),0))=0,"",INDEX('Disaggregation Data'!$K$3:$K$234,MATCH(RIGHT(M151,255),RIGHT('Disaggregation Data'!$J$3:$J$234,255),0))),"")</f>
        <v/>
      </c>
      <c r="F151" s="370" t="str">
        <f t="array" ref="F151">IFERROR(IF(INDEX('Disaggregation Data'!$L$3:$L$234,MATCH(RIGHT(M151,255),RIGHT('Disaggregation Data'!$J$3:$J$234,255),0))=0,"",INDEX('Disaggregation Data'!$L$3:$L$234,MATCH(RIGHT(M151,255),RIGHT('Disaggregation Data'!$J$3:$J$234,255),0))),"")</f>
        <v/>
      </c>
      <c r="G151" s="370" t="str">
        <f t="array" ref="G151">IFERROR(IF(INDEX('Disaggregation Data'!$M$3:$M$234,MATCH(RIGHT(M151,255),RIGHT('Disaggregation Data'!$J$3:$J$234,255),0))=0,"",INDEX('Disaggregation Data'!$M$3:$M$234,MATCH(RIGHT(M151,255),RIGHT('Disaggregation Data'!$J$3:$J$234,255),0))),"")</f>
        <v/>
      </c>
      <c r="H151" s="369" t="str">
        <f t="array" ref="H151">IFERROR(IF(INDEX('Disaggregation Data'!$N$3:$N$234,MATCH(RIGHT(M151,255),RIGHT('Disaggregation Data'!$J$3:$J$234,255),0))=0,"",INDEX('Disaggregation Data'!$N$3:$N$234,MATCH(RIGHT(M151,255),RIGHT('Disaggregation Data'!$J$3:$J$234,255),0))),"")</f>
        <v/>
      </c>
      <c r="I151" s="491" t="str">
        <f t="array" ref="I151">IFERROR(IF(INDEX('Disaggregation Records'!$G$3:$G$56,MATCH(LEFT(L151,255),LEFT('Disaggregation Records'!$D$3:$D$56,255),0))=0,"",INDEX('Disaggregation Records'!$G$3:$G$56,MATCH(LEFT(L151,255),LEFT('Disaggregation Records'!$D$3:$D$56,255),0))),"")</f>
        <v/>
      </c>
      <c r="J151" s="491" t="s">
        <v>398</v>
      </c>
      <c r="K151" s="491">
        <f t="shared" si="8"/>
        <v>102</v>
      </c>
      <c r="L151" s="491" t="str">
        <f t="shared" si="9"/>
        <v/>
      </c>
      <c r="M151" s="491" t="str">
        <f t="shared" si="10"/>
        <v/>
      </c>
      <c r="N151" s="447" t="b">
        <f t="shared" si="11"/>
        <v>0</v>
      </c>
      <c r="O151" s="451" t="s">
        <v>1750</v>
      </c>
      <c r="P151" s="246"/>
      <c r="Q151" s="245"/>
      <c r="U151" s="407"/>
      <c r="V151" s="407"/>
    </row>
    <row r="152" spans="1:22" ht="37.5" customHeight="1" x14ac:dyDescent="0.25">
      <c r="A152" s="367">
        <v>15</v>
      </c>
      <c r="B152" s="386" t="str">
        <f>IFERROR(VLOOKUP(A152,'Impact Indicators - Section B'!$A$9:$S$35,19,FALSE),"")</f>
        <v/>
      </c>
      <c r="C152" s="490" t="str">
        <f t="array" ref="C152">IFERROR(IF(INDEX('Disaggregation Records'!$E$3:$E$56,MATCH(RIGHT(L152,255),RIGHT('Disaggregation Records'!$D$3:$D$56,255),0))=0,"",INDEX('Disaggregation Records'!$E$3:$E$56,MATCH(RIGHT(L152,255),RIGHT('Disaggregation Records'!$D$3:$D$56,255),0))),"")</f>
        <v/>
      </c>
      <c r="D152" s="490" t="str">
        <f t="array" ref="D152">IFERROR(IF(INDEX('Disaggregation Records'!$F$3:$F$56,MATCH(RIGHT(L152,255),RIGHT('Disaggregation Records'!$D$3:$D$56,255),0))=0,"",INDEX('Disaggregation Records'!$F$3:$F$56,MATCH(RIGHT(L152,255),RIGHT('Disaggregation Records'!$D$3:$D$56,255),0))),"")</f>
        <v/>
      </c>
      <c r="E152" s="370" t="str">
        <f t="array" ref="E152">IFERROR(IF(INDEX('Disaggregation Data'!$K$3:$K$234,MATCH(RIGHT(M152,255),RIGHT('Disaggregation Data'!$J$3:$J$234,255),0))=0,"",INDEX('Disaggregation Data'!$K$3:$K$234,MATCH(RIGHT(M152,255),RIGHT('Disaggregation Data'!$J$3:$J$234,255),0))),"")</f>
        <v/>
      </c>
      <c r="F152" s="370" t="str">
        <f t="array" ref="F152">IFERROR(IF(INDEX('Disaggregation Data'!$L$3:$L$234,MATCH(RIGHT(M152,255),RIGHT('Disaggregation Data'!$J$3:$J$234,255),0))=0,"",INDEX('Disaggregation Data'!$L$3:$L$234,MATCH(RIGHT(M152,255),RIGHT('Disaggregation Data'!$J$3:$J$234,255),0))),"")</f>
        <v/>
      </c>
      <c r="G152" s="370" t="str">
        <f t="array" ref="G152">IFERROR(IF(INDEX('Disaggregation Data'!$M$3:$M$234,MATCH(RIGHT(M152,255),RIGHT('Disaggregation Data'!$J$3:$J$234,255),0))=0,"",INDEX('Disaggregation Data'!$M$3:$M$234,MATCH(RIGHT(M152,255),RIGHT('Disaggregation Data'!$J$3:$J$234,255),0))),"")</f>
        <v/>
      </c>
      <c r="H152" s="369" t="str">
        <f t="array" ref="H152">IFERROR(IF(INDEX('Disaggregation Data'!$N$3:$N$234,MATCH(RIGHT(M152,255),RIGHT('Disaggregation Data'!$J$3:$J$234,255),0))=0,"",INDEX('Disaggregation Data'!$N$3:$N$234,MATCH(RIGHT(M152,255),RIGHT('Disaggregation Data'!$J$3:$J$234,255),0))),"")</f>
        <v/>
      </c>
      <c r="I152" s="491" t="str">
        <f t="array" ref="I152">IFERROR(IF(INDEX('Disaggregation Records'!$G$3:$G$56,MATCH(LEFT(L152,255),LEFT('Disaggregation Records'!$D$3:$D$56,255),0))=0,"",INDEX('Disaggregation Records'!$G$3:$G$56,MATCH(LEFT(L152,255),LEFT('Disaggregation Records'!$D$3:$D$56,255),0))),"")</f>
        <v/>
      </c>
      <c r="J152" s="491" t="s">
        <v>398</v>
      </c>
      <c r="K152" s="491">
        <f t="shared" si="8"/>
        <v>103</v>
      </c>
      <c r="L152" s="491" t="str">
        <f t="shared" si="9"/>
        <v/>
      </c>
      <c r="M152" s="491" t="str">
        <f t="shared" si="10"/>
        <v/>
      </c>
      <c r="N152" s="447" t="b">
        <f t="shared" si="11"/>
        <v>0</v>
      </c>
      <c r="O152" s="451" t="s">
        <v>1751</v>
      </c>
      <c r="P152" s="246"/>
      <c r="Q152" s="245"/>
      <c r="U152" s="407"/>
      <c r="V152" s="407"/>
    </row>
    <row r="153" spans="1:22" ht="37.5" customHeight="1" x14ac:dyDescent="0.25">
      <c r="A153" s="367">
        <v>15</v>
      </c>
      <c r="B153" s="386" t="str">
        <f>IFERROR(VLOOKUP(A153,'Impact Indicators - Section B'!$A$9:$S$35,19,FALSE),"")</f>
        <v/>
      </c>
      <c r="C153" s="490" t="str">
        <f t="array" ref="C153">IFERROR(IF(INDEX('Disaggregation Records'!$E$3:$E$56,MATCH(RIGHT(L153,255),RIGHT('Disaggregation Records'!$D$3:$D$56,255),0))=0,"",INDEX('Disaggregation Records'!$E$3:$E$56,MATCH(RIGHT(L153,255),RIGHT('Disaggregation Records'!$D$3:$D$56,255),0))),"")</f>
        <v/>
      </c>
      <c r="D153" s="490" t="str">
        <f t="array" ref="D153">IFERROR(IF(INDEX('Disaggregation Records'!$F$3:$F$56,MATCH(RIGHT(L153,255),RIGHT('Disaggregation Records'!$D$3:$D$56,255),0))=0,"",INDEX('Disaggregation Records'!$F$3:$F$56,MATCH(RIGHT(L153,255),RIGHT('Disaggregation Records'!$D$3:$D$56,255),0))),"")</f>
        <v/>
      </c>
      <c r="E153" s="370" t="str">
        <f t="array" ref="E153">IFERROR(IF(INDEX('Disaggregation Data'!$K$3:$K$234,MATCH(RIGHT(M153,255),RIGHT('Disaggregation Data'!$J$3:$J$234,255),0))=0,"",INDEX('Disaggregation Data'!$K$3:$K$234,MATCH(RIGHT(M153,255),RIGHT('Disaggregation Data'!$J$3:$J$234,255),0))),"")</f>
        <v/>
      </c>
      <c r="F153" s="370" t="str">
        <f t="array" ref="F153">IFERROR(IF(INDEX('Disaggregation Data'!$L$3:$L$234,MATCH(RIGHT(M153,255),RIGHT('Disaggregation Data'!$J$3:$J$234,255),0))=0,"",INDEX('Disaggregation Data'!$L$3:$L$234,MATCH(RIGHT(M153,255),RIGHT('Disaggregation Data'!$J$3:$J$234,255),0))),"")</f>
        <v/>
      </c>
      <c r="G153" s="370" t="str">
        <f t="array" ref="G153">IFERROR(IF(INDEX('Disaggregation Data'!$M$3:$M$234,MATCH(RIGHT(M153,255),RIGHT('Disaggregation Data'!$J$3:$J$234,255),0))=0,"",INDEX('Disaggregation Data'!$M$3:$M$234,MATCH(RIGHT(M153,255),RIGHT('Disaggregation Data'!$J$3:$J$234,255),0))),"")</f>
        <v/>
      </c>
      <c r="H153" s="369" t="str">
        <f t="array" ref="H153">IFERROR(IF(INDEX('Disaggregation Data'!$N$3:$N$234,MATCH(RIGHT(M153,255),RIGHT('Disaggregation Data'!$J$3:$J$234,255),0))=0,"",INDEX('Disaggregation Data'!$N$3:$N$234,MATCH(RIGHT(M153,255),RIGHT('Disaggregation Data'!$J$3:$J$234,255),0))),"")</f>
        <v/>
      </c>
      <c r="I153" s="491" t="str">
        <f t="array" ref="I153">IFERROR(IF(INDEX('Disaggregation Records'!$G$3:$G$56,MATCH(LEFT(L153,255),LEFT('Disaggregation Records'!$D$3:$D$56,255),0))=0,"",INDEX('Disaggregation Records'!$G$3:$G$56,MATCH(LEFT(L153,255),LEFT('Disaggregation Records'!$D$3:$D$56,255),0))),"")</f>
        <v/>
      </c>
      <c r="J153" s="491" t="s">
        <v>398</v>
      </c>
      <c r="K153" s="491">
        <f t="shared" si="8"/>
        <v>104</v>
      </c>
      <c r="L153" s="491" t="str">
        <f t="shared" si="9"/>
        <v/>
      </c>
      <c r="M153" s="491" t="str">
        <f t="shared" si="10"/>
        <v/>
      </c>
      <c r="N153" s="447" t="b">
        <f t="shared" si="11"/>
        <v>0</v>
      </c>
      <c r="O153" s="451" t="s">
        <v>1752</v>
      </c>
      <c r="P153" s="246"/>
      <c r="Q153" s="245"/>
      <c r="U153" s="407"/>
      <c r="V153" s="407"/>
    </row>
    <row r="154" spans="1:22" ht="37.5" customHeight="1" x14ac:dyDescent="0.25">
      <c r="A154" s="367">
        <v>15</v>
      </c>
      <c r="B154" s="386" t="str">
        <f>IFERROR(VLOOKUP(A154,'Impact Indicators - Section B'!$A$9:$S$35,19,FALSE),"")</f>
        <v/>
      </c>
      <c r="C154" s="490" t="str">
        <f t="array" ref="C154">IFERROR(IF(INDEX('Disaggregation Records'!$E$3:$E$56,MATCH(RIGHT(L154,255),RIGHT('Disaggregation Records'!$D$3:$D$56,255),0))=0,"",INDEX('Disaggregation Records'!$E$3:$E$56,MATCH(RIGHT(L154,255),RIGHT('Disaggregation Records'!$D$3:$D$56,255),0))),"")</f>
        <v/>
      </c>
      <c r="D154" s="490" t="str">
        <f t="array" ref="D154">IFERROR(IF(INDEX('Disaggregation Records'!$F$3:$F$56,MATCH(RIGHT(L154,255),RIGHT('Disaggregation Records'!$D$3:$D$56,255),0))=0,"",INDEX('Disaggregation Records'!$F$3:$F$56,MATCH(RIGHT(L154,255),RIGHT('Disaggregation Records'!$D$3:$D$56,255),0))),"")</f>
        <v/>
      </c>
      <c r="E154" s="370" t="str">
        <f t="array" ref="E154">IFERROR(IF(INDEX('Disaggregation Data'!$K$3:$K$234,MATCH(RIGHT(M154,255),RIGHT('Disaggregation Data'!$J$3:$J$234,255),0))=0,"",INDEX('Disaggregation Data'!$K$3:$K$234,MATCH(RIGHT(M154,255),RIGHT('Disaggregation Data'!$J$3:$J$234,255),0))),"")</f>
        <v/>
      </c>
      <c r="F154" s="370" t="str">
        <f t="array" ref="F154">IFERROR(IF(INDEX('Disaggregation Data'!$L$3:$L$234,MATCH(RIGHT(M154,255),RIGHT('Disaggregation Data'!$J$3:$J$234,255),0))=0,"",INDEX('Disaggregation Data'!$L$3:$L$234,MATCH(RIGHT(M154,255),RIGHT('Disaggregation Data'!$J$3:$J$234,255),0))),"")</f>
        <v/>
      </c>
      <c r="G154" s="370" t="str">
        <f t="array" ref="G154">IFERROR(IF(INDEX('Disaggregation Data'!$M$3:$M$234,MATCH(RIGHT(M154,255),RIGHT('Disaggregation Data'!$J$3:$J$234,255),0))=0,"",INDEX('Disaggregation Data'!$M$3:$M$234,MATCH(RIGHT(M154,255),RIGHT('Disaggregation Data'!$J$3:$J$234,255),0))),"")</f>
        <v/>
      </c>
      <c r="H154" s="369" t="str">
        <f t="array" ref="H154">IFERROR(IF(INDEX('Disaggregation Data'!$N$3:$N$234,MATCH(RIGHT(M154,255),RIGHT('Disaggregation Data'!$J$3:$J$234,255),0))=0,"",INDEX('Disaggregation Data'!$N$3:$N$234,MATCH(RIGHT(M154,255),RIGHT('Disaggregation Data'!$J$3:$J$234,255),0))),"")</f>
        <v/>
      </c>
      <c r="I154" s="491" t="str">
        <f t="array" ref="I154">IFERROR(IF(INDEX('Disaggregation Records'!$G$3:$G$56,MATCH(LEFT(L154,255),LEFT('Disaggregation Records'!$D$3:$D$56,255),0))=0,"",INDEX('Disaggregation Records'!$G$3:$G$56,MATCH(LEFT(L154,255),LEFT('Disaggregation Records'!$D$3:$D$56,255),0))),"")</f>
        <v/>
      </c>
      <c r="J154" s="491" t="s">
        <v>398</v>
      </c>
      <c r="K154" s="491">
        <f t="shared" si="8"/>
        <v>105</v>
      </c>
      <c r="L154" s="491" t="str">
        <f t="shared" si="9"/>
        <v/>
      </c>
      <c r="M154" s="491" t="str">
        <f t="shared" si="10"/>
        <v/>
      </c>
      <c r="N154" s="447" t="b">
        <f t="shared" si="11"/>
        <v>0</v>
      </c>
      <c r="O154" s="451" t="s">
        <v>1753</v>
      </c>
      <c r="P154" s="246"/>
      <c r="Q154" s="245"/>
      <c r="U154" s="407"/>
      <c r="V154" s="407"/>
    </row>
    <row r="155" spans="1:22" ht="37.5" customHeight="1" x14ac:dyDescent="0.25">
      <c r="A155" s="367">
        <v>15</v>
      </c>
      <c r="B155" s="386" t="str">
        <f>IFERROR(VLOOKUP(A155,'Impact Indicators - Section B'!$A$9:$S$35,19,FALSE),"")</f>
        <v/>
      </c>
      <c r="C155" s="490" t="str">
        <f t="array" ref="C155">IFERROR(IF(INDEX('Disaggregation Records'!$E$3:$E$56,MATCH(RIGHT(L155,255),RIGHT('Disaggregation Records'!$D$3:$D$56,255),0))=0,"",INDEX('Disaggregation Records'!$E$3:$E$56,MATCH(RIGHT(L155,255),RIGHT('Disaggregation Records'!$D$3:$D$56,255),0))),"")</f>
        <v/>
      </c>
      <c r="D155" s="490" t="str">
        <f t="array" ref="D155">IFERROR(IF(INDEX('Disaggregation Records'!$F$3:$F$56,MATCH(RIGHT(L155,255),RIGHT('Disaggregation Records'!$D$3:$D$56,255),0))=0,"",INDEX('Disaggregation Records'!$F$3:$F$56,MATCH(RIGHT(L155,255),RIGHT('Disaggregation Records'!$D$3:$D$56,255),0))),"")</f>
        <v/>
      </c>
      <c r="E155" s="370" t="str">
        <f t="array" ref="E155">IFERROR(IF(INDEX('Disaggregation Data'!$K$3:$K$234,MATCH(RIGHT(M155,255),RIGHT('Disaggregation Data'!$J$3:$J$234,255),0))=0,"",INDEX('Disaggregation Data'!$K$3:$K$234,MATCH(RIGHT(M155,255),RIGHT('Disaggregation Data'!$J$3:$J$234,255),0))),"")</f>
        <v/>
      </c>
      <c r="F155" s="370" t="str">
        <f t="array" ref="F155">IFERROR(IF(INDEX('Disaggregation Data'!$L$3:$L$234,MATCH(RIGHT(M155,255),RIGHT('Disaggregation Data'!$J$3:$J$234,255),0))=0,"",INDEX('Disaggregation Data'!$L$3:$L$234,MATCH(RIGHT(M155,255),RIGHT('Disaggregation Data'!$J$3:$J$234,255),0))),"")</f>
        <v/>
      </c>
      <c r="G155" s="370" t="str">
        <f t="array" ref="G155">IFERROR(IF(INDEX('Disaggregation Data'!$M$3:$M$234,MATCH(RIGHT(M155,255),RIGHT('Disaggregation Data'!$J$3:$J$234,255),0))=0,"",INDEX('Disaggregation Data'!$M$3:$M$234,MATCH(RIGHT(M155,255),RIGHT('Disaggregation Data'!$J$3:$J$234,255),0))),"")</f>
        <v/>
      </c>
      <c r="H155" s="369" t="str">
        <f t="array" ref="H155">IFERROR(IF(INDEX('Disaggregation Data'!$N$3:$N$234,MATCH(RIGHT(M155,255),RIGHT('Disaggregation Data'!$J$3:$J$234,255),0))=0,"",INDEX('Disaggregation Data'!$N$3:$N$234,MATCH(RIGHT(M155,255),RIGHT('Disaggregation Data'!$J$3:$J$234,255),0))),"")</f>
        <v/>
      </c>
      <c r="I155" s="491" t="str">
        <f t="array" ref="I155">IFERROR(IF(INDEX('Disaggregation Records'!$G$3:$G$56,MATCH(LEFT(L155,255),LEFT('Disaggregation Records'!$D$3:$D$56,255),0))=0,"",INDEX('Disaggregation Records'!$G$3:$G$56,MATCH(LEFT(L155,255),LEFT('Disaggregation Records'!$D$3:$D$56,255),0))),"")</f>
        <v/>
      </c>
      <c r="J155" s="491" t="s">
        <v>398</v>
      </c>
      <c r="K155" s="491">
        <f t="shared" si="8"/>
        <v>106</v>
      </c>
      <c r="L155" s="491" t="str">
        <f t="shared" si="9"/>
        <v/>
      </c>
      <c r="M155" s="491" t="str">
        <f t="shared" si="10"/>
        <v/>
      </c>
      <c r="N155" s="447" t="b">
        <f t="shared" si="11"/>
        <v>0</v>
      </c>
      <c r="O155" s="451" t="s">
        <v>1754</v>
      </c>
      <c r="P155" s="246"/>
      <c r="Q155" s="245"/>
      <c r="U155" s="407"/>
      <c r="V155" s="407"/>
    </row>
    <row r="156" spans="1:22" ht="37.5" customHeight="1" x14ac:dyDescent="0.25">
      <c r="A156" s="367">
        <v>15</v>
      </c>
      <c r="B156" s="386" t="str">
        <f>IFERROR(VLOOKUP(A156,'Impact Indicators - Section B'!$A$9:$S$35,19,FALSE),"")</f>
        <v/>
      </c>
      <c r="C156" s="490" t="str">
        <f t="array" ref="C156">IFERROR(IF(INDEX('Disaggregation Records'!$E$3:$E$56,MATCH(RIGHT(L156,255),RIGHT('Disaggregation Records'!$D$3:$D$56,255),0))=0,"",INDEX('Disaggregation Records'!$E$3:$E$56,MATCH(RIGHT(L156,255),RIGHT('Disaggregation Records'!$D$3:$D$56,255),0))),"")</f>
        <v/>
      </c>
      <c r="D156" s="490" t="str">
        <f t="array" ref="D156">IFERROR(IF(INDEX('Disaggregation Records'!$F$3:$F$56,MATCH(RIGHT(L156,255),RIGHT('Disaggregation Records'!$D$3:$D$56,255),0))=0,"",INDEX('Disaggregation Records'!$F$3:$F$56,MATCH(RIGHT(L156,255),RIGHT('Disaggregation Records'!$D$3:$D$56,255),0))),"")</f>
        <v/>
      </c>
      <c r="E156" s="370" t="str">
        <f t="array" ref="E156">IFERROR(IF(INDEX('Disaggregation Data'!$K$3:$K$234,MATCH(RIGHT(M156,255),RIGHT('Disaggregation Data'!$J$3:$J$234,255),0))=0,"",INDEX('Disaggregation Data'!$K$3:$K$234,MATCH(RIGHT(M156,255),RIGHT('Disaggregation Data'!$J$3:$J$234,255),0))),"")</f>
        <v/>
      </c>
      <c r="F156" s="370" t="str">
        <f t="array" ref="F156">IFERROR(IF(INDEX('Disaggregation Data'!$L$3:$L$234,MATCH(RIGHT(M156,255),RIGHT('Disaggregation Data'!$J$3:$J$234,255),0))=0,"",INDEX('Disaggregation Data'!$L$3:$L$234,MATCH(RIGHT(M156,255),RIGHT('Disaggregation Data'!$J$3:$J$234,255),0))),"")</f>
        <v/>
      </c>
      <c r="G156" s="370" t="str">
        <f t="array" ref="G156">IFERROR(IF(INDEX('Disaggregation Data'!$M$3:$M$234,MATCH(RIGHT(M156,255),RIGHT('Disaggregation Data'!$J$3:$J$234,255),0))=0,"",INDEX('Disaggregation Data'!$M$3:$M$234,MATCH(RIGHT(M156,255),RIGHT('Disaggregation Data'!$J$3:$J$234,255),0))),"")</f>
        <v/>
      </c>
      <c r="H156" s="369" t="str">
        <f t="array" ref="H156">IFERROR(IF(INDEX('Disaggregation Data'!$N$3:$N$234,MATCH(RIGHT(M156,255),RIGHT('Disaggregation Data'!$J$3:$J$234,255),0))=0,"",INDEX('Disaggregation Data'!$N$3:$N$234,MATCH(RIGHT(M156,255),RIGHT('Disaggregation Data'!$J$3:$J$234,255),0))),"")</f>
        <v/>
      </c>
      <c r="I156" s="491" t="str">
        <f t="array" ref="I156">IFERROR(IF(INDEX('Disaggregation Records'!$G$3:$G$56,MATCH(LEFT(L156,255),LEFT('Disaggregation Records'!$D$3:$D$56,255),0))=0,"",INDEX('Disaggregation Records'!$G$3:$G$56,MATCH(LEFT(L156,255),LEFT('Disaggregation Records'!$D$3:$D$56,255),0))),"")</f>
        <v/>
      </c>
      <c r="J156" s="491" t="s">
        <v>398</v>
      </c>
      <c r="K156" s="491">
        <f t="shared" si="8"/>
        <v>107</v>
      </c>
      <c r="L156" s="491" t="str">
        <f t="shared" si="9"/>
        <v/>
      </c>
      <c r="M156" s="491" t="str">
        <f t="shared" si="10"/>
        <v/>
      </c>
      <c r="N156" s="447" t="b">
        <f t="shared" si="11"/>
        <v>0</v>
      </c>
      <c r="O156" s="451" t="s">
        <v>1755</v>
      </c>
      <c r="P156" s="246"/>
      <c r="Q156" s="245"/>
      <c r="U156" s="407"/>
      <c r="V156" s="407"/>
    </row>
    <row r="157" spans="1:22" ht="37.5" customHeight="1" x14ac:dyDescent="0.25">
      <c r="A157" s="367">
        <v>15</v>
      </c>
      <c r="B157" s="386" t="str">
        <f>IFERROR(VLOOKUP(A157,'Impact Indicators - Section B'!$A$9:$S$35,19,FALSE),"")</f>
        <v/>
      </c>
      <c r="C157" s="490" t="str">
        <f t="array" ref="C157">IFERROR(IF(INDEX('Disaggregation Records'!$E$3:$E$56,MATCH(RIGHT(L157,255),RIGHT('Disaggregation Records'!$D$3:$D$56,255),0))=0,"",INDEX('Disaggregation Records'!$E$3:$E$56,MATCH(RIGHT(L157,255),RIGHT('Disaggregation Records'!$D$3:$D$56,255),0))),"")</f>
        <v/>
      </c>
      <c r="D157" s="490" t="str">
        <f t="array" ref="D157">IFERROR(IF(INDEX('Disaggregation Records'!$F$3:$F$56,MATCH(RIGHT(L157,255),RIGHT('Disaggregation Records'!$D$3:$D$56,255),0))=0,"",INDEX('Disaggregation Records'!$F$3:$F$56,MATCH(RIGHT(L157,255),RIGHT('Disaggregation Records'!$D$3:$D$56,255),0))),"")</f>
        <v/>
      </c>
      <c r="E157" s="370" t="str">
        <f t="array" ref="E157">IFERROR(IF(INDEX('Disaggregation Data'!$K$3:$K$234,MATCH(RIGHT(M157,255),RIGHT('Disaggregation Data'!$J$3:$J$234,255),0))=0,"",INDEX('Disaggregation Data'!$K$3:$K$234,MATCH(RIGHT(M157,255),RIGHT('Disaggregation Data'!$J$3:$J$234,255),0))),"")</f>
        <v/>
      </c>
      <c r="F157" s="370" t="str">
        <f t="array" ref="F157">IFERROR(IF(INDEX('Disaggregation Data'!$L$3:$L$234,MATCH(RIGHT(M157,255),RIGHT('Disaggregation Data'!$J$3:$J$234,255),0))=0,"",INDEX('Disaggregation Data'!$L$3:$L$234,MATCH(RIGHT(M157,255),RIGHT('Disaggregation Data'!$J$3:$J$234,255),0))),"")</f>
        <v/>
      </c>
      <c r="G157" s="370" t="str">
        <f t="array" ref="G157">IFERROR(IF(INDEX('Disaggregation Data'!$M$3:$M$234,MATCH(RIGHT(M157,255),RIGHT('Disaggregation Data'!$J$3:$J$234,255),0))=0,"",INDEX('Disaggregation Data'!$M$3:$M$234,MATCH(RIGHT(M157,255),RIGHT('Disaggregation Data'!$J$3:$J$234,255),0))),"")</f>
        <v/>
      </c>
      <c r="H157" s="369" t="str">
        <f t="array" ref="H157">IFERROR(IF(INDEX('Disaggregation Data'!$N$3:$N$234,MATCH(RIGHT(M157,255),RIGHT('Disaggregation Data'!$J$3:$J$234,255),0))=0,"",INDEX('Disaggregation Data'!$N$3:$N$234,MATCH(RIGHT(M157,255),RIGHT('Disaggregation Data'!$J$3:$J$234,255),0))),"")</f>
        <v/>
      </c>
      <c r="I157" s="491" t="str">
        <f t="array" ref="I157">IFERROR(IF(INDEX('Disaggregation Records'!$G$3:$G$56,MATCH(LEFT(L157,255),LEFT('Disaggregation Records'!$D$3:$D$56,255),0))=0,"",INDEX('Disaggregation Records'!$G$3:$G$56,MATCH(LEFT(L157,255),LEFT('Disaggregation Records'!$D$3:$D$56,255),0))),"")</f>
        <v/>
      </c>
      <c r="J157" s="491" t="s">
        <v>398</v>
      </c>
      <c r="K157" s="491">
        <f t="shared" si="8"/>
        <v>108</v>
      </c>
      <c r="L157" s="491" t="str">
        <f t="shared" si="9"/>
        <v/>
      </c>
      <c r="M157" s="491" t="str">
        <f t="shared" si="10"/>
        <v/>
      </c>
      <c r="N157" s="447" t="b">
        <f t="shared" si="11"/>
        <v>0</v>
      </c>
      <c r="O157" s="451" t="s">
        <v>1756</v>
      </c>
      <c r="P157" s="246"/>
      <c r="Q157" s="245"/>
      <c r="U157" s="407"/>
      <c r="V157" s="407"/>
    </row>
    <row r="158" spans="1:22" ht="37.5" customHeight="1" x14ac:dyDescent="0.25">
      <c r="A158" s="367">
        <v>15</v>
      </c>
      <c r="B158" s="386" t="str">
        <f>IFERROR(VLOOKUP(A158,'Impact Indicators - Section B'!$A$9:$S$35,19,FALSE),"")</f>
        <v/>
      </c>
      <c r="C158" s="490" t="str">
        <f t="array" ref="C158">IFERROR(IF(INDEX('Disaggregation Records'!$E$3:$E$56,MATCH(RIGHT(L158,255),RIGHT('Disaggregation Records'!$D$3:$D$56,255),0))=0,"",INDEX('Disaggregation Records'!$E$3:$E$56,MATCH(RIGHT(L158,255),RIGHT('Disaggregation Records'!$D$3:$D$56,255),0))),"")</f>
        <v/>
      </c>
      <c r="D158" s="490" t="str">
        <f t="array" ref="D158">IFERROR(IF(INDEX('Disaggregation Records'!$F$3:$F$56,MATCH(RIGHT(L158,255),RIGHT('Disaggregation Records'!$D$3:$D$56,255),0))=0,"",INDEX('Disaggregation Records'!$F$3:$F$56,MATCH(RIGHT(L158,255),RIGHT('Disaggregation Records'!$D$3:$D$56,255),0))),"")</f>
        <v/>
      </c>
      <c r="E158" s="370" t="str">
        <f t="array" ref="E158">IFERROR(IF(INDEX('Disaggregation Data'!$K$3:$K$234,MATCH(RIGHT(M158,255),RIGHT('Disaggregation Data'!$J$3:$J$234,255),0))=0,"",INDEX('Disaggregation Data'!$K$3:$K$234,MATCH(RIGHT(M158,255),RIGHT('Disaggregation Data'!$J$3:$J$234,255),0))),"")</f>
        <v/>
      </c>
      <c r="F158" s="370" t="str">
        <f t="array" ref="F158">IFERROR(IF(INDEX('Disaggregation Data'!$L$3:$L$234,MATCH(RIGHT(M158,255),RIGHT('Disaggregation Data'!$J$3:$J$234,255),0))=0,"",INDEX('Disaggregation Data'!$L$3:$L$234,MATCH(RIGHT(M158,255),RIGHT('Disaggregation Data'!$J$3:$J$234,255),0))),"")</f>
        <v/>
      </c>
      <c r="G158" s="370" t="str">
        <f t="array" ref="G158">IFERROR(IF(INDEX('Disaggregation Data'!$M$3:$M$234,MATCH(RIGHT(M158,255),RIGHT('Disaggregation Data'!$J$3:$J$234,255),0))=0,"",INDEX('Disaggregation Data'!$M$3:$M$234,MATCH(RIGHT(M158,255),RIGHT('Disaggregation Data'!$J$3:$J$234,255),0))),"")</f>
        <v/>
      </c>
      <c r="H158" s="369" t="str">
        <f t="array" ref="H158">IFERROR(IF(INDEX('Disaggregation Data'!$N$3:$N$234,MATCH(RIGHT(M158,255),RIGHT('Disaggregation Data'!$J$3:$J$234,255),0))=0,"",INDEX('Disaggregation Data'!$N$3:$N$234,MATCH(RIGHT(M158,255),RIGHT('Disaggregation Data'!$J$3:$J$234,255),0))),"")</f>
        <v/>
      </c>
      <c r="I158" s="491" t="str">
        <f t="array" ref="I158">IFERROR(IF(INDEX('Disaggregation Records'!$G$3:$G$56,MATCH(LEFT(L158,255),LEFT('Disaggregation Records'!$D$3:$D$56,255),0))=0,"",INDEX('Disaggregation Records'!$G$3:$G$56,MATCH(LEFT(L158,255),LEFT('Disaggregation Records'!$D$3:$D$56,255),0))),"")</f>
        <v/>
      </c>
      <c r="J158" s="491" t="s">
        <v>398</v>
      </c>
      <c r="K158" s="491">
        <f t="shared" si="8"/>
        <v>109</v>
      </c>
      <c r="L158" s="491" t="str">
        <f t="shared" si="9"/>
        <v/>
      </c>
      <c r="M158" s="491" t="str">
        <f t="shared" si="10"/>
        <v/>
      </c>
      <c r="N158" s="447" t="b">
        <f t="shared" si="11"/>
        <v>0</v>
      </c>
      <c r="O158" s="451" t="s">
        <v>1757</v>
      </c>
      <c r="P158" s="246"/>
      <c r="Q158" s="245"/>
      <c r="U158" s="407"/>
      <c r="V158" s="407"/>
    </row>
    <row r="159" spans="1:22" ht="37.5" customHeight="1" x14ac:dyDescent="0.25">
      <c r="A159" s="367">
        <v>16</v>
      </c>
      <c r="B159" s="386" t="str">
        <f>IFERROR(VLOOKUP(A159,'Impact Indicators - Section B'!$A$9:$S$35,19,FALSE),"")</f>
        <v/>
      </c>
      <c r="C159" s="490" t="str">
        <f t="array" ref="C159">IFERROR(IF(INDEX('Disaggregation Records'!$E$3:$E$56,MATCH(RIGHT(L159,255),RIGHT('Disaggregation Records'!$D$3:$D$56,255),0))=0,"",INDEX('Disaggregation Records'!$E$3:$E$56,MATCH(RIGHT(L159,255),RIGHT('Disaggregation Records'!$D$3:$D$56,255),0))),"")</f>
        <v/>
      </c>
      <c r="D159" s="490" t="str">
        <f t="array" ref="D159">IFERROR(IF(INDEX('Disaggregation Records'!$F$3:$F$56,MATCH(RIGHT(L159,255),RIGHT('Disaggregation Records'!$D$3:$D$56,255),0))=0,"",INDEX('Disaggregation Records'!$F$3:$F$56,MATCH(RIGHT(L159,255),RIGHT('Disaggregation Records'!$D$3:$D$56,255),0))),"")</f>
        <v/>
      </c>
      <c r="E159" s="370" t="str">
        <f t="array" ref="E159">IFERROR(IF(INDEX('Disaggregation Data'!$K$3:$K$234,MATCH(RIGHT(M159,255),RIGHT('Disaggregation Data'!$J$3:$J$234,255),0))=0,"",INDEX('Disaggregation Data'!$K$3:$K$234,MATCH(RIGHT(M159,255),RIGHT('Disaggregation Data'!$J$3:$J$234,255),0))),"")</f>
        <v/>
      </c>
      <c r="F159" s="370" t="str">
        <f t="array" ref="F159">IFERROR(IF(INDEX('Disaggregation Data'!$L$3:$L$234,MATCH(RIGHT(M159,255),RIGHT('Disaggregation Data'!$J$3:$J$234,255),0))=0,"",INDEX('Disaggregation Data'!$L$3:$L$234,MATCH(RIGHT(M159,255),RIGHT('Disaggregation Data'!$J$3:$J$234,255),0))),"")</f>
        <v/>
      </c>
      <c r="G159" s="370" t="str">
        <f t="array" ref="G159">IFERROR(IF(INDEX('Disaggregation Data'!$M$3:$M$234,MATCH(RIGHT(M159,255),RIGHT('Disaggregation Data'!$J$3:$J$234,255),0))=0,"",INDEX('Disaggregation Data'!$M$3:$M$234,MATCH(RIGHT(M159,255),RIGHT('Disaggregation Data'!$J$3:$J$234,255),0))),"")</f>
        <v/>
      </c>
      <c r="H159" s="369" t="str">
        <f t="array" ref="H159">IFERROR(IF(INDEX('Disaggregation Data'!$N$3:$N$234,MATCH(RIGHT(M159,255),RIGHT('Disaggregation Data'!$J$3:$J$234,255),0))=0,"",INDEX('Disaggregation Data'!$N$3:$N$234,MATCH(RIGHT(M159,255),RIGHT('Disaggregation Data'!$J$3:$J$234,255),0))),"")</f>
        <v/>
      </c>
      <c r="I159" s="491" t="str">
        <f t="array" ref="I159">IFERROR(IF(INDEX('Disaggregation Records'!$G$3:$G$56,MATCH(LEFT(L159,255),LEFT('Disaggregation Records'!$D$3:$D$56,255),0))=0,"",INDEX('Disaggregation Records'!$G$3:$G$56,MATCH(LEFT(L159,255),LEFT('Disaggregation Records'!$D$3:$D$56,255),0))),"")</f>
        <v/>
      </c>
      <c r="J159" s="491" t="s">
        <v>399</v>
      </c>
      <c r="K159" s="491">
        <f t="shared" si="8"/>
        <v>110</v>
      </c>
      <c r="L159" s="491" t="str">
        <f t="shared" si="9"/>
        <v/>
      </c>
      <c r="M159" s="491" t="str">
        <f t="shared" si="10"/>
        <v/>
      </c>
      <c r="N159" s="447" t="b">
        <f t="shared" si="11"/>
        <v>0</v>
      </c>
      <c r="O159" s="451" t="s">
        <v>1758</v>
      </c>
      <c r="P159" s="246"/>
      <c r="Q159" s="245"/>
      <c r="U159" s="407"/>
      <c r="V159" s="407"/>
    </row>
    <row r="160" spans="1:22" ht="37.5" customHeight="1" x14ac:dyDescent="0.25">
      <c r="A160" s="367">
        <v>16</v>
      </c>
      <c r="B160" s="386" t="str">
        <f>IFERROR(VLOOKUP(A160,'Impact Indicators - Section B'!$A$9:$S$35,19,FALSE),"")</f>
        <v/>
      </c>
      <c r="C160" s="490" t="str">
        <f t="array" ref="C160">IFERROR(IF(INDEX('Disaggregation Records'!$E$3:$E$56,MATCH(RIGHT(L160,255),RIGHT('Disaggregation Records'!$D$3:$D$56,255),0))=0,"",INDEX('Disaggregation Records'!$E$3:$E$56,MATCH(RIGHT(L160,255),RIGHT('Disaggregation Records'!$D$3:$D$56,255),0))),"")</f>
        <v/>
      </c>
      <c r="D160" s="490" t="str">
        <f t="array" ref="D160">IFERROR(IF(INDEX('Disaggregation Records'!$F$3:$F$56,MATCH(RIGHT(L160,255),RIGHT('Disaggregation Records'!$D$3:$D$56,255),0))=0,"",INDEX('Disaggregation Records'!$F$3:$F$56,MATCH(RIGHT(L160,255),RIGHT('Disaggregation Records'!$D$3:$D$56,255),0))),"")</f>
        <v/>
      </c>
      <c r="E160" s="370" t="str">
        <f t="array" ref="E160">IFERROR(IF(INDEX('Disaggregation Data'!$K$3:$K$234,MATCH(RIGHT(M160,255),RIGHT('Disaggregation Data'!$J$3:$J$234,255),0))=0,"",INDEX('Disaggregation Data'!$K$3:$K$234,MATCH(RIGHT(M160,255),RIGHT('Disaggregation Data'!$J$3:$J$234,255),0))),"")</f>
        <v/>
      </c>
      <c r="F160" s="370" t="str">
        <f t="array" ref="F160">IFERROR(IF(INDEX('Disaggregation Data'!$L$3:$L$234,MATCH(RIGHT(M160,255),RIGHT('Disaggregation Data'!$J$3:$J$234,255),0))=0,"",INDEX('Disaggregation Data'!$L$3:$L$234,MATCH(RIGHT(M160,255),RIGHT('Disaggregation Data'!$J$3:$J$234,255),0))),"")</f>
        <v/>
      </c>
      <c r="G160" s="370" t="str">
        <f t="array" ref="G160">IFERROR(IF(INDEX('Disaggregation Data'!$M$3:$M$234,MATCH(RIGHT(M160,255),RIGHT('Disaggregation Data'!$J$3:$J$234,255),0))=0,"",INDEX('Disaggregation Data'!$M$3:$M$234,MATCH(RIGHT(M160,255),RIGHT('Disaggregation Data'!$J$3:$J$234,255),0))),"")</f>
        <v/>
      </c>
      <c r="H160" s="369" t="str">
        <f t="array" ref="H160">IFERROR(IF(INDEX('Disaggregation Data'!$N$3:$N$234,MATCH(RIGHT(M160,255),RIGHT('Disaggregation Data'!$J$3:$J$234,255),0))=0,"",INDEX('Disaggregation Data'!$N$3:$N$234,MATCH(RIGHT(M160,255),RIGHT('Disaggregation Data'!$J$3:$J$234,255),0))),"")</f>
        <v/>
      </c>
      <c r="I160" s="491" t="str">
        <f t="array" ref="I160">IFERROR(IF(INDEX('Disaggregation Records'!$G$3:$G$56,MATCH(LEFT(L160,255),LEFT('Disaggregation Records'!$D$3:$D$56,255),0))=0,"",INDEX('Disaggregation Records'!$G$3:$G$56,MATCH(LEFT(L160,255),LEFT('Disaggregation Records'!$D$3:$D$56,255),0))),"")</f>
        <v/>
      </c>
      <c r="J160" s="491" t="s">
        <v>399</v>
      </c>
      <c r="K160" s="491">
        <f t="shared" si="8"/>
        <v>111</v>
      </c>
      <c r="L160" s="491" t="str">
        <f t="shared" si="9"/>
        <v/>
      </c>
      <c r="M160" s="491" t="str">
        <f t="shared" si="10"/>
        <v/>
      </c>
      <c r="N160" s="447" t="b">
        <f t="shared" si="11"/>
        <v>0</v>
      </c>
      <c r="O160" s="451" t="s">
        <v>1759</v>
      </c>
      <c r="P160" s="246"/>
      <c r="Q160" s="245"/>
      <c r="U160" s="407"/>
      <c r="V160" s="407"/>
    </row>
    <row r="161" spans="1:22" ht="37.5" customHeight="1" x14ac:dyDescent="0.25">
      <c r="A161" s="367">
        <v>16</v>
      </c>
      <c r="B161" s="386" t="str">
        <f>IFERROR(VLOOKUP(A161,'Impact Indicators - Section B'!$A$9:$S$35,19,FALSE),"")</f>
        <v/>
      </c>
      <c r="C161" s="490" t="str">
        <f t="array" ref="C161">IFERROR(IF(INDEX('Disaggregation Records'!$E$3:$E$56,MATCH(RIGHT(L161,255),RIGHT('Disaggregation Records'!$D$3:$D$56,255),0))=0,"",INDEX('Disaggregation Records'!$E$3:$E$56,MATCH(RIGHT(L161,255),RIGHT('Disaggregation Records'!$D$3:$D$56,255),0))),"")</f>
        <v/>
      </c>
      <c r="D161" s="490" t="str">
        <f t="array" ref="D161">IFERROR(IF(INDEX('Disaggregation Records'!$F$3:$F$56,MATCH(RIGHT(L161,255),RIGHT('Disaggregation Records'!$D$3:$D$56,255),0))=0,"",INDEX('Disaggregation Records'!$F$3:$F$56,MATCH(RIGHT(L161,255),RIGHT('Disaggregation Records'!$D$3:$D$56,255),0))),"")</f>
        <v/>
      </c>
      <c r="E161" s="370" t="str">
        <f t="array" ref="E161">IFERROR(IF(INDEX('Disaggregation Data'!$K$3:$K$234,MATCH(RIGHT(M161,255),RIGHT('Disaggregation Data'!$J$3:$J$234,255),0))=0,"",INDEX('Disaggregation Data'!$K$3:$K$234,MATCH(RIGHT(M161,255),RIGHT('Disaggregation Data'!$J$3:$J$234,255),0))),"")</f>
        <v/>
      </c>
      <c r="F161" s="370" t="str">
        <f t="array" ref="F161">IFERROR(IF(INDEX('Disaggregation Data'!$L$3:$L$234,MATCH(RIGHT(M161,255),RIGHT('Disaggregation Data'!$J$3:$J$234,255),0))=0,"",INDEX('Disaggregation Data'!$L$3:$L$234,MATCH(RIGHT(M161,255),RIGHT('Disaggregation Data'!$J$3:$J$234,255),0))),"")</f>
        <v/>
      </c>
      <c r="G161" s="370" t="str">
        <f t="array" ref="G161">IFERROR(IF(INDEX('Disaggregation Data'!$M$3:$M$234,MATCH(RIGHT(M161,255),RIGHT('Disaggregation Data'!$J$3:$J$234,255),0))=0,"",INDEX('Disaggregation Data'!$M$3:$M$234,MATCH(RIGHT(M161,255),RIGHT('Disaggregation Data'!$J$3:$J$234,255),0))),"")</f>
        <v/>
      </c>
      <c r="H161" s="369" t="str">
        <f t="array" ref="H161">IFERROR(IF(INDEX('Disaggregation Data'!$N$3:$N$234,MATCH(RIGHT(M161,255),RIGHT('Disaggregation Data'!$J$3:$J$234,255),0))=0,"",INDEX('Disaggregation Data'!$N$3:$N$234,MATCH(RIGHT(M161,255),RIGHT('Disaggregation Data'!$J$3:$J$234,255),0))),"")</f>
        <v/>
      </c>
      <c r="I161" s="491" t="str">
        <f t="array" ref="I161">IFERROR(IF(INDEX('Disaggregation Records'!$G$3:$G$56,MATCH(LEFT(L161,255),LEFT('Disaggregation Records'!$D$3:$D$56,255),0))=0,"",INDEX('Disaggregation Records'!$G$3:$G$56,MATCH(LEFT(L161,255),LEFT('Disaggregation Records'!$D$3:$D$56,255),0))),"")</f>
        <v/>
      </c>
      <c r="J161" s="491" t="s">
        <v>399</v>
      </c>
      <c r="K161" s="491">
        <f t="shared" si="8"/>
        <v>112</v>
      </c>
      <c r="L161" s="491" t="str">
        <f t="shared" si="9"/>
        <v/>
      </c>
      <c r="M161" s="491" t="str">
        <f t="shared" si="10"/>
        <v/>
      </c>
      <c r="N161" s="447" t="b">
        <f t="shared" si="11"/>
        <v>0</v>
      </c>
      <c r="O161" s="451" t="s">
        <v>1760</v>
      </c>
      <c r="P161" s="246"/>
      <c r="Q161" s="245"/>
      <c r="U161" s="407"/>
      <c r="V161" s="407"/>
    </row>
    <row r="162" spans="1:22" ht="37.5" customHeight="1" x14ac:dyDescent="0.25">
      <c r="A162" s="367">
        <v>16</v>
      </c>
      <c r="B162" s="386" t="str">
        <f>IFERROR(VLOOKUP(A162,'Impact Indicators - Section B'!$A$9:$S$35,19,FALSE),"")</f>
        <v/>
      </c>
      <c r="C162" s="490" t="str">
        <f t="array" ref="C162">IFERROR(IF(INDEX('Disaggregation Records'!$E$3:$E$56,MATCH(RIGHT(L162,255),RIGHT('Disaggregation Records'!$D$3:$D$56,255),0))=0,"",INDEX('Disaggregation Records'!$E$3:$E$56,MATCH(RIGHT(L162,255),RIGHT('Disaggregation Records'!$D$3:$D$56,255),0))),"")</f>
        <v/>
      </c>
      <c r="D162" s="490" t="str">
        <f t="array" ref="D162">IFERROR(IF(INDEX('Disaggregation Records'!$F$3:$F$56,MATCH(RIGHT(L162,255),RIGHT('Disaggregation Records'!$D$3:$D$56,255),0))=0,"",INDEX('Disaggregation Records'!$F$3:$F$56,MATCH(RIGHT(L162,255),RIGHT('Disaggregation Records'!$D$3:$D$56,255),0))),"")</f>
        <v/>
      </c>
      <c r="E162" s="370" t="str">
        <f t="array" ref="E162">IFERROR(IF(INDEX('Disaggregation Data'!$K$3:$K$234,MATCH(RIGHT(M162,255),RIGHT('Disaggregation Data'!$J$3:$J$234,255),0))=0,"",INDEX('Disaggregation Data'!$K$3:$K$234,MATCH(RIGHT(M162,255),RIGHT('Disaggregation Data'!$J$3:$J$234,255),0))),"")</f>
        <v/>
      </c>
      <c r="F162" s="370" t="str">
        <f t="array" ref="F162">IFERROR(IF(INDEX('Disaggregation Data'!$L$3:$L$234,MATCH(RIGHT(M162,255),RIGHT('Disaggregation Data'!$J$3:$J$234,255),0))=0,"",INDEX('Disaggregation Data'!$L$3:$L$234,MATCH(RIGHT(M162,255),RIGHT('Disaggregation Data'!$J$3:$J$234,255),0))),"")</f>
        <v/>
      </c>
      <c r="G162" s="370" t="str">
        <f t="array" ref="G162">IFERROR(IF(INDEX('Disaggregation Data'!$M$3:$M$234,MATCH(RIGHT(M162,255),RIGHT('Disaggregation Data'!$J$3:$J$234,255),0))=0,"",INDEX('Disaggregation Data'!$M$3:$M$234,MATCH(RIGHT(M162,255),RIGHT('Disaggregation Data'!$J$3:$J$234,255),0))),"")</f>
        <v/>
      </c>
      <c r="H162" s="369" t="str">
        <f t="array" ref="H162">IFERROR(IF(INDEX('Disaggregation Data'!$N$3:$N$234,MATCH(RIGHT(M162,255),RIGHT('Disaggregation Data'!$J$3:$J$234,255),0))=0,"",INDEX('Disaggregation Data'!$N$3:$N$234,MATCH(RIGHT(M162,255),RIGHT('Disaggregation Data'!$J$3:$J$234,255),0))),"")</f>
        <v/>
      </c>
      <c r="I162" s="491" t="str">
        <f t="array" ref="I162">IFERROR(IF(INDEX('Disaggregation Records'!$G$3:$G$56,MATCH(LEFT(L162,255),LEFT('Disaggregation Records'!$D$3:$D$56,255),0))=0,"",INDEX('Disaggregation Records'!$G$3:$G$56,MATCH(LEFT(L162,255),LEFT('Disaggregation Records'!$D$3:$D$56,255),0))),"")</f>
        <v/>
      </c>
      <c r="J162" s="491" t="s">
        <v>399</v>
      </c>
      <c r="K162" s="491">
        <f t="shared" si="8"/>
        <v>113</v>
      </c>
      <c r="L162" s="491" t="str">
        <f t="shared" si="9"/>
        <v/>
      </c>
      <c r="M162" s="491" t="str">
        <f t="shared" si="10"/>
        <v/>
      </c>
      <c r="N162" s="447" t="b">
        <f t="shared" si="11"/>
        <v>0</v>
      </c>
      <c r="O162" s="451" t="s">
        <v>1761</v>
      </c>
      <c r="P162" s="246"/>
      <c r="Q162" s="245"/>
      <c r="U162" s="407"/>
      <c r="V162" s="407"/>
    </row>
    <row r="163" spans="1:22" ht="37.5" customHeight="1" x14ac:dyDescent="0.25">
      <c r="A163" s="367">
        <v>16</v>
      </c>
      <c r="B163" s="386" t="str">
        <f>IFERROR(VLOOKUP(A163,'Impact Indicators - Section B'!$A$9:$S$35,19,FALSE),"")</f>
        <v/>
      </c>
      <c r="C163" s="490" t="str">
        <f t="array" ref="C163">IFERROR(IF(INDEX('Disaggregation Records'!$E$3:$E$56,MATCH(RIGHT(L163,255),RIGHT('Disaggregation Records'!$D$3:$D$56,255),0))=0,"",INDEX('Disaggregation Records'!$E$3:$E$56,MATCH(RIGHT(L163,255),RIGHT('Disaggregation Records'!$D$3:$D$56,255),0))),"")</f>
        <v/>
      </c>
      <c r="D163" s="490" t="str">
        <f t="array" ref="D163">IFERROR(IF(INDEX('Disaggregation Records'!$F$3:$F$56,MATCH(RIGHT(L163,255),RIGHT('Disaggregation Records'!$D$3:$D$56,255),0))=0,"",INDEX('Disaggregation Records'!$F$3:$F$56,MATCH(RIGHT(L163,255),RIGHT('Disaggregation Records'!$D$3:$D$56,255),0))),"")</f>
        <v/>
      </c>
      <c r="E163" s="370" t="str">
        <f t="array" ref="E163">IFERROR(IF(INDEX('Disaggregation Data'!$K$3:$K$234,MATCH(RIGHT(M163,255),RIGHT('Disaggregation Data'!$J$3:$J$234,255),0))=0,"",INDEX('Disaggregation Data'!$K$3:$K$234,MATCH(RIGHT(M163,255),RIGHT('Disaggregation Data'!$J$3:$J$234,255),0))),"")</f>
        <v/>
      </c>
      <c r="F163" s="370" t="str">
        <f t="array" ref="F163">IFERROR(IF(INDEX('Disaggregation Data'!$L$3:$L$234,MATCH(RIGHT(M163,255),RIGHT('Disaggregation Data'!$J$3:$J$234,255),0))=0,"",INDEX('Disaggregation Data'!$L$3:$L$234,MATCH(RIGHT(M163,255),RIGHT('Disaggregation Data'!$J$3:$J$234,255),0))),"")</f>
        <v/>
      </c>
      <c r="G163" s="370" t="str">
        <f t="array" ref="G163">IFERROR(IF(INDEX('Disaggregation Data'!$M$3:$M$234,MATCH(RIGHT(M163,255),RIGHT('Disaggregation Data'!$J$3:$J$234,255),0))=0,"",INDEX('Disaggregation Data'!$M$3:$M$234,MATCH(RIGHT(M163,255),RIGHT('Disaggregation Data'!$J$3:$J$234,255),0))),"")</f>
        <v/>
      </c>
      <c r="H163" s="369" t="str">
        <f t="array" ref="H163">IFERROR(IF(INDEX('Disaggregation Data'!$N$3:$N$234,MATCH(RIGHT(M163,255),RIGHT('Disaggregation Data'!$J$3:$J$234,255),0))=0,"",INDEX('Disaggregation Data'!$N$3:$N$234,MATCH(RIGHT(M163,255),RIGHT('Disaggregation Data'!$J$3:$J$234,255),0))),"")</f>
        <v/>
      </c>
      <c r="I163" s="491" t="str">
        <f t="array" ref="I163">IFERROR(IF(INDEX('Disaggregation Records'!$G$3:$G$56,MATCH(LEFT(L163,255),LEFT('Disaggregation Records'!$D$3:$D$56,255),0))=0,"",INDEX('Disaggregation Records'!$G$3:$G$56,MATCH(LEFT(L163,255),LEFT('Disaggregation Records'!$D$3:$D$56,255),0))),"")</f>
        <v/>
      </c>
      <c r="J163" s="491" t="s">
        <v>399</v>
      </c>
      <c r="K163" s="491">
        <f t="shared" si="8"/>
        <v>114</v>
      </c>
      <c r="L163" s="491" t="str">
        <f t="shared" si="9"/>
        <v/>
      </c>
      <c r="M163" s="491" t="str">
        <f t="shared" si="10"/>
        <v/>
      </c>
      <c r="N163" s="447" t="b">
        <f t="shared" si="11"/>
        <v>0</v>
      </c>
      <c r="O163" s="451" t="s">
        <v>1762</v>
      </c>
      <c r="P163" s="246"/>
      <c r="Q163" s="245"/>
      <c r="U163" s="407"/>
      <c r="V163" s="407"/>
    </row>
    <row r="164" spans="1:22" ht="37.5" customHeight="1" x14ac:dyDescent="0.25">
      <c r="A164" s="367">
        <v>16</v>
      </c>
      <c r="B164" s="386" t="str">
        <f>IFERROR(VLOOKUP(A164,'Impact Indicators - Section B'!$A$9:$S$35,19,FALSE),"")</f>
        <v/>
      </c>
      <c r="C164" s="490" t="str">
        <f t="array" ref="C164">IFERROR(IF(INDEX('Disaggregation Records'!$E$3:$E$56,MATCH(RIGHT(L164,255),RIGHT('Disaggregation Records'!$D$3:$D$56,255),0))=0,"",INDEX('Disaggregation Records'!$E$3:$E$56,MATCH(RIGHT(L164,255),RIGHT('Disaggregation Records'!$D$3:$D$56,255),0))),"")</f>
        <v/>
      </c>
      <c r="D164" s="490" t="str">
        <f t="array" ref="D164">IFERROR(IF(INDEX('Disaggregation Records'!$F$3:$F$56,MATCH(RIGHT(L164,255),RIGHT('Disaggregation Records'!$D$3:$D$56,255),0))=0,"",INDEX('Disaggregation Records'!$F$3:$F$56,MATCH(RIGHT(L164,255),RIGHT('Disaggregation Records'!$D$3:$D$56,255),0))),"")</f>
        <v/>
      </c>
      <c r="E164" s="370" t="str">
        <f t="array" ref="E164">IFERROR(IF(INDEX('Disaggregation Data'!$K$3:$K$234,MATCH(RIGHT(M164,255),RIGHT('Disaggregation Data'!$J$3:$J$234,255),0))=0,"",INDEX('Disaggregation Data'!$K$3:$K$234,MATCH(RIGHT(M164,255),RIGHT('Disaggregation Data'!$J$3:$J$234,255),0))),"")</f>
        <v/>
      </c>
      <c r="F164" s="370" t="str">
        <f t="array" ref="F164">IFERROR(IF(INDEX('Disaggregation Data'!$L$3:$L$234,MATCH(RIGHT(M164,255),RIGHT('Disaggregation Data'!$J$3:$J$234,255),0))=0,"",INDEX('Disaggregation Data'!$L$3:$L$234,MATCH(RIGHT(M164,255),RIGHT('Disaggregation Data'!$J$3:$J$234,255),0))),"")</f>
        <v/>
      </c>
      <c r="G164" s="370" t="str">
        <f t="array" ref="G164">IFERROR(IF(INDEX('Disaggregation Data'!$M$3:$M$234,MATCH(RIGHT(M164,255),RIGHT('Disaggregation Data'!$J$3:$J$234,255),0))=0,"",INDEX('Disaggregation Data'!$M$3:$M$234,MATCH(RIGHT(M164,255),RIGHT('Disaggregation Data'!$J$3:$J$234,255),0))),"")</f>
        <v/>
      </c>
      <c r="H164" s="369" t="str">
        <f t="array" ref="H164">IFERROR(IF(INDEX('Disaggregation Data'!$N$3:$N$234,MATCH(RIGHT(M164,255),RIGHT('Disaggregation Data'!$J$3:$J$234,255),0))=0,"",INDEX('Disaggregation Data'!$N$3:$N$234,MATCH(RIGHT(M164,255),RIGHT('Disaggregation Data'!$J$3:$J$234,255),0))),"")</f>
        <v/>
      </c>
      <c r="I164" s="491" t="str">
        <f t="array" ref="I164">IFERROR(IF(INDEX('Disaggregation Records'!$G$3:$G$56,MATCH(LEFT(L164,255),LEFT('Disaggregation Records'!$D$3:$D$56,255),0))=0,"",INDEX('Disaggregation Records'!$G$3:$G$56,MATCH(LEFT(L164,255),LEFT('Disaggregation Records'!$D$3:$D$56,255),0))),"")</f>
        <v/>
      </c>
      <c r="J164" s="491" t="s">
        <v>399</v>
      </c>
      <c r="K164" s="491">
        <f t="shared" si="8"/>
        <v>115</v>
      </c>
      <c r="L164" s="491" t="str">
        <f t="shared" si="9"/>
        <v/>
      </c>
      <c r="M164" s="491" t="str">
        <f t="shared" si="10"/>
        <v/>
      </c>
      <c r="N164" s="447" t="b">
        <f t="shared" si="11"/>
        <v>0</v>
      </c>
      <c r="O164" s="451" t="s">
        <v>1763</v>
      </c>
      <c r="P164" s="246"/>
      <c r="Q164" s="245"/>
      <c r="U164" s="407"/>
      <c r="V164" s="407"/>
    </row>
    <row r="165" spans="1:22" ht="37.5" customHeight="1" x14ac:dyDescent="0.25">
      <c r="A165" s="367">
        <v>16</v>
      </c>
      <c r="B165" s="386" t="str">
        <f>IFERROR(VLOOKUP(A165,'Impact Indicators - Section B'!$A$9:$S$35,19,FALSE),"")</f>
        <v/>
      </c>
      <c r="C165" s="490" t="str">
        <f t="array" ref="C165">IFERROR(IF(INDEX('Disaggregation Records'!$E$3:$E$56,MATCH(RIGHT(L165,255),RIGHT('Disaggregation Records'!$D$3:$D$56,255),0))=0,"",INDEX('Disaggregation Records'!$E$3:$E$56,MATCH(RIGHT(L165,255),RIGHT('Disaggregation Records'!$D$3:$D$56,255),0))),"")</f>
        <v/>
      </c>
      <c r="D165" s="490" t="str">
        <f t="array" ref="D165">IFERROR(IF(INDEX('Disaggregation Records'!$F$3:$F$56,MATCH(RIGHT(L165,255),RIGHT('Disaggregation Records'!$D$3:$D$56,255),0))=0,"",INDEX('Disaggregation Records'!$F$3:$F$56,MATCH(RIGHT(L165,255),RIGHT('Disaggregation Records'!$D$3:$D$56,255),0))),"")</f>
        <v/>
      </c>
      <c r="E165" s="370" t="str">
        <f t="array" ref="E165">IFERROR(IF(INDEX('Disaggregation Data'!$K$3:$K$234,MATCH(RIGHT(M165,255),RIGHT('Disaggregation Data'!$J$3:$J$234,255),0))=0,"",INDEX('Disaggregation Data'!$K$3:$K$234,MATCH(RIGHT(M165,255),RIGHT('Disaggregation Data'!$J$3:$J$234,255),0))),"")</f>
        <v/>
      </c>
      <c r="F165" s="370" t="str">
        <f t="array" ref="F165">IFERROR(IF(INDEX('Disaggregation Data'!$L$3:$L$234,MATCH(RIGHT(M165,255),RIGHT('Disaggregation Data'!$J$3:$J$234,255),0))=0,"",INDEX('Disaggregation Data'!$L$3:$L$234,MATCH(RIGHT(M165,255),RIGHT('Disaggregation Data'!$J$3:$J$234,255),0))),"")</f>
        <v/>
      </c>
      <c r="G165" s="370" t="str">
        <f t="array" ref="G165">IFERROR(IF(INDEX('Disaggregation Data'!$M$3:$M$234,MATCH(RIGHT(M165,255),RIGHT('Disaggregation Data'!$J$3:$J$234,255),0))=0,"",INDEX('Disaggregation Data'!$M$3:$M$234,MATCH(RIGHT(M165,255),RIGHT('Disaggregation Data'!$J$3:$J$234,255),0))),"")</f>
        <v/>
      </c>
      <c r="H165" s="369" t="str">
        <f t="array" ref="H165">IFERROR(IF(INDEX('Disaggregation Data'!$N$3:$N$234,MATCH(RIGHT(M165,255),RIGHT('Disaggregation Data'!$J$3:$J$234,255),0))=0,"",INDEX('Disaggregation Data'!$N$3:$N$234,MATCH(RIGHT(M165,255),RIGHT('Disaggregation Data'!$J$3:$J$234,255),0))),"")</f>
        <v/>
      </c>
      <c r="I165" s="491" t="str">
        <f t="array" ref="I165">IFERROR(IF(INDEX('Disaggregation Records'!$G$3:$G$56,MATCH(LEFT(L165,255),LEFT('Disaggregation Records'!$D$3:$D$56,255),0))=0,"",INDEX('Disaggregation Records'!$G$3:$G$56,MATCH(LEFT(L165,255),LEFT('Disaggregation Records'!$D$3:$D$56,255),0))),"")</f>
        <v/>
      </c>
      <c r="J165" s="491" t="s">
        <v>399</v>
      </c>
      <c r="K165" s="491">
        <f t="shared" si="8"/>
        <v>116</v>
      </c>
      <c r="L165" s="491" t="str">
        <f t="shared" si="9"/>
        <v/>
      </c>
      <c r="M165" s="491" t="str">
        <f t="shared" si="10"/>
        <v/>
      </c>
      <c r="N165" s="447" t="b">
        <f t="shared" si="11"/>
        <v>0</v>
      </c>
      <c r="O165" s="451" t="s">
        <v>1764</v>
      </c>
      <c r="P165" s="246"/>
      <c r="Q165" s="245"/>
      <c r="U165" s="407"/>
      <c r="V165" s="407"/>
    </row>
    <row r="166" spans="1:22" ht="37.5" customHeight="1" x14ac:dyDescent="0.25">
      <c r="A166" s="367">
        <v>16</v>
      </c>
      <c r="B166" s="386" t="str">
        <f>IFERROR(VLOOKUP(A166,'Impact Indicators - Section B'!$A$9:$S$35,19,FALSE),"")</f>
        <v/>
      </c>
      <c r="C166" s="490" t="str">
        <f t="array" ref="C166">IFERROR(IF(INDEX('Disaggregation Records'!$E$3:$E$56,MATCH(RIGHT(L166,255),RIGHT('Disaggregation Records'!$D$3:$D$56,255),0))=0,"",INDEX('Disaggregation Records'!$E$3:$E$56,MATCH(RIGHT(L166,255),RIGHT('Disaggregation Records'!$D$3:$D$56,255),0))),"")</f>
        <v/>
      </c>
      <c r="D166" s="490" t="str">
        <f t="array" ref="D166">IFERROR(IF(INDEX('Disaggregation Records'!$F$3:$F$56,MATCH(RIGHT(L166,255),RIGHT('Disaggregation Records'!$D$3:$D$56,255),0))=0,"",INDEX('Disaggregation Records'!$F$3:$F$56,MATCH(RIGHT(L166,255),RIGHT('Disaggregation Records'!$D$3:$D$56,255),0))),"")</f>
        <v/>
      </c>
      <c r="E166" s="370" t="str">
        <f t="array" ref="E166">IFERROR(IF(INDEX('Disaggregation Data'!$K$3:$K$234,MATCH(RIGHT(M166,255),RIGHT('Disaggregation Data'!$J$3:$J$234,255),0))=0,"",INDEX('Disaggregation Data'!$K$3:$K$234,MATCH(RIGHT(M166,255),RIGHT('Disaggregation Data'!$J$3:$J$234,255),0))),"")</f>
        <v/>
      </c>
      <c r="F166" s="370" t="str">
        <f t="array" ref="F166">IFERROR(IF(INDEX('Disaggregation Data'!$L$3:$L$234,MATCH(RIGHT(M166,255),RIGHT('Disaggregation Data'!$J$3:$J$234,255),0))=0,"",INDEX('Disaggregation Data'!$L$3:$L$234,MATCH(RIGHT(M166,255),RIGHT('Disaggregation Data'!$J$3:$J$234,255),0))),"")</f>
        <v/>
      </c>
      <c r="G166" s="370" t="str">
        <f t="array" ref="G166">IFERROR(IF(INDEX('Disaggregation Data'!$M$3:$M$234,MATCH(RIGHT(M166,255),RIGHT('Disaggregation Data'!$J$3:$J$234,255),0))=0,"",INDEX('Disaggregation Data'!$M$3:$M$234,MATCH(RIGHT(M166,255),RIGHT('Disaggregation Data'!$J$3:$J$234,255),0))),"")</f>
        <v/>
      </c>
      <c r="H166" s="369" t="str">
        <f t="array" ref="H166">IFERROR(IF(INDEX('Disaggregation Data'!$N$3:$N$234,MATCH(RIGHT(M166,255),RIGHT('Disaggregation Data'!$J$3:$J$234,255),0))=0,"",INDEX('Disaggregation Data'!$N$3:$N$234,MATCH(RIGHT(M166,255),RIGHT('Disaggregation Data'!$J$3:$J$234,255),0))),"")</f>
        <v/>
      </c>
      <c r="I166" s="491" t="str">
        <f t="array" ref="I166">IFERROR(IF(INDEX('Disaggregation Records'!$G$3:$G$56,MATCH(LEFT(L166,255),LEFT('Disaggregation Records'!$D$3:$D$56,255),0))=0,"",INDEX('Disaggregation Records'!$G$3:$G$56,MATCH(LEFT(L166,255),LEFT('Disaggregation Records'!$D$3:$D$56,255),0))),"")</f>
        <v/>
      </c>
      <c r="J166" s="491" t="s">
        <v>399</v>
      </c>
      <c r="K166" s="491">
        <f t="shared" si="8"/>
        <v>117</v>
      </c>
      <c r="L166" s="491" t="str">
        <f t="shared" si="9"/>
        <v/>
      </c>
      <c r="M166" s="491" t="str">
        <f t="shared" si="10"/>
        <v/>
      </c>
      <c r="N166" s="447" t="b">
        <f t="shared" si="11"/>
        <v>0</v>
      </c>
      <c r="O166" s="451" t="s">
        <v>1765</v>
      </c>
      <c r="P166" s="246"/>
      <c r="Q166" s="245"/>
      <c r="U166" s="407"/>
      <c r="V166" s="407"/>
    </row>
    <row r="167" spans="1:22" ht="37.5" customHeight="1" x14ac:dyDescent="0.25">
      <c r="A167" s="367">
        <v>16</v>
      </c>
      <c r="B167" s="386" t="str">
        <f>IFERROR(VLOOKUP(A167,'Impact Indicators - Section B'!$A$9:$S$35,19,FALSE),"")</f>
        <v/>
      </c>
      <c r="C167" s="490" t="str">
        <f t="array" ref="C167">IFERROR(IF(INDEX('Disaggregation Records'!$E$3:$E$56,MATCH(RIGHT(L167,255),RIGHT('Disaggregation Records'!$D$3:$D$56,255),0))=0,"",INDEX('Disaggregation Records'!$E$3:$E$56,MATCH(RIGHT(L167,255),RIGHT('Disaggregation Records'!$D$3:$D$56,255),0))),"")</f>
        <v/>
      </c>
      <c r="D167" s="490" t="str">
        <f t="array" ref="D167">IFERROR(IF(INDEX('Disaggregation Records'!$F$3:$F$56,MATCH(RIGHT(L167,255),RIGHT('Disaggregation Records'!$D$3:$D$56,255),0))=0,"",INDEX('Disaggregation Records'!$F$3:$F$56,MATCH(RIGHT(L167,255),RIGHT('Disaggregation Records'!$D$3:$D$56,255),0))),"")</f>
        <v/>
      </c>
      <c r="E167" s="370" t="str">
        <f t="array" ref="E167">IFERROR(IF(INDEX('Disaggregation Data'!$K$3:$K$234,MATCH(RIGHT(M167,255),RIGHT('Disaggregation Data'!$J$3:$J$234,255),0))=0,"",INDEX('Disaggregation Data'!$K$3:$K$234,MATCH(RIGHT(M167,255),RIGHT('Disaggregation Data'!$J$3:$J$234,255),0))),"")</f>
        <v/>
      </c>
      <c r="F167" s="370" t="str">
        <f t="array" ref="F167">IFERROR(IF(INDEX('Disaggregation Data'!$L$3:$L$234,MATCH(RIGHT(M167,255),RIGHT('Disaggregation Data'!$J$3:$J$234,255),0))=0,"",INDEX('Disaggregation Data'!$L$3:$L$234,MATCH(RIGHT(M167,255),RIGHT('Disaggregation Data'!$J$3:$J$234,255),0))),"")</f>
        <v/>
      </c>
      <c r="G167" s="370" t="str">
        <f t="array" ref="G167">IFERROR(IF(INDEX('Disaggregation Data'!$M$3:$M$234,MATCH(RIGHT(M167,255),RIGHT('Disaggregation Data'!$J$3:$J$234,255),0))=0,"",INDEX('Disaggregation Data'!$M$3:$M$234,MATCH(RIGHT(M167,255),RIGHT('Disaggregation Data'!$J$3:$J$234,255),0))),"")</f>
        <v/>
      </c>
      <c r="H167" s="369" t="str">
        <f t="array" ref="H167">IFERROR(IF(INDEX('Disaggregation Data'!$N$3:$N$234,MATCH(RIGHT(M167,255),RIGHT('Disaggregation Data'!$J$3:$J$234,255),0))=0,"",INDEX('Disaggregation Data'!$N$3:$N$234,MATCH(RIGHT(M167,255),RIGHT('Disaggregation Data'!$J$3:$J$234,255),0))),"")</f>
        <v/>
      </c>
      <c r="I167" s="491" t="str">
        <f t="array" ref="I167">IFERROR(IF(INDEX('Disaggregation Records'!$G$3:$G$56,MATCH(LEFT(L167,255),LEFT('Disaggregation Records'!$D$3:$D$56,255),0))=0,"",INDEX('Disaggregation Records'!$G$3:$G$56,MATCH(LEFT(L167,255),LEFT('Disaggregation Records'!$D$3:$D$56,255),0))),"")</f>
        <v/>
      </c>
      <c r="J167" s="491" t="s">
        <v>399</v>
      </c>
      <c r="K167" s="491">
        <f t="shared" si="8"/>
        <v>118</v>
      </c>
      <c r="L167" s="491" t="str">
        <f t="shared" si="9"/>
        <v/>
      </c>
      <c r="M167" s="491" t="str">
        <f t="shared" si="10"/>
        <v/>
      </c>
      <c r="N167" s="447" t="b">
        <f t="shared" si="11"/>
        <v>0</v>
      </c>
      <c r="O167" s="451" t="s">
        <v>1766</v>
      </c>
      <c r="P167" s="246"/>
      <c r="Q167" s="245"/>
      <c r="U167" s="407"/>
      <c r="V167" s="407"/>
    </row>
    <row r="168" spans="1:22" ht="37.5" customHeight="1" x14ac:dyDescent="0.25">
      <c r="A168" s="367">
        <v>16</v>
      </c>
      <c r="B168" s="386" t="str">
        <f>IFERROR(VLOOKUP(A168,'Impact Indicators - Section B'!$A$9:$S$35,19,FALSE),"")</f>
        <v/>
      </c>
      <c r="C168" s="490" t="str">
        <f t="array" ref="C168">IFERROR(IF(INDEX('Disaggregation Records'!$E$3:$E$56,MATCH(RIGHT(L168,255),RIGHT('Disaggregation Records'!$D$3:$D$56,255),0))=0,"",INDEX('Disaggregation Records'!$E$3:$E$56,MATCH(RIGHT(L168,255),RIGHT('Disaggregation Records'!$D$3:$D$56,255),0))),"")</f>
        <v/>
      </c>
      <c r="D168" s="490" t="str">
        <f t="array" ref="D168">IFERROR(IF(INDEX('Disaggregation Records'!$F$3:$F$56,MATCH(RIGHT(L168,255),RIGHT('Disaggregation Records'!$D$3:$D$56,255),0))=0,"",INDEX('Disaggregation Records'!$F$3:$F$56,MATCH(RIGHT(L168,255),RIGHT('Disaggregation Records'!$D$3:$D$56,255),0))),"")</f>
        <v/>
      </c>
      <c r="E168" s="370" t="str">
        <f t="array" ref="E168">IFERROR(IF(INDEX('Disaggregation Data'!$K$3:$K$234,MATCH(RIGHT(M168,255),RIGHT('Disaggregation Data'!$J$3:$J$234,255),0))=0,"",INDEX('Disaggregation Data'!$K$3:$K$234,MATCH(RIGHT(M168,255),RIGHT('Disaggregation Data'!$J$3:$J$234,255),0))),"")</f>
        <v/>
      </c>
      <c r="F168" s="370" t="str">
        <f t="array" ref="F168">IFERROR(IF(INDEX('Disaggregation Data'!$L$3:$L$234,MATCH(RIGHT(M168,255),RIGHT('Disaggregation Data'!$J$3:$J$234,255),0))=0,"",INDEX('Disaggregation Data'!$L$3:$L$234,MATCH(RIGHT(M168,255),RIGHT('Disaggregation Data'!$J$3:$J$234,255),0))),"")</f>
        <v/>
      </c>
      <c r="G168" s="370" t="str">
        <f t="array" ref="G168">IFERROR(IF(INDEX('Disaggregation Data'!$M$3:$M$234,MATCH(RIGHT(M168,255),RIGHT('Disaggregation Data'!$J$3:$J$234,255),0))=0,"",INDEX('Disaggregation Data'!$M$3:$M$234,MATCH(RIGHT(M168,255),RIGHT('Disaggregation Data'!$J$3:$J$234,255),0))),"")</f>
        <v/>
      </c>
      <c r="H168" s="369" t="str">
        <f t="array" ref="H168">IFERROR(IF(INDEX('Disaggregation Data'!$N$3:$N$234,MATCH(RIGHT(M168,255),RIGHT('Disaggregation Data'!$J$3:$J$234,255),0))=0,"",INDEX('Disaggregation Data'!$N$3:$N$234,MATCH(RIGHT(M168,255),RIGHT('Disaggregation Data'!$J$3:$J$234,255),0))),"")</f>
        <v/>
      </c>
      <c r="I168" s="491" t="str">
        <f t="array" ref="I168">IFERROR(IF(INDEX('Disaggregation Records'!$G$3:$G$56,MATCH(LEFT(L168,255),LEFT('Disaggregation Records'!$D$3:$D$56,255),0))=0,"",INDEX('Disaggregation Records'!$G$3:$G$56,MATCH(LEFT(L168,255),LEFT('Disaggregation Records'!$D$3:$D$56,255),0))),"")</f>
        <v/>
      </c>
      <c r="J168" s="491" t="s">
        <v>399</v>
      </c>
      <c r="K168" s="491">
        <f t="shared" si="8"/>
        <v>119</v>
      </c>
      <c r="L168" s="491" t="str">
        <f t="shared" si="9"/>
        <v/>
      </c>
      <c r="M168" s="491" t="str">
        <f t="shared" si="10"/>
        <v/>
      </c>
      <c r="N168" s="447" t="b">
        <f t="shared" si="11"/>
        <v>0</v>
      </c>
      <c r="O168" s="451" t="s">
        <v>1767</v>
      </c>
      <c r="P168" s="246"/>
      <c r="Q168" s="245"/>
      <c r="U168" s="407"/>
      <c r="V168" s="407"/>
    </row>
    <row r="169" spans="1:22" ht="37.5" customHeight="1" x14ac:dyDescent="0.25">
      <c r="A169" s="367">
        <v>17</v>
      </c>
      <c r="B169" s="386" t="str">
        <f>IFERROR(VLOOKUP(A169,'Impact Indicators - Section B'!$A$9:$S$35,19,FALSE),"")</f>
        <v/>
      </c>
      <c r="C169" s="490" t="str">
        <f t="array" ref="C169">IFERROR(IF(INDEX('Disaggregation Records'!$E$3:$E$56,MATCH(RIGHT(L169,255),RIGHT('Disaggregation Records'!$D$3:$D$56,255),0))=0,"",INDEX('Disaggregation Records'!$E$3:$E$56,MATCH(RIGHT(L169,255),RIGHT('Disaggregation Records'!$D$3:$D$56,255),0))),"")</f>
        <v/>
      </c>
      <c r="D169" s="490" t="str">
        <f t="array" ref="D169">IFERROR(IF(INDEX('Disaggregation Records'!$F$3:$F$56,MATCH(RIGHT(L169,255),RIGHT('Disaggregation Records'!$D$3:$D$56,255),0))=0,"",INDEX('Disaggregation Records'!$F$3:$F$56,MATCH(RIGHT(L169,255),RIGHT('Disaggregation Records'!$D$3:$D$56,255),0))),"")</f>
        <v/>
      </c>
      <c r="E169" s="370" t="str">
        <f t="array" ref="E169">IFERROR(IF(INDEX('Disaggregation Data'!$K$3:$K$234,MATCH(RIGHT(M169,255),RIGHT('Disaggregation Data'!$J$3:$J$234,255),0))=0,"",INDEX('Disaggregation Data'!$K$3:$K$234,MATCH(RIGHT(M169,255),RIGHT('Disaggregation Data'!$J$3:$J$234,255),0))),"")</f>
        <v/>
      </c>
      <c r="F169" s="370" t="str">
        <f t="array" ref="F169">IFERROR(IF(INDEX('Disaggregation Data'!$L$3:$L$234,MATCH(RIGHT(M169,255),RIGHT('Disaggregation Data'!$J$3:$J$234,255),0))=0,"",INDEX('Disaggregation Data'!$L$3:$L$234,MATCH(RIGHT(M169,255),RIGHT('Disaggregation Data'!$J$3:$J$234,255),0))),"")</f>
        <v/>
      </c>
      <c r="G169" s="370" t="str">
        <f t="array" ref="G169">IFERROR(IF(INDEX('Disaggregation Data'!$M$3:$M$234,MATCH(RIGHT(M169,255),RIGHT('Disaggregation Data'!$J$3:$J$234,255),0))=0,"",INDEX('Disaggregation Data'!$M$3:$M$234,MATCH(RIGHT(M169,255),RIGHT('Disaggregation Data'!$J$3:$J$234,255),0))),"")</f>
        <v/>
      </c>
      <c r="H169" s="369" t="str">
        <f t="array" ref="H169">IFERROR(IF(INDEX('Disaggregation Data'!$N$3:$N$234,MATCH(RIGHT(M169,255),RIGHT('Disaggregation Data'!$J$3:$J$234,255),0))=0,"",INDEX('Disaggregation Data'!$N$3:$N$234,MATCH(RIGHT(M169,255),RIGHT('Disaggregation Data'!$J$3:$J$234,255),0))),"")</f>
        <v/>
      </c>
      <c r="I169" s="491" t="str">
        <f t="array" ref="I169">IFERROR(IF(INDEX('Disaggregation Records'!$G$3:$G$56,MATCH(LEFT(L169,255),LEFT('Disaggregation Records'!$D$3:$D$56,255),0))=0,"",INDEX('Disaggregation Records'!$G$3:$G$56,MATCH(LEFT(L169,255),LEFT('Disaggregation Records'!$D$3:$D$56,255),0))),"")</f>
        <v/>
      </c>
      <c r="J169" s="491" t="s">
        <v>400</v>
      </c>
      <c r="K169" s="491">
        <f t="shared" si="8"/>
        <v>120</v>
      </c>
      <c r="L169" s="491" t="str">
        <f t="shared" si="9"/>
        <v/>
      </c>
      <c r="M169" s="491" t="str">
        <f t="shared" si="10"/>
        <v/>
      </c>
      <c r="N169" s="447" t="b">
        <f t="shared" si="11"/>
        <v>0</v>
      </c>
      <c r="O169" s="451" t="s">
        <v>1768</v>
      </c>
      <c r="P169" s="246"/>
      <c r="Q169" s="245"/>
      <c r="U169" s="407"/>
      <c r="V169" s="407"/>
    </row>
    <row r="170" spans="1:22" ht="37.5" customHeight="1" x14ac:dyDescent="0.25">
      <c r="A170" s="367">
        <v>17</v>
      </c>
      <c r="B170" s="386" t="str">
        <f>IFERROR(VLOOKUP(A170,'Impact Indicators - Section B'!$A$9:$S$35,19,FALSE),"")</f>
        <v/>
      </c>
      <c r="C170" s="490" t="str">
        <f t="array" ref="C170">IFERROR(IF(INDEX('Disaggregation Records'!$E$3:$E$56,MATCH(RIGHT(L170,255),RIGHT('Disaggregation Records'!$D$3:$D$56,255),0))=0,"",INDEX('Disaggregation Records'!$E$3:$E$56,MATCH(RIGHT(L170,255),RIGHT('Disaggregation Records'!$D$3:$D$56,255),0))),"")</f>
        <v/>
      </c>
      <c r="D170" s="490" t="str">
        <f t="array" ref="D170">IFERROR(IF(INDEX('Disaggregation Records'!$F$3:$F$56,MATCH(RIGHT(L170,255),RIGHT('Disaggregation Records'!$D$3:$D$56,255),0))=0,"",INDEX('Disaggregation Records'!$F$3:$F$56,MATCH(RIGHT(L170,255),RIGHT('Disaggregation Records'!$D$3:$D$56,255),0))),"")</f>
        <v/>
      </c>
      <c r="E170" s="370" t="str">
        <f t="array" ref="E170">IFERROR(IF(INDEX('Disaggregation Data'!$K$3:$K$234,MATCH(RIGHT(M170,255),RIGHT('Disaggregation Data'!$J$3:$J$234,255),0))=0,"",INDEX('Disaggregation Data'!$K$3:$K$234,MATCH(RIGHT(M170,255),RIGHT('Disaggregation Data'!$J$3:$J$234,255),0))),"")</f>
        <v/>
      </c>
      <c r="F170" s="370" t="str">
        <f t="array" ref="F170">IFERROR(IF(INDEX('Disaggregation Data'!$L$3:$L$234,MATCH(RIGHT(M170,255),RIGHT('Disaggregation Data'!$J$3:$J$234,255),0))=0,"",INDEX('Disaggregation Data'!$L$3:$L$234,MATCH(RIGHT(M170,255),RIGHT('Disaggregation Data'!$J$3:$J$234,255),0))),"")</f>
        <v/>
      </c>
      <c r="G170" s="370" t="str">
        <f t="array" ref="G170">IFERROR(IF(INDEX('Disaggregation Data'!$M$3:$M$234,MATCH(RIGHT(M170,255),RIGHT('Disaggregation Data'!$J$3:$J$234,255),0))=0,"",INDEX('Disaggregation Data'!$M$3:$M$234,MATCH(RIGHT(M170,255),RIGHT('Disaggregation Data'!$J$3:$J$234,255),0))),"")</f>
        <v/>
      </c>
      <c r="H170" s="369" t="str">
        <f t="array" ref="H170">IFERROR(IF(INDEX('Disaggregation Data'!$N$3:$N$234,MATCH(RIGHT(M170,255),RIGHT('Disaggregation Data'!$J$3:$J$234,255),0))=0,"",INDEX('Disaggregation Data'!$N$3:$N$234,MATCH(RIGHT(M170,255),RIGHT('Disaggregation Data'!$J$3:$J$234,255),0))),"")</f>
        <v/>
      </c>
      <c r="I170" s="491" t="str">
        <f t="array" ref="I170">IFERROR(IF(INDEX('Disaggregation Records'!$G$3:$G$56,MATCH(LEFT(L170,255),LEFT('Disaggregation Records'!$D$3:$D$56,255),0))=0,"",INDEX('Disaggregation Records'!$G$3:$G$56,MATCH(LEFT(L170,255),LEFT('Disaggregation Records'!$D$3:$D$56,255),0))),"")</f>
        <v/>
      </c>
      <c r="J170" s="491" t="s">
        <v>400</v>
      </c>
      <c r="K170" s="491">
        <f t="shared" si="8"/>
        <v>121</v>
      </c>
      <c r="L170" s="491" t="str">
        <f t="shared" si="9"/>
        <v/>
      </c>
      <c r="M170" s="491" t="str">
        <f t="shared" si="10"/>
        <v/>
      </c>
      <c r="N170" s="447" t="b">
        <f t="shared" si="11"/>
        <v>0</v>
      </c>
      <c r="O170" s="451" t="s">
        <v>1769</v>
      </c>
      <c r="P170" s="246"/>
      <c r="Q170" s="245"/>
      <c r="U170" s="407"/>
      <c r="V170" s="407"/>
    </row>
    <row r="171" spans="1:22" ht="37.5" customHeight="1" x14ac:dyDescent="0.25">
      <c r="A171" s="367">
        <v>17</v>
      </c>
      <c r="B171" s="386" t="str">
        <f>IFERROR(VLOOKUP(A171,'Impact Indicators - Section B'!$A$9:$S$35,19,FALSE),"")</f>
        <v/>
      </c>
      <c r="C171" s="490" t="str">
        <f t="array" ref="C171">IFERROR(IF(INDEX('Disaggregation Records'!$E$3:$E$56,MATCH(RIGHT(L171,255),RIGHT('Disaggregation Records'!$D$3:$D$56,255),0))=0,"",INDEX('Disaggregation Records'!$E$3:$E$56,MATCH(RIGHT(L171,255),RIGHT('Disaggregation Records'!$D$3:$D$56,255),0))),"")</f>
        <v/>
      </c>
      <c r="D171" s="490" t="str">
        <f t="array" ref="D171">IFERROR(IF(INDEX('Disaggregation Records'!$F$3:$F$56,MATCH(RIGHT(L171,255),RIGHT('Disaggregation Records'!$D$3:$D$56,255),0))=0,"",INDEX('Disaggregation Records'!$F$3:$F$56,MATCH(RIGHT(L171,255),RIGHT('Disaggregation Records'!$D$3:$D$56,255),0))),"")</f>
        <v/>
      </c>
      <c r="E171" s="370" t="str">
        <f t="array" ref="E171">IFERROR(IF(INDEX('Disaggregation Data'!$K$3:$K$234,MATCH(RIGHT(M171,255),RIGHT('Disaggregation Data'!$J$3:$J$234,255),0))=0,"",INDEX('Disaggregation Data'!$K$3:$K$234,MATCH(RIGHT(M171,255),RIGHT('Disaggregation Data'!$J$3:$J$234,255),0))),"")</f>
        <v/>
      </c>
      <c r="F171" s="370" t="str">
        <f t="array" ref="F171">IFERROR(IF(INDEX('Disaggregation Data'!$L$3:$L$234,MATCH(RIGHT(M171,255),RIGHT('Disaggregation Data'!$J$3:$J$234,255),0))=0,"",INDEX('Disaggregation Data'!$L$3:$L$234,MATCH(RIGHT(M171,255),RIGHT('Disaggregation Data'!$J$3:$J$234,255),0))),"")</f>
        <v/>
      </c>
      <c r="G171" s="370" t="str">
        <f t="array" ref="G171">IFERROR(IF(INDEX('Disaggregation Data'!$M$3:$M$234,MATCH(RIGHT(M171,255),RIGHT('Disaggregation Data'!$J$3:$J$234,255),0))=0,"",INDEX('Disaggregation Data'!$M$3:$M$234,MATCH(RIGHT(M171,255),RIGHT('Disaggregation Data'!$J$3:$J$234,255),0))),"")</f>
        <v/>
      </c>
      <c r="H171" s="369" t="str">
        <f t="array" ref="H171">IFERROR(IF(INDEX('Disaggregation Data'!$N$3:$N$234,MATCH(RIGHT(M171,255),RIGHT('Disaggregation Data'!$J$3:$J$234,255),0))=0,"",INDEX('Disaggregation Data'!$N$3:$N$234,MATCH(RIGHT(M171,255),RIGHT('Disaggregation Data'!$J$3:$J$234,255),0))),"")</f>
        <v/>
      </c>
      <c r="I171" s="491" t="str">
        <f t="array" ref="I171">IFERROR(IF(INDEX('Disaggregation Records'!$G$3:$G$56,MATCH(LEFT(L171,255),LEFT('Disaggregation Records'!$D$3:$D$56,255),0))=0,"",INDEX('Disaggregation Records'!$G$3:$G$56,MATCH(LEFT(L171,255),LEFT('Disaggregation Records'!$D$3:$D$56,255),0))),"")</f>
        <v/>
      </c>
      <c r="J171" s="491" t="s">
        <v>400</v>
      </c>
      <c r="K171" s="491">
        <f t="shared" si="8"/>
        <v>122</v>
      </c>
      <c r="L171" s="491" t="str">
        <f t="shared" si="9"/>
        <v/>
      </c>
      <c r="M171" s="491" t="str">
        <f t="shared" si="10"/>
        <v/>
      </c>
      <c r="N171" s="447" t="b">
        <f t="shared" si="11"/>
        <v>0</v>
      </c>
      <c r="O171" s="451" t="s">
        <v>1770</v>
      </c>
      <c r="P171" s="246"/>
      <c r="Q171" s="245"/>
      <c r="U171" s="407"/>
      <c r="V171" s="407"/>
    </row>
    <row r="172" spans="1:22" ht="37.5" customHeight="1" x14ac:dyDescent="0.25">
      <c r="A172" s="367">
        <v>17</v>
      </c>
      <c r="B172" s="386" t="str">
        <f>IFERROR(VLOOKUP(A172,'Impact Indicators - Section B'!$A$9:$S$35,19,FALSE),"")</f>
        <v/>
      </c>
      <c r="C172" s="490" t="str">
        <f t="array" ref="C172">IFERROR(IF(INDEX('Disaggregation Records'!$E$3:$E$56,MATCH(RIGHT(L172,255),RIGHT('Disaggregation Records'!$D$3:$D$56,255),0))=0,"",INDEX('Disaggregation Records'!$E$3:$E$56,MATCH(RIGHT(L172,255),RIGHT('Disaggregation Records'!$D$3:$D$56,255),0))),"")</f>
        <v/>
      </c>
      <c r="D172" s="490" t="str">
        <f t="array" ref="D172">IFERROR(IF(INDEX('Disaggregation Records'!$F$3:$F$56,MATCH(RIGHT(L172,255),RIGHT('Disaggregation Records'!$D$3:$D$56,255),0))=0,"",INDEX('Disaggregation Records'!$F$3:$F$56,MATCH(RIGHT(L172,255),RIGHT('Disaggregation Records'!$D$3:$D$56,255),0))),"")</f>
        <v/>
      </c>
      <c r="E172" s="370" t="str">
        <f t="array" ref="E172">IFERROR(IF(INDEX('Disaggregation Data'!$K$3:$K$234,MATCH(RIGHT(M172,255),RIGHT('Disaggregation Data'!$J$3:$J$234,255),0))=0,"",INDEX('Disaggregation Data'!$K$3:$K$234,MATCH(RIGHT(M172,255),RIGHT('Disaggregation Data'!$J$3:$J$234,255),0))),"")</f>
        <v/>
      </c>
      <c r="F172" s="370" t="str">
        <f t="array" ref="F172">IFERROR(IF(INDEX('Disaggregation Data'!$L$3:$L$234,MATCH(RIGHT(M172,255),RIGHT('Disaggregation Data'!$J$3:$J$234,255),0))=0,"",INDEX('Disaggregation Data'!$L$3:$L$234,MATCH(RIGHT(M172,255),RIGHT('Disaggregation Data'!$J$3:$J$234,255),0))),"")</f>
        <v/>
      </c>
      <c r="G172" s="370" t="str">
        <f t="array" ref="G172">IFERROR(IF(INDEX('Disaggregation Data'!$M$3:$M$234,MATCH(RIGHT(M172,255),RIGHT('Disaggregation Data'!$J$3:$J$234,255),0))=0,"",INDEX('Disaggregation Data'!$M$3:$M$234,MATCH(RIGHT(M172,255),RIGHT('Disaggregation Data'!$J$3:$J$234,255),0))),"")</f>
        <v/>
      </c>
      <c r="H172" s="369" t="str">
        <f t="array" ref="H172">IFERROR(IF(INDEX('Disaggregation Data'!$N$3:$N$234,MATCH(RIGHT(M172,255),RIGHT('Disaggregation Data'!$J$3:$J$234,255),0))=0,"",INDEX('Disaggregation Data'!$N$3:$N$234,MATCH(RIGHT(M172,255),RIGHT('Disaggregation Data'!$J$3:$J$234,255),0))),"")</f>
        <v/>
      </c>
      <c r="I172" s="491" t="str">
        <f t="array" ref="I172">IFERROR(IF(INDEX('Disaggregation Records'!$G$3:$G$56,MATCH(LEFT(L172,255),LEFT('Disaggregation Records'!$D$3:$D$56,255),0))=0,"",INDEX('Disaggregation Records'!$G$3:$G$56,MATCH(LEFT(L172,255),LEFT('Disaggregation Records'!$D$3:$D$56,255),0))),"")</f>
        <v/>
      </c>
      <c r="J172" s="491" t="s">
        <v>400</v>
      </c>
      <c r="K172" s="491">
        <f t="shared" si="8"/>
        <v>123</v>
      </c>
      <c r="L172" s="491" t="str">
        <f t="shared" si="9"/>
        <v/>
      </c>
      <c r="M172" s="491" t="str">
        <f t="shared" si="10"/>
        <v/>
      </c>
      <c r="N172" s="447" t="b">
        <f t="shared" si="11"/>
        <v>0</v>
      </c>
      <c r="O172" s="451" t="s">
        <v>1771</v>
      </c>
      <c r="P172" s="246"/>
      <c r="Q172" s="245"/>
      <c r="U172" s="407"/>
      <c r="V172" s="407"/>
    </row>
    <row r="173" spans="1:22" ht="37.5" customHeight="1" x14ac:dyDescent="0.25">
      <c r="A173" s="367">
        <v>17</v>
      </c>
      <c r="B173" s="386" t="str">
        <f>IFERROR(VLOOKUP(A173,'Impact Indicators - Section B'!$A$9:$S$35,19,FALSE),"")</f>
        <v/>
      </c>
      <c r="C173" s="490" t="str">
        <f t="array" ref="C173">IFERROR(IF(INDEX('Disaggregation Records'!$E$3:$E$56,MATCH(RIGHT(L173,255),RIGHT('Disaggregation Records'!$D$3:$D$56,255),0))=0,"",INDEX('Disaggregation Records'!$E$3:$E$56,MATCH(RIGHT(L173,255),RIGHT('Disaggregation Records'!$D$3:$D$56,255),0))),"")</f>
        <v/>
      </c>
      <c r="D173" s="490" t="str">
        <f t="array" ref="D173">IFERROR(IF(INDEX('Disaggregation Records'!$F$3:$F$56,MATCH(RIGHT(L173,255),RIGHT('Disaggregation Records'!$D$3:$D$56,255),0))=0,"",INDEX('Disaggregation Records'!$F$3:$F$56,MATCH(RIGHT(L173,255),RIGHT('Disaggregation Records'!$D$3:$D$56,255),0))),"")</f>
        <v/>
      </c>
      <c r="E173" s="370" t="str">
        <f t="array" ref="E173">IFERROR(IF(INDEX('Disaggregation Data'!$K$3:$K$234,MATCH(RIGHT(M173,255),RIGHT('Disaggregation Data'!$J$3:$J$234,255),0))=0,"",INDEX('Disaggregation Data'!$K$3:$K$234,MATCH(RIGHT(M173,255),RIGHT('Disaggregation Data'!$J$3:$J$234,255),0))),"")</f>
        <v/>
      </c>
      <c r="F173" s="370" t="str">
        <f t="array" ref="F173">IFERROR(IF(INDEX('Disaggregation Data'!$L$3:$L$234,MATCH(RIGHT(M173,255),RIGHT('Disaggregation Data'!$J$3:$J$234,255),0))=0,"",INDEX('Disaggregation Data'!$L$3:$L$234,MATCH(RIGHT(M173,255),RIGHT('Disaggregation Data'!$J$3:$J$234,255),0))),"")</f>
        <v/>
      </c>
      <c r="G173" s="370" t="str">
        <f t="array" ref="G173">IFERROR(IF(INDEX('Disaggregation Data'!$M$3:$M$234,MATCH(RIGHT(M173,255),RIGHT('Disaggregation Data'!$J$3:$J$234,255),0))=0,"",INDEX('Disaggregation Data'!$M$3:$M$234,MATCH(RIGHT(M173,255),RIGHT('Disaggregation Data'!$J$3:$J$234,255),0))),"")</f>
        <v/>
      </c>
      <c r="H173" s="369" t="str">
        <f t="array" ref="H173">IFERROR(IF(INDEX('Disaggregation Data'!$N$3:$N$234,MATCH(RIGHT(M173,255),RIGHT('Disaggregation Data'!$J$3:$J$234,255),0))=0,"",INDEX('Disaggregation Data'!$N$3:$N$234,MATCH(RIGHT(M173,255),RIGHT('Disaggregation Data'!$J$3:$J$234,255),0))),"")</f>
        <v/>
      </c>
      <c r="I173" s="491" t="str">
        <f t="array" ref="I173">IFERROR(IF(INDEX('Disaggregation Records'!$G$3:$G$56,MATCH(LEFT(L173,255),LEFT('Disaggregation Records'!$D$3:$D$56,255),0))=0,"",INDEX('Disaggregation Records'!$G$3:$G$56,MATCH(LEFT(L173,255),LEFT('Disaggregation Records'!$D$3:$D$56,255),0))),"")</f>
        <v/>
      </c>
      <c r="J173" s="491" t="s">
        <v>400</v>
      </c>
      <c r="K173" s="491">
        <f t="shared" si="8"/>
        <v>124</v>
      </c>
      <c r="L173" s="491" t="str">
        <f t="shared" si="9"/>
        <v/>
      </c>
      <c r="M173" s="491" t="str">
        <f t="shared" si="10"/>
        <v/>
      </c>
      <c r="N173" s="447" t="b">
        <f t="shared" si="11"/>
        <v>0</v>
      </c>
      <c r="O173" s="451" t="s">
        <v>1772</v>
      </c>
      <c r="P173" s="246"/>
      <c r="Q173" s="245"/>
      <c r="U173" s="407"/>
      <c r="V173" s="407"/>
    </row>
    <row r="174" spans="1:22" ht="37.5" customHeight="1" x14ac:dyDescent="0.25">
      <c r="A174" s="367">
        <v>17</v>
      </c>
      <c r="B174" s="386" t="str">
        <f>IFERROR(VLOOKUP(A174,'Impact Indicators - Section B'!$A$9:$S$35,19,FALSE),"")</f>
        <v/>
      </c>
      <c r="C174" s="490" t="str">
        <f t="array" ref="C174">IFERROR(IF(INDEX('Disaggregation Records'!$E$3:$E$56,MATCH(RIGHT(L174,255),RIGHT('Disaggregation Records'!$D$3:$D$56,255),0))=0,"",INDEX('Disaggregation Records'!$E$3:$E$56,MATCH(RIGHT(L174,255),RIGHT('Disaggregation Records'!$D$3:$D$56,255),0))),"")</f>
        <v/>
      </c>
      <c r="D174" s="490" t="str">
        <f t="array" ref="D174">IFERROR(IF(INDEX('Disaggregation Records'!$F$3:$F$56,MATCH(RIGHT(L174,255),RIGHT('Disaggregation Records'!$D$3:$D$56,255),0))=0,"",INDEX('Disaggregation Records'!$F$3:$F$56,MATCH(RIGHT(L174,255),RIGHT('Disaggregation Records'!$D$3:$D$56,255),0))),"")</f>
        <v/>
      </c>
      <c r="E174" s="370" t="str">
        <f t="array" ref="E174">IFERROR(IF(INDEX('Disaggregation Data'!$K$3:$K$234,MATCH(RIGHT(M174,255),RIGHT('Disaggregation Data'!$J$3:$J$234,255),0))=0,"",INDEX('Disaggregation Data'!$K$3:$K$234,MATCH(RIGHT(M174,255),RIGHT('Disaggregation Data'!$J$3:$J$234,255),0))),"")</f>
        <v/>
      </c>
      <c r="F174" s="370" t="str">
        <f t="array" ref="F174">IFERROR(IF(INDEX('Disaggregation Data'!$L$3:$L$234,MATCH(RIGHT(M174,255),RIGHT('Disaggregation Data'!$J$3:$J$234,255),0))=0,"",INDEX('Disaggregation Data'!$L$3:$L$234,MATCH(RIGHT(M174,255),RIGHT('Disaggregation Data'!$J$3:$J$234,255),0))),"")</f>
        <v/>
      </c>
      <c r="G174" s="370" t="str">
        <f t="array" ref="G174">IFERROR(IF(INDEX('Disaggregation Data'!$M$3:$M$234,MATCH(RIGHT(M174,255),RIGHT('Disaggregation Data'!$J$3:$J$234,255),0))=0,"",INDEX('Disaggregation Data'!$M$3:$M$234,MATCH(RIGHT(M174,255),RIGHT('Disaggregation Data'!$J$3:$J$234,255),0))),"")</f>
        <v/>
      </c>
      <c r="H174" s="369" t="str">
        <f t="array" ref="H174">IFERROR(IF(INDEX('Disaggregation Data'!$N$3:$N$234,MATCH(RIGHT(M174,255),RIGHT('Disaggregation Data'!$J$3:$J$234,255),0))=0,"",INDEX('Disaggregation Data'!$N$3:$N$234,MATCH(RIGHT(M174,255),RIGHT('Disaggregation Data'!$J$3:$J$234,255),0))),"")</f>
        <v/>
      </c>
      <c r="I174" s="491" t="str">
        <f t="array" ref="I174">IFERROR(IF(INDEX('Disaggregation Records'!$G$3:$G$56,MATCH(LEFT(L174,255),LEFT('Disaggregation Records'!$D$3:$D$56,255),0))=0,"",INDEX('Disaggregation Records'!$G$3:$G$56,MATCH(LEFT(L174,255),LEFT('Disaggregation Records'!$D$3:$D$56,255),0))),"")</f>
        <v/>
      </c>
      <c r="J174" s="491" t="s">
        <v>400</v>
      </c>
      <c r="K174" s="491">
        <f t="shared" si="8"/>
        <v>125</v>
      </c>
      <c r="L174" s="491" t="str">
        <f t="shared" si="9"/>
        <v/>
      </c>
      <c r="M174" s="491" t="str">
        <f t="shared" si="10"/>
        <v/>
      </c>
      <c r="N174" s="447" t="b">
        <f t="shared" si="11"/>
        <v>0</v>
      </c>
      <c r="O174" s="451" t="s">
        <v>1773</v>
      </c>
      <c r="P174" s="246"/>
      <c r="Q174" s="245"/>
      <c r="U174" s="407"/>
      <c r="V174" s="407"/>
    </row>
    <row r="175" spans="1:22" ht="37.5" customHeight="1" x14ac:dyDescent="0.25">
      <c r="A175" s="367">
        <v>17</v>
      </c>
      <c r="B175" s="386" t="str">
        <f>IFERROR(VLOOKUP(A175,'Impact Indicators - Section B'!$A$9:$S$35,19,FALSE),"")</f>
        <v/>
      </c>
      <c r="C175" s="490" t="str">
        <f t="array" ref="C175">IFERROR(IF(INDEX('Disaggregation Records'!$E$3:$E$56,MATCH(RIGHT(L175,255),RIGHT('Disaggregation Records'!$D$3:$D$56,255),0))=0,"",INDEX('Disaggregation Records'!$E$3:$E$56,MATCH(RIGHT(L175,255),RIGHT('Disaggregation Records'!$D$3:$D$56,255),0))),"")</f>
        <v/>
      </c>
      <c r="D175" s="490" t="str">
        <f t="array" ref="D175">IFERROR(IF(INDEX('Disaggregation Records'!$F$3:$F$56,MATCH(RIGHT(L175,255),RIGHT('Disaggregation Records'!$D$3:$D$56,255),0))=0,"",INDEX('Disaggregation Records'!$F$3:$F$56,MATCH(RIGHT(L175,255),RIGHT('Disaggregation Records'!$D$3:$D$56,255),0))),"")</f>
        <v/>
      </c>
      <c r="E175" s="370" t="str">
        <f t="array" ref="E175">IFERROR(IF(INDEX('Disaggregation Data'!$K$3:$K$234,MATCH(RIGHT(M175,255),RIGHT('Disaggregation Data'!$J$3:$J$234,255),0))=0,"",INDEX('Disaggregation Data'!$K$3:$K$234,MATCH(RIGHT(M175,255),RIGHT('Disaggregation Data'!$J$3:$J$234,255),0))),"")</f>
        <v/>
      </c>
      <c r="F175" s="370" t="str">
        <f t="array" ref="F175">IFERROR(IF(INDEX('Disaggregation Data'!$L$3:$L$234,MATCH(RIGHT(M175,255),RIGHT('Disaggregation Data'!$J$3:$J$234,255),0))=0,"",INDEX('Disaggregation Data'!$L$3:$L$234,MATCH(RIGHT(M175,255),RIGHT('Disaggregation Data'!$J$3:$J$234,255),0))),"")</f>
        <v/>
      </c>
      <c r="G175" s="370" t="str">
        <f t="array" ref="G175">IFERROR(IF(INDEX('Disaggregation Data'!$M$3:$M$234,MATCH(RIGHT(M175,255),RIGHT('Disaggregation Data'!$J$3:$J$234,255),0))=0,"",INDEX('Disaggregation Data'!$M$3:$M$234,MATCH(RIGHT(M175,255),RIGHT('Disaggregation Data'!$J$3:$J$234,255),0))),"")</f>
        <v/>
      </c>
      <c r="H175" s="369" t="str">
        <f t="array" ref="H175">IFERROR(IF(INDEX('Disaggregation Data'!$N$3:$N$234,MATCH(RIGHT(M175,255),RIGHT('Disaggregation Data'!$J$3:$J$234,255),0))=0,"",INDEX('Disaggregation Data'!$N$3:$N$234,MATCH(RIGHT(M175,255),RIGHT('Disaggregation Data'!$J$3:$J$234,255),0))),"")</f>
        <v/>
      </c>
      <c r="I175" s="491" t="str">
        <f t="array" ref="I175">IFERROR(IF(INDEX('Disaggregation Records'!$G$3:$G$56,MATCH(LEFT(L175,255),LEFT('Disaggregation Records'!$D$3:$D$56,255),0))=0,"",INDEX('Disaggregation Records'!$G$3:$G$56,MATCH(LEFT(L175,255),LEFT('Disaggregation Records'!$D$3:$D$56,255),0))),"")</f>
        <v/>
      </c>
      <c r="J175" s="491" t="s">
        <v>400</v>
      </c>
      <c r="K175" s="491">
        <f t="shared" si="8"/>
        <v>126</v>
      </c>
      <c r="L175" s="491" t="str">
        <f t="shared" si="9"/>
        <v/>
      </c>
      <c r="M175" s="491" t="str">
        <f t="shared" si="10"/>
        <v/>
      </c>
      <c r="N175" s="447" t="b">
        <f t="shared" si="11"/>
        <v>0</v>
      </c>
      <c r="O175" s="451" t="s">
        <v>1774</v>
      </c>
      <c r="P175" s="246"/>
      <c r="Q175" s="245"/>
      <c r="U175" s="407"/>
      <c r="V175" s="407"/>
    </row>
    <row r="176" spans="1:22" ht="37.5" customHeight="1" x14ac:dyDescent="0.25">
      <c r="A176" s="367">
        <v>17</v>
      </c>
      <c r="B176" s="386" t="str">
        <f>IFERROR(VLOOKUP(A176,'Impact Indicators - Section B'!$A$9:$S$35,19,FALSE),"")</f>
        <v/>
      </c>
      <c r="C176" s="490" t="str">
        <f t="array" ref="C176">IFERROR(IF(INDEX('Disaggregation Records'!$E$3:$E$56,MATCH(RIGHT(L176,255),RIGHT('Disaggregation Records'!$D$3:$D$56,255),0))=0,"",INDEX('Disaggregation Records'!$E$3:$E$56,MATCH(RIGHT(L176,255),RIGHT('Disaggregation Records'!$D$3:$D$56,255),0))),"")</f>
        <v/>
      </c>
      <c r="D176" s="490" t="str">
        <f t="array" ref="D176">IFERROR(IF(INDEX('Disaggregation Records'!$F$3:$F$56,MATCH(RIGHT(L176,255),RIGHT('Disaggregation Records'!$D$3:$D$56,255),0))=0,"",INDEX('Disaggregation Records'!$F$3:$F$56,MATCH(RIGHT(L176,255),RIGHT('Disaggregation Records'!$D$3:$D$56,255),0))),"")</f>
        <v/>
      </c>
      <c r="E176" s="370" t="str">
        <f t="array" ref="E176">IFERROR(IF(INDEX('Disaggregation Data'!$K$3:$K$234,MATCH(RIGHT(M176,255),RIGHT('Disaggregation Data'!$J$3:$J$234,255),0))=0,"",INDEX('Disaggregation Data'!$K$3:$K$234,MATCH(RIGHT(M176,255),RIGHT('Disaggregation Data'!$J$3:$J$234,255),0))),"")</f>
        <v/>
      </c>
      <c r="F176" s="370" t="str">
        <f t="array" ref="F176">IFERROR(IF(INDEX('Disaggregation Data'!$L$3:$L$234,MATCH(RIGHT(M176,255),RIGHT('Disaggregation Data'!$J$3:$J$234,255),0))=0,"",INDEX('Disaggregation Data'!$L$3:$L$234,MATCH(RIGHT(M176,255),RIGHT('Disaggregation Data'!$J$3:$J$234,255),0))),"")</f>
        <v/>
      </c>
      <c r="G176" s="370" t="str">
        <f t="array" ref="G176">IFERROR(IF(INDEX('Disaggregation Data'!$M$3:$M$234,MATCH(RIGHT(M176,255),RIGHT('Disaggregation Data'!$J$3:$J$234,255),0))=0,"",INDEX('Disaggregation Data'!$M$3:$M$234,MATCH(RIGHT(M176,255),RIGHT('Disaggregation Data'!$J$3:$J$234,255),0))),"")</f>
        <v/>
      </c>
      <c r="H176" s="369" t="str">
        <f t="array" ref="H176">IFERROR(IF(INDEX('Disaggregation Data'!$N$3:$N$234,MATCH(RIGHT(M176,255),RIGHT('Disaggregation Data'!$J$3:$J$234,255),0))=0,"",INDEX('Disaggregation Data'!$N$3:$N$234,MATCH(RIGHT(M176,255),RIGHT('Disaggregation Data'!$J$3:$J$234,255),0))),"")</f>
        <v/>
      </c>
      <c r="I176" s="491" t="str">
        <f t="array" ref="I176">IFERROR(IF(INDEX('Disaggregation Records'!$G$3:$G$56,MATCH(LEFT(L176,255),LEFT('Disaggregation Records'!$D$3:$D$56,255),0))=0,"",INDEX('Disaggregation Records'!$G$3:$G$56,MATCH(LEFT(L176,255),LEFT('Disaggregation Records'!$D$3:$D$56,255),0))),"")</f>
        <v/>
      </c>
      <c r="J176" s="491" t="s">
        <v>400</v>
      </c>
      <c r="K176" s="491">
        <f t="shared" si="8"/>
        <v>127</v>
      </c>
      <c r="L176" s="491" t="str">
        <f t="shared" si="9"/>
        <v/>
      </c>
      <c r="M176" s="491" t="str">
        <f t="shared" si="10"/>
        <v/>
      </c>
      <c r="N176" s="447" t="b">
        <f t="shared" si="11"/>
        <v>0</v>
      </c>
      <c r="O176" s="451" t="s">
        <v>1775</v>
      </c>
      <c r="P176" s="246"/>
      <c r="Q176" s="245"/>
      <c r="U176" s="407"/>
      <c r="V176" s="407"/>
    </row>
    <row r="177" spans="1:22" ht="37.5" customHeight="1" x14ac:dyDescent="0.25">
      <c r="A177" s="367">
        <v>17</v>
      </c>
      <c r="B177" s="386" t="str">
        <f>IFERROR(VLOOKUP(A177,'Impact Indicators - Section B'!$A$9:$S$35,19,FALSE),"")</f>
        <v/>
      </c>
      <c r="C177" s="490" t="str">
        <f t="array" ref="C177">IFERROR(IF(INDEX('Disaggregation Records'!$E$3:$E$56,MATCH(RIGHT(L177,255),RIGHT('Disaggregation Records'!$D$3:$D$56,255),0))=0,"",INDEX('Disaggregation Records'!$E$3:$E$56,MATCH(RIGHT(L177,255),RIGHT('Disaggregation Records'!$D$3:$D$56,255),0))),"")</f>
        <v/>
      </c>
      <c r="D177" s="490" t="str">
        <f t="array" ref="D177">IFERROR(IF(INDEX('Disaggregation Records'!$F$3:$F$56,MATCH(RIGHT(L177,255),RIGHT('Disaggregation Records'!$D$3:$D$56,255),0))=0,"",INDEX('Disaggregation Records'!$F$3:$F$56,MATCH(RIGHT(L177,255),RIGHT('Disaggregation Records'!$D$3:$D$56,255),0))),"")</f>
        <v/>
      </c>
      <c r="E177" s="370" t="str">
        <f t="array" ref="E177">IFERROR(IF(INDEX('Disaggregation Data'!$K$3:$K$234,MATCH(RIGHT(M177,255),RIGHT('Disaggregation Data'!$J$3:$J$234,255),0))=0,"",INDEX('Disaggregation Data'!$K$3:$K$234,MATCH(RIGHT(M177,255),RIGHT('Disaggregation Data'!$J$3:$J$234,255),0))),"")</f>
        <v/>
      </c>
      <c r="F177" s="370" t="str">
        <f t="array" ref="F177">IFERROR(IF(INDEX('Disaggregation Data'!$L$3:$L$234,MATCH(RIGHT(M177,255),RIGHT('Disaggregation Data'!$J$3:$J$234,255),0))=0,"",INDEX('Disaggregation Data'!$L$3:$L$234,MATCH(RIGHT(M177,255),RIGHT('Disaggregation Data'!$J$3:$J$234,255),0))),"")</f>
        <v/>
      </c>
      <c r="G177" s="370" t="str">
        <f t="array" ref="G177">IFERROR(IF(INDEX('Disaggregation Data'!$M$3:$M$234,MATCH(RIGHT(M177,255),RIGHT('Disaggregation Data'!$J$3:$J$234,255),0))=0,"",INDEX('Disaggregation Data'!$M$3:$M$234,MATCH(RIGHT(M177,255),RIGHT('Disaggregation Data'!$J$3:$J$234,255),0))),"")</f>
        <v/>
      </c>
      <c r="H177" s="369" t="str">
        <f t="array" ref="H177">IFERROR(IF(INDEX('Disaggregation Data'!$N$3:$N$234,MATCH(RIGHT(M177,255),RIGHT('Disaggregation Data'!$J$3:$J$234,255),0))=0,"",INDEX('Disaggregation Data'!$N$3:$N$234,MATCH(RIGHT(M177,255),RIGHT('Disaggregation Data'!$J$3:$J$234,255),0))),"")</f>
        <v/>
      </c>
      <c r="I177" s="491" t="str">
        <f t="array" ref="I177">IFERROR(IF(INDEX('Disaggregation Records'!$G$3:$G$56,MATCH(LEFT(L177,255),LEFT('Disaggregation Records'!$D$3:$D$56,255),0))=0,"",INDEX('Disaggregation Records'!$G$3:$G$56,MATCH(LEFT(L177,255),LEFT('Disaggregation Records'!$D$3:$D$56,255),0))),"")</f>
        <v/>
      </c>
      <c r="J177" s="491" t="s">
        <v>400</v>
      </c>
      <c r="K177" s="491">
        <f t="shared" si="8"/>
        <v>128</v>
      </c>
      <c r="L177" s="491" t="str">
        <f t="shared" si="9"/>
        <v/>
      </c>
      <c r="M177" s="491" t="str">
        <f t="shared" si="10"/>
        <v/>
      </c>
      <c r="N177" s="447" t="b">
        <f t="shared" si="11"/>
        <v>0</v>
      </c>
      <c r="O177" s="451" t="s">
        <v>1776</v>
      </c>
      <c r="P177" s="246"/>
      <c r="Q177" s="245"/>
      <c r="U177" s="407"/>
      <c r="V177" s="407"/>
    </row>
    <row r="178" spans="1:22" ht="37.5" customHeight="1" x14ac:dyDescent="0.25">
      <c r="A178" s="367">
        <v>17</v>
      </c>
      <c r="B178" s="386" t="str">
        <f>IFERROR(VLOOKUP(A178,'Impact Indicators - Section B'!$A$9:$S$35,19,FALSE),"")</f>
        <v/>
      </c>
      <c r="C178" s="490" t="str">
        <f t="array" ref="C178">IFERROR(IF(INDEX('Disaggregation Records'!$E$3:$E$56,MATCH(RIGHT(L178,255),RIGHT('Disaggregation Records'!$D$3:$D$56,255),0))=0,"",INDEX('Disaggregation Records'!$E$3:$E$56,MATCH(RIGHT(L178,255),RIGHT('Disaggregation Records'!$D$3:$D$56,255),0))),"")</f>
        <v/>
      </c>
      <c r="D178" s="490" t="str">
        <f t="array" ref="D178">IFERROR(IF(INDEX('Disaggregation Records'!$F$3:$F$56,MATCH(RIGHT(L178,255),RIGHT('Disaggregation Records'!$D$3:$D$56,255),0))=0,"",INDEX('Disaggregation Records'!$F$3:$F$56,MATCH(RIGHT(L178,255),RIGHT('Disaggregation Records'!$D$3:$D$56,255),0))),"")</f>
        <v/>
      </c>
      <c r="E178" s="370" t="str">
        <f t="array" ref="E178">IFERROR(IF(INDEX('Disaggregation Data'!$K$3:$K$234,MATCH(RIGHT(M178,255),RIGHT('Disaggregation Data'!$J$3:$J$234,255),0))=0,"",INDEX('Disaggregation Data'!$K$3:$K$234,MATCH(RIGHT(M178,255),RIGHT('Disaggregation Data'!$J$3:$J$234,255),0))),"")</f>
        <v/>
      </c>
      <c r="F178" s="370" t="str">
        <f t="array" ref="F178">IFERROR(IF(INDEX('Disaggregation Data'!$L$3:$L$234,MATCH(RIGHT(M178,255),RIGHT('Disaggregation Data'!$J$3:$J$234,255),0))=0,"",INDEX('Disaggregation Data'!$L$3:$L$234,MATCH(RIGHT(M178,255),RIGHT('Disaggregation Data'!$J$3:$J$234,255),0))),"")</f>
        <v/>
      </c>
      <c r="G178" s="370" t="str">
        <f t="array" ref="G178">IFERROR(IF(INDEX('Disaggregation Data'!$M$3:$M$234,MATCH(RIGHT(M178,255),RIGHT('Disaggregation Data'!$J$3:$J$234,255),0))=0,"",INDEX('Disaggregation Data'!$M$3:$M$234,MATCH(RIGHT(M178,255),RIGHT('Disaggregation Data'!$J$3:$J$234,255),0))),"")</f>
        <v/>
      </c>
      <c r="H178" s="369" t="str">
        <f t="array" ref="H178">IFERROR(IF(INDEX('Disaggregation Data'!$N$3:$N$234,MATCH(RIGHT(M178,255),RIGHT('Disaggregation Data'!$J$3:$J$234,255),0))=0,"",INDEX('Disaggregation Data'!$N$3:$N$234,MATCH(RIGHT(M178,255),RIGHT('Disaggregation Data'!$J$3:$J$234,255),0))),"")</f>
        <v/>
      </c>
      <c r="I178" s="491" t="str">
        <f t="array" ref="I178">IFERROR(IF(INDEX('Disaggregation Records'!$G$3:$G$56,MATCH(LEFT(L178,255),LEFT('Disaggregation Records'!$D$3:$D$56,255),0))=0,"",INDEX('Disaggregation Records'!$G$3:$G$56,MATCH(LEFT(L178,255),LEFT('Disaggregation Records'!$D$3:$D$56,255),0))),"")</f>
        <v/>
      </c>
      <c r="J178" s="491" t="s">
        <v>400</v>
      </c>
      <c r="K178" s="491">
        <f t="shared" si="8"/>
        <v>129</v>
      </c>
      <c r="L178" s="491" t="str">
        <f t="shared" si="9"/>
        <v/>
      </c>
      <c r="M178" s="491" t="str">
        <f t="shared" si="10"/>
        <v/>
      </c>
      <c r="N178" s="447" t="b">
        <f t="shared" si="11"/>
        <v>0</v>
      </c>
      <c r="O178" s="451" t="s">
        <v>1777</v>
      </c>
      <c r="P178" s="246"/>
      <c r="Q178" s="245"/>
      <c r="U178" s="407"/>
      <c r="V178" s="407"/>
    </row>
    <row r="179" spans="1:22" ht="37.5" customHeight="1" x14ac:dyDescent="0.25">
      <c r="A179" s="367">
        <v>18</v>
      </c>
      <c r="B179" s="386" t="str">
        <f>IFERROR(VLOOKUP(A179,'Impact Indicators - Section B'!$A$9:$S$35,19,FALSE),"")</f>
        <v/>
      </c>
      <c r="C179" s="490" t="str">
        <f t="array" ref="C179">IFERROR(IF(INDEX('Disaggregation Records'!$E$3:$E$56,MATCH(RIGHT(L179,255),RIGHT('Disaggregation Records'!$D$3:$D$56,255),0))=0,"",INDEX('Disaggregation Records'!$E$3:$E$56,MATCH(RIGHT(L179,255),RIGHT('Disaggregation Records'!$D$3:$D$56,255),0))),"")</f>
        <v/>
      </c>
      <c r="D179" s="490" t="str">
        <f t="array" ref="D179">IFERROR(IF(INDEX('Disaggregation Records'!$F$3:$F$56,MATCH(RIGHT(L179,255),RIGHT('Disaggregation Records'!$D$3:$D$56,255),0))=0,"",INDEX('Disaggregation Records'!$F$3:$F$56,MATCH(RIGHT(L179,255),RIGHT('Disaggregation Records'!$D$3:$D$56,255),0))),"")</f>
        <v/>
      </c>
      <c r="E179" s="370" t="str">
        <f t="array" ref="E179">IFERROR(IF(INDEX('Disaggregation Data'!$K$3:$K$234,MATCH(RIGHT(M179,255),RIGHT('Disaggregation Data'!$J$3:$J$234,255),0))=0,"",INDEX('Disaggregation Data'!$K$3:$K$234,MATCH(RIGHT(M179,255),RIGHT('Disaggregation Data'!$J$3:$J$234,255),0))),"")</f>
        <v/>
      </c>
      <c r="F179" s="370" t="str">
        <f t="array" ref="F179">IFERROR(IF(INDEX('Disaggregation Data'!$L$3:$L$234,MATCH(RIGHT(M179,255),RIGHT('Disaggregation Data'!$J$3:$J$234,255),0))=0,"",INDEX('Disaggregation Data'!$L$3:$L$234,MATCH(RIGHT(M179,255),RIGHT('Disaggregation Data'!$J$3:$J$234,255),0))),"")</f>
        <v/>
      </c>
      <c r="G179" s="370" t="str">
        <f t="array" ref="G179">IFERROR(IF(INDEX('Disaggregation Data'!$M$3:$M$234,MATCH(RIGHT(M179,255),RIGHT('Disaggregation Data'!$J$3:$J$234,255),0))=0,"",INDEX('Disaggregation Data'!$M$3:$M$234,MATCH(RIGHT(M179,255),RIGHT('Disaggregation Data'!$J$3:$J$234,255),0))),"")</f>
        <v/>
      </c>
      <c r="H179" s="369" t="str">
        <f t="array" ref="H179">IFERROR(IF(INDEX('Disaggregation Data'!$N$3:$N$234,MATCH(RIGHT(M179,255),RIGHT('Disaggregation Data'!$J$3:$J$234,255),0))=0,"",INDEX('Disaggregation Data'!$N$3:$N$234,MATCH(RIGHT(M179,255),RIGHT('Disaggregation Data'!$J$3:$J$234,255),0))),"")</f>
        <v/>
      </c>
      <c r="I179" s="491" t="str">
        <f t="array" ref="I179">IFERROR(IF(INDEX('Disaggregation Records'!$G$3:$G$56,MATCH(LEFT(L179,255),LEFT('Disaggregation Records'!$D$3:$D$56,255),0))=0,"",INDEX('Disaggregation Records'!$G$3:$G$56,MATCH(LEFT(L179,255),LEFT('Disaggregation Records'!$D$3:$D$56,255),0))),"")</f>
        <v/>
      </c>
      <c r="J179" s="491" t="s">
        <v>401</v>
      </c>
      <c r="K179" s="491">
        <f t="shared" si="8"/>
        <v>130</v>
      </c>
      <c r="L179" s="491" t="str">
        <f t="shared" si="9"/>
        <v/>
      </c>
      <c r="M179" s="491" t="str">
        <f t="shared" si="10"/>
        <v/>
      </c>
      <c r="N179" s="447" t="b">
        <f t="shared" si="11"/>
        <v>0</v>
      </c>
      <c r="O179" s="451" t="s">
        <v>1778</v>
      </c>
      <c r="P179" s="246"/>
      <c r="Q179" s="245"/>
      <c r="U179" s="407"/>
      <c r="V179" s="407"/>
    </row>
    <row r="180" spans="1:22" ht="37.5" customHeight="1" x14ac:dyDescent="0.25">
      <c r="A180" s="367">
        <v>18</v>
      </c>
      <c r="B180" s="386" t="str">
        <f>IFERROR(VLOOKUP(A180,'Impact Indicators - Section B'!$A$9:$S$35,19,FALSE),"")</f>
        <v/>
      </c>
      <c r="C180" s="490" t="str">
        <f t="array" ref="C180">IFERROR(IF(INDEX('Disaggregation Records'!$E$3:$E$56,MATCH(RIGHT(L180,255),RIGHT('Disaggregation Records'!$D$3:$D$56,255),0))=0,"",INDEX('Disaggregation Records'!$E$3:$E$56,MATCH(RIGHT(L180,255),RIGHT('Disaggregation Records'!$D$3:$D$56,255),0))),"")</f>
        <v/>
      </c>
      <c r="D180" s="490" t="str">
        <f t="array" ref="D180">IFERROR(IF(INDEX('Disaggregation Records'!$F$3:$F$56,MATCH(RIGHT(L180,255),RIGHT('Disaggregation Records'!$D$3:$D$56,255),0))=0,"",INDEX('Disaggregation Records'!$F$3:$F$56,MATCH(RIGHT(L180,255),RIGHT('Disaggregation Records'!$D$3:$D$56,255),0))),"")</f>
        <v/>
      </c>
      <c r="E180" s="370" t="str">
        <f t="array" ref="E180">IFERROR(IF(INDEX('Disaggregation Data'!$K$3:$K$234,MATCH(RIGHT(M180,255),RIGHT('Disaggregation Data'!$J$3:$J$234,255),0))=0,"",INDEX('Disaggregation Data'!$K$3:$K$234,MATCH(RIGHT(M180,255),RIGHT('Disaggregation Data'!$J$3:$J$234,255),0))),"")</f>
        <v/>
      </c>
      <c r="F180" s="370" t="str">
        <f t="array" ref="F180">IFERROR(IF(INDEX('Disaggregation Data'!$L$3:$L$234,MATCH(RIGHT(M180,255),RIGHT('Disaggregation Data'!$J$3:$J$234,255),0))=0,"",INDEX('Disaggregation Data'!$L$3:$L$234,MATCH(RIGHT(M180,255),RIGHT('Disaggregation Data'!$J$3:$J$234,255),0))),"")</f>
        <v/>
      </c>
      <c r="G180" s="370" t="str">
        <f t="array" ref="G180">IFERROR(IF(INDEX('Disaggregation Data'!$M$3:$M$234,MATCH(RIGHT(M180,255),RIGHT('Disaggregation Data'!$J$3:$J$234,255),0))=0,"",INDEX('Disaggregation Data'!$M$3:$M$234,MATCH(RIGHT(M180,255),RIGHT('Disaggregation Data'!$J$3:$J$234,255),0))),"")</f>
        <v/>
      </c>
      <c r="H180" s="369" t="str">
        <f t="array" ref="H180">IFERROR(IF(INDEX('Disaggregation Data'!$N$3:$N$234,MATCH(RIGHT(M180,255),RIGHT('Disaggregation Data'!$J$3:$J$234,255),0))=0,"",INDEX('Disaggregation Data'!$N$3:$N$234,MATCH(RIGHT(M180,255),RIGHT('Disaggregation Data'!$J$3:$J$234,255),0))),"")</f>
        <v/>
      </c>
      <c r="I180" s="491" t="str">
        <f t="array" ref="I180">IFERROR(IF(INDEX('Disaggregation Records'!$G$3:$G$56,MATCH(LEFT(L180,255),LEFT('Disaggregation Records'!$D$3:$D$56,255),0))=0,"",INDEX('Disaggregation Records'!$G$3:$G$56,MATCH(LEFT(L180,255),LEFT('Disaggregation Records'!$D$3:$D$56,255),0))),"")</f>
        <v/>
      </c>
      <c r="J180" s="491" t="s">
        <v>401</v>
      </c>
      <c r="K180" s="491">
        <f t="shared" si="8"/>
        <v>131</v>
      </c>
      <c r="L180" s="491" t="str">
        <f t="shared" si="9"/>
        <v/>
      </c>
      <c r="M180" s="491" t="str">
        <f t="shared" si="10"/>
        <v/>
      </c>
      <c r="N180" s="447" t="b">
        <f t="shared" si="11"/>
        <v>0</v>
      </c>
      <c r="O180" s="451" t="s">
        <v>1779</v>
      </c>
      <c r="P180" s="246"/>
      <c r="Q180" s="245"/>
      <c r="U180" s="407"/>
      <c r="V180" s="407"/>
    </row>
    <row r="181" spans="1:22" ht="37.5" customHeight="1" x14ac:dyDescent="0.25">
      <c r="A181" s="367">
        <v>18</v>
      </c>
      <c r="B181" s="386" t="str">
        <f>IFERROR(VLOOKUP(A181,'Impact Indicators - Section B'!$A$9:$S$35,19,FALSE),"")</f>
        <v/>
      </c>
      <c r="C181" s="490" t="str">
        <f t="array" ref="C181">IFERROR(IF(INDEX('Disaggregation Records'!$E$3:$E$56,MATCH(RIGHT(L181,255),RIGHT('Disaggregation Records'!$D$3:$D$56,255),0))=0,"",INDEX('Disaggregation Records'!$E$3:$E$56,MATCH(RIGHT(L181,255),RIGHT('Disaggregation Records'!$D$3:$D$56,255),0))),"")</f>
        <v/>
      </c>
      <c r="D181" s="490" t="str">
        <f t="array" ref="D181">IFERROR(IF(INDEX('Disaggregation Records'!$F$3:$F$56,MATCH(RIGHT(L181,255),RIGHT('Disaggregation Records'!$D$3:$D$56,255),0))=0,"",INDEX('Disaggregation Records'!$F$3:$F$56,MATCH(RIGHT(L181,255),RIGHT('Disaggregation Records'!$D$3:$D$56,255),0))),"")</f>
        <v/>
      </c>
      <c r="E181" s="370" t="str">
        <f t="array" ref="E181">IFERROR(IF(INDEX('Disaggregation Data'!$K$3:$K$234,MATCH(RIGHT(M181,255),RIGHT('Disaggregation Data'!$J$3:$J$234,255),0))=0,"",INDEX('Disaggregation Data'!$K$3:$K$234,MATCH(RIGHT(M181,255),RIGHT('Disaggregation Data'!$J$3:$J$234,255),0))),"")</f>
        <v/>
      </c>
      <c r="F181" s="370" t="str">
        <f t="array" ref="F181">IFERROR(IF(INDEX('Disaggregation Data'!$L$3:$L$234,MATCH(RIGHT(M181,255),RIGHT('Disaggregation Data'!$J$3:$J$234,255),0))=0,"",INDEX('Disaggregation Data'!$L$3:$L$234,MATCH(RIGHT(M181,255),RIGHT('Disaggregation Data'!$J$3:$J$234,255),0))),"")</f>
        <v/>
      </c>
      <c r="G181" s="370" t="str">
        <f t="array" ref="G181">IFERROR(IF(INDEX('Disaggregation Data'!$M$3:$M$234,MATCH(RIGHT(M181,255),RIGHT('Disaggregation Data'!$J$3:$J$234,255),0))=0,"",INDEX('Disaggregation Data'!$M$3:$M$234,MATCH(RIGHT(M181,255),RIGHT('Disaggregation Data'!$J$3:$J$234,255),0))),"")</f>
        <v/>
      </c>
      <c r="H181" s="369" t="str">
        <f t="array" ref="H181">IFERROR(IF(INDEX('Disaggregation Data'!$N$3:$N$234,MATCH(RIGHT(M181,255),RIGHT('Disaggregation Data'!$J$3:$J$234,255),0))=0,"",INDEX('Disaggregation Data'!$N$3:$N$234,MATCH(RIGHT(M181,255),RIGHT('Disaggregation Data'!$J$3:$J$234,255),0))),"")</f>
        <v/>
      </c>
      <c r="I181" s="491" t="str">
        <f t="array" ref="I181">IFERROR(IF(INDEX('Disaggregation Records'!$G$3:$G$56,MATCH(LEFT(L181,255),LEFT('Disaggregation Records'!$D$3:$D$56,255),0))=0,"",INDEX('Disaggregation Records'!$G$3:$G$56,MATCH(LEFT(L181,255),LEFT('Disaggregation Records'!$D$3:$D$56,255),0))),"")</f>
        <v/>
      </c>
      <c r="J181" s="491" t="s">
        <v>401</v>
      </c>
      <c r="K181" s="491">
        <f t="shared" si="8"/>
        <v>132</v>
      </c>
      <c r="L181" s="491" t="str">
        <f t="shared" si="9"/>
        <v/>
      </c>
      <c r="M181" s="491" t="str">
        <f t="shared" si="10"/>
        <v/>
      </c>
      <c r="N181" s="447" t="b">
        <f t="shared" si="11"/>
        <v>0</v>
      </c>
      <c r="O181" s="451" t="s">
        <v>1780</v>
      </c>
      <c r="P181" s="246"/>
      <c r="Q181" s="245"/>
      <c r="U181" s="407"/>
      <c r="V181" s="407"/>
    </row>
    <row r="182" spans="1:22" ht="37.5" customHeight="1" x14ac:dyDescent="0.25">
      <c r="A182" s="367">
        <v>18</v>
      </c>
      <c r="B182" s="386" t="str">
        <f>IFERROR(VLOOKUP(A182,'Impact Indicators - Section B'!$A$9:$S$35,19,FALSE),"")</f>
        <v/>
      </c>
      <c r="C182" s="490" t="str">
        <f t="array" ref="C182">IFERROR(IF(INDEX('Disaggregation Records'!$E$3:$E$56,MATCH(RIGHT(L182,255),RIGHT('Disaggregation Records'!$D$3:$D$56,255),0))=0,"",INDEX('Disaggregation Records'!$E$3:$E$56,MATCH(RIGHT(L182,255),RIGHT('Disaggregation Records'!$D$3:$D$56,255),0))),"")</f>
        <v/>
      </c>
      <c r="D182" s="490" t="str">
        <f t="array" ref="D182">IFERROR(IF(INDEX('Disaggregation Records'!$F$3:$F$56,MATCH(RIGHT(L182,255),RIGHT('Disaggregation Records'!$D$3:$D$56,255),0))=0,"",INDEX('Disaggregation Records'!$F$3:$F$56,MATCH(RIGHT(L182,255),RIGHT('Disaggregation Records'!$D$3:$D$56,255),0))),"")</f>
        <v/>
      </c>
      <c r="E182" s="370" t="str">
        <f t="array" ref="E182">IFERROR(IF(INDEX('Disaggregation Data'!$K$3:$K$234,MATCH(RIGHT(M182,255),RIGHT('Disaggregation Data'!$J$3:$J$234,255),0))=0,"",INDEX('Disaggregation Data'!$K$3:$K$234,MATCH(RIGHT(M182,255),RIGHT('Disaggregation Data'!$J$3:$J$234,255),0))),"")</f>
        <v/>
      </c>
      <c r="F182" s="370" t="str">
        <f t="array" ref="F182">IFERROR(IF(INDEX('Disaggregation Data'!$L$3:$L$234,MATCH(RIGHT(M182,255),RIGHT('Disaggregation Data'!$J$3:$J$234,255),0))=0,"",INDEX('Disaggregation Data'!$L$3:$L$234,MATCH(RIGHT(M182,255),RIGHT('Disaggregation Data'!$J$3:$J$234,255),0))),"")</f>
        <v/>
      </c>
      <c r="G182" s="370" t="str">
        <f t="array" ref="G182">IFERROR(IF(INDEX('Disaggregation Data'!$M$3:$M$234,MATCH(RIGHT(M182,255),RIGHT('Disaggregation Data'!$J$3:$J$234,255),0))=0,"",INDEX('Disaggregation Data'!$M$3:$M$234,MATCH(RIGHT(M182,255),RIGHT('Disaggregation Data'!$J$3:$J$234,255),0))),"")</f>
        <v/>
      </c>
      <c r="H182" s="369" t="str">
        <f t="array" ref="H182">IFERROR(IF(INDEX('Disaggregation Data'!$N$3:$N$234,MATCH(RIGHT(M182,255),RIGHT('Disaggregation Data'!$J$3:$J$234,255),0))=0,"",INDEX('Disaggregation Data'!$N$3:$N$234,MATCH(RIGHT(M182,255),RIGHT('Disaggregation Data'!$J$3:$J$234,255),0))),"")</f>
        <v/>
      </c>
      <c r="I182" s="491" t="str">
        <f t="array" ref="I182">IFERROR(IF(INDEX('Disaggregation Records'!$G$3:$G$56,MATCH(LEFT(L182,255),LEFT('Disaggregation Records'!$D$3:$D$56,255),0))=0,"",INDEX('Disaggregation Records'!$G$3:$G$56,MATCH(LEFT(L182,255),LEFT('Disaggregation Records'!$D$3:$D$56,255),0))),"")</f>
        <v/>
      </c>
      <c r="J182" s="491" t="s">
        <v>401</v>
      </c>
      <c r="K182" s="491">
        <f t="shared" si="8"/>
        <v>133</v>
      </c>
      <c r="L182" s="491" t="str">
        <f t="shared" si="9"/>
        <v/>
      </c>
      <c r="M182" s="491" t="str">
        <f t="shared" si="10"/>
        <v/>
      </c>
      <c r="N182" s="447" t="b">
        <f t="shared" si="11"/>
        <v>0</v>
      </c>
      <c r="O182" s="451" t="s">
        <v>1781</v>
      </c>
      <c r="P182" s="246"/>
      <c r="Q182" s="245"/>
      <c r="U182" s="407"/>
      <c r="V182" s="407"/>
    </row>
    <row r="183" spans="1:22" ht="37.5" customHeight="1" x14ac:dyDescent="0.25">
      <c r="A183" s="367">
        <v>18</v>
      </c>
      <c r="B183" s="386" t="str">
        <f>IFERROR(VLOOKUP(A183,'Impact Indicators - Section B'!$A$9:$S$35,19,FALSE),"")</f>
        <v/>
      </c>
      <c r="C183" s="490" t="str">
        <f t="array" ref="C183">IFERROR(IF(INDEX('Disaggregation Records'!$E$3:$E$56,MATCH(RIGHT(L183,255),RIGHT('Disaggregation Records'!$D$3:$D$56,255),0))=0,"",INDEX('Disaggregation Records'!$E$3:$E$56,MATCH(RIGHT(L183,255),RIGHT('Disaggregation Records'!$D$3:$D$56,255),0))),"")</f>
        <v/>
      </c>
      <c r="D183" s="490" t="str">
        <f t="array" ref="D183">IFERROR(IF(INDEX('Disaggregation Records'!$F$3:$F$56,MATCH(RIGHT(L183,255),RIGHT('Disaggregation Records'!$D$3:$D$56,255),0))=0,"",INDEX('Disaggregation Records'!$F$3:$F$56,MATCH(RIGHT(L183,255),RIGHT('Disaggregation Records'!$D$3:$D$56,255),0))),"")</f>
        <v/>
      </c>
      <c r="E183" s="370" t="str">
        <f t="array" ref="E183">IFERROR(IF(INDEX('Disaggregation Data'!$K$3:$K$234,MATCH(RIGHT(M183,255),RIGHT('Disaggregation Data'!$J$3:$J$234,255),0))=0,"",INDEX('Disaggregation Data'!$K$3:$K$234,MATCH(RIGHT(M183,255),RIGHT('Disaggregation Data'!$J$3:$J$234,255),0))),"")</f>
        <v/>
      </c>
      <c r="F183" s="370" t="str">
        <f t="array" ref="F183">IFERROR(IF(INDEX('Disaggregation Data'!$L$3:$L$234,MATCH(RIGHT(M183,255),RIGHT('Disaggregation Data'!$J$3:$J$234,255),0))=0,"",INDEX('Disaggregation Data'!$L$3:$L$234,MATCH(RIGHT(M183,255),RIGHT('Disaggregation Data'!$J$3:$J$234,255),0))),"")</f>
        <v/>
      </c>
      <c r="G183" s="370" t="str">
        <f t="array" ref="G183">IFERROR(IF(INDEX('Disaggregation Data'!$M$3:$M$234,MATCH(RIGHT(M183,255),RIGHT('Disaggregation Data'!$J$3:$J$234,255),0))=0,"",INDEX('Disaggregation Data'!$M$3:$M$234,MATCH(RIGHT(M183,255),RIGHT('Disaggregation Data'!$J$3:$J$234,255),0))),"")</f>
        <v/>
      </c>
      <c r="H183" s="369" t="str">
        <f t="array" ref="H183">IFERROR(IF(INDEX('Disaggregation Data'!$N$3:$N$234,MATCH(RIGHT(M183,255),RIGHT('Disaggregation Data'!$J$3:$J$234,255),0))=0,"",INDEX('Disaggregation Data'!$N$3:$N$234,MATCH(RIGHT(M183,255),RIGHT('Disaggregation Data'!$J$3:$J$234,255),0))),"")</f>
        <v/>
      </c>
      <c r="I183" s="491" t="str">
        <f t="array" ref="I183">IFERROR(IF(INDEX('Disaggregation Records'!$G$3:$G$56,MATCH(LEFT(L183,255),LEFT('Disaggregation Records'!$D$3:$D$56,255),0))=0,"",INDEX('Disaggregation Records'!$G$3:$G$56,MATCH(LEFT(L183,255),LEFT('Disaggregation Records'!$D$3:$D$56,255),0))),"")</f>
        <v/>
      </c>
      <c r="J183" s="491" t="s">
        <v>401</v>
      </c>
      <c r="K183" s="491">
        <f t="shared" si="8"/>
        <v>134</v>
      </c>
      <c r="L183" s="491" t="str">
        <f t="shared" si="9"/>
        <v/>
      </c>
      <c r="M183" s="491" t="str">
        <f t="shared" si="10"/>
        <v/>
      </c>
      <c r="N183" s="447" t="b">
        <f t="shared" si="11"/>
        <v>0</v>
      </c>
      <c r="O183" s="451" t="s">
        <v>1782</v>
      </c>
      <c r="P183" s="246"/>
      <c r="Q183" s="245"/>
      <c r="U183" s="407"/>
      <c r="V183" s="407"/>
    </row>
    <row r="184" spans="1:22" ht="37.5" customHeight="1" x14ac:dyDescent="0.25">
      <c r="A184" s="367">
        <v>18</v>
      </c>
      <c r="B184" s="386" t="str">
        <f>IFERROR(VLOOKUP(A184,'Impact Indicators - Section B'!$A$9:$S$35,19,FALSE),"")</f>
        <v/>
      </c>
      <c r="C184" s="490" t="str">
        <f t="array" ref="C184">IFERROR(IF(INDEX('Disaggregation Records'!$E$3:$E$56,MATCH(RIGHT(L184,255),RIGHT('Disaggregation Records'!$D$3:$D$56,255),0))=0,"",INDEX('Disaggregation Records'!$E$3:$E$56,MATCH(RIGHT(L184,255),RIGHT('Disaggregation Records'!$D$3:$D$56,255),0))),"")</f>
        <v/>
      </c>
      <c r="D184" s="490" t="str">
        <f t="array" ref="D184">IFERROR(IF(INDEX('Disaggregation Records'!$F$3:$F$56,MATCH(RIGHT(L184,255),RIGHT('Disaggregation Records'!$D$3:$D$56,255),0))=0,"",INDEX('Disaggregation Records'!$F$3:$F$56,MATCH(RIGHT(L184,255),RIGHT('Disaggregation Records'!$D$3:$D$56,255),0))),"")</f>
        <v/>
      </c>
      <c r="E184" s="370" t="str">
        <f t="array" ref="E184">IFERROR(IF(INDEX('Disaggregation Data'!$K$3:$K$234,MATCH(RIGHT(M184,255),RIGHT('Disaggregation Data'!$J$3:$J$234,255),0))=0,"",INDEX('Disaggregation Data'!$K$3:$K$234,MATCH(RIGHT(M184,255),RIGHT('Disaggregation Data'!$J$3:$J$234,255),0))),"")</f>
        <v/>
      </c>
      <c r="F184" s="370" t="str">
        <f t="array" ref="F184">IFERROR(IF(INDEX('Disaggregation Data'!$L$3:$L$234,MATCH(RIGHT(M184,255),RIGHT('Disaggregation Data'!$J$3:$J$234,255),0))=0,"",INDEX('Disaggregation Data'!$L$3:$L$234,MATCH(RIGHT(M184,255),RIGHT('Disaggregation Data'!$J$3:$J$234,255),0))),"")</f>
        <v/>
      </c>
      <c r="G184" s="370" t="str">
        <f t="array" ref="G184">IFERROR(IF(INDEX('Disaggregation Data'!$M$3:$M$234,MATCH(RIGHT(M184,255),RIGHT('Disaggregation Data'!$J$3:$J$234,255),0))=0,"",INDEX('Disaggregation Data'!$M$3:$M$234,MATCH(RIGHT(M184,255),RIGHT('Disaggregation Data'!$J$3:$J$234,255),0))),"")</f>
        <v/>
      </c>
      <c r="H184" s="369" t="str">
        <f t="array" ref="H184">IFERROR(IF(INDEX('Disaggregation Data'!$N$3:$N$234,MATCH(RIGHT(M184,255),RIGHT('Disaggregation Data'!$J$3:$J$234,255),0))=0,"",INDEX('Disaggregation Data'!$N$3:$N$234,MATCH(RIGHT(M184,255),RIGHT('Disaggregation Data'!$J$3:$J$234,255),0))),"")</f>
        <v/>
      </c>
      <c r="I184" s="491" t="str">
        <f t="array" ref="I184">IFERROR(IF(INDEX('Disaggregation Records'!$G$3:$G$56,MATCH(LEFT(L184,255),LEFT('Disaggregation Records'!$D$3:$D$56,255),0))=0,"",INDEX('Disaggregation Records'!$G$3:$G$56,MATCH(LEFT(L184,255),LEFT('Disaggregation Records'!$D$3:$D$56,255),0))),"")</f>
        <v/>
      </c>
      <c r="J184" s="491" t="s">
        <v>401</v>
      </c>
      <c r="K184" s="491">
        <f t="shared" si="8"/>
        <v>135</v>
      </c>
      <c r="L184" s="491" t="str">
        <f t="shared" si="9"/>
        <v/>
      </c>
      <c r="M184" s="491" t="str">
        <f t="shared" si="10"/>
        <v/>
      </c>
      <c r="N184" s="447" t="b">
        <f t="shared" si="11"/>
        <v>0</v>
      </c>
      <c r="O184" s="451" t="s">
        <v>1783</v>
      </c>
      <c r="P184" s="246"/>
      <c r="Q184" s="245"/>
      <c r="U184" s="407"/>
      <c r="V184" s="407"/>
    </row>
    <row r="185" spans="1:22" ht="37.5" customHeight="1" x14ac:dyDescent="0.25">
      <c r="A185" s="367">
        <v>18</v>
      </c>
      <c r="B185" s="386" t="str">
        <f>IFERROR(VLOOKUP(A185,'Impact Indicators - Section B'!$A$9:$S$35,19,FALSE),"")</f>
        <v/>
      </c>
      <c r="C185" s="490" t="str">
        <f t="array" ref="C185">IFERROR(IF(INDEX('Disaggregation Records'!$E$3:$E$56,MATCH(RIGHT(L185,255),RIGHT('Disaggregation Records'!$D$3:$D$56,255),0))=0,"",INDEX('Disaggregation Records'!$E$3:$E$56,MATCH(RIGHT(L185,255),RIGHT('Disaggregation Records'!$D$3:$D$56,255),0))),"")</f>
        <v/>
      </c>
      <c r="D185" s="490" t="str">
        <f t="array" ref="D185">IFERROR(IF(INDEX('Disaggregation Records'!$F$3:$F$56,MATCH(RIGHT(L185,255),RIGHT('Disaggregation Records'!$D$3:$D$56,255),0))=0,"",INDEX('Disaggregation Records'!$F$3:$F$56,MATCH(RIGHT(L185,255),RIGHT('Disaggregation Records'!$D$3:$D$56,255),0))),"")</f>
        <v/>
      </c>
      <c r="E185" s="370" t="str">
        <f t="array" ref="E185">IFERROR(IF(INDEX('Disaggregation Data'!$K$3:$K$234,MATCH(RIGHT(M185,255),RIGHT('Disaggregation Data'!$J$3:$J$234,255),0))=0,"",INDEX('Disaggregation Data'!$K$3:$K$234,MATCH(RIGHT(M185,255),RIGHT('Disaggregation Data'!$J$3:$J$234,255),0))),"")</f>
        <v/>
      </c>
      <c r="F185" s="370" t="str">
        <f t="array" ref="F185">IFERROR(IF(INDEX('Disaggregation Data'!$L$3:$L$234,MATCH(RIGHT(M185,255),RIGHT('Disaggregation Data'!$J$3:$J$234,255),0))=0,"",INDEX('Disaggregation Data'!$L$3:$L$234,MATCH(RIGHT(M185,255),RIGHT('Disaggregation Data'!$J$3:$J$234,255),0))),"")</f>
        <v/>
      </c>
      <c r="G185" s="370" t="str">
        <f t="array" ref="G185">IFERROR(IF(INDEX('Disaggregation Data'!$M$3:$M$234,MATCH(RIGHT(M185,255),RIGHT('Disaggregation Data'!$J$3:$J$234,255),0))=0,"",INDEX('Disaggregation Data'!$M$3:$M$234,MATCH(RIGHT(M185,255),RIGHT('Disaggregation Data'!$J$3:$J$234,255),0))),"")</f>
        <v/>
      </c>
      <c r="H185" s="369" t="str">
        <f t="array" ref="H185">IFERROR(IF(INDEX('Disaggregation Data'!$N$3:$N$234,MATCH(RIGHT(M185,255),RIGHT('Disaggregation Data'!$J$3:$J$234,255),0))=0,"",INDEX('Disaggregation Data'!$N$3:$N$234,MATCH(RIGHT(M185,255),RIGHT('Disaggregation Data'!$J$3:$J$234,255),0))),"")</f>
        <v/>
      </c>
      <c r="I185" s="491" t="str">
        <f t="array" ref="I185">IFERROR(IF(INDEX('Disaggregation Records'!$G$3:$G$56,MATCH(LEFT(L185,255),LEFT('Disaggregation Records'!$D$3:$D$56,255),0))=0,"",INDEX('Disaggregation Records'!$G$3:$G$56,MATCH(LEFT(L185,255),LEFT('Disaggregation Records'!$D$3:$D$56,255),0))),"")</f>
        <v/>
      </c>
      <c r="J185" s="491" t="s">
        <v>401</v>
      </c>
      <c r="K185" s="491">
        <f t="shared" si="8"/>
        <v>136</v>
      </c>
      <c r="L185" s="491" t="str">
        <f t="shared" si="9"/>
        <v/>
      </c>
      <c r="M185" s="491" t="str">
        <f t="shared" si="10"/>
        <v/>
      </c>
      <c r="N185" s="447" t="b">
        <f t="shared" si="11"/>
        <v>0</v>
      </c>
      <c r="O185" s="451" t="s">
        <v>1784</v>
      </c>
      <c r="P185" s="246"/>
      <c r="Q185" s="245"/>
      <c r="U185" s="407"/>
      <c r="V185" s="407"/>
    </row>
    <row r="186" spans="1:22" ht="37.5" customHeight="1" x14ac:dyDescent="0.25">
      <c r="A186" s="367">
        <v>18</v>
      </c>
      <c r="B186" s="386" t="str">
        <f>IFERROR(VLOOKUP(A186,'Impact Indicators - Section B'!$A$9:$S$35,19,FALSE),"")</f>
        <v/>
      </c>
      <c r="C186" s="490" t="str">
        <f t="array" ref="C186">IFERROR(IF(INDEX('Disaggregation Records'!$E$3:$E$56,MATCH(RIGHT(L186,255),RIGHT('Disaggregation Records'!$D$3:$D$56,255),0))=0,"",INDEX('Disaggregation Records'!$E$3:$E$56,MATCH(RIGHT(L186,255),RIGHT('Disaggregation Records'!$D$3:$D$56,255),0))),"")</f>
        <v/>
      </c>
      <c r="D186" s="490" t="str">
        <f t="array" ref="D186">IFERROR(IF(INDEX('Disaggregation Records'!$F$3:$F$56,MATCH(RIGHT(L186,255),RIGHT('Disaggregation Records'!$D$3:$D$56,255),0))=0,"",INDEX('Disaggregation Records'!$F$3:$F$56,MATCH(RIGHT(L186,255),RIGHT('Disaggregation Records'!$D$3:$D$56,255),0))),"")</f>
        <v/>
      </c>
      <c r="E186" s="370" t="str">
        <f t="array" ref="E186">IFERROR(IF(INDEX('Disaggregation Data'!$K$3:$K$234,MATCH(RIGHT(M186,255),RIGHT('Disaggregation Data'!$J$3:$J$234,255),0))=0,"",INDEX('Disaggregation Data'!$K$3:$K$234,MATCH(RIGHT(M186,255),RIGHT('Disaggregation Data'!$J$3:$J$234,255),0))),"")</f>
        <v/>
      </c>
      <c r="F186" s="370" t="str">
        <f t="array" ref="F186">IFERROR(IF(INDEX('Disaggregation Data'!$L$3:$L$234,MATCH(RIGHT(M186,255),RIGHT('Disaggregation Data'!$J$3:$J$234,255),0))=0,"",INDEX('Disaggregation Data'!$L$3:$L$234,MATCH(RIGHT(M186,255),RIGHT('Disaggregation Data'!$J$3:$J$234,255),0))),"")</f>
        <v/>
      </c>
      <c r="G186" s="370" t="str">
        <f t="array" ref="G186">IFERROR(IF(INDEX('Disaggregation Data'!$M$3:$M$234,MATCH(RIGHT(M186,255),RIGHT('Disaggregation Data'!$J$3:$J$234,255),0))=0,"",INDEX('Disaggregation Data'!$M$3:$M$234,MATCH(RIGHT(M186,255),RIGHT('Disaggregation Data'!$J$3:$J$234,255),0))),"")</f>
        <v/>
      </c>
      <c r="H186" s="369" t="str">
        <f t="array" ref="H186">IFERROR(IF(INDEX('Disaggregation Data'!$N$3:$N$234,MATCH(RIGHT(M186,255),RIGHT('Disaggregation Data'!$J$3:$J$234,255),0))=0,"",INDEX('Disaggregation Data'!$N$3:$N$234,MATCH(RIGHT(M186,255),RIGHT('Disaggregation Data'!$J$3:$J$234,255),0))),"")</f>
        <v/>
      </c>
      <c r="I186" s="491" t="str">
        <f t="array" ref="I186">IFERROR(IF(INDEX('Disaggregation Records'!$G$3:$G$56,MATCH(LEFT(L186,255),LEFT('Disaggregation Records'!$D$3:$D$56,255),0))=0,"",INDEX('Disaggregation Records'!$G$3:$G$56,MATCH(LEFT(L186,255),LEFT('Disaggregation Records'!$D$3:$D$56,255),0))),"")</f>
        <v/>
      </c>
      <c r="J186" s="491" t="s">
        <v>401</v>
      </c>
      <c r="K186" s="491">
        <f t="shared" si="8"/>
        <v>137</v>
      </c>
      <c r="L186" s="491" t="str">
        <f t="shared" si="9"/>
        <v/>
      </c>
      <c r="M186" s="491" t="str">
        <f t="shared" si="10"/>
        <v/>
      </c>
      <c r="N186" s="447" t="b">
        <f t="shared" si="11"/>
        <v>0</v>
      </c>
      <c r="O186" s="451" t="s">
        <v>1785</v>
      </c>
      <c r="P186" s="246"/>
      <c r="Q186" s="245"/>
      <c r="U186" s="407"/>
      <c r="V186" s="407"/>
    </row>
    <row r="187" spans="1:22" ht="37.5" customHeight="1" x14ac:dyDescent="0.25">
      <c r="A187" s="367">
        <v>18</v>
      </c>
      <c r="B187" s="386" t="str">
        <f>IFERROR(VLOOKUP(A187,'Impact Indicators - Section B'!$A$9:$S$35,19,FALSE),"")</f>
        <v/>
      </c>
      <c r="C187" s="490" t="str">
        <f t="array" ref="C187">IFERROR(IF(INDEX('Disaggregation Records'!$E$3:$E$56,MATCH(RIGHT(L187,255),RIGHT('Disaggregation Records'!$D$3:$D$56,255),0))=0,"",INDEX('Disaggregation Records'!$E$3:$E$56,MATCH(RIGHT(L187,255),RIGHT('Disaggregation Records'!$D$3:$D$56,255),0))),"")</f>
        <v/>
      </c>
      <c r="D187" s="490" t="str">
        <f t="array" ref="D187">IFERROR(IF(INDEX('Disaggregation Records'!$F$3:$F$56,MATCH(RIGHT(L187,255),RIGHT('Disaggregation Records'!$D$3:$D$56,255),0))=0,"",INDEX('Disaggregation Records'!$F$3:$F$56,MATCH(RIGHT(L187,255),RIGHT('Disaggregation Records'!$D$3:$D$56,255),0))),"")</f>
        <v/>
      </c>
      <c r="E187" s="370" t="str">
        <f t="array" ref="E187">IFERROR(IF(INDEX('Disaggregation Data'!$K$3:$K$234,MATCH(RIGHT(M187,255),RIGHT('Disaggregation Data'!$J$3:$J$234,255),0))=0,"",INDEX('Disaggregation Data'!$K$3:$K$234,MATCH(RIGHT(M187,255),RIGHT('Disaggregation Data'!$J$3:$J$234,255),0))),"")</f>
        <v/>
      </c>
      <c r="F187" s="370" t="str">
        <f t="array" ref="F187">IFERROR(IF(INDEX('Disaggregation Data'!$L$3:$L$234,MATCH(RIGHT(M187,255),RIGHT('Disaggregation Data'!$J$3:$J$234,255),0))=0,"",INDEX('Disaggregation Data'!$L$3:$L$234,MATCH(RIGHT(M187,255),RIGHT('Disaggregation Data'!$J$3:$J$234,255),0))),"")</f>
        <v/>
      </c>
      <c r="G187" s="370" t="str">
        <f t="array" ref="G187">IFERROR(IF(INDEX('Disaggregation Data'!$M$3:$M$234,MATCH(RIGHT(M187,255),RIGHT('Disaggregation Data'!$J$3:$J$234,255),0))=0,"",INDEX('Disaggregation Data'!$M$3:$M$234,MATCH(RIGHT(M187,255),RIGHT('Disaggregation Data'!$J$3:$J$234,255),0))),"")</f>
        <v/>
      </c>
      <c r="H187" s="369" t="str">
        <f t="array" ref="H187">IFERROR(IF(INDEX('Disaggregation Data'!$N$3:$N$234,MATCH(RIGHT(M187,255),RIGHT('Disaggregation Data'!$J$3:$J$234,255),0))=0,"",INDEX('Disaggregation Data'!$N$3:$N$234,MATCH(RIGHT(M187,255),RIGHT('Disaggregation Data'!$J$3:$J$234,255),0))),"")</f>
        <v/>
      </c>
      <c r="I187" s="491" t="str">
        <f t="array" ref="I187">IFERROR(IF(INDEX('Disaggregation Records'!$G$3:$G$56,MATCH(LEFT(L187,255),LEFT('Disaggregation Records'!$D$3:$D$56,255),0))=0,"",INDEX('Disaggregation Records'!$G$3:$G$56,MATCH(LEFT(L187,255),LEFT('Disaggregation Records'!$D$3:$D$56,255),0))),"")</f>
        <v/>
      </c>
      <c r="J187" s="491" t="s">
        <v>401</v>
      </c>
      <c r="K187" s="491">
        <f t="shared" si="8"/>
        <v>138</v>
      </c>
      <c r="L187" s="491" t="str">
        <f t="shared" si="9"/>
        <v/>
      </c>
      <c r="M187" s="491" t="str">
        <f t="shared" si="10"/>
        <v/>
      </c>
      <c r="N187" s="447" t="b">
        <f t="shared" si="11"/>
        <v>0</v>
      </c>
      <c r="O187" s="451" t="s">
        <v>1786</v>
      </c>
      <c r="P187" s="246"/>
      <c r="Q187" s="245"/>
      <c r="U187" s="407"/>
      <c r="V187" s="407"/>
    </row>
    <row r="188" spans="1:22" ht="37.5" customHeight="1" x14ac:dyDescent="0.25">
      <c r="A188" s="367">
        <v>18</v>
      </c>
      <c r="B188" s="386" t="str">
        <f>IFERROR(VLOOKUP(A188,'Impact Indicators - Section B'!$A$9:$S$35,19,FALSE),"")</f>
        <v/>
      </c>
      <c r="C188" s="490" t="str">
        <f t="array" ref="C188">IFERROR(IF(INDEX('Disaggregation Records'!$E$3:$E$56,MATCH(RIGHT(L188,255),RIGHT('Disaggregation Records'!$D$3:$D$56,255),0))=0,"",INDEX('Disaggregation Records'!$E$3:$E$56,MATCH(RIGHT(L188,255),RIGHT('Disaggregation Records'!$D$3:$D$56,255),0))),"")</f>
        <v/>
      </c>
      <c r="D188" s="490" t="str">
        <f t="array" ref="D188">IFERROR(IF(INDEX('Disaggregation Records'!$F$3:$F$56,MATCH(RIGHT(L188,255),RIGHT('Disaggregation Records'!$D$3:$D$56,255),0))=0,"",INDEX('Disaggregation Records'!$F$3:$F$56,MATCH(RIGHT(L188,255),RIGHT('Disaggregation Records'!$D$3:$D$56,255),0))),"")</f>
        <v/>
      </c>
      <c r="E188" s="370" t="str">
        <f t="array" ref="E188">IFERROR(IF(INDEX('Disaggregation Data'!$K$3:$K$234,MATCH(RIGHT(M188,255),RIGHT('Disaggregation Data'!$J$3:$J$234,255),0))=0,"",INDEX('Disaggregation Data'!$K$3:$K$234,MATCH(RIGHT(M188,255),RIGHT('Disaggregation Data'!$J$3:$J$234,255),0))),"")</f>
        <v/>
      </c>
      <c r="F188" s="370" t="str">
        <f t="array" ref="F188">IFERROR(IF(INDEX('Disaggregation Data'!$L$3:$L$234,MATCH(RIGHT(M188,255),RIGHT('Disaggregation Data'!$J$3:$J$234,255),0))=0,"",INDEX('Disaggregation Data'!$L$3:$L$234,MATCH(RIGHT(M188,255),RIGHT('Disaggregation Data'!$J$3:$J$234,255),0))),"")</f>
        <v/>
      </c>
      <c r="G188" s="370" t="str">
        <f t="array" ref="G188">IFERROR(IF(INDEX('Disaggregation Data'!$M$3:$M$234,MATCH(RIGHT(M188,255),RIGHT('Disaggregation Data'!$J$3:$J$234,255),0))=0,"",INDEX('Disaggregation Data'!$M$3:$M$234,MATCH(RIGHT(M188,255),RIGHT('Disaggregation Data'!$J$3:$J$234,255),0))),"")</f>
        <v/>
      </c>
      <c r="H188" s="369" t="str">
        <f t="array" ref="H188">IFERROR(IF(INDEX('Disaggregation Data'!$N$3:$N$234,MATCH(RIGHT(M188,255),RIGHT('Disaggregation Data'!$J$3:$J$234,255),0))=0,"",INDEX('Disaggregation Data'!$N$3:$N$234,MATCH(RIGHT(M188,255),RIGHT('Disaggregation Data'!$J$3:$J$234,255),0))),"")</f>
        <v/>
      </c>
      <c r="I188" s="491" t="str">
        <f t="array" ref="I188">IFERROR(IF(INDEX('Disaggregation Records'!$G$3:$G$56,MATCH(LEFT(L188,255),LEFT('Disaggregation Records'!$D$3:$D$56,255),0))=0,"",INDEX('Disaggregation Records'!$G$3:$G$56,MATCH(LEFT(L188,255),LEFT('Disaggregation Records'!$D$3:$D$56,255),0))),"")</f>
        <v/>
      </c>
      <c r="J188" s="491" t="s">
        <v>401</v>
      </c>
      <c r="K188" s="491">
        <f t="shared" si="8"/>
        <v>139</v>
      </c>
      <c r="L188" s="491" t="str">
        <f t="shared" si="9"/>
        <v/>
      </c>
      <c r="M188" s="491" t="str">
        <f t="shared" si="10"/>
        <v/>
      </c>
      <c r="N188" s="447" t="b">
        <f t="shared" si="11"/>
        <v>0</v>
      </c>
      <c r="O188" s="451" t="s">
        <v>1787</v>
      </c>
      <c r="P188" s="246"/>
      <c r="Q188" s="245"/>
      <c r="U188" s="407"/>
      <c r="V188" s="407"/>
    </row>
    <row r="189" spans="1:22" ht="37.5" customHeight="1" x14ac:dyDescent="0.25">
      <c r="A189" s="367">
        <v>19</v>
      </c>
      <c r="B189" s="386" t="str">
        <f>IFERROR(VLOOKUP(A189,'Impact Indicators - Section B'!$A$9:$S$35,19,FALSE),"")</f>
        <v/>
      </c>
      <c r="C189" s="490" t="str">
        <f t="array" ref="C189">IFERROR(IF(INDEX('Disaggregation Records'!$E$3:$E$56,MATCH(RIGHT(L189,255),RIGHT('Disaggregation Records'!$D$3:$D$56,255),0))=0,"",INDEX('Disaggregation Records'!$E$3:$E$56,MATCH(RIGHT(L189,255),RIGHT('Disaggregation Records'!$D$3:$D$56,255),0))),"")</f>
        <v/>
      </c>
      <c r="D189" s="490" t="str">
        <f t="array" ref="D189">IFERROR(IF(INDEX('Disaggregation Records'!$F$3:$F$56,MATCH(RIGHT(L189,255),RIGHT('Disaggregation Records'!$D$3:$D$56,255),0))=0,"",INDEX('Disaggregation Records'!$F$3:$F$56,MATCH(RIGHT(L189,255),RIGHT('Disaggregation Records'!$D$3:$D$56,255),0))),"")</f>
        <v/>
      </c>
      <c r="E189" s="370" t="str">
        <f t="array" ref="E189">IFERROR(IF(INDEX('Disaggregation Data'!$K$3:$K$234,MATCH(RIGHT(M189,255),RIGHT('Disaggregation Data'!$J$3:$J$234,255),0))=0,"",INDEX('Disaggregation Data'!$K$3:$K$234,MATCH(RIGHT(M189,255),RIGHT('Disaggregation Data'!$J$3:$J$234,255),0))),"")</f>
        <v/>
      </c>
      <c r="F189" s="370" t="str">
        <f t="array" ref="F189">IFERROR(IF(INDEX('Disaggregation Data'!$L$3:$L$234,MATCH(RIGHT(M189,255),RIGHT('Disaggregation Data'!$J$3:$J$234,255),0))=0,"",INDEX('Disaggregation Data'!$L$3:$L$234,MATCH(RIGHT(M189,255),RIGHT('Disaggregation Data'!$J$3:$J$234,255),0))),"")</f>
        <v/>
      </c>
      <c r="G189" s="370" t="str">
        <f t="array" ref="G189">IFERROR(IF(INDEX('Disaggregation Data'!$M$3:$M$234,MATCH(RIGHT(M189,255),RIGHT('Disaggregation Data'!$J$3:$J$234,255),0))=0,"",INDEX('Disaggregation Data'!$M$3:$M$234,MATCH(RIGHT(M189,255),RIGHT('Disaggregation Data'!$J$3:$J$234,255),0))),"")</f>
        <v/>
      </c>
      <c r="H189" s="369" t="str">
        <f t="array" ref="H189">IFERROR(IF(INDEX('Disaggregation Data'!$N$3:$N$234,MATCH(RIGHT(M189,255),RIGHT('Disaggregation Data'!$J$3:$J$234,255),0))=0,"",INDEX('Disaggregation Data'!$N$3:$N$234,MATCH(RIGHT(M189,255),RIGHT('Disaggregation Data'!$J$3:$J$234,255),0))),"")</f>
        <v/>
      </c>
      <c r="I189" s="491" t="str">
        <f t="array" ref="I189">IFERROR(IF(INDEX('Disaggregation Records'!$G$3:$G$56,MATCH(LEFT(L189,255),LEFT('Disaggregation Records'!$D$3:$D$56,255),0))=0,"",INDEX('Disaggregation Records'!$G$3:$G$56,MATCH(LEFT(L189,255),LEFT('Disaggregation Records'!$D$3:$D$56,255),0))),"")</f>
        <v/>
      </c>
      <c r="J189" s="491" t="s">
        <v>402</v>
      </c>
      <c r="K189" s="491">
        <f t="shared" si="8"/>
        <v>140</v>
      </c>
      <c r="L189" s="491" t="str">
        <f t="shared" si="9"/>
        <v/>
      </c>
      <c r="M189" s="491" t="str">
        <f t="shared" si="10"/>
        <v/>
      </c>
      <c r="N189" s="447" t="b">
        <f t="shared" si="11"/>
        <v>0</v>
      </c>
      <c r="O189" s="451" t="s">
        <v>1788</v>
      </c>
      <c r="P189" s="246"/>
      <c r="Q189" s="245"/>
      <c r="U189" s="407"/>
      <c r="V189" s="407"/>
    </row>
    <row r="190" spans="1:22" ht="37.5" customHeight="1" x14ac:dyDescent="0.25">
      <c r="A190" s="367">
        <v>19</v>
      </c>
      <c r="B190" s="386" t="str">
        <f>IFERROR(VLOOKUP(A190,'Impact Indicators - Section B'!$A$9:$S$35,19,FALSE),"")</f>
        <v/>
      </c>
      <c r="C190" s="490" t="str">
        <f t="array" ref="C190">IFERROR(IF(INDEX('Disaggregation Records'!$E$3:$E$56,MATCH(RIGHT(L190,255),RIGHT('Disaggregation Records'!$D$3:$D$56,255),0))=0,"",INDEX('Disaggregation Records'!$E$3:$E$56,MATCH(RIGHT(L190,255),RIGHT('Disaggregation Records'!$D$3:$D$56,255),0))),"")</f>
        <v/>
      </c>
      <c r="D190" s="490" t="str">
        <f t="array" ref="D190">IFERROR(IF(INDEX('Disaggregation Records'!$F$3:$F$56,MATCH(RIGHT(L190,255),RIGHT('Disaggregation Records'!$D$3:$D$56,255),0))=0,"",INDEX('Disaggregation Records'!$F$3:$F$56,MATCH(RIGHT(L190,255),RIGHT('Disaggregation Records'!$D$3:$D$56,255),0))),"")</f>
        <v/>
      </c>
      <c r="E190" s="370" t="str">
        <f t="array" ref="E190">IFERROR(IF(INDEX('Disaggregation Data'!$K$3:$K$234,MATCH(RIGHT(M190,255),RIGHT('Disaggregation Data'!$J$3:$J$234,255),0))=0,"",INDEX('Disaggregation Data'!$K$3:$K$234,MATCH(RIGHT(M190,255),RIGHT('Disaggregation Data'!$J$3:$J$234,255),0))),"")</f>
        <v/>
      </c>
      <c r="F190" s="370" t="str">
        <f t="array" ref="F190">IFERROR(IF(INDEX('Disaggregation Data'!$L$3:$L$234,MATCH(RIGHT(M190,255),RIGHT('Disaggregation Data'!$J$3:$J$234,255),0))=0,"",INDEX('Disaggregation Data'!$L$3:$L$234,MATCH(RIGHT(M190,255),RIGHT('Disaggregation Data'!$J$3:$J$234,255),0))),"")</f>
        <v/>
      </c>
      <c r="G190" s="370" t="str">
        <f t="array" ref="G190">IFERROR(IF(INDEX('Disaggregation Data'!$M$3:$M$234,MATCH(RIGHT(M190,255),RIGHT('Disaggregation Data'!$J$3:$J$234,255),0))=0,"",INDEX('Disaggregation Data'!$M$3:$M$234,MATCH(RIGHT(M190,255),RIGHT('Disaggregation Data'!$J$3:$J$234,255),0))),"")</f>
        <v/>
      </c>
      <c r="H190" s="369" t="str">
        <f t="array" ref="H190">IFERROR(IF(INDEX('Disaggregation Data'!$N$3:$N$234,MATCH(RIGHT(M190,255),RIGHT('Disaggregation Data'!$J$3:$J$234,255),0))=0,"",INDEX('Disaggregation Data'!$N$3:$N$234,MATCH(RIGHT(M190,255),RIGHT('Disaggregation Data'!$J$3:$J$234,255),0))),"")</f>
        <v/>
      </c>
      <c r="I190" s="491" t="str">
        <f t="array" ref="I190">IFERROR(IF(INDEX('Disaggregation Records'!$G$3:$G$56,MATCH(LEFT(L190,255),LEFT('Disaggregation Records'!$D$3:$D$56,255),0))=0,"",INDEX('Disaggregation Records'!$G$3:$G$56,MATCH(LEFT(L190,255),LEFT('Disaggregation Records'!$D$3:$D$56,255),0))),"")</f>
        <v/>
      </c>
      <c r="J190" s="491" t="s">
        <v>402</v>
      </c>
      <c r="K190" s="491">
        <f t="shared" si="8"/>
        <v>141</v>
      </c>
      <c r="L190" s="491" t="str">
        <f t="shared" si="9"/>
        <v/>
      </c>
      <c r="M190" s="491" t="str">
        <f t="shared" si="10"/>
        <v/>
      </c>
      <c r="N190" s="447" t="b">
        <f t="shared" si="11"/>
        <v>0</v>
      </c>
      <c r="O190" s="451" t="s">
        <v>1789</v>
      </c>
      <c r="P190" s="246"/>
      <c r="Q190" s="245"/>
      <c r="U190" s="407"/>
      <c r="V190" s="407"/>
    </row>
    <row r="191" spans="1:22" ht="37.5" customHeight="1" x14ac:dyDescent="0.25">
      <c r="A191" s="367">
        <v>19</v>
      </c>
      <c r="B191" s="386" t="str">
        <f>IFERROR(VLOOKUP(A191,'Impact Indicators - Section B'!$A$9:$S$35,19,FALSE),"")</f>
        <v/>
      </c>
      <c r="C191" s="490" t="str">
        <f t="array" ref="C191">IFERROR(IF(INDEX('Disaggregation Records'!$E$3:$E$56,MATCH(RIGHT(L191,255),RIGHT('Disaggregation Records'!$D$3:$D$56,255),0))=0,"",INDEX('Disaggregation Records'!$E$3:$E$56,MATCH(RIGHT(L191,255),RIGHT('Disaggregation Records'!$D$3:$D$56,255),0))),"")</f>
        <v/>
      </c>
      <c r="D191" s="490" t="str">
        <f t="array" ref="D191">IFERROR(IF(INDEX('Disaggregation Records'!$F$3:$F$56,MATCH(RIGHT(L191,255),RIGHT('Disaggregation Records'!$D$3:$D$56,255),0))=0,"",INDEX('Disaggregation Records'!$F$3:$F$56,MATCH(RIGHT(L191,255),RIGHT('Disaggregation Records'!$D$3:$D$56,255),0))),"")</f>
        <v/>
      </c>
      <c r="E191" s="370" t="str">
        <f t="array" ref="E191">IFERROR(IF(INDEX('Disaggregation Data'!$K$3:$K$234,MATCH(RIGHT(M191,255),RIGHT('Disaggregation Data'!$J$3:$J$234,255),0))=0,"",INDEX('Disaggregation Data'!$K$3:$K$234,MATCH(RIGHT(M191,255),RIGHT('Disaggregation Data'!$J$3:$J$234,255),0))),"")</f>
        <v/>
      </c>
      <c r="F191" s="370" t="str">
        <f t="array" ref="F191">IFERROR(IF(INDEX('Disaggregation Data'!$L$3:$L$234,MATCH(RIGHT(M191,255),RIGHT('Disaggregation Data'!$J$3:$J$234,255),0))=0,"",INDEX('Disaggregation Data'!$L$3:$L$234,MATCH(RIGHT(M191,255),RIGHT('Disaggregation Data'!$J$3:$J$234,255),0))),"")</f>
        <v/>
      </c>
      <c r="G191" s="370" t="str">
        <f t="array" ref="G191">IFERROR(IF(INDEX('Disaggregation Data'!$M$3:$M$234,MATCH(RIGHT(M191,255),RIGHT('Disaggregation Data'!$J$3:$J$234,255),0))=0,"",INDEX('Disaggregation Data'!$M$3:$M$234,MATCH(RIGHT(M191,255),RIGHT('Disaggregation Data'!$J$3:$J$234,255),0))),"")</f>
        <v/>
      </c>
      <c r="H191" s="369" t="str">
        <f t="array" ref="H191">IFERROR(IF(INDEX('Disaggregation Data'!$N$3:$N$234,MATCH(RIGHT(M191,255),RIGHT('Disaggregation Data'!$J$3:$J$234,255),0))=0,"",INDEX('Disaggregation Data'!$N$3:$N$234,MATCH(RIGHT(M191,255),RIGHT('Disaggregation Data'!$J$3:$J$234,255),0))),"")</f>
        <v/>
      </c>
      <c r="I191" s="491" t="str">
        <f t="array" ref="I191">IFERROR(IF(INDEX('Disaggregation Records'!$G$3:$G$56,MATCH(LEFT(L191,255),LEFT('Disaggregation Records'!$D$3:$D$56,255),0))=0,"",INDEX('Disaggregation Records'!$G$3:$G$56,MATCH(LEFT(L191,255),LEFT('Disaggregation Records'!$D$3:$D$56,255),0))),"")</f>
        <v/>
      </c>
      <c r="J191" s="491" t="s">
        <v>402</v>
      </c>
      <c r="K191" s="491">
        <f t="shared" si="8"/>
        <v>142</v>
      </c>
      <c r="L191" s="491" t="str">
        <f t="shared" si="9"/>
        <v/>
      </c>
      <c r="M191" s="491" t="str">
        <f t="shared" si="10"/>
        <v/>
      </c>
      <c r="N191" s="447" t="b">
        <f t="shared" si="11"/>
        <v>0</v>
      </c>
      <c r="O191" s="451" t="s">
        <v>1790</v>
      </c>
      <c r="P191" s="246"/>
      <c r="Q191" s="245"/>
      <c r="U191" s="407"/>
      <c r="V191" s="407"/>
    </row>
    <row r="192" spans="1:22" ht="37.5" customHeight="1" x14ac:dyDescent="0.25">
      <c r="A192" s="367">
        <v>19</v>
      </c>
      <c r="B192" s="386" t="str">
        <f>IFERROR(VLOOKUP(A192,'Impact Indicators - Section B'!$A$9:$S$35,19,FALSE),"")</f>
        <v/>
      </c>
      <c r="C192" s="490" t="str">
        <f t="array" ref="C192">IFERROR(IF(INDEX('Disaggregation Records'!$E$3:$E$56,MATCH(RIGHT(L192,255),RIGHT('Disaggregation Records'!$D$3:$D$56,255),0))=0,"",INDEX('Disaggregation Records'!$E$3:$E$56,MATCH(RIGHT(L192,255),RIGHT('Disaggregation Records'!$D$3:$D$56,255),0))),"")</f>
        <v/>
      </c>
      <c r="D192" s="490" t="str">
        <f t="array" ref="D192">IFERROR(IF(INDEX('Disaggregation Records'!$F$3:$F$56,MATCH(RIGHT(L192,255),RIGHT('Disaggregation Records'!$D$3:$D$56,255),0))=0,"",INDEX('Disaggregation Records'!$F$3:$F$56,MATCH(RIGHT(L192,255),RIGHT('Disaggregation Records'!$D$3:$D$56,255),0))),"")</f>
        <v/>
      </c>
      <c r="E192" s="370" t="str">
        <f t="array" ref="E192">IFERROR(IF(INDEX('Disaggregation Data'!$K$3:$K$234,MATCH(RIGHT(M192,255),RIGHT('Disaggregation Data'!$J$3:$J$234,255),0))=0,"",INDEX('Disaggregation Data'!$K$3:$K$234,MATCH(RIGHT(M192,255),RIGHT('Disaggregation Data'!$J$3:$J$234,255),0))),"")</f>
        <v/>
      </c>
      <c r="F192" s="370" t="str">
        <f t="array" ref="F192">IFERROR(IF(INDEX('Disaggregation Data'!$L$3:$L$234,MATCH(RIGHT(M192,255),RIGHT('Disaggregation Data'!$J$3:$J$234,255),0))=0,"",INDEX('Disaggregation Data'!$L$3:$L$234,MATCH(RIGHT(M192,255),RIGHT('Disaggregation Data'!$J$3:$J$234,255),0))),"")</f>
        <v/>
      </c>
      <c r="G192" s="370" t="str">
        <f t="array" ref="G192">IFERROR(IF(INDEX('Disaggregation Data'!$M$3:$M$234,MATCH(RIGHT(M192,255),RIGHT('Disaggregation Data'!$J$3:$J$234,255),0))=0,"",INDEX('Disaggregation Data'!$M$3:$M$234,MATCH(RIGHT(M192,255),RIGHT('Disaggregation Data'!$J$3:$J$234,255),0))),"")</f>
        <v/>
      </c>
      <c r="H192" s="369" t="str">
        <f t="array" ref="H192">IFERROR(IF(INDEX('Disaggregation Data'!$N$3:$N$234,MATCH(RIGHT(M192,255),RIGHT('Disaggregation Data'!$J$3:$J$234,255),0))=0,"",INDEX('Disaggregation Data'!$N$3:$N$234,MATCH(RIGHT(M192,255),RIGHT('Disaggregation Data'!$J$3:$J$234,255),0))),"")</f>
        <v/>
      </c>
      <c r="I192" s="491" t="str">
        <f t="array" ref="I192">IFERROR(IF(INDEX('Disaggregation Records'!$G$3:$G$56,MATCH(LEFT(L192,255),LEFT('Disaggregation Records'!$D$3:$D$56,255),0))=0,"",INDEX('Disaggregation Records'!$G$3:$G$56,MATCH(LEFT(L192,255),LEFT('Disaggregation Records'!$D$3:$D$56,255),0))),"")</f>
        <v/>
      </c>
      <c r="J192" s="491" t="s">
        <v>402</v>
      </c>
      <c r="K192" s="491">
        <f t="shared" si="8"/>
        <v>143</v>
      </c>
      <c r="L192" s="491" t="str">
        <f t="shared" si="9"/>
        <v/>
      </c>
      <c r="M192" s="491" t="str">
        <f t="shared" si="10"/>
        <v/>
      </c>
      <c r="N192" s="447" t="b">
        <f t="shared" si="11"/>
        <v>0</v>
      </c>
      <c r="O192" s="451" t="s">
        <v>1791</v>
      </c>
      <c r="P192" s="246"/>
      <c r="Q192" s="245"/>
      <c r="U192" s="407"/>
      <c r="V192" s="407"/>
    </row>
    <row r="193" spans="1:22" ht="37.5" customHeight="1" x14ac:dyDescent="0.25">
      <c r="A193" s="367">
        <v>19</v>
      </c>
      <c r="B193" s="386" t="str">
        <f>IFERROR(VLOOKUP(A193,'Impact Indicators - Section B'!$A$9:$S$35,19,FALSE),"")</f>
        <v/>
      </c>
      <c r="C193" s="490" t="str">
        <f t="array" ref="C193">IFERROR(IF(INDEX('Disaggregation Records'!$E$3:$E$56,MATCH(RIGHT(L193,255),RIGHT('Disaggregation Records'!$D$3:$D$56,255),0))=0,"",INDEX('Disaggregation Records'!$E$3:$E$56,MATCH(RIGHT(L193,255),RIGHT('Disaggregation Records'!$D$3:$D$56,255),0))),"")</f>
        <v/>
      </c>
      <c r="D193" s="490" t="str">
        <f t="array" ref="D193">IFERROR(IF(INDEX('Disaggregation Records'!$F$3:$F$56,MATCH(RIGHT(L193,255),RIGHT('Disaggregation Records'!$D$3:$D$56,255),0))=0,"",INDEX('Disaggregation Records'!$F$3:$F$56,MATCH(RIGHT(L193,255),RIGHT('Disaggregation Records'!$D$3:$D$56,255),0))),"")</f>
        <v/>
      </c>
      <c r="E193" s="370" t="str">
        <f t="array" ref="E193">IFERROR(IF(INDEX('Disaggregation Data'!$K$3:$K$234,MATCH(RIGHT(M193,255),RIGHT('Disaggregation Data'!$J$3:$J$234,255),0))=0,"",INDEX('Disaggregation Data'!$K$3:$K$234,MATCH(RIGHT(M193,255),RIGHT('Disaggregation Data'!$J$3:$J$234,255),0))),"")</f>
        <v/>
      </c>
      <c r="F193" s="370" t="str">
        <f t="array" ref="F193">IFERROR(IF(INDEX('Disaggregation Data'!$L$3:$L$234,MATCH(RIGHT(M193,255),RIGHT('Disaggregation Data'!$J$3:$J$234,255),0))=0,"",INDEX('Disaggregation Data'!$L$3:$L$234,MATCH(RIGHT(M193,255),RIGHT('Disaggregation Data'!$J$3:$J$234,255),0))),"")</f>
        <v/>
      </c>
      <c r="G193" s="370" t="str">
        <f t="array" ref="G193">IFERROR(IF(INDEX('Disaggregation Data'!$M$3:$M$234,MATCH(RIGHT(M193,255),RIGHT('Disaggregation Data'!$J$3:$J$234,255),0))=0,"",INDEX('Disaggregation Data'!$M$3:$M$234,MATCH(RIGHT(M193,255),RIGHT('Disaggregation Data'!$J$3:$J$234,255),0))),"")</f>
        <v/>
      </c>
      <c r="H193" s="369" t="str">
        <f t="array" ref="H193">IFERROR(IF(INDEX('Disaggregation Data'!$N$3:$N$234,MATCH(RIGHT(M193,255),RIGHT('Disaggregation Data'!$J$3:$J$234,255),0))=0,"",INDEX('Disaggregation Data'!$N$3:$N$234,MATCH(RIGHT(M193,255),RIGHT('Disaggregation Data'!$J$3:$J$234,255),0))),"")</f>
        <v/>
      </c>
      <c r="I193" s="491" t="str">
        <f t="array" ref="I193">IFERROR(IF(INDEX('Disaggregation Records'!$G$3:$G$56,MATCH(LEFT(L193,255),LEFT('Disaggregation Records'!$D$3:$D$56,255),0))=0,"",INDEX('Disaggregation Records'!$G$3:$G$56,MATCH(LEFT(L193,255),LEFT('Disaggregation Records'!$D$3:$D$56,255),0))),"")</f>
        <v/>
      </c>
      <c r="J193" s="491" t="s">
        <v>402</v>
      </c>
      <c r="K193" s="491">
        <f t="shared" si="8"/>
        <v>144</v>
      </c>
      <c r="L193" s="491" t="str">
        <f t="shared" si="9"/>
        <v/>
      </c>
      <c r="M193" s="491" t="str">
        <f t="shared" si="10"/>
        <v/>
      </c>
      <c r="N193" s="447" t="b">
        <f t="shared" si="11"/>
        <v>0</v>
      </c>
      <c r="O193" s="451" t="s">
        <v>1792</v>
      </c>
      <c r="P193" s="246"/>
      <c r="Q193" s="245"/>
      <c r="U193" s="407"/>
      <c r="V193" s="407"/>
    </row>
    <row r="194" spans="1:22" ht="37.5" customHeight="1" x14ac:dyDescent="0.25">
      <c r="A194" s="367">
        <v>19</v>
      </c>
      <c r="B194" s="386" t="str">
        <f>IFERROR(VLOOKUP(A194,'Impact Indicators - Section B'!$A$9:$S$35,19,FALSE),"")</f>
        <v/>
      </c>
      <c r="C194" s="490" t="str">
        <f t="array" ref="C194">IFERROR(IF(INDEX('Disaggregation Records'!$E$3:$E$56,MATCH(RIGHT(L194,255),RIGHT('Disaggregation Records'!$D$3:$D$56,255),0))=0,"",INDEX('Disaggregation Records'!$E$3:$E$56,MATCH(RIGHT(L194,255),RIGHT('Disaggregation Records'!$D$3:$D$56,255),0))),"")</f>
        <v/>
      </c>
      <c r="D194" s="490" t="str">
        <f t="array" ref="D194">IFERROR(IF(INDEX('Disaggregation Records'!$F$3:$F$56,MATCH(RIGHT(L194,255),RIGHT('Disaggregation Records'!$D$3:$D$56,255),0))=0,"",INDEX('Disaggregation Records'!$F$3:$F$56,MATCH(RIGHT(L194,255),RIGHT('Disaggregation Records'!$D$3:$D$56,255),0))),"")</f>
        <v/>
      </c>
      <c r="E194" s="370" t="str">
        <f t="array" ref="E194">IFERROR(IF(INDEX('Disaggregation Data'!$K$3:$K$234,MATCH(RIGHT(M194,255),RIGHT('Disaggregation Data'!$J$3:$J$234,255),0))=0,"",INDEX('Disaggregation Data'!$K$3:$K$234,MATCH(RIGHT(M194,255),RIGHT('Disaggregation Data'!$J$3:$J$234,255),0))),"")</f>
        <v/>
      </c>
      <c r="F194" s="370" t="str">
        <f t="array" ref="F194">IFERROR(IF(INDEX('Disaggregation Data'!$L$3:$L$234,MATCH(RIGHT(M194,255),RIGHT('Disaggregation Data'!$J$3:$J$234,255),0))=0,"",INDEX('Disaggregation Data'!$L$3:$L$234,MATCH(RIGHT(M194,255),RIGHT('Disaggregation Data'!$J$3:$J$234,255),0))),"")</f>
        <v/>
      </c>
      <c r="G194" s="370" t="str">
        <f t="array" ref="G194">IFERROR(IF(INDEX('Disaggregation Data'!$M$3:$M$234,MATCH(RIGHT(M194,255),RIGHT('Disaggregation Data'!$J$3:$J$234,255),0))=0,"",INDEX('Disaggregation Data'!$M$3:$M$234,MATCH(RIGHT(M194,255),RIGHT('Disaggregation Data'!$J$3:$J$234,255),0))),"")</f>
        <v/>
      </c>
      <c r="H194" s="369" t="str">
        <f t="array" ref="H194">IFERROR(IF(INDEX('Disaggregation Data'!$N$3:$N$234,MATCH(RIGHT(M194,255),RIGHT('Disaggregation Data'!$J$3:$J$234,255),0))=0,"",INDEX('Disaggregation Data'!$N$3:$N$234,MATCH(RIGHT(M194,255),RIGHT('Disaggregation Data'!$J$3:$J$234,255),0))),"")</f>
        <v/>
      </c>
      <c r="I194" s="491" t="str">
        <f t="array" ref="I194">IFERROR(IF(INDEX('Disaggregation Records'!$G$3:$G$56,MATCH(LEFT(L194,255),LEFT('Disaggregation Records'!$D$3:$D$56,255),0))=0,"",INDEX('Disaggregation Records'!$G$3:$G$56,MATCH(LEFT(L194,255),LEFT('Disaggregation Records'!$D$3:$D$56,255),0))),"")</f>
        <v/>
      </c>
      <c r="J194" s="491" t="s">
        <v>402</v>
      </c>
      <c r="K194" s="491">
        <f t="shared" si="8"/>
        <v>145</v>
      </c>
      <c r="L194" s="491" t="str">
        <f t="shared" si="9"/>
        <v/>
      </c>
      <c r="M194" s="491" t="str">
        <f t="shared" si="10"/>
        <v/>
      </c>
      <c r="N194" s="447" t="b">
        <f t="shared" si="11"/>
        <v>0</v>
      </c>
      <c r="O194" s="451" t="s">
        <v>1793</v>
      </c>
      <c r="P194" s="246"/>
      <c r="Q194" s="245"/>
      <c r="U194" s="407"/>
      <c r="V194" s="407"/>
    </row>
    <row r="195" spans="1:22" ht="37.5" customHeight="1" x14ac:dyDescent="0.25">
      <c r="A195" s="367">
        <v>19</v>
      </c>
      <c r="B195" s="386" t="str">
        <f>IFERROR(VLOOKUP(A195,'Impact Indicators - Section B'!$A$9:$S$35,19,FALSE),"")</f>
        <v/>
      </c>
      <c r="C195" s="490" t="str">
        <f t="array" ref="C195">IFERROR(IF(INDEX('Disaggregation Records'!$E$3:$E$56,MATCH(RIGHT(L195,255),RIGHT('Disaggregation Records'!$D$3:$D$56,255),0))=0,"",INDEX('Disaggregation Records'!$E$3:$E$56,MATCH(RIGHT(L195,255),RIGHT('Disaggregation Records'!$D$3:$D$56,255),0))),"")</f>
        <v/>
      </c>
      <c r="D195" s="490" t="str">
        <f t="array" ref="D195">IFERROR(IF(INDEX('Disaggregation Records'!$F$3:$F$56,MATCH(RIGHT(L195,255),RIGHT('Disaggregation Records'!$D$3:$D$56,255),0))=0,"",INDEX('Disaggregation Records'!$F$3:$F$56,MATCH(RIGHT(L195,255),RIGHT('Disaggregation Records'!$D$3:$D$56,255),0))),"")</f>
        <v/>
      </c>
      <c r="E195" s="370" t="str">
        <f t="array" ref="E195">IFERROR(IF(INDEX('Disaggregation Data'!$K$3:$K$234,MATCH(RIGHT(M195,255),RIGHT('Disaggregation Data'!$J$3:$J$234,255),0))=0,"",INDEX('Disaggregation Data'!$K$3:$K$234,MATCH(RIGHT(M195,255),RIGHT('Disaggregation Data'!$J$3:$J$234,255),0))),"")</f>
        <v/>
      </c>
      <c r="F195" s="370" t="str">
        <f t="array" ref="F195">IFERROR(IF(INDEX('Disaggregation Data'!$L$3:$L$234,MATCH(RIGHT(M195,255),RIGHT('Disaggregation Data'!$J$3:$J$234,255),0))=0,"",INDEX('Disaggregation Data'!$L$3:$L$234,MATCH(RIGHT(M195,255),RIGHT('Disaggregation Data'!$J$3:$J$234,255),0))),"")</f>
        <v/>
      </c>
      <c r="G195" s="370" t="str">
        <f t="array" ref="G195">IFERROR(IF(INDEX('Disaggregation Data'!$M$3:$M$234,MATCH(RIGHT(M195,255),RIGHT('Disaggregation Data'!$J$3:$J$234,255),0))=0,"",INDEX('Disaggregation Data'!$M$3:$M$234,MATCH(RIGHT(M195,255),RIGHT('Disaggregation Data'!$J$3:$J$234,255),0))),"")</f>
        <v/>
      </c>
      <c r="H195" s="369" t="str">
        <f t="array" ref="H195">IFERROR(IF(INDEX('Disaggregation Data'!$N$3:$N$234,MATCH(RIGHT(M195,255),RIGHT('Disaggregation Data'!$J$3:$J$234,255),0))=0,"",INDEX('Disaggregation Data'!$N$3:$N$234,MATCH(RIGHT(M195,255),RIGHT('Disaggregation Data'!$J$3:$J$234,255),0))),"")</f>
        <v/>
      </c>
      <c r="I195" s="491" t="str">
        <f t="array" ref="I195">IFERROR(IF(INDEX('Disaggregation Records'!$G$3:$G$56,MATCH(LEFT(L195,255),LEFT('Disaggregation Records'!$D$3:$D$56,255),0))=0,"",INDEX('Disaggregation Records'!$G$3:$G$56,MATCH(LEFT(L195,255),LEFT('Disaggregation Records'!$D$3:$D$56,255),0))),"")</f>
        <v/>
      </c>
      <c r="J195" s="491" t="s">
        <v>402</v>
      </c>
      <c r="K195" s="491">
        <f t="shared" si="8"/>
        <v>146</v>
      </c>
      <c r="L195" s="491" t="str">
        <f t="shared" si="9"/>
        <v/>
      </c>
      <c r="M195" s="491" t="str">
        <f t="shared" si="10"/>
        <v/>
      </c>
      <c r="N195" s="447" t="b">
        <f t="shared" si="11"/>
        <v>0</v>
      </c>
      <c r="O195" s="451" t="s">
        <v>1794</v>
      </c>
      <c r="P195" s="246"/>
      <c r="Q195" s="245"/>
      <c r="U195" s="407"/>
      <c r="V195" s="407"/>
    </row>
    <row r="196" spans="1:22" ht="37.5" customHeight="1" x14ac:dyDescent="0.25">
      <c r="A196" s="367">
        <v>19</v>
      </c>
      <c r="B196" s="386" t="str">
        <f>IFERROR(VLOOKUP(A196,'Impact Indicators - Section B'!$A$9:$S$35,19,FALSE),"")</f>
        <v/>
      </c>
      <c r="C196" s="490" t="str">
        <f t="array" ref="C196">IFERROR(IF(INDEX('Disaggregation Records'!$E$3:$E$56,MATCH(RIGHT(L196,255),RIGHT('Disaggregation Records'!$D$3:$D$56,255),0))=0,"",INDEX('Disaggregation Records'!$E$3:$E$56,MATCH(RIGHT(L196,255),RIGHT('Disaggregation Records'!$D$3:$D$56,255),0))),"")</f>
        <v/>
      </c>
      <c r="D196" s="490" t="str">
        <f t="array" ref="D196">IFERROR(IF(INDEX('Disaggregation Records'!$F$3:$F$56,MATCH(RIGHT(L196,255),RIGHT('Disaggregation Records'!$D$3:$D$56,255),0))=0,"",INDEX('Disaggregation Records'!$F$3:$F$56,MATCH(RIGHT(L196,255),RIGHT('Disaggregation Records'!$D$3:$D$56,255),0))),"")</f>
        <v/>
      </c>
      <c r="E196" s="370" t="str">
        <f t="array" ref="E196">IFERROR(IF(INDEX('Disaggregation Data'!$K$3:$K$234,MATCH(RIGHT(M196,255),RIGHT('Disaggregation Data'!$J$3:$J$234,255),0))=0,"",INDEX('Disaggregation Data'!$K$3:$K$234,MATCH(RIGHT(M196,255),RIGHT('Disaggregation Data'!$J$3:$J$234,255),0))),"")</f>
        <v/>
      </c>
      <c r="F196" s="370" t="str">
        <f t="array" ref="F196">IFERROR(IF(INDEX('Disaggregation Data'!$L$3:$L$234,MATCH(RIGHT(M196,255),RIGHT('Disaggregation Data'!$J$3:$J$234,255),0))=0,"",INDEX('Disaggregation Data'!$L$3:$L$234,MATCH(RIGHT(M196,255),RIGHT('Disaggregation Data'!$J$3:$J$234,255),0))),"")</f>
        <v/>
      </c>
      <c r="G196" s="370" t="str">
        <f t="array" ref="G196">IFERROR(IF(INDEX('Disaggregation Data'!$M$3:$M$234,MATCH(RIGHT(M196,255),RIGHT('Disaggregation Data'!$J$3:$J$234,255),0))=0,"",INDEX('Disaggregation Data'!$M$3:$M$234,MATCH(RIGHT(M196,255),RIGHT('Disaggregation Data'!$J$3:$J$234,255),0))),"")</f>
        <v/>
      </c>
      <c r="H196" s="369" t="str">
        <f t="array" ref="H196">IFERROR(IF(INDEX('Disaggregation Data'!$N$3:$N$234,MATCH(RIGHT(M196,255),RIGHT('Disaggregation Data'!$J$3:$J$234,255),0))=0,"",INDEX('Disaggregation Data'!$N$3:$N$234,MATCH(RIGHT(M196,255),RIGHT('Disaggregation Data'!$J$3:$J$234,255),0))),"")</f>
        <v/>
      </c>
      <c r="I196" s="491" t="str">
        <f t="array" ref="I196">IFERROR(IF(INDEX('Disaggregation Records'!$G$3:$G$56,MATCH(LEFT(L196,255),LEFT('Disaggregation Records'!$D$3:$D$56,255),0))=0,"",INDEX('Disaggregation Records'!$G$3:$G$56,MATCH(LEFT(L196,255),LEFT('Disaggregation Records'!$D$3:$D$56,255),0))),"")</f>
        <v/>
      </c>
      <c r="J196" s="491" t="s">
        <v>402</v>
      </c>
      <c r="K196" s="491">
        <f t="shared" si="8"/>
        <v>147</v>
      </c>
      <c r="L196" s="491" t="str">
        <f t="shared" si="9"/>
        <v/>
      </c>
      <c r="M196" s="491" t="str">
        <f t="shared" si="10"/>
        <v/>
      </c>
      <c r="N196" s="447" t="b">
        <f t="shared" si="11"/>
        <v>0</v>
      </c>
      <c r="O196" s="451" t="s">
        <v>1795</v>
      </c>
      <c r="P196" s="246"/>
      <c r="Q196" s="245"/>
      <c r="U196" s="407"/>
      <c r="V196" s="407"/>
    </row>
    <row r="197" spans="1:22" ht="37.5" customHeight="1" x14ac:dyDescent="0.25">
      <c r="A197" s="367">
        <v>19</v>
      </c>
      <c r="B197" s="386" t="str">
        <f>IFERROR(VLOOKUP(A197,'Impact Indicators - Section B'!$A$9:$S$35,19,FALSE),"")</f>
        <v/>
      </c>
      <c r="C197" s="490" t="str">
        <f t="array" ref="C197">IFERROR(IF(INDEX('Disaggregation Records'!$E$3:$E$56,MATCH(RIGHT(L197,255),RIGHT('Disaggregation Records'!$D$3:$D$56,255),0))=0,"",INDEX('Disaggregation Records'!$E$3:$E$56,MATCH(RIGHT(L197,255),RIGHT('Disaggregation Records'!$D$3:$D$56,255),0))),"")</f>
        <v/>
      </c>
      <c r="D197" s="490" t="str">
        <f t="array" ref="D197">IFERROR(IF(INDEX('Disaggregation Records'!$F$3:$F$56,MATCH(RIGHT(L197,255),RIGHT('Disaggregation Records'!$D$3:$D$56,255),0))=0,"",INDEX('Disaggregation Records'!$F$3:$F$56,MATCH(RIGHT(L197,255),RIGHT('Disaggregation Records'!$D$3:$D$56,255),0))),"")</f>
        <v/>
      </c>
      <c r="E197" s="370" t="str">
        <f t="array" ref="E197">IFERROR(IF(INDEX('Disaggregation Data'!$K$3:$K$234,MATCH(RIGHT(M197,255),RIGHT('Disaggregation Data'!$J$3:$J$234,255),0))=0,"",INDEX('Disaggregation Data'!$K$3:$K$234,MATCH(RIGHT(M197,255),RIGHT('Disaggregation Data'!$J$3:$J$234,255),0))),"")</f>
        <v/>
      </c>
      <c r="F197" s="370" t="str">
        <f t="array" ref="F197">IFERROR(IF(INDEX('Disaggregation Data'!$L$3:$L$234,MATCH(RIGHT(M197,255),RIGHT('Disaggregation Data'!$J$3:$J$234,255),0))=0,"",INDEX('Disaggregation Data'!$L$3:$L$234,MATCH(RIGHT(M197,255),RIGHT('Disaggregation Data'!$J$3:$J$234,255),0))),"")</f>
        <v/>
      </c>
      <c r="G197" s="370" t="str">
        <f t="array" ref="G197">IFERROR(IF(INDEX('Disaggregation Data'!$M$3:$M$234,MATCH(RIGHT(M197,255),RIGHT('Disaggregation Data'!$J$3:$J$234,255),0))=0,"",INDEX('Disaggregation Data'!$M$3:$M$234,MATCH(RIGHT(M197,255),RIGHT('Disaggregation Data'!$J$3:$J$234,255),0))),"")</f>
        <v/>
      </c>
      <c r="H197" s="369" t="str">
        <f t="array" ref="H197">IFERROR(IF(INDEX('Disaggregation Data'!$N$3:$N$234,MATCH(RIGHT(M197,255),RIGHT('Disaggregation Data'!$J$3:$J$234,255),0))=0,"",INDEX('Disaggregation Data'!$N$3:$N$234,MATCH(RIGHT(M197,255),RIGHT('Disaggregation Data'!$J$3:$J$234,255),0))),"")</f>
        <v/>
      </c>
      <c r="I197" s="491" t="str">
        <f t="array" ref="I197">IFERROR(IF(INDEX('Disaggregation Records'!$G$3:$G$56,MATCH(LEFT(L197,255),LEFT('Disaggregation Records'!$D$3:$D$56,255),0))=0,"",INDEX('Disaggregation Records'!$G$3:$G$56,MATCH(LEFT(L197,255),LEFT('Disaggregation Records'!$D$3:$D$56,255),0))),"")</f>
        <v/>
      </c>
      <c r="J197" s="491" t="s">
        <v>402</v>
      </c>
      <c r="K197" s="491">
        <f t="shared" si="8"/>
        <v>148</v>
      </c>
      <c r="L197" s="491" t="str">
        <f t="shared" si="9"/>
        <v/>
      </c>
      <c r="M197" s="491" t="str">
        <f t="shared" si="10"/>
        <v/>
      </c>
      <c r="N197" s="447" t="b">
        <f t="shared" si="11"/>
        <v>0</v>
      </c>
      <c r="O197" s="451" t="s">
        <v>1796</v>
      </c>
      <c r="P197" s="246"/>
      <c r="Q197" s="245"/>
      <c r="U197" s="407"/>
      <c r="V197" s="407"/>
    </row>
    <row r="198" spans="1:22" ht="37.5" customHeight="1" x14ac:dyDescent="0.25">
      <c r="A198" s="367">
        <v>19</v>
      </c>
      <c r="B198" s="386" t="str">
        <f>IFERROR(VLOOKUP(A198,'Impact Indicators - Section B'!$A$9:$S$35,19,FALSE),"")</f>
        <v/>
      </c>
      <c r="C198" s="490" t="str">
        <f t="array" ref="C198">IFERROR(IF(INDEX('Disaggregation Records'!$E$3:$E$56,MATCH(RIGHT(L198,255),RIGHT('Disaggregation Records'!$D$3:$D$56,255),0))=0,"",INDEX('Disaggregation Records'!$E$3:$E$56,MATCH(RIGHT(L198,255),RIGHT('Disaggregation Records'!$D$3:$D$56,255),0))),"")</f>
        <v/>
      </c>
      <c r="D198" s="490" t="str">
        <f t="array" ref="D198">IFERROR(IF(INDEX('Disaggregation Records'!$F$3:$F$56,MATCH(RIGHT(L198,255),RIGHT('Disaggregation Records'!$D$3:$D$56,255),0))=0,"",INDEX('Disaggregation Records'!$F$3:$F$56,MATCH(RIGHT(L198,255),RIGHT('Disaggregation Records'!$D$3:$D$56,255),0))),"")</f>
        <v/>
      </c>
      <c r="E198" s="370" t="str">
        <f t="array" ref="E198">IFERROR(IF(INDEX('Disaggregation Data'!$K$3:$K$234,MATCH(RIGHT(M198,255),RIGHT('Disaggregation Data'!$J$3:$J$234,255),0))=0,"",INDEX('Disaggregation Data'!$K$3:$K$234,MATCH(RIGHT(M198,255),RIGHT('Disaggregation Data'!$J$3:$J$234,255),0))),"")</f>
        <v/>
      </c>
      <c r="F198" s="370" t="str">
        <f t="array" ref="F198">IFERROR(IF(INDEX('Disaggregation Data'!$L$3:$L$234,MATCH(RIGHT(M198,255),RIGHT('Disaggregation Data'!$J$3:$J$234,255),0))=0,"",INDEX('Disaggregation Data'!$L$3:$L$234,MATCH(RIGHT(M198,255),RIGHT('Disaggregation Data'!$J$3:$J$234,255),0))),"")</f>
        <v/>
      </c>
      <c r="G198" s="370" t="str">
        <f t="array" ref="G198">IFERROR(IF(INDEX('Disaggregation Data'!$M$3:$M$234,MATCH(RIGHT(M198,255),RIGHT('Disaggregation Data'!$J$3:$J$234,255),0))=0,"",INDEX('Disaggregation Data'!$M$3:$M$234,MATCH(RIGHT(M198,255),RIGHT('Disaggregation Data'!$J$3:$J$234,255),0))),"")</f>
        <v/>
      </c>
      <c r="H198" s="369" t="str">
        <f t="array" ref="H198">IFERROR(IF(INDEX('Disaggregation Data'!$N$3:$N$234,MATCH(RIGHT(M198,255),RIGHT('Disaggregation Data'!$J$3:$J$234,255),0))=0,"",INDEX('Disaggregation Data'!$N$3:$N$234,MATCH(RIGHT(M198,255),RIGHT('Disaggregation Data'!$J$3:$J$234,255),0))),"")</f>
        <v/>
      </c>
      <c r="I198" s="491" t="str">
        <f t="array" ref="I198">IFERROR(IF(INDEX('Disaggregation Records'!$G$3:$G$56,MATCH(LEFT(L198,255),LEFT('Disaggregation Records'!$D$3:$D$56,255),0))=0,"",INDEX('Disaggregation Records'!$G$3:$G$56,MATCH(LEFT(L198,255),LEFT('Disaggregation Records'!$D$3:$D$56,255),0))),"")</f>
        <v/>
      </c>
      <c r="J198" s="491" t="s">
        <v>402</v>
      </c>
      <c r="K198" s="491">
        <f t="shared" si="8"/>
        <v>149</v>
      </c>
      <c r="L198" s="491" t="str">
        <f t="shared" si="9"/>
        <v/>
      </c>
      <c r="M198" s="491" t="str">
        <f t="shared" si="10"/>
        <v/>
      </c>
      <c r="N198" s="447" t="b">
        <f t="shared" si="11"/>
        <v>0</v>
      </c>
      <c r="O198" s="451" t="s">
        <v>1797</v>
      </c>
      <c r="P198" s="246"/>
      <c r="Q198" s="245"/>
      <c r="U198" s="407"/>
      <c r="V198" s="407"/>
    </row>
    <row r="199" spans="1:22" ht="37.5" customHeight="1" x14ac:dyDescent="0.25">
      <c r="A199" s="367">
        <v>20</v>
      </c>
      <c r="B199" s="386" t="str">
        <f>IFERROR(VLOOKUP(A199,'Impact Indicators - Section B'!$A$9:$S$35,19,FALSE),"")</f>
        <v/>
      </c>
      <c r="C199" s="490" t="str">
        <f t="array" ref="C199">IFERROR(IF(INDEX('Disaggregation Records'!$E$3:$E$56,MATCH(RIGHT(L199,255),RIGHT('Disaggregation Records'!$D$3:$D$56,255),0))=0,"",INDEX('Disaggregation Records'!$E$3:$E$56,MATCH(RIGHT(L199,255),RIGHT('Disaggregation Records'!$D$3:$D$56,255),0))),"")</f>
        <v/>
      </c>
      <c r="D199" s="490" t="str">
        <f t="array" ref="D199">IFERROR(IF(INDEX('Disaggregation Records'!$F$3:$F$56,MATCH(RIGHT(L199,255),RIGHT('Disaggregation Records'!$D$3:$D$56,255),0))=0,"",INDEX('Disaggregation Records'!$F$3:$F$56,MATCH(RIGHT(L199,255),RIGHT('Disaggregation Records'!$D$3:$D$56,255),0))),"")</f>
        <v/>
      </c>
      <c r="E199" s="370" t="str">
        <f t="array" ref="E199">IFERROR(IF(INDEX('Disaggregation Data'!$K$3:$K$234,MATCH(RIGHT(M199,255),RIGHT('Disaggregation Data'!$J$3:$J$234,255),0))=0,"",INDEX('Disaggregation Data'!$K$3:$K$234,MATCH(RIGHT(M199,255),RIGHT('Disaggregation Data'!$J$3:$J$234,255),0))),"")</f>
        <v/>
      </c>
      <c r="F199" s="370" t="str">
        <f t="array" ref="F199">IFERROR(IF(INDEX('Disaggregation Data'!$L$3:$L$234,MATCH(RIGHT(M199,255),RIGHT('Disaggregation Data'!$J$3:$J$234,255),0))=0,"",INDEX('Disaggregation Data'!$L$3:$L$234,MATCH(RIGHT(M199,255),RIGHT('Disaggregation Data'!$J$3:$J$234,255),0))),"")</f>
        <v/>
      </c>
      <c r="G199" s="370" t="str">
        <f t="array" ref="G199">IFERROR(IF(INDEX('Disaggregation Data'!$M$3:$M$234,MATCH(RIGHT(M199,255),RIGHT('Disaggregation Data'!$J$3:$J$234,255),0))=0,"",INDEX('Disaggregation Data'!$M$3:$M$234,MATCH(RIGHT(M199,255),RIGHT('Disaggregation Data'!$J$3:$J$234,255),0))),"")</f>
        <v/>
      </c>
      <c r="H199" s="369" t="str">
        <f t="array" ref="H199">IFERROR(IF(INDEX('Disaggregation Data'!$N$3:$N$234,MATCH(RIGHT(M199,255),RIGHT('Disaggregation Data'!$J$3:$J$234,255),0))=0,"",INDEX('Disaggregation Data'!$N$3:$N$234,MATCH(RIGHT(M199,255),RIGHT('Disaggregation Data'!$J$3:$J$234,255),0))),"")</f>
        <v/>
      </c>
      <c r="I199" s="491" t="str">
        <f t="array" ref="I199">IFERROR(IF(INDEX('Disaggregation Records'!$G$3:$G$56,MATCH(LEFT(L199,255),LEFT('Disaggregation Records'!$D$3:$D$56,255),0))=0,"",INDEX('Disaggregation Records'!$G$3:$G$56,MATCH(LEFT(L199,255),LEFT('Disaggregation Records'!$D$3:$D$56,255),0))),"")</f>
        <v/>
      </c>
      <c r="J199" s="491" t="s">
        <v>403</v>
      </c>
      <c r="K199" s="491">
        <f t="shared" si="8"/>
        <v>150</v>
      </c>
      <c r="L199" s="491" t="str">
        <f t="shared" si="9"/>
        <v/>
      </c>
      <c r="M199" s="491" t="str">
        <f t="shared" si="10"/>
        <v/>
      </c>
      <c r="N199" s="447" t="b">
        <f t="shared" si="11"/>
        <v>0</v>
      </c>
      <c r="O199" s="451" t="s">
        <v>1798</v>
      </c>
      <c r="P199" s="246"/>
      <c r="Q199" s="245"/>
      <c r="U199" s="407"/>
      <c r="V199" s="407"/>
    </row>
    <row r="200" spans="1:22" ht="37.5" customHeight="1" x14ac:dyDescent="0.25">
      <c r="A200" s="367">
        <v>20</v>
      </c>
      <c r="B200" s="386" t="str">
        <f>IFERROR(VLOOKUP(A200,'Impact Indicators - Section B'!$A$9:$S$35,19,FALSE),"")</f>
        <v/>
      </c>
      <c r="C200" s="490" t="str">
        <f t="array" ref="C200">IFERROR(IF(INDEX('Disaggregation Records'!$E$3:$E$56,MATCH(RIGHT(L200,255),RIGHT('Disaggregation Records'!$D$3:$D$56,255),0))=0,"",INDEX('Disaggregation Records'!$E$3:$E$56,MATCH(RIGHT(L200,255),RIGHT('Disaggregation Records'!$D$3:$D$56,255),0))),"")</f>
        <v/>
      </c>
      <c r="D200" s="490" t="str">
        <f t="array" ref="D200">IFERROR(IF(INDEX('Disaggregation Records'!$F$3:$F$56,MATCH(RIGHT(L200,255),RIGHT('Disaggregation Records'!$D$3:$D$56,255),0))=0,"",INDEX('Disaggregation Records'!$F$3:$F$56,MATCH(RIGHT(L200,255),RIGHT('Disaggregation Records'!$D$3:$D$56,255),0))),"")</f>
        <v/>
      </c>
      <c r="E200" s="370" t="str">
        <f t="array" ref="E200">IFERROR(IF(INDEX('Disaggregation Data'!$K$3:$K$234,MATCH(RIGHT(M200,255),RIGHT('Disaggregation Data'!$J$3:$J$234,255),0))=0,"",INDEX('Disaggregation Data'!$K$3:$K$234,MATCH(RIGHT(M200,255),RIGHT('Disaggregation Data'!$J$3:$J$234,255),0))),"")</f>
        <v/>
      </c>
      <c r="F200" s="370" t="str">
        <f t="array" ref="F200">IFERROR(IF(INDEX('Disaggregation Data'!$L$3:$L$234,MATCH(RIGHT(M200,255),RIGHT('Disaggregation Data'!$J$3:$J$234,255),0))=0,"",INDEX('Disaggregation Data'!$L$3:$L$234,MATCH(RIGHT(M200,255),RIGHT('Disaggregation Data'!$J$3:$J$234,255),0))),"")</f>
        <v/>
      </c>
      <c r="G200" s="370" t="str">
        <f t="array" ref="G200">IFERROR(IF(INDEX('Disaggregation Data'!$M$3:$M$234,MATCH(RIGHT(M200,255),RIGHT('Disaggregation Data'!$J$3:$J$234,255),0))=0,"",INDEX('Disaggregation Data'!$M$3:$M$234,MATCH(RIGHT(M200,255),RIGHT('Disaggregation Data'!$J$3:$J$234,255),0))),"")</f>
        <v/>
      </c>
      <c r="H200" s="369" t="str">
        <f t="array" ref="H200">IFERROR(IF(INDEX('Disaggregation Data'!$N$3:$N$234,MATCH(RIGHT(M200,255),RIGHT('Disaggregation Data'!$J$3:$J$234,255),0))=0,"",INDEX('Disaggregation Data'!$N$3:$N$234,MATCH(RIGHT(M200,255),RIGHT('Disaggregation Data'!$J$3:$J$234,255),0))),"")</f>
        <v/>
      </c>
      <c r="I200" s="491" t="str">
        <f t="array" ref="I200">IFERROR(IF(INDEX('Disaggregation Records'!$G$3:$G$56,MATCH(LEFT(L200,255),LEFT('Disaggregation Records'!$D$3:$D$56,255),0))=0,"",INDEX('Disaggregation Records'!$G$3:$G$56,MATCH(LEFT(L200,255),LEFT('Disaggregation Records'!$D$3:$D$56,255),0))),"")</f>
        <v/>
      </c>
      <c r="J200" s="491" t="s">
        <v>403</v>
      </c>
      <c r="K200" s="491">
        <f t="shared" si="8"/>
        <v>151</v>
      </c>
      <c r="L200" s="491" t="str">
        <f t="shared" si="9"/>
        <v/>
      </c>
      <c r="M200" s="491" t="str">
        <f t="shared" si="10"/>
        <v/>
      </c>
      <c r="N200" s="447" t="b">
        <f t="shared" si="11"/>
        <v>0</v>
      </c>
      <c r="O200" s="451" t="s">
        <v>1799</v>
      </c>
      <c r="P200" s="246"/>
      <c r="Q200" s="245"/>
      <c r="U200" s="407"/>
      <c r="V200" s="407"/>
    </row>
    <row r="201" spans="1:22" ht="37.5" customHeight="1" x14ac:dyDescent="0.25">
      <c r="A201" s="367">
        <v>20</v>
      </c>
      <c r="B201" s="386" t="str">
        <f>IFERROR(VLOOKUP(A201,'Impact Indicators - Section B'!$A$9:$S$35,19,FALSE),"")</f>
        <v/>
      </c>
      <c r="C201" s="490" t="str">
        <f t="array" ref="C201">IFERROR(IF(INDEX('Disaggregation Records'!$E$3:$E$56,MATCH(RIGHT(L201,255),RIGHT('Disaggregation Records'!$D$3:$D$56,255),0))=0,"",INDEX('Disaggregation Records'!$E$3:$E$56,MATCH(RIGHT(L201,255),RIGHT('Disaggregation Records'!$D$3:$D$56,255),0))),"")</f>
        <v/>
      </c>
      <c r="D201" s="490" t="str">
        <f t="array" ref="D201">IFERROR(IF(INDEX('Disaggregation Records'!$F$3:$F$56,MATCH(RIGHT(L201,255),RIGHT('Disaggregation Records'!$D$3:$D$56,255),0))=0,"",INDEX('Disaggregation Records'!$F$3:$F$56,MATCH(RIGHT(L201,255),RIGHT('Disaggregation Records'!$D$3:$D$56,255),0))),"")</f>
        <v/>
      </c>
      <c r="E201" s="370" t="str">
        <f t="array" ref="E201">IFERROR(IF(INDEX('Disaggregation Data'!$K$3:$K$234,MATCH(RIGHT(M201,255),RIGHT('Disaggregation Data'!$J$3:$J$234,255),0))=0,"",INDEX('Disaggregation Data'!$K$3:$K$234,MATCH(RIGHT(M201,255),RIGHT('Disaggregation Data'!$J$3:$J$234,255),0))),"")</f>
        <v/>
      </c>
      <c r="F201" s="370" t="str">
        <f t="array" ref="F201">IFERROR(IF(INDEX('Disaggregation Data'!$L$3:$L$234,MATCH(RIGHT(M201,255),RIGHT('Disaggregation Data'!$J$3:$J$234,255),0))=0,"",INDEX('Disaggregation Data'!$L$3:$L$234,MATCH(RIGHT(M201,255),RIGHT('Disaggregation Data'!$J$3:$J$234,255),0))),"")</f>
        <v/>
      </c>
      <c r="G201" s="370" t="str">
        <f t="array" ref="G201">IFERROR(IF(INDEX('Disaggregation Data'!$M$3:$M$234,MATCH(RIGHT(M201,255),RIGHT('Disaggregation Data'!$J$3:$J$234,255),0))=0,"",INDEX('Disaggregation Data'!$M$3:$M$234,MATCH(RIGHT(M201,255),RIGHT('Disaggregation Data'!$J$3:$J$234,255),0))),"")</f>
        <v/>
      </c>
      <c r="H201" s="369" t="str">
        <f t="array" ref="H201">IFERROR(IF(INDEX('Disaggregation Data'!$N$3:$N$234,MATCH(RIGHT(M201,255),RIGHT('Disaggregation Data'!$J$3:$J$234,255),0))=0,"",INDEX('Disaggregation Data'!$N$3:$N$234,MATCH(RIGHT(M201,255),RIGHT('Disaggregation Data'!$J$3:$J$234,255),0))),"")</f>
        <v/>
      </c>
      <c r="I201" s="491" t="str">
        <f t="array" ref="I201">IFERROR(IF(INDEX('Disaggregation Records'!$G$3:$G$56,MATCH(LEFT(L201,255),LEFT('Disaggregation Records'!$D$3:$D$56,255),0))=0,"",INDEX('Disaggregation Records'!$G$3:$G$56,MATCH(LEFT(L201,255),LEFT('Disaggregation Records'!$D$3:$D$56,255),0))),"")</f>
        <v/>
      </c>
      <c r="J201" s="491" t="s">
        <v>403</v>
      </c>
      <c r="K201" s="491">
        <f t="shared" ref="K201:K238" si="12">IF(B201=B200,K200+1,0)</f>
        <v>152</v>
      </c>
      <c r="L201" s="491" t="str">
        <f t="shared" ref="L201:L238" si="13">IF(B201&lt;&gt;"",B201&amp;"-"&amp;K201,"")</f>
        <v/>
      </c>
      <c r="M201" s="491" t="str">
        <f t="shared" ref="M201:M238" si="14">IF(B201&lt;&gt;"",B201&amp;C201&amp;D201,"")</f>
        <v/>
      </c>
      <c r="N201" s="447" t="b">
        <f t="shared" ref="N201:N238" si="15">IFERROR(IF(B201&lt;&gt;"",TRUE,FALSE),"")</f>
        <v>0</v>
      </c>
      <c r="O201" s="451" t="s">
        <v>1800</v>
      </c>
      <c r="P201" s="246"/>
      <c r="Q201" s="245"/>
      <c r="U201" s="407"/>
      <c r="V201" s="407"/>
    </row>
    <row r="202" spans="1:22" ht="37.5" customHeight="1" x14ac:dyDescent="0.25">
      <c r="A202" s="367">
        <v>20</v>
      </c>
      <c r="B202" s="386" t="str">
        <f>IFERROR(VLOOKUP(A202,'Impact Indicators - Section B'!$A$9:$S$35,19,FALSE),"")</f>
        <v/>
      </c>
      <c r="C202" s="490" t="str">
        <f t="array" ref="C202">IFERROR(IF(INDEX('Disaggregation Records'!$E$3:$E$56,MATCH(RIGHT(L202,255),RIGHT('Disaggregation Records'!$D$3:$D$56,255),0))=0,"",INDEX('Disaggregation Records'!$E$3:$E$56,MATCH(RIGHT(L202,255),RIGHT('Disaggregation Records'!$D$3:$D$56,255),0))),"")</f>
        <v/>
      </c>
      <c r="D202" s="490" t="str">
        <f t="array" ref="D202">IFERROR(IF(INDEX('Disaggregation Records'!$F$3:$F$56,MATCH(RIGHT(L202,255),RIGHT('Disaggregation Records'!$D$3:$D$56,255),0))=0,"",INDEX('Disaggregation Records'!$F$3:$F$56,MATCH(RIGHT(L202,255),RIGHT('Disaggregation Records'!$D$3:$D$56,255),0))),"")</f>
        <v/>
      </c>
      <c r="E202" s="370" t="str">
        <f t="array" ref="E202">IFERROR(IF(INDEX('Disaggregation Data'!$K$3:$K$234,MATCH(RIGHT(M202,255),RIGHT('Disaggregation Data'!$J$3:$J$234,255),0))=0,"",INDEX('Disaggregation Data'!$K$3:$K$234,MATCH(RIGHT(M202,255),RIGHT('Disaggregation Data'!$J$3:$J$234,255),0))),"")</f>
        <v/>
      </c>
      <c r="F202" s="370" t="str">
        <f t="array" ref="F202">IFERROR(IF(INDEX('Disaggregation Data'!$L$3:$L$234,MATCH(RIGHT(M202,255),RIGHT('Disaggregation Data'!$J$3:$J$234,255),0))=0,"",INDEX('Disaggregation Data'!$L$3:$L$234,MATCH(RIGHT(M202,255),RIGHT('Disaggregation Data'!$J$3:$J$234,255),0))),"")</f>
        <v/>
      </c>
      <c r="G202" s="370" t="str">
        <f t="array" ref="G202">IFERROR(IF(INDEX('Disaggregation Data'!$M$3:$M$234,MATCH(RIGHT(M202,255),RIGHT('Disaggregation Data'!$J$3:$J$234,255),0))=0,"",INDEX('Disaggregation Data'!$M$3:$M$234,MATCH(RIGHT(M202,255),RIGHT('Disaggregation Data'!$J$3:$J$234,255),0))),"")</f>
        <v/>
      </c>
      <c r="H202" s="369" t="str">
        <f t="array" ref="H202">IFERROR(IF(INDEX('Disaggregation Data'!$N$3:$N$234,MATCH(RIGHT(M202,255),RIGHT('Disaggregation Data'!$J$3:$J$234,255),0))=0,"",INDEX('Disaggregation Data'!$N$3:$N$234,MATCH(RIGHT(M202,255),RIGHT('Disaggregation Data'!$J$3:$J$234,255),0))),"")</f>
        <v/>
      </c>
      <c r="I202" s="491" t="str">
        <f t="array" ref="I202">IFERROR(IF(INDEX('Disaggregation Records'!$G$3:$G$56,MATCH(LEFT(L202,255),LEFT('Disaggregation Records'!$D$3:$D$56,255),0))=0,"",INDEX('Disaggregation Records'!$G$3:$G$56,MATCH(LEFT(L202,255),LEFT('Disaggregation Records'!$D$3:$D$56,255),0))),"")</f>
        <v/>
      </c>
      <c r="J202" s="491" t="s">
        <v>403</v>
      </c>
      <c r="K202" s="491">
        <f t="shared" si="12"/>
        <v>153</v>
      </c>
      <c r="L202" s="491" t="str">
        <f t="shared" si="13"/>
        <v/>
      </c>
      <c r="M202" s="491" t="str">
        <f t="shared" si="14"/>
        <v/>
      </c>
      <c r="N202" s="447" t="b">
        <f t="shared" si="15"/>
        <v>0</v>
      </c>
      <c r="O202" s="451" t="s">
        <v>1801</v>
      </c>
      <c r="P202" s="246"/>
      <c r="Q202" s="245"/>
      <c r="U202" s="407"/>
      <c r="V202" s="407"/>
    </row>
    <row r="203" spans="1:22" ht="37.5" customHeight="1" x14ac:dyDescent="0.25">
      <c r="A203" s="367">
        <v>20</v>
      </c>
      <c r="B203" s="386" t="str">
        <f>IFERROR(VLOOKUP(A203,'Impact Indicators - Section B'!$A$9:$S$35,19,FALSE),"")</f>
        <v/>
      </c>
      <c r="C203" s="490" t="str">
        <f t="array" ref="C203">IFERROR(IF(INDEX('Disaggregation Records'!$E$3:$E$56,MATCH(RIGHT(L203,255),RIGHT('Disaggregation Records'!$D$3:$D$56,255),0))=0,"",INDEX('Disaggregation Records'!$E$3:$E$56,MATCH(RIGHT(L203,255),RIGHT('Disaggregation Records'!$D$3:$D$56,255),0))),"")</f>
        <v/>
      </c>
      <c r="D203" s="490" t="str">
        <f t="array" ref="D203">IFERROR(IF(INDEX('Disaggregation Records'!$F$3:$F$56,MATCH(RIGHT(L203,255),RIGHT('Disaggregation Records'!$D$3:$D$56,255),0))=0,"",INDEX('Disaggregation Records'!$F$3:$F$56,MATCH(RIGHT(L203,255),RIGHT('Disaggregation Records'!$D$3:$D$56,255),0))),"")</f>
        <v/>
      </c>
      <c r="E203" s="370" t="str">
        <f t="array" ref="E203">IFERROR(IF(INDEX('Disaggregation Data'!$K$3:$K$234,MATCH(RIGHT(M203,255),RIGHT('Disaggregation Data'!$J$3:$J$234,255),0))=0,"",INDEX('Disaggregation Data'!$K$3:$K$234,MATCH(RIGHT(M203,255),RIGHT('Disaggregation Data'!$J$3:$J$234,255),0))),"")</f>
        <v/>
      </c>
      <c r="F203" s="370" t="str">
        <f t="array" ref="F203">IFERROR(IF(INDEX('Disaggregation Data'!$L$3:$L$234,MATCH(RIGHT(M203,255),RIGHT('Disaggregation Data'!$J$3:$J$234,255),0))=0,"",INDEX('Disaggregation Data'!$L$3:$L$234,MATCH(RIGHT(M203,255),RIGHT('Disaggregation Data'!$J$3:$J$234,255),0))),"")</f>
        <v/>
      </c>
      <c r="G203" s="370" t="str">
        <f t="array" ref="G203">IFERROR(IF(INDEX('Disaggregation Data'!$M$3:$M$234,MATCH(RIGHT(M203,255),RIGHT('Disaggregation Data'!$J$3:$J$234,255),0))=0,"",INDEX('Disaggregation Data'!$M$3:$M$234,MATCH(RIGHT(M203,255),RIGHT('Disaggregation Data'!$J$3:$J$234,255),0))),"")</f>
        <v/>
      </c>
      <c r="H203" s="369" t="str">
        <f t="array" ref="H203">IFERROR(IF(INDEX('Disaggregation Data'!$N$3:$N$234,MATCH(RIGHT(M203,255),RIGHT('Disaggregation Data'!$J$3:$J$234,255),0))=0,"",INDEX('Disaggregation Data'!$N$3:$N$234,MATCH(RIGHT(M203,255),RIGHT('Disaggregation Data'!$J$3:$J$234,255),0))),"")</f>
        <v/>
      </c>
      <c r="I203" s="491" t="str">
        <f t="array" ref="I203">IFERROR(IF(INDEX('Disaggregation Records'!$G$3:$G$56,MATCH(LEFT(L203,255),LEFT('Disaggregation Records'!$D$3:$D$56,255),0))=0,"",INDEX('Disaggregation Records'!$G$3:$G$56,MATCH(LEFT(L203,255),LEFT('Disaggregation Records'!$D$3:$D$56,255),0))),"")</f>
        <v/>
      </c>
      <c r="J203" s="491" t="s">
        <v>403</v>
      </c>
      <c r="K203" s="491">
        <f t="shared" si="12"/>
        <v>154</v>
      </c>
      <c r="L203" s="491" t="str">
        <f t="shared" si="13"/>
        <v/>
      </c>
      <c r="M203" s="491" t="str">
        <f t="shared" si="14"/>
        <v/>
      </c>
      <c r="N203" s="447" t="b">
        <f t="shared" si="15"/>
        <v>0</v>
      </c>
      <c r="O203" s="451" t="s">
        <v>1802</v>
      </c>
      <c r="P203" s="246"/>
      <c r="Q203" s="245"/>
      <c r="U203" s="407"/>
      <c r="V203" s="407"/>
    </row>
    <row r="204" spans="1:22" ht="37.5" customHeight="1" x14ac:dyDescent="0.25">
      <c r="A204" s="367">
        <v>20</v>
      </c>
      <c r="B204" s="386" t="str">
        <f>IFERROR(VLOOKUP(A204,'Impact Indicators - Section B'!$A$9:$S$35,19,FALSE),"")</f>
        <v/>
      </c>
      <c r="C204" s="490" t="str">
        <f t="array" ref="C204">IFERROR(IF(INDEX('Disaggregation Records'!$E$3:$E$56,MATCH(RIGHT(L204,255),RIGHT('Disaggregation Records'!$D$3:$D$56,255),0))=0,"",INDEX('Disaggregation Records'!$E$3:$E$56,MATCH(RIGHT(L204,255),RIGHT('Disaggregation Records'!$D$3:$D$56,255),0))),"")</f>
        <v/>
      </c>
      <c r="D204" s="490" t="str">
        <f t="array" ref="D204">IFERROR(IF(INDEX('Disaggregation Records'!$F$3:$F$56,MATCH(RIGHT(L204,255),RIGHT('Disaggregation Records'!$D$3:$D$56,255),0))=0,"",INDEX('Disaggregation Records'!$F$3:$F$56,MATCH(RIGHT(L204,255),RIGHT('Disaggregation Records'!$D$3:$D$56,255),0))),"")</f>
        <v/>
      </c>
      <c r="E204" s="370" t="str">
        <f t="array" ref="E204">IFERROR(IF(INDEX('Disaggregation Data'!$K$3:$K$234,MATCH(RIGHT(M204,255),RIGHT('Disaggregation Data'!$J$3:$J$234,255),0))=0,"",INDEX('Disaggregation Data'!$K$3:$K$234,MATCH(RIGHT(M204,255),RIGHT('Disaggregation Data'!$J$3:$J$234,255),0))),"")</f>
        <v/>
      </c>
      <c r="F204" s="370" t="str">
        <f t="array" ref="F204">IFERROR(IF(INDEX('Disaggregation Data'!$L$3:$L$234,MATCH(RIGHT(M204,255),RIGHT('Disaggregation Data'!$J$3:$J$234,255),0))=0,"",INDEX('Disaggregation Data'!$L$3:$L$234,MATCH(RIGHT(M204,255),RIGHT('Disaggregation Data'!$J$3:$J$234,255),0))),"")</f>
        <v/>
      </c>
      <c r="G204" s="370" t="str">
        <f t="array" ref="G204">IFERROR(IF(INDEX('Disaggregation Data'!$M$3:$M$234,MATCH(RIGHT(M204,255),RIGHT('Disaggregation Data'!$J$3:$J$234,255),0))=0,"",INDEX('Disaggregation Data'!$M$3:$M$234,MATCH(RIGHT(M204,255),RIGHT('Disaggregation Data'!$J$3:$J$234,255),0))),"")</f>
        <v/>
      </c>
      <c r="H204" s="369" t="str">
        <f t="array" ref="H204">IFERROR(IF(INDEX('Disaggregation Data'!$N$3:$N$234,MATCH(RIGHT(M204,255),RIGHT('Disaggregation Data'!$J$3:$J$234,255),0))=0,"",INDEX('Disaggregation Data'!$N$3:$N$234,MATCH(RIGHT(M204,255),RIGHT('Disaggregation Data'!$J$3:$J$234,255),0))),"")</f>
        <v/>
      </c>
      <c r="I204" s="491" t="str">
        <f t="array" ref="I204">IFERROR(IF(INDEX('Disaggregation Records'!$G$3:$G$56,MATCH(LEFT(L204,255),LEFT('Disaggregation Records'!$D$3:$D$56,255),0))=0,"",INDEX('Disaggregation Records'!$G$3:$G$56,MATCH(LEFT(L204,255),LEFT('Disaggregation Records'!$D$3:$D$56,255),0))),"")</f>
        <v/>
      </c>
      <c r="J204" s="491" t="s">
        <v>403</v>
      </c>
      <c r="K204" s="491">
        <f t="shared" si="12"/>
        <v>155</v>
      </c>
      <c r="L204" s="491" t="str">
        <f t="shared" si="13"/>
        <v/>
      </c>
      <c r="M204" s="491" t="str">
        <f t="shared" si="14"/>
        <v/>
      </c>
      <c r="N204" s="447" t="b">
        <f t="shared" si="15"/>
        <v>0</v>
      </c>
      <c r="O204" s="451" t="s">
        <v>1803</v>
      </c>
      <c r="P204" s="246"/>
      <c r="Q204" s="245"/>
      <c r="U204" s="407"/>
      <c r="V204" s="407"/>
    </row>
    <row r="205" spans="1:22" ht="37.5" customHeight="1" x14ac:dyDescent="0.25">
      <c r="A205" s="367">
        <v>20</v>
      </c>
      <c r="B205" s="386" t="str">
        <f>IFERROR(VLOOKUP(A205,'Impact Indicators - Section B'!$A$9:$S$35,19,FALSE),"")</f>
        <v/>
      </c>
      <c r="C205" s="490" t="str">
        <f t="array" ref="C205">IFERROR(IF(INDEX('Disaggregation Records'!$E$3:$E$56,MATCH(RIGHT(L205,255),RIGHT('Disaggregation Records'!$D$3:$D$56,255),0))=0,"",INDEX('Disaggregation Records'!$E$3:$E$56,MATCH(RIGHT(L205,255),RIGHT('Disaggregation Records'!$D$3:$D$56,255),0))),"")</f>
        <v/>
      </c>
      <c r="D205" s="490" t="str">
        <f t="array" ref="D205">IFERROR(IF(INDEX('Disaggregation Records'!$F$3:$F$56,MATCH(RIGHT(L205,255),RIGHT('Disaggregation Records'!$D$3:$D$56,255),0))=0,"",INDEX('Disaggregation Records'!$F$3:$F$56,MATCH(RIGHT(L205,255),RIGHT('Disaggregation Records'!$D$3:$D$56,255),0))),"")</f>
        <v/>
      </c>
      <c r="E205" s="370" t="str">
        <f t="array" ref="E205">IFERROR(IF(INDEX('Disaggregation Data'!$K$3:$K$234,MATCH(RIGHT(M205,255),RIGHT('Disaggregation Data'!$J$3:$J$234,255),0))=0,"",INDEX('Disaggregation Data'!$K$3:$K$234,MATCH(RIGHT(M205,255),RIGHT('Disaggregation Data'!$J$3:$J$234,255),0))),"")</f>
        <v/>
      </c>
      <c r="F205" s="370" t="str">
        <f t="array" ref="F205">IFERROR(IF(INDEX('Disaggregation Data'!$L$3:$L$234,MATCH(RIGHT(M205,255),RIGHT('Disaggregation Data'!$J$3:$J$234,255),0))=0,"",INDEX('Disaggregation Data'!$L$3:$L$234,MATCH(RIGHT(M205,255),RIGHT('Disaggregation Data'!$J$3:$J$234,255),0))),"")</f>
        <v/>
      </c>
      <c r="G205" s="370" t="str">
        <f t="array" ref="G205">IFERROR(IF(INDEX('Disaggregation Data'!$M$3:$M$234,MATCH(RIGHT(M205,255),RIGHT('Disaggregation Data'!$J$3:$J$234,255),0))=0,"",INDEX('Disaggregation Data'!$M$3:$M$234,MATCH(RIGHT(M205,255),RIGHT('Disaggregation Data'!$J$3:$J$234,255),0))),"")</f>
        <v/>
      </c>
      <c r="H205" s="369" t="str">
        <f t="array" ref="H205">IFERROR(IF(INDEX('Disaggregation Data'!$N$3:$N$234,MATCH(RIGHT(M205,255),RIGHT('Disaggregation Data'!$J$3:$J$234,255),0))=0,"",INDEX('Disaggregation Data'!$N$3:$N$234,MATCH(RIGHT(M205,255),RIGHT('Disaggregation Data'!$J$3:$J$234,255),0))),"")</f>
        <v/>
      </c>
      <c r="I205" s="491" t="str">
        <f t="array" ref="I205">IFERROR(IF(INDEX('Disaggregation Records'!$G$3:$G$56,MATCH(LEFT(L205,255),LEFT('Disaggregation Records'!$D$3:$D$56,255),0))=0,"",INDEX('Disaggregation Records'!$G$3:$G$56,MATCH(LEFT(L205,255),LEFT('Disaggregation Records'!$D$3:$D$56,255),0))),"")</f>
        <v/>
      </c>
      <c r="J205" s="491" t="s">
        <v>403</v>
      </c>
      <c r="K205" s="491">
        <f t="shared" si="12"/>
        <v>156</v>
      </c>
      <c r="L205" s="491" t="str">
        <f t="shared" si="13"/>
        <v/>
      </c>
      <c r="M205" s="491" t="str">
        <f t="shared" si="14"/>
        <v/>
      </c>
      <c r="N205" s="447" t="b">
        <f t="shared" si="15"/>
        <v>0</v>
      </c>
      <c r="O205" s="451" t="s">
        <v>1804</v>
      </c>
      <c r="P205" s="246"/>
      <c r="Q205" s="245"/>
      <c r="U205" s="407"/>
      <c r="V205" s="407"/>
    </row>
    <row r="206" spans="1:22" ht="37.5" customHeight="1" x14ac:dyDescent="0.25">
      <c r="A206" s="367">
        <v>20</v>
      </c>
      <c r="B206" s="386" t="str">
        <f>IFERROR(VLOOKUP(A206,'Impact Indicators - Section B'!$A$9:$S$35,19,FALSE),"")</f>
        <v/>
      </c>
      <c r="C206" s="490" t="str">
        <f t="array" ref="C206">IFERROR(IF(INDEX('Disaggregation Records'!$E$3:$E$56,MATCH(RIGHT(L206,255),RIGHT('Disaggregation Records'!$D$3:$D$56,255),0))=0,"",INDEX('Disaggregation Records'!$E$3:$E$56,MATCH(RIGHT(L206,255),RIGHT('Disaggregation Records'!$D$3:$D$56,255),0))),"")</f>
        <v/>
      </c>
      <c r="D206" s="490" t="str">
        <f t="array" ref="D206">IFERROR(IF(INDEX('Disaggregation Records'!$F$3:$F$56,MATCH(RIGHT(L206,255),RIGHT('Disaggregation Records'!$D$3:$D$56,255),0))=0,"",INDEX('Disaggregation Records'!$F$3:$F$56,MATCH(RIGHT(L206,255),RIGHT('Disaggregation Records'!$D$3:$D$56,255),0))),"")</f>
        <v/>
      </c>
      <c r="E206" s="370" t="str">
        <f t="array" ref="E206">IFERROR(IF(INDEX('Disaggregation Data'!$K$3:$K$234,MATCH(RIGHT(M206,255),RIGHT('Disaggregation Data'!$J$3:$J$234,255),0))=0,"",INDEX('Disaggregation Data'!$K$3:$K$234,MATCH(RIGHT(M206,255),RIGHT('Disaggregation Data'!$J$3:$J$234,255),0))),"")</f>
        <v/>
      </c>
      <c r="F206" s="370" t="str">
        <f t="array" ref="F206">IFERROR(IF(INDEX('Disaggregation Data'!$L$3:$L$234,MATCH(RIGHT(M206,255),RIGHT('Disaggregation Data'!$J$3:$J$234,255),0))=0,"",INDEX('Disaggregation Data'!$L$3:$L$234,MATCH(RIGHT(M206,255),RIGHT('Disaggregation Data'!$J$3:$J$234,255),0))),"")</f>
        <v/>
      </c>
      <c r="G206" s="370" t="str">
        <f t="array" ref="G206">IFERROR(IF(INDEX('Disaggregation Data'!$M$3:$M$234,MATCH(RIGHT(M206,255),RIGHT('Disaggregation Data'!$J$3:$J$234,255),0))=0,"",INDEX('Disaggregation Data'!$M$3:$M$234,MATCH(RIGHT(M206,255),RIGHT('Disaggregation Data'!$J$3:$J$234,255),0))),"")</f>
        <v/>
      </c>
      <c r="H206" s="369" t="str">
        <f t="array" ref="H206">IFERROR(IF(INDEX('Disaggregation Data'!$N$3:$N$234,MATCH(RIGHT(M206,255),RIGHT('Disaggregation Data'!$J$3:$J$234,255),0))=0,"",INDEX('Disaggregation Data'!$N$3:$N$234,MATCH(RIGHT(M206,255),RIGHT('Disaggregation Data'!$J$3:$J$234,255),0))),"")</f>
        <v/>
      </c>
      <c r="I206" s="491" t="str">
        <f t="array" ref="I206">IFERROR(IF(INDEX('Disaggregation Records'!$G$3:$G$56,MATCH(LEFT(L206,255),LEFT('Disaggregation Records'!$D$3:$D$56,255),0))=0,"",INDEX('Disaggregation Records'!$G$3:$G$56,MATCH(LEFT(L206,255),LEFT('Disaggregation Records'!$D$3:$D$56,255),0))),"")</f>
        <v/>
      </c>
      <c r="J206" s="491" t="s">
        <v>403</v>
      </c>
      <c r="K206" s="491">
        <f t="shared" si="12"/>
        <v>157</v>
      </c>
      <c r="L206" s="491" t="str">
        <f t="shared" si="13"/>
        <v/>
      </c>
      <c r="M206" s="491" t="str">
        <f t="shared" si="14"/>
        <v/>
      </c>
      <c r="N206" s="447" t="b">
        <f t="shared" si="15"/>
        <v>0</v>
      </c>
      <c r="O206" s="451" t="s">
        <v>1805</v>
      </c>
      <c r="P206" s="246"/>
      <c r="Q206" s="245"/>
      <c r="U206" s="407"/>
      <c r="V206" s="407"/>
    </row>
    <row r="207" spans="1:22" ht="37.5" customHeight="1" x14ac:dyDescent="0.25">
      <c r="A207" s="367">
        <v>20</v>
      </c>
      <c r="B207" s="386" t="str">
        <f>IFERROR(VLOOKUP(A207,'Impact Indicators - Section B'!$A$9:$S$35,19,FALSE),"")</f>
        <v/>
      </c>
      <c r="C207" s="490" t="str">
        <f t="array" ref="C207">IFERROR(IF(INDEX('Disaggregation Records'!$E$3:$E$56,MATCH(RIGHT(L207,255),RIGHT('Disaggregation Records'!$D$3:$D$56,255),0))=0,"",INDEX('Disaggregation Records'!$E$3:$E$56,MATCH(RIGHT(L207,255),RIGHT('Disaggregation Records'!$D$3:$D$56,255),0))),"")</f>
        <v/>
      </c>
      <c r="D207" s="490" t="str">
        <f t="array" ref="D207">IFERROR(IF(INDEX('Disaggregation Records'!$F$3:$F$56,MATCH(RIGHT(L207,255),RIGHT('Disaggregation Records'!$D$3:$D$56,255),0))=0,"",INDEX('Disaggregation Records'!$F$3:$F$56,MATCH(RIGHT(L207,255),RIGHT('Disaggregation Records'!$D$3:$D$56,255),0))),"")</f>
        <v/>
      </c>
      <c r="E207" s="370" t="str">
        <f t="array" ref="E207">IFERROR(IF(INDEX('Disaggregation Data'!$K$3:$K$234,MATCH(RIGHT(M207,255),RIGHT('Disaggregation Data'!$J$3:$J$234,255),0))=0,"",INDEX('Disaggregation Data'!$K$3:$K$234,MATCH(RIGHT(M207,255),RIGHT('Disaggregation Data'!$J$3:$J$234,255),0))),"")</f>
        <v/>
      </c>
      <c r="F207" s="370" t="str">
        <f t="array" ref="F207">IFERROR(IF(INDEX('Disaggregation Data'!$L$3:$L$234,MATCH(RIGHT(M207,255),RIGHT('Disaggregation Data'!$J$3:$J$234,255),0))=0,"",INDEX('Disaggregation Data'!$L$3:$L$234,MATCH(RIGHT(M207,255),RIGHT('Disaggregation Data'!$J$3:$J$234,255),0))),"")</f>
        <v/>
      </c>
      <c r="G207" s="370" t="str">
        <f t="array" ref="G207">IFERROR(IF(INDEX('Disaggregation Data'!$M$3:$M$234,MATCH(RIGHT(M207,255),RIGHT('Disaggregation Data'!$J$3:$J$234,255),0))=0,"",INDEX('Disaggregation Data'!$M$3:$M$234,MATCH(RIGHT(M207,255),RIGHT('Disaggregation Data'!$J$3:$J$234,255),0))),"")</f>
        <v/>
      </c>
      <c r="H207" s="369" t="str">
        <f t="array" ref="H207">IFERROR(IF(INDEX('Disaggregation Data'!$N$3:$N$234,MATCH(RIGHT(M207,255),RIGHT('Disaggregation Data'!$J$3:$J$234,255),0))=0,"",INDEX('Disaggregation Data'!$N$3:$N$234,MATCH(RIGHT(M207,255),RIGHT('Disaggregation Data'!$J$3:$J$234,255),0))),"")</f>
        <v/>
      </c>
      <c r="I207" s="491" t="str">
        <f t="array" ref="I207">IFERROR(IF(INDEX('Disaggregation Records'!$G$3:$G$56,MATCH(LEFT(L207,255),LEFT('Disaggregation Records'!$D$3:$D$56,255),0))=0,"",INDEX('Disaggregation Records'!$G$3:$G$56,MATCH(LEFT(L207,255),LEFT('Disaggregation Records'!$D$3:$D$56,255),0))),"")</f>
        <v/>
      </c>
      <c r="J207" s="491" t="s">
        <v>403</v>
      </c>
      <c r="K207" s="491">
        <f t="shared" si="12"/>
        <v>158</v>
      </c>
      <c r="L207" s="491" t="str">
        <f t="shared" si="13"/>
        <v/>
      </c>
      <c r="M207" s="491" t="str">
        <f t="shared" si="14"/>
        <v/>
      </c>
      <c r="N207" s="447" t="b">
        <f t="shared" si="15"/>
        <v>0</v>
      </c>
      <c r="O207" s="451" t="s">
        <v>1806</v>
      </c>
      <c r="P207" s="246"/>
      <c r="Q207" s="245"/>
      <c r="U207" s="407"/>
      <c r="V207" s="407"/>
    </row>
    <row r="208" spans="1:22" ht="37.5" customHeight="1" x14ac:dyDescent="0.25">
      <c r="A208" s="367">
        <v>20</v>
      </c>
      <c r="B208" s="386" t="str">
        <f>IFERROR(VLOOKUP(A208,'Impact Indicators - Section B'!$A$9:$S$35,19,FALSE),"")</f>
        <v/>
      </c>
      <c r="C208" s="490" t="str">
        <f t="array" ref="C208">IFERROR(IF(INDEX('Disaggregation Records'!$E$3:$E$56,MATCH(RIGHT(L208,255),RIGHT('Disaggregation Records'!$D$3:$D$56,255),0))=0,"",INDEX('Disaggregation Records'!$E$3:$E$56,MATCH(RIGHT(L208,255),RIGHT('Disaggregation Records'!$D$3:$D$56,255),0))),"")</f>
        <v/>
      </c>
      <c r="D208" s="490" t="str">
        <f t="array" ref="D208">IFERROR(IF(INDEX('Disaggregation Records'!$F$3:$F$56,MATCH(RIGHT(L208,255),RIGHT('Disaggregation Records'!$D$3:$D$56,255),0))=0,"",INDEX('Disaggregation Records'!$F$3:$F$56,MATCH(RIGHT(L208,255),RIGHT('Disaggregation Records'!$D$3:$D$56,255),0))),"")</f>
        <v/>
      </c>
      <c r="E208" s="370" t="str">
        <f t="array" ref="E208">IFERROR(IF(INDEX('Disaggregation Data'!$K$3:$K$234,MATCH(RIGHT(M208,255),RIGHT('Disaggregation Data'!$J$3:$J$234,255),0))=0,"",INDEX('Disaggregation Data'!$K$3:$K$234,MATCH(RIGHT(M208,255),RIGHT('Disaggregation Data'!$J$3:$J$234,255),0))),"")</f>
        <v/>
      </c>
      <c r="F208" s="370" t="str">
        <f t="array" ref="F208">IFERROR(IF(INDEX('Disaggregation Data'!$L$3:$L$234,MATCH(RIGHT(M208,255),RIGHT('Disaggregation Data'!$J$3:$J$234,255),0))=0,"",INDEX('Disaggregation Data'!$L$3:$L$234,MATCH(RIGHT(M208,255),RIGHT('Disaggregation Data'!$J$3:$J$234,255),0))),"")</f>
        <v/>
      </c>
      <c r="G208" s="370" t="str">
        <f t="array" ref="G208">IFERROR(IF(INDEX('Disaggregation Data'!$M$3:$M$234,MATCH(RIGHT(M208,255),RIGHT('Disaggregation Data'!$J$3:$J$234,255),0))=0,"",INDEX('Disaggregation Data'!$M$3:$M$234,MATCH(RIGHT(M208,255),RIGHT('Disaggregation Data'!$J$3:$J$234,255),0))),"")</f>
        <v/>
      </c>
      <c r="H208" s="369" t="str">
        <f t="array" ref="H208">IFERROR(IF(INDEX('Disaggregation Data'!$N$3:$N$234,MATCH(RIGHT(M208,255),RIGHT('Disaggregation Data'!$J$3:$J$234,255),0))=0,"",INDEX('Disaggregation Data'!$N$3:$N$234,MATCH(RIGHT(M208,255),RIGHT('Disaggregation Data'!$J$3:$J$234,255),0))),"")</f>
        <v/>
      </c>
      <c r="I208" s="491" t="str">
        <f t="array" ref="I208">IFERROR(IF(INDEX('Disaggregation Records'!$G$3:$G$56,MATCH(LEFT(L208,255),LEFT('Disaggregation Records'!$D$3:$D$56,255),0))=0,"",INDEX('Disaggregation Records'!$G$3:$G$56,MATCH(LEFT(L208,255),LEFT('Disaggregation Records'!$D$3:$D$56,255),0))),"")</f>
        <v/>
      </c>
      <c r="J208" s="491" t="s">
        <v>403</v>
      </c>
      <c r="K208" s="491">
        <f t="shared" si="12"/>
        <v>159</v>
      </c>
      <c r="L208" s="491" t="str">
        <f t="shared" si="13"/>
        <v/>
      </c>
      <c r="M208" s="491" t="str">
        <f t="shared" si="14"/>
        <v/>
      </c>
      <c r="N208" s="447" t="b">
        <f t="shared" si="15"/>
        <v>0</v>
      </c>
      <c r="O208" s="451" t="s">
        <v>1807</v>
      </c>
      <c r="P208" s="246"/>
      <c r="Q208" s="245"/>
      <c r="U208" s="407"/>
      <c r="V208" s="407"/>
    </row>
    <row r="209" spans="1:22" ht="37.5" customHeight="1" x14ac:dyDescent="0.25">
      <c r="A209" s="367">
        <v>21</v>
      </c>
      <c r="B209" s="386" t="str">
        <f>IFERROR(VLOOKUP(A209,'Impact Indicators - Section B'!$A$9:$S$35,19,FALSE),"")</f>
        <v/>
      </c>
      <c r="C209" s="490" t="str">
        <f t="array" ref="C209">IFERROR(IF(INDEX('Disaggregation Records'!$E$3:$E$56,MATCH(RIGHT(L209,255),RIGHT('Disaggregation Records'!$D$3:$D$56,255),0))=0,"",INDEX('Disaggregation Records'!$E$3:$E$56,MATCH(RIGHT(L209,255),RIGHT('Disaggregation Records'!$D$3:$D$56,255),0))),"")</f>
        <v/>
      </c>
      <c r="D209" s="490" t="str">
        <f t="array" ref="D209">IFERROR(IF(INDEX('Disaggregation Records'!$F$3:$F$56,MATCH(RIGHT(L209,255),RIGHT('Disaggregation Records'!$D$3:$D$56,255),0))=0,"",INDEX('Disaggregation Records'!$F$3:$F$56,MATCH(RIGHT(L209,255),RIGHT('Disaggregation Records'!$D$3:$D$56,255),0))),"")</f>
        <v/>
      </c>
      <c r="E209" s="370" t="str">
        <f t="array" ref="E209">IFERROR(IF(INDEX('Disaggregation Data'!$K$3:$K$234,MATCH(RIGHT(M209,255),RIGHT('Disaggregation Data'!$J$3:$J$234,255),0))=0,"",INDEX('Disaggregation Data'!$K$3:$K$234,MATCH(RIGHT(M209,255),RIGHT('Disaggregation Data'!$J$3:$J$234,255),0))),"")</f>
        <v/>
      </c>
      <c r="F209" s="370" t="str">
        <f t="array" ref="F209">IFERROR(IF(INDEX('Disaggregation Data'!$L$3:$L$234,MATCH(RIGHT(M209,255),RIGHT('Disaggregation Data'!$J$3:$J$234,255),0))=0,"",INDEX('Disaggregation Data'!$L$3:$L$234,MATCH(RIGHT(M209,255),RIGHT('Disaggregation Data'!$J$3:$J$234,255),0))),"")</f>
        <v/>
      </c>
      <c r="G209" s="370" t="str">
        <f t="array" ref="G209">IFERROR(IF(INDEX('Disaggregation Data'!$M$3:$M$234,MATCH(RIGHT(M209,255),RIGHT('Disaggregation Data'!$J$3:$J$234,255),0))=0,"",INDEX('Disaggregation Data'!$M$3:$M$234,MATCH(RIGHT(M209,255),RIGHT('Disaggregation Data'!$J$3:$J$234,255),0))),"")</f>
        <v/>
      </c>
      <c r="H209" s="369" t="str">
        <f t="array" ref="H209">IFERROR(IF(INDEX('Disaggregation Data'!$N$3:$N$234,MATCH(RIGHT(M209,255),RIGHT('Disaggregation Data'!$J$3:$J$234,255),0))=0,"",INDEX('Disaggregation Data'!$N$3:$N$234,MATCH(RIGHT(M209,255),RIGHT('Disaggregation Data'!$J$3:$J$234,255),0))),"")</f>
        <v/>
      </c>
      <c r="I209" s="491" t="str">
        <f t="array" ref="I209">IFERROR(IF(INDEX('Disaggregation Records'!$G$3:$G$56,MATCH(LEFT(L209,255),LEFT('Disaggregation Records'!$D$3:$D$56,255),0))=0,"",INDEX('Disaggregation Records'!$G$3:$G$56,MATCH(LEFT(L209,255),LEFT('Disaggregation Records'!$D$3:$D$56,255),0))),"")</f>
        <v/>
      </c>
      <c r="J209" s="491" t="s">
        <v>404</v>
      </c>
      <c r="K209" s="491">
        <f t="shared" si="12"/>
        <v>160</v>
      </c>
      <c r="L209" s="491" t="str">
        <f t="shared" si="13"/>
        <v/>
      </c>
      <c r="M209" s="491" t="str">
        <f t="shared" si="14"/>
        <v/>
      </c>
      <c r="N209" s="447" t="b">
        <f t="shared" si="15"/>
        <v>0</v>
      </c>
      <c r="O209" s="451" t="s">
        <v>1808</v>
      </c>
      <c r="P209" s="246"/>
      <c r="Q209" s="245"/>
      <c r="U209" s="407"/>
      <c r="V209" s="407"/>
    </row>
    <row r="210" spans="1:22" ht="37.5" customHeight="1" x14ac:dyDescent="0.25">
      <c r="A210" s="367">
        <v>21</v>
      </c>
      <c r="B210" s="386" t="str">
        <f>IFERROR(VLOOKUP(A210,'Impact Indicators - Section B'!$A$9:$S$35,19,FALSE),"")</f>
        <v/>
      </c>
      <c r="C210" s="490" t="str">
        <f t="array" ref="C210">IFERROR(IF(INDEX('Disaggregation Records'!$E$3:$E$56,MATCH(RIGHT(L210,255),RIGHT('Disaggregation Records'!$D$3:$D$56,255),0))=0,"",INDEX('Disaggregation Records'!$E$3:$E$56,MATCH(RIGHT(L210,255),RIGHT('Disaggregation Records'!$D$3:$D$56,255),0))),"")</f>
        <v/>
      </c>
      <c r="D210" s="490" t="str">
        <f t="array" ref="D210">IFERROR(IF(INDEX('Disaggregation Records'!$F$3:$F$56,MATCH(RIGHT(L210,255),RIGHT('Disaggregation Records'!$D$3:$D$56,255),0))=0,"",INDEX('Disaggregation Records'!$F$3:$F$56,MATCH(RIGHT(L210,255),RIGHT('Disaggregation Records'!$D$3:$D$56,255),0))),"")</f>
        <v/>
      </c>
      <c r="E210" s="370" t="str">
        <f t="array" ref="E210">IFERROR(IF(INDEX('Disaggregation Data'!$K$3:$K$234,MATCH(RIGHT(M210,255),RIGHT('Disaggregation Data'!$J$3:$J$234,255),0))=0,"",INDEX('Disaggregation Data'!$K$3:$K$234,MATCH(RIGHT(M210,255),RIGHT('Disaggregation Data'!$J$3:$J$234,255),0))),"")</f>
        <v/>
      </c>
      <c r="F210" s="370" t="str">
        <f t="array" ref="F210">IFERROR(IF(INDEX('Disaggregation Data'!$L$3:$L$234,MATCH(RIGHT(M210,255),RIGHT('Disaggregation Data'!$J$3:$J$234,255),0))=0,"",INDEX('Disaggregation Data'!$L$3:$L$234,MATCH(RIGHT(M210,255),RIGHT('Disaggregation Data'!$J$3:$J$234,255),0))),"")</f>
        <v/>
      </c>
      <c r="G210" s="370" t="str">
        <f t="array" ref="G210">IFERROR(IF(INDEX('Disaggregation Data'!$M$3:$M$234,MATCH(RIGHT(M210,255),RIGHT('Disaggregation Data'!$J$3:$J$234,255),0))=0,"",INDEX('Disaggregation Data'!$M$3:$M$234,MATCH(RIGHT(M210,255),RIGHT('Disaggregation Data'!$J$3:$J$234,255),0))),"")</f>
        <v/>
      </c>
      <c r="H210" s="369" t="str">
        <f t="array" ref="H210">IFERROR(IF(INDEX('Disaggregation Data'!$N$3:$N$234,MATCH(RIGHT(M210,255),RIGHT('Disaggregation Data'!$J$3:$J$234,255),0))=0,"",INDEX('Disaggregation Data'!$N$3:$N$234,MATCH(RIGHT(M210,255),RIGHT('Disaggregation Data'!$J$3:$J$234,255),0))),"")</f>
        <v/>
      </c>
      <c r="I210" s="491" t="str">
        <f t="array" ref="I210">IFERROR(IF(INDEX('Disaggregation Records'!$G$3:$G$56,MATCH(LEFT(L210,255),LEFT('Disaggregation Records'!$D$3:$D$56,255),0))=0,"",INDEX('Disaggregation Records'!$G$3:$G$56,MATCH(LEFT(L210,255),LEFT('Disaggregation Records'!$D$3:$D$56,255),0))),"")</f>
        <v/>
      </c>
      <c r="J210" s="491" t="s">
        <v>404</v>
      </c>
      <c r="K210" s="491">
        <f t="shared" si="12"/>
        <v>161</v>
      </c>
      <c r="L210" s="491" t="str">
        <f t="shared" si="13"/>
        <v/>
      </c>
      <c r="M210" s="491" t="str">
        <f t="shared" si="14"/>
        <v/>
      </c>
      <c r="N210" s="447" t="b">
        <f t="shared" si="15"/>
        <v>0</v>
      </c>
      <c r="O210" s="451" t="s">
        <v>1809</v>
      </c>
      <c r="P210" s="246"/>
      <c r="Q210" s="245"/>
      <c r="U210" s="407"/>
      <c r="V210" s="407"/>
    </row>
    <row r="211" spans="1:22" ht="37.5" customHeight="1" x14ac:dyDescent="0.25">
      <c r="A211" s="367">
        <v>21</v>
      </c>
      <c r="B211" s="386" t="str">
        <f>IFERROR(VLOOKUP(A211,'Impact Indicators - Section B'!$A$9:$S$35,19,FALSE),"")</f>
        <v/>
      </c>
      <c r="C211" s="490" t="str">
        <f t="array" ref="C211">IFERROR(IF(INDEX('Disaggregation Records'!$E$3:$E$56,MATCH(RIGHT(L211,255),RIGHT('Disaggregation Records'!$D$3:$D$56,255),0))=0,"",INDEX('Disaggregation Records'!$E$3:$E$56,MATCH(RIGHT(L211,255),RIGHT('Disaggregation Records'!$D$3:$D$56,255),0))),"")</f>
        <v/>
      </c>
      <c r="D211" s="490" t="str">
        <f t="array" ref="D211">IFERROR(IF(INDEX('Disaggregation Records'!$F$3:$F$56,MATCH(RIGHT(L211,255),RIGHT('Disaggregation Records'!$D$3:$D$56,255),0))=0,"",INDEX('Disaggregation Records'!$F$3:$F$56,MATCH(RIGHT(L211,255),RIGHT('Disaggregation Records'!$D$3:$D$56,255),0))),"")</f>
        <v/>
      </c>
      <c r="E211" s="370" t="str">
        <f t="array" ref="E211">IFERROR(IF(INDEX('Disaggregation Data'!$K$3:$K$234,MATCH(RIGHT(M211,255),RIGHT('Disaggregation Data'!$J$3:$J$234,255),0))=0,"",INDEX('Disaggregation Data'!$K$3:$K$234,MATCH(RIGHT(M211,255),RIGHT('Disaggregation Data'!$J$3:$J$234,255),0))),"")</f>
        <v/>
      </c>
      <c r="F211" s="370" t="str">
        <f t="array" ref="F211">IFERROR(IF(INDEX('Disaggregation Data'!$L$3:$L$234,MATCH(RIGHT(M211,255),RIGHT('Disaggregation Data'!$J$3:$J$234,255),0))=0,"",INDEX('Disaggregation Data'!$L$3:$L$234,MATCH(RIGHT(M211,255),RIGHT('Disaggregation Data'!$J$3:$J$234,255),0))),"")</f>
        <v/>
      </c>
      <c r="G211" s="370" t="str">
        <f t="array" ref="G211">IFERROR(IF(INDEX('Disaggregation Data'!$M$3:$M$234,MATCH(RIGHT(M211,255),RIGHT('Disaggregation Data'!$J$3:$J$234,255),0))=0,"",INDEX('Disaggregation Data'!$M$3:$M$234,MATCH(RIGHT(M211,255),RIGHT('Disaggregation Data'!$J$3:$J$234,255),0))),"")</f>
        <v/>
      </c>
      <c r="H211" s="369" t="str">
        <f t="array" ref="H211">IFERROR(IF(INDEX('Disaggregation Data'!$N$3:$N$234,MATCH(RIGHT(M211,255),RIGHT('Disaggregation Data'!$J$3:$J$234,255),0))=0,"",INDEX('Disaggregation Data'!$N$3:$N$234,MATCH(RIGHT(M211,255),RIGHT('Disaggregation Data'!$J$3:$J$234,255),0))),"")</f>
        <v/>
      </c>
      <c r="I211" s="491" t="str">
        <f t="array" ref="I211">IFERROR(IF(INDEX('Disaggregation Records'!$G$3:$G$56,MATCH(LEFT(L211,255),LEFT('Disaggregation Records'!$D$3:$D$56,255),0))=0,"",INDEX('Disaggregation Records'!$G$3:$G$56,MATCH(LEFT(L211,255),LEFT('Disaggregation Records'!$D$3:$D$56,255),0))),"")</f>
        <v/>
      </c>
      <c r="J211" s="491" t="s">
        <v>404</v>
      </c>
      <c r="K211" s="491">
        <f t="shared" si="12"/>
        <v>162</v>
      </c>
      <c r="L211" s="491" t="str">
        <f t="shared" si="13"/>
        <v/>
      </c>
      <c r="M211" s="491" t="str">
        <f t="shared" si="14"/>
        <v/>
      </c>
      <c r="N211" s="447" t="b">
        <f t="shared" si="15"/>
        <v>0</v>
      </c>
      <c r="O211" s="451" t="s">
        <v>1810</v>
      </c>
      <c r="P211" s="246"/>
      <c r="Q211" s="245"/>
      <c r="U211" s="407"/>
      <c r="V211" s="407"/>
    </row>
    <row r="212" spans="1:22" ht="37.5" customHeight="1" x14ac:dyDescent="0.25">
      <c r="A212" s="367">
        <v>21</v>
      </c>
      <c r="B212" s="386" t="str">
        <f>IFERROR(VLOOKUP(A212,'Impact Indicators - Section B'!$A$9:$S$35,19,FALSE),"")</f>
        <v/>
      </c>
      <c r="C212" s="490" t="str">
        <f t="array" ref="C212">IFERROR(IF(INDEX('Disaggregation Records'!$E$3:$E$56,MATCH(RIGHT(L212,255),RIGHT('Disaggregation Records'!$D$3:$D$56,255),0))=0,"",INDEX('Disaggregation Records'!$E$3:$E$56,MATCH(RIGHT(L212,255),RIGHT('Disaggregation Records'!$D$3:$D$56,255),0))),"")</f>
        <v/>
      </c>
      <c r="D212" s="490" t="str">
        <f t="array" ref="D212">IFERROR(IF(INDEX('Disaggregation Records'!$F$3:$F$56,MATCH(RIGHT(L212,255),RIGHT('Disaggregation Records'!$D$3:$D$56,255),0))=0,"",INDEX('Disaggregation Records'!$F$3:$F$56,MATCH(RIGHT(L212,255),RIGHT('Disaggregation Records'!$D$3:$D$56,255),0))),"")</f>
        <v/>
      </c>
      <c r="E212" s="370" t="str">
        <f t="array" ref="E212">IFERROR(IF(INDEX('Disaggregation Data'!$K$3:$K$234,MATCH(RIGHT(M212,255),RIGHT('Disaggregation Data'!$J$3:$J$234,255),0))=0,"",INDEX('Disaggregation Data'!$K$3:$K$234,MATCH(RIGHT(M212,255),RIGHT('Disaggregation Data'!$J$3:$J$234,255),0))),"")</f>
        <v/>
      </c>
      <c r="F212" s="370" t="str">
        <f t="array" ref="F212">IFERROR(IF(INDEX('Disaggregation Data'!$L$3:$L$234,MATCH(RIGHT(M212,255),RIGHT('Disaggregation Data'!$J$3:$J$234,255),0))=0,"",INDEX('Disaggregation Data'!$L$3:$L$234,MATCH(RIGHT(M212,255),RIGHT('Disaggregation Data'!$J$3:$J$234,255),0))),"")</f>
        <v/>
      </c>
      <c r="G212" s="370" t="str">
        <f t="array" ref="G212">IFERROR(IF(INDEX('Disaggregation Data'!$M$3:$M$234,MATCH(RIGHT(M212,255),RIGHT('Disaggregation Data'!$J$3:$J$234,255),0))=0,"",INDEX('Disaggregation Data'!$M$3:$M$234,MATCH(RIGHT(M212,255),RIGHT('Disaggregation Data'!$J$3:$J$234,255),0))),"")</f>
        <v/>
      </c>
      <c r="H212" s="369" t="str">
        <f t="array" ref="H212">IFERROR(IF(INDEX('Disaggregation Data'!$N$3:$N$234,MATCH(RIGHT(M212,255),RIGHT('Disaggregation Data'!$J$3:$J$234,255),0))=0,"",INDEX('Disaggregation Data'!$N$3:$N$234,MATCH(RIGHT(M212,255),RIGHT('Disaggregation Data'!$J$3:$J$234,255),0))),"")</f>
        <v/>
      </c>
      <c r="I212" s="491" t="str">
        <f t="array" ref="I212">IFERROR(IF(INDEX('Disaggregation Records'!$G$3:$G$56,MATCH(LEFT(L212,255),LEFT('Disaggregation Records'!$D$3:$D$56,255),0))=0,"",INDEX('Disaggregation Records'!$G$3:$G$56,MATCH(LEFT(L212,255),LEFT('Disaggregation Records'!$D$3:$D$56,255),0))),"")</f>
        <v/>
      </c>
      <c r="J212" s="491" t="s">
        <v>404</v>
      </c>
      <c r="K212" s="491">
        <f t="shared" si="12"/>
        <v>163</v>
      </c>
      <c r="L212" s="491" t="str">
        <f t="shared" si="13"/>
        <v/>
      </c>
      <c r="M212" s="491" t="str">
        <f t="shared" si="14"/>
        <v/>
      </c>
      <c r="N212" s="447" t="b">
        <f t="shared" si="15"/>
        <v>0</v>
      </c>
      <c r="O212" s="451" t="s">
        <v>1811</v>
      </c>
      <c r="P212" s="246"/>
      <c r="Q212" s="245"/>
      <c r="U212" s="407"/>
      <c r="V212" s="407"/>
    </row>
    <row r="213" spans="1:22" ht="37.5" customHeight="1" x14ac:dyDescent="0.25">
      <c r="A213" s="367">
        <v>21</v>
      </c>
      <c r="B213" s="386" t="str">
        <f>IFERROR(VLOOKUP(A213,'Impact Indicators - Section B'!$A$9:$S$35,19,FALSE),"")</f>
        <v/>
      </c>
      <c r="C213" s="490" t="str">
        <f t="array" ref="C213">IFERROR(IF(INDEX('Disaggregation Records'!$E$3:$E$56,MATCH(RIGHT(L213,255),RIGHT('Disaggregation Records'!$D$3:$D$56,255),0))=0,"",INDEX('Disaggregation Records'!$E$3:$E$56,MATCH(RIGHT(L213,255),RIGHT('Disaggregation Records'!$D$3:$D$56,255),0))),"")</f>
        <v/>
      </c>
      <c r="D213" s="490" t="str">
        <f t="array" ref="D213">IFERROR(IF(INDEX('Disaggregation Records'!$F$3:$F$56,MATCH(RIGHT(L213,255),RIGHT('Disaggregation Records'!$D$3:$D$56,255),0))=0,"",INDEX('Disaggregation Records'!$F$3:$F$56,MATCH(RIGHT(L213,255),RIGHT('Disaggregation Records'!$D$3:$D$56,255),0))),"")</f>
        <v/>
      </c>
      <c r="E213" s="370" t="str">
        <f t="array" ref="E213">IFERROR(IF(INDEX('Disaggregation Data'!$K$3:$K$234,MATCH(RIGHT(M213,255),RIGHT('Disaggregation Data'!$J$3:$J$234,255),0))=0,"",INDEX('Disaggregation Data'!$K$3:$K$234,MATCH(RIGHT(M213,255),RIGHT('Disaggregation Data'!$J$3:$J$234,255),0))),"")</f>
        <v/>
      </c>
      <c r="F213" s="370" t="str">
        <f t="array" ref="F213">IFERROR(IF(INDEX('Disaggregation Data'!$L$3:$L$234,MATCH(RIGHT(M213,255),RIGHT('Disaggregation Data'!$J$3:$J$234,255),0))=0,"",INDEX('Disaggregation Data'!$L$3:$L$234,MATCH(RIGHT(M213,255),RIGHT('Disaggregation Data'!$J$3:$J$234,255),0))),"")</f>
        <v/>
      </c>
      <c r="G213" s="370" t="str">
        <f t="array" ref="G213">IFERROR(IF(INDEX('Disaggregation Data'!$M$3:$M$234,MATCH(RIGHT(M213,255),RIGHT('Disaggregation Data'!$J$3:$J$234,255),0))=0,"",INDEX('Disaggregation Data'!$M$3:$M$234,MATCH(RIGHT(M213,255),RIGHT('Disaggregation Data'!$J$3:$J$234,255),0))),"")</f>
        <v/>
      </c>
      <c r="H213" s="369" t="str">
        <f t="array" ref="H213">IFERROR(IF(INDEX('Disaggregation Data'!$N$3:$N$234,MATCH(RIGHT(M213,255),RIGHT('Disaggregation Data'!$J$3:$J$234,255),0))=0,"",INDEX('Disaggregation Data'!$N$3:$N$234,MATCH(RIGHT(M213,255),RIGHT('Disaggregation Data'!$J$3:$J$234,255),0))),"")</f>
        <v/>
      </c>
      <c r="I213" s="491" t="str">
        <f t="array" ref="I213">IFERROR(IF(INDEX('Disaggregation Records'!$G$3:$G$56,MATCH(LEFT(L213,255),LEFT('Disaggregation Records'!$D$3:$D$56,255),0))=0,"",INDEX('Disaggregation Records'!$G$3:$G$56,MATCH(LEFT(L213,255),LEFT('Disaggregation Records'!$D$3:$D$56,255),0))),"")</f>
        <v/>
      </c>
      <c r="J213" s="491" t="s">
        <v>404</v>
      </c>
      <c r="K213" s="491">
        <f t="shared" si="12"/>
        <v>164</v>
      </c>
      <c r="L213" s="491" t="str">
        <f t="shared" si="13"/>
        <v/>
      </c>
      <c r="M213" s="491" t="str">
        <f t="shared" si="14"/>
        <v/>
      </c>
      <c r="N213" s="447" t="b">
        <f t="shared" si="15"/>
        <v>0</v>
      </c>
      <c r="O213" s="451" t="s">
        <v>1812</v>
      </c>
      <c r="P213" s="246"/>
      <c r="Q213" s="245"/>
      <c r="U213" s="407"/>
      <c r="V213" s="407"/>
    </row>
    <row r="214" spans="1:22" ht="37.5" customHeight="1" x14ac:dyDescent="0.25">
      <c r="A214" s="367">
        <v>21</v>
      </c>
      <c r="B214" s="386" t="str">
        <f>IFERROR(VLOOKUP(A214,'Impact Indicators - Section B'!$A$9:$S$35,19,FALSE),"")</f>
        <v/>
      </c>
      <c r="C214" s="490" t="str">
        <f t="array" ref="C214">IFERROR(IF(INDEX('Disaggregation Records'!$E$3:$E$56,MATCH(RIGHT(L214,255),RIGHT('Disaggregation Records'!$D$3:$D$56,255),0))=0,"",INDEX('Disaggregation Records'!$E$3:$E$56,MATCH(RIGHT(L214,255),RIGHT('Disaggregation Records'!$D$3:$D$56,255),0))),"")</f>
        <v/>
      </c>
      <c r="D214" s="490" t="str">
        <f t="array" ref="D214">IFERROR(IF(INDEX('Disaggregation Records'!$F$3:$F$56,MATCH(RIGHT(L214,255),RIGHT('Disaggregation Records'!$D$3:$D$56,255),0))=0,"",INDEX('Disaggregation Records'!$F$3:$F$56,MATCH(RIGHT(L214,255),RIGHT('Disaggregation Records'!$D$3:$D$56,255),0))),"")</f>
        <v/>
      </c>
      <c r="E214" s="370" t="str">
        <f t="array" ref="E214">IFERROR(IF(INDEX('Disaggregation Data'!$K$3:$K$234,MATCH(RIGHT(M214,255),RIGHT('Disaggregation Data'!$J$3:$J$234,255),0))=0,"",INDEX('Disaggregation Data'!$K$3:$K$234,MATCH(RIGHT(M214,255),RIGHT('Disaggregation Data'!$J$3:$J$234,255),0))),"")</f>
        <v/>
      </c>
      <c r="F214" s="370" t="str">
        <f t="array" ref="F214">IFERROR(IF(INDEX('Disaggregation Data'!$L$3:$L$234,MATCH(RIGHT(M214,255),RIGHT('Disaggregation Data'!$J$3:$J$234,255),0))=0,"",INDEX('Disaggregation Data'!$L$3:$L$234,MATCH(RIGHT(M214,255),RIGHT('Disaggregation Data'!$J$3:$J$234,255),0))),"")</f>
        <v/>
      </c>
      <c r="G214" s="370" t="str">
        <f t="array" ref="G214">IFERROR(IF(INDEX('Disaggregation Data'!$M$3:$M$234,MATCH(RIGHT(M214,255),RIGHT('Disaggregation Data'!$J$3:$J$234,255),0))=0,"",INDEX('Disaggregation Data'!$M$3:$M$234,MATCH(RIGHT(M214,255),RIGHT('Disaggregation Data'!$J$3:$J$234,255),0))),"")</f>
        <v/>
      </c>
      <c r="H214" s="369" t="str">
        <f t="array" ref="H214">IFERROR(IF(INDEX('Disaggregation Data'!$N$3:$N$234,MATCH(RIGHT(M214,255),RIGHT('Disaggregation Data'!$J$3:$J$234,255),0))=0,"",INDEX('Disaggregation Data'!$N$3:$N$234,MATCH(RIGHT(M214,255),RIGHT('Disaggregation Data'!$J$3:$J$234,255),0))),"")</f>
        <v/>
      </c>
      <c r="I214" s="491" t="str">
        <f t="array" ref="I214">IFERROR(IF(INDEX('Disaggregation Records'!$G$3:$G$56,MATCH(LEFT(L214,255),LEFT('Disaggregation Records'!$D$3:$D$56,255),0))=0,"",INDEX('Disaggregation Records'!$G$3:$G$56,MATCH(LEFT(L214,255),LEFT('Disaggregation Records'!$D$3:$D$56,255),0))),"")</f>
        <v/>
      </c>
      <c r="J214" s="491" t="s">
        <v>404</v>
      </c>
      <c r="K214" s="491">
        <f t="shared" si="12"/>
        <v>165</v>
      </c>
      <c r="L214" s="491" t="str">
        <f t="shared" si="13"/>
        <v/>
      </c>
      <c r="M214" s="491" t="str">
        <f t="shared" si="14"/>
        <v/>
      </c>
      <c r="N214" s="447" t="b">
        <f t="shared" si="15"/>
        <v>0</v>
      </c>
      <c r="O214" s="451" t="s">
        <v>1813</v>
      </c>
      <c r="P214" s="246"/>
      <c r="Q214" s="245"/>
      <c r="U214" s="407"/>
      <c r="V214" s="407"/>
    </row>
    <row r="215" spans="1:22" ht="37.5" customHeight="1" x14ac:dyDescent="0.25">
      <c r="A215" s="367">
        <v>21</v>
      </c>
      <c r="B215" s="386" t="str">
        <f>IFERROR(VLOOKUP(A215,'Impact Indicators - Section B'!$A$9:$S$35,19,FALSE),"")</f>
        <v/>
      </c>
      <c r="C215" s="490" t="str">
        <f t="array" ref="C215">IFERROR(IF(INDEX('Disaggregation Records'!$E$3:$E$56,MATCH(RIGHT(L215,255),RIGHT('Disaggregation Records'!$D$3:$D$56,255),0))=0,"",INDEX('Disaggregation Records'!$E$3:$E$56,MATCH(RIGHT(L215,255),RIGHT('Disaggregation Records'!$D$3:$D$56,255),0))),"")</f>
        <v/>
      </c>
      <c r="D215" s="490" t="str">
        <f t="array" ref="D215">IFERROR(IF(INDEX('Disaggregation Records'!$F$3:$F$56,MATCH(RIGHT(L215,255),RIGHT('Disaggregation Records'!$D$3:$D$56,255),0))=0,"",INDEX('Disaggregation Records'!$F$3:$F$56,MATCH(RIGHT(L215,255),RIGHT('Disaggregation Records'!$D$3:$D$56,255),0))),"")</f>
        <v/>
      </c>
      <c r="E215" s="370" t="str">
        <f t="array" ref="E215">IFERROR(IF(INDEX('Disaggregation Data'!$K$3:$K$234,MATCH(RIGHT(M215,255),RIGHT('Disaggregation Data'!$J$3:$J$234,255),0))=0,"",INDEX('Disaggregation Data'!$K$3:$K$234,MATCH(RIGHT(M215,255),RIGHT('Disaggregation Data'!$J$3:$J$234,255),0))),"")</f>
        <v/>
      </c>
      <c r="F215" s="370" t="str">
        <f t="array" ref="F215">IFERROR(IF(INDEX('Disaggregation Data'!$L$3:$L$234,MATCH(RIGHT(M215,255),RIGHT('Disaggregation Data'!$J$3:$J$234,255),0))=0,"",INDEX('Disaggregation Data'!$L$3:$L$234,MATCH(RIGHT(M215,255),RIGHT('Disaggregation Data'!$J$3:$J$234,255),0))),"")</f>
        <v/>
      </c>
      <c r="G215" s="370" t="str">
        <f t="array" ref="G215">IFERROR(IF(INDEX('Disaggregation Data'!$M$3:$M$234,MATCH(RIGHT(M215,255),RIGHT('Disaggregation Data'!$J$3:$J$234,255),0))=0,"",INDEX('Disaggregation Data'!$M$3:$M$234,MATCH(RIGHT(M215,255),RIGHT('Disaggregation Data'!$J$3:$J$234,255),0))),"")</f>
        <v/>
      </c>
      <c r="H215" s="369" t="str">
        <f t="array" ref="H215">IFERROR(IF(INDEX('Disaggregation Data'!$N$3:$N$234,MATCH(RIGHT(M215,255),RIGHT('Disaggregation Data'!$J$3:$J$234,255),0))=0,"",INDEX('Disaggregation Data'!$N$3:$N$234,MATCH(RIGHT(M215,255),RIGHT('Disaggregation Data'!$J$3:$J$234,255),0))),"")</f>
        <v/>
      </c>
      <c r="I215" s="491" t="str">
        <f t="array" ref="I215">IFERROR(IF(INDEX('Disaggregation Records'!$G$3:$G$56,MATCH(LEFT(L215,255),LEFT('Disaggregation Records'!$D$3:$D$56,255),0))=0,"",INDEX('Disaggregation Records'!$G$3:$G$56,MATCH(LEFT(L215,255),LEFT('Disaggregation Records'!$D$3:$D$56,255),0))),"")</f>
        <v/>
      </c>
      <c r="J215" s="491" t="s">
        <v>404</v>
      </c>
      <c r="K215" s="491">
        <f t="shared" si="12"/>
        <v>166</v>
      </c>
      <c r="L215" s="491" t="str">
        <f t="shared" si="13"/>
        <v/>
      </c>
      <c r="M215" s="491" t="str">
        <f t="shared" si="14"/>
        <v/>
      </c>
      <c r="N215" s="447" t="b">
        <f t="shared" si="15"/>
        <v>0</v>
      </c>
      <c r="O215" s="451" t="s">
        <v>1814</v>
      </c>
      <c r="P215" s="246"/>
      <c r="Q215" s="245"/>
      <c r="U215" s="407"/>
      <c r="V215" s="407"/>
    </row>
    <row r="216" spans="1:22" ht="37.5" customHeight="1" x14ac:dyDescent="0.25">
      <c r="A216" s="367">
        <v>21</v>
      </c>
      <c r="B216" s="386" t="str">
        <f>IFERROR(VLOOKUP(A216,'Impact Indicators - Section B'!$A$9:$S$35,19,FALSE),"")</f>
        <v/>
      </c>
      <c r="C216" s="490" t="str">
        <f t="array" ref="C216">IFERROR(IF(INDEX('Disaggregation Records'!$E$3:$E$56,MATCH(RIGHT(L216,255),RIGHT('Disaggregation Records'!$D$3:$D$56,255),0))=0,"",INDEX('Disaggregation Records'!$E$3:$E$56,MATCH(RIGHT(L216,255),RIGHT('Disaggregation Records'!$D$3:$D$56,255),0))),"")</f>
        <v/>
      </c>
      <c r="D216" s="490" t="str">
        <f t="array" ref="D216">IFERROR(IF(INDEX('Disaggregation Records'!$F$3:$F$56,MATCH(RIGHT(L216,255),RIGHT('Disaggregation Records'!$D$3:$D$56,255),0))=0,"",INDEX('Disaggregation Records'!$F$3:$F$56,MATCH(RIGHT(L216,255),RIGHT('Disaggregation Records'!$D$3:$D$56,255),0))),"")</f>
        <v/>
      </c>
      <c r="E216" s="370" t="str">
        <f t="array" ref="E216">IFERROR(IF(INDEX('Disaggregation Data'!$K$3:$K$234,MATCH(RIGHT(M216,255),RIGHT('Disaggregation Data'!$J$3:$J$234,255),0))=0,"",INDEX('Disaggregation Data'!$K$3:$K$234,MATCH(RIGHT(M216,255),RIGHT('Disaggregation Data'!$J$3:$J$234,255),0))),"")</f>
        <v/>
      </c>
      <c r="F216" s="370" t="str">
        <f t="array" ref="F216">IFERROR(IF(INDEX('Disaggregation Data'!$L$3:$L$234,MATCH(RIGHT(M216,255),RIGHT('Disaggregation Data'!$J$3:$J$234,255),0))=0,"",INDEX('Disaggregation Data'!$L$3:$L$234,MATCH(RIGHT(M216,255),RIGHT('Disaggregation Data'!$J$3:$J$234,255),0))),"")</f>
        <v/>
      </c>
      <c r="G216" s="370" t="str">
        <f t="array" ref="G216">IFERROR(IF(INDEX('Disaggregation Data'!$M$3:$M$234,MATCH(RIGHT(M216,255),RIGHT('Disaggregation Data'!$J$3:$J$234,255),0))=0,"",INDEX('Disaggregation Data'!$M$3:$M$234,MATCH(RIGHT(M216,255),RIGHT('Disaggregation Data'!$J$3:$J$234,255),0))),"")</f>
        <v/>
      </c>
      <c r="H216" s="369" t="str">
        <f t="array" ref="H216">IFERROR(IF(INDEX('Disaggregation Data'!$N$3:$N$234,MATCH(RIGHT(M216,255),RIGHT('Disaggregation Data'!$J$3:$J$234,255),0))=0,"",INDEX('Disaggregation Data'!$N$3:$N$234,MATCH(RIGHT(M216,255),RIGHT('Disaggregation Data'!$J$3:$J$234,255),0))),"")</f>
        <v/>
      </c>
      <c r="I216" s="491" t="str">
        <f t="array" ref="I216">IFERROR(IF(INDEX('Disaggregation Records'!$G$3:$G$56,MATCH(LEFT(L216,255),LEFT('Disaggregation Records'!$D$3:$D$56,255),0))=0,"",INDEX('Disaggregation Records'!$G$3:$G$56,MATCH(LEFT(L216,255),LEFT('Disaggregation Records'!$D$3:$D$56,255),0))),"")</f>
        <v/>
      </c>
      <c r="J216" s="491" t="s">
        <v>404</v>
      </c>
      <c r="K216" s="491">
        <f t="shared" si="12"/>
        <v>167</v>
      </c>
      <c r="L216" s="491" t="str">
        <f t="shared" si="13"/>
        <v/>
      </c>
      <c r="M216" s="491" t="str">
        <f t="shared" si="14"/>
        <v/>
      </c>
      <c r="N216" s="447" t="b">
        <f t="shared" si="15"/>
        <v>0</v>
      </c>
      <c r="O216" s="451" t="s">
        <v>1815</v>
      </c>
      <c r="P216" s="246"/>
      <c r="Q216" s="245"/>
      <c r="U216" s="407"/>
      <c r="V216" s="407"/>
    </row>
    <row r="217" spans="1:22" ht="37.5" customHeight="1" x14ac:dyDescent="0.25">
      <c r="A217" s="367">
        <v>21</v>
      </c>
      <c r="B217" s="386" t="str">
        <f>IFERROR(VLOOKUP(A217,'Impact Indicators - Section B'!$A$9:$S$35,19,FALSE),"")</f>
        <v/>
      </c>
      <c r="C217" s="490" t="str">
        <f t="array" ref="C217">IFERROR(IF(INDEX('Disaggregation Records'!$E$3:$E$56,MATCH(RIGHT(L217,255),RIGHT('Disaggregation Records'!$D$3:$D$56,255),0))=0,"",INDEX('Disaggregation Records'!$E$3:$E$56,MATCH(RIGHT(L217,255),RIGHT('Disaggregation Records'!$D$3:$D$56,255),0))),"")</f>
        <v/>
      </c>
      <c r="D217" s="490" t="str">
        <f t="array" ref="D217">IFERROR(IF(INDEX('Disaggregation Records'!$F$3:$F$56,MATCH(RIGHT(L217,255),RIGHT('Disaggregation Records'!$D$3:$D$56,255),0))=0,"",INDEX('Disaggregation Records'!$F$3:$F$56,MATCH(RIGHT(L217,255),RIGHT('Disaggregation Records'!$D$3:$D$56,255),0))),"")</f>
        <v/>
      </c>
      <c r="E217" s="370" t="str">
        <f t="array" ref="E217">IFERROR(IF(INDEX('Disaggregation Data'!$K$3:$K$234,MATCH(RIGHT(M217,255),RIGHT('Disaggregation Data'!$J$3:$J$234,255),0))=0,"",INDEX('Disaggregation Data'!$K$3:$K$234,MATCH(RIGHT(M217,255),RIGHT('Disaggregation Data'!$J$3:$J$234,255),0))),"")</f>
        <v/>
      </c>
      <c r="F217" s="370" t="str">
        <f t="array" ref="F217">IFERROR(IF(INDEX('Disaggregation Data'!$L$3:$L$234,MATCH(RIGHT(M217,255),RIGHT('Disaggregation Data'!$J$3:$J$234,255),0))=0,"",INDEX('Disaggregation Data'!$L$3:$L$234,MATCH(RIGHT(M217,255),RIGHT('Disaggregation Data'!$J$3:$J$234,255),0))),"")</f>
        <v/>
      </c>
      <c r="G217" s="370" t="str">
        <f t="array" ref="G217">IFERROR(IF(INDEX('Disaggregation Data'!$M$3:$M$234,MATCH(RIGHT(M217,255),RIGHT('Disaggregation Data'!$J$3:$J$234,255),0))=0,"",INDEX('Disaggregation Data'!$M$3:$M$234,MATCH(RIGHT(M217,255),RIGHT('Disaggregation Data'!$J$3:$J$234,255),0))),"")</f>
        <v/>
      </c>
      <c r="H217" s="369" t="str">
        <f t="array" ref="H217">IFERROR(IF(INDEX('Disaggregation Data'!$N$3:$N$234,MATCH(RIGHT(M217,255),RIGHT('Disaggregation Data'!$J$3:$J$234,255),0))=0,"",INDEX('Disaggregation Data'!$N$3:$N$234,MATCH(RIGHT(M217,255),RIGHT('Disaggregation Data'!$J$3:$J$234,255),0))),"")</f>
        <v/>
      </c>
      <c r="I217" s="491" t="str">
        <f t="array" ref="I217">IFERROR(IF(INDEX('Disaggregation Records'!$G$3:$G$56,MATCH(LEFT(L217,255),LEFT('Disaggregation Records'!$D$3:$D$56,255),0))=0,"",INDEX('Disaggregation Records'!$G$3:$G$56,MATCH(LEFT(L217,255),LEFT('Disaggregation Records'!$D$3:$D$56,255),0))),"")</f>
        <v/>
      </c>
      <c r="J217" s="491" t="s">
        <v>404</v>
      </c>
      <c r="K217" s="491">
        <f t="shared" si="12"/>
        <v>168</v>
      </c>
      <c r="L217" s="491" t="str">
        <f t="shared" si="13"/>
        <v/>
      </c>
      <c r="M217" s="491" t="str">
        <f t="shared" si="14"/>
        <v/>
      </c>
      <c r="N217" s="447" t="b">
        <f t="shared" si="15"/>
        <v>0</v>
      </c>
      <c r="O217" s="451" t="s">
        <v>1816</v>
      </c>
      <c r="P217" s="246"/>
      <c r="Q217" s="245"/>
      <c r="U217" s="407"/>
      <c r="V217" s="407"/>
    </row>
    <row r="218" spans="1:22" ht="37.5" customHeight="1" x14ac:dyDescent="0.25">
      <c r="A218" s="367">
        <v>21</v>
      </c>
      <c r="B218" s="386" t="str">
        <f>IFERROR(VLOOKUP(A218,'Impact Indicators - Section B'!$A$9:$S$35,19,FALSE),"")</f>
        <v/>
      </c>
      <c r="C218" s="490" t="str">
        <f t="array" ref="C218">IFERROR(IF(INDEX('Disaggregation Records'!$E$3:$E$56,MATCH(RIGHT(L218,255),RIGHT('Disaggregation Records'!$D$3:$D$56,255),0))=0,"",INDEX('Disaggregation Records'!$E$3:$E$56,MATCH(RIGHT(L218,255),RIGHT('Disaggregation Records'!$D$3:$D$56,255),0))),"")</f>
        <v/>
      </c>
      <c r="D218" s="490" t="str">
        <f t="array" ref="D218">IFERROR(IF(INDEX('Disaggregation Records'!$F$3:$F$56,MATCH(RIGHT(L218,255),RIGHT('Disaggregation Records'!$D$3:$D$56,255),0))=0,"",INDEX('Disaggregation Records'!$F$3:$F$56,MATCH(RIGHT(L218,255),RIGHT('Disaggregation Records'!$D$3:$D$56,255),0))),"")</f>
        <v/>
      </c>
      <c r="E218" s="370" t="str">
        <f t="array" ref="E218">IFERROR(IF(INDEX('Disaggregation Data'!$K$3:$K$234,MATCH(RIGHT(M218,255),RIGHT('Disaggregation Data'!$J$3:$J$234,255),0))=0,"",INDEX('Disaggregation Data'!$K$3:$K$234,MATCH(RIGHT(M218,255),RIGHT('Disaggregation Data'!$J$3:$J$234,255),0))),"")</f>
        <v/>
      </c>
      <c r="F218" s="370" t="str">
        <f t="array" ref="F218">IFERROR(IF(INDEX('Disaggregation Data'!$L$3:$L$234,MATCH(RIGHT(M218,255),RIGHT('Disaggregation Data'!$J$3:$J$234,255),0))=0,"",INDEX('Disaggregation Data'!$L$3:$L$234,MATCH(RIGHT(M218,255),RIGHT('Disaggregation Data'!$J$3:$J$234,255),0))),"")</f>
        <v/>
      </c>
      <c r="G218" s="370" t="str">
        <f t="array" ref="G218">IFERROR(IF(INDEX('Disaggregation Data'!$M$3:$M$234,MATCH(RIGHT(M218,255),RIGHT('Disaggregation Data'!$J$3:$J$234,255),0))=0,"",INDEX('Disaggregation Data'!$M$3:$M$234,MATCH(RIGHT(M218,255),RIGHT('Disaggregation Data'!$J$3:$J$234,255),0))),"")</f>
        <v/>
      </c>
      <c r="H218" s="369" t="str">
        <f t="array" ref="H218">IFERROR(IF(INDEX('Disaggregation Data'!$N$3:$N$234,MATCH(RIGHT(M218,255),RIGHT('Disaggregation Data'!$J$3:$J$234,255),0))=0,"",INDEX('Disaggregation Data'!$N$3:$N$234,MATCH(RIGHT(M218,255),RIGHT('Disaggregation Data'!$J$3:$J$234,255),0))),"")</f>
        <v/>
      </c>
      <c r="I218" s="491" t="str">
        <f t="array" ref="I218">IFERROR(IF(INDEX('Disaggregation Records'!$G$3:$G$56,MATCH(LEFT(L218,255),LEFT('Disaggregation Records'!$D$3:$D$56,255),0))=0,"",INDEX('Disaggregation Records'!$G$3:$G$56,MATCH(LEFT(L218,255),LEFT('Disaggregation Records'!$D$3:$D$56,255),0))),"")</f>
        <v/>
      </c>
      <c r="J218" s="491" t="s">
        <v>404</v>
      </c>
      <c r="K218" s="491">
        <f t="shared" si="12"/>
        <v>169</v>
      </c>
      <c r="L218" s="491" t="str">
        <f t="shared" si="13"/>
        <v/>
      </c>
      <c r="M218" s="491" t="str">
        <f t="shared" si="14"/>
        <v/>
      </c>
      <c r="N218" s="447" t="b">
        <f t="shared" si="15"/>
        <v>0</v>
      </c>
      <c r="O218" s="451" t="s">
        <v>1817</v>
      </c>
      <c r="P218" s="246"/>
      <c r="Q218" s="245"/>
      <c r="U218" s="407"/>
      <c r="V218" s="407"/>
    </row>
    <row r="219" spans="1:22" ht="37.5" customHeight="1" x14ac:dyDescent="0.25">
      <c r="A219" s="367">
        <v>22</v>
      </c>
      <c r="B219" s="386" t="str">
        <f>IFERROR(VLOOKUP(A219,'Impact Indicators - Section B'!$A$9:$S$35,19,FALSE),"")</f>
        <v/>
      </c>
      <c r="C219" s="490" t="str">
        <f t="array" ref="C219">IFERROR(IF(INDEX('Disaggregation Records'!$E$3:$E$56,MATCH(RIGHT(L219,255),RIGHT('Disaggregation Records'!$D$3:$D$56,255),0))=0,"",INDEX('Disaggregation Records'!$E$3:$E$56,MATCH(RIGHT(L219,255),RIGHT('Disaggregation Records'!$D$3:$D$56,255),0))),"")</f>
        <v/>
      </c>
      <c r="D219" s="490" t="str">
        <f t="array" ref="D219">IFERROR(IF(INDEX('Disaggregation Records'!$F$3:$F$56,MATCH(RIGHT(L219,255),RIGHT('Disaggregation Records'!$D$3:$D$56,255),0))=0,"",INDEX('Disaggregation Records'!$F$3:$F$56,MATCH(RIGHT(L219,255),RIGHT('Disaggregation Records'!$D$3:$D$56,255),0))),"")</f>
        <v/>
      </c>
      <c r="E219" s="370" t="str">
        <f t="array" ref="E219">IFERROR(IF(INDEX('Disaggregation Data'!$K$3:$K$234,MATCH(RIGHT(M219,255),RIGHT('Disaggregation Data'!$J$3:$J$234,255),0))=0,"",INDEX('Disaggregation Data'!$K$3:$K$234,MATCH(RIGHT(M219,255),RIGHT('Disaggregation Data'!$J$3:$J$234,255),0))),"")</f>
        <v/>
      </c>
      <c r="F219" s="370" t="str">
        <f t="array" ref="F219">IFERROR(IF(INDEX('Disaggregation Data'!$L$3:$L$234,MATCH(RIGHT(M219,255),RIGHT('Disaggregation Data'!$J$3:$J$234,255),0))=0,"",INDEX('Disaggregation Data'!$L$3:$L$234,MATCH(RIGHT(M219,255),RIGHT('Disaggregation Data'!$J$3:$J$234,255),0))),"")</f>
        <v/>
      </c>
      <c r="G219" s="370" t="str">
        <f t="array" ref="G219">IFERROR(IF(INDEX('Disaggregation Data'!$M$3:$M$234,MATCH(RIGHT(M219,255),RIGHT('Disaggregation Data'!$J$3:$J$234,255),0))=0,"",INDEX('Disaggregation Data'!$M$3:$M$234,MATCH(RIGHT(M219,255),RIGHT('Disaggregation Data'!$J$3:$J$234,255),0))),"")</f>
        <v/>
      </c>
      <c r="H219" s="369" t="str">
        <f t="array" ref="H219">IFERROR(IF(INDEX('Disaggregation Data'!$N$3:$N$234,MATCH(RIGHT(M219,255),RIGHT('Disaggregation Data'!$J$3:$J$234,255),0))=0,"",INDEX('Disaggregation Data'!$N$3:$N$234,MATCH(RIGHT(M219,255),RIGHT('Disaggregation Data'!$J$3:$J$234,255),0))),"")</f>
        <v/>
      </c>
      <c r="I219" s="491" t="str">
        <f t="array" ref="I219">IFERROR(IF(INDEX('Disaggregation Records'!$G$3:$G$56,MATCH(LEFT(L219,255),LEFT('Disaggregation Records'!$D$3:$D$56,255),0))=0,"",INDEX('Disaggregation Records'!$G$3:$G$56,MATCH(LEFT(L219,255),LEFT('Disaggregation Records'!$D$3:$D$56,255),0))),"")</f>
        <v/>
      </c>
      <c r="J219" s="491" t="s">
        <v>405</v>
      </c>
      <c r="K219" s="491">
        <f t="shared" si="12"/>
        <v>170</v>
      </c>
      <c r="L219" s="491" t="str">
        <f t="shared" si="13"/>
        <v/>
      </c>
      <c r="M219" s="491" t="str">
        <f t="shared" si="14"/>
        <v/>
      </c>
      <c r="N219" s="447" t="b">
        <f t="shared" si="15"/>
        <v>0</v>
      </c>
      <c r="O219" s="451" t="s">
        <v>1818</v>
      </c>
      <c r="P219" s="246"/>
      <c r="Q219" s="245"/>
      <c r="U219" s="407"/>
      <c r="V219" s="407"/>
    </row>
    <row r="220" spans="1:22" ht="37.5" customHeight="1" x14ac:dyDescent="0.25">
      <c r="A220" s="367">
        <v>22</v>
      </c>
      <c r="B220" s="386" t="str">
        <f>IFERROR(VLOOKUP(A220,'Impact Indicators - Section B'!$A$9:$S$35,19,FALSE),"")</f>
        <v/>
      </c>
      <c r="C220" s="490" t="str">
        <f t="array" ref="C220">IFERROR(IF(INDEX('Disaggregation Records'!$E$3:$E$56,MATCH(RIGHT(L220,255),RIGHT('Disaggregation Records'!$D$3:$D$56,255),0))=0,"",INDEX('Disaggregation Records'!$E$3:$E$56,MATCH(RIGHT(L220,255),RIGHT('Disaggregation Records'!$D$3:$D$56,255),0))),"")</f>
        <v/>
      </c>
      <c r="D220" s="490" t="str">
        <f t="array" ref="D220">IFERROR(IF(INDEX('Disaggregation Records'!$F$3:$F$56,MATCH(RIGHT(L220,255),RIGHT('Disaggregation Records'!$D$3:$D$56,255),0))=0,"",INDEX('Disaggregation Records'!$F$3:$F$56,MATCH(RIGHT(L220,255),RIGHT('Disaggregation Records'!$D$3:$D$56,255),0))),"")</f>
        <v/>
      </c>
      <c r="E220" s="370" t="str">
        <f t="array" ref="E220">IFERROR(IF(INDEX('Disaggregation Data'!$K$3:$K$234,MATCH(RIGHT(M220,255),RIGHT('Disaggregation Data'!$J$3:$J$234,255),0))=0,"",INDEX('Disaggregation Data'!$K$3:$K$234,MATCH(RIGHT(M220,255),RIGHT('Disaggregation Data'!$J$3:$J$234,255),0))),"")</f>
        <v/>
      </c>
      <c r="F220" s="370" t="str">
        <f t="array" ref="F220">IFERROR(IF(INDEX('Disaggregation Data'!$L$3:$L$234,MATCH(RIGHT(M220,255),RIGHT('Disaggregation Data'!$J$3:$J$234,255),0))=0,"",INDEX('Disaggregation Data'!$L$3:$L$234,MATCH(RIGHT(M220,255),RIGHT('Disaggregation Data'!$J$3:$J$234,255),0))),"")</f>
        <v/>
      </c>
      <c r="G220" s="370" t="str">
        <f t="array" ref="G220">IFERROR(IF(INDEX('Disaggregation Data'!$M$3:$M$234,MATCH(RIGHT(M220,255),RIGHT('Disaggregation Data'!$J$3:$J$234,255),0))=0,"",INDEX('Disaggregation Data'!$M$3:$M$234,MATCH(RIGHT(M220,255),RIGHT('Disaggregation Data'!$J$3:$J$234,255),0))),"")</f>
        <v/>
      </c>
      <c r="H220" s="369" t="str">
        <f t="array" ref="H220">IFERROR(IF(INDEX('Disaggregation Data'!$N$3:$N$234,MATCH(RIGHT(M220,255),RIGHT('Disaggregation Data'!$J$3:$J$234,255),0))=0,"",INDEX('Disaggregation Data'!$N$3:$N$234,MATCH(RIGHT(M220,255),RIGHT('Disaggregation Data'!$J$3:$J$234,255),0))),"")</f>
        <v/>
      </c>
      <c r="I220" s="491" t="str">
        <f t="array" ref="I220">IFERROR(IF(INDEX('Disaggregation Records'!$G$3:$G$56,MATCH(LEFT(L220,255),LEFT('Disaggregation Records'!$D$3:$D$56,255),0))=0,"",INDEX('Disaggregation Records'!$G$3:$G$56,MATCH(LEFT(L220,255),LEFT('Disaggregation Records'!$D$3:$D$56,255),0))),"")</f>
        <v/>
      </c>
      <c r="J220" s="491" t="s">
        <v>405</v>
      </c>
      <c r="K220" s="491">
        <f t="shared" si="12"/>
        <v>171</v>
      </c>
      <c r="L220" s="491" t="str">
        <f t="shared" si="13"/>
        <v/>
      </c>
      <c r="M220" s="491" t="str">
        <f t="shared" si="14"/>
        <v/>
      </c>
      <c r="N220" s="447" t="b">
        <f t="shared" si="15"/>
        <v>0</v>
      </c>
      <c r="O220" s="451" t="s">
        <v>1819</v>
      </c>
      <c r="P220" s="246"/>
      <c r="Q220" s="245"/>
      <c r="U220" s="407"/>
      <c r="V220" s="407"/>
    </row>
    <row r="221" spans="1:22" ht="37.5" customHeight="1" x14ac:dyDescent="0.25">
      <c r="A221" s="367">
        <v>22</v>
      </c>
      <c r="B221" s="386" t="str">
        <f>IFERROR(VLOOKUP(A221,'Impact Indicators - Section B'!$A$9:$S$35,19,FALSE),"")</f>
        <v/>
      </c>
      <c r="C221" s="490" t="str">
        <f t="array" ref="C221">IFERROR(IF(INDEX('Disaggregation Records'!$E$3:$E$56,MATCH(RIGHT(L221,255),RIGHT('Disaggregation Records'!$D$3:$D$56,255),0))=0,"",INDEX('Disaggregation Records'!$E$3:$E$56,MATCH(RIGHT(L221,255),RIGHT('Disaggregation Records'!$D$3:$D$56,255),0))),"")</f>
        <v/>
      </c>
      <c r="D221" s="490" t="str">
        <f t="array" ref="D221">IFERROR(IF(INDEX('Disaggregation Records'!$F$3:$F$56,MATCH(RIGHT(L221,255),RIGHT('Disaggregation Records'!$D$3:$D$56,255),0))=0,"",INDEX('Disaggregation Records'!$F$3:$F$56,MATCH(RIGHT(L221,255),RIGHT('Disaggregation Records'!$D$3:$D$56,255),0))),"")</f>
        <v/>
      </c>
      <c r="E221" s="370" t="str">
        <f t="array" ref="E221">IFERROR(IF(INDEX('Disaggregation Data'!$K$3:$K$234,MATCH(RIGHT(M221,255),RIGHT('Disaggregation Data'!$J$3:$J$234,255),0))=0,"",INDEX('Disaggregation Data'!$K$3:$K$234,MATCH(RIGHT(M221,255),RIGHT('Disaggregation Data'!$J$3:$J$234,255),0))),"")</f>
        <v/>
      </c>
      <c r="F221" s="370" t="str">
        <f t="array" ref="F221">IFERROR(IF(INDEX('Disaggregation Data'!$L$3:$L$234,MATCH(RIGHT(M221,255),RIGHT('Disaggregation Data'!$J$3:$J$234,255),0))=0,"",INDEX('Disaggregation Data'!$L$3:$L$234,MATCH(RIGHT(M221,255),RIGHT('Disaggregation Data'!$J$3:$J$234,255),0))),"")</f>
        <v/>
      </c>
      <c r="G221" s="370" t="str">
        <f t="array" ref="G221">IFERROR(IF(INDEX('Disaggregation Data'!$M$3:$M$234,MATCH(RIGHT(M221,255),RIGHT('Disaggregation Data'!$J$3:$J$234,255),0))=0,"",INDEX('Disaggregation Data'!$M$3:$M$234,MATCH(RIGHT(M221,255),RIGHT('Disaggregation Data'!$J$3:$J$234,255),0))),"")</f>
        <v/>
      </c>
      <c r="H221" s="369" t="str">
        <f t="array" ref="H221">IFERROR(IF(INDEX('Disaggregation Data'!$N$3:$N$234,MATCH(RIGHT(M221,255),RIGHT('Disaggregation Data'!$J$3:$J$234,255),0))=0,"",INDEX('Disaggregation Data'!$N$3:$N$234,MATCH(RIGHT(M221,255),RIGHT('Disaggregation Data'!$J$3:$J$234,255),0))),"")</f>
        <v/>
      </c>
      <c r="I221" s="491" t="str">
        <f t="array" ref="I221">IFERROR(IF(INDEX('Disaggregation Records'!$G$3:$G$56,MATCH(LEFT(L221,255),LEFT('Disaggregation Records'!$D$3:$D$56,255),0))=0,"",INDEX('Disaggregation Records'!$G$3:$G$56,MATCH(LEFT(L221,255),LEFT('Disaggregation Records'!$D$3:$D$56,255),0))),"")</f>
        <v/>
      </c>
      <c r="J221" s="491" t="s">
        <v>405</v>
      </c>
      <c r="K221" s="491">
        <f t="shared" si="12"/>
        <v>172</v>
      </c>
      <c r="L221" s="491" t="str">
        <f t="shared" si="13"/>
        <v/>
      </c>
      <c r="M221" s="491" t="str">
        <f t="shared" si="14"/>
        <v/>
      </c>
      <c r="N221" s="447" t="b">
        <f t="shared" si="15"/>
        <v>0</v>
      </c>
      <c r="O221" s="451" t="s">
        <v>1820</v>
      </c>
      <c r="P221" s="246"/>
      <c r="Q221" s="245"/>
      <c r="U221" s="407"/>
      <c r="V221" s="407"/>
    </row>
    <row r="222" spans="1:22" ht="37.5" customHeight="1" x14ac:dyDescent="0.25">
      <c r="A222" s="367">
        <v>22</v>
      </c>
      <c r="B222" s="386" t="str">
        <f>IFERROR(VLOOKUP(A222,'Impact Indicators - Section B'!$A$9:$S$35,19,FALSE),"")</f>
        <v/>
      </c>
      <c r="C222" s="490" t="str">
        <f t="array" ref="C222">IFERROR(IF(INDEX('Disaggregation Records'!$E$3:$E$56,MATCH(RIGHT(L222,255),RIGHT('Disaggregation Records'!$D$3:$D$56,255),0))=0,"",INDEX('Disaggregation Records'!$E$3:$E$56,MATCH(RIGHT(L222,255),RIGHT('Disaggregation Records'!$D$3:$D$56,255),0))),"")</f>
        <v/>
      </c>
      <c r="D222" s="490" t="str">
        <f t="array" ref="D222">IFERROR(IF(INDEX('Disaggregation Records'!$F$3:$F$56,MATCH(RIGHT(L222,255),RIGHT('Disaggregation Records'!$D$3:$D$56,255),0))=0,"",INDEX('Disaggregation Records'!$F$3:$F$56,MATCH(RIGHT(L222,255),RIGHT('Disaggregation Records'!$D$3:$D$56,255),0))),"")</f>
        <v/>
      </c>
      <c r="E222" s="370" t="str">
        <f t="array" ref="E222">IFERROR(IF(INDEX('Disaggregation Data'!$K$3:$K$234,MATCH(RIGHT(M222,255),RIGHT('Disaggregation Data'!$J$3:$J$234,255),0))=0,"",INDEX('Disaggregation Data'!$K$3:$K$234,MATCH(RIGHT(M222,255),RIGHT('Disaggregation Data'!$J$3:$J$234,255),0))),"")</f>
        <v/>
      </c>
      <c r="F222" s="370" t="str">
        <f t="array" ref="F222">IFERROR(IF(INDEX('Disaggregation Data'!$L$3:$L$234,MATCH(RIGHT(M222,255),RIGHT('Disaggregation Data'!$J$3:$J$234,255),0))=0,"",INDEX('Disaggregation Data'!$L$3:$L$234,MATCH(RIGHT(M222,255),RIGHT('Disaggregation Data'!$J$3:$J$234,255),0))),"")</f>
        <v/>
      </c>
      <c r="G222" s="370" t="str">
        <f t="array" ref="G222">IFERROR(IF(INDEX('Disaggregation Data'!$M$3:$M$234,MATCH(RIGHT(M222,255),RIGHT('Disaggregation Data'!$J$3:$J$234,255),0))=0,"",INDEX('Disaggregation Data'!$M$3:$M$234,MATCH(RIGHT(M222,255),RIGHT('Disaggregation Data'!$J$3:$J$234,255),0))),"")</f>
        <v/>
      </c>
      <c r="H222" s="369" t="str">
        <f t="array" ref="H222">IFERROR(IF(INDEX('Disaggregation Data'!$N$3:$N$234,MATCH(RIGHT(M222,255),RIGHT('Disaggregation Data'!$J$3:$J$234,255),0))=0,"",INDEX('Disaggregation Data'!$N$3:$N$234,MATCH(RIGHT(M222,255),RIGHT('Disaggregation Data'!$J$3:$J$234,255),0))),"")</f>
        <v/>
      </c>
      <c r="I222" s="491" t="str">
        <f t="array" ref="I222">IFERROR(IF(INDEX('Disaggregation Records'!$G$3:$G$56,MATCH(LEFT(L222,255),LEFT('Disaggregation Records'!$D$3:$D$56,255),0))=0,"",INDEX('Disaggregation Records'!$G$3:$G$56,MATCH(LEFT(L222,255),LEFT('Disaggregation Records'!$D$3:$D$56,255),0))),"")</f>
        <v/>
      </c>
      <c r="J222" s="491" t="s">
        <v>405</v>
      </c>
      <c r="K222" s="491">
        <f t="shared" si="12"/>
        <v>173</v>
      </c>
      <c r="L222" s="491" t="str">
        <f t="shared" si="13"/>
        <v/>
      </c>
      <c r="M222" s="491" t="str">
        <f t="shared" si="14"/>
        <v/>
      </c>
      <c r="N222" s="447" t="b">
        <f t="shared" si="15"/>
        <v>0</v>
      </c>
      <c r="O222" s="451" t="s">
        <v>1821</v>
      </c>
      <c r="P222" s="246"/>
      <c r="Q222" s="245"/>
      <c r="U222" s="407"/>
      <c r="V222" s="407"/>
    </row>
    <row r="223" spans="1:22" ht="37.5" customHeight="1" x14ac:dyDescent="0.25">
      <c r="A223" s="367">
        <v>22</v>
      </c>
      <c r="B223" s="386" t="str">
        <f>IFERROR(VLOOKUP(A223,'Impact Indicators - Section B'!$A$9:$S$35,19,FALSE),"")</f>
        <v/>
      </c>
      <c r="C223" s="490" t="str">
        <f t="array" ref="C223">IFERROR(IF(INDEX('Disaggregation Records'!$E$3:$E$56,MATCH(RIGHT(L223,255),RIGHT('Disaggregation Records'!$D$3:$D$56,255),0))=0,"",INDEX('Disaggregation Records'!$E$3:$E$56,MATCH(RIGHT(L223,255),RIGHT('Disaggregation Records'!$D$3:$D$56,255),0))),"")</f>
        <v/>
      </c>
      <c r="D223" s="490" t="str">
        <f t="array" ref="D223">IFERROR(IF(INDEX('Disaggregation Records'!$F$3:$F$56,MATCH(RIGHT(L223,255),RIGHT('Disaggregation Records'!$D$3:$D$56,255),0))=0,"",INDEX('Disaggregation Records'!$F$3:$F$56,MATCH(RIGHT(L223,255),RIGHT('Disaggregation Records'!$D$3:$D$56,255),0))),"")</f>
        <v/>
      </c>
      <c r="E223" s="370" t="str">
        <f t="array" ref="E223">IFERROR(IF(INDEX('Disaggregation Data'!$K$3:$K$234,MATCH(RIGHT(M223,255),RIGHT('Disaggregation Data'!$J$3:$J$234,255),0))=0,"",INDEX('Disaggregation Data'!$K$3:$K$234,MATCH(RIGHT(M223,255),RIGHT('Disaggregation Data'!$J$3:$J$234,255),0))),"")</f>
        <v/>
      </c>
      <c r="F223" s="370" t="str">
        <f t="array" ref="F223">IFERROR(IF(INDEX('Disaggregation Data'!$L$3:$L$234,MATCH(RIGHT(M223,255),RIGHT('Disaggregation Data'!$J$3:$J$234,255),0))=0,"",INDEX('Disaggregation Data'!$L$3:$L$234,MATCH(RIGHT(M223,255),RIGHT('Disaggregation Data'!$J$3:$J$234,255),0))),"")</f>
        <v/>
      </c>
      <c r="G223" s="370" t="str">
        <f t="array" ref="G223">IFERROR(IF(INDEX('Disaggregation Data'!$M$3:$M$234,MATCH(RIGHT(M223,255),RIGHT('Disaggregation Data'!$J$3:$J$234,255),0))=0,"",INDEX('Disaggregation Data'!$M$3:$M$234,MATCH(RIGHT(M223,255),RIGHT('Disaggregation Data'!$J$3:$J$234,255),0))),"")</f>
        <v/>
      </c>
      <c r="H223" s="369" t="str">
        <f t="array" ref="H223">IFERROR(IF(INDEX('Disaggregation Data'!$N$3:$N$234,MATCH(RIGHT(M223,255),RIGHT('Disaggregation Data'!$J$3:$J$234,255),0))=0,"",INDEX('Disaggregation Data'!$N$3:$N$234,MATCH(RIGHT(M223,255),RIGHT('Disaggregation Data'!$J$3:$J$234,255),0))),"")</f>
        <v/>
      </c>
      <c r="I223" s="491" t="str">
        <f t="array" ref="I223">IFERROR(IF(INDEX('Disaggregation Records'!$G$3:$G$56,MATCH(LEFT(L223,255),LEFT('Disaggregation Records'!$D$3:$D$56,255),0))=0,"",INDEX('Disaggregation Records'!$G$3:$G$56,MATCH(LEFT(L223,255),LEFT('Disaggregation Records'!$D$3:$D$56,255),0))),"")</f>
        <v/>
      </c>
      <c r="J223" s="491" t="s">
        <v>405</v>
      </c>
      <c r="K223" s="491">
        <f t="shared" si="12"/>
        <v>174</v>
      </c>
      <c r="L223" s="491" t="str">
        <f t="shared" si="13"/>
        <v/>
      </c>
      <c r="M223" s="491" t="str">
        <f t="shared" si="14"/>
        <v/>
      </c>
      <c r="N223" s="447" t="b">
        <f t="shared" si="15"/>
        <v>0</v>
      </c>
      <c r="O223" s="451" t="s">
        <v>1822</v>
      </c>
      <c r="P223" s="246"/>
      <c r="Q223" s="245"/>
      <c r="U223" s="407"/>
      <c r="V223" s="407"/>
    </row>
    <row r="224" spans="1:22" ht="37.5" customHeight="1" x14ac:dyDescent="0.25">
      <c r="A224" s="367">
        <v>22</v>
      </c>
      <c r="B224" s="386" t="str">
        <f>IFERROR(VLOOKUP(A224,'Impact Indicators - Section B'!$A$9:$S$35,19,FALSE),"")</f>
        <v/>
      </c>
      <c r="C224" s="490" t="str">
        <f t="array" ref="C224">IFERROR(IF(INDEX('Disaggregation Records'!$E$3:$E$56,MATCH(RIGHT(L224,255),RIGHT('Disaggregation Records'!$D$3:$D$56,255),0))=0,"",INDEX('Disaggregation Records'!$E$3:$E$56,MATCH(RIGHT(L224,255),RIGHT('Disaggregation Records'!$D$3:$D$56,255),0))),"")</f>
        <v/>
      </c>
      <c r="D224" s="490" t="str">
        <f t="array" ref="D224">IFERROR(IF(INDEX('Disaggregation Records'!$F$3:$F$56,MATCH(RIGHT(L224,255),RIGHT('Disaggregation Records'!$D$3:$D$56,255),0))=0,"",INDEX('Disaggregation Records'!$F$3:$F$56,MATCH(RIGHT(L224,255),RIGHT('Disaggregation Records'!$D$3:$D$56,255),0))),"")</f>
        <v/>
      </c>
      <c r="E224" s="370" t="str">
        <f t="array" ref="E224">IFERROR(IF(INDEX('Disaggregation Data'!$K$3:$K$234,MATCH(RIGHT(M224,255),RIGHT('Disaggregation Data'!$J$3:$J$234,255),0))=0,"",INDEX('Disaggregation Data'!$K$3:$K$234,MATCH(RIGHT(M224,255),RIGHT('Disaggregation Data'!$J$3:$J$234,255),0))),"")</f>
        <v/>
      </c>
      <c r="F224" s="370" t="str">
        <f t="array" ref="F224">IFERROR(IF(INDEX('Disaggregation Data'!$L$3:$L$234,MATCH(RIGHT(M224,255),RIGHT('Disaggregation Data'!$J$3:$J$234,255),0))=0,"",INDEX('Disaggregation Data'!$L$3:$L$234,MATCH(RIGHT(M224,255),RIGHT('Disaggregation Data'!$J$3:$J$234,255),0))),"")</f>
        <v/>
      </c>
      <c r="G224" s="370" t="str">
        <f t="array" ref="G224">IFERROR(IF(INDEX('Disaggregation Data'!$M$3:$M$234,MATCH(RIGHT(M224,255),RIGHT('Disaggregation Data'!$J$3:$J$234,255),0))=0,"",INDEX('Disaggregation Data'!$M$3:$M$234,MATCH(RIGHT(M224,255),RIGHT('Disaggregation Data'!$J$3:$J$234,255),0))),"")</f>
        <v/>
      </c>
      <c r="H224" s="369" t="str">
        <f t="array" ref="H224">IFERROR(IF(INDEX('Disaggregation Data'!$N$3:$N$234,MATCH(RIGHT(M224,255),RIGHT('Disaggregation Data'!$J$3:$J$234,255),0))=0,"",INDEX('Disaggregation Data'!$N$3:$N$234,MATCH(RIGHT(M224,255),RIGHT('Disaggregation Data'!$J$3:$J$234,255),0))),"")</f>
        <v/>
      </c>
      <c r="I224" s="491" t="str">
        <f t="array" ref="I224">IFERROR(IF(INDEX('Disaggregation Records'!$G$3:$G$56,MATCH(LEFT(L224,255),LEFT('Disaggregation Records'!$D$3:$D$56,255),0))=0,"",INDEX('Disaggregation Records'!$G$3:$G$56,MATCH(LEFT(L224,255),LEFT('Disaggregation Records'!$D$3:$D$56,255),0))),"")</f>
        <v/>
      </c>
      <c r="J224" s="491" t="s">
        <v>405</v>
      </c>
      <c r="K224" s="491">
        <f t="shared" si="12"/>
        <v>175</v>
      </c>
      <c r="L224" s="491" t="str">
        <f t="shared" si="13"/>
        <v/>
      </c>
      <c r="M224" s="491" t="str">
        <f t="shared" si="14"/>
        <v/>
      </c>
      <c r="N224" s="447" t="b">
        <f t="shared" si="15"/>
        <v>0</v>
      </c>
      <c r="O224" s="451" t="s">
        <v>1823</v>
      </c>
      <c r="P224" s="246"/>
      <c r="Q224" s="245"/>
      <c r="U224" s="407"/>
      <c r="V224" s="407"/>
    </row>
    <row r="225" spans="1:22" ht="37.5" customHeight="1" x14ac:dyDescent="0.25">
      <c r="A225" s="367">
        <v>22</v>
      </c>
      <c r="B225" s="386" t="str">
        <f>IFERROR(VLOOKUP(A225,'Impact Indicators - Section B'!$A$9:$S$35,19,FALSE),"")</f>
        <v/>
      </c>
      <c r="C225" s="490" t="str">
        <f t="array" ref="C225">IFERROR(IF(INDEX('Disaggregation Records'!$E$3:$E$56,MATCH(RIGHT(L225,255),RIGHT('Disaggregation Records'!$D$3:$D$56,255),0))=0,"",INDEX('Disaggregation Records'!$E$3:$E$56,MATCH(RIGHT(L225,255),RIGHT('Disaggregation Records'!$D$3:$D$56,255),0))),"")</f>
        <v/>
      </c>
      <c r="D225" s="490" t="str">
        <f t="array" ref="D225">IFERROR(IF(INDEX('Disaggregation Records'!$F$3:$F$56,MATCH(RIGHT(L225,255),RIGHT('Disaggregation Records'!$D$3:$D$56,255),0))=0,"",INDEX('Disaggregation Records'!$F$3:$F$56,MATCH(RIGHT(L225,255),RIGHT('Disaggregation Records'!$D$3:$D$56,255),0))),"")</f>
        <v/>
      </c>
      <c r="E225" s="370" t="str">
        <f t="array" ref="E225">IFERROR(IF(INDEX('Disaggregation Data'!$K$3:$K$234,MATCH(RIGHT(M225,255),RIGHT('Disaggregation Data'!$J$3:$J$234,255),0))=0,"",INDEX('Disaggregation Data'!$K$3:$K$234,MATCH(RIGHT(M225,255),RIGHT('Disaggregation Data'!$J$3:$J$234,255),0))),"")</f>
        <v/>
      </c>
      <c r="F225" s="370" t="str">
        <f t="array" ref="F225">IFERROR(IF(INDEX('Disaggregation Data'!$L$3:$L$234,MATCH(RIGHT(M225,255),RIGHT('Disaggregation Data'!$J$3:$J$234,255),0))=0,"",INDEX('Disaggregation Data'!$L$3:$L$234,MATCH(RIGHT(M225,255),RIGHT('Disaggregation Data'!$J$3:$J$234,255),0))),"")</f>
        <v/>
      </c>
      <c r="G225" s="370" t="str">
        <f t="array" ref="G225">IFERROR(IF(INDEX('Disaggregation Data'!$M$3:$M$234,MATCH(RIGHT(M225,255),RIGHT('Disaggregation Data'!$J$3:$J$234,255),0))=0,"",INDEX('Disaggregation Data'!$M$3:$M$234,MATCH(RIGHT(M225,255),RIGHT('Disaggregation Data'!$J$3:$J$234,255),0))),"")</f>
        <v/>
      </c>
      <c r="H225" s="369" t="str">
        <f t="array" ref="H225">IFERROR(IF(INDEX('Disaggregation Data'!$N$3:$N$234,MATCH(RIGHT(M225,255),RIGHT('Disaggregation Data'!$J$3:$J$234,255),0))=0,"",INDEX('Disaggregation Data'!$N$3:$N$234,MATCH(RIGHT(M225,255),RIGHT('Disaggregation Data'!$J$3:$J$234,255),0))),"")</f>
        <v/>
      </c>
      <c r="I225" s="491" t="str">
        <f t="array" ref="I225">IFERROR(IF(INDEX('Disaggregation Records'!$G$3:$G$56,MATCH(LEFT(L225,255),LEFT('Disaggregation Records'!$D$3:$D$56,255),0))=0,"",INDEX('Disaggregation Records'!$G$3:$G$56,MATCH(LEFT(L225,255),LEFT('Disaggregation Records'!$D$3:$D$56,255),0))),"")</f>
        <v/>
      </c>
      <c r="J225" s="491" t="s">
        <v>405</v>
      </c>
      <c r="K225" s="491">
        <f t="shared" si="12"/>
        <v>176</v>
      </c>
      <c r="L225" s="491" t="str">
        <f t="shared" si="13"/>
        <v/>
      </c>
      <c r="M225" s="491" t="str">
        <f t="shared" si="14"/>
        <v/>
      </c>
      <c r="N225" s="447" t="b">
        <f t="shared" si="15"/>
        <v>0</v>
      </c>
      <c r="O225" s="451" t="s">
        <v>1824</v>
      </c>
      <c r="P225" s="246"/>
      <c r="Q225" s="245"/>
      <c r="U225" s="407"/>
      <c r="V225" s="407"/>
    </row>
    <row r="226" spans="1:22" ht="37.5" customHeight="1" x14ac:dyDescent="0.25">
      <c r="A226" s="367">
        <v>22</v>
      </c>
      <c r="B226" s="386" t="str">
        <f>IFERROR(VLOOKUP(A226,'Impact Indicators - Section B'!$A$9:$S$35,19,FALSE),"")</f>
        <v/>
      </c>
      <c r="C226" s="490" t="str">
        <f t="array" ref="C226">IFERROR(IF(INDEX('Disaggregation Records'!$E$3:$E$56,MATCH(RIGHT(L226,255),RIGHT('Disaggregation Records'!$D$3:$D$56,255),0))=0,"",INDEX('Disaggregation Records'!$E$3:$E$56,MATCH(RIGHT(L226,255),RIGHT('Disaggregation Records'!$D$3:$D$56,255),0))),"")</f>
        <v/>
      </c>
      <c r="D226" s="490" t="str">
        <f t="array" ref="D226">IFERROR(IF(INDEX('Disaggregation Records'!$F$3:$F$56,MATCH(RIGHT(L226,255),RIGHT('Disaggregation Records'!$D$3:$D$56,255),0))=0,"",INDEX('Disaggregation Records'!$F$3:$F$56,MATCH(RIGHT(L226,255),RIGHT('Disaggregation Records'!$D$3:$D$56,255),0))),"")</f>
        <v/>
      </c>
      <c r="E226" s="370" t="str">
        <f t="array" ref="E226">IFERROR(IF(INDEX('Disaggregation Data'!$K$3:$K$234,MATCH(RIGHT(M226,255),RIGHT('Disaggregation Data'!$J$3:$J$234,255),0))=0,"",INDEX('Disaggregation Data'!$K$3:$K$234,MATCH(RIGHT(M226,255),RIGHT('Disaggregation Data'!$J$3:$J$234,255),0))),"")</f>
        <v/>
      </c>
      <c r="F226" s="370" t="str">
        <f t="array" ref="F226">IFERROR(IF(INDEX('Disaggregation Data'!$L$3:$L$234,MATCH(RIGHT(M226,255),RIGHT('Disaggregation Data'!$J$3:$J$234,255),0))=0,"",INDEX('Disaggregation Data'!$L$3:$L$234,MATCH(RIGHT(M226,255),RIGHT('Disaggregation Data'!$J$3:$J$234,255),0))),"")</f>
        <v/>
      </c>
      <c r="G226" s="370" t="str">
        <f t="array" ref="G226">IFERROR(IF(INDEX('Disaggregation Data'!$M$3:$M$234,MATCH(RIGHT(M226,255),RIGHT('Disaggregation Data'!$J$3:$J$234,255),0))=0,"",INDEX('Disaggregation Data'!$M$3:$M$234,MATCH(RIGHT(M226,255),RIGHT('Disaggregation Data'!$J$3:$J$234,255),0))),"")</f>
        <v/>
      </c>
      <c r="H226" s="369" t="str">
        <f t="array" ref="H226">IFERROR(IF(INDEX('Disaggregation Data'!$N$3:$N$234,MATCH(RIGHT(M226,255),RIGHT('Disaggregation Data'!$J$3:$J$234,255),0))=0,"",INDEX('Disaggregation Data'!$N$3:$N$234,MATCH(RIGHT(M226,255),RIGHT('Disaggregation Data'!$J$3:$J$234,255),0))),"")</f>
        <v/>
      </c>
      <c r="I226" s="491" t="str">
        <f t="array" ref="I226">IFERROR(IF(INDEX('Disaggregation Records'!$G$3:$G$56,MATCH(LEFT(L226,255),LEFT('Disaggregation Records'!$D$3:$D$56,255),0))=0,"",INDEX('Disaggregation Records'!$G$3:$G$56,MATCH(LEFT(L226,255),LEFT('Disaggregation Records'!$D$3:$D$56,255),0))),"")</f>
        <v/>
      </c>
      <c r="J226" s="491" t="s">
        <v>405</v>
      </c>
      <c r="K226" s="491">
        <f t="shared" si="12"/>
        <v>177</v>
      </c>
      <c r="L226" s="491" t="str">
        <f t="shared" si="13"/>
        <v/>
      </c>
      <c r="M226" s="491" t="str">
        <f t="shared" si="14"/>
        <v/>
      </c>
      <c r="N226" s="447" t="b">
        <f t="shared" si="15"/>
        <v>0</v>
      </c>
      <c r="O226" s="451" t="s">
        <v>1825</v>
      </c>
      <c r="P226" s="246"/>
      <c r="Q226" s="245"/>
      <c r="U226" s="407"/>
      <c r="V226" s="407"/>
    </row>
    <row r="227" spans="1:22" ht="37.5" customHeight="1" x14ac:dyDescent="0.25">
      <c r="A227" s="367">
        <v>22</v>
      </c>
      <c r="B227" s="386" t="str">
        <f>IFERROR(VLOOKUP(A227,'Impact Indicators - Section B'!$A$9:$S$35,19,FALSE),"")</f>
        <v/>
      </c>
      <c r="C227" s="490" t="str">
        <f t="array" ref="C227">IFERROR(IF(INDEX('Disaggregation Records'!$E$3:$E$56,MATCH(RIGHT(L227,255),RIGHT('Disaggregation Records'!$D$3:$D$56,255),0))=0,"",INDEX('Disaggregation Records'!$E$3:$E$56,MATCH(RIGHT(L227,255),RIGHT('Disaggregation Records'!$D$3:$D$56,255),0))),"")</f>
        <v/>
      </c>
      <c r="D227" s="490" t="str">
        <f t="array" ref="D227">IFERROR(IF(INDEX('Disaggregation Records'!$F$3:$F$56,MATCH(RIGHT(L227,255),RIGHT('Disaggregation Records'!$D$3:$D$56,255),0))=0,"",INDEX('Disaggregation Records'!$F$3:$F$56,MATCH(RIGHT(L227,255),RIGHT('Disaggregation Records'!$D$3:$D$56,255),0))),"")</f>
        <v/>
      </c>
      <c r="E227" s="370" t="str">
        <f t="array" ref="E227">IFERROR(IF(INDEX('Disaggregation Data'!$K$3:$K$234,MATCH(RIGHT(M227,255),RIGHT('Disaggregation Data'!$J$3:$J$234,255),0))=0,"",INDEX('Disaggregation Data'!$K$3:$K$234,MATCH(RIGHT(M227,255),RIGHT('Disaggregation Data'!$J$3:$J$234,255),0))),"")</f>
        <v/>
      </c>
      <c r="F227" s="370" t="str">
        <f t="array" ref="F227">IFERROR(IF(INDEX('Disaggregation Data'!$L$3:$L$234,MATCH(RIGHT(M227,255),RIGHT('Disaggregation Data'!$J$3:$J$234,255),0))=0,"",INDEX('Disaggregation Data'!$L$3:$L$234,MATCH(RIGHT(M227,255),RIGHT('Disaggregation Data'!$J$3:$J$234,255),0))),"")</f>
        <v/>
      </c>
      <c r="G227" s="370" t="str">
        <f t="array" ref="G227">IFERROR(IF(INDEX('Disaggregation Data'!$M$3:$M$234,MATCH(RIGHT(M227,255),RIGHT('Disaggregation Data'!$J$3:$J$234,255),0))=0,"",INDEX('Disaggregation Data'!$M$3:$M$234,MATCH(RIGHT(M227,255),RIGHT('Disaggregation Data'!$J$3:$J$234,255),0))),"")</f>
        <v/>
      </c>
      <c r="H227" s="369" t="str">
        <f t="array" ref="H227">IFERROR(IF(INDEX('Disaggregation Data'!$N$3:$N$234,MATCH(RIGHT(M227,255),RIGHT('Disaggregation Data'!$J$3:$J$234,255),0))=0,"",INDEX('Disaggregation Data'!$N$3:$N$234,MATCH(RIGHT(M227,255),RIGHT('Disaggregation Data'!$J$3:$J$234,255),0))),"")</f>
        <v/>
      </c>
      <c r="I227" s="491" t="str">
        <f t="array" ref="I227">IFERROR(IF(INDEX('Disaggregation Records'!$G$3:$G$56,MATCH(LEFT(L227,255),LEFT('Disaggregation Records'!$D$3:$D$56,255),0))=0,"",INDEX('Disaggregation Records'!$G$3:$G$56,MATCH(LEFT(L227,255),LEFT('Disaggregation Records'!$D$3:$D$56,255),0))),"")</f>
        <v/>
      </c>
      <c r="J227" s="491" t="s">
        <v>405</v>
      </c>
      <c r="K227" s="491">
        <f t="shared" si="12"/>
        <v>178</v>
      </c>
      <c r="L227" s="491" t="str">
        <f t="shared" si="13"/>
        <v/>
      </c>
      <c r="M227" s="491" t="str">
        <f t="shared" si="14"/>
        <v/>
      </c>
      <c r="N227" s="447" t="b">
        <f t="shared" si="15"/>
        <v>0</v>
      </c>
      <c r="O227" s="451" t="s">
        <v>1826</v>
      </c>
      <c r="P227" s="246"/>
      <c r="Q227" s="245"/>
      <c r="U227" s="407"/>
      <c r="V227" s="407"/>
    </row>
    <row r="228" spans="1:22" ht="37.5" customHeight="1" x14ac:dyDescent="0.25">
      <c r="A228" s="367">
        <v>22</v>
      </c>
      <c r="B228" s="386" t="str">
        <f>IFERROR(VLOOKUP(A228,'Impact Indicators - Section B'!$A$9:$S$35,19,FALSE),"")</f>
        <v/>
      </c>
      <c r="C228" s="490" t="str">
        <f t="array" ref="C228">IFERROR(IF(INDEX('Disaggregation Records'!$E$3:$E$56,MATCH(RIGHT(L228,255),RIGHT('Disaggregation Records'!$D$3:$D$56,255),0))=0,"",INDEX('Disaggregation Records'!$E$3:$E$56,MATCH(RIGHT(L228,255),RIGHT('Disaggregation Records'!$D$3:$D$56,255),0))),"")</f>
        <v/>
      </c>
      <c r="D228" s="490" t="str">
        <f t="array" ref="D228">IFERROR(IF(INDEX('Disaggregation Records'!$F$3:$F$56,MATCH(RIGHT(L228,255),RIGHT('Disaggregation Records'!$D$3:$D$56,255),0))=0,"",INDEX('Disaggregation Records'!$F$3:$F$56,MATCH(RIGHT(L228,255),RIGHT('Disaggregation Records'!$D$3:$D$56,255),0))),"")</f>
        <v/>
      </c>
      <c r="E228" s="370" t="str">
        <f t="array" ref="E228">IFERROR(IF(INDEX('Disaggregation Data'!$K$3:$K$234,MATCH(RIGHT(M228,255),RIGHT('Disaggregation Data'!$J$3:$J$234,255),0))=0,"",INDEX('Disaggregation Data'!$K$3:$K$234,MATCH(RIGHT(M228,255),RIGHT('Disaggregation Data'!$J$3:$J$234,255),0))),"")</f>
        <v/>
      </c>
      <c r="F228" s="370" t="str">
        <f t="array" ref="F228">IFERROR(IF(INDEX('Disaggregation Data'!$L$3:$L$234,MATCH(RIGHT(M228,255),RIGHT('Disaggregation Data'!$J$3:$J$234,255),0))=0,"",INDEX('Disaggregation Data'!$L$3:$L$234,MATCH(RIGHT(M228,255),RIGHT('Disaggregation Data'!$J$3:$J$234,255),0))),"")</f>
        <v/>
      </c>
      <c r="G228" s="370" t="str">
        <f t="array" ref="G228">IFERROR(IF(INDEX('Disaggregation Data'!$M$3:$M$234,MATCH(RIGHT(M228,255),RIGHT('Disaggregation Data'!$J$3:$J$234,255),0))=0,"",INDEX('Disaggregation Data'!$M$3:$M$234,MATCH(RIGHT(M228,255),RIGHT('Disaggregation Data'!$J$3:$J$234,255),0))),"")</f>
        <v/>
      </c>
      <c r="H228" s="369" t="str">
        <f t="array" ref="H228">IFERROR(IF(INDEX('Disaggregation Data'!$N$3:$N$234,MATCH(RIGHT(M228,255),RIGHT('Disaggregation Data'!$J$3:$J$234,255),0))=0,"",INDEX('Disaggregation Data'!$N$3:$N$234,MATCH(RIGHT(M228,255),RIGHT('Disaggregation Data'!$J$3:$J$234,255),0))),"")</f>
        <v/>
      </c>
      <c r="I228" s="491" t="str">
        <f t="array" ref="I228">IFERROR(IF(INDEX('Disaggregation Records'!$G$3:$G$56,MATCH(LEFT(L228,255),LEFT('Disaggregation Records'!$D$3:$D$56,255),0))=0,"",INDEX('Disaggregation Records'!$G$3:$G$56,MATCH(LEFT(L228,255),LEFT('Disaggregation Records'!$D$3:$D$56,255),0))),"")</f>
        <v/>
      </c>
      <c r="J228" s="491" t="s">
        <v>405</v>
      </c>
      <c r="K228" s="491">
        <f t="shared" si="12"/>
        <v>179</v>
      </c>
      <c r="L228" s="491" t="str">
        <f t="shared" si="13"/>
        <v/>
      </c>
      <c r="M228" s="491" t="str">
        <f t="shared" si="14"/>
        <v/>
      </c>
      <c r="N228" s="447" t="b">
        <f t="shared" si="15"/>
        <v>0</v>
      </c>
      <c r="O228" s="451" t="s">
        <v>1827</v>
      </c>
      <c r="P228" s="246"/>
      <c r="Q228" s="245"/>
      <c r="U228" s="407"/>
      <c r="V228" s="407"/>
    </row>
    <row r="229" spans="1:22" ht="37.5" customHeight="1" x14ac:dyDescent="0.25">
      <c r="A229" s="367">
        <v>23</v>
      </c>
      <c r="B229" s="386" t="str">
        <f>IFERROR(VLOOKUP(A229,'Impact Indicators - Section B'!$A$9:$S$35,19,FALSE),"")</f>
        <v/>
      </c>
      <c r="C229" s="490" t="str">
        <f t="array" ref="C229">IFERROR(IF(INDEX('Disaggregation Records'!$E$3:$E$56,MATCH(RIGHT(L229,255),RIGHT('Disaggregation Records'!$D$3:$D$56,255),0))=0,"",INDEX('Disaggregation Records'!$E$3:$E$56,MATCH(RIGHT(L229,255),RIGHT('Disaggregation Records'!$D$3:$D$56,255),0))),"")</f>
        <v/>
      </c>
      <c r="D229" s="490" t="str">
        <f t="array" ref="D229">IFERROR(IF(INDEX('Disaggregation Records'!$F$3:$F$56,MATCH(RIGHT(L229,255),RIGHT('Disaggregation Records'!$D$3:$D$56,255),0))=0,"",INDEX('Disaggregation Records'!$F$3:$F$56,MATCH(RIGHT(L229,255),RIGHT('Disaggregation Records'!$D$3:$D$56,255),0))),"")</f>
        <v/>
      </c>
      <c r="E229" s="370" t="str">
        <f t="array" ref="E229">IFERROR(IF(INDEX('Disaggregation Data'!$K$3:$K$234,MATCH(RIGHT(M229,255),RIGHT('Disaggregation Data'!$J$3:$J$234,255),0))=0,"",INDEX('Disaggregation Data'!$K$3:$K$234,MATCH(RIGHT(M229,255),RIGHT('Disaggregation Data'!$J$3:$J$234,255),0))),"")</f>
        <v/>
      </c>
      <c r="F229" s="370" t="str">
        <f t="array" ref="F229">IFERROR(IF(INDEX('Disaggregation Data'!$L$3:$L$234,MATCH(RIGHT(M229,255),RIGHT('Disaggregation Data'!$J$3:$J$234,255),0))=0,"",INDEX('Disaggregation Data'!$L$3:$L$234,MATCH(RIGHT(M229,255),RIGHT('Disaggregation Data'!$J$3:$J$234,255),0))),"")</f>
        <v/>
      </c>
      <c r="G229" s="370" t="str">
        <f t="array" ref="G229">IFERROR(IF(INDEX('Disaggregation Data'!$M$3:$M$234,MATCH(RIGHT(M229,255),RIGHT('Disaggregation Data'!$J$3:$J$234,255),0))=0,"",INDEX('Disaggregation Data'!$M$3:$M$234,MATCH(RIGHT(M229,255),RIGHT('Disaggregation Data'!$J$3:$J$234,255),0))),"")</f>
        <v/>
      </c>
      <c r="H229" s="369" t="str">
        <f t="array" ref="H229">IFERROR(IF(INDEX('Disaggregation Data'!$N$3:$N$234,MATCH(RIGHT(M229,255),RIGHT('Disaggregation Data'!$J$3:$J$234,255),0))=0,"",INDEX('Disaggregation Data'!$N$3:$N$234,MATCH(RIGHT(M229,255),RIGHT('Disaggregation Data'!$J$3:$J$234,255),0))),"")</f>
        <v/>
      </c>
      <c r="I229" s="491" t="str">
        <f t="array" ref="I229">IFERROR(IF(INDEX('Disaggregation Records'!$G$3:$G$56,MATCH(LEFT(L229,255),LEFT('Disaggregation Records'!$D$3:$D$56,255),0))=0,"",INDEX('Disaggregation Records'!$G$3:$G$56,MATCH(LEFT(L229,255),LEFT('Disaggregation Records'!$D$3:$D$56,255),0))),"")</f>
        <v/>
      </c>
      <c r="J229" s="491" t="s">
        <v>406</v>
      </c>
      <c r="K229" s="491">
        <f t="shared" si="12"/>
        <v>180</v>
      </c>
      <c r="L229" s="491" t="str">
        <f t="shared" si="13"/>
        <v/>
      </c>
      <c r="M229" s="491" t="str">
        <f t="shared" si="14"/>
        <v/>
      </c>
      <c r="N229" s="447" t="b">
        <f t="shared" si="15"/>
        <v>0</v>
      </c>
      <c r="O229" s="451" t="s">
        <v>1828</v>
      </c>
      <c r="P229" s="246"/>
      <c r="Q229" s="245"/>
      <c r="U229" s="407"/>
      <c r="V229" s="407"/>
    </row>
    <row r="230" spans="1:22" ht="37.5" customHeight="1" x14ac:dyDescent="0.25">
      <c r="A230" s="367">
        <v>23</v>
      </c>
      <c r="B230" s="386" t="str">
        <f>IFERROR(VLOOKUP(A230,'Impact Indicators - Section B'!$A$9:$S$35,19,FALSE),"")</f>
        <v/>
      </c>
      <c r="C230" s="490" t="str">
        <f t="array" ref="C230">IFERROR(IF(INDEX('Disaggregation Records'!$E$3:$E$56,MATCH(RIGHT(L230,255),RIGHT('Disaggregation Records'!$D$3:$D$56,255),0))=0,"",INDEX('Disaggregation Records'!$E$3:$E$56,MATCH(RIGHT(L230,255),RIGHT('Disaggregation Records'!$D$3:$D$56,255),0))),"")</f>
        <v/>
      </c>
      <c r="D230" s="490" t="str">
        <f t="array" ref="D230">IFERROR(IF(INDEX('Disaggregation Records'!$F$3:$F$56,MATCH(RIGHT(L230,255),RIGHT('Disaggregation Records'!$D$3:$D$56,255),0))=0,"",INDEX('Disaggregation Records'!$F$3:$F$56,MATCH(RIGHT(L230,255),RIGHT('Disaggregation Records'!$D$3:$D$56,255),0))),"")</f>
        <v/>
      </c>
      <c r="E230" s="370" t="str">
        <f t="array" ref="E230">IFERROR(IF(INDEX('Disaggregation Data'!$K$3:$K$234,MATCH(RIGHT(M230,255),RIGHT('Disaggregation Data'!$J$3:$J$234,255),0))=0,"",INDEX('Disaggregation Data'!$K$3:$K$234,MATCH(RIGHT(M230,255),RIGHT('Disaggregation Data'!$J$3:$J$234,255),0))),"")</f>
        <v/>
      </c>
      <c r="F230" s="370" t="str">
        <f t="array" ref="F230">IFERROR(IF(INDEX('Disaggregation Data'!$L$3:$L$234,MATCH(RIGHT(M230,255),RIGHT('Disaggregation Data'!$J$3:$J$234,255),0))=0,"",INDEX('Disaggregation Data'!$L$3:$L$234,MATCH(RIGHT(M230,255),RIGHT('Disaggregation Data'!$J$3:$J$234,255),0))),"")</f>
        <v/>
      </c>
      <c r="G230" s="370" t="str">
        <f t="array" ref="G230">IFERROR(IF(INDEX('Disaggregation Data'!$M$3:$M$234,MATCH(RIGHT(M230,255),RIGHT('Disaggregation Data'!$J$3:$J$234,255),0))=0,"",INDEX('Disaggregation Data'!$M$3:$M$234,MATCH(RIGHT(M230,255),RIGHT('Disaggregation Data'!$J$3:$J$234,255),0))),"")</f>
        <v/>
      </c>
      <c r="H230" s="369" t="str">
        <f t="array" ref="H230">IFERROR(IF(INDEX('Disaggregation Data'!$N$3:$N$234,MATCH(RIGHT(M230,255),RIGHT('Disaggregation Data'!$J$3:$J$234,255),0))=0,"",INDEX('Disaggregation Data'!$N$3:$N$234,MATCH(RIGHT(M230,255),RIGHT('Disaggregation Data'!$J$3:$J$234,255),0))),"")</f>
        <v/>
      </c>
      <c r="I230" s="491" t="str">
        <f t="array" ref="I230">IFERROR(IF(INDEX('Disaggregation Records'!$G$3:$G$56,MATCH(LEFT(L230,255),LEFT('Disaggregation Records'!$D$3:$D$56,255),0))=0,"",INDEX('Disaggregation Records'!$G$3:$G$56,MATCH(LEFT(L230,255),LEFT('Disaggregation Records'!$D$3:$D$56,255),0))),"")</f>
        <v/>
      </c>
      <c r="J230" s="491" t="s">
        <v>406</v>
      </c>
      <c r="K230" s="491">
        <f t="shared" si="12"/>
        <v>181</v>
      </c>
      <c r="L230" s="491" t="str">
        <f t="shared" si="13"/>
        <v/>
      </c>
      <c r="M230" s="491" t="str">
        <f t="shared" si="14"/>
        <v/>
      </c>
      <c r="N230" s="447" t="b">
        <f t="shared" si="15"/>
        <v>0</v>
      </c>
      <c r="O230" s="451" t="s">
        <v>1829</v>
      </c>
      <c r="P230" s="246"/>
      <c r="Q230" s="245"/>
      <c r="U230" s="407"/>
      <c r="V230" s="407"/>
    </row>
    <row r="231" spans="1:22" ht="37.5" customHeight="1" x14ac:dyDescent="0.25">
      <c r="A231" s="367">
        <v>23</v>
      </c>
      <c r="B231" s="386" t="str">
        <f>IFERROR(VLOOKUP(A231,'Impact Indicators - Section B'!$A$9:$S$35,19,FALSE),"")</f>
        <v/>
      </c>
      <c r="C231" s="490" t="str">
        <f t="array" ref="C231">IFERROR(IF(INDEX('Disaggregation Records'!$E$3:$E$56,MATCH(RIGHT(L231,255),RIGHT('Disaggregation Records'!$D$3:$D$56,255),0))=0,"",INDEX('Disaggregation Records'!$E$3:$E$56,MATCH(RIGHT(L231,255),RIGHT('Disaggregation Records'!$D$3:$D$56,255),0))),"")</f>
        <v/>
      </c>
      <c r="D231" s="490" t="str">
        <f t="array" ref="D231">IFERROR(IF(INDEX('Disaggregation Records'!$F$3:$F$56,MATCH(RIGHT(L231,255),RIGHT('Disaggregation Records'!$D$3:$D$56,255),0))=0,"",INDEX('Disaggregation Records'!$F$3:$F$56,MATCH(RIGHT(L231,255),RIGHT('Disaggregation Records'!$D$3:$D$56,255),0))),"")</f>
        <v/>
      </c>
      <c r="E231" s="370" t="str">
        <f t="array" ref="E231">IFERROR(IF(INDEX('Disaggregation Data'!$K$3:$K$234,MATCH(RIGHT(M231,255),RIGHT('Disaggregation Data'!$J$3:$J$234,255),0))=0,"",INDEX('Disaggregation Data'!$K$3:$K$234,MATCH(RIGHT(M231,255),RIGHT('Disaggregation Data'!$J$3:$J$234,255),0))),"")</f>
        <v/>
      </c>
      <c r="F231" s="370" t="str">
        <f t="array" ref="F231">IFERROR(IF(INDEX('Disaggregation Data'!$L$3:$L$234,MATCH(RIGHT(M231,255),RIGHT('Disaggregation Data'!$J$3:$J$234,255),0))=0,"",INDEX('Disaggregation Data'!$L$3:$L$234,MATCH(RIGHT(M231,255),RIGHT('Disaggregation Data'!$J$3:$J$234,255),0))),"")</f>
        <v/>
      </c>
      <c r="G231" s="370" t="str">
        <f t="array" ref="G231">IFERROR(IF(INDEX('Disaggregation Data'!$M$3:$M$234,MATCH(RIGHT(M231,255),RIGHT('Disaggregation Data'!$J$3:$J$234,255),0))=0,"",INDEX('Disaggregation Data'!$M$3:$M$234,MATCH(RIGHT(M231,255),RIGHT('Disaggregation Data'!$J$3:$J$234,255),0))),"")</f>
        <v/>
      </c>
      <c r="H231" s="369" t="str">
        <f t="array" ref="H231">IFERROR(IF(INDEX('Disaggregation Data'!$N$3:$N$234,MATCH(RIGHT(M231,255),RIGHT('Disaggregation Data'!$J$3:$J$234,255),0))=0,"",INDEX('Disaggregation Data'!$N$3:$N$234,MATCH(RIGHT(M231,255),RIGHT('Disaggregation Data'!$J$3:$J$234,255),0))),"")</f>
        <v/>
      </c>
      <c r="I231" s="491" t="str">
        <f t="array" ref="I231">IFERROR(IF(INDEX('Disaggregation Records'!$G$3:$G$56,MATCH(LEFT(L231,255),LEFT('Disaggregation Records'!$D$3:$D$56,255),0))=0,"",INDEX('Disaggregation Records'!$G$3:$G$56,MATCH(LEFT(L231,255),LEFT('Disaggregation Records'!$D$3:$D$56,255),0))),"")</f>
        <v/>
      </c>
      <c r="J231" s="491" t="s">
        <v>406</v>
      </c>
      <c r="K231" s="491">
        <f t="shared" si="12"/>
        <v>182</v>
      </c>
      <c r="L231" s="491" t="str">
        <f t="shared" si="13"/>
        <v/>
      </c>
      <c r="M231" s="491" t="str">
        <f t="shared" si="14"/>
        <v/>
      </c>
      <c r="N231" s="447" t="b">
        <f t="shared" si="15"/>
        <v>0</v>
      </c>
      <c r="O231" s="451" t="s">
        <v>1830</v>
      </c>
      <c r="P231" s="246"/>
      <c r="Q231" s="245"/>
      <c r="U231" s="407"/>
      <c r="V231" s="407"/>
    </row>
    <row r="232" spans="1:22" ht="37.5" customHeight="1" x14ac:dyDescent="0.25">
      <c r="A232" s="367">
        <v>23</v>
      </c>
      <c r="B232" s="386" t="str">
        <f>IFERROR(VLOOKUP(A232,'Impact Indicators - Section B'!$A$9:$S$35,19,FALSE),"")</f>
        <v/>
      </c>
      <c r="C232" s="490" t="str">
        <f t="array" ref="C232">IFERROR(IF(INDEX('Disaggregation Records'!$E$3:$E$56,MATCH(RIGHT(L232,255),RIGHT('Disaggregation Records'!$D$3:$D$56,255),0))=0,"",INDEX('Disaggregation Records'!$E$3:$E$56,MATCH(RIGHT(L232,255),RIGHT('Disaggregation Records'!$D$3:$D$56,255),0))),"")</f>
        <v/>
      </c>
      <c r="D232" s="490" t="str">
        <f t="array" ref="D232">IFERROR(IF(INDEX('Disaggregation Records'!$F$3:$F$56,MATCH(RIGHT(L232,255),RIGHT('Disaggregation Records'!$D$3:$D$56,255),0))=0,"",INDEX('Disaggregation Records'!$F$3:$F$56,MATCH(RIGHT(L232,255),RIGHT('Disaggregation Records'!$D$3:$D$56,255),0))),"")</f>
        <v/>
      </c>
      <c r="E232" s="370" t="str">
        <f t="array" ref="E232">IFERROR(IF(INDEX('Disaggregation Data'!$K$3:$K$234,MATCH(RIGHT(M232,255),RIGHT('Disaggregation Data'!$J$3:$J$234,255),0))=0,"",INDEX('Disaggregation Data'!$K$3:$K$234,MATCH(RIGHT(M232,255),RIGHT('Disaggregation Data'!$J$3:$J$234,255),0))),"")</f>
        <v/>
      </c>
      <c r="F232" s="370" t="str">
        <f t="array" ref="F232">IFERROR(IF(INDEX('Disaggregation Data'!$L$3:$L$234,MATCH(RIGHT(M232,255),RIGHT('Disaggregation Data'!$J$3:$J$234,255),0))=0,"",INDEX('Disaggregation Data'!$L$3:$L$234,MATCH(RIGHT(M232,255),RIGHT('Disaggregation Data'!$J$3:$J$234,255),0))),"")</f>
        <v/>
      </c>
      <c r="G232" s="370" t="str">
        <f t="array" ref="G232">IFERROR(IF(INDEX('Disaggregation Data'!$M$3:$M$234,MATCH(RIGHT(M232,255),RIGHT('Disaggregation Data'!$J$3:$J$234,255),0))=0,"",INDEX('Disaggregation Data'!$M$3:$M$234,MATCH(RIGHT(M232,255),RIGHT('Disaggregation Data'!$J$3:$J$234,255),0))),"")</f>
        <v/>
      </c>
      <c r="H232" s="369" t="str">
        <f t="array" ref="H232">IFERROR(IF(INDEX('Disaggregation Data'!$N$3:$N$234,MATCH(RIGHT(M232,255),RIGHT('Disaggregation Data'!$J$3:$J$234,255),0))=0,"",INDEX('Disaggregation Data'!$N$3:$N$234,MATCH(RIGHT(M232,255),RIGHT('Disaggregation Data'!$J$3:$J$234,255),0))),"")</f>
        <v/>
      </c>
      <c r="I232" s="491" t="str">
        <f t="array" ref="I232">IFERROR(IF(INDEX('Disaggregation Records'!$G$3:$G$56,MATCH(LEFT(L232,255),LEFT('Disaggregation Records'!$D$3:$D$56,255),0))=0,"",INDEX('Disaggregation Records'!$G$3:$G$56,MATCH(LEFT(L232,255),LEFT('Disaggregation Records'!$D$3:$D$56,255),0))),"")</f>
        <v/>
      </c>
      <c r="J232" s="491" t="s">
        <v>406</v>
      </c>
      <c r="K232" s="491">
        <f t="shared" si="12"/>
        <v>183</v>
      </c>
      <c r="L232" s="491" t="str">
        <f t="shared" si="13"/>
        <v/>
      </c>
      <c r="M232" s="491" t="str">
        <f t="shared" si="14"/>
        <v/>
      </c>
      <c r="N232" s="447" t="b">
        <f t="shared" si="15"/>
        <v>0</v>
      </c>
      <c r="O232" s="451" t="s">
        <v>1831</v>
      </c>
      <c r="P232" s="246"/>
      <c r="Q232" s="245"/>
      <c r="U232" s="407"/>
      <c r="V232" s="407"/>
    </row>
    <row r="233" spans="1:22" ht="37.5" customHeight="1" x14ac:dyDescent="0.25">
      <c r="A233" s="367">
        <v>23</v>
      </c>
      <c r="B233" s="386" t="str">
        <f>IFERROR(VLOOKUP(A233,'Impact Indicators - Section B'!$A$9:$S$35,19,FALSE),"")</f>
        <v/>
      </c>
      <c r="C233" s="490" t="str">
        <f t="array" ref="C233">IFERROR(IF(INDEX('Disaggregation Records'!$E$3:$E$56,MATCH(RIGHT(L233,255),RIGHT('Disaggregation Records'!$D$3:$D$56,255),0))=0,"",INDEX('Disaggregation Records'!$E$3:$E$56,MATCH(RIGHT(L233,255),RIGHT('Disaggregation Records'!$D$3:$D$56,255),0))),"")</f>
        <v/>
      </c>
      <c r="D233" s="490" t="str">
        <f t="array" ref="D233">IFERROR(IF(INDEX('Disaggregation Records'!$F$3:$F$56,MATCH(RIGHT(L233,255),RIGHT('Disaggregation Records'!$D$3:$D$56,255),0))=0,"",INDEX('Disaggregation Records'!$F$3:$F$56,MATCH(RIGHT(L233,255),RIGHT('Disaggregation Records'!$D$3:$D$56,255),0))),"")</f>
        <v/>
      </c>
      <c r="E233" s="370" t="str">
        <f t="array" ref="E233">IFERROR(IF(INDEX('Disaggregation Data'!$K$3:$K$234,MATCH(RIGHT(M233,255),RIGHT('Disaggregation Data'!$J$3:$J$234,255),0))=0,"",INDEX('Disaggregation Data'!$K$3:$K$234,MATCH(RIGHT(M233,255),RIGHT('Disaggregation Data'!$J$3:$J$234,255),0))),"")</f>
        <v/>
      </c>
      <c r="F233" s="370" t="str">
        <f t="array" ref="F233">IFERROR(IF(INDEX('Disaggregation Data'!$L$3:$L$234,MATCH(RIGHT(M233,255),RIGHT('Disaggregation Data'!$J$3:$J$234,255),0))=0,"",INDEX('Disaggregation Data'!$L$3:$L$234,MATCH(RIGHT(M233,255),RIGHT('Disaggregation Data'!$J$3:$J$234,255),0))),"")</f>
        <v/>
      </c>
      <c r="G233" s="370" t="str">
        <f t="array" ref="G233">IFERROR(IF(INDEX('Disaggregation Data'!$M$3:$M$234,MATCH(RIGHT(M233,255),RIGHT('Disaggregation Data'!$J$3:$J$234,255),0))=0,"",INDEX('Disaggregation Data'!$M$3:$M$234,MATCH(RIGHT(M233,255),RIGHT('Disaggregation Data'!$J$3:$J$234,255),0))),"")</f>
        <v/>
      </c>
      <c r="H233" s="369" t="str">
        <f t="array" ref="H233">IFERROR(IF(INDEX('Disaggregation Data'!$N$3:$N$234,MATCH(RIGHT(M233,255),RIGHT('Disaggregation Data'!$J$3:$J$234,255),0))=0,"",INDEX('Disaggregation Data'!$N$3:$N$234,MATCH(RIGHT(M233,255),RIGHT('Disaggregation Data'!$J$3:$J$234,255),0))),"")</f>
        <v/>
      </c>
      <c r="I233" s="491" t="str">
        <f t="array" ref="I233">IFERROR(IF(INDEX('Disaggregation Records'!$G$3:$G$56,MATCH(LEFT(L233,255),LEFT('Disaggregation Records'!$D$3:$D$56,255),0))=0,"",INDEX('Disaggregation Records'!$G$3:$G$56,MATCH(LEFT(L233,255),LEFT('Disaggregation Records'!$D$3:$D$56,255),0))),"")</f>
        <v/>
      </c>
      <c r="J233" s="491" t="s">
        <v>406</v>
      </c>
      <c r="K233" s="491">
        <f t="shared" si="12"/>
        <v>184</v>
      </c>
      <c r="L233" s="491" t="str">
        <f t="shared" si="13"/>
        <v/>
      </c>
      <c r="M233" s="491" t="str">
        <f t="shared" si="14"/>
        <v/>
      </c>
      <c r="N233" s="447" t="b">
        <f t="shared" si="15"/>
        <v>0</v>
      </c>
      <c r="O233" s="451" t="s">
        <v>1832</v>
      </c>
      <c r="P233" s="246"/>
      <c r="Q233" s="245"/>
      <c r="U233" s="407"/>
      <c r="V233" s="407"/>
    </row>
    <row r="234" spans="1:22" ht="37.5" customHeight="1" x14ac:dyDescent="0.25">
      <c r="A234" s="367">
        <v>23</v>
      </c>
      <c r="B234" s="386" t="str">
        <f>IFERROR(VLOOKUP(A234,'Impact Indicators - Section B'!$A$9:$S$35,19,FALSE),"")</f>
        <v/>
      </c>
      <c r="C234" s="490" t="str">
        <f t="array" ref="C234">IFERROR(IF(INDEX('Disaggregation Records'!$E$3:$E$56,MATCH(RIGHT(L234,255),RIGHT('Disaggregation Records'!$D$3:$D$56,255),0))=0,"",INDEX('Disaggregation Records'!$E$3:$E$56,MATCH(RIGHT(L234,255),RIGHT('Disaggregation Records'!$D$3:$D$56,255),0))),"")</f>
        <v/>
      </c>
      <c r="D234" s="490" t="str">
        <f t="array" ref="D234">IFERROR(IF(INDEX('Disaggregation Records'!$F$3:$F$56,MATCH(RIGHT(L234,255),RIGHT('Disaggregation Records'!$D$3:$D$56,255),0))=0,"",INDEX('Disaggregation Records'!$F$3:$F$56,MATCH(RIGHT(L234,255),RIGHT('Disaggregation Records'!$D$3:$D$56,255),0))),"")</f>
        <v/>
      </c>
      <c r="E234" s="370" t="str">
        <f t="array" ref="E234">IFERROR(IF(INDEX('Disaggregation Data'!$K$3:$K$234,MATCH(RIGHT(M234,255),RIGHT('Disaggregation Data'!$J$3:$J$234,255),0))=0,"",INDEX('Disaggregation Data'!$K$3:$K$234,MATCH(RIGHT(M234,255),RIGHT('Disaggregation Data'!$J$3:$J$234,255),0))),"")</f>
        <v/>
      </c>
      <c r="F234" s="370" t="str">
        <f t="array" ref="F234">IFERROR(IF(INDEX('Disaggregation Data'!$L$3:$L$234,MATCH(RIGHT(M234,255),RIGHT('Disaggregation Data'!$J$3:$J$234,255),0))=0,"",INDEX('Disaggregation Data'!$L$3:$L$234,MATCH(RIGHT(M234,255),RIGHT('Disaggregation Data'!$J$3:$J$234,255),0))),"")</f>
        <v/>
      </c>
      <c r="G234" s="370" t="str">
        <f t="array" ref="G234">IFERROR(IF(INDEX('Disaggregation Data'!$M$3:$M$234,MATCH(RIGHT(M234,255),RIGHT('Disaggregation Data'!$J$3:$J$234,255),0))=0,"",INDEX('Disaggregation Data'!$M$3:$M$234,MATCH(RIGHT(M234,255),RIGHT('Disaggregation Data'!$J$3:$J$234,255),0))),"")</f>
        <v/>
      </c>
      <c r="H234" s="369" t="str">
        <f t="array" ref="H234">IFERROR(IF(INDEX('Disaggregation Data'!$N$3:$N$234,MATCH(RIGHT(M234,255),RIGHT('Disaggregation Data'!$J$3:$J$234,255),0))=0,"",INDEX('Disaggregation Data'!$N$3:$N$234,MATCH(RIGHT(M234,255),RIGHT('Disaggregation Data'!$J$3:$J$234,255),0))),"")</f>
        <v/>
      </c>
      <c r="I234" s="491" t="str">
        <f t="array" ref="I234">IFERROR(IF(INDEX('Disaggregation Records'!$G$3:$G$56,MATCH(LEFT(L234,255),LEFT('Disaggregation Records'!$D$3:$D$56,255),0))=0,"",INDEX('Disaggregation Records'!$G$3:$G$56,MATCH(LEFT(L234,255),LEFT('Disaggregation Records'!$D$3:$D$56,255),0))),"")</f>
        <v/>
      </c>
      <c r="J234" s="491" t="s">
        <v>406</v>
      </c>
      <c r="K234" s="491">
        <f t="shared" si="12"/>
        <v>185</v>
      </c>
      <c r="L234" s="491" t="str">
        <f t="shared" si="13"/>
        <v/>
      </c>
      <c r="M234" s="491" t="str">
        <f t="shared" si="14"/>
        <v/>
      </c>
      <c r="N234" s="447" t="b">
        <f t="shared" si="15"/>
        <v>0</v>
      </c>
      <c r="O234" s="451" t="s">
        <v>1833</v>
      </c>
      <c r="P234" s="246"/>
      <c r="Q234" s="245"/>
      <c r="U234" s="407"/>
      <c r="V234" s="407"/>
    </row>
    <row r="235" spans="1:22" ht="37.5" customHeight="1" x14ac:dyDescent="0.25">
      <c r="A235" s="367">
        <v>23</v>
      </c>
      <c r="B235" s="386" t="str">
        <f>IFERROR(VLOOKUP(A235,'Impact Indicators - Section B'!$A$9:$S$35,19,FALSE),"")</f>
        <v/>
      </c>
      <c r="C235" s="490" t="str">
        <f t="array" ref="C235">IFERROR(IF(INDEX('Disaggregation Records'!$E$3:$E$56,MATCH(RIGHT(L235,255),RIGHT('Disaggregation Records'!$D$3:$D$56,255),0))=0,"",INDEX('Disaggregation Records'!$E$3:$E$56,MATCH(RIGHT(L235,255),RIGHT('Disaggregation Records'!$D$3:$D$56,255),0))),"")</f>
        <v/>
      </c>
      <c r="D235" s="490" t="str">
        <f t="array" ref="D235">IFERROR(IF(INDEX('Disaggregation Records'!$F$3:$F$56,MATCH(RIGHT(L235,255),RIGHT('Disaggregation Records'!$D$3:$D$56,255),0))=0,"",INDEX('Disaggregation Records'!$F$3:$F$56,MATCH(RIGHT(L235,255),RIGHT('Disaggregation Records'!$D$3:$D$56,255),0))),"")</f>
        <v/>
      </c>
      <c r="E235" s="370" t="str">
        <f t="array" ref="E235">IFERROR(IF(INDEX('Disaggregation Data'!$K$3:$K$234,MATCH(RIGHT(M235,255),RIGHT('Disaggregation Data'!$J$3:$J$234,255),0))=0,"",INDEX('Disaggregation Data'!$K$3:$K$234,MATCH(RIGHT(M235,255),RIGHT('Disaggregation Data'!$J$3:$J$234,255),0))),"")</f>
        <v/>
      </c>
      <c r="F235" s="370" t="str">
        <f t="array" ref="F235">IFERROR(IF(INDEX('Disaggregation Data'!$L$3:$L$234,MATCH(RIGHT(M235,255),RIGHT('Disaggregation Data'!$J$3:$J$234,255),0))=0,"",INDEX('Disaggregation Data'!$L$3:$L$234,MATCH(RIGHT(M235,255),RIGHT('Disaggregation Data'!$J$3:$J$234,255),0))),"")</f>
        <v/>
      </c>
      <c r="G235" s="370" t="str">
        <f t="array" ref="G235">IFERROR(IF(INDEX('Disaggregation Data'!$M$3:$M$234,MATCH(RIGHT(M235,255),RIGHT('Disaggregation Data'!$J$3:$J$234,255),0))=0,"",INDEX('Disaggregation Data'!$M$3:$M$234,MATCH(RIGHT(M235,255),RIGHT('Disaggregation Data'!$J$3:$J$234,255),0))),"")</f>
        <v/>
      </c>
      <c r="H235" s="369" t="str">
        <f t="array" ref="H235">IFERROR(IF(INDEX('Disaggregation Data'!$N$3:$N$234,MATCH(RIGHT(M235,255),RIGHT('Disaggregation Data'!$J$3:$J$234,255),0))=0,"",INDEX('Disaggregation Data'!$N$3:$N$234,MATCH(RIGHT(M235,255),RIGHT('Disaggregation Data'!$J$3:$J$234,255),0))),"")</f>
        <v/>
      </c>
      <c r="I235" s="491" t="str">
        <f t="array" ref="I235">IFERROR(IF(INDEX('Disaggregation Records'!$G$3:$G$56,MATCH(LEFT(L235,255),LEFT('Disaggregation Records'!$D$3:$D$56,255),0))=0,"",INDEX('Disaggregation Records'!$G$3:$G$56,MATCH(LEFT(L235,255),LEFT('Disaggregation Records'!$D$3:$D$56,255),0))),"")</f>
        <v/>
      </c>
      <c r="J235" s="491" t="s">
        <v>406</v>
      </c>
      <c r="K235" s="491">
        <f t="shared" si="12"/>
        <v>186</v>
      </c>
      <c r="L235" s="491" t="str">
        <f t="shared" si="13"/>
        <v/>
      </c>
      <c r="M235" s="491" t="str">
        <f t="shared" si="14"/>
        <v/>
      </c>
      <c r="N235" s="447" t="b">
        <f t="shared" si="15"/>
        <v>0</v>
      </c>
      <c r="O235" s="451" t="s">
        <v>1834</v>
      </c>
      <c r="P235" s="246"/>
      <c r="Q235" s="245"/>
      <c r="U235" s="407"/>
      <c r="V235" s="407"/>
    </row>
    <row r="236" spans="1:22" ht="37.5" customHeight="1" x14ac:dyDescent="0.25">
      <c r="A236" s="367">
        <v>23</v>
      </c>
      <c r="B236" s="386" t="str">
        <f>IFERROR(VLOOKUP(A236,'Impact Indicators - Section B'!$A$9:$S$35,19,FALSE),"")</f>
        <v/>
      </c>
      <c r="C236" s="490" t="str">
        <f t="array" ref="C236">IFERROR(IF(INDEX('Disaggregation Records'!$E$3:$E$56,MATCH(RIGHT(L236,255),RIGHT('Disaggregation Records'!$D$3:$D$56,255),0))=0,"",INDEX('Disaggregation Records'!$E$3:$E$56,MATCH(RIGHT(L236,255),RIGHT('Disaggregation Records'!$D$3:$D$56,255),0))),"")</f>
        <v/>
      </c>
      <c r="D236" s="490" t="str">
        <f t="array" ref="D236">IFERROR(IF(INDEX('Disaggregation Records'!$F$3:$F$56,MATCH(RIGHT(L236,255),RIGHT('Disaggregation Records'!$D$3:$D$56,255),0))=0,"",INDEX('Disaggregation Records'!$F$3:$F$56,MATCH(RIGHT(L236,255),RIGHT('Disaggregation Records'!$D$3:$D$56,255),0))),"")</f>
        <v/>
      </c>
      <c r="E236" s="370" t="str">
        <f t="array" ref="E236">IFERROR(IF(INDEX('Disaggregation Data'!$K$3:$K$234,MATCH(RIGHT(M236,255),RIGHT('Disaggregation Data'!$J$3:$J$234,255),0))=0,"",INDEX('Disaggregation Data'!$K$3:$K$234,MATCH(RIGHT(M236,255),RIGHT('Disaggregation Data'!$J$3:$J$234,255),0))),"")</f>
        <v/>
      </c>
      <c r="F236" s="370" t="str">
        <f t="array" ref="F236">IFERROR(IF(INDEX('Disaggregation Data'!$L$3:$L$234,MATCH(RIGHT(M236,255),RIGHT('Disaggregation Data'!$J$3:$J$234,255),0))=0,"",INDEX('Disaggregation Data'!$L$3:$L$234,MATCH(RIGHT(M236,255),RIGHT('Disaggregation Data'!$J$3:$J$234,255),0))),"")</f>
        <v/>
      </c>
      <c r="G236" s="370" t="str">
        <f t="array" ref="G236">IFERROR(IF(INDEX('Disaggregation Data'!$M$3:$M$234,MATCH(RIGHT(M236,255),RIGHT('Disaggregation Data'!$J$3:$J$234,255),0))=0,"",INDEX('Disaggregation Data'!$M$3:$M$234,MATCH(RIGHT(M236,255),RIGHT('Disaggregation Data'!$J$3:$J$234,255),0))),"")</f>
        <v/>
      </c>
      <c r="H236" s="369" t="str">
        <f t="array" ref="H236">IFERROR(IF(INDEX('Disaggregation Data'!$N$3:$N$234,MATCH(RIGHT(M236,255),RIGHT('Disaggregation Data'!$J$3:$J$234,255),0))=0,"",INDEX('Disaggregation Data'!$N$3:$N$234,MATCH(RIGHT(M236,255),RIGHT('Disaggregation Data'!$J$3:$J$234,255),0))),"")</f>
        <v/>
      </c>
      <c r="I236" s="491" t="str">
        <f t="array" ref="I236">IFERROR(IF(INDEX('Disaggregation Records'!$G$3:$G$56,MATCH(LEFT(L236,255),LEFT('Disaggregation Records'!$D$3:$D$56,255),0))=0,"",INDEX('Disaggregation Records'!$G$3:$G$56,MATCH(LEFT(L236,255),LEFT('Disaggregation Records'!$D$3:$D$56,255),0))),"")</f>
        <v/>
      </c>
      <c r="J236" s="491" t="s">
        <v>406</v>
      </c>
      <c r="K236" s="491">
        <f t="shared" si="12"/>
        <v>187</v>
      </c>
      <c r="L236" s="491" t="str">
        <f t="shared" si="13"/>
        <v/>
      </c>
      <c r="M236" s="491" t="str">
        <f t="shared" si="14"/>
        <v/>
      </c>
      <c r="N236" s="447" t="b">
        <f t="shared" si="15"/>
        <v>0</v>
      </c>
      <c r="O236" s="451" t="s">
        <v>1835</v>
      </c>
      <c r="P236" s="246"/>
      <c r="Q236" s="245"/>
      <c r="U236" s="407"/>
      <c r="V236" s="407"/>
    </row>
    <row r="237" spans="1:22" ht="37.5" customHeight="1" x14ac:dyDescent="0.25">
      <c r="A237" s="367">
        <v>23</v>
      </c>
      <c r="B237" s="386" t="str">
        <f>IFERROR(VLOOKUP(A237,'Impact Indicators - Section B'!$A$9:$S$35,19,FALSE),"")</f>
        <v/>
      </c>
      <c r="C237" s="490" t="str">
        <f t="array" ref="C237">IFERROR(IF(INDEX('Disaggregation Records'!$E$3:$E$56,MATCH(RIGHT(L237,255),RIGHT('Disaggregation Records'!$D$3:$D$56,255),0))=0,"",INDEX('Disaggregation Records'!$E$3:$E$56,MATCH(RIGHT(L237,255),RIGHT('Disaggregation Records'!$D$3:$D$56,255),0))),"")</f>
        <v/>
      </c>
      <c r="D237" s="490" t="str">
        <f t="array" ref="D237">IFERROR(IF(INDEX('Disaggregation Records'!$F$3:$F$56,MATCH(RIGHT(L237,255),RIGHT('Disaggregation Records'!$D$3:$D$56,255),0))=0,"",INDEX('Disaggregation Records'!$F$3:$F$56,MATCH(RIGHT(L237,255),RIGHT('Disaggregation Records'!$D$3:$D$56,255),0))),"")</f>
        <v/>
      </c>
      <c r="E237" s="370" t="str">
        <f t="array" ref="E237">IFERROR(IF(INDEX('Disaggregation Data'!$K$3:$K$234,MATCH(RIGHT(M237,255),RIGHT('Disaggregation Data'!$J$3:$J$234,255),0))=0,"",INDEX('Disaggregation Data'!$K$3:$K$234,MATCH(RIGHT(M237,255),RIGHT('Disaggregation Data'!$J$3:$J$234,255),0))),"")</f>
        <v/>
      </c>
      <c r="F237" s="370" t="str">
        <f t="array" ref="F237">IFERROR(IF(INDEX('Disaggregation Data'!$L$3:$L$234,MATCH(RIGHT(M237,255),RIGHT('Disaggregation Data'!$J$3:$J$234,255),0))=0,"",INDEX('Disaggregation Data'!$L$3:$L$234,MATCH(RIGHT(M237,255),RIGHT('Disaggregation Data'!$J$3:$J$234,255),0))),"")</f>
        <v/>
      </c>
      <c r="G237" s="370" t="str">
        <f t="array" ref="G237">IFERROR(IF(INDEX('Disaggregation Data'!$M$3:$M$234,MATCH(RIGHT(M237,255),RIGHT('Disaggregation Data'!$J$3:$J$234,255),0))=0,"",INDEX('Disaggregation Data'!$M$3:$M$234,MATCH(RIGHT(M237,255),RIGHT('Disaggregation Data'!$J$3:$J$234,255),0))),"")</f>
        <v/>
      </c>
      <c r="H237" s="369" t="str">
        <f t="array" ref="H237">IFERROR(IF(INDEX('Disaggregation Data'!$N$3:$N$234,MATCH(RIGHT(M237,255),RIGHT('Disaggregation Data'!$J$3:$J$234,255),0))=0,"",INDEX('Disaggregation Data'!$N$3:$N$234,MATCH(RIGHT(M237,255),RIGHT('Disaggregation Data'!$J$3:$J$234,255),0))),"")</f>
        <v/>
      </c>
      <c r="I237" s="491" t="str">
        <f t="array" ref="I237">IFERROR(IF(INDEX('Disaggregation Records'!$G$3:$G$56,MATCH(LEFT(L237,255),LEFT('Disaggregation Records'!$D$3:$D$56,255),0))=0,"",INDEX('Disaggregation Records'!$G$3:$G$56,MATCH(LEFT(L237,255),LEFT('Disaggregation Records'!$D$3:$D$56,255),0))),"")</f>
        <v/>
      </c>
      <c r="J237" s="491" t="s">
        <v>406</v>
      </c>
      <c r="K237" s="491">
        <f t="shared" si="12"/>
        <v>188</v>
      </c>
      <c r="L237" s="491" t="str">
        <f t="shared" si="13"/>
        <v/>
      </c>
      <c r="M237" s="491" t="str">
        <f t="shared" si="14"/>
        <v/>
      </c>
      <c r="N237" s="447" t="b">
        <f t="shared" si="15"/>
        <v>0</v>
      </c>
      <c r="O237" s="451" t="s">
        <v>1836</v>
      </c>
      <c r="P237" s="246"/>
      <c r="Q237" s="245"/>
      <c r="U237" s="407"/>
      <c r="V237" s="407"/>
    </row>
    <row r="238" spans="1:22" ht="37.5" customHeight="1" x14ac:dyDescent="0.25">
      <c r="A238" s="367">
        <v>23</v>
      </c>
      <c r="B238" s="386" t="str">
        <f>IFERROR(VLOOKUP(A238,'Impact Indicators - Section B'!$A$9:$S$35,19,FALSE),"")</f>
        <v/>
      </c>
      <c r="C238" s="490" t="str">
        <f t="array" ref="C238">IFERROR(IF(INDEX('Disaggregation Records'!$E$3:$E$56,MATCH(RIGHT(L238,255),RIGHT('Disaggregation Records'!$D$3:$D$56,255),0))=0,"",INDEX('Disaggregation Records'!$E$3:$E$56,MATCH(RIGHT(L238,255),RIGHT('Disaggregation Records'!$D$3:$D$56,255),0))),"")</f>
        <v/>
      </c>
      <c r="D238" s="490" t="str">
        <f t="array" ref="D238">IFERROR(IF(INDEX('Disaggregation Records'!$F$3:$F$56,MATCH(RIGHT(L238,255),RIGHT('Disaggregation Records'!$D$3:$D$56,255),0))=0,"",INDEX('Disaggregation Records'!$F$3:$F$56,MATCH(RIGHT(L238,255),RIGHT('Disaggregation Records'!$D$3:$D$56,255),0))),"")</f>
        <v/>
      </c>
      <c r="E238" s="370" t="str">
        <f t="array" ref="E238">IFERROR(IF(INDEX('Disaggregation Data'!$K$3:$K$234,MATCH(RIGHT(M238,255),RIGHT('Disaggregation Data'!$J$3:$J$234,255),0))=0,"",INDEX('Disaggregation Data'!$K$3:$K$234,MATCH(RIGHT(M238,255),RIGHT('Disaggregation Data'!$J$3:$J$234,255),0))),"")</f>
        <v/>
      </c>
      <c r="F238" s="370" t="str">
        <f t="array" ref="F238">IFERROR(IF(INDEX('Disaggregation Data'!$L$3:$L$234,MATCH(RIGHT(M238,255),RIGHT('Disaggregation Data'!$J$3:$J$234,255),0))=0,"",INDEX('Disaggregation Data'!$L$3:$L$234,MATCH(RIGHT(M238,255),RIGHT('Disaggregation Data'!$J$3:$J$234,255),0))),"")</f>
        <v/>
      </c>
      <c r="G238" s="370" t="str">
        <f t="array" ref="G238">IFERROR(IF(INDEX('Disaggregation Data'!$M$3:$M$234,MATCH(RIGHT(M238,255),RIGHT('Disaggregation Data'!$J$3:$J$234,255),0))=0,"",INDEX('Disaggregation Data'!$M$3:$M$234,MATCH(RIGHT(M238,255),RIGHT('Disaggregation Data'!$J$3:$J$234,255),0))),"")</f>
        <v/>
      </c>
      <c r="H238" s="369" t="str">
        <f t="array" ref="H238">IFERROR(IF(INDEX('Disaggregation Data'!$N$3:$N$234,MATCH(RIGHT(M238,255),RIGHT('Disaggregation Data'!$J$3:$J$234,255),0))=0,"",INDEX('Disaggregation Data'!$N$3:$N$234,MATCH(RIGHT(M238,255),RIGHT('Disaggregation Data'!$J$3:$J$234,255),0))),"")</f>
        <v/>
      </c>
      <c r="I238" s="491" t="str">
        <f t="array" ref="I238">IFERROR(IF(INDEX('Disaggregation Records'!$G$3:$G$56,MATCH(LEFT(L238,255),LEFT('Disaggregation Records'!$D$3:$D$56,255),0))=0,"",INDEX('Disaggregation Records'!$G$3:$G$56,MATCH(LEFT(L238,255),LEFT('Disaggregation Records'!$D$3:$D$56,255),0))),"")</f>
        <v/>
      </c>
      <c r="J238" s="491" t="s">
        <v>406</v>
      </c>
      <c r="K238" s="491">
        <f t="shared" si="12"/>
        <v>189</v>
      </c>
      <c r="L238" s="491" t="str">
        <f t="shared" si="13"/>
        <v/>
      </c>
      <c r="M238" s="491" t="str">
        <f t="shared" si="14"/>
        <v/>
      </c>
      <c r="N238" s="447" t="b">
        <f t="shared" si="15"/>
        <v>0</v>
      </c>
      <c r="O238" s="451" t="s">
        <v>1837</v>
      </c>
      <c r="P238" s="246"/>
      <c r="Q238" s="245"/>
      <c r="U238" s="407"/>
      <c r="V238" s="407"/>
    </row>
    <row r="239" spans="1:22" ht="2.1" customHeight="1" thickBot="1" x14ac:dyDescent="0.3">
      <c r="A239" s="66"/>
      <c r="B239" s="67"/>
      <c r="C239" s="67"/>
      <c r="D239" s="67"/>
      <c r="E239" s="67"/>
      <c r="F239" s="67"/>
      <c r="G239" s="67"/>
      <c r="H239" s="67"/>
      <c r="I239" s="67"/>
      <c r="J239" s="124"/>
      <c r="K239" s="124"/>
      <c r="L239" s="124"/>
      <c r="M239" s="124"/>
      <c r="N239" s="124"/>
      <c r="O239" s="67"/>
      <c r="P239" s="171"/>
      <c r="Q239" s="172"/>
    </row>
    <row r="240" spans="1:22" ht="39" customHeight="1" thickBot="1" x14ac:dyDescent="0.3">
      <c r="J240" s="125"/>
      <c r="K240" s="125"/>
      <c r="L240" s="125"/>
      <c r="M240" s="125"/>
      <c r="N240" s="125"/>
      <c r="P240" s="135"/>
      <c r="Q240" s="135"/>
    </row>
    <row r="241" spans="1:22" ht="26.85" hidden="1" customHeight="1" x14ac:dyDescent="0.25">
      <c r="J241" s="125"/>
      <c r="K241" s="125"/>
      <c r="L241" s="125"/>
      <c r="M241" s="125"/>
      <c r="N241" s="125"/>
      <c r="P241" s="135"/>
      <c r="Q241" s="135"/>
    </row>
    <row r="242" spans="1:22" ht="29.25" hidden="1" customHeight="1" x14ac:dyDescent="0.25">
      <c r="J242" s="125"/>
      <c r="K242" s="125"/>
      <c r="L242" s="125"/>
      <c r="M242" s="125"/>
      <c r="N242" s="125"/>
      <c r="P242" s="135"/>
      <c r="Q242" s="135"/>
    </row>
    <row r="243" spans="1:22" ht="20.85" hidden="1" customHeight="1" x14ac:dyDescent="0.25">
      <c r="J243" s="125"/>
      <c r="K243" s="125"/>
      <c r="L243" s="125"/>
      <c r="M243" s="125"/>
      <c r="N243" s="125"/>
      <c r="P243" s="135"/>
      <c r="Q243" s="135"/>
    </row>
    <row r="244" spans="1:22" ht="35.25" hidden="1" customHeight="1" thickBot="1" x14ac:dyDescent="0.3">
      <c r="J244" s="125"/>
      <c r="K244" s="125"/>
      <c r="L244" s="125"/>
      <c r="M244" s="125"/>
      <c r="N244" s="125"/>
      <c r="P244" s="135"/>
      <c r="Q244" s="135"/>
    </row>
    <row r="245" spans="1:22" ht="26.25" customHeight="1" thickBot="1" x14ac:dyDescent="0.3">
      <c r="A245" s="579" t="s">
        <v>29</v>
      </c>
      <c r="B245" s="580"/>
      <c r="C245" s="580"/>
      <c r="D245" s="580"/>
      <c r="E245" s="580"/>
      <c r="F245" s="580"/>
      <c r="G245" s="580"/>
      <c r="H245" s="580"/>
      <c r="I245" s="207"/>
      <c r="J245" s="208"/>
      <c r="K245" s="209"/>
      <c r="L245" s="208"/>
      <c r="M245" s="208"/>
      <c r="N245" s="208"/>
      <c r="O245" s="210"/>
      <c r="P245" s="211"/>
      <c r="Q245" s="177"/>
    </row>
    <row r="246" spans="1:22" ht="49.5" customHeight="1" x14ac:dyDescent="0.25">
      <c r="A246" s="440" t="s">
        <v>23</v>
      </c>
      <c r="B246" s="440" t="s">
        <v>125</v>
      </c>
      <c r="C246" s="440" t="s">
        <v>41</v>
      </c>
      <c r="D246" s="440" t="s">
        <v>31</v>
      </c>
      <c r="E246" s="440" t="s">
        <v>32</v>
      </c>
      <c r="F246" s="440" t="s">
        <v>33</v>
      </c>
      <c r="G246" s="440" t="s">
        <v>18</v>
      </c>
      <c r="H246" s="440" t="s">
        <v>9</v>
      </c>
      <c r="I246" s="385" t="s">
        <v>237</v>
      </c>
      <c r="J246" s="385" t="s">
        <v>277</v>
      </c>
      <c r="K246" s="492">
        <v>0</v>
      </c>
      <c r="L246" s="385" t="s">
        <v>110</v>
      </c>
      <c r="M246" s="385" t="s">
        <v>217</v>
      </c>
      <c r="N246" s="385" t="s">
        <v>60</v>
      </c>
      <c r="O246" s="493" t="s">
        <v>62</v>
      </c>
      <c r="P246" s="201"/>
      <c r="Q246" s="178"/>
      <c r="U246" s="121" t="s">
        <v>303</v>
      </c>
      <c r="V246" s="121" t="s">
        <v>304</v>
      </c>
    </row>
    <row r="247" spans="1:22" ht="37.5" hidden="1" customHeight="1" x14ac:dyDescent="0.25">
      <c r="A247" s="367" t="s">
        <v>84</v>
      </c>
      <c r="B247" s="386" t="str">
        <f>IFERROR(VLOOKUP(A247,'Outcome Indicators - Section C'!$A$10:$S$35,19,FALSE),"")</f>
        <v/>
      </c>
      <c r="C247" s="490" t="str">
        <f t="array" ref="C247">IFERROR(IF(INDEX('Disaggregation Records'!$E$59:$E$92,MATCH(RIGHT(L247,255),RIGHT('Disaggregation Records'!$D$59:$D$92,255),0))=0,"",INDEX('Disaggregation Records'!$E$59:$E$92,MATCH(RIGHT(L247,255),RIGHT('Disaggregation Records'!$D$59:$D$92,255),0))),"")</f>
        <v/>
      </c>
      <c r="D247" s="490" t="str">
        <f t="array" ref="D247">IFERROR(IF(INDEX('Disaggregation Records'!$F$59:$F$92,MATCH(RIGHT(L247,255),RIGHT('Disaggregation Records'!$D$59:$D$92,255),0))=0,"",INDEX('Disaggregation Records'!$F$59:$F$92,MATCH(RIGHT(L247,255),RIGHT('Disaggregation Records'!$D$59:$D$92,255),0))),"")</f>
        <v/>
      </c>
      <c r="E247" s="370" t="str">
        <f t="array" ref="E247">IFERROR(IF(INDEX('Disaggregation Data'!$K$239:$K$470,MATCH(RIGHT(M247,255),RIGHT('Disaggregation Data'!$J$239:$J$470,255),0))=0,"",INDEX('Disaggregation Data'!$K$239:$K$470,MATCH(RIGHT(M247,255),RIGHT('Disaggregation Data'!J$239:$J$470,255),0))),"")</f>
        <v/>
      </c>
      <c r="F247" s="370" t="str">
        <f t="array" ref="F247">IFERROR(IF(INDEX('Disaggregation Data'!$L$239:$L$470,MATCH(RIGHT(M247,255),RIGHT('Disaggregation Data'!$J$239:$J$470,255),0))=0,"",INDEX('Disaggregation Data'!$L$239:$L$470,MATCH(RIGHT(M247,255),RIGHT('Disaggregation Data'!J$239:$J$470,255),0))),"")</f>
        <v/>
      </c>
      <c r="G247" s="370" t="str">
        <f t="array" ref="G247">IFERROR(IF(INDEX('Disaggregation Data'!$M$239:$M$470,MATCH(RIGHT(M247,255),RIGHT('Disaggregation Data'!$J$239:$J$470,255),0))=0,"",INDEX('Disaggregation Data'!$M$239:$M$470,MATCH(RIGHT(M247,255),RIGHT('Disaggregation Data'!J$239:$J$470,255),0))),"")</f>
        <v/>
      </c>
      <c r="H247" s="369" t="str">
        <f t="array" ref="H247">IFERROR(IF(INDEX('Disaggregation Data'!$N$239:$N$470,MATCH(RIGHT(M247,255),RIGHT('Disaggregation Data'!$J$239:$J$470,255),0))=0,"",INDEX('Disaggregation Data'!$N$239:$N$470,MATCH(RIGHT(M247,255),RIGHT('Disaggregation Data'!J$239:$J$470,255),0))),"")</f>
        <v/>
      </c>
      <c r="I247" s="477" t="str">
        <f t="array" ref="I247">IFERROR(IF(INDEX('Disaggregation Records'!$G$59:$G$92,MATCH(LEFT(L247,255),LEFT('Disaggregation Records'!$D$59:$D$92,255),0))=0,"",INDEX('Disaggregation Records'!$G$59:$G$92,MATCH(LEFT(L247,255),LEFT('Disaggregation Records'!$D$59:$D$92,255),0))),"")</f>
        <v/>
      </c>
      <c r="J247" s="491" t="s">
        <v>61</v>
      </c>
      <c r="K247" s="491">
        <f>IF(B247=B246,K246+1,0)</f>
        <v>0</v>
      </c>
      <c r="L247" s="491" t="str">
        <f>IF(B247&lt;&gt;"",B247&amp;"-"&amp;K247,"")</f>
        <v/>
      </c>
      <c r="M247" s="491" t="str">
        <f>IF(B247&lt;&gt;"",B247&amp;C247&amp;D247,"")</f>
        <v/>
      </c>
      <c r="N247" s="491" t="b">
        <f>IFERROR(IF(B247&lt;&gt;"",TRUE,FALSE),"")</f>
        <v>0</v>
      </c>
      <c r="O247" s="492" t="s">
        <v>61</v>
      </c>
      <c r="P247" s="201"/>
      <c r="Q247" s="178"/>
      <c r="U247" s="123"/>
      <c r="V247" s="123"/>
    </row>
    <row r="248" spans="1:22" ht="37.5" customHeight="1" x14ac:dyDescent="0.25">
      <c r="A248" s="367">
        <v>1</v>
      </c>
      <c r="B248" s="386" t="str">
        <f>IFERROR(VLOOKUP(A248,'Outcome Indicators - Section C'!$A$10:$S$35,19,FALSE),"")</f>
        <v>HIV O-1(M): Percentage of adults and children with HIV, known to be on treatment 12 months after initiation of antiretroviral therapy</v>
      </c>
      <c r="C248" s="490" t="str">
        <f t="array" ref="C248">IFERROR(IF(INDEX('Disaggregation Records'!$E$59:$E$92,MATCH(RIGHT(L248,255),RIGHT('Disaggregation Records'!$D$59:$D$92,255),0))=0,"",INDEX('Disaggregation Records'!$E$59:$E$92,MATCH(RIGHT(L248,255),RIGHT('Disaggregation Records'!$D$59:$D$92,255),0))),"")</f>
        <v>Age</v>
      </c>
      <c r="D248" s="490" t="str">
        <f t="array" ref="D248">IFERROR(IF(INDEX('Disaggregation Records'!$F$59:$F$92,MATCH(RIGHT(L248,255),RIGHT('Disaggregation Records'!$D$59:$D$92,255),0))=0,"",INDEX('Disaggregation Records'!$F$59:$F$92,MATCH(RIGHT(L248,255),RIGHT('Disaggregation Records'!$D$59:$D$92,255),0))),"")</f>
        <v>U15</v>
      </c>
      <c r="E248" s="370" t="s">
        <v>4963</v>
      </c>
      <c r="F248" s="370" t="s">
        <v>346</v>
      </c>
      <c r="G248" s="370" t="s">
        <v>4907</v>
      </c>
      <c r="H248" s="369" t="s">
        <v>4964</v>
      </c>
      <c r="I248" s="477" t="str">
        <f t="array" ref="I248">IFERROR(IF(INDEX('Disaggregation Records'!$G$59:$G$92,MATCH(LEFT(L248,255),LEFT('Disaggregation Records'!$D$59:$D$92,255),0))=0,"",INDEX('Disaggregation Records'!$G$59:$G$92,MATCH(LEFT(L248,255),LEFT('Disaggregation Records'!$D$59:$D$92,255),0))),"")</f>
        <v>a1L36000000zoL4EAI</v>
      </c>
      <c r="J248" s="491" t="s">
        <v>780</v>
      </c>
      <c r="K248" s="491">
        <f t="shared" ref="K248:K311" si="16">IF(B248=B247,K247+1,0)</f>
        <v>0</v>
      </c>
      <c r="L248" s="491" t="str">
        <f t="shared" ref="L248:L311" si="17">IF(B248&lt;&gt;"",B248&amp;"-"&amp;K248,"")</f>
        <v>HIV O-1(M): Percentage of adults and children with HIV, known to be on treatment 12 months after initiation of antiretroviral therapy-0</v>
      </c>
      <c r="M248" s="491" t="str">
        <f t="shared" ref="M248:M311" si="18">IF(B248&lt;&gt;"",B248&amp;C248&amp;D248,"")</f>
        <v>HIV O-1(M): Percentage of adults and children with HIV, known to be on treatment 12 months after initiation of antiretroviral therapyAgeU15</v>
      </c>
      <c r="N248" s="491" t="b">
        <f t="shared" ref="N248:N311" si="19">IFERROR(IF(B248&lt;&gt;"",TRUE,FALSE),"")</f>
        <v>1</v>
      </c>
      <c r="O248" s="492" t="s">
        <v>1838</v>
      </c>
      <c r="P248" s="201"/>
      <c r="Q248" s="178"/>
      <c r="U248" s="407"/>
      <c r="V248" s="407"/>
    </row>
    <row r="249" spans="1:22" ht="37.5" customHeight="1" x14ac:dyDescent="0.25">
      <c r="A249" s="367">
        <v>1</v>
      </c>
      <c r="B249" s="386" t="str">
        <f>IFERROR(VLOOKUP(A249,'Outcome Indicators - Section C'!$A$10:$S$35,19,FALSE),"")</f>
        <v>HIV O-1(M): Percentage of adults and children with HIV, known to be on treatment 12 months after initiation of antiretroviral therapy</v>
      </c>
      <c r="C249" s="490" t="str">
        <f t="array" ref="C249">IFERROR(IF(INDEX('Disaggregation Records'!$E$59:$E$92,MATCH(RIGHT(L249,255),RIGHT('Disaggregation Records'!$D$59:$D$92,255),0))=0,"",INDEX('Disaggregation Records'!$E$59:$E$92,MATCH(RIGHT(L249,255),RIGHT('Disaggregation Records'!$D$59:$D$92,255),0))),"")</f>
        <v>Age</v>
      </c>
      <c r="D249" s="490" t="str">
        <f t="array" ref="D249">IFERROR(IF(INDEX('Disaggregation Records'!$F$59:$F$92,MATCH(RIGHT(L249,255),RIGHT('Disaggregation Records'!$D$59:$D$92,255),0))=0,"",INDEX('Disaggregation Records'!$F$59:$F$92,MATCH(RIGHT(L249,255),RIGHT('Disaggregation Records'!$D$59:$D$92,255),0))),"")</f>
        <v>15+</v>
      </c>
      <c r="E249" s="370" t="s">
        <v>4965</v>
      </c>
      <c r="F249" s="370" t="s">
        <v>346</v>
      </c>
      <c r="G249" s="370" t="s">
        <v>4907</v>
      </c>
      <c r="H249" s="369" t="s">
        <v>4966</v>
      </c>
      <c r="I249" s="477" t="str">
        <f t="array" ref="I249">IFERROR(IF(INDEX('Disaggregation Records'!$G$59:$G$92,MATCH(LEFT(L249,255),LEFT('Disaggregation Records'!$D$59:$D$92,255),0))=0,"",INDEX('Disaggregation Records'!$G$59:$G$92,MATCH(LEFT(L249,255),LEFT('Disaggregation Records'!$D$59:$D$92,255),0))),"")</f>
        <v>a1L36000000zoL5EAI</v>
      </c>
      <c r="J249" s="491" t="s">
        <v>780</v>
      </c>
      <c r="K249" s="491">
        <f t="shared" si="16"/>
        <v>1</v>
      </c>
      <c r="L249" s="491" t="str">
        <f t="shared" si="17"/>
        <v>HIV O-1(M): Percentage of adults and children with HIV, known to be on treatment 12 months after initiation of antiretroviral therapy-1</v>
      </c>
      <c r="M249" s="491" t="str">
        <f t="shared" si="18"/>
        <v>HIV O-1(M): Percentage of adults and children with HIV, known to be on treatment 12 months after initiation of antiretroviral therapyAge15+</v>
      </c>
      <c r="N249" s="491" t="b">
        <f t="shared" si="19"/>
        <v>1</v>
      </c>
      <c r="O249" s="492" t="s">
        <v>1839</v>
      </c>
      <c r="P249" s="201"/>
      <c r="Q249" s="178"/>
      <c r="U249" s="407"/>
      <c r="V249" s="407"/>
    </row>
    <row r="250" spans="1:22" ht="37.5" customHeight="1" x14ac:dyDescent="0.25">
      <c r="A250" s="367">
        <v>1</v>
      </c>
      <c r="B250" s="386" t="str">
        <f>IFERROR(VLOOKUP(A250,'Outcome Indicators - Section C'!$A$10:$S$35,19,FALSE),"")</f>
        <v>HIV O-1(M): Percentage of adults and children with HIV, known to be on treatment 12 months after initiation of antiretroviral therapy</v>
      </c>
      <c r="C250" s="490" t="str">
        <f t="array" ref="C250">IFERROR(IF(INDEX('Disaggregation Records'!$E$59:$E$92,MATCH(RIGHT(L250,255),RIGHT('Disaggregation Records'!$D$59:$D$92,255),0))=0,"",INDEX('Disaggregation Records'!$E$59:$E$92,MATCH(RIGHT(L250,255),RIGHT('Disaggregation Records'!$D$59:$D$92,255),0))),"")</f>
        <v>Duration of treatment</v>
      </c>
      <c r="D250" s="490" t="str">
        <f t="array" ref="D250">IFERROR(IF(INDEX('Disaggregation Records'!$F$59:$F$92,MATCH(RIGHT(L250,255),RIGHT('Disaggregation Records'!$D$59:$D$92,255),0))=0,"",INDEX('Disaggregation Records'!$F$59:$F$92,MATCH(RIGHT(L250,255),RIGHT('Disaggregation Records'!$D$59:$D$92,255),0))),"")</f>
        <v>24 months after initiation</v>
      </c>
      <c r="E250" s="370" t="str">
        <f t="array" ref="E250">IFERROR(IF(INDEX('[5]Disaggregation Data'!$K$159:$K$310,MATCH(LEFT(M250,255),LEFT('[5]Disaggregation Data'!$J$159:$J$310,255),0))=0,"",INDEX('[5]Disaggregation Data'!$K$159:$K$310,MATCH(LEFT(M250,255),LEFT('[5]Disaggregation Data'!J$159:$J$310,255),0))),"")</f>
        <v/>
      </c>
      <c r="F250" s="370" t="str">
        <f t="array" ref="F250">IFERROR(IF(INDEX('[5]Disaggregation Data'!$L$159:$L$310,MATCH(LEFT(M250,255),LEFT('[5]Disaggregation Data'!$J$159:$J$310,255),0))=0,"",INDEX('[5]Disaggregation Data'!$L$159:$L$310,MATCH(LEFT(M250,255),LEFT('[5]Disaggregation Data'!J$159:$J$310,255),0))),"")</f>
        <v/>
      </c>
      <c r="G250" s="370" t="str">
        <f t="array" ref="G250">IFERROR(IF(INDEX('[5]Disaggregation Data'!$M$159:$M$310,MATCH(LEFT(M250,255),LEFT('[5]Disaggregation Data'!$J$159:$J$310,255),0))=0,"",INDEX('[5]Disaggregation Data'!$M$159:$M$310,MATCH(LEFT(M250,255),LEFT('[5]Disaggregation Data'!J$159:$J$310,255),0))),"")</f>
        <v/>
      </c>
      <c r="H250" s="369" t="s">
        <v>4952</v>
      </c>
      <c r="I250" s="477" t="str">
        <f t="array" ref="I250">IFERROR(IF(INDEX('Disaggregation Records'!$G$59:$G$92,MATCH(LEFT(L250,255),LEFT('Disaggregation Records'!$D$59:$D$92,255),0))=0,"",INDEX('Disaggregation Records'!$G$59:$G$92,MATCH(LEFT(L250,255),LEFT('Disaggregation Records'!$D$59:$D$92,255),0))),"")</f>
        <v>a1L36000000zoL6EAI</v>
      </c>
      <c r="J250" s="491" t="s">
        <v>780</v>
      </c>
      <c r="K250" s="491">
        <f t="shared" si="16"/>
        <v>2</v>
      </c>
      <c r="L250" s="491" t="str">
        <f t="shared" si="17"/>
        <v>HIV O-1(M): Percentage of adults and children with HIV, known to be on treatment 12 months after initiation of antiretroviral therapy-2</v>
      </c>
      <c r="M250" s="491" t="str">
        <f t="shared" si="18"/>
        <v>HIV O-1(M): Percentage of adults and children with HIV, known to be on treatment 12 months after initiation of antiretroviral therapyDuration of treatment24 months after initiation</v>
      </c>
      <c r="N250" s="491" t="b">
        <f t="shared" si="19"/>
        <v>1</v>
      </c>
      <c r="O250" s="492" t="s">
        <v>1840</v>
      </c>
      <c r="P250" s="201"/>
      <c r="Q250" s="178"/>
      <c r="U250" s="407"/>
      <c r="V250" s="407"/>
    </row>
    <row r="251" spans="1:22" ht="37.5" customHeight="1" x14ac:dyDescent="0.25">
      <c r="A251" s="367">
        <v>1</v>
      </c>
      <c r="B251" s="386" t="str">
        <f>IFERROR(VLOOKUP(A251,'Outcome Indicators - Section C'!$A$10:$S$35,19,FALSE),"")</f>
        <v>HIV O-1(M): Percentage of adults and children with HIV, known to be on treatment 12 months after initiation of antiretroviral therapy</v>
      </c>
      <c r="C251" s="490" t="str">
        <f t="array" ref="C251">IFERROR(IF(INDEX('Disaggregation Records'!$E$59:$E$92,MATCH(RIGHT(L251,255),RIGHT('Disaggregation Records'!$D$59:$D$92,255),0))=0,"",INDEX('Disaggregation Records'!$E$59:$E$92,MATCH(RIGHT(L251,255),RIGHT('Disaggregation Records'!$D$59:$D$92,255),0))),"")</f>
        <v>Duration of treatment</v>
      </c>
      <c r="D251" s="490" t="str">
        <f t="array" ref="D251">IFERROR(IF(INDEX('Disaggregation Records'!$F$59:$F$92,MATCH(RIGHT(L251,255),RIGHT('Disaggregation Records'!$D$59:$D$92,255),0))=0,"",INDEX('Disaggregation Records'!$F$59:$F$92,MATCH(RIGHT(L251,255),RIGHT('Disaggregation Records'!$D$59:$D$92,255),0))),"")</f>
        <v>36 months after initiation</v>
      </c>
      <c r="E251" s="370" t="str">
        <f t="array" ref="E251">IFERROR(IF(INDEX('[5]Disaggregation Data'!$K$159:$K$310,MATCH(LEFT(M251,255),LEFT('[5]Disaggregation Data'!$J$159:$J$310,255),0))=0,"",INDEX('[5]Disaggregation Data'!$K$159:$K$310,MATCH(LEFT(M251,255),LEFT('[5]Disaggregation Data'!J$159:$J$310,255),0))),"")</f>
        <v/>
      </c>
      <c r="F251" s="370" t="str">
        <f t="array" ref="F251">IFERROR(IF(INDEX('[5]Disaggregation Data'!$L$159:$L$310,MATCH(LEFT(M251,255),LEFT('[5]Disaggregation Data'!$J$159:$J$310,255),0))=0,"",INDEX('[5]Disaggregation Data'!$L$159:$L$310,MATCH(LEFT(M251,255),LEFT('[5]Disaggregation Data'!J$159:$J$310,255),0))),"")</f>
        <v/>
      </c>
      <c r="G251" s="370" t="str">
        <f t="array" ref="G251">IFERROR(IF(INDEX('[5]Disaggregation Data'!$M$159:$M$310,MATCH(LEFT(M251,255),LEFT('[5]Disaggregation Data'!$J$159:$J$310,255),0))=0,"",INDEX('[5]Disaggregation Data'!$M$159:$M$310,MATCH(LEFT(M251,255),LEFT('[5]Disaggregation Data'!J$159:$J$310,255),0))),"")</f>
        <v/>
      </c>
      <c r="H251" s="369" t="s">
        <v>4952</v>
      </c>
      <c r="I251" s="477" t="str">
        <f t="array" ref="I251">IFERROR(IF(INDEX('Disaggregation Records'!$G$59:$G$92,MATCH(LEFT(L251,255),LEFT('Disaggregation Records'!$D$59:$D$92,255),0))=0,"",INDEX('Disaggregation Records'!$G$59:$G$92,MATCH(LEFT(L251,255),LEFT('Disaggregation Records'!$D$59:$D$92,255),0))),"")</f>
        <v>a1L36000000zoL7EAI</v>
      </c>
      <c r="J251" s="491" t="s">
        <v>780</v>
      </c>
      <c r="K251" s="491">
        <f t="shared" si="16"/>
        <v>3</v>
      </c>
      <c r="L251" s="491" t="str">
        <f t="shared" si="17"/>
        <v>HIV O-1(M): Percentage of adults and children with HIV, known to be on treatment 12 months after initiation of antiretroviral therapy-3</v>
      </c>
      <c r="M251" s="491" t="str">
        <f t="shared" si="18"/>
        <v>HIV O-1(M): Percentage of adults and children with HIV, known to be on treatment 12 months after initiation of antiretroviral therapyDuration of treatment36 months after initiation</v>
      </c>
      <c r="N251" s="491" t="b">
        <f t="shared" si="19"/>
        <v>1</v>
      </c>
      <c r="O251" s="492" t="s">
        <v>1841</v>
      </c>
      <c r="P251" s="201"/>
      <c r="Q251" s="178"/>
      <c r="U251" s="407"/>
      <c r="V251" s="407"/>
    </row>
    <row r="252" spans="1:22" ht="37.5" customHeight="1" x14ac:dyDescent="0.25">
      <c r="A252" s="367">
        <v>1</v>
      </c>
      <c r="B252" s="386" t="str">
        <f>IFERROR(VLOOKUP(A252,'Outcome Indicators - Section C'!$A$10:$S$35,19,FALSE),"")</f>
        <v>HIV O-1(M): Percentage of adults and children with HIV, known to be on treatment 12 months after initiation of antiretroviral therapy</v>
      </c>
      <c r="C252" s="490" t="str">
        <f t="array" ref="C252">IFERROR(IF(INDEX('Disaggregation Records'!$E$59:$E$92,MATCH(RIGHT(L252,255),RIGHT('Disaggregation Records'!$D$59:$D$92,255),0))=0,"",INDEX('Disaggregation Records'!$E$59:$E$92,MATCH(RIGHT(L252,255),RIGHT('Disaggregation Records'!$D$59:$D$92,255),0))),"")</f>
        <v>Duration of treatment</v>
      </c>
      <c r="D252" s="490" t="str">
        <f t="array" ref="D252">IFERROR(IF(INDEX('Disaggregation Records'!$F$59:$F$92,MATCH(RIGHT(L252,255),RIGHT('Disaggregation Records'!$D$59:$D$92,255),0))=0,"",INDEX('Disaggregation Records'!$F$59:$F$92,MATCH(RIGHT(L252,255),RIGHT('Disaggregation Records'!$D$59:$D$92,255),0))),"")</f>
        <v>60 months after initiation</v>
      </c>
      <c r="E252" s="370" t="str">
        <f t="array" ref="E252">IFERROR(IF(INDEX('[5]Disaggregation Data'!$K$159:$K$310,MATCH(LEFT(M252,255),LEFT('[5]Disaggregation Data'!$J$159:$J$310,255),0))=0,"",INDEX('[5]Disaggregation Data'!$K$159:$K$310,MATCH(LEFT(M252,255),LEFT('[5]Disaggregation Data'!J$159:$J$310,255),0))),"")</f>
        <v/>
      </c>
      <c r="F252" s="370" t="str">
        <f t="array" ref="F252">IFERROR(IF(INDEX('[5]Disaggregation Data'!$L$159:$L$310,MATCH(LEFT(M252,255),LEFT('[5]Disaggregation Data'!$J$159:$J$310,255),0))=0,"",INDEX('[5]Disaggregation Data'!$L$159:$L$310,MATCH(LEFT(M252,255),LEFT('[5]Disaggregation Data'!J$159:$J$310,255),0))),"")</f>
        <v/>
      </c>
      <c r="G252" s="370" t="str">
        <f t="array" ref="G252">IFERROR(IF(INDEX('[5]Disaggregation Data'!$M$159:$M$310,MATCH(LEFT(M252,255),LEFT('[5]Disaggregation Data'!$J$159:$J$310,255),0))=0,"",INDEX('[5]Disaggregation Data'!$M$159:$M$310,MATCH(LEFT(M252,255),LEFT('[5]Disaggregation Data'!J$159:$J$310,255),0))),"")</f>
        <v/>
      </c>
      <c r="H252" s="369" t="s">
        <v>4952</v>
      </c>
      <c r="I252" s="477" t="str">
        <f t="array" ref="I252">IFERROR(IF(INDEX('Disaggregation Records'!$G$59:$G$92,MATCH(LEFT(L252,255),LEFT('Disaggregation Records'!$D$59:$D$92,255),0))=0,"",INDEX('Disaggregation Records'!$G$59:$G$92,MATCH(LEFT(L252,255),LEFT('Disaggregation Records'!$D$59:$D$92,255),0))),"")</f>
        <v>a1L36000002NzjLEAS</v>
      </c>
      <c r="J252" s="491" t="s">
        <v>780</v>
      </c>
      <c r="K252" s="491">
        <f t="shared" si="16"/>
        <v>4</v>
      </c>
      <c r="L252" s="491" t="str">
        <f t="shared" si="17"/>
        <v>HIV O-1(M): Percentage of adults and children with HIV, known to be on treatment 12 months after initiation of antiretroviral therapy-4</v>
      </c>
      <c r="M252" s="491" t="str">
        <f t="shared" si="18"/>
        <v>HIV O-1(M): Percentage of adults and children with HIV, known to be on treatment 12 months after initiation of antiretroviral therapyDuration of treatment60 months after initiation</v>
      </c>
      <c r="N252" s="491" t="b">
        <f t="shared" si="19"/>
        <v>1</v>
      </c>
      <c r="O252" s="492" t="s">
        <v>1842</v>
      </c>
      <c r="P252" s="201"/>
      <c r="Q252" s="178"/>
      <c r="U252" s="407"/>
      <c r="V252" s="407"/>
    </row>
    <row r="253" spans="1:22" ht="37.5" customHeight="1" x14ac:dyDescent="0.25">
      <c r="A253" s="367">
        <v>1</v>
      </c>
      <c r="B253" s="386" t="str">
        <f>IFERROR(VLOOKUP(A253,'Outcome Indicators - Section C'!$A$10:$S$35,19,FALSE),"")</f>
        <v>HIV O-1(M): Percentage of adults and children with HIV, known to be on treatment 12 months after initiation of antiretroviral therapy</v>
      </c>
      <c r="C253" s="490" t="str">
        <f t="array" ref="C253">IFERROR(IF(INDEX('Disaggregation Records'!$E$59:$E$92,MATCH(RIGHT(L253,255),RIGHT('Disaggregation Records'!$D$59:$D$92,255),0))=0,"",INDEX('Disaggregation Records'!$E$59:$E$92,MATCH(RIGHT(L253,255),RIGHT('Disaggregation Records'!$D$59:$D$92,255),0))),"")</f>
        <v>Gender</v>
      </c>
      <c r="D253" s="490" t="str">
        <f t="array" ref="D253">IFERROR(IF(INDEX('Disaggregation Records'!$F$59:$F$92,MATCH(RIGHT(L253,255),RIGHT('Disaggregation Records'!$D$59:$D$92,255),0))=0,"",INDEX('Disaggregation Records'!$F$59:$F$92,MATCH(RIGHT(L253,255),RIGHT('Disaggregation Records'!$D$59:$D$92,255),0))),"")</f>
        <v>Male</v>
      </c>
      <c r="E253" s="370" t="s">
        <v>4967</v>
      </c>
      <c r="F253" s="370" t="s">
        <v>346</v>
      </c>
      <c r="G253" s="370" t="s">
        <v>4907</v>
      </c>
      <c r="H253" s="369" t="s">
        <v>4968</v>
      </c>
      <c r="I253" s="477" t="str">
        <f t="array" ref="I253">IFERROR(IF(INDEX('Disaggregation Records'!$G$59:$G$92,MATCH(LEFT(L253,255),LEFT('Disaggregation Records'!$D$59:$D$92,255),0))=0,"",INDEX('Disaggregation Records'!$G$59:$G$92,MATCH(LEFT(L253,255),LEFT('Disaggregation Records'!$D$59:$D$92,255),0))),"")</f>
        <v>a1L36000000zoL1EAI</v>
      </c>
      <c r="J253" s="491" t="s">
        <v>780</v>
      </c>
      <c r="K253" s="491">
        <f t="shared" si="16"/>
        <v>5</v>
      </c>
      <c r="L253" s="491" t="str">
        <f t="shared" si="17"/>
        <v>HIV O-1(M): Percentage of adults and children with HIV, known to be on treatment 12 months after initiation of antiretroviral therapy-5</v>
      </c>
      <c r="M253" s="491" t="str">
        <f t="shared" si="18"/>
        <v>HIV O-1(M): Percentage of adults and children with HIV, known to be on treatment 12 months after initiation of antiretroviral therapyGenderMale</v>
      </c>
      <c r="N253" s="491" t="b">
        <f t="shared" si="19"/>
        <v>1</v>
      </c>
      <c r="O253" s="492" t="s">
        <v>1843</v>
      </c>
      <c r="P253" s="201"/>
      <c r="Q253" s="178"/>
      <c r="U253" s="407"/>
      <c r="V253" s="407"/>
    </row>
    <row r="254" spans="1:22" ht="37.5" customHeight="1" x14ac:dyDescent="0.25">
      <c r="A254" s="367">
        <v>1</v>
      </c>
      <c r="B254" s="386" t="str">
        <f>IFERROR(VLOOKUP(A254,'Outcome Indicators - Section C'!$A$10:$S$35,19,FALSE),"")</f>
        <v>HIV O-1(M): Percentage of adults and children with HIV, known to be on treatment 12 months after initiation of antiretroviral therapy</v>
      </c>
      <c r="C254" s="490" t="str">
        <f t="array" ref="C254">IFERROR(IF(INDEX('Disaggregation Records'!$E$59:$E$92,MATCH(RIGHT(L254,255),RIGHT('Disaggregation Records'!$D$59:$D$92,255),0))=0,"",INDEX('Disaggregation Records'!$E$59:$E$92,MATCH(RIGHT(L254,255),RIGHT('Disaggregation Records'!$D$59:$D$92,255),0))),"")</f>
        <v>Gender</v>
      </c>
      <c r="D254" s="490" t="str">
        <f t="array" ref="D254">IFERROR(IF(INDEX('Disaggregation Records'!$F$59:$F$92,MATCH(RIGHT(L254,255),RIGHT('Disaggregation Records'!$D$59:$D$92,255),0))=0,"",INDEX('Disaggregation Records'!$F$59:$F$92,MATCH(RIGHT(L254,255),RIGHT('Disaggregation Records'!$D$59:$D$92,255),0))),"")</f>
        <v>Female</v>
      </c>
      <c r="E254" s="370" t="s">
        <v>4969</v>
      </c>
      <c r="F254" s="370" t="s">
        <v>346</v>
      </c>
      <c r="G254" s="370" t="s">
        <v>4907</v>
      </c>
      <c r="H254" s="369" t="s">
        <v>4970</v>
      </c>
      <c r="I254" s="477" t="str">
        <f t="array" ref="I254">IFERROR(IF(INDEX('Disaggregation Records'!$G$59:$G$92,MATCH(LEFT(L254,255),LEFT('Disaggregation Records'!$D$59:$D$92,255),0))=0,"",INDEX('Disaggregation Records'!$G$59:$G$92,MATCH(LEFT(L254,255),LEFT('Disaggregation Records'!$D$59:$D$92,255),0))),"")</f>
        <v>a1L36000000zoL2EAI</v>
      </c>
      <c r="J254" s="491" t="s">
        <v>780</v>
      </c>
      <c r="K254" s="491">
        <f t="shared" si="16"/>
        <v>6</v>
      </c>
      <c r="L254" s="491" t="str">
        <f t="shared" si="17"/>
        <v>HIV O-1(M): Percentage of adults and children with HIV, known to be on treatment 12 months after initiation of antiretroviral therapy-6</v>
      </c>
      <c r="M254" s="491" t="str">
        <f t="shared" si="18"/>
        <v>HIV O-1(M): Percentage of adults and children with HIV, known to be on treatment 12 months after initiation of antiretroviral therapyGenderFemale</v>
      </c>
      <c r="N254" s="491" t="b">
        <f t="shared" si="19"/>
        <v>1</v>
      </c>
      <c r="O254" s="492" t="s">
        <v>1844</v>
      </c>
      <c r="P254" s="201"/>
      <c r="Q254" s="178"/>
      <c r="U254" s="407"/>
      <c r="V254" s="407"/>
    </row>
    <row r="255" spans="1:22" ht="37.5" customHeight="1" x14ac:dyDescent="0.25">
      <c r="A255" s="367">
        <v>1</v>
      </c>
      <c r="B255" s="386" t="str">
        <f>IFERROR(VLOOKUP(A255,'Outcome Indicators - Section C'!$A$10:$S$35,19,FALSE),"")</f>
        <v>HIV O-1(M): Percentage of adults and children with HIV, known to be on treatment 12 months after initiation of antiretroviral therapy</v>
      </c>
      <c r="C255" s="490" t="str">
        <f t="array" ref="C255">IFERROR(IF(INDEX('Disaggregation Records'!$E$59:$E$92,MATCH(RIGHT(L255,255),RIGHT('Disaggregation Records'!$D$59:$D$92,255),0))=0,"",INDEX('Disaggregation Records'!$E$59:$E$92,MATCH(RIGHT(L255,255),RIGHT('Disaggregation Records'!$D$59:$D$92,255),0))),"")</f>
        <v/>
      </c>
      <c r="D255" s="490" t="str">
        <f t="array" ref="D255">IFERROR(IF(INDEX('Disaggregation Records'!$F$59:$F$92,MATCH(RIGHT(L255,255),RIGHT('Disaggregation Records'!$D$59:$D$92,255),0))=0,"",INDEX('Disaggregation Records'!$F$59:$F$92,MATCH(RIGHT(L255,255),RIGHT('Disaggregation Records'!$D$59:$D$92,255),0))),"")</f>
        <v/>
      </c>
      <c r="E255" s="370" t="str">
        <f t="array" ref="E255">IFERROR(IF(INDEX('[5]Disaggregation Data'!$K$159:$K$310,MATCH(LEFT(M255,255),LEFT('[5]Disaggregation Data'!$J$159:$J$310,255),0))=0,"",INDEX('[5]Disaggregation Data'!$K$159:$K$310,MATCH(LEFT(M255,255),LEFT('[5]Disaggregation Data'!J$159:$J$310,255),0))),"")</f>
        <v/>
      </c>
      <c r="F255" s="370" t="str">
        <f t="array" ref="F255">IFERROR(IF(INDEX('[5]Disaggregation Data'!$L$159:$L$310,MATCH(LEFT(M255,255),LEFT('[5]Disaggregation Data'!$J$159:$J$310,255),0))=0,"",INDEX('[5]Disaggregation Data'!$L$159:$L$310,MATCH(LEFT(M255,255),LEFT('[5]Disaggregation Data'!J$159:$J$310,255),0))),"")</f>
        <v/>
      </c>
      <c r="G255" s="370" t="str">
        <f t="array" ref="G255">IFERROR(IF(INDEX('[5]Disaggregation Data'!$M$159:$M$310,MATCH(LEFT(M255,255),LEFT('[5]Disaggregation Data'!$J$159:$J$310,255),0))=0,"",INDEX('[5]Disaggregation Data'!$M$159:$M$310,MATCH(LEFT(M255,255),LEFT('[5]Disaggregation Data'!J$159:$J$310,255),0))),"")</f>
        <v/>
      </c>
      <c r="H255" s="369" t="str">
        <f t="array" ref="H255">IFERROR(IF(INDEX('[5]Disaggregation Data'!$N$159:$N$310,MATCH(LEFT(M255,255),LEFT('[5]Disaggregation Data'!$J$159:$J$310,255),0))=0,"",INDEX('[5]Disaggregation Data'!$N$159:$N$310,MATCH(LEFT(M255,255),LEFT('[5]Disaggregation Data'!J$159:$J$310,255),0))),"")</f>
        <v/>
      </c>
      <c r="I255" s="477" t="str">
        <f t="array" ref="I255">IFERROR(IF(INDEX('Disaggregation Records'!$G$59:$G$92,MATCH(LEFT(L255,255),LEFT('Disaggregation Records'!$D$59:$D$92,255),0))=0,"",INDEX('Disaggregation Records'!$G$59:$G$92,MATCH(LEFT(L255,255),LEFT('Disaggregation Records'!$D$59:$D$92,255),0))),"")</f>
        <v/>
      </c>
      <c r="J255" s="491" t="s">
        <v>780</v>
      </c>
      <c r="K255" s="491">
        <f t="shared" si="16"/>
        <v>7</v>
      </c>
      <c r="L255" s="491" t="str">
        <f t="shared" si="17"/>
        <v>HIV O-1(M): Percentage of adults and children with HIV, known to be on treatment 12 months after initiation of antiretroviral therapy-7</v>
      </c>
      <c r="M255" s="491" t="str">
        <f t="shared" si="18"/>
        <v>HIV O-1(M): Percentage of adults and children with HIV, known to be on treatment 12 months after initiation of antiretroviral therapy</v>
      </c>
      <c r="N255" s="491" t="b">
        <f t="shared" si="19"/>
        <v>1</v>
      </c>
      <c r="O255" s="492" t="s">
        <v>1845</v>
      </c>
      <c r="P255" s="201"/>
      <c r="Q255" s="178"/>
      <c r="U255" s="407"/>
      <c r="V255" s="407"/>
    </row>
    <row r="256" spans="1:22" ht="37.5" customHeight="1" x14ac:dyDescent="0.25">
      <c r="A256" s="367">
        <v>1</v>
      </c>
      <c r="B256" s="386" t="str">
        <f>IFERROR(VLOOKUP(A256,'Outcome Indicators - Section C'!$A$10:$S$35,19,FALSE),"")</f>
        <v>HIV O-1(M): Percentage of adults and children with HIV, known to be on treatment 12 months after initiation of antiretroviral therapy</v>
      </c>
      <c r="C256" s="490" t="str">
        <f t="array" ref="C256">IFERROR(IF(INDEX('Disaggregation Records'!$E$59:$E$92,MATCH(RIGHT(L256,255),RIGHT('Disaggregation Records'!$D$59:$D$92,255),0))=0,"",INDEX('Disaggregation Records'!$E$59:$E$92,MATCH(RIGHT(L256,255),RIGHT('Disaggregation Records'!$D$59:$D$92,255),0))),"")</f>
        <v/>
      </c>
      <c r="D256" s="490" t="str">
        <f t="array" ref="D256">IFERROR(IF(INDEX('Disaggregation Records'!$F$59:$F$92,MATCH(RIGHT(L256,255),RIGHT('Disaggregation Records'!$D$59:$D$92,255),0))=0,"",INDEX('Disaggregation Records'!$F$59:$F$92,MATCH(RIGHT(L256,255),RIGHT('Disaggregation Records'!$D$59:$D$92,255),0))),"")</f>
        <v/>
      </c>
      <c r="E256" s="370" t="str">
        <f t="array" ref="E256">IFERROR(IF(INDEX('[5]Disaggregation Data'!$K$159:$K$310,MATCH(LEFT(M256,255),LEFT('[5]Disaggregation Data'!$J$159:$J$310,255),0))=0,"",INDEX('[5]Disaggregation Data'!$K$159:$K$310,MATCH(LEFT(M256,255),LEFT('[5]Disaggregation Data'!J$159:$J$310,255),0))),"")</f>
        <v/>
      </c>
      <c r="F256" s="370" t="str">
        <f t="array" ref="F256">IFERROR(IF(INDEX('[5]Disaggregation Data'!$L$159:$L$310,MATCH(LEFT(M256,255),LEFT('[5]Disaggregation Data'!$J$159:$J$310,255),0))=0,"",INDEX('[5]Disaggregation Data'!$L$159:$L$310,MATCH(LEFT(M256,255),LEFT('[5]Disaggregation Data'!J$159:$J$310,255),0))),"")</f>
        <v/>
      </c>
      <c r="G256" s="370" t="str">
        <f t="array" ref="G256">IFERROR(IF(INDEX('[5]Disaggregation Data'!$M$159:$M$310,MATCH(LEFT(M256,255),LEFT('[5]Disaggregation Data'!$J$159:$J$310,255),0))=0,"",INDEX('[5]Disaggregation Data'!$M$159:$M$310,MATCH(LEFT(M256,255),LEFT('[5]Disaggregation Data'!J$159:$J$310,255),0))),"")</f>
        <v/>
      </c>
      <c r="H256" s="369" t="str">
        <f t="array" ref="H256">IFERROR(IF(INDEX('[5]Disaggregation Data'!$N$159:$N$310,MATCH(LEFT(M256,255),LEFT('[5]Disaggregation Data'!$J$159:$J$310,255),0))=0,"",INDEX('[5]Disaggregation Data'!$N$159:$N$310,MATCH(LEFT(M256,255),LEFT('[5]Disaggregation Data'!J$159:$J$310,255),0))),"")</f>
        <v/>
      </c>
      <c r="I256" s="477" t="str">
        <f t="array" ref="I256">IFERROR(IF(INDEX('Disaggregation Records'!$G$59:$G$92,MATCH(LEFT(L256,255),LEFT('Disaggregation Records'!$D$59:$D$92,255),0))=0,"",INDEX('Disaggregation Records'!$G$59:$G$92,MATCH(LEFT(L256,255),LEFT('Disaggregation Records'!$D$59:$D$92,255),0))),"")</f>
        <v/>
      </c>
      <c r="J256" s="491" t="s">
        <v>780</v>
      </c>
      <c r="K256" s="491">
        <f t="shared" si="16"/>
        <v>8</v>
      </c>
      <c r="L256" s="491" t="str">
        <f t="shared" si="17"/>
        <v>HIV O-1(M): Percentage of adults and children with HIV, known to be on treatment 12 months after initiation of antiretroviral therapy-8</v>
      </c>
      <c r="M256" s="491" t="str">
        <f t="shared" si="18"/>
        <v>HIV O-1(M): Percentage of adults and children with HIV, known to be on treatment 12 months after initiation of antiretroviral therapy</v>
      </c>
      <c r="N256" s="491" t="b">
        <f t="shared" si="19"/>
        <v>1</v>
      </c>
      <c r="O256" s="492" t="s">
        <v>1846</v>
      </c>
      <c r="P256" s="201"/>
      <c r="Q256" s="178"/>
      <c r="U256" s="407"/>
      <c r="V256" s="407"/>
    </row>
    <row r="257" spans="1:22" ht="37.5" customHeight="1" x14ac:dyDescent="0.25">
      <c r="A257" s="367">
        <v>1</v>
      </c>
      <c r="B257" s="386" t="str">
        <f>IFERROR(VLOOKUP(A257,'Outcome Indicators - Section C'!$A$10:$S$35,19,FALSE),"")</f>
        <v>HIV O-1(M): Percentage of adults and children with HIV, known to be on treatment 12 months after initiation of antiretroviral therapy</v>
      </c>
      <c r="C257" s="490" t="str">
        <f t="array" ref="C257">IFERROR(IF(INDEX('Disaggregation Records'!$E$59:$E$92,MATCH(RIGHT(L257,255),RIGHT('Disaggregation Records'!$D$59:$D$92,255),0))=0,"",INDEX('Disaggregation Records'!$E$59:$E$92,MATCH(RIGHT(L257,255),RIGHT('Disaggregation Records'!$D$59:$D$92,255),0))),"")</f>
        <v/>
      </c>
      <c r="D257" s="490" t="str">
        <f t="array" ref="D257">IFERROR(IF(INDEX('Disaggregation Records'!$F$59:$F$92,MATCH(RIGHT(L257,255),RIGHT('Disaggregation Records'!$D$59:$D$92,255),0))=0,"",INDEX('Disaggregation Records'!$F$59:$F$92,MATCH(RIGHT(L257,255),RIGHT('Disaggregation Records'!$D$59:$D$92,255),0))),"")</f>
        <v/>
      </c>
      <c r="E257" s="370" t="str">
        <f t="array" ref="E257">IFERROR(IF(INDEX('[5]Disaggregation Data'!$K$159:$K$310,MATCH(LEFT(M257,255),LEFT('[5]Disaggregation Data'!$J$159:$J$310,255),0))=0,"",INDEX('[5]Disaggregation Data'!$K$159:$K$310,MATCH(LEFT(M257,255),LEFT('[5]Disaggregation Data'!J$159:$J$310,255),0))),"")</f>
        <v/>
      </c>
      <c r="F257" s="370" t="str">
        <f t="array" ref="F257">IFERROR(IF(INDEX('[5]Disaggregation Data'!$L$159:$L$310,MATCH(LEFT(M257,255),LEFT('[5]Disaggregation Data'!$J$159:$J$310,255),0))=0,"",INDEX('[5]Disaggregation Data'!$L$159:$L$310,MATCH(LEFT(M257,255),LEFT('[5]Disaggregation Data'!J$159:$J$310,255),0))),"")</f>
        <v/>
      </c>
      <c r="G257" s="370" t="str">
        <f t="array" ref="G257">IFERROR(IF(INDEX('[5]Disaggregation Data'!$M$159:$M$310,MATCH(LEFT(M257,255),LEFT('[5]Disaggregation Data'!$J$159:$J$310,255),0))=0,"",INDEX('[5]Disaggregation Data'!$M$159:$M$310,MATCH(LEFT(M257,255),LEFT('[5]Disaggregation Data'!J$159:$J$310,255),0))),"")</f>
        <v/>
      </c>
      <c r="H257" s="369" t="str">
        <f t="array" ref="H257">IFERROR(IF(INDEX('[5]Disaggregation Data'!$N$159:$N$310,MATCH(LEFT(M257,255),LEFT('[5]Disaggregation Data'!$J$159:$J$310,255),0))=0,"",INDEX('[5]Disaggregation Data'!$N$159:$N$310,MATCH(LEFT(M257,255),LEFT('[5]Disaggregation Data'!J$159:$J$310,255),0))),"")</f>
        <v/>
      </c>
      <c r="I257" s="477" t="str">
        <f t="array" ref="I257">IFERROR(IF(INDEX('Disaggregation Records'!$G$59:$G$92,MATCH(LEFT(L257,255),LEFT('Disaggregation Records'!$D$59:$D$92,255),0))=0,"",INDEX('Disaggregation Records'!$G$59:$G$92,MATCH(LEFT(L257,255),LEFT('Disaggregation Records'!$D$59:$D$92,255),0))),"")</f>
        <v/>
      </c>
      <c r="J257" s="491" t="s">
        <v>780</v>
      </c>
      <c r="K257" s="491">
        <f t="shared" si="16"/>
        <v>9</v>
      </c>
      <c r="L257" s="491" t="str">
        <f t="shared" si="17"/>
        <v>HIV O-1(M): Percentage of adults and children with HIV, known to be on treatment 12 months after initiation of antiretroviral therapy-9</v>
      </c>
      <c r="M257" s="491" t="str">
        <f t="shared" si="18"/>
        <v>HIV O-1(M): Percentage of adults and children with HIV, known to be on treatment 12 months after initiation of antiretroviral therapy</v>
      </c>
      <c r="N257" s="491" t="b">
        <f t="shared" si="19"/>
        <v>1</v>
      </c>
      <c r="O257" s="492" t="s">
        <v>1847</v>
      </c>
      <c r="P257" s="201"/>
      <c r="Q257" s="178"/>
      <c r="U257" s="407"/>
      <c r="V257" s="407"/>
    </row>
    <row r="258" spans="1:22" ht="37.5" customHeight="1" x14ac:dyDescent="0.25">
      <c r="A258" s="367">
        <v>2</v>
      </c>
      <c r="B258" s="386" t="str">
        <f>IFERROR(VLOOKUP(A258,'Outcome Indicators - Section C'!$A$10:$S$35,19,FALSE),"")</f>
        <v>HIV O-5(M): Percentage of sex workers reporting the use of a condom with their most recent client</v>
      </c>
      <c r="C258" s="490" t="str">
        <f t="array" ref="C258">IFERROR(IF(INDEX('Disaggregation Records'!$E$59:$E$92,MATCH(RIGHT(L258,255),RIGHT('Disaggregation Records'!$D$59:$D$92,255),0))=0,"",INDEX('Disaggregation Records'!$E$59:$E$92,MATCH(RIGHT(L258,255),RIGHT('Disaggregation Records'!$D$59:$D$92,255),0))),"")</f>
        <v>Age</v>
      </c>
      <c r="D258" s="490" t="str">
        <f t="array" ref="D258">IFERROR(IF(INDEX('Disaggregation Records'!$F$59:$F$92,MATCH(RIGHT(L258,255),RIGHT('Disaggregation Records'!$D$59:$D$92,255),0))=0,"",INDEX('Disaggregation Records'!$F$59:$F$92,MATCH(RIGHT(L258,255),RIGHT('Disaggregation Records'!$D$59:$D$92,255),0))),"")</f>
        <v>U25</v>
      </c>
      <c r="E258" s="370" t="s">
        <v>4971</v>
      </c>
      <c r="F258" s="370" t="s">
        <v>346</v>
      </c>
      <c r="G258" s="370" t="s">
        <v>4908</v>
      </c>
      <c r="H258" s="369" t="s">
        <v>4972</v>
      </c>
      <c r="I258" s="477" t="str">
        <f t="array" ref="I258">IFERROR(IF(INDEX('Disaggregation Records'!$G$59:$G$92,MATCH(LEFT(L258,255),LEFT('Disaggregation Records'!$D$59:$D$92,255),0))=0,"",INDEX('Disaggregation Records'!$G$59:$G$92,MATCH(LEFT(L258,255),LEFT('Disaggregation Records'!$D$59:$D$92,255),0))),"")</f>
        <v>a1L36000002NzjQEAS</v>
      </c>
      <c r="J258" s="491" t="s">
        <v>781</v>
      </c>
      <c r="K258" s="491">
        <f t="shared" si="16"/>
        <v>0</v>
      </c>
      <c r="L258" s="491" t="str">
        <f t="shared" si="17"/>
        <v>HIV O-5(M): Percentage of sex workers reporting the use of a condom with their most recent client-0</v>
      </c>
      <c r="M258" s="491" t="str">
        <f t="shared" si="18"/>
        <v>HIV O-5(M): Percentage of sex workers reporting the use of a condom with their most recent clientAgeU25</v>
      </c>
      <c r="N258" s="491" t="b">
        <f t="shared" si="19"/>
        <v>1</v>
      </c>
      <c r="O258" s="492" t="s">
        <v>1848</v>
      </c>
      <c r="P258" s="201"/>
      <c r="Q258" s="178"/>
      <c r="U258" s="407"/>
      <c r="V258" s="407"/>
    </row>
    <row r="259" spans="1:22" ht="37.5" customHeight="1" x14ac:dyDescent="0.25">
      <c r="A259" s="367">
        <v>2</v>
      </c>
      <c r="B259" s="386" t="str">
        <f>IFERROR(VLOOKUP(A259,'Outcome Indicators - Section C'!$A$10:$S$35,19,FALSE),"")</f>
        <v>HIV O-5(M): Percentage of sex workers reporting the use of a condom with their most recent client</v>
      </c>
      <c r="C259" s="490" t="str">
        <f t="array" ref="C259">IFERROR(IF(INDEX('Disaggregation Records'!$E$59:$E$92,MATCH(RIGHT(L259,255),RIGHT('Disaggregation Records'!$D$59:$D$92,255),0))=0,"",INDEX('Disaggregation Records'!$E$59:$E$92,MATCH(RIGHT(L259,255),RIGHT('Disaggregation Records'!$D$59:$D$92,255),0))),"")</f>
        <v>Age</v>
      </c>
      <c r="D259" s="490" t="str">
        <f t="array" ref="D259">IFERROR(IF(INDEX('Disaggregation Records'!$F$59:$F$92,MATCH(RIGHT(L259,255),RIGHT('Disaggregation Records'!$D$59:$D$92,255),0))=0,"",INDEX('Disaggregation Records'!$F$59:$F$92,MATCH(RIGHT(L259,255),RIGHT('Disaggregation Records'!$D$59:$D$92,255),0))),"")</f>
        <v>25+</v>
      </c>
      <c r="E259" s="370" t="s">
        <v>4973</v>
      </c>
      <c r="F259" s="370" t="s">
        <v>346</v>
      </c>
      <c r="G259" s="370" t="s">
        <v>4908</v>
      </c>
      <c r="H259" s="369" t="s">
        <v>4974</v>
      </c>
      <c r="I259" s="477" t="str">
        <f t="array" ref="I259">IFERROR(IF(INDEX('Disaggregation Records'!$G$59:$G$92,MATCH(LEFT(L259,255),LEFT('Disaggregation Records'!$D$59:$D$92,255),0))=0,"",INDEX('Disaggregation Records'!$G$59:$G$92,MATCH(LEFT(L259,255),LEFT('Disaggregation Records'!$D$59:$D$92,255),0))),"")</f>
        <v>a1L36000002NzjREAS</v>
      </c>
      <c r="J259" s="491" t="s">
        <v>781</v>
      </c>
      <c r="K259" s="491">
        <f t="shared" si="16"/>
        <v>1</v>
      </c>
      <c r="L259" s="491" t="str">
        <f t="shared" si="17"/>
        <v>HIV O-5(M): Percentage of sex workers reporting the use of a condom with their most recent client-1</v>
      </c>
      <c r="M259" s="491" t="str">
        <f t="shared" si="18"/>
        <v>HIV O-5(M): Percentage of sex workers reporting the use of a condom with their most recent clientAge25+</v>
      </c>
      <c r="N259" s="491" t="b">
        <f t="shared" si="19"/>
        <v>1</v>
      </c>
      <c r="O259" s="492" t="s">
        <v>1849</v>
      </c>
      <c r="P259" s="201"/>
      <c r="Q259" s="178"/>
      <c r="U259" s="407"/>
      <c r="V259" s="407"/>
    </row>
    <row r="260" spans="1:22" ht="37.5" customHeight="1" x14ac:dyDescent="0.25">
      <c r="A260" s="367">
        <v>2</v>
      </c>
      <c r="B260" s="386" t="str">
        <f>IFERROR(VLOOKUP(A260,'Outcome Indicators - Section C'!$A$10:$S$35,19,FALSE),"")</f>
        <v>HIV O-5(M): Percentage of sex workers reporting the use of a condom with their most recent client</v>
      </c>
      <c r="C260" s="490" t="str">
        <f t="array" ref="C260">IFERROR(IF(INDEX('Disaggregation Records'!$E$59:$E$92,MATCH(RIGHT(L260,255),RIGHT('Disaggregation Records'!$D$59:$D$92,255),0))=0,"",INDEX('Disaggregation Records'!$E$59:$E$92,MATCH(RIGHT(L260,255),RIGHT('Disaggregation Records'!$D$59:$D$92,255),0))),"")</f>
        <v>Gender</v>
      </c>
      <c r="D260" s="490" t="str">
        <f t="array" ref="D260">IFERROR(IF(INDEX('Disaggregation Records'!$F$59:$F$92,MATCH(RIGHT(L260,255),RIGHT('Disaggregation Records'!$D$59:$D$92,255),0))=0,"",INDEX('Disaggregation Records'!$F$59:$F$92,MATCH(RIGHT(L260,255),RIGHT('Disaggregation Records'!$D$59:$D$92,255),0))),"")</f>
        <v>Male</v>
      </c>
      <c r="E260" s="370" t="str">
        <f t="array" ref="E260">IFERROR(IF(INDEX('[5]Disaggregation Data'!$K$159:$K$310,MATCH(LEFT(M260,255),LEFT('[5]Disaggregation Data'!$J$159:$J$310,255),0))=0,"",INDEX('[5]Disaggregation Data'!$K$159:$K$310,MATCH(LEFT(M260,255),LEFT('[5]Disaggregation Data'!J$159:$J$310,255),0))),"")</f>
        <v/>
      </c>
      <c r="F260" s="370"/>
      <c r="G260" s="370" t="s">
        <v>4908</v>
      </c>
      <c r="H260" s="369" t="s">
        <v>4975</v>
      </c>
      <c r="I260" s="477" t="str">
        <f t="array" ref="I260">IFERROR(IF(INDEX('Disaggregation Records'!$G$59:$G$92,MATCH(LEFT(L260,255),LEFT('Disaggregation Records'!$D$59:$D$92,255),0))=0,"",INDEX('Disaggregation Records'!$G$59:$G$92,MATCH(LEFT(L260,255),LEFT('Disaggregation Records'!$D$59:$D$92,255),0))),"")</f>
        <v>a1L36000000zoLEEAY</v>
      </c>
      <c r="J260" s="491" t="s">
        <v>781</v>
      </c>
      <c r="K260" s="491">
        <f t="shared" si="16"/>
        <v>2</v>
      </c>
      <c r="L260" s="491" t="str">
        <f t="shared" si="17"/>
        <v>HIV O-5(M): Percentage of sex workers reporting the use of a condom with their most recent client-2</v>
      </c>
      <c r="M260" s="491" t="str">
        <f t="shared" si="18"/>
        <v>HIV O-5(M): Percentage of sex workers reporting the use of a condom with their most recent clientGenderMale</v>
      </c>
      <c r="N260" s="491" t="b">
        <f t="shared" si="19"/>
        <v>1</v>
      </c>
      <c r="O260" s="492" t="s">
        <v>1850</v>
      </c>
      <c r="P260" s="201"/>
      <c r="Q260" s="178"/>
      <c r="U260" s="407"/>
      <c r="V260" s="407"/>
    </row>
    <row r="261" spans="1:22" ht="37.5" customHeight="1" x14ac:dyDescent="0.25">
      <c r="A261" s="367">
        <v>2</v>
      </c>
      <c r="B261" s="386" t="str">
        <f>IFERROR(VLOOKUP(A261,'Outcome Indicators - Section C'!$A$10:$S$35,19,FALSE),"")</f>
        <v>HIV O-5(M): Percentage of sex workers reporting the use of a condom with their most recent client</v>
      </c>
      <c r="C261" s="490" t="str">
        <f t="array" ref="C261">IFERROR(IF(INDEX('Disaggregation Records'!$E$59:$E$92,MATCH(RIGHT(L261,255),RIGHT('Disaggregation Records'!$D$59:$D$92,255),0))=0,"",INDEX('Disaggregation Records'!$E$59:$E$92,MATCH(RIGHT(L261,255),RIGHT('Disaggregation Records'!$D$59:$D$92,255),0))),"")</f>
        <v>Gender</v>
      </c>
      <c r="D261" s="490" t="str">
        <f t="array" ref="D261">IFERROR(IF(INDEX('Disaggregation Records'!$F$59:$F$92,MATCH(RIGHT(L261,255),RIGHT('Disaggregation Records'!$D$59:$D$92,255),0))=0,"",INDEX('Disaggregation Records'!$F$59:$F$92,MATCH(RIGHT(L261,255),RIGHT('Disaggregation Records'!$D$59:$D$92,255),0))),"")</f>
        <v>Female</v>
      </c>
      <c r="E261" s="370" t="s">
        <v>4976</v>
      </c>
      <c r="F261" s="370" t="s">
        <v>346</v>
      </c>
      <c r="G261" s="370" t="s">
        <v>4908</v>
      </c>
      <c r="H261" s="369" t="s">
        <v>4977</v>
      </c>
      <c r="I261" s="477" t="str">
        <f t="array" ref="I261">IFERROR(IF(INDEX('Disaggregation Records'!$G$59:$G$92,MATCH(LEFT(L261,255),LEFT('Disaggregation Records'!$D$59:$D$92,255),0))=0,"",INDEX('Disaggregation Records'!$G$59:$G$92,MATCH(LEFT(L261,255),LEFT('Disaggregation Records'!$D$59:$D$92,255),0))),"")</f>
        <v>a1L36000000zoLFEAY</v>
      </c>
      <c r="J261" s="491" t="s">
        <v>781</v>
      </c>
      <c r="K261" s="491">
        <f t="shared" si="16"/>
        <v>3</v>
      </c>
      <c r="L261" s="491" t="str">
        <f t="shared" si="17"/>
        <v>HIV O-5(M): Percentage of sex workers reporting the use of a condom with their most recent client-3</v>
      </c>
      <c r="M261" s="491" t="str">
        <f t="shared" si="18"/>
        <v>HIV O-5(M): Percentage of sex workers reporting the use of a condom with their most recent clientGenderFemale</v>
      </c>
      <c r="N261" s="491" t="b">
        <f t="shared" si="19"/>
        <v>1</v>
      </c>
      <c r="O261" s="492" t="s">
        <v>1851</v>
      </c>
      <c r="P261" s="201"/>
      <c r="Q261" s="178"/>
      <c r="U261" s="407"/>
      <c r="V261" s="407"/>
    </row>
    <row r="262" spans="1:22" ht="37.5" customHeight="1" x14ac:dyDescent="0.25">
      <c r="A262" s="367">
        <v>2</v>
      </c>
      <c r="B262" s="386" t="str">
        <f>IFERROR(VLOOKUP(A262,'Outcome Indicators - Section C'!$A$10:$S$35,19,FALSE),"")</f>
        <v>HIV O-5(M): Percentage of sex workers reporting the use of a condom with their most recent client</v>
      </c>
      <c r="C262" s="490" t="str">
        <f t="array" ref="C262">IFERROR(IF(INDEX('Disaggregation Records'!$E$59:$E$92,MATCH(RIGHT(L262,255),RIGHT('Disaggregation Records'!$D$59:$D$92,255),0))=0,"",INDEX('Disaggregation Records'!$E$59:$E$92,MATCH(RIGHT(L262,255),RIGHT('Disaggregation Records'!$D$59:$D$92,255),0))),"")</f>
        <v/>
      </c>
      <c r="D262" s="490" t="str">
        <f t="array" ref="D262">IFERROR(IF(INDEX('Disaggregation Records'!$F$59:$F$92,MATCH(RIGHT(L262,255),RIGHT('Disaggregation Records'!$D$59:$D$92,255),0))=0,"",INDEX('Disaggregation Records'!$F$59:$F$92,MATCH(RIGHT(L262,255),RIGHT('Disaggregation Records'!$D$59:$D$92,255),0))),"")</f>
        <v/>
      </c>
      <c r="E262" s="370" t="str">
        <f t="array" ref="E262">IFERROR(IF(INDEX('Disaggregation Data'!$K$239:$K$470,MATCH(RIGHT(M262,255),RIGHT('Disaggregation Data'!$J$239:$J$470,255),0))=0,"",INDEX('Disaggregation Data'!$K$239:$K$470,MATCH(RIGHT(M262,255),RIGHT('Disaggregation Data'!J$239:$J$470,255),0))),"")</f>
        <v/>
      </c>
      <c r="F262" s="370" t="str">
        <f t="array" ref="F262">IFERROR(IF(INDEX('Disaggregation Data'!$L$239:$L$470,MATCH(RIGHT(M262,255),RIGHT('Disaggregation Data'!$J$239:$J$470,255),0))=0,"",INDEX('Disaggregation Data'!$L$239:$L$470,MATCH(RIGHT(M262,255),RIGHT('Disaggregation Data'!J$239:$J$470,255),0))),"")</f>
        <v/>
      </c>
      <c r="G262" s="370" t="str">
        <f t="array" ref="G262">IFERROR(IF(INDEX('Disaggregation Data'!$M$239:$M$470,MATCH(RIGHT(M262,255),RIGHT('Disaggregation Data'!$J$239:$J$470,255),0))=0,"",INDEX('Disaggregation Data'!$M$239:$M$470,MATCH(RIGHT(M262,255),RIGHT('Disaggregation Data'!J$239:$J$470,255),0))),"")</f>
        <v/>
      </c>
      <c r="H262" s="369" t="str">
        <f t="array" ref="H262">IFERROR(IF(INDEX('Disaggregation Data'!$N$239:$N$470,MATCH(RIGHT(M262,255),RIGHT('Disaggregation Data'!$J$239:$J$470,255),0))=0,"",INDEX('Disaggregation Data'!$N$239:$N$470,MATCH(RIGHT(M262,255),RIGHT('Disaggregation Data'!J$239:$J$470,255),0))),"")</f>
        <v/>
      </c>
      <c r="I262" s="477" t="str">
        <f t="array" ref="I262">IFERROR(IF(INDEX('Disaggregation Records'!$G$59:$G$92,MATCH(LEFT(L262,255),LEFT('Disaggregation Records'!$D$59:$D$92,255),0))=0,"",INDEX('Disaggregation Records'!$G$59:$G$92,MATCH(LEFT(L262,255),LEFT('Disaggregation Records'!$D$59:$D$92,255),0))),"")</f>
        <v/>
      </c>
      <c r="J262" s="491" t="s">
        <v>781</v>
      </c>
      <c r="K262" s="491">
        <f t="shared" si="16"/>
        <v>4</v>
      </c>
      <c r="L262" s="491" t="str">
        <f t="shared" si="17"/>
        <v>HIV O-5(M): Percentage of sex workers reporting the use of a condom with their most recent client-4</v>
      </c>
      <c r="M262" s="491" t="str">
        <f t="shared" si="18"/>
        <v>HIV O-5(M): Percentage of sex workers reporting the use of a condom with their most recent client</v>
      </c>
      <c r="N262" s="491" t="b">
        <f t="shared" si="19"/>
        <v>1</v>
      </c>
      <c r="O262" s="492" t="s">
        <v>1852</v>
      </c>
      <c r="P262" s="201"/>
      <c r="Q262" s="178"/>
      <c r="U262" s="407"/>
      <c r="V262" s="407"/>
    </row>
    <row r="263" spans="1:22" ht="37.5" customHeight="1" x14ac:dyDescent="0.25">
      <c r="A263" s="367">
        <v>2</v>
      </c>
      <c r="B263" s="386" t="str">
        <f>IFERROR(VLOOKUP(A263,'Outcome Indicators - Section C'!$A$10:$S$35,19,FALSE),"")</f>
        <v>HIV O-5(M): Percentage of sex workers reporting the use of a condom with their most recent client</v>
      </c>
      <c r="C263" s="490" t="str">
        <f t="array" ref="C263">IFERROR(IF(INDEX('Disaggregation Records'!$E$59:$E$92,MATCH(RIGHT(L263,255),RIGHT('Disaggregation Records'!$D$59:$D$92,255),0))=0,"",INDEX('Disaggregation Records'!$E$59:$E$92,MATCH(RIGHT(L263,255),RIGHT('Disaggregation Records'!$D$59:$D$92,255),0))),"")</f>
        <v/>
      </c>
      <c r="D263" s="490" t="str">
        <f t="array" ref="D263">IFERROR(IF(INDEX('Disaggregation Records'!$F$59:$F$92,MATCH(RIGHT(L263,255),RIGHT('Disaggregation Records'!$D$59:$D$92,255),0))=0,"",INDEX('Disaggregation Records'!$F$59:$F$92,MATCH(RIGHT(L263,255),RIGHT('Disaggregation Records'!$D$59:$D$92,255),0))),"")</f>
        <v/>
      </c>
      <c r="E263" s="370" t="str">
        <f t="array" ref="E263">IFERROR(IF(INDEX('Disaggregation Data'!$K$239:$K$470,MATCH(RIGHT(M263,255),RIGHT('Disaggregation Data'!$J$239:$J$470,255),0))=0,"",INDEX('Disaggregation Data'!$K$239:$K$470,MATCH(RIGHT(M263,255),RIGHT('Disaggregation Data'!J$239:$J$470,255),0))),"")</f>
        <v/>
      </c>
      <c r="F263" s="370" t="str">
        <f t="array" ref="F263">IFERROR(IF(INDEX('Disaggregation Data'!$L$239:$L$470,MATCH(RIGHT(M263,255),RIGHT('Disaggregation Data'!$J$239:$J$470,255),0))=0,"",INDEX('Disaggregation Data'!$L$239:$L$470,MATCH(RIGHT(M263,255),RIGHT('Disaggregation Data'!J$239:$J$470,255),0))),"")</f>
        <v/>
      </c>
      <c r="G263" s="370" t="str">
        <f t="array" ref="G263">IFERROR(IF(INDEX('Disaggregation Data'!$M$239:$M$470,MATCH(RIGHT(M263,255),RIGHT('Disaggregation Data'!$J$239:$J$470,255),0))=0,"",INDEX('Disaggregation Data'!$M$239:$M$470,MATCH(RIGHT(M263,255),RIGHT('Disaggregation Data'!J$239:$J$470,255),0))),"")</f>
        <v/>
      </c>
      <c r="H263" s="369" t="str">
        <f t="array" ref="H263">IFERROR(IF(INDEX('Disaggregation Data'!$N$239:$N$470,MATCH(RIGHT(M263,255),RIGHT('Disaggregation Data'!$J$239:$J$470,255),0))=0,"",INDEX('Disaggregation Data'!$N$239:$N$470,MATCH(RIGHT(M263,255),RIGHT('Disaggregation Data'!J$239:$J$470,255),0))),"")</f>
        <v/>
      </c>
      <c r="I263" s="477" t="str">
        <f t="array" ref="I263">IFERROR(IF(INDEX('Disaggregation Records'!$G$59:$G$92,MATCH(LEFT(L263,255),LEFT('Disaggregation Records'!$D$59:$D$92,255),0))=0,"",INDEX('Disaggregation Records'!$G$59:$G$92,MATCH(LEFT(L263,255),LEFT('Disaggregation Records'!$D$59:$D$92,255),0))),"")</f>
        <v/>
      </c>
      <c r="J263" s="491" t="s">
        <v>781</v>
      </c>
      <c r="K263" s="491">
        <f t="shared" si="16"/>
        <v>5</v>
      </c>
      <c r="L263" s="491" t="str">
        <f t="shared" si="17"/>
        <v>HIV O-5(M): Percentage of sex workers reporting the use of a condom with their most recent client-5</v>
      </c>
      <c r="M263" s="491" t="str">
        <f t="shared" si="18"/>
        <v>HIV O-5(M): Percentage of sex workers reporting the use of a condom with their most recent client</v>
      </c>
      <c r="N263" s="491" t="b">
        <f t="shared" si="19"/>
        <v>1</v>
      </c>
      <c r="O263" s="492" t="s">
        <v>1853</v>
      </c>
      <c r="P263" s="201"/>
      <c r="Q263" s="178"/>
      <c r="U263" s="407"/>
      <c r="V263" s="407"/>
    </row>
    <row r="264" spans="1:22" ht="37.5" customHeight="1" x14ac:dyDescent="0.25">
      <c r="A264" s="367">
        <v>2</v>
      </c>
      <c r="B264" s="386" t="str">
        <f>IFERROR(VLOOKUP(A264,'Outcome Indicators - Section C'!$A$10:$S$35,19,FALSE),"")</f>
        <v>HIV O-5(M): Percentage of sex workers reporting the use of a condom with their most recent client</v>
      </c>
      <c r="C264" s="490" t="str">
        <f t="array" ref="C264">IFERROR(IF(INDEX('Disaggregation Records'!$E$59:$E$92,MATCH(RIGHT(L264,255),RIGHT('Disaggregation Records'!$D$59:$D$92,255),0))=0,"",INDEX('Disaggregation Records'!$E$59:$E$92,MATCH(RIGHT(L264,255),RIGHT('Disaggregation Records'!$D$59:$D$92,255),0))),"")</f>
        <v/>
      </c>
      <c r="D264" s="490" t="str">
        <f t="array" ref="D264">IFERROR(IF(INDEX('Disaggregation Records'!$F$59:$F$92,MATCH(RIGHT(L264,255),RIGHT('Disaggregation Records'!$D$59:$D$92,255),0))=0,"",INDEX('Disaggregation Records'!$F$59:$F$92,MATCH(RIGHT(L264,255),RIGHT('Disaggregation Records'!$D$59:$D$92,255),0))),"")</f>
        <v/>
      </c>
      <c r="E264" s="370" t="str">
        <f t="array" ref="E264">IFERROR(IF(INDEX('Disaggregation Data'!$K$239:$K$470,MATCH(RIGHT(M264,255),RIGHT('Disaggregation Data'!$J$239:$J$470,255),0))=0,"",INDEX('Disaggregation Data'!$K$239:$K$470,MATCH(RIGHT(M264,255),RIGHT('Disaggregation Data'!J$239:$J$470,255),0))),"")</f>
        <v/>
      </c>
      <c r="F264" s="370" t="str">
        <f t="array" ref="F264">IFERROR(IF(INDEX('Disaggregation Data'!$L$239:$L$470,MATCH(RIGHT(M264,255),RIGHT('Disaggregation Data'!$J$239:$J$470,255),0))=0,"",INDEX('Disaggregation Data'!$L$239:$L$470,MATCH(RIGHT(M264,255),RIGHT('Disaggregation Data'!J$239:$J$470,255),0))),"")</f>
        <v/>
      </c>
      <c r="G264" s="370" t="str">
        <f t="array" ref="G264">IFERROR(IF(INDEX('Disaggregation Data'!$M$239:$M$470,MATCH(RIGHT(M264,255),RIGHT('Disaggregation Data'!$J$239:$J$470,255),0))=0,"",INDEX('Disaggregation Data'!$M$239:$M$470,MATCH(RIGHT(M264,255),RIGHT('Disaggregation Data'!J$239:$J$470,255),0))),"")</f>
        <v/>
      </c>
      <c r="H264" s="369" t="str">
        <f t="array" ref="H264">IFERROR(IF(INDEX('Disaggregation Data'!$N$239:$N$470,MATCH(RIGHT(M264,255),RIGHT('Disaggregation Data'!$J$239:$J$470,255),0))=0,"",INDEX('Disaggregation Data'!$N$239:$N$470,MATCH(RIGHT(M264,255),RIGHT('Disaggregation Data'!J$239:$J$470,255),0))),"")</f>
        <v/>
      </c>
      <c r="I264" s="477" t="str">
        <f t="array" ref="I264">IFERROR(IF(INDEX('Disaggregation Records'!$G$59:$G$92,MATCH(LEFT(L264,255),LEFT('Disaggregation Records'!$D$59:$D$92,255),0))=0,"",INDEX('Disaggregation Records'!$G$59:$G$92,MATCH(LEFT(L264,255),LEFT('Disaggregation Records'!$D$59:$D$92,255),0))),"")</f>
        <v/>
      </c>
      <c r="J264" s="491" t="s">
        <v>781</v>
      </c>
      <c r="K264" s="491">
        <f t="shared" si="16"/>
        <v>6</v>
      </c>
      <c r="L264" s="491" t="str">
        <f t="shared" si="17"/>
        <v>HIV O-5(M): Percentage of sex workers reporting the use of a condom with their most recent client-6</v>
      </c>
      <c r="M264" s="491" t="str">
        <f t="shared" si="18"/>
        <v>HIV O-5(M): Percentage of sex workers reporting the use of a condom with their most recent client</v>
      </c>
      <c r="N264" s="491" t="b">
        <f t="shared" si="19"/>
        <v>1</v>
      </c>
      <c r="O264" s="492" t="s">
        <v>1854</v>
      </c>
      <c r="P264" s="201"/>
      <c r="Q264" s="178"/>
      <c r="U264" s="407"/>
      <c r="V264" s="407"/>
    </row>
    <row r="265" spans="1:22" ht="37.5" customHeight="1" x14ac:dyDescent="0.25">
      <c r="A265" s="367">
        <v>2</v>
      </c>
      <c r="B265" s="386" t="str">
        <f>IFERROR(VLOOKUP(A265,'Outcome Indicators - Section C'!$A$10:$S$35,19,FALSE),"")</f>
        <v>HIV O-5(M): Percentage of sex workers reporting the use of a condom with their most recent client</v>
      </c>
      <c r="C265" s="490" t="str">
        <f t="array" ref="C265">IFERROR(IF(INDEX('Disaggregation Records'!$E$59:$E$92,MATCH(RIGHT(L265,255),RIGHT('Disaggregation Records'!$D$59:$D$92,255),0))=0,"",INDEX('Disaggregation Records'!$E$59:$E$92,MATCH(RIGHT(L265,255),RIGHT('Disaggregation Records'!$D$59:$D$92,255),0))),"")</f>
        <v/>
      </c>
      <c r="D265" s="490" t="str">
        <f t="array" ref="D265">IFERROR(IF(INDEX('Disaggregation Records'!$F$59:$F$92,MATCH(RIGHT(L265,255),RIGHT('Disaggregation Records'!$D$59:$D$92,255),0))=0,"",INDEX('Disaggregation Records'!$F$59:$F$92,MATCH(RIGHT(L265,255),RIGHT('Disaggregation Records'!$D$59:$D$92,255),0))),"")</f>
        <v/>
      </c>
      <c r="E265" s="370" t="str">
        <f t="array" ref="E265">IFERROR(IF(INDEX('Disaggregation Data'!$K$239:$K$470,MATCH(RIGHT(M265,255),RIGHT('Disaggregation Data'!$J$239:$J$470,255),0))=0,"",INDEX('Disaggregation Data'!$K$239:$K$470,MATCH(RIGHT(M265,255),RIGHT('Disaggregation Data'!J$239:$J$470,255),0))),"")</f>
        <v/>
      </c>
      <c r="F265" s="370" t="str">
        <f t="array" ref="F265">IFERROR(IF(INDEX('Disaggregation Data'!$L$239:$L$470,MATCH(RIGHT(M265,255),RIGHT('Disaggregation Data'!$J$239:$J$470,255),0))=0,"",INDEX('Disaggregation Data'!$L$239:$L$470,MATCH(RIGHT(M265,255),RIGHT('Disaggregation Data'!J$239:$J$470,255),0))),"")</f>
        <v/>
      </c>
      <c r="G265" s="370" t="str">
        <f t="array" ref="G265">IFERROR(IF(INDEX('Disaggregation Data'!$M$239:$M$470,MATCH(RIGHT(M265,255),RIGHT('Disaggregation Data'!$J$239:$J$470,255),0))=0,"",INDEX('Disaggregation Data'!$M$239:$M$470,MATCH(RIGHT(M265,255),RIGHT('Disaggregation Data'!J$239:$J$470,255),0))),"")</f>
        <v/>
      </c>
      <c r="H265" s="369" t="str">
        <f t="array" ref="H265">IFERROR(IF(INDEX('Disaggregation Data'!$N$239:$N$470,MATCH(RIGHT(M265,255),RIGHT('Disaggregation Data'!$J$239:$J$470,255),0))=0,"",INDEX('Disaggregation Data'!$N$239:$N$470,MATCH(RIGHT(M265,255),RIGHT('Disaggregation Data'!J$239:$J$470,255),0))),"")</f>
        <v/>
      </c>
      <c r="I265" s="477" t="str">
        <f t="array" ref="I265">IFERROR(IF(INDEX('Disaggregation Records'!$G$59:$G$92,MATCH(LEFT(L265,255),LEFT('Disaggregation Records'!$D$59:$D$92,255),0))=0,"",INDEX('Disaggregation Records'!$G$59:$G$92,MATCH(LEFT(L265,255),LEFT('Disaggregation Records'!$D$59:$D$92,255),0))),"")</f>
        <v/>
      </c>
      <c r="J265" s="491" t="s">
        <v>781</v>
      </c>
      <c r="K265" s="491">
        <f t="shared" si="16"/>
        <v>7</v>
      </c>
      <c r="L265" s="491" t="str">
        <f t="shared" si="17"/>
        <v>HIV O-5(M): Percentage of sex workers reporting the use of a condom with their most recent client-7</v>
      </c>
      <c r="M265" s="491" t="str">
        <f t="shared" si="18"/>
        <v>HIV O-5(M): Percentage of sex workers reporting the use of a condom with their most recent client</v>
      </c>
      <c r="N265" s="491" t="b">
        <f t="shared" si="19"/>
        <v>1</v>
      </c>
      <c r="O265" s="492" t="s">
        <v>1855</v>
      </c>
      <c r="P265" s="201"/>
      <c r="Q265" s="178"/>
      <c r="U265" s="407"/>
      <c r="V265" s="407"/>
    </row>
    <row r="266" spans="1:22" ht="37.5" customHeight="1" x14ac:dyDescent="0.25">
      <c r="A266" s="367">
        <v>2</v>
      </c>
      <c r="B266" s="386" t="str">
        <f>IFERROR(VLOOKUP(A266,'Outcome Indicators - Section C'!$A$10:$S$35,19,FALSE),"")</f>
        <v>HIV O-5(M): Percentage of sex workers reporting the use of a condom with their most recent client</v>
      </c>
      <c r="C266" s="490" t="str">
        <f t="array" ref="C266">IFERROR(IF(INDEX('Disaggregation Records'!$E$59:$E$92,MATCH(RIGHT(L266,255),RIGHT('Disaggregation Records'!$D$59:$D$92,255),0))=0,"",INDEX('Disaggregation Records'!$E$59:$E$92,MATCH(RIGHT(L266,255),RIGHT('Disaggregation Records'!$D$59:$D$92,255),0))),"")</f>
        <v/>
      </c>
      <c r="D266" s="490" t="str">
        <f t="array" ref="D266">IFERROR(IF(INDEX('Disaggregation Records'!$F$59:$F$92,MATCH(RIGHT(L266,255),RIGHT('Disaggregation Records'!$D$59:$D$92,255),0))=0,"",INDEX('Disaggregation Records'!$F$59:$F$92,MATCH(RIGHT(L266,255),RIGHT('Disaggregation Records'!$D$59:$D$92,255),0))),"")</f>
        <v/>
      </c>
      <c r="E266" s="370" t="str">
        <f t="array" ref="E266">IFERROR(IF(INDEX('Disaggregation Data'!$K$239:$K$470,MATCH(RIGHT(M266,255),RIGHT('Disaggregation Data'!$J$239:$J$470,255),0))=0,"",INDEX('Disaggregation Data'!$K$239:$K$470,MATCH(RIGHT(M266,255),RIGHT('Disaggregation Data'!J$239:$J$470,255),0))),"")</f>
        <v/>
      </c>
      <c r="F266" s="370" t="str">
        <f t="array" ref="F266">IFERROR(IF(INDEX('Disaggregation Data'!$L$239:$L$470,MATCH(RIGHT(M266,255),RIGHT('Disaggregation Data'!$J$239:$J$470,255),0))=0,"",INDEX('Disaggregation Data'!$L$239:$L$470,MATCH(RIGHT(M266,255),RIGHT('Disaggregation Data'!J$239:$J$470,255),0))),"")</f>
        <v/>
      </c>
      <c r="G266" s="370" t="str">
        <f t="array" ref="G266">IFERROR(IF(INDEX('Disaggregation Data'!$M$239:$M$470,MATCH(RIGHT(M266,255),RIGHT('Disaggregation Data'!$J$239:$J$470,255),0))=0,"",INDEX('Disaggregation Data'!$M$239:$M$470,MATCH(RIGHT(M266,255),RIGHT('Disaggregation Data'!J$239:$J$470,255),0))),"")</f>
        <v/>
      </c>
      <c r="H266" s="369" t="str">
        <f t="array" ref="H266">IFERROR(IF(INDEX('Disaggregation Data'!$N$239:$N$470,MATCH(RIGHT(M266,255),RIGHT('Disaggregation Data'!$J$239:$J$470,255),0))=0,"",INDEX('Disaggregation Data'!$N$239:$N$470,MATCH(RIGHT(M266,255),RIGHT('Disaggregation Data'!J$239:$J$470,255),0))),"")</f>
        <v/>
      </c>
      <c r="I266" s="477" t="str">
        <f t="array" ref="I266">IFERROR(IF(INDEX('Disaggregation Records'!$G$59:$G$92,MATCH(LEFT(L266,255),LEFT('Disaggregation Records'!$D$59:$D$92,255),0))=0,"",INDEX('Disaggregation Records'!$G$59:$G$92,MATCH(LEFT(L266,255),LEFT('Disaggregation Records'!$D$59:$D$92,255),0))),"")</f>
        <v/>
      </c>
      <c r="J266" s="491" t="s">
        <v>781</v>
      </c>
      <c r="K266" s="491">
        <f t="shared" si="16"/>
        <v>8</v>
      </c>
      <c r="L266" s="491" t="str">
        <f t="shared" si="17"/>
        <v>HIV O-5(M): Percentage of sex workers reporting the use of a condom with their most recent client-8</v>
      </c>
      <c r="M266" s="491" t="str">
        <f t="shared" si="18"/>
        <v>HIV O-5(M): Percentage of sex workers reporting the use of a condom with their most recent client</v>
      </c>
      <c r="N266" s="491" t="b">
        <f t="shared" si="19"/>
        <v>1</v>
      </c>
      <c r="O266" s="492" t="s">
        <v>1856</v>
      </c>
      <c r="P266" s="201"/>
      <c r="Q266" s="178"/>
      <c r="U266" s="407"/>
      <c r="V266" s="407"/>
    </row>
    <row r="267" spans="1:22" ht="37.5" customHeight="1" x14ac:dyDescent="0.25">
      <c r="A267" s="367">
        <v>2</v>
      </c>
      <c r="B267" s="386" t="str">
        <f>IFERROR(VLOOKUP(A267,'Outcome Indicators - Section C'!$A$10:$S$35,19,FALSE),"")</f>
        <v>HIV O-5(M): Percentage of sex workers reporting the use of a condom with their most recent client</v>
      </c>
      <c r="C267" s="490" t="str">
        <f t="array" ref="C267">IFERROR(IF(INDEX('Disaggregation Records'!$E$59:$E$92,MATCH(RIGHT(L267,255),RIGHT('Disaggregation Records'!$D$59:$D$92,255),0))=0,"",INDEX('Disaggregation Records'!$E$59:$E$92,MATCH(RIGHT(L267,255),RIGHT('Disaggregation Records'!$D$59:$D$92,255),0))),"")</f>
        <v/>
      </c>
      <c r="D267" s="490" t="str">
        <f t="array" ref="D267">IFERROR(IF(INDEX('Disaggregation Records'!$F$59:$F$92,MATCH(RIGHT(L267,255),RIGHT('Disaggregation Records'!$D$59:$D$92,255),0))=0,"",INDEX('Disaggregation Records'!$F$59:$F$92,MATCH(RIGHT(L267,255),RIGHT('Disaggregation Records'!$D$59:$D$92,255),0))),"")</f>
        <v/>
      </c>
      <c r="E267" s="370" t="str">
        <f t="array" ref="E267">IFERROR(IF(INDEX('Disaggregation Data'!$K$239:$K$470,MATCH(RIGHT(M267,255),RIGHT('Disaggregation Data'!$J$239:$J$470,255),0))=0,"",INDEX('Disaggregation Data'!$K$239:$K$470,MATCH(RIGHT(M267,255),RIGHT('Disaggregation Data'!J$239:$J$470,255),0))),"")</f>
        <v/>
      </c>
      <c r="F267" s="370" t="str">
        <f t="array" ref="F267">IFERROR(IF(INDEX('Disaggregation Data'!$L$239:$L$470,MATCH(RIGHT(M267,255),RIGHT('Disaggregation Data'!$J$239:$J$470,255),0))=0,"",INDEX('Disaggregation Data'!$L$239:$L$470,MATCH(RIGHT(M267,255),RIGHT('Disaggregation Data'!J$239:$J$470,255),0))),"")</f>
        <v/>
      </c>
      <c r="G267" s="370" t="str">
        <f t="array" ref="G267">IFERROR(IF(INDEX('Disaggregation Data'!$M$239:$M$470,MATCH(RIGHT(M267,255),RIGHT('Disaggregation Data'!$J$239:$J$470,255),0))=0,"",INDEX('Disaggregation Data'!$M$239:$M$470,MATCH(RIGHT(M267,255),RIGHT('Disaggregation Data'!J$239:$J$470,255),0))),"")</f>
        <v/>
      </c>
      <c r="H267" s="369" t="str">
        <f t="array" ref="H267">IFERROR(IF(INDEX('Disaggregation Data'!$N$239:$N$470,MATCH(RIGHT(M267,255),RIGHT('Disaggregation Data'!$J$239:$J$470,255),0))=0,"",INDEX('Disaggregation Data'!$N$239:$N$470,MATCH(RIGHT(M267,255),RIGHT('Disaggregation Data'!J$239:$J$470,255),0))),"")</f>
        <v/>
      </c>
      <c r="I267" s="477" t="str">
        <f t="array" ref="I267">IFERROR(IF(INDEX('Disaggregation Records'!$G$59:$G$92,MATCH(LEFT(L267,255),LEFT('Disaggregation Records'!$D$59:$D$92,255),0))=0,"",INDEX('Disaggregation Records'!$G$59:$G$92,MATCH(LEFT(L267,255),LEFT('Disaggregation Records'!$D$59:$D$92,255),0))),"")</f>
        <v/>
      </c>
      <c r="J267" s="491" t="s">
        <v>781</v>
      </c>
      <c r="K267" s="491">
        <f t="shared" si="16"/>
        <v>9</v>
      </c>
      <c r="L267" s="491" t="str">
        <f t="shared" si="17"/>
        <v>HIV O-5(M): Percentage of sex workers reporting the use of a condom with their most recent client-9</v>
      </c>
      <c r="M267" s="491" t="str">
        <f t="shared" si="18"/>
        <v>HIV O-5(M): Percentage of sex workers reporting the use of a condom with their most recent client</v>
      </c>
      <c r="N267" s="491" t="b">
        <f t="shared" si="19"/>
        <v>1</v>
      </c>
      <c r="O267" s="492" t="s">
        <v>1857</v>
      </c>
      <c r="P267" s="201"/>
      <c r="Q267" s="178"/>
      <c r="U267" s="407"/>
      <c r="V267" s="407"/>
    </row>
    <row r="268" spans="1:22" ht="37.5" customHeight="1" x14ac:dyDescent="0.25">
      <c r="A268" s="367">
        <v>3</v>
      </c>
      <c r="B268" s="386" t="str">
        <f>IFERROR(VLOOKUP(A268,'Outcome Indicators - Section C'!$A$10:$S$35,19,FALSE),"")</f>
        <v>HIV O-4a(M): Percentage of men reporting the use of a condom the last time they had anal sex with a male partner</v>
      </c>
      <c r="C268" s="490" t="str">
        <f t="array" ref="C268">IFERROR(IF(INDEX('Disaggregation Records'!$E$59:$E$92,MATCH(RIGHT(L268,255),RIGHT('Disaggregation Records'!$D$59:$D$92,255),0))=0,"",INDEX('Disaggregation Records'!$E$59:$E$92,MATCH(RIGHT(L268,255),RIGHT('Disaggregation Records'!$D$59:$D$92,255),0))),"")</f>
        <v>Age</v>
      </c>
      <c r="D268" s="490" t="str">
        <f t="array" ref="D268">IFERROR(IF(INDEX('Disaggregation Records'!$F$59:$F$92,MATCH(RIGHT(L268,255),RIGHT('Disaggregation Records'!$D$59:$D$92,255),0))=0,"",INDEX('Disaggregation Records'!$F$59:$F$92,MATCH(RIGHT(L268,255),RIGHT('Disaggregation Records'!$D$59:$D$92,255),0))),"")</f>
        <v>U25</v>
      </c>
      <c r="E268" s="370" t="s">
        <v>4978</v>
      </c>
      <c r="F268" s="370" t="s">
        <v>346</v>
      </c>
      <c r="G268" s="370" t="s">
        <v>4908</v>
      </c>
      <c r="H268" s="369" t="s">
        <v>4979</v>
      </c>
      <c r="I268" s="477" t="str">
        <f t="array" ref="I268">IFERROR(IF(INDEX('Disaggregation Records'!$G$59:$G$92,MATCH(LEFT(L268,255),LEFT('Disaggregation Records'!$D$59:$D$92,255),0))=0,"",INDEX('Disaggregation Records'!$G$59:$G$92,MATCH(LEFT(L268,255),LEFT('Disaggregation Records'!$D$59:$D$92,255),0))),"")</f>
        <v>a1L36000002NzjMEAS</v>
      </c>
      <c r="J268" s="491" t="s">
        <v>782</v>
      </c>
      <c r="K268" s="491">
        <f t="shared" si="16"/>
        <v>0</v>
      </c>
      <c r="L268" s="491" t="str">
        <f t="shared" si="17"/>
        <v>HIV O-4a(M): Percentage of men reporting the use of a condom the last time they had anal sex with a male partner-0</v>
      </c>
      <c r="M268" s="491" t="str">
        <f t="shared" si="18"/>
        <v>HIV O-4a(M): Percentage of men reporting the use of a condom the last time they had anal sex with a male partnerAgeU25</v>
      </c>
      <c r="N268" s="491" t="b">
        <f t="shared" si="19"/>
        <v>1</v>
      </c>
      <c r="O268" s="492" t="s">
        <v>1858</v>
      </c>
      <c r="P268" s="201"/>
      <c r="Q268" s="178"/>
      <c r="U268" s="407"/>
      <c r="V268" s="407"/>
    </row>
    <row r="269" spans="1:22" ht="37.5" customHeight="1" x14ac:dyDescent="0.25">
      <c r="A269" s="367">
        <v>3</v>
      </c>
      <c r="B269" s="386" t="str">
        <f>IFERROR(VLOOKUP(A269,'Outcome Indicators - Section C'!$A$10:$S$35,19,FALSE),"")</f>
        <v>HIV O-4a(M): Percentage of men reporting the use of a condom the last time they had anal sex with a male partner</v>
      </c>
      <c r="C269" s="490" t="str">
        <f t="array" ref="C269">IFERROR(IF(INDEX('Disaggregation Records'!$E$59:$E$92,MATCH(RIGHT(L269,255),RIGHT('Disaggregation Records'!$D$59:$D$92,255),0))=0,"",INDEX('Disaggregation Records'!$E$59:$E$92,MATCH(RIGHT(L269,255),RIGHT('Disaggregation Records'!$D$59:$D$92,255),0))),"")</f>
        <v>Age</v>
      </c>
      <c r="D269" s="490" t="str">
        <f t="array" ref="D269">IFERROR(IF(INDEX('Disaggregation Records'!$F$59:$F$92,MATCH(RIGHT(L269,255),RIGHT('Disaggregation Records'!$D$59:$D$92,255),0))=0,"",INDEX('Disaggregation Records'!$F$59:$F$92,MATCH(RIGHT(L269,255),RIGHT('Disaggregation Records'!$D$59:$D$92,255),0))),"")</f>
        <v>25+</v>
      </c>
      <c r="E269" s="370" t="s">
        <v>4980</v>
      </c>
      <c r="F269" s="370" t="s">
        <v>346</v>
      </c>
      <c r="G269" s="370" t="s">
        <v>4908</v>
      </c>
      <c r="H269" s="369" t="s">
        <v>4981</v>
      </c>
      <c r="I269" s="477" t="str">
        <f t="array" ref="I269">IFERROR(IF(INDEX('Disaggregation Records'!$G$59:$G$92,MATCH(LEFT(L269,255),LEFT('Disaggregation Records'!$D$59:$D$92,255),0))=0,"",INDEX('Disaggregation Records'!$G$59:$G$92,MATCH(LEFT(L269,255),LEFT('Disaggregation Records'!$D$59:$D$92,255),0))),"")</f>
        <v>a1L36000002NzjNEAS</v>
      </c>
      <c r="J269" s="491" t="s">
        <v>782</v>
      </c>
      <c r="K269" s="491">
        <f t="shared" si="16"/>
        <v>1</v>
      </c>
      <c r="L269" s="491" t="str">
        <f t="shared" si="17"/>
        <v>HIV O-4a(M): Percentage of men reporting the use of a condom the last time they had anal sex with a male partner-1</v>
      </c>
      <c r="M269" s="491" t="str">
        <f t="shared" si="18"/>
        <v>HIV O-4a(M): Percentage of men reporting the use of a condom the last time they had anal sex with a male partnerAge25+</v>
      </c>
      <c r="N269" s="491" t="b">
        <f t="shared" si="19"/>
        <v>1</v>
      </c>
      <c r="O269" s="492" t="s">
        <v>1859</v>
      </c>
      <c r="P269" s="201"/>
      <c r="Q269" s="178"/>
      <c r="U269" s="407"/>
      <c r="V269" s="407"/>
    </row>
    <row r="270" spans="1:22" ht="37.5" customHeight="1" x14ac:dyDescent="0.25">
      <c r="A270" s="367">
        <v>3</v>
      </c>
      <c r="B270" s="386" t="str">
        <f>IFERROR(VLOOKUP(A270,'Outcome Indicators - Section C'!$A$10:$S$35,19,FALSE),"")</f>
        <v>HIV O-4a(M): Percentage of men reporting the use of a condom the last time they had anal sex with a male partner</v>
      </c>
      <c r="C270" s="490" t="str">
        <f t="array" ref="C270">IFERROR(IF(INDEX('Disaggregation Records'!$E$59:$E$92,MATCH(RIGHT(L270,255),RIGHT('Disaggregation Records'!$D$59:$D$92,255),0))=0,"",INDEX('Disaggregation Records'!$E$59:$E$92,MATCH(RIGHT(L270,255),RIGHT('Disaggregation Records'!$D$59:$D$92,255),0))),"")</f>
        <v/>
      </c>
      <c r="D270" s="490" t="str">
        <f t="array" ref="D270">IFERROR(IF(INDEX('Disaggregation Records'!$F$59:$F$92,MATCH(RIGHT(L270,255),RIGHT('Disaggregation Records'!$D$59:$D$92,255),0))=0,"",INDEX('Disaggregation Records'!$F$59:$F$92,MATCH(RIGHT(L270,255),RIGHT('Disaggregation Records'!$D$59:$D$92,255),0))),"")</f>
        <v/>
      </c>
      <c r="E270" s="370" t="str">
        <f t="array" ref="E270">IFERROR(IF(INDEX('Disaggregation Data'!$K$239:$K$470,MATCH(RIGHT(M270,255),RIGHT('Disaggregation Data'!$J$239:$J$470,255),0))=0,"",INDEX('Disaggregation Data'!$K$239:$K$470,MATCH(RIGHT(M270,255),RIGHT('Disaggregation Data'!J$239:$J$470,255),0))),"")</f>
        <v/>
      </c>
      <c r="F270" s="370" t="str">
        <f t="array" ref="F270">IFERROR(IF(INDEX('Disaggregation Data'!$L$239:$L$470,MATCH(RIGHT(M270,255),RIGHT('Disaggregation Data'!$J$239:$J$470,255),0))=0,"",INDEX('Disaggregation Data'!$L$239:$L$470,MATCH(RIGHT(M270,255),RIGHT('Disaggregation Data'!J$239:$J$470,255),0))),"")</f>
        <v/>
      </c>
      <c r="G270" s="370" t="str">
        <f t="array" ref="G270">IFERROR(IF(INDEX('Disaggregation Data'!$M$239:$M$470,MATCH(RIGHT(M270,255),RIGHT('Disaggregation Data'!$J$239:$J$470,255),0))=0,"",INDEX('Disaggregation Data'!$M$239:$M$470,MATCH(RIGHT(M270,255),RIGHT('Disaggregation Data'!J$239:$J$470,255),0))),"")</f>
        <v/>
      </c>
      <c r="H270" s="369" t="str">
        <f t="array" ref="H270">IFERROR(IF(INDEX('Disaggregation Data'!$N$239:$N$470,MATCH(RIGHT(M270,255),RIGHT('Disaggregation Data'!$J$239:$J$470,255),0))=0,"",INDEX('Disaggregation Data'!$N$239:$N$470,MATCH(RIGHT(M270,255),RIGHT('Disaggregation Data'!J$239:$J$470,255),0))),"")</f>
        <v/>
      </c>
      <c r="I270" s="477" t="str">
        <f t="array" ref="I270">IFERROR(IF(INDEX('Disaggregation Records'!$G$59:$G$92,MATCH(LEFT(L270,255),LEFT('Disaggregation Records'!$D$59:$D$92,255),0))=0,"",INDEX('Disaggregation Records'!$G$59:$G$92,MATCH(LEFT(L270,255),LEFT('Disaggregation Records'!$D$59:$D$92,255),0))),"")</f>
        <v/>
      </c>
      <c r="J270" s="491" t="s">
        <v>782</v>
      </c>
      <c r="K270" s="491">
        <f t="shared" si="16"/>
        <v>2</v>
      </c>
      <c r="L270" s="491" t="str">
        <f t="shared" si="17"/>
        <v>HIV O-4a(M): Percentage of men reporting the use of a condom the last time they had anal sex with a male partner-2</v>
      </c>
      <c r="M270" s="491" t="str">
        <f t="shared" si="18"/>
        <v>HIV O-4a(M): Percentage of men reporting the use of a condom the last time they had anal sex with a male partner</v>
      </c>
      <c r="N270" s="491" t="b">
        <f t="shared" si="19"/>
        <v>1</v>
      </c>
      <c r="O270" s="492" t="s">
        <v>1860</v>
      </c>
      <c r="P270" s="201"/>
      <c r="Q270" s="178"/>
      <c r="U270" s="407"/>
      <c r="V270" s="407"/>
    </row>
    <row r="271" spans="1:22" ht="37.5" customHeight="1" x14ac:dyDescent="0.25">
      <c r="A271" s="367">
        <v>3</v>
      </c>
      <c r="B271" s="386" t="str">
        <f>IFERROR(VLOOKUP(A271,'Outcome Indicators - Section C'!$A$10:$S$35,19,FALSE),"")</f>
        <v>HIV O-4a(M): Percentage of men reporting the use of a condom the last time they had anal sex with a male partner</v>
      </c>
      <c r="C271" s="490" t="str">
        <f t="array" ref="C271">IFERROR(IF(INDEX('Disaggregation Records'!$E$59:$E$92,MATCH(RIGHT(L271,255),RIGHT('Disaggregation Records'!$D$59:$D$92,255),0))=0,"",INDEX('Disaggregation Records'!$E$59:$E$92,MATCH(RIGHT(L271,255),RIGHT('Disaggregation Records'!$D$59:$D$92,255),0))),"")</f>
        <v/>
      </c>
      <c r="D271" s="490" t="str">
        <f t="array" ref="D271">IFERROR(IF(INDEX('Disaggregation Records'!$F$59:$F$92,MATCH(RIGHT(L271,255),RIGHT('Disaggregation Records'!$D$59:$D$92,255),0))=0,"",INDEX('Disaggregation Records'!$F$59:$F$92,MATCH(RIGHT(L271,255),RIGHT('Disaggregation Records'!$D$59:$D$92,255),0))),"")</f>
        <v/>
      </c>
      <c r="E271" s="370" t="str">
        <f t="array" ref="E271">IFERROR(IF(INDEX('Disaggregation Data'!$K$239:$K$470,MATCH(RIGHT(M271,255),RIGHT('Disaggregation Data'!$J$239:$J$470,255),0))=0,"",INDEX('Disaggregation Data'!$K$239:$K$470,MATCH(RIGHT(M271,255),RIGHT('Disaggregation Data'!J$239:$J$470,255),0))),"")</f>
        <v/>
      </c>
      <c r="F271" s="370" t="str">
        <f t="array" ref="F271">IFERROR(IF(INDEX('Disaggregation Data'!$L$239:$L$470,MATCH(RIGHT(M271,255),RIGHT('Disaggregation Data'!$J$239:$J$470,255),0))=0,"",INDEX('Disaggregation Data'!$L$239:$L$470,MATCH(RIGHT(M271,255),RIGHT('Disaggregation Data'!J$239:$J$470,255),0))),"")</f>
        <v/>
      </c>
      <c r="G271" s="370" t="str">
        <f t="array" ref="G271">IFERROR(IF(INDEX('Disaggregation Data'!$M$239:$M$470,MATCH(RIGHT(M271,255),RIGHT('Disaggregation Data'!$J$239:$J$470,255),0))=0,"",INDEX('Disaggregation Data'!$M$239:$M$470,MATCH(RIGHT(M271,255),RIGHT('Disaggregation Data'!J$239:$J$470,255),0))),"")</f>
        <v/>
      </c>
      <c r="H271" s="369" t="str">
        <f t="array" ref="H271">IFERROR(IF(INDEX('Disaggregation Data'!$N$239:$N$470,MATCH(RIGHT(M271,255),RIGHT('Disaggregation Data'!$J$239:$J$470,255),0))=0,"",INDEX('Disaggregation Data'!$N$239:$N$470,MATCH(RIGHT(M271,255),RIGHT('Disaggregation Data'!J$239:$J$470,255),0))),"")</f>
        <v/>
      </c>
      <c r="I271" s="477" t="str">
        <f t="array" ref="I271">IFERROR(IF(INDEX('Disaggregation Records'!$G$59:$G$92,MATCH(LEFT(L271,255),LEFT('Disaggregation Records'!$D$59:$D$92,255),0))=0,"",INDEX('Disaggregation Records'!$G$59:$G$92,MATCH(LEFT(L271,255),LEFT('Disaggregation Records'!$D$59:$D$92,255),0))),"")</f>
        <v/>
      </c>
      <c r="J271" s="491" t="s">
        <v>782</v>
      </c>
      <c r="K271" s="491">
        <f t="shared" si="16"/>
        <v>3</v>
      </c>
      <c r="L271" s="491" t="str">
        <f t="shared" si="17"/>
        <v>HIV O-4a(M): Percentage of men reporting the use of a condom the last time they had anal sex with a male partner-3</v>
      </c>
      <c r="M271" s="491" t="str">
        <f t="shared" si="18"/>
        <v>HIV O-4a(M): Percentage of men reporting the use of a condom the last time they had anal sex with a male partner</v>
      </c>
      <c r="N271" s="491" t="b">
        <f t="shared" si="19"/>
        <v>1</v>
      </c>
      <c r="O271" s="492" t="s">
        <v>1861</v>
      </c>
      <c r="P271" s="201"/>
      <c r="Q271" s="178"/>
      <c r="U271" s="407"/>
      <c r="V271" s="407"/>
    </row>
    <row r="272" spans="1:22" ht="37.5" customHeight="1" x14ac:dyDescent="0.25">
      <c r="A272" s="367">
        <v>3</v>
      </c>
      <c r="B272" s="386" t="str">
        <f>IFERROR(VLOOKUP(A272,'Outcome Indicators - Section C'!$A$10:$S$35,19,FALSE),"")</f>
        <v>HIV O-4a(M): Percentage of men reporting the use of a condom the last time they had anal sex with a male partner</v>
      </c>
      <c r="C272" s="490" t="str">
        <f t="array" ref="C272">IFERROR(IF(INDEX('Disaggregation Records'!$E$59:$E$92,MATCH(RIGHT(L272,255),RIGHT('Disaggregation Records'!$D$59:$D$92,255),0))=0,"",INDEX('Disaggregation Records'!$E$59:$E$92,MATCH(RIGHT(L272,255),RIGHT('Disaggregation Records'!$D$59:$D$92,255),0))),"")</f>
        <v/>
      </c>
      <c r="D272" s="490" t="str">
        <f t="array" ref="D272">IFERROR(IF(INDEX('Disaggregation Records'!$F$59:$F$92,MATCH(RIGHT(L272,255),RIGHT('Disaggregation Records'!$D$59:$D$92,255),0))=0,"",INDEX('Disaggregation Records'!$F$59:$F$92,MATCH(RIGHT(L272,255),RIGHT('Disaggregation Records'!$D$59:$D$92,255),0))),"")</f>
        <v/>
      </c>
      <c r="E272" s="370" t="str">
        <f t="array" ref="E272">IFERROR(IF(INDEX('Disaggregation Data'!$K$239:$K$470,MATCH(RIGHT(M272,255),RIGHT('Disaggregation Data'!$J$239:$J$470,255),0))=0,"",INDEX('Disaggregation Data'!$K$239:$K$470,MATCH(RIGHT(M272,255),RIGHT('Disaggregation Data'!J$239:$J$470,255),0))),"")</f>
        <v/>
      </c>
      <c r="F272" s="370" t="str">
        <f t="array" ref="F272">IFERROR(IF(INDEX('Disaggregation Data'!$L$239:$L$470,MATCH(RIGHT(M272,255),RIGHT('Disaggregation Data'!$J$239:$J$470,255),0))=0,"",INDEX('Disaggregation Data'!$L$239:$L$470,MATCH(RIGHT(M272,255),RIGHT('Disaggregation Data'!J$239:$J$470,255),0))),"")</f>
        <v/>
      </c>
      <c r="G272" s="370" t="str">
        <f t="array" ref="G272">IFERROR(IF(INDEX('Disaggregation Data'!$M$239:$M$470,MATCH(RIGHT(M272,255),RIGHT('Disaggregation Data'!$J$239:$J$470,255),0))=0,"",INDEX('Disaggregation Data'!$M$239:$M$470,MATCH(RIGHT(M272,255),RIGHT('Disaggregation Data'!J$239:$J$470,255),0))),"")</f>
        <v/>
      </c>
      <c r="H272" s="369" t="str">
        <f t="array" ref="H272">IFERROR(IF(INDEX('Disaggregation Data'!$N$239:$N$470,MATCH(RIGHT(M272,255),RIGHT('Disaggregation Data'!$J$239:$J$470,255),0))=0,"",INDEX('Disaggregation Data'!$N$239:$N$470,MATCH(RIGHT(M272,255),RIGHT('Disaggregation Data'!J$239:$J$470,255),0))),"")</f>
        <v/>
      </c>
      <c r="I272" s="477" t="str">
        <f t="array" ref="I272">IFERROR(IF(INDEX('Disaggregation Records'!$G$59:$G$92,MATCH(LEFT(L272,255),LEFT('Disaggregation Records'!$D$59:$D$92,255),0))=0,"",INDEX('Disaggregation Records'!$G$59:$G$92,MATCH(LEFT(L272,255),LEFT('Disaggregation Records'!$D$59:$D$92,255),0))),"")</f>
        <v/>
      </c>
      <c r="J272" s="491" t="s">
        <v>782</v>
      </c>
      <c r="K272" s="491">
        <f t="shared" si="16"/>
        <v>4</v>
      </c>
      <c r="L272" s="491" t="str">
        <f t="shared" si="17"/>
        <v>HIV O-4a(M): Percentage of men reporting the use of a condom the last time they had anal sex with a male partner-4</v>
      </c>
      <c r="M272" s="491" t="str">
        <f t="shared" si="18"/>
        <v>HIV O-4a(M): Percentage of men reporting the use of a condom the last time they had anal sex with a male partner</v>
      </c>
      <c r="N272" s="491" t="b">
        <f t="shared" si="19"/>
        <v>1</v>
      </c>
      <c r="O272" s="492" t="s">
        <v>1862</v>
      </c>
      <c r="P272" s="201"/>
      <c r="Q272" s="178"/>
      <c r="U272" s="407"/>
      <c r="V272" s="407"/>
    </row>
    <row r="273" spans="1:22" ht="37.5" customHeight="1" x14ac:dyDescent="0.25">
      <c r="A273" s="367">
        <v>3</v>
      </c>
      <c r="B273" s="386" t="str">
        <f>IFERROR(VLOOKUP(A273,'Outcome Indicators - Section C'!$A$10:$S$35,19,FALSE),"")</f>
        <v>HIV O-4a(M): Percentage of men reporting the use of a condom the last time they had anal sex with a male partner</v>
      </c>
      <c r="C273" s="490" t="str">
        <f t="array" ref="C273">IFERROR(IF(INDEX('Disaggregation Records'!$E$59:$E$92,MATCH(RIGHT(L273,255),RIGHT('Disaggregation Records'!$D$59:$D$92,255),0))=0,"",INDEX('Disaggregation Records'!$E$59:$E$92,MATCH(RIGHT(L273,255),RIGHT('Disaggregation Records'!$D$59:$D$92,255),0))),"")</f>
        <v/>
      </c>
      <c r="D273" s="490" t="str">
        <f t="array" ref="D273">IFERROR(IF(INDEX('Disaggregation Records'!$F$59:$F$92,MATCH(RIGHT(L273,255),RIGHT('Disaggregation Records'!$D$59:$D$92,255),0))=0,"",INDEX('Disaggregation Records'!$F$59:$F$92,MATCH(RIGHT(L273,255),RIGHT('Disaggregation Records'!$D$59:$D$92,255),0))),"")</f>
        <v/>
      </c>
      <c r="E273" s="370" t="str">
        <f t="array" ref="E273">IFERROR(IF(INDEX('Disaggregation Data'!$K$239:$K$470,MATCH(RIGHT(M273,255),RIGHT('Disaggregation Data'!$J$239:$J$470,255),0))=0,"",INDEX('Disaggregation Data'!$K$239:$K$470,MATCH(RIGHT(M273,255),RIGHT('Disaggregation Data'!J$239:$J$470,255),0))),"")</f>
        <v/>
      </c>
      <c r="F273" s="370" t="str">
        <f t="array" ref="F273">IFERROR(IF(INDEX('Disaggregation Data'!$L$239:$L$470,MATCH(RIGHT(M273,255),RIGHT('Disaggregation Data'!$J$239:$J$470,255),0))=0,"",INDEX('Disaggregation Data'!$L$239:$L$470,MATCH(RIGHT(M273,255),RIGHT('Disaggregation Data'!J$239:$J$470,255),0))),"")</f>
        <v/>
      </c>
      <c r="G273" s="370" t="str">
        <f t="array" ref="G273">IFERROR(IF(INDEX('Disaggregation Data'!$M$239:$M$470,MATCH(RIGHT(M273,255),RIGHT('Disaggregation Data'!$J$239:$J$470,255),0))=0,"",INDEX('Disaggregation Data'!$M$239:$M$470,MATCH(RIGHT(M273,255),RIGHT('Disaggregation Data'!J$239:$J$470,255),0))),"")</f>
        <v/>
      </c>
      <c r="H273" s="369" t="str">
        <f t="array" ref="H273">IFERROR(IF(INDEX('Disaggregation Data'!$N$239:$N$470,MATCH(RIGHT(M273,255),RIGHT('Disaggregation Data'!$J$239:$J$470,255),0))=0,"",INDEX('Disaggregation Data'!$N$239:$N$470,MATCH(RIGHT(M273,255),RIGHT('Disaggregation Data'!J$239:$J$470,255),0))),"")</f>
        <v/>
      </c>
      <c r="I273" s="477" t="str">
        <f t="array" ref="I273">IFERROR(IF(INDEX('Disaggregation Records'!$G$59:$G$92,MATCH(LEFT(L273,255),LEFT('Disaggregation Records'!$D$59:$D$92,255),0))=0,"",INDEX('Disaggregation Records'!$G$59:$G$92,MATCH(LEFT(L273,255),LEFT('Disaggregation Records'!$D$59:$D$92,255),0))),"")</f>
        <v/>
      </c>
      <c r="J273" s="491" t="s">
        <v>782</v>
      </c>
      <c r="K273" s="491">
        <f t="shared" si="16"/>
        <v>5</v>
      </c>
      <c r="L273" s="491" t="str">
        <f t="shared" si="17"/>
        <v>HIV O-4a(M): Percentage of men reporting the use of a condom the last time they had anal sex with a male partner-5</v>
      </c>
      <c r="M273" s="491" t="str">
        <f t="shared" si="18"/>
        <v>HIV O-4a(M): Percentage of men reporting the use of a condom the last time they had anal sex with a male partner</v>
      </c>
      <c r="N273" s="491" t="b">
        <f t="shared" si="19"/>
        <v>1</v>
      </c>
      <c r="O273" s="492" t="s">
        <v>1863</v>
      </c>
      <c r="P273" s="201"/>
      <c r="Q273" s="178"/>
      <c r="U273" s="407"/>
      <c r="V273" s="407"/>
    </row>
    <row r="274" spans="1:22" ht="37.5" customHeight="1" x14ac:dyDescent="0.25">
      <c r="A274" s="367">
        <v>3</v>
      </c>
      <c r="B274" s="386" t="str">
        <f>IFERROR(VLOOKUP(A274,'Outcome Indicators - Section C'!$A$10:$S$35,19,FALSE),"")</f>
        <v>HIV O-4a(M): Percentage of men reporting the use of a condom the last time they had anal sex with a male partner</v>
      </c>
      <c r="C274" s="490" t="str">
        <f t="array" ref="C274">IFERROR(IF(INDEX('Disaggregation Records'!$E$59:$E$92,MATCH(RIGHT(L274,255),RIGHT('Disaggregation Records'!$D$59:$D$92,255),0))=0,"",INDEX('Disaggregation Records'!$E$59:$E$92,MATCH(RIGHT(L274,255),RIGHT('Disaggregation Records'!$D$59:$D$92,255),0))),"")</f>
        <v/>
      </c>
      <c r="D274" s="490" t="str">
        <f t="array" ref="D274">IFERROR(IF(INDEX('Disaggregation Records'!$F$59:$F$92,MATCH(RIGHT(L274,255),RIGHT('Disaggregation Records'!$D$59:$D$92,255),0))=0,"",INDEX('Disaggregation Records'!$F$59:$F$92,MATCH(RIGHT(L274,255),RIGHT('Disaggregation Records'!$D$59:$D$92,255),0))),"")</f>
        <v/>
      </c>
      <c r="E274" s="370" t="str">
        <f t="array" ref="E274">IFERROR(IF(INDEX('Disaggregation Data'!$K$239:$K$470,MATCH(RIGHT(M274,255),RIGHT('Disaggregation Data'!$J$239:$J$470,255),0))=0,"",INDEX('Disaggregation Data'!$K$239:$K$470,MATCH(RIGHT(M274,255),RIGHT('Disaggregation Data'!J$239:$J$470,255),0))),"")</f>
        <v/>
      </c>
      <c r="F274" s="370" t="str">
        <f t="array" ref="F274">IFERROR(IF(INDEX('Disaggregation Data'!$L$239:$L$470,MATCH(RIGHT(M274,255),RIGHT('Disaggregation Data'!$J$239:$J$470,255),0))=0,"",INDEX('Disaggregation Data'!$L$239:$L$470,MATCH(RIGHT(M274,255),RIGHT('Disaggregation Data'!J$239:$J$470,255),0))),"")</f>
        <v/>
      </c>
      <c r="G274" s="370" t="str">
        <f t="array" ref="G274">IFERROR(IF(INDEX('Disaggregation Data'!$M$239:$M$470,MATCH(RIGHT(M274,255),RIGHT('Disaggregation Data'!$J$239:$J$470,255),0))=0,"",INDEX('Disaggregation Data'!$M$239:$M$470,MATCH(RIGHT(M274,255),RIGHT('Disaggregation Data'!J$239:$J$470,255),0))),"")</f>
        <v/>
      </c>
      <c r="H274" s="369" t="str">
        <f t="array" ref="H274">IFERROR(IF(INDEX('Disaggregation Data'!$N$239:$N$470,MATCH(RIGHT(M274,255),RIGHT('Disaggregation Data'!$J$239:$J$470,255),0))=0,"",INDEX('Disaggregation Data'!$N$239:$N$470,MATCH(RIGHT(M274,255),RIGHT('Disaggregation Data'!J$239:$J$470,255),0))),"")</f>
        <v/>
      </c>
      <c r="I274" s="477" t="str">
        <f t="array" ref="I274">IFERROR(IF(INDEX('Disaggregation Records'!$G$59:$G$92,MATCH(LEFT(L274,255),LEFT('Disaggregation Records'!$D$59:$D$92,255),0))=0,"",INDEX('Disaggregation Records'!$G$59:$G$92,MATCH(LEFT(L274,255),LEFT('Disaggregation Records'!$D$59:$D$92,255),0))),"")</f>
        <v/>
      </c>
      <c r="J274" s="491" t="s">
        <v>782</v>
      </c>
      <c r="K274" s="491">
        <f t="shared" si="16"/>
        <v>6</v>
      </c>
      <c r="L274" s="491" t="str">
        <f t="shared" si="17"/>
        <v>HIV O-4a(M): Percentage of men reporting the use of a condom the last time they had anal sex with a male partner-6</v>
      </c>
      <c r="M274" s="491" t="str">
        <f t="shared" si="18"/>
        <v>HIV O-4a(M): Percentage of men reporting the use of a condom the last time they had anal sex with a male partner</v>
      </c>
      <c r="N274" s="491" t="b">
        <f t="shared" si="19"/>
        <v>1</v>
      </c>
      <c r="O274" s="492" t="s">
        <v>1864</v>
      </c>
      <c r="P274" s="201"/>
      <c r="Q274" s="178"/>
      <c r="U274" s="407"/>
      <c r="V274" s="407"/>
    </row>
    <row r="275" spans="1:22" ht="37.5" customHeight="1" x14ac:dyDescent="0.25">
      <c r="A275" s="367">
        <v>3</v>
      </c>
      <c r="B275" s="386" t="str">
        <f>IFERROR(VLOOKUP(A275,'Outcome Indicators - Section C'!$A$10:$S$35,19,FALSE),"")</f>
        <v>HIV O-4a(M): Percentage of men reporting the use of a condom the last time they had anal sex with a male partner</v>
      </c>
      <c r="C275" s="490" t="str">
        <f t="array" ref="C275">IFERROR(IF(INDEX('Disaggregation Records'!$E$59:$E$92,MATCH(RIGHT(L275,255),RIGHT('Disaggregation Records'!$D$59:$D$92,255),0))=0,"",INDEX('Disaggregation Records'!$E$59:$E$92,MATCH(RIGHT(L275,255),RIGHT('Disaggregation Records'!$D$59:$D$92,255),0))),"")</f>
        <v/>
      </c>
      <c r="D275" s="490" t="str">
        <f t="array" ref="D275">IFERROR(IF(INDEX('Disaggregation Records'!$F$59:$F$92,MATCH(RIGHT(L275,255),RIGHT('Disaggregation Records'!$D$59:$D$92,255),0))=0,"",INDEX('Disaggregation Records'!$F$59:$F$92,MATCH(RIGHT(L275,255),RIGHT('Disaggregation Records'!$D$59:$D$92,255),0))),"")</f>
        <v/>
      </c>
      <c r="E275" s="370" t="str">
        <f t="array" ref="E275">IFERROR(IF(INDEX('Disaggregation Data'!$K$239:$K$470,MATCH(RIGHT(M275,255),RIGHT('Disaggregation Data'!$J$239:$J$470,255),0))=0,"",INDEX('Disaggregation Data'!$K$239:$K$470,MATCH(RIGHT(M275,255),RIGHT('Disaggregation Data'!J$239:$J$470,255),0))),"")</f>
        <v/>
      </c>
      <c r="F275" s="370" t="str">
        <f t="array" ref="F275">IFERROR(IF(INDEX('Disaggregation Data'!$L$239:$L$470,MATCH(RIGHT(M275,255),RIGHT('Disaggregation Data'!$J$239:$J$470,255),0))=0,"",INDEX('Disaggregation Data'!$L$239:$L$470,MATCH(RIGHT(M275,255),RIGHT('Disaggregation Data'!J$239:$J$470,255),0))),"")</f>
        <v/>
      </c>
      <c r="G275" s="370" t="str">
        <f t="array" ref="G275">IFERROR(IF(INDEX('Disaggregation Data'!$M$239:$M$470,MATCH(RIGHT(M275,255),RIGHT('Disaggregation Data'!$J$239:$J$470,255),0))=0,"",INDEX('Disaggregation Data'!$M$239:$M$470,MATCH(RIGHT(M275,255),RIGHT('Disaggregation Data'!J$239:$J$470,255),0))),"")</f>
        <v/>
      </c>
      <c r="H275" s="369" t="str">
        <f t="array" ref="H275">IFERROR(IF(INDEX('Disaggregation Data'!$N$239:$N$470,MATCH(RIGHT(M275,255),RIGHT('Disaggregation Data'!$J$239:$J$470,255),0))=0,"",INDEX('Disaggregation Data'!$N$239:$N$470,MATCH(RIGHT(M275,255),RIGHT('Disaggregation Data'!J$239:$J$470,255),0))),"")</f>
        <v/>
      </c>
      <c r="I275" s="477" t="str">
        <f t="array" ref="I275">IFERROR(IF(INDEX('Disaggregation Records'!$G$59:$G$92,MATCH(LEFT(L275,255),LEFT('Disaggregation Records'!$D$59:$D$92,255),0))=0,"",INDEX('Disaggregation Records'!$G$59:$G$92,MATCH(LEFT(L275,255),LEFT('Disaggregation Records'!$D$59:$D$92,255),0))),"")</f>
        <v/>
      </c>
      <c r="J275" s="491" t="s">
        <v>782</v>
      </c>
      <c r="K275" s="491">
        <f t="shared" si="16"/>
        <v>7</v>
      </c>
      <c r="L275" s="491" t="str">
        <f t="shared" si="17"/>
        <v>HIV O-4a(M): Percentage of men reporting the use of a condom the last time they had anal sex with a male partner-7</v>
      </c>
      <c r="M275" s="491" t="str">
        <f t="shared" si="18"/>
        <v>HIV O-4a(M): Percentage of men reporting the use of a condom the last time they had anal sex with a male partner</v>
      </c>
      <c r="N275" s="491" t="b">
        <f t="shared" si="19"/>
        <v>1</v>
      </c>
      <c r="O275" s="492" t="s">
        <v>1865</v>
      </c>
      <c r="P275" s="201"/>
      <c r="Q275" s="178"/>
      <c r="U275" s="407"/>
      <c r="V275" s="407"/>
    </row>
    <row r="276" spans="1:22" ht="37.5" customHeight="1" x14ac:dyDescent="0.25">
      <c r="A276" s="367">
        <v>3</v>
      </c>
      <c r="B276" s="386" t="str">
        <f>IFERROR(VLOOKUP(A276,'Outcome Indicators - Section C'!$A$10:$S$35,19,FALSE),"")</f>
        <v>HIV O-4a(M): Percentage of men reporting the use of a condom the last time they had anal sex with a male partner</v>
      </c>
      <c r="C276" s="490" t="str">
        <f t="array" ref="C276">IFERROR(IF(INDEX('Disaggregation Records'!$E$59:$E$92,MATCH(RIGHT(L276,255),RIGHT('Disaggregation Records'!$D$59:$D$92,255),0))=0,"",INDEX('Disaggregation Records'!$E$59:$E$92,MATCH(RIGHT(L276,255),RIGHT('Disaggregation Records'!$D$59:$D$92,255),0))),"")</f>
        <v/>
      </c>
      <c r="D276" s="490" t="str">
        <f t="array" ref="D276">IFERROR(IF(INDEX('Disaggregation Records'!$F$59:$F$92,MATCH(RIGHT(L276,255),RIGHT('Disaggregation Records'!$D$59:$D$92,255),0))=0,"",INDEX('Disaggregation Records'!$F$59:$F$92,MATCH(RIGHT(L276,255),RIGHT('Disaggregation Records'!$D$59:$D$92,255),0))),"")</f>
        <v/>
      </c>
      <c r="E276" s="370" t="str">
        <f t="array" ref="E276">IFERROR(IF(INDEX('Disaggregation Data'!$K$239:$K$470,MATCH(RIGHT(M276,255),RIGHT('Disaggregation Data'!$J$239:$J$470,255),0))=0,"",INDEX('Disaggregation Data'!$K$239:$K$470,MATCH(RIGHT(M276,255),RIGHT('Disaggregation Data'!J$239:$J$470,255),0))),"")</f>
        <v/>
      </c>
      <c r="F276" s="370" t="str">
        <f t="array" ref="F276">IFERROR(IF(INDEX('Disaggregation Data'!$L$239:$L$470,MATCH(RIGHT(M276,255),RIGHT('Disaggregation Data'!$J$239:$J$470,255),0))=0,"",INDEX('Disaggregation Data'!$L$239:$L$470,MATCH(RIGHT(M276,255),RIGHT('Disaggregation Data'!J$239:$J$470,255),0))),"")</f>
        <v/>
      </c>
      <c r="G276" s="370" t="str">
        <f t="array" ref="G276">IFERROR(IF(INDEX('Disaggregation Data'!$M$239:$M$470,MATCH(RIGHT(M276,255),RIGHT('Disaggregation Data'!$J$239:$J$470,255),0))=0,"",INDEX('Disaggregation Data'!$M$239:$M$470,MATCH(RIGHT(M276,255),RIGHT('Disaggregation Data'!J$239:$J$470,255),0))),"")</f>
        <v/>
      </c>
      <c r="H276" s="369" t="str">
        <f t="array" ref="H276">IFERROR(IF(INDEX('Disaggregation Data'!$N$239:$N$470,MATCH(RIGHT(M276,255),RIGHT('Disaggregation Data'!$J$239:$J$470,255),0))=0,"",INDEX('Disaggregation Data'!$N$239:$N$470,MATCH(RIGHT(M276,255),RIGHT('Disaggregation Data'!J$239:$J$470,255),0))),"")</f>
        <v/>
      </c>
      <c r="I276" s="477" t="str">
        <f t="array" ref="I276">IFERROR(IF(INDEX('Disaggregation Records'!$G$59:$G$92,MATCH(LEFT(L276,255),LEFT('Disaggregation Records'!$D$59:$D$92,255),0))=0,"",INDEX('Disaggregation Records'!$G$59:$G$92,MATCH(LEFT(L276,255),LEFT('Disaggregation Records'!$D$59:$D$92,255),0))),"")</f>
        <v/>
      </c>
      <c r="J276" s="491" t="s">
        <v>782</v>
      </c>
      <c r="K276" s="491">
        <f t="shared" si="16"/>
        <v>8</v>
      </c>
      <c r="L276" s="491" t="str">
        <f t="shared" si="17"/>
        <v>HIV O-4a(M): Percentage of men reporting the use of a condom the last time they had anal sex with a male partner-8</v>
      </c>
      <c r="M276" s="491" t="str">
        <f t="shared" si="18"/>
        <v>HIV O-4a(M): Percentage of men reporting the use of a condom the last time they had anal sex with a male partner</v>
      </c>
      <c r="N276" s="491" t="b">
        <f t="shared" si="19"/>
        <v>1</v>
      </c>
      <c r="O276" s="492" t="s">
        <v>1866</v>
      </c>
      <c r="P276" s="201"/>
      <c r="Q276" s="178"/>
      <c r="U276" s="407"/>
      <c r="V276" s="407"/>
    </row>
    <row r="277" spans="1:22" ht="37.5" customHeight="1" x14ac:dyDescent="0.25">
      <c r="A277" s="367">
        <v>3</v>
      </c>
      <c r="B277" s="386" t="str">
        <f>IFERROR(VLOOKUP(A277,'Outcome Indicators - Section C'!$A$10:$S$35,19,FALSE),"")</f>
        <v>HIV O-4a(M): Percentage of men reporting the use of a condom the last time they had anal sex with a male partner</v>
      </c>
      <c r="C277" s="490" t="str">
        <f t="array" ref="C277">IFERROR(IF(INDEX('Disaggregation Records'!$E$59:$E$92,MATCH(RIGHT(L277,255),RIGHT('Disaggregation Records'!$D$59:$D$92,255),0))=0,"",INDEX('Disaggregation Records'!$E$59:$E$92,MATCH(RIGHT(L277,255),RIGHT('Disaggregation Records'!$D$59:$D$92,255),0))),"")</f>
        <v/>
      </c>
      <c r="D277" s="490" t="str">
        <f t="array" ref="D277">IFERROR(IF(INDEX('Disaggregation Records'!$F$59:$F$92,MATCH(RIGHT(L277,255),RIGHT('Disaggregation Records'!$D$59:$D$92,255),0))=0,"",INDEX('Disaggregation Records'!$F$59:$F$92,MATCH(RIGHT(L277,255),RIGHT('Disaggregation Records'!$D$59:$D$92,255),0))),"")</f>
        <v/>
      </c>
      <c r="E277" s="370" t="str">
        <f t="array" ref="E277">IFERROR(IF(INDEX('Disaggregation Data'!$K$239:$K$470,MATCH(RIGHT(M277,255),RIGHT('Disaggregation Data'!$J$239:$J$470,255),0))=0,"",INDEX('Disaggregation Data'!$K$239:$K$470,MATCH(RIGHT(M277,255),RIGHT('Disaggregation Data'!J$239:$J$470,255),0))),"")</f>
        <v/>
      </c>
      <c r="F277" s="370" t="str">
        <f t="array" ref="F277">IFERROR(IF(INDEX('Disaggregation Data'!$L$239:$L$470,MATCH(RIGHT(M277,255),RIGHT('Disaggregation Data'!$J$239:$J$470,255),0))=0,"",INDEX('Disaggregation Data'!$L$239:$L$470,MATCH(RIGHT(M277,255),RIGHT('Disaggregation Data'!J$239:$J$470,255),0))),"")</f>
        <v/>
      </c>
      <c r="G277" s="370" t="str">
        <f t="array" ref="G277">IFERROR(IF(INDEX('Disaggregation Data'!$M$239:$M$470,MATCH(RIGHT(M277,255),RIGHT('Disaggregation Data'!$J$239:$J$470,255),0))=0,"",INDEX('Disaggregation Data'!$M$239:$M$470,MATCH(RIGHT(M277,255),RIGHT('Disaggregation Data'!J$239:$J$470,255),0))),"")</f>
        <v/>
      </c>
      <c r="H277" s="369" t="str">
        <f t="array" ref="H277">IFERROR(IF(INDEX('Disaggregation Data'!$N$239:$N$470,MATCH(RIGHT(M277,255),RIGHT('Disaggregation Data'!$J$239:$J$470,255),0))=0,"",INDEX('Disaggregation Data'!$N$239:$N$470,MATCH(RIGHT(M277,255),RIGHT('Disaggregation Data'!J$239:$J$470,255),0))),"")</f>
        <v/>
      </c>
      <c r="I277" s="477" t="str">
        <f t="array" ref="I277">IFERROR(IF(INDEX('Disaggregation Records'!$G$59:$G$92,MATCH(LEFT(L277,255),LEFT('Disaggregation Records'!$D$59:$D$92,255),0))=0,"",INDEX('Disaggregation Records'!$G$59:$G$92,MATCH(LEFT(L277,255),LEFT('Disaggregation Records'!$D$59:$D$92,255),0))),"")</f>
        <v/>
      </c>
      <c r="J277" s="491" t="s">
        <v>782</v>
      </c>
      <c r="K277" s="491">
        <f t="shared" si="16"/>
        <v>9</v>
      </c>
      <c r="L277" s="491" t="str">
        <f t="shared" si="17"/>
        <v>HIV O-4a(M): Percentage of men reporting the use of a condom the last time they had anal sex with a male partner-9</v>
      </c>
      <c r="M277" s="491" t="str">
        <f t="shared" si="18"/>
        <v>HIV O-4a(M): Percentage of men reporting the use of a condom the last time they had anal sex with a male partner</v>
      </c>
      <c r="N277" s="491" t="b">
        <f t="shared" si="19"/>
        <v>1</v>
      </c>
      <c r="O277" s="492" t="s">
        <v>1867</v>
      </c>
      <c r="P277" s="201"/>
      <c r="Q277" s="178"/>
      <c r="U277" s="407"/>
      <c r="V277" s="407"/>
    </row>
    <row r="278" spans="1:22" ht="37.5" customHeight="1" x14ac:dyDescent="0.25">
      <c r="A278" s="367">
        <v>4</v>
      </c>
      <c r="B278" s="386" t="str">
        <f>IFERROR(VLOOKUP(A278,'Outcome Indicators - Section C'!$A$10:$S$35,19,FALSE),"")</f>
        <v>HIV O-6(M): Percentage of people who inject drugs reporting the use of sterile injecting equipment the last time they injected</v>
      </c>
      <c r="C278" s="490" t="str">
        <f t="array" ref="C278">IFERROR(IF(INDEX('Disaggregation Records'!$E$59:$E$92,MATCH(RIGHT(L278,255),RIGHT('Disaggregation Records'!$D$59:$D$92,255),0))=0,"",INDEX('Disaggregation Records'!$E$59:$E$92,MATCH(RIGHT(L278,255),RIGHT('Disaggregation Records'!$D$59:$D$92,255),0))),"")</f>
        <v>Age</v>
      </c>
      <c r="D278" s="490" t="str">
        <f t="array" ref="D278">IFERROR(IF(INDEX('Disaggregation Records'!$F$59:$F$92,MATCH(RIGHT(L278,255),RIGHT('Disaggregation Records'!$D$59:$D$92,255),0))=0,"",INDEX('Disaggregation Records'!$F$59:$F$92,MATCH(RIGHT(L278,255),RIGHT('Disaggregation Records'!$D$59:$D$92,255),0))),"")</f>
        <v>25+</v>
      </c>
      <c r="E278" s="370" t="s">
        <v>4982</v>
      </c>
      <c r="F278" s="370" t="s">
        <v>346</v>
      </c>
      <c r="G278" s="370" t="s">
        <v>4908</v>
      </c>
      <c r="H278" s="369" t="s">
        <v>4983</v>
      </c>
      <c r="I278" s="477" t="str">
        <f t="array" ref="I278">IFERROR(IF(INDEX('Disaggregation Records'!$G$59:$G$92,MATCH(LEFT(L278,255),LEFT('Disaggregation Records'!$D$59:$D$92,255),0))=0,"",INDEX('Disaggregation Records'!$G$59:$G$92,MATCH(LEFT(L278,255),LEFT('Disaggregation Records'!$D$59:$D$92,255),0))),"")</f>
        <v>a1L36000000zoM9EAI</v>
      </c>
      <c r="J278" s="491" t="s">
        <v>783</v>
      </c>
      <c r="K278" s="491">
        <f t="shared" si="16"/>
        <v>0</v>
      </c>
      <c r="L278" s="491" t="str">
        <f t="shared" si="17"/>
        <v>HIV O-6(M): Percentage of people who inject drugs reporting the use of sterile injecting equipment the last time they injected-0</v>
      </c>
      <c r="M278" s="491" t="str">
        <f t="shared" si="18"/>
        <v>HIV O-6(M): Percentage of people who inject drugs reporting the use of sterile injecting equipment the last time they injectedAge25+</v>
      </c>
      <c r="N278" s="491" t="b">
        <f t="shared" si="19"/>
        <v>1</v>
      </c>
      <c r="O278" s="492" t="s">
        <v>1868</v>
      </c>
      <c r="P278" s="201"/>
      <c r="Q278" s="178"/>
      <c r="U278" s="407"/>
      <c r="V278" s="407"/>
    </row>
    <row r="279" spans="1:22" ht="37.5" customHeight="1" x14ac:dyDescent="0.25">
      <c r="A279" s="367">
        <v>4</v>
      </c>
      <c r="B279" s="386" t="str">
        <f>IFERROR(VLOOKUP(A279,'Outcome Indicators - Section C'!$A$10:$S$35,19,FALSE),"")</f>
        <v>HIV O-6(M): Percentage of people who inject drugs reporting the use of sterile injecting equipment the last time they injected</v>
      </c>
      <c r="C279" s="490" t="str">
        <f t="array" ref="C279">IFERROR(IF(INDEX('Disaggregation Records'!$E$59:$E$92,MATCH(RIGHT(L279,255),RIGHT('Disaggregation Records'!$D$59:$D$92,255),0))=0,"",INDEX('Disaggregation Records'!$E$59:$E$92,MATCH(RIGHT(L279,255),RIGHT('Disaggregation Records'!$D$59:$D$92,255),0))),"")</f>
        <v>Age</v>
      </c>
      <c r="D279" s="490" t="str">
        <f t="array" ref="D279">IFERROR(IF(INDEX('Disaggregation Records'!$F$59:$F$92,MATCH(RIGHT(L279,255),RIGHT('Disaggregation Records'!$D$59:$D$92,255),0))=0,"",INDEX('Disaggregation Records'!$F$59:$F$92,MATCH(RIGHT(L279,255),RIGHT('Disaggregation Records'!$D$59:$D$92,255),0))),"")</f>
        <v>U25</v>
      </c>
      <c r="E279" s="370" t="s">
        <v>4984</v>
      </c>
      <c r="F279" s="370" t="s">
        <v>346</v>
      </c>
      <c r="G279" s="370" t="s">
        <v>4908</v>
      </c>
      <c r="H279" s="369" t="s">
        <v>4985</v>
      </c>
      <c r="I279" s="477" t="str">
        <f t="array" ref="I279">IFERROR(IF(INDEX('Disaggregation Records'!$G$59:$G$92,MATCH(LEFT(L279,255),LEFT('Disaggregation Records'!$D$59:$D$92,255),0))=0,"",INDEX('Disaggregation Records'!$G$59:$G$92,MATCH(LEFT(L279,255),LEFT('Disaggregation Records'!$D$59:$D$92,255),0))),"")</f>
        <v>a1L36000000zoMAEAY</v>
      </c>
      <c r="J279" s="491" t="s">
        <v>783</v>
      </c>
      <c r="K279" s="491">
        <f t="shared" si="16"/>
        <v>1</v>
      </c>
      <c r="L279" s="491" t="str">
        <f t="shared" si="17"/>
        <v>HIV O-6(M): Percentage of people who inject drugs reporting the use of sterile injecting equipment the last time they injected-1</v>
      </c>
      <c r="M279" s="491" t="str">
        <f t="shared" si="18"/>
        <v>HIV O-6(M): Percentage of people who inject drugs reporting the use of sterile injecting equipment the last time they injectedAgeU25</v>
      </c>
      <c r="N279" s="491" t="b">
        <f t="shared" si="19"/>
        <v>1</v>
      </c>
      <c r="O279" s="492" t="s">
        <v>1869</v>
      </c>
      <c r="P279" s="201"/>
      <c r="Q279" s="178"/>
      <c r="U279" s="407"/>
      <c r="V279" s="407"/>
    </row>
    <row r="280" spans="1:22" ht="37.5" customHeight="1" x14ac:dyDescent="0.25">
      <c r="A280" s="367">
        <v>4</v>
      </c>
      <c r="B280" s="386" t="str">
        <f>IFERROR(VLOOKUP(A280,'Outcome Indicators - Section C'!$A$10:$S$35,19,FALSE),"")</f>
        <v>HIV O-6(M): Percentage of people who inject drugs reporting the use of sterile injecting equipment the last time they injected</v>
      </c>
      <c r="C280" s="490" t="str">
        <f t="array" ref="C280">IFERROR(IF(INDEX('Disaggregation Records'!$E$59:$E$92,MATCH(RIGHT(L280,255),RIGHT('Disaggregation Records'!$D$59:$D$92,255),0))=0,"",INDEX('Disaggregation Records'!$E$59:$E$92,MATCH(RIGHT(L280,255),RIGHT('Disaggregation Records'!$D$59:$D$92,255),0))),"")</f>
        <v>Gender</v>
      </c>
      <c r="D280" s="490" t="str">
        <f t="array" ref="D280">IFERROR(IF(INDEX('Disaggregation Records'!$F$59:$F$92,MATCH(RIGHT(L280,255),RIGHT('Disaggregation Records'!$D$59:$D$92,255),0))=0,"",INDEX('Disaggregation Records'!$F$59:$F$92,MATCH(RIGHT(L280,255),RIGHT('Disaggregation Records'!$D$59:$D$92,255),0))),"")</f>
        <v>Male</v>
      </c>
      <c r="E280" s="370" t="s">
        <v>4986</v>
      </c>
      <c r="F280" s="370" t="s">
        <v>346</v>
      </c>
      <c r="G280" s="370" t="s">
        <v>4908</v>
      </c>
      <c r="H280" s="369" t="s">
        <v>4987</v>
      </c>
      <c r="I280" s="477" t="str">
        <f t="array" ref="I280">IFERROR(IF(INDEX('Disaggregation Records'!$G$59:$G$92,MATCH(LEFT(L280,255),LEFT('Disaggregation Records'!$D$59:$D$92,255),0))=0,"",INDEX('Disaggregation Records'!$G$59:$G$92,MATCH(LEFT(L280,255),LEFT('Disaggregation Records'!$D$59:$D$92,255),0))),"")</f>
        <v>a1L36000000zoLHEAY</v>
      </c>
      <c r="J280" s="491" t="s">
        <v>783</v>
      </c>
      <c r="K280" s="491">
        <f t="shared" si="16"/>
        <v>2</v>
      </c>
      <c r="L280" s="491" t="str">
        <f t="shared" si="17"/>
        <v>HIV O-6(M): Percentage of people who inject drugs reporting the use of sterile injecting equipment the last time they injected-2</v>
      </c>
      <c r="M280" s="491" t="str">
        <f t="shared" si="18"/>
        <v>HIV O-6(M): Percentage of people who inject drugs reporting the use of sterile injecting equipment the last time they injectedGenderMale</v>
      </c>
      <c r="N280" s="491" t="b">
        <f t="shared" si="19"/>
        <v>1</v>
      </c>
      <c r="O280" s="492" t="s">
        <v>1870</v>
      </c>
      <c r="P280" s="201"/>
      <c r="Q280" s="178"/>
      <c r="U280" s="407"/>
      <c r="V280" s="407"/>
    </row>
    <row r="281" spans="1:22" ht="37.5" customHeight="1" x14ac:dyDescent="0.25">
      <c r="A281" s="367">
        <v>4</v>
      </c>
      <c r="B281" s="386" t="str">
        <f>IFERROR(VLOOKUP(A281,'Outcome Indicators - Section C'!$A$10:$S$35,19,FALSE),"")</f>
        <v>HIV O-6(M): Percentage of people who inject drugs reporting the use of sterile injecting equipment the last time they injected</v>
      </c>
      <c r="C281" s="490" t="str">
        <f t="array" ref="C281">IFERROR(IF(INDEX('Disaggregation Records'!$E$59:$E$92,MATCH(RIGHT(L281,255),RIGHT('Disaggregation Records'!$D$59:$D$92,255),0))=0,"",INDEX('Disaggregation Records'!$E$59:$E$92,MATCH(RIGHT(L281,255),RIGHT('Disaggregation Records'!$D$59:$D$92,255),0))),"")</f>
        <v>Gender</v>
      </c>
      <c r="D281" s="490" t="str">
        <f t="array" ref="D281">IFERROR(IF(INDEX('Disaggregation Records'!$F$59:$F$92,MATCH(RIGHT(L281,255),RIGHT('Disaggregation Records'!$D$59:$D$92,255),0))=0,"",INDEX('Disaggregation Records'!$F$59:$F$92,MATCH(RIGHT(L281,255),RIGHT('Disaggregation Records'!$D$59:$D$92,255),0))),"")</f>
        <v>Female</v>
      </c>
      <c r="E281" s="370" t="s">
        <v>4988</v>
      </c>
      <c r="F281" s="370" t="s">
        <v>346</v>
      </c>
      <c r="G281" s="370" t="s">
        <v>4908</v>
      </c>
      <c r="H281" s="369" t="s">
        <v>4989</v>
      </c>
      <c r="I281" s="477" t="str">
        <f t="array" ref="I281">IFERROR(IF(INDEX('Disaggregation Records'!$G$59:$G$92,MATCH(LEFT(L281,255),LEFT('Disaggregation Records'!$D$59:$D$92,255),0))=0,"",INDEX('Disaggregation Records'!$G$59:$G$92,MATCH(LEFT(L281,255),LEFT('Disaggregation Records'!$D$59:$D$92,255),0))),"")</f>
        <v>a1L36000000zoLIEAY</v>
      </c>
      <c r="J281" s="491" t="s">
        <v>783</v>
      </c>
      <c r="K281" s="491">
        <f t="shared" si="16"/>
        <v>3</v>
      </c>
      <c r="L281" s="491" t="str">
        <f t="shared" si="17"/>
        <v>HIV O-6(M): Percentage of people who inject drugs reporting the use of sterile injecting equipment the last time they injected-3</v>
      </c>
      <c r="M281" s="491" t="str">
        <f t="shared" si="18"/>
        <v>HIV O-6(M): Percentage of people who inject drugs reporting the use of sterile injecting equipment the last time they injectedGenderFemale</v>
      </c>
      <c r="N281" s="491" t="b">
        <f t="shared" si="19"/>
        <v>1</v>
      </c>
      <c r="O281" s="492" t="s">
        <v>1871</v>
      </c>
      <c r="P281" s="201"/>
      <c r="Q281" s="178"/>
      <c r="U281" s="407"/>
      <c r="V281" s="407"/>
    </row>
    <row r="282" spans="1:22" ht="37.5" customHeight="1" x14ac:dyDescent="0.25">
      <c r="A282" s="367">
        <v>4</v>
      </c>
      <c r="B282" s="386" t="str">
        <f>IFERROR(VLOOKUP(A282,'Outcome Indicators - Section C'!$A$10:$S$35,19,FALSE),"")</f>
        <v>HIV O-6(M): Percentage of people who inject drugs reporting the use of sterile injecting equipment the last time they injected</v>
      </c>
      <c r="C282" s="490" t="str">
        <f t="array" ref="C282">IFERROR(IF(INDEX('Disaggregation Records'!$E$59:$E$92,MATCH(RIGHT(L282,255),RIGHT('Disaggregation Records'!$D$59:$D$92,255),0))=0,"",INDEX('Disaggregation Records'!$E$59:$E$92,MATCH(RIGHT(L282,255),RIGHT('Disaggregation Records'!$D$59:$D$92,255),0))),"")</f>
        <v/>
      </c>
      <c r="D282" s="490" t="str">
        <f t="array" ref="D282">IFERROR(IF(INDEX('Disaggregation Records'!$F$59:$F$92,MATCH(RIGHT(L282,255),RIGHT('Disaggregation Records'!$D$59:$D$92,255),0))=0,"",INDEX('Disaggregation Records'!$F$59:$F$92,MATCH(RIGHT(L282,255),RIGHT('Disaggregation Records'!$D$59:$D$92,255),0))),"")</f>
        <v/>
      </c>
      <c r="E282" s="370" t="str">
        <f t="array" ref="E282">IFERROR(IF(INDEX('Disaggregation Data'!$K$239:$K$470,MATCH(RIGHT(M282,255),RIGHT('Disaggregation Data'!$J$239:$J$470,255),0))=0,"",INDEX('Disaggregation Data'!$K$239:$K$470,MATCH(RIGHT(M282,255),RIGHT('Disaggregation Data'!J$239:$J$470,255),0))),"")</f>
        <v/>
      </c>
      <c r="F282" s="370" t="str">
        <f t="array" ref="F282">IFERROR(IF(INDEX('Disaggregation Data'!$L$239:$L$470,MATCH(RIGHT(M282,255),RIGHT('Disaggregation Data'!$J$239:$J$470,255),0))=0,"",INDEX('Disaggregation Data'!$L$239:$L$470,MATCH(RIGHT(M282,255),RIGHT('Disaggregation Data'!J$239:$J$470,255),0))),"")</f>
        <v/>
      </c>
      <c r="G282" s="370" t="str">
        <f t="array" ref="G282">IFERROR(IF(INDEX('Disaggregation Data'!$M$239:$M$470,MATCH(RIGHT(M282,255),RIGHT('Disaggregation Data'!$J$239:$J$470,255),0))=0,"",INDEX('Disaggregation Data'!$M$239:$M$470,MATCH(RIGHT(M282,255),RIGHT('Disaggregation Data'!J$239:$J$470,255),0))),"")</f>
        <v/>
      </c>
      <c r="H282" s="369" t="str">
        <f t="array" ref="H282">IFERROR(IF(INDEX('Disaggregation Data'!$N$239:$N$470,MATCH(RIGHT(M282,255),RIGHT('Disaggregation Data'!$J$239:$J$470,255),0))=0,"",INDEX('Disaggregation Data'!$N$239:$N$470,MATCH(RIGHT(M282,255),RIGHT('Disaggregation Data'!J$239:$J$470,255),0))),"")</f>
        <v/>
      </c>
      <c r="I282" s="477" t="str">
        <f t="array" ref="I282">IFERROR(IF(INDEX('Disaggregation Records'!$G$59:$G$92,MATCH(LEFT(L282,255),LEFT('Disaggregation Records'!$D$59:$D$92,255),0))=0,"",INDEX('Disaggregation Records'!$G$59:$G$92,MATCH(LEFT(L282,255),LEFT('Disaggregation Records'!$D$59:$D$92,255),0))),"")</f>
        <v/>
      </c>
      <c r="J282" s="491" t="s">
        <v>783</v>
      </c>
      <c r="K282" s="491">
        <f t="shared" si="16"/>
        <v>4</v>
      </c>
      <c r="L282" s="491" t="str">
        <f t="shared" si="17"/>
        <v>HIV O-6(M): Percentage of people who inject drugs reporting the use of sterile injecting equipment the last time they injected-4</v>
      </c>
      <c r="M282" s="491" t="str">
        <f t="shared" si="18"/>
        <v>HIV O-6(M): Percentage of people who inject drugs reporting the use of sterile injecting equipment the last time they injected</v>
      </c>
      <c r="N282" s="491" t="b">
        <f t="shared" si="19"/>
        <v>1</v>
      </c>
      <c r="O282" s="492" t="s">
        <v>1872</v>
      </c>
      <c r="P282" s="201"/>
      <c r="Q282" s="178"/>
      <c r="U282" s="407"/>
      <c r="V282" s="407"/>
    </row>
    <row r="283" spans="1:22" ht="37.5" customHeight="1" x14ac:dyDescent="0.25">
      <c r="A283" s="367">
        <v>4</v>
      </c>
      <c r="B283" s="386" t="str">
        <f>IFERROR(VLOOKUP(A283,'Outcome Indicators - Section C'!$A$10:$S$35,19,FALSE),"")</f>
        <v>HIV O-6(M): Percentage of people who inject drugs reporting the use of sterile injecting equipment the last time they injected</v>
      </c>
      <c r="C283" s="490" t="str">
        <f t="array" ref="C283">IFERROR(IF(INDEX('Disaggregation Records'!$E$59:$E$92,MATCH(RIGHT(L283,255),RIGHT('Disaggregation Records'!$D$59:$D$92,255),0))=0,"",INDEX('Disaggregation Records'!$E$59:$E$92,MATCH(RIGHT(L283,255),RIGHT('Disaggregation Records'!$D$59:$D$92,255),0))),"")</f>
        <v/>
      </c>
      <c r="D283" s="490" t="str">
        <f t="array" ref="D283">IFERROR(IF(INDEX('Disaggregation Records'!$F$59:$F$92,MATCH(RIGHT(L283,255),RIGHT('Disaggregation Records'!$D$59:$D$92,255),0))=0,"",INDEX('Disaggregation Records'!$F$59:$F$92,MATCH(RIGHT(L283,255),RIGHT('Disaggregation Records'!$D$59:$D$92,255),0))),"")</f>
        <v/>
      </c>
      <c r="E283" s="370" t="str">
        <f t="array" ref="E283">IFERROR(IF(INDEX('Disaggregation Data'!$K$239:$K$470,MATCH(RIGHT(M283,255),RIGHT('Disaggregation Data'!$J$239:$J$470,255),0))=0,"",INDEX('Disaggregation Data'!$K$239:$K$470,MATCH(RIGHT(M283,255),RIGHT('Disaggregation Data'!J$239:$J$470,255),0))),"")</f>
        <v/>
      </c>
      <c r="F283" s="370" t="str">
        <f t="array" ref="F283">IFERROR(IF(INDEX('Disaggregation Data'!$L$239:$L$470,MATCH(RIGHT(M283,255),RIGHT('Disaggregation Data'!$J$239:$J$470,255),0))=0,"",INDEX('Disaggregation Data'!$L$239:$L$470,MATCH(RIGHT(M283,255),RIGHT('Disaggregation Data'!J$239:$J$470,255),0))),"")</f>
        <v/>
      </c>
      <c r="G283" s="370" t="str">
        <f t="array" ref="G283">IFERROR(IF(INDEX('Disaggregation Data'!$M$239:$M$470,MATCH(RIGHT(M283,255),RIGHT('Disaggregation Data'!$J$239:$J$470,255),0))=0,"",INDEX('Disaggregation Data'!$M$239:$M$470,MATCH(RIGHT(M283,255),RIGHT('Disaggregation Data'!J$239:$J$470,255),0))),"")</f>
        <v/>
      </c>
      <c r="H283" s="369" t="str">
        <f t="array" ref="H283">IFERROR(IF(INDEX('Disaggregation Data'!$N$239:$N$470,MATCH(RIGHT(M283,255),RIGHT('Disaggregation Data'!$J$239:$J$470,255),0))=0,"",INDEX('Disaggregation Data'!$N$239:$N$470,MATCH(RIGHT(M283,255),RIGHT('Disaggregation Data'!J$239:$J$470,255),0))),"")</f>
        <v/>
      </c>
      <c r="I283" s="477" t="str">
        <f t="array" ref="I283">IFERROR(IF(INDEX('Disaggregation Records'!$G$59:$G$92,MATCH(LEFT(L283,255),LEFT('Disaggregation Records'!$D$59:$D$92,255),0))=0,"",INDEX('Disaggregation Records'!$G$59:$G$92,MATCH(LEFT(L283,255),LEFT('Disaggregation Records'!$D$59:$D$92,255),0))),"")</f>
        <v/>
      </c>
      <c r="J283" s="491" t="s">
        <v>783</v>
      </c>
      <c r="K283" s="491">
        <f t="shared" si="16"/>
        <v>5</v>
      </c>
      <c r="L283" s="491" t="str">
        <f t="shared" si="17"/>
        <v>HIV O-6(M): Percentage of people who inject drugs reporting the use of sterile injecting equipment the last time they injected-5</v>
      </c>
      <c r="M283" s="491" t="str">
        <f t="shared" si="18"/>
        <v>HIV O-6(M): Percentage of people who inject drugs reporting the use of sterile injecting equipment the last time they injected</v>
      </c>
      <c r="N283" s="491" t="b">
        <f t="shared" si="19"/>
        <v>1</v>
      </c>
      <c r="O283" s="492" t="s">
        <v>1873</v>
      </c>
      <c r="P283" s="201"/>
      <c r="Q283" s="178"/>
      <c r="U283" s="407"/>
      <c r="V283" s="407"/>
    </row>
    <row r="284" spans="1:22" ht="37.5" customHeight="1" x14ac:dyDescent="0.25">
      <c r="A284" s="367">
        <v>4</v>
      </c>
      <c r="B284" s="386" t="str">
        <f>IFERROR(VLOOKUP(A284,'Outcome Indicators - Section C'!$A$10:$S$35,19,FALSE),"")</f>
        <v>HIV O-6(M): Percentage of people who inject drugs reporting the use of sterile injecting equipment the last time they injected</v>
      </c>
      <c r="C284" s="490" t="str">
        <f t="array" ref="C284">IFERROR(IF(INDEX('Disaggregation Records'!$E$59:$E$92,MATCH(RIGHT(L284,255),RIGHT('Disaggregation Records'!$D$59:$D$92,255),0))=0,"",INDEX('Disaggregation Records'!$E$59:$E$92,MATCH(RIGHT(L284,255),RIGHT('Disaggregation Records'!$D$59:$D$92,255),0))),"")</f>
        <v/>
      </c>
      <c r="D284" s="490" t="str">
        <f t="array" ref="D284">IFERROR(IF(INDEX('Disaggregation Records'!$F$59:$F$92,MATCH(RIGHT(L284,255),RIGHT('Disaggregation Records'!$D$59:$D$92,255),0))=0,"",INDEX('Disaggregation Records'!$F$59:$F$92,MATCH(RIGHT(L284,255),RIGHT('Disaggregation Records'!$D$59:$D$92,255),0))),"")</f>
        <v/>
      </c>
      <c r="E284" s="370" t="str">
        <f t="array" ref="E284">IFERROR(IF(INDEX('Disaggregation Data'!$K$239:$K$470,MATCH(RIGHT(M284,255),RIGHT('Disaggregation Data'!$J$239:$J$470,255),0))=0,"",INDEX('Disaggregation Data'!$K$239:$K$470,MATCH(RIGHT(M284,255),RIGHT('Disaggregation Data'!J$239:$J$470,255),0))),"")</f>
        <v/>
      </c>
      <c r="F284" s="370" t="str">
        <f t="array" ref="F284">IFERROR(IF(INDEX('Disaggregation Data'!$L$239:$L$470,MATCH(RIGHT(M284,255),RIGHT('Disaggregation Data'!$J$239:$J$470,255),0))=0,"",INDEX('Disaggregation Data'!$L$239:$L$470,MATCH(RIGHT(M284,255),RIGHT('Disaggregation Data'!J$239:$J$470,255),0))),"")</f>
        <v/>
      </c>
      <c r="G284" s="370" t="str">
        <f t="array" ref="G284">IFERROR(IF(INDEX('Disaggregation Data'!$M$239:$M$470,MATCH(RIGHT(M284,255),RIGHT('Disaggregation Data'!$J$239:$J$470,255),0))=0,"",INDEX('Disaggregation Data'!$M$239:$M$470,MATCH(RIGHT(M284,255),RIGHT('Disaggregation Data'!J$239:$J$470,255),0))),"")</f>
        <v/>
      </c>
      <c r="H284" s="369" t="str">
        <f t="array" ref="H284">IFERROR(IF(INDEX('Disaggregation Data'!$N$239:$N$470,MATCH(RIGHT(M284,255),RIGHT('Disaggregation Data'!$J$239:$J$470,255),0))=0,"",INDEX('Disaggregation Data'!$N$239:$N$470,MATCH(RIGHT(M284,255),RIGHT('Disaggregation Data'!J$239:$J$470,255),0))),"")</f>
        <v/>
      </c>
      <c r="I284" s="477" t="str">
        <f t="array" ref="I284">IFERROR(IF(INDEX('Disaggregation Records'!$G$59:$G$92,MATCH(LEFT(L284,255),LEFT('Disaggregation Records'!$D$59:$D$92,255),0))=0,"",INDEX('Disaggregation Records'!$G$59:$G$92,MATCH(LEFT(L284,255),LEFT('Disaggregation Records'!$D$59:$D$92,255),0))),"")</f>
        <v/>
      </c>
      <c r="J284" s="491" t="s">
        <v>783</v>
      </c>
      <c r="K284" s="491">
        <f t="shared" si="16"/>
        <v>6</v>
      </c>
      <c r="L284" s="491" t="str">
        <f t="shared" si="17"/>
        <v>HIV O-6(M): Percentage of people who inject drugs reporting the use of sterile injecting equipment the last time they injected-6</v>
      </c>
      <c r="M284" s="491" t="str">
        <f t="shared" si="18"/>
        <v>HIV O-6(M): Percentage of people who inject drugs reporting the use of sterile injecting equipment the last time they injected</v>
      </c>
      <c r="N284" s="491" t="b">
        <f t="shared" si="19"/>
        <v>1</v>
      </c>
      <c r="O284" s="492" t="s">
        <v>1874</v>
      </c>
      <c r="P284" s="201"/>
      <c r="Q284" s="178"/>
      <c r="U284" s="407"/>
      <c r="V284" s="407"/>
    </row>
    <row r="285" spans="1:22" ht="37.5" customHeight="1" x14ac:dyDescent="0.25">
      <c r="A285" s="367">
        <v>4</v>
      </c>
      <c r="B285" s="386" t="str">
        <f>IFERROR(VLOOKUP(A285,'Outcome Indicators - Section C'!$A$10:$S$35,19,FALSE),"")</f>
        <v>HIV O-6(M): Percentage of people who inject drugs reporting the use of sterile injecting equipment the last time they injected</v>
      </c>
      <c r="C285" s="490" t="str">
        <f t="array" ref="C285">IFERROR(IF(INDEX('Disaggregation Records'!$E$59:$E$92,MATCH(RIGHT(L285,255),RIGHT('Disaggregation Records'!$D$59:$D$92,255),0))=0,"",INDEX('Disaggregation Records'!$E$59:$E$92,MATCH(RIGHT(L285,255),RIGHT('Disaggregation Records'!$D$59:$D$92,255),0))),"")</f>
        <v/>
      </c>
      <c r="D285" s="490" t="str">
        <f t="array" ref="D285">IFERROR(IF(INDEX('Disaggregation Records'!$F$59:$F$92,MATCH(RIGHT(L285,255),RIGHT('Disaggregation Records'!$D$59:$D$92,255),0))=0,"",INDEX('Disaggregation Records'!$F$59:$F$92,MATCH(RIGHT(L285,255),RIGHT('Disaggregation Records'!$D$59:$D$92,255),0))),"")</f>
        <v/>
      </c>
      <c r="E285" s="370" t="str">
        <f t="array" ref="E285">IFERROR(IF(INDEX('Disaggregation Data'!$K$239:$K$470,MATCH(RIGHT(M285,255),RIGHT('Disaggregation Data'!$J$239:$J$470,255),0))=0,"",INDEX('Disaggregation Data'!$K$239:$K$470,MATCH(RIGHT(M285,255),RIGHT('Disaggregation Data'!J$239:$J$470,255),0))),"")</f>
        <v/>
      </c>
      <c r="F285" s="370" t="str">
        <f t="array" ref="F285">IFERROR(IF(INDEX('Disaggregation Data'!$L$239:$L$470,MATCH(RIGHT(M285,255),RIGHT('Disaggregation Data'!$J$239:$J$470,255),0))=0,"",INDEX('Disaggregation Data'!$L$239:$L$470,MATCH(RIGHT(M285,255),RIGHT('Disaggregation Data'!J$239:$J$470,255),0))),"")</f>
        <v/>
      </c>
      <c r="G285" s="370" t="str">
        <f t="array" ref="G285">IFERROR(IF(INDEX('Disaggregation Data'!$M$239:$M$470,MATCH(RIGHT(M285,255),RIGHT('Disaggregation Data'!$J$239:$J$470,255),0))=0,"",INDEX('Disaggregation Data'!$M$239:$M$470,MATCH(RIGHT(M285,255),RIGHT('Disaggregation Data'!J$239:$J$470,255),0))),"")</f>
        <v/>
      </c>
      <c r="H285" s="369" t="str">
        <f t="array" ref="H285">IFERROR(IF(INDEX('Disaggregation Data'!$N$239:$N$470,MATCH(RIGHT(M285,255),RIGHT('Disaggregation Data'!$J$239:$J$470,255),0))=0,"",INDEX('Disaggregation Data'!$N$239:$N$470,MATCH(RIGHT(M285,255),RIGHT('Disaggregation Data'!J$239:$J$470,255),0))),"")</f>
        <v/>
      </c>
      <c r="I285" s="477" t="str">
        <f t="array" ref="I285">IFERROR(IF(INDEX('Disaggregation Records'!$G$59:$G$92,MATCH(LEFT(L285,255),LEFT('Disaggregation Records'!$D$59:$D$92,255),0))=0,"",INDEX('Disaggregation Records'!$G$59:$G$92,MATCH(LEFT(L285,255),LEFT('Disaggregation Records'!$D$59:$D$92,255),0))),"")</f>
        <v/>
      </c>
      <c r="J285" s="491" t="s">
        <v>783</v>
      </c>
      <c r="K285" s="491">
        <f t="shared" si="16"/>
        <v>7</v>
      </c>
      <c r="L285" s="491" t="str">
        <f t="shared" si="17"/>
        <v>HIV O-6(M): Percentage of people who inject drugs reporting the use of sterile injecting equipment the last time they injected-7</v>
      </c>
      <c r="M285" s="491" t="str">
        <f t="shared" si="18"/>
        <v>HIV O-6(M): Percentage of people who inject drugs reporting the use of sterile injecting equipment the last time they injected</v>
      </c>
      <c r="N285" s="491" t="b">
        <f t="shared" si="19"/>
        <v>1</v>
      </c>
      <c r="O285" s="492" t="s">
        <v>1875</v>
      </c>
      <c r="P285" s="201"/>
      <c r="Q285" s="178"/>
      <c r="U285" s="407"/>
      <c r="V285" s="407"/>
    </row>
    <row r="286" spans="1:22" ht="37.5" customHeight="1" x14ac:dyDescent="0.25">
      <c r="A286" s="367">
        <v>4</v>
      </c>
      <c r="B286" s="386" t="str">
        <f>IFERROR(VLOOKUP(A286,'Outcome Indicators - Section C'!$A$10:$S$35,19,FALSE),"")</f>
        <v>HIV O-6(M): Percentage of people who inject drugs reporting the use of sterile injecting equipment the last time they injected</v>
      </c>
      <c r="C286" s="490" t="str">
        <f t="array" ref="C286">IFERROR(IF(INDEX('Disaggregation Records'!$E$59:$E$92,MATCH(RIGHT(L286,255),RIGHT('Disaggregation Records'!$D$59:$D$92,255),0))=0,"",INDEX('Disaggregation Records'!$E$59:$E$92,MATCH(RIGHT(L286,255),RIGHT('Disaggregation Records'!$D$59:$D$92,255),0))),"")</f>
        <v/>
      </c>
      <c r="D286" s="490" t="str">
        <f t="array" ref="D286">IFERROR(IF(INDEX('Disaggregation Records'!$F$59:$F$92,MATCH(RIGHT(L286,255),RIGHT('Disaggregation Records'!$D$59:$D$92,255),0))=0,"",INDEX('Disaggregation Records'!$F$59:$F$92,MATCH(RIGHT(L286,255),RIGHT('Disaggregation Records'!$D$59:$D$92,255),0))),"")</f>
        <v/>
      </c>
      <c r="E286" s="370" t="str">
        <f t="array" ref="E286">IFERROR(IF(INDEX('Disaggregation Data'!$K$239:$K$470,MATCH(RIGHT(M286,255),RIGHT('Disaggregation Data'!$J$239:$J$470,255),0))=0,"",INDEX('Disaggregation Data'!$K$239:$K$470,MATCH(RIGHT(M286,255),RIGHT('Disaggregation Data'!J$239:$J$470,255),0))),"")</f>
        <v/>
      </c>
      <c r="F286" s="370" t="str">
        <f t="array" ref="F286">IFERROR(IF(INDEX('Disaggregation Data'!$L$239:$L$470,MATCH(RIGHT(M286,255),RIGHT('Disaggregation Data'!$J$239:$J$470,255),0))=0,"",INDEX('Disaggregation Data'!$L$239:$L$470,MATCH(RIGHT(M286,255),RIGHT('Disaggregation Data'!J$239:$J$470,255),0))),"")</f>
        <v/>
      </c>
      <c r="G286" s="370" t="str">
        <f t="array" ref="G286">IFERROR(IF(INDEX('Disaggregation Data'!$M$239:$M$470,MATCH(RIGHT(M286,255),RIGHT('Disaggregation Data'!$J$239:$J$470,255),0))=0,"",INDEX('Disaggregation Data'!$M$239:$M$470,MATCH(RIGHT(M286,255),RIGHT('Disaggregation Data'!J$239:$J$470,255),0))),"")</f>
        <v/>
      </c>
      <c r="H286" s="369" t="str">
        <f t="array" ref="H286">IFERROR(IF(INDEX('Disaggregation Data'!$N$239:$N$470,MATCH(RIGHT(M286,255),RIGHT('Disaggregation Data'!$J$239:$J$470,255),0))=0,"",INDEX('Disaggregation Data'!$N$239:$N$470,MATCH(RIGHT(M286,255),RIGHT('Disaggregation Data'!J$239:$J$470,255),0))),"")</f>
        <v/>
      </c>
      <c r="I286" s="477" t="str">
        <f t="array" ref="I286">IFERROR(IF(INDEX('Disaggregation Records'!$G$59:$G$92,MATCH(LEFT(L286,255),LEFT('Disaggregation Records'!$D$59:$D$92,255),0))=0,"",INDEX('Disaggregation Records'!$G$59:$G$92,MATCH(LEFT(L286,255),LEFT('Disaggregation Records'!$D$59:$D$92,255),0))),"")</f>
        <v/>
      </c>
      <c r="J286" s="491" t="s">
        <v>783</v>
      </c>
      <c r="K286" s="491">
        <f t="shared" si="16"/>
        <v>8</v>
      </c>
      <c r="L286" s="491" t="str">
        <f t="shared" si="17"/>
        <v>HIV O-6(M): Percentage of people who inject drugs reporting the use of sterile injecting equipment the last time they injected-8</v>
      </c>
      <c r="M286" s="491" t="str">
        <f t="shared" si="18"/>
        <v>HIV O-6(M): Percentage of people who inject drugs reporting the use of sterile injecting equipment the last time they injected</v>
      </c>
      <c r="N286" s="491" t="b">
        <f t="shared" si="19"/>
        <v>1</v>
      </c>
      <c r="O286" s="492" t="s">
        <v>1876</v>
      </c>
      <c r="P286" s="201"/>
      <c r="Q286" s="178"/>
      <c r="U286" s="407"/>
      <c r="V286" s="407"/>
    </row>
    <row r="287" spans="1:22" ht="37.5" customHeight="1" x14ac:dyDescent="0.25">
      <c r="A287" s="367">
        <v>4</v>
      </c>
      <c r="B287" s="386" t="str">
        <f>IFERROR(VLOOKUP(A287,'Outcome Indicators - Section C'!$A$10:$S$35,19,FALSE),"")</f>
        <v>HIV O-6(M): Percentage of people who inject drugs reporting the use of sterile injecting equipment the last time they injected</v>
      </c>
      <c r="C287" s="490" t="str">
        <f t="array" ref="C287">IFERROR(IF(INDEX('Disaggregation Records'!$E$59:$E$92,MATCH(RIGHT(L287,255),RIGHT('Disaggregation Records'!$D$59:$D$92,255),0))=0,"",INDEX('Disaggregation Records'!$E$59:$E$92,MATCH(RIGHT(L287,255),RIGHT('Disaggregation Records'!$D$59:$D$92,255),0))),"")</f>
        <v/>
      </c>
      <c r="D287" s="490" t="str">
        <f t="array" ref="D287">IFERROR(IF(INDEX('Disaggregation Records'!$F$59:$F$92,MATCH(RIGHT(L287,255),RIGHT('Disaggregation Records'!$D$59:$D$92,255),0))=0,"",INDEX('Disaggregation Records'!$F$59:$F$92,MATCH(RIGHT(L287,255),RIGHT('Disaggregation Records'!$D$59:$D$92,255),0))),"")</f>
        <v/>
      </c>
      <c r="E287" s="370" t="str">
        <f t="array" ref="E287">IFERROR(IF(INDEX('Disaggregation Data'!$K$239:$K$470,MATCH(RIGHT(M287,255),RIGHT('Disaggregation Data'!$J$239:$J$470,255),0))=0,"",INDEX('Disaggregation Data'!$K$239:$K$470,MATCH(RIGHT(M287,255),RIGHT('Disaggregation Data'!J$239:$J$470,255),0))),"")</f>
        <v/>
      </c>
      <c r="F287" s="370" t="str">
        <f t="array" ref="F287">IFERROR(IF(INDEX('Disaggregation Data'!$L$239:$L$470,MATCH(RIGHT(M287,255),RIGHT('Disaggregation Data'!$J$239:$J$470,255),0))=0,"",INDEX('Disaggregation Data'!$L$239:$L$470,MATCH(RIGHT(M287,255),RIGHT('Disaggregation Data'!J$239:$J$470,255),0))),"")</f>
        <v/>
      </c>
      <c r="G287" s="370" t="str">
        <f t="array" ref="G287">IFERROR(IF(INDEX('Disaggregation Data'!$M$239:$M$470,MATCH(RIGHT(M287,255),RIGHT('Disaggregation Data'!$J$239:$J$470,255),0))=0,"",INDEX('Disaggregation Data'!$M$239:$M$470,MATCH(RIGHT(M287,255),RIGHT('Disaggregation Data'!J$239:$J$470,255),0))),"")</f>
        <v/>
      </c>
      <c r="H287" s="369" t="str">
        <f t="array" ref="H287">IFERROR(IF(INDEX('Disaggregation Data'!$N$239:$N$470,MATCH(RIGHT(M287,255),RIGHT('Disaggregation Data'!$J$239:$J$470,255),0))=0,"",INDEX('Disaggregation Data'!$N$239:$N$470,MATCH(RIGHT(M287,255),RIGHT('Disaggregation Data'!J$239:$J$470,255),0))),"")</f>
        <v/>
      </c>
      <c r="I287" s="477" t="str">
        <f t="array" ref="I287">IFERROR(IF(INDEX('Disaggregation Records'!$G$59:$G$92,MATCH(LEFT(L287,255),LEFT('Disaggregation Records'!$D$59:$D$92,255),0))=0,"",INDEX('Disaggregation Records'!$G$59:$G$92,MATCH(LEFT(L287,255),LEFT('Disaggregation Records'!$D$59:$D$92,255),0))),"")</f>
        <v/>
      </c>
      <c r="J287" s="491" t="s">
        <v>783</v>
      </c>
      <c r="K287" s="491">
        <f t="shared" si="16"/>
        <v>9</v>
      </c>
      <c r="L287" s="491" t="str">
        <f t="shared" si="17"/>
        <v>HIV O-6(M): Percentage of people who inject drugs reporting the use of sterile injecting equipment the last time they injected-9</v>
      </c>
      <c r="M287" s="491" t="str">
        <f t="shared" si="18"/>
        <v>HIV O-6(M): Percentage of people who inject drugs reporting the use of sterile injecting equipment the last time they injected</v>
      </c>
      <c r="N287" s="491" t="b">
        <f t="shared" si="19"/>
        <v>1</v>
      </c>
      <c r="O287" s="492" t="s">
        <v>1877</v>
      </c>
      <c r="P287" s="201"/>
      <c r="Q287" s="178"/>
      <c r="U287" s="407"/>
      <c r="V287" s="407"/>
    </row>
    <row r="288" spans="1:22" ht="37.5" customHeight="1" x14ac:dyDescent="0.25">
      <c r="A288" s="367">
        <v>5</v>
      </c>
      <c r="B288" s="386" t="str">
        <f>IFERROR(VLOOKUP(A288,'Outcome Indicators - Section C'!$A$10:$S$35,19,FALSE),"")</f>
        <v/>
      </c>
      <c r="C288" s="490" t="str">
        <f t="array" ref="C288">IFERROR(IF(INDEX('Disaggregation Records'!$E$59:$E$92,MATCH(RIGHT(L288,255),RIGHT('Disaggregation Records'!$D$59:$D$92,255),0))=0,"",INDEX('Disaggregation Records'!$E$59:$E$92,MATCH(RIGHT(L288,255),RIGHT('Disaggregation Records'!$D$59:$D$92,255),0))),"")</f>
        <v/>
      </c>
      <c r="D288" s="490" t="str">
        <f t="array" ref="D288">IFERROR(IF(INDEX('Disaggregation Records'!$F$59:$F$92,MATCH(RIGHT(L288,255),RIGHT('Disaggregation Records'!$D$59:$D$92,255),0))=0,"",INDEX('Disaggregation Records'!$F$59:$F$92,MATCH(RIGHT(L288,255),RIGHT('Disaggregation Records'!$D$59:$D$92,255),0))),"")</f>
        <v/>
      </c>
      <c r="E288" s="370" t="str">
        <f t="array" ref="E288">IFERROR(IF(INDEX('Disaggregation Data'!$K$239:$K$470,MATCH(RIGHT(M288,255),RIGHT('Disaggregation Data'!$J$239:$J$470,255),0))=0,"",INDEX('Disaggregation Data'!$K$239:$K$470,MATCH(RIGHT(M288,255),RIGHT('Disaggregation Data'!J$239:$J$470,255),0))),"")</f>
        <v/>
      </c>
      <c r="F288" s="370" t="str">
        <f t="array" ref="F288">IFERROR(IF(INDEX('Disaggregation Data'!$L$239:$L$470,MATCH(RIGHT(M288,255),RIGHT('Disaggregation Data'!$J$239:$J$470,255),0))=0,"",INDEX('Disaggregation Data'!$L$239:$L$470,MATCH(RIGHT(M288,255),RIGHT('Disaggregation Data'!J$239:$J$470,255),0))),"")</f>
        <v/>
      </c>
      <c r="G288" s="370" t="str">
        <f t="array" ref="G288">IFERROR(IF(INDEX('Disaggregation Data'!$M$239:$M$470,MATCH(RIGHT(M288,255),RIGHT('Disaggregation Data'!$J$239:$J$470,255),0))=0,"",INDEX('Disaggregation Data'!$M$239:$M$470,MATCH(RIGHT(M288,255),RIGHT('Disaggregation Data'!J$239:$J$470,255),0))),"")</f>
        <v/>
      </c>
      <c r="H288" s="369" t="str">
        <f t="array" ref="H288">IFERROR(IF(INDEX('Disaggregation Data'!$N$239:$N$470,MATCH(RIGHT(M288,255),RIGHT('Disaggregation Data'!$J$239:$J$470,255),0))=0,"",INDEX('Disaggregation Data'!$N$239:$N$470,MATCH(RIGHT(M288,255),RIGHT('Disaggregation Data'!J$239:$J$470,255),0))),"")</f>
        <v/>
      </c>
      <c r="I288" s="477" t="str">
        <f t="array" ref="I288">IFERROR(IF(INDEX('Disaggregation Records'!$G$59:$G$92,MATCH(LEFT(L288,255),LEFT('Disaggregation Records'!$D$59:$D$92,255),0))=0,"",INDEX('Disaggregation Records'!$G$59:$G$92,MATCH(LEFT(L288,255),LEFT('Disaggregation Records'!$D$59:$D$92,255),0))),"")</f>
        <v/>
      </c>
      <c r="J288" s="491" t="s">
        <v>784</v>
      </c>
      <c r="K288" s="491">
        <f t="shared" si="16"/>
        <v>0</v>
      </c>
      <c r="L288" s="491" t="str">
        <f t="shared" si="17"/>
        <v/>
      </c>
      <c r="M288" s="491" t="str">
        <f t="shared" si="18"/>
        <v/>
      </c>
      <c r="N288" s="491" t="b">
        <f t="shared" si="19"/>
        <v>0</v>
      </c>
      <c r="O288" s="492" t="s">
        <v>1878</v>
      </c>
      <c r="P288" s="201"/>
      <c r="Q288" s="178"/>
      <c r="U288" s="407"/>
      <c r="V288" s="407"/>
    </row>
    <row r="289" spans="1:22" ht="37.5" customHeight="1" x14ac:dyDescent="0.25">
      <c r="A289" s="367">
        <v>5</v>
      </c>
      <c r="B289" s="386" t="str">
        <f>IFERROR(VLOOKUP(A289,'Outcome Indicators - Section C'!$A$10:$S$35,19,FALSE),"")</f>
        <v/>
      </c>
      <c r="C289" s="490" t="str">
        <f t="array" ref="C289">IFERROR(IF(INDEX('Disaggregation Records'!$E$59:$E$92,MATCH(RIGHT(L289,255),RIGHT('Disaggregation Records'!$D$59:$D$92,255),0))=0,"",INDEX('Disaggregation Records'!$E$59:$E$92,MATCH(RIGHT(L289,255),RIGHT('Disaggregation Records'!$D$59:$D$92,255),0))),"")</f>
        <v/>
      </c>
      <c r="D289" s="490" t="str">
        <f t="array" ref="D289">IFERROR(IF(INDEX('Disaggregation Records'!$F$59:$F$92,MATCH(RIGHT(L289,255),RIGHT('Disaggregation Records'!$D$59:$D$92,255),0))=0,"",INDEX('Disaggregation Records'!$F$59:$F$92,MATCH(RIGHT(L289,255),RIGHT('Disaggregation Records'!$D$59:$D$92,255),0))),"")</f>
        <v/>
      </c>
      <c r="E289" s="370" t="str">
        <f t="array" ref="E289">IFERROR(IF(INDEX('Disaggregation Data'!$K$239:$K$470,MATCH(RIGHT(M289,255),RIGHT('Disaggregation Data'!$J$239:$J$470,255),0))=0,"",INDEX('Disaggregation Data'!$K$239:$K$470,MATCH(RIGHT(M289,255),RIGHT('Disaggregation Data'!J$239:$J$470,255),0))),"")</f>
        <v/>
      </c>
      <c r="F289" s="370" t="str">
        <f t="array" ref="F289">IFERROR(IF(INDEX('Disaggregation Data'!$L$239:$L$470,MATCH(RIGHT(M289,255),RIGHT('Disaggregation Data'!$J$239:$J$470,255),0))=0,"",INDEX('Disaggregation Data'!$L$239:$L$470,MATCH(RIGHT(M289,255),RIGHT('Disaggregation Data'!J$239:$J$470,255),0))),"")</f>
        <v/>
      </c>
      <c r="G289" s="370" t="str">
        <f t="array" ref="G289">IFERROR(IF(INDEX('Disaggregation Data'!$M$239:$M$470,MATCH(RIGHT(M289,255),RIGHT('Disaggregation Data'!$J$239:$J$470,255),0))=0,"",INDEX('Disaggregation Data'!$M$239:$M$470,MATCH(RIGHT(M289,255),RIGHT('Disaggregation Data'!J$239:$J$470,255),0))),"")</f>
        <v/>
      </c>
      <c r="H289" s="369" t="str">
        <f t="array" ref="H289">IFERROR(IF(INDEX('Disaggregation Data'!$N$239:$N$470,MATCH(RIGHT(M289,255),RIGHT('Disaggregation Data'!$J$239:$J$470,255),0))=0,"",INDEX('Disaggregation Data'!$N$239:$N$470,MATCH(RIGHT(M289,255),RIGHT('Disaggregation Data'!J$239:$J$470,255),0))),"")</f>
        <v/>
      </c>
      <c r="I289" s="477" t="str">
        <f t="array" ref="I289">IFERROR(IF(INDEX('Disaggregation Records'!$G$59:$G$92,MATCH(LEFT(L289,255),LEFT('Disaggregation Records'!$D$59:$D$92,255),0))=0,"",INDEX('Disaggregation Records'!$G$59:$G$92,MATCH(LEFT(L289,255),LEFT('Disaggregation Records'!$D$59:$D$92,255),0))),"")</f>
        <v/>
      </c>
      <c r="J289" s="491" t="s">
        <v>784</v>
      </c>
      <c r="K289" s="491">
        <f t="shared" si="16"/>
        <v>1</v>
      </c>
      <c r="L289" s="491" t="str">
        <f t="shared" si="17"/>
        <v/>
      </c>
      <c r="M289" s="491" t="str">
        <f t="shared" si="18"/>
        <v/>
      </c>
      <c r="N289" s="491" t="b">
        <f t="shared" si="19"/>
        <v>0</v>
      </c>
      <c r="O289" s="492" t="s">
        <v>1879</v>
      </c>
      <c r="P289" s="201"/>
      <c r="Q289" s="178"/>
      <c r="U289" s="407"/>
      <c r="V289" s="407"/>
    </row>
    <row r="290" spans="1:22" ht="37.5" customHeight="1" x14ac:dyDescent="0.25">
      <c r="A290" s="367">
        <v>5</v>
      </c>
      <c r="B290" s="386" t="str">
        <f>IFERROR(VLOOKUP(A290,'Outcome Indicators - Section C'!$A$10:$S$35,19,FALSE),"")</f>
        <v/>
      </c>
      <c r="C290" s="490" t="str">
        <f t="array" ref="C290">IFERROR(IF(INDEX('Disaggregation Records'!$E$59:$E$92,MATCH(RIGHT(L290,255),RIGHT('Disaggregation Records'!$D$59:$D$92,255),0))=0,"",INDEX('Disaggregation Records'!$E$59:$E$92,MATCH(RIGHT(L290,255),RIGHT('Disaggregation Records'!$D$59:$D$92,255),0))),"")</f>
        <v/>
      </c>
      <c r="D290" s="490" t="str">
        <f t="array" ref="D290">IFERROR(IF(INDEX('Disaggregation Records'!$F$59:$F$92,MATCH(RIGHT(L290,255),RIGHT('Disaggregation Records'!$D$59:$D$92,255),0))=0,"",INDEX('Disaggregation Records'!$F$59:$F$92,MATCH(RIGHT(L290,255),RIGHT('Disaggregation Records'!$D$59:$D$92,255),0))),"")</f>
        <v/>
      </c>
      <c r="E290" s="370" t="str">
        <f t="array" ref="E290">IFERROR(IF(INDEX('Disaggregation Data'!$K$239:$K$470,MATCH(RIGHT(M290,255),RIGHT('Disaggregation Data'!$J$239:$J$470,255),0))=0,"",INDEX('Disaggregation Data'!$K$239:$K$470,MATCH(RIGHT(M290,255),RIGHT('Disaggregation Data'!J$239:$J$470,255),0))),"")</f>
        <v/>
      </c>
      <c r="F290" s="370" t="str">
        <f t="array" ref="F290">IFERROR(IF(INDEX('Disaggregation Data'!$L$239:$L$470,MATCH(RIGHT(M290,255),RIGHT('Disaggregation Data'!$J$239:$J$470,255),0))=0,"",INDEX('Disaggregation Data'!$L$239:$L$470,MATCH(RIGHT(M290,255),RIGHT('Disaggregation Data'!J$239:$J$470,255),0))),"")</f>
        <v/>
      </c>
      <c r="G290" s="370" t="str">
        <f t="array" ref="G290">IFERROR(IF(INDEX('Disaggregation Data'!$M$239:$M$470,MATCH(RIGHT(M290,255),RIGHT('Disaggregation Data'!$J$239:$J$470,255),0))=0,"",INDEX('Disaggregation Data'!$M$239:$M$470,MATCH(RIGHT(M290,255),RIGHT('Disaggregation Data'!J$239:$J$470,255),0))),"")</f>
        <v/>
      </c>
      <c r="H290" s="369" t="str">
        <f t="array" ref="H290">IFERROR(IF(INDEX('Disaggregation Data'!$N$239:$N$470,MATCH(RIGHT(M290,255),RIGHT('Disaggregation Data'!$J$239:$J$470,255),0))=0,"",INDEX('Disaggregation Data'!$N$239:$N$470,MATCH(RIGHT(M290,255),RIGHT('Disaggregation Data'!J$239:$J$470,255),0))),"")</f>
        <v/>
      </c>
      <c r="I290" s="477" t="str">
        <f t="array" ref="I290">IFERROR(IF(INDEX('Disaggregation Records'!$G$59:$G$92,MATCH(LEFT(L290,255),LEFT('Disaggregation Records'!$D$59:$D$92,255),0))=0,"",INDEX('Disaggregation Records'!$G$59:$G$92,MATCH(LEFT(L290,255),LEFT('Disaggregation Records'!$D$59:$D$92,255),0))),"")</f>
        <v/>
      </c>
      <c r="J290" s="491" t="s">
        <v>784</v>
      </c>
      <c r="K290" s="491">
        <f t="shared" si="16"/>
        <v>2</v>
      </c>
      <c r="L290" s="491" t="str">
        <f t="shared" si="17"/>
        <v/>
      </c>
      <c r="M290" s="491" t="str">
        <f t="shared" si="18"/>
        <v/>
      </c>
      <c r="N290" s="491" t="b">
        <f t="shared" si="19"/>
        <v>0</v>
      </c>
      <c r="O290" s="492" t="s">
        <v>1880</v>
      </c>
      <c r="P290" s="201"/>
      <c r="Q290" s="178"/>
      <c r="U290" s="407"/>
      <c r="V290" s="407"/>
    </row>
    <row r="291" spans="1:22" ht="37.5" customHeight="1" x14ac:dyDescent="0.25">
      <c r="A291" s="367">
        <v>5</v>
      </c>
      <c r="B291" s="386" t="str">
        <f>IFERROR(VLOOKUP(A291,'Outcome Indicators - Section C'!$A$10:$S$35,19,FALSE),"")</f>
        <v/>
      </c>
      <c r="C291" s="490" t="str">
        <f t="array" ref="C291">IFERROR(IF(INDEX('Disaggregation Records'!$E$59:$E$92,MATCH(RIGHT(L291,255),RIGHT('Disaggregation Records'!$D$59:$D$92,255),0))=0,"",INDEX('Disaggregation Records'!$E$59:$E$92,MATCH(RIGHT(L291,255),RIGHT('Disaggregation Records'!$D$59:$D$92,255),0))),"")</f>
        <v/>
      </c>
      <c r="D291" s="490" t="str">
        <f t="array" ref="D291">IFERROR(IF(INDEX('Disaggregation Records'!$F$59:$F$92,MATCH(RIGHT(L291,255),RIGHT('Disaggregation Records'!$D$59:$D$92,255),0))=0,"",INDEX('Disaggregation Records'!$F$59:$F$92,MATCH(RIGHT(L291,255),RIGHT('Disaggregation Records'!$D$59:$D$92,255),0))),"")</f>
        <v/>
      </c>
      <c r="E291" s="370" t="str">
        <f t="array" ref="E291">IFERROR(IF(INDEX('Disaggregation Data'!$K$239:$K$470,MATCH(RIGHT(M291,255),RIGHT('Disaggregation Data'!$J$239:$J$470,255),0))=0,"",INDEX('Disaggregation Data'!$K$239:$K$470,MATCH(RIGHT(M291,255),RIGHT('Disaggregation Data'!J$239:$J$470,255),0))),"")</f>
        <v/>
      </c>
      <c r="F291" s="370" t="str">
        <f t="array" ref="F291">IFERROR(IF(INDEX('Disaggregation Data'!$L$239:$L$470,MATCH(RIGHT(M291,255),RIGHT('Disaggregation Data'!$J$239:$J$470,255),0))=0,"",INDEX('Disaggregation Data'!$L$239:$L$470,MATCH(RIGHT(M291,255),RIGHT('Disaggregation Data'!J$239:$J$470,255),0))),"")</f>
        <v/>
      </c>
      <c r="G291" s="370" t="str">
        <f t="array" ref="G291">IFERROR(IF(INDEX('Disaggregation Data'!$M$239:$M$470,MATCH(RIGHT(M291,255),RIGHT('Disaggregation Data'!$J$239:$J$470,255),0))=0,"",INDEX('Disaggregation Data'!$M$239:$M$470,MATCH(RIGHT(M291,255),RIGHT('Disaggregation Data'!J$239:$J$470,255),0))),"")</f>
        <v/>
      </c>
      <c r="H291" s="369" t="str">
        <f t="array" ref="H291">IFERROR(IF(INDEX('Disaggregation Data'!$N$239:$N$470,MATCH(RIGHT(M291,255),RIGHT('Disaggregation Data'!$J$239:$J$470,255),0))=0,"",INDEX('Disaggregation Data'!$N$239:$N$470,MATCH(RIGHT(M291,255),RIGHT('Disaggregation Data'!J$239:$J$470,255),0))),"")</f>
        <v/>
      </c>
      <c r="I291" s="477" t="str">
        <f t="array" ref="I291">IFERROR(IF(INDEX('Disaggregation Records'!$G$59:$G$92,MATCH(LEFT(L291,255),LEFT('Disaggregation Records'!$D$59:$D$92,255),0))=0,"",INDEX('Disaggregation Records'!$G$59:$G$92,MATCH(LEFT(L291,255),LEFT('Disaggregation Records'!$D$59:$D$92,255),0))),"")</f>
        <v/>
      </c>
      <c r="J291" s="491" t="s">
        <v>784</v>
      </c>
      <c r="K291" s="491">
        <f t="shared" si="16"/>
        <v>3</v>
      </c>
      <c r="L291" s="491" t="str">
        <f t="shared" si="17"/>
        <v/>
      </c>
      <c r="M291" s="491" t="str">
        <f t="shared" si="18"/>
        <v/>
      </c>
      <c r="N291" s="491" t="b">
        <f t="shared" si="19"/>
        <v>0</v>
      </c>
      <c r="O291" s="492" t="s">
        <v>1881</v>
      </c>
      <c r="P291" s="201"/>
      <c r="Q291" s="178"/>
      <c r="U291" s="407"/>
      <c r="V291" s="407"/>
    </row>
    <row r="292" spans="1:22" ht="37.5" customHeight="1" x14ac:dyDescent="0.25">
      <c r="A292" s="367">
        <v>5</v>
      </c>
      <c r="B292" s="386" t="str">
        <f>IFERROR(VLOOKUP(A292,'Outcome Indicators - Section C'!$A$10:$S$35,19,FALSE),"")</f>
        <v/>
      </c>
      <c r="C292" s="490" t="str">
        <f t="array" ref="C292">IFERROR(IF(INDEX('Disaggregation Records'!$E$59:$E$92,MATCH(RIGHT(L292,255),RIGHT('Disaggregation Records'!$D$59:$D$92,255),0))=0,"",INDEX('Disaggregation Records'!$E$59:$E$92,MATCH(RIGHT(L292,255),RIGHT('Disaggregation Records'!$D$59:$D$92,255),0))),"")</f>
        <v/>
      </c>
      <c r="D292" s="490" t="str">
        <f t="array" ref="D292">IFERROR(IF(INDEX('Disaggregation Records'!$F$59:$F$92,MATCH(RIGHT(L292,255),RIGHT('Disaggregation Records'!$D$59:$D$92,255),0))=0,"",INDEX('Disaggregation Records'!$F$59:$F$92,MATCH(RIGHT(L292,255),RIGHT('Disaggregation Records'!$D$59:$D$92,255),0))),"")</f>
        <v/>
      </c>
      <c r="E292" s="370" t="str">
        <f t="array" ref="E292">IFERROR(IF(INDEX('Disaggregation Data'!$K$239:$K$470,MATCH(RIGHT(M292,255),RIGHT('Disaggregation Data'!$J$239:$J$470,255),0))=0,"",INDEX('Disaggregation Data'!$K$239:$K$470,MATCH(RIGHT(M292,255),RIGHT('Disaggregation Data'!J$239:$J$470,255),0))),"")</f>
        <v/>
      </c>
      <c r="F292" s="370" t="str">
        <f t="array" ref="F292">IFERROR(IF(INDEX('Disaggregation Data'!$L$239:$L$470,MATCH(RIGHT(M292,255),RIGHT('Disaggregation Data'!$J$239:$J$470,255),0))=0,"",INDEX('Disaggregation Data'!$L$239:$L$470,MATCH(RIGHT(M292,255),RIGHT('Disaggregation Data'!J$239:$J$470,255),0))),"")</f>
        <v/>
      </c>
      <c r="G292" s="370" t="str">
        <f t="array" ref="G292">IFERROR(IF(INDEX('Disaggregation Data'!$M$239:$M$470,MATCH(RIGHT(M292,255),RIGHT('Disaggregation Data'!$J$239:$J$470,255),0))=0,"",INDEX('Disaggregation Data'!$M$239:$M$470,MATCH(RIGHT(M292,255),RIGHT('Disaggregation Data'!J$239:$J$470,255),0))),"")</f>
        <v/>
      </c>
      <c r="H292" s="369" t="str">
        <f t="array" ref="H292">IFERROR(IF(INDEX('Disaggregation Data'!$N$239:$N$470,MATCH(RIGHT(M292,255),RIGHT('Disaggregation Data'!$J$239:$J$470,255),0))=0,"",INDEX('Disaggregation Data'!$N$239:$N$470,MATCH(RIGHT(M292,255),RIGHT('Disaggregation Data'!J$239:$J$470,255),0))),"")</f>
        <v/>
      </c>
      <c r="I292" s="477" t="str">
        <f t="array" ref="I292">IFERROR(IF(INDEX('Disaggregation Records'!$G$59:$G$92,MATCH(LEFT(L292,255),LEFT('Disaggregation Records'!$D$59:$D$92,255),0))=0,"",INDEX('Disaggregation Records'!$G$59:$G$92,MATCH(LEFT(L292,255),LEFT('Disaggregation Records'!$D$59:$D$92,255),0))),"")</f>
        <v/>
      </c>
      <c r="J292" s="491" t="s">
        <v>784</v>
      </c>
      <c r="K292" s="491">
        <f t="shared" si="16"/>
        <v>4</v>
      </c>
      <c r="L292" s="491" t="str">
        <f t="shared" si="17"/>
        <v/>
      </c>
      <c r="M292" s="491" t="str">
        <f t="shared" si="18"/>
        <v/>
      </c>
      <c r="N292" s="491" t="b">
        <f t="shared" si="19"/>
        <v>0</v>
      </c>
      <c r="O292" s="492" t="s">
        <v>1882</v>
      </c>
      <c r="P292" s="201"/>
      <c r="Q292" s="178"/>
      <c r="U292" s="407"/>
      <c r="V292" s="407"/>
    </row>
    <row r="293" spans="1:22" ht="37.5" customHeight="1" x14ac:dyDescent="0.25">
      <c r="A293" s="367">
        <v>5</v>
      </c>
      <c r="B293" s="386" t="str">
        <f>IFERROR(VLOOKUP(A293,'Outcome Indicators - Section C'!$A$10:$S$35,19,FALSE),"")</f>
        <v/>
      </c>
      <c r="C293" s="490" t="str">
        <f t="array" ref="C293">IFERROR(IF(INDEX('Disaggregation Records'!$E$59:$E$92,MATCH(RIGHT(L293,255),RIGHT('Disaggregation Records'!$D$59:$D$92,255),0))=0,"",INDEX('Disaggregation Records'!$E$59:$E$92,MATCH(RIGHT(L293,255),RIGHT('Disaggregation Records'!$D$59:$D$92,255),0))),"")</f>
        <v/>
      </c>
      <c r="D293" s="490" t="str">
        <f t="array" ref="D293">IFERROR(IF(INDEX('Disaggregation Records'!$F$59:$F$92,MATCH(RIGHT(L293,255),RIGHT('Disaggregation Records'!$D$59:$D$92,255),0))=0,"",INDEX('Disaggregation Records'!$F$59:$F$92,MATCH(RIGHT(L293,255),RIGHT('Disaggregation Records'!$D$59:$D$92,255),0))),"")</f>
        <v/>
      </c>
      <c r="E293" s="370" t="str">
        <f t="array" ref="E293">IFERROR(IF(INDEX('Disaggregation Data'!$K$239:$K$470,MATCH(RIGHT(M293,255),RIGHT('Disaggregation Data'!$J$239:$J$470,255),0))=0,"",INDEX('Disaggregation Data'!$K$239:$K$470,MATCH(RIGHT(M293,255),RIGHT('Disaggregation Data'!J$239:$J$470,255),0))),"")</f>
        <v/>
      </c>
      <c r="F293" s="370" t="str">
        <f t="array" ref="F293">IFERROR(IF(INDEX('Disaggregation Data'!$L$239:$L$470,MATCH(RIGHT(M293,255),RIGHT('Disaggregation Data'!$J$239:$J$470,255),0))=0,"",INDEX('Disaggregation Data'!$L$239:$L$470,MATCH(RIGHT(M293,255),RIGHT('Disaggregation Data'!J$239:$J$470,255),0))),"")</f>
        <v/>
      </c>
      <c r="G293" s="370" t="str">
        <f t="array" ref="G293">IFERROR(IF(INDEX('Disaggregation Data'!$M$239:$M$470,MATCH(RIGHT(M293,255),RIGHT('Disaggregation Data'!$J$239:$J$470,255),0))=0,"",INDEX('Disaggregation Data'!$M$239:$M$470,MATCH(RIGHT(M293,255),RIGHT('Disaggregation Data'!J$239:$J$470,255),0))),"")</f>
        <v/>
      </c>
      <c r="H293" s="369" t="str">
        <f t="array" ref="H293">IFERROR(IF(INDEX('Disaggregation Data'!$N$239:$N$470,MATCH(RIGHT(M293,255),RIGHT('Disaggregation Data'!$J$239:$J$470,255),0))=0,"",INDEX('Disaggregation Data'!$N$239:$N$470,MATCH(RIGHT(M293,255),RIGHT('Disaggregation Data'!J$239:$J$470,255),0))),"")</f>
        <v/>
      </c>
      <c r="I293" s="477" t="str">
        <f t="array" ref="I293">IFERROR(IF(INDEX('Disaggregation Records'!$G$59:$G$92,MATCH(LEFT(L293,255),LEFT('Disaggregation Records'!$D$59:$D$92,255),0))=0,"",INDEX('Disaggregation Records'!$G$59:$G$92,MATCH(LEFT(L293,255),LEFT('Disaggregation Records'!$D$59:$D$92,255),0))),"")</f>
        <v/>
      </c>
      <c r="J293" s="491" t="s">
        <v>784</v>
      </c>
      <c r="K293" s="491">
        <f t="shared" si="16"/>
        <v>5</v>
      </c>
      <c r="L293" s="491" t="str">
        <f t="shared" si="17"/>
        <v/>
      </c>
      <c r="M293" s="491" t="str">
        <f t="shared" si="18"/>
        <v/>
      </c>
      <c r="N293" s="491" t="b">
        <f t="shared" si="19"/>
        <v>0</v>
      </c>
      <c r="O293" s="492" t="s">
        <v>1883</v>
      </c>
      <c r="P293" s="201"/>
      <c r="Q293" s="178"/>
      <c r="U293" s="407"/>
      <c r="V293" s="407"/>
    </row>
    <row r="294" spans="1:22" ht="37.5" customHeight="1" x14ac:dyDescent="0.25">
      <c r="A294" s="367">
        <v>5</v>
      </c>
      <c r="B294" s="386" t="str">
        <f>IFERROR(VLOOKUP(A294,'Outcome Indicators - Section C'!$A$10:$S$35,19,FALSE),"")</f>
        <v/>
      </c>
      <c r="C294" s="490" t="str">
        <f t="array" ref="C294">IFERROR(IF(INDEX('Disaggregation Records'!$E$59:$E$92,MATCH(RIGHT(L294,255),RIGHT('Disaggregation Records'!$D$59:$D$92,255),0))=0,"",INDEX('Disaggregation Records'!$E$59:$E$92,MATCH(RIGHT(L294,255),RIGHT('Disaggregation Records'!$D$59:$D$92,255),0))),"")</f>
        <v/>
      </c>
      <c r="D294" s="490" t="str">
        <f t="array" ref="D294">IFERROR(IF(INDEX('Disaggregation Records'!$F$59:$F$92,MATCH(RIGHT(L294,255),RIGHT('Disaggregation Records'!$D$59:$D$92,255),0))=0,"",INDEX('Disaggregation Records'!$F$59:$F$92,MATCH(RIGHT(L294,255),RIGHT('Disaggregation Records'!$D$59:$D$92,255),0))),"")</f>
        <v/>
      </c>
      <c r="E294" s="370" t="str">
        <f t="array" ref="E294">IFERROR(IF(INDEX('Disaggregation Data'!$K$239:$K$470,MATCH(RIGHT(M294,255),RIGHT('Disaggregation Data'!$J$239:$J$470,255),0))=0,"",INDEX('Disaggregation Data'!$K$239:$K$470,MATCH(RIGHT(M294,255),RIGHT('Disaggregation Data'!J$239:$J$470,255),0))),"")</f>
        <v/>
      </c>
      <c r="F294" s="370" t="str">
        <f t="array" ref="F294">IFERROR(IF(INDEX('Disaggregation Data'!$L$239:$L$470,MATCH(RIGHT(M294,255),RIGHT('Disaggregation Data'!$J$239:$J$470,255),0))=0,"",INDEX('Disaggregation Data'!$L$239:$L$470,MATCH(RIGHT(M294,255),RIGHT('Disaggregation Data'!J$239:$J$470,255),0))),"")</f>
        <v/>
      </c>
      <c r="G294" s="370" t="str">
        <f t="array" ref="G294">IFERROR(IF(INDEX('Disaggregation Data'!$M$239:$M$470,MATCH(RIGHT(M294,255),RIGHT('Disaggregation Data'!$J$239:$J$470,255),0))=0,"",INDEX('Disaggregation Data'!$M$239:$M$470,MATCH(RIGHT(M294,255),RIGHT('Disaggregation Data'!J$239:$J$470,255),0))),"")</f>
        <v/>
      </c>
      <c r="H294" s="369" t="str">
        <f t="array" ref="H294">IFERROR(IF(INDEX('Disaggregation Data'!$N$239:$N$470,MATCH(RIGHT(M294,255),RIGHT('Disaggregation Data'!$J$239:$J$470,255),0))=0,"",INDEX('Disaggregation Data'!$N$239:$N$470,MATCH(RIGHT(M294,255),RIGHT('Disaggregation Data'!J$239:$J$470,255),0))),"")</f>
        <v/>
      </c>
      <c r="I294" s="477" t="str">
        <f t="array" ref="I294">IFERROR(IF(INDEX('Disaggregation Records'!$G$59:$G$92,MATCH(LEFT(L294,255),LEFT('Disaggregation Records'!$D$59:$D$92,255),0))=0,"",INDEX('Disaggregation Records'!$G$59:$G$92,MATCH(LEFT(L294,255),LEFT('Disaggregation Records'!$D$59:$D$92,255),0))),"")</f>
        <v/>
      </c>
      <c r="J294" s="491" t="s">
        <v>784</v>
      </c>
      <c r="K294" s="491">
        <f t="shared" si="16"/>
        <v>6</v>
      </c>
      <c r="L294" s="491" t="str">
        <f t="shared" si="17"/>
        <v/>
      </c>
      <c r="M294" s="491" t="str">
        <f t="shared" si="18"/>
        <v/>
      </c>
      <c r="N294" s="491" t="b">
        <f t="shared" si="19"/>
        <v>0</v>
      </c>
      <c r="O294" s="492" t="s">
        <v>1884</v>
      </c>
      <c r="P294" s="201"/>
      <c r="Q294" s="178"/>
      <c r="U294" s="407"/>
      <c r="V294" s="407"/>
    </row>
    <row r="295" spans="1:22" ht="37.5" customHeight="1" x14ac:dyDescent="0.25">
      <c r="A295" s="367">
        <v>5</v>
      </c>
      <c r="B295" s="386" t="str">
        <f>IFERROR(VLOOKUP(A295,'Outcome Indicators - Section C'!$A$10:$S$35,19,FALSE),"")</f>
        <v/>
      </c>
      <c r="C295" s="490" t="str">
        <f t="array" ref="C295">IFERROR(IF(INDEX('Disaggregation Records'!$E$59:$E$92,MATCH(RIGHT(L295,255),RIGHT('Disaggregation Records'!$D$59:$D$92,255),0))=0,"",INDEX('Disaggregation Records'!$E$59:$E$92,MATCH(RIGHT(L295,255),RIGHT('Disaggregation Records'!$D$59:$D$92,255),0))),"")</f>
        <v/>
      </c>
      <c r="D295" s="490" t="str">
        <f t="array" ref="D295">IFERROR(IF(INDEX('Disaggregation Records'!$F$59:$F$92,MATCH(RIGHT(L295,255),RIGHT('Disaggregation Records'!$D$59:$D$92,255),0))=0,"",INDEX('Disaggregation Records'!$F$59:$F$92,MATCH(RIGHT(L295,255),RIGHT('Disaggregation Records'!$D$59:$D$92,255),0))),"")</f>
        <v/>
      </c>
      <c r="E295" s="370" t="str">
        <f t="array" ref="E295">IFERROR(IF(INDEX('Disaggregation Data'!$K$239:$K$470,MATCH(RIGHT(M295,255),RIGHT('Disaggregation Data'!$J$239:$J$470,255),0))=0,"",INDEX('Disaggregation Data'!$K$239:$K$470,MATCH(RIGHT(M295,255),RIGHT('Disaggregation Data'!J$239:$J$470,255),0))),"")</f>
        <v/>
      </c>
      <c r="F295" s="370" t="str">
        <f t="array" ref="F295">IFERROR(IF(INDEX('Disaggregation Data'!$L$239:$L$470,MATCH(RIGHT(M295,255),RIGHT('Disaggregation Data'!$J$239:$J$470,255),0))=0,"",INDEX('Disaggregation Data'!$L$239:$L$470,MATCH(RIGHT(M295,255),RIGHT('Disaggregation Data'!J$239:$J$470,255),0))),"")</f>
        <v/>
      </c>
      <c r="G295" s="370" t="str">
        <f t="array" ref="G295">IFERROR(IF(INDEX('Disaggregation Data'!$M$239:$M$470,MATCH(RIGHT(M295,255),RIGHT('Disaggregation Data'!$J$239:$J$470,255),0))=0,"",INDEX('Disaggregation Data'!$M$239:$M$470,MATCH(RIGHT(M295,255),RIGHT('Disaggregation Data'!J$239:$J$470,255),0))),"")</f>
        <v/>
      </c>
      <c r="H295" s="369" t="str">
        <f t="array" ref="H295">IFERROR(IF(INDEX('Disaggregation Data'!$N$239:$N$470,MATCH(RIGHT(M295,255),RIGHT('Disaggregation Data'!$J$239:$J$470,255),0))=0,"",INDEX('Disaggregation Data'!$N$239:$N$470,MATCH(RIGHT(M295,255),RIGHT('Disaggregation Data'!J$239:$J$470,255),0))),"")</f>
        <v/>
      </c>
      <c r="I295" s="477" t="str">
        <f t="array" ref="I295">IFERROR(IF(INDEX('Disaggregation Records'!$G$59:$G$92,MATCH(LEFT(L295,255),LEFT('Disaggregation Records'!$D$59:$D$92,255),0))=0,"",INDEX('Disaggregation Records'!$G$59:$G$92,MATCH(LEFT(L295,255),LEFT('Disaggregation Records'!$D$59:$D$92,255),0))),"")</f>
        <v/>
      </c>
      <c r="J295" s="491" t="s">
        <v>784</v>
      </c>
      <c r="K295" s="491">
        <f t="shared" si="16"/>
        <v>7</v>
      </c>
      <c r="L295" s="491" t="str">
        <f t="shared" si="17"/>
        <v/>
      </c>
      <c r="M295" s="491" t="str">
        <f t="shared" si="18"/>
        <v/>
      </c>
      <c r="N295" s="491" t="b">
        <f t="shared" si="19"/>
        <v>0</v>
      </c>
      <c r="O295" s="492" t="s">
        <v>1885</v>
      </c>
      <c r="P295" s="201"/>
      <c r="Q295" s="178"/>
      <c r="U295" s="407"/>
      <c r="V295" s="407"/>
    </row>
    <row r="296" spans="1:22" ht="37.5" customHeight="1" x14ac:dyDescent="0.25">
      <c r="A296" s="367">
        <v>5</v>
      </c>
      <c r="B296" s="386" t="str">
        <f>IFERROR(VLOOKUP(A296,'Outcome Indicators - Section C'!$A$10:$S$35,19,FALSE),"")</f>
        <v/>
      </c>
      <c r="C296" s="490" t="str">
        <f t="array" ref="C296">IFERROR(IF(INDEX('Disaggregation Records'!$E$59:$E$92,MATCH(RIGHT(L296,255),RIGHT('Disaggregation Records'!$D$59:$D$92,255),0))=0,"",INDEX('Disaggregation Records'!$E$59:$E$92,MATCH(RIGHT(L296,255),RIGHT('Disaggregation Records'!$D$59:$D$92,255),0))),"")</f>
        <v/>
      </c>
      <c r="D296" s="490" t="str">
        <f t="array" ref="D296">IFERROR(IF(INDEX('Disaggregation Records'!$F$59:$F$92,MATCH(RIGHT(L296,255),RIGHT('Disaggregation Records'!$D$59:$D$92,255),0))=0,"",INDEX('Disaggregation Records'!$F$59:$F$92,MATCH(RIGHT(L296,255),RIGHT('Disaggregation Records'!$D$59:$D$92,255),0))),"")</f>
        <v/>
      </c>
      <c r="E296" s="370" t="str">
        <f t="array" ref="E296">IFERROR(IF(INDEX('Disaggregation Data'!$K$239:$K$470,MATCH(RIGHT(M296,255),RIGHT('Disaggregation Data'!$J$239:$J$470,255),0))=0,"",INDEX('Disaggregation Data'!$K$239:$K$470,MATCH(RIGHT(M296,255),RIGHT('Disaggregation Data'!J$239:$J$470,255),0))),"")</f>
        <v/>
      </c>
      <c r="F296" s="370" t="str">
        <f t="array" ref="F296">IFERROR(IF(INDEX('Disaggregation Data'!$L$239:$L$470,MATCH(RIGHT(M296,255),RIGHT('Disaggregation Data'!$J$239:$J$470,255),0))=0,"",INDEX('Disaggregation Data'!$L$239:$L$470,MATCH(RIGHT(M296,255),RIGHT('Disaggregation Data'!J$239:$J$470,255),0))),"")</f>
        <v/>
      </c>
      <c r="G296" s="370" t="str">
        <f t="array" ref="G296">IFERROR(IF(INDEX('Disaggregation Data'!$M$239:$M$470,MATCH(RIGHT(M296,255),RIGHT('Disaggregation Data'!$J$239:$J$470,255),0))=0,"",INDEX('Disaggregation Data'!$M$239:$M$470,MATCH(RIGHT(M296,255),RIGHT('Disaggregation Data'!J$239:$J$470,255),0))),"")</f>
        <v/>
      </c>
      <c r="H296" s="369" t="str">
        <f t="array" ref="H296">IFERROR(IF(INDEX('Disaggregation Data'!$N$239:$N$470,MATCH(RIGHT(M296,255),RIGHT('Disaggregation Data'!$J$239:$J$470,255),0))=0,"",INDEX('Disaggregation Data'!$N$239:$N$470,MATCH(RIGHT(M296,255),RIGHT('Disaggregation Data'!J$239:$J$470,255),0))),"")</f>
        <v/>
      </c>
      <c r="I296" s="477" t="str">
        <f t="array" ref="I296">IFERROR(IF(INDEX('Disaggregation Records'!$G$59:$G$92,MATCH(LEFT(L296,255),LEFT('Disaggregation Records'!$D$59:$D$92,255),0))=0,"",INDEX('Disaggregation Records'!$G$59:$G$92,MATCH(LEFT(L296,255),LEFT('Disaggregation Records'!$D$59:$D$92,255),0))),"")</f>
        <v/>
      </c>
      <c r="J296" s="491" t="s">
        <v>784</v>
      </c>
      <c r="K296" s="491">
        <f t="shared" si="16"/>
        <v>8</v>
      </c>
      <c r="L296" s="491" t="str">
        <f t="shared" si="17"/>
        <v/>
      </c>
      <c r="M296" s="491" t="str">
        <f t="shared" si="18"/>
        <v/>
      </c>
      <c r="N296" s="491" t="b">
        <f t="shared" si="19"/>
        <v>0</v>
      </c>
      <c r="O296" s="492" t="s">
        <v>1886</v>
      </c>
      <c r="P296" s="201"/>
      <c r="Q296" s="178"/>
      <c r="U296" s="407"/>
      <c r="V296" s="407"/>
    </row>
    <row r="297" spans="1:22" ht="37.5" customHeight="1" x14ac:dyDescent="0.25">
      <c r="A297" s="367">
        <v>5</v>
      </c>
      <c r="B297" s="386" t="str">
        <f>IFERROR(VLOOKUP(A297,'Outcome Indicators - Section C'!$A$10:$S$35,19,FALSE),"")</f>
        <v/>
      </c>
      <c r="C297" s="490" t="str">
        <f t="array" ref="C297">IFERROR(IF(INDEX('Disaggregation Records'!$E$59:$E$92,MATCH(RIGHT(L297,255),RIGHT('Disaggregation Records'!$D$59:$D$92,255),0))=0,"",INDEX('Disaggregation Records'!$E$59:$E$92,MATCH(RIGHT(L297,255),RIGHT('Disaggregation Records'!$D$59:$D$92,255),0))),"")</f>
        <v/>
      </c>
      <c r="D297" s="490" t="str">
        <f t="array" ref="D297">IFERROR(IF(INDEX('Disaggregation Records'!$F$59:$F$92,MATCH(RIGHT(L297,255),RIGHT('Disaggregation Records'!$D$59:$D$92,255),0))=0,"",INDEX('Disaggregation Records'!$F$59:$F$92,MATCH(RIGHT(L297,255),RIGHT('Disaggregation Records'!$D$59:$D$92,255),0))),"")</f>
        <v/>
      </c>
      <c r="E297" s="370" t="str">
        <f t="array" ref="E297">IFERROR(IF(INDEX('Disaggregation Data'!$K$239:$K$470,MATCH(RIGHT(M297,255),RIGHT('Disaggregation Data'!$J$239:$J$470,255),0))=0,"",INDEX('Disaggregation Data'!$K$239:$K$470,MATCH(RIGHT(M297,255),RIGHT('Disaggregation Data'!J$239:$J$470,255),0))),"")</f>
        <v/>
      </c>
      <c r="F297" s="370" t="str">
        <f t="array" ref="F297">IFERROR(IF(INDEX('Disaggregation Data'!$L$239:$L$470,MATCH(RIGHT(M297,255),RIGHT('Disaggregation Data'!$J$239:$J$470,255),0))=0,"",INDEX('Disaggregation Data'!$L$239:$L$470,MATCH(RIGHT(M297,255),RIGHT('Disaggregation Data'!J$239:$J$470,255),0))),"")</f>
        <v/>
      </c>
      <c r="G297" s="370" t="str">
        <f t="array" ref="G297">IFERROR(IF(INDEX('Disaggregation Data'!$M$239:$M$470,MATCH(RIGHT(M297,255),RIGHT('Disaggregation Data'!$J$239:$J$470,255),0))=0,"",INDEX('Disaggregation Data'!$M$239:$M$470,MATCH(RIGHT(M297,255),RIGHT('Disaggregation Data'!J$239:$J$470,255),0))),"")</f>
        <v/>
      </c>
      <c r="H297" s="369" t="str">
        <f t="array" ref="H297">IFERROR(IF(INDEX('Disaggregation Data'!$N$239:$N$470,MATCH(RIGHT(M297,255),RIGHT('Disaggregation Data'!$J$239:$J$470,255),0))=0,"",INDEX('Disaggregation Data'!$N$239:$N$470,MATCH(RIGHT(M297,255),RIGHT('Disaggregation Data'!J$239:$J$470,255),0))),"")</f>
        <v/>
      </c>
      <c r="I297" s="477" t="str">
        <f t="array" ref="I297">IFERROR(IF(INDEX('Disaggregation Records'!$G$59:$G$92,MATCH(LEFT(L297,255),LEFT('Disaggregation Records'!$D$59:$D$92,255),0))=0,"",INDEX('Disaggregation Records'!$G$59:$G$92,MATCH(LEFT(L297,255),LEFT('Disaggregation Records'!$D$59:$D$92,255),0))),"")</f>
        <v/>
      </c>
      <c r="J297" s="491" t="s">
        <v>784</v>
      </c>
      <c r="K297" s="491">
        <f t="shared" si="16"/>
        <v>9</v>
      </c>
      <c r="L297" s="491" t="str">
        <f t="shared" si="17"/>
        <v/>
      </c>
      <c r="M297" s="491" t="str">
        <f t="shared" si="18"/>
        <v/>
      </c>
      <c r="N297" s="491" t="b">
        <f t="shared" si="19"/>
        <v>0</v>
      </c>
      <c r="O297" s="492" t="s">
        <v>1887</v>
      </c>
      <c r="P297" s="201"/>
      <c r="Q297" s="178"/>
      <c r="U297" s="407"/>
      <c r="V297" s="407"/>
    </row>
    <row r="298" spans="1:22" ht="37.5" customHeight="1" x14ac:dyDescent="0.25">
      <c r="A298" s="367">
        <v>6</v>
      </c>
      <c r="B298" s="386" t="str">
        <f>IFERROR(VLOOKUP(A298,'Outcome Indicators - Section C'!$A$10:$S$35,19,FALSE),"")</f>
        <v/>
      </c>
      <c r="C298" s="490" t="str">
        <f t="array" ref="C298">IFERROR(IF(INDEX('Disaggregation Records'!$E$59:$E$92,MATCH(RIGHT(L298,255),RIGHT('Disaggregation Records'!$D$59:$D$92,255),0))=0,"",INDEX('Disaggregation Records'!$E$59:$E$92,MATCH(RIGHT(L298,255),RIGHT('Disaggregation Records'!$D$59:$D$92,255),0))),"")</f>
        <v/>
      </c>
      <c r="D298" s="490" t="str">
        <f t="array" ref="D298">IFERROR(IF(INDEX('Disaggregation Records'!$F$59:$F$92,MATCH(RIGHT(L298,255),RIGHT('Disaggregation Records'!$D$59:$D$92,255),0))=0,"",INDEX('Disaggregation Records'!$F$59:$F$92,MATCH(RIGHT(L298,255),RIGHT('Disaggregation Records'!$D$59:$D$92,255),0))),"")</f>
        <v/>
      </c>
      <c r="E298" s="370" t="str">
        <f t="array" ref="E298">IFERROR(IF(INDEX('Disaggregation Data'!$K$239:$K$470,MATCH(RIGHT(M298,255),RIGHT('Disaggregation Data'!$J$239:$J$470,255),0))=0,"",INDEX('Disaggregation Data'!$K$239:$K$470,MATCH(RIGHT(M298,255),RIGHT('Disaggregation Data'!J$239:$J$470,255),0))),"")</f>
        <v/>
      </c>
      <c r="F298" s="370" t="str">
        <f t="array" ref="F298">IFERROR(IF(INDEX('Disaggregation Data'!$L$239:$L$470,MATCH(RIGHT(M298,255),RIGHT('Disaggregation Data'!$J$239:$J$470,255),0))=0,"",INDEX('Disaggregation Data'!$L$239:$L$470,MATCH(RIGHT(M298,255),RIGHT('Disaggregation Data'!J$239:$J$470,255),0))),"")</f>
        <v/>
      </c>
      <c r="G298" s="370" t="str">
        <f t="array" ref="G298">IFERROR(IF(INDEX('Disaggregation Data'!$M$239:$M$470,MATCH(RIGHT(M298,255),RIGHT('Disaggregation Data'!$J$239:$J$470,255),0))=0,"",INDEX('Disaggregation Data'!$M$239:$M$470,MATCH(RIGHT(M298,255),RIGHT('Disaggregation Data'!J$239:$J$470,255),0))),"")</f>
        <v/>
      </c>
      <c r="H298" s="369" t="str">
        <f t="array" ref="H298">IFERROR(IF(INDEX('Disaggregation Data'!$N$239:$N$470,MATCH(RIGHT(M298,255),RIGHT('Disaggregation Data'!$J$239:$J$470,255),0))=0,"",INDEX('Disaggregation Data'!$N$239:$N$470,MATCH(RIGHT(M298,255),RIGHT('Disaggregation Data'!J$239:$J$470,255),0))),"")</f>
        <v/>
      </c>
      <c r="I298" s="477" t="str">
        <f t="array" ref="I298">IFERROR(IF(INDEX('Disaggregation Records'!$G$59:$G$92,MATCH(LEFT(L298,255),LEFT('Disaggregation Records'!$D$59:$D$92,255),0))=0,"",INDEX('Disaggregation Records'!$G$59:$G$92,MATCH(LEFT(L298,255),LEFT('Disaggregation Records'!$D$59:$D$92,255),0))),"")</f>
        <v/>
      </c>
      <c r="J298" s="491" t="s">
        <v>785</v>
      </c>
      <c r="K298" s="491">
        <f t="shared" si="16"/>
        <v>10</v>
      </c>
      <c r="L298" s="491" t="str">
        <f t="shared" si="17"/>
        <v/>
      </c>
      <c r="M298" s="491" t="str">
        <f t="shared" si="18"/>
        <v/>
      </c>
      <c r="N298" s="491" t="b">
        <f t="shared" si="19"/>
        <v>0</v>
      </c>
      <c r="O298" s="492" t="s">
        <v>1888</v>
      </c>
      <c r="P298" s="201"/>
      <c r="Q298" s="178"/>
      <c r="U298" s="407"/>
      <c r="V298" s="407"/>
    </row>
    <row r="299" spans="1:22" ht="37.5" customHeight="1" x14ac:dyDescent="0.25">
      <c r="A299" s="367">
        <v>6</v>
      </c>
      <c r="B299" s="386" t="str">
        <f>IFERROR(VLOOKUP(A299,'Outcome Indicators - Section C'!$A$10:$S$35,19,FALSE),"")</f>
        <v/>
      </c>
      <c r="C299" s="490" t="str">
        <f t="array" ref="C299">IFERROR(IF(INDEX('Disaggregation Records'!$E$59:$E$92,MATCH(RIGHT(L299,255),RIGHT('Disaggregation Records'!$D$59:$D$92,255),0))=0,"",INDEX('Disaggregation Records'!$E$59:$E$92,MATCH(RIGHT(L299,255),RIGHT('Disaggregation Records'!$D$59:$D$92,255),0))),"")</f>
        <v/>
      </c>
      <c r="D299" s="490" t="str">
        <f t="array" ref="D299">IFERROR(IF(INDEX('Disaggregation Records'!$F$59:$F$92,MATCH(RIGHT(L299,255),RIGHT('Disaggregation Records'!$D$59:$D$92,255),0))=0,"",INDEX('Disaggregation Records'!$F$59:$F$92,MATCH(RIGHT(L299,255),RIGHT('Disaggregation Records'!$D$59:$D$92,255),0))),"")</f>
        <v/>
      </c>
      <c r="E299" s="370" t="str">
        <f t="array" ref="E299">IFERROR(IF(INDEX('Disaggregation Data'!$K$239:$K$470,MATCH(RIGHT(M299,255),RIGHT('Disaggregation Data'!$J$239:$J$470,255),0))=0,"",INDEX('Disaggregation Data'!$K$239:$K$470,MATCH(RIGHT(M299,255),RIGHT('Disaggregation Data'!J$239:$J$470,255),0))),"")</f>
        <v/>
      </c>
      <c r="F299" s="370" t="str">
        <f t="array" ref="F299">IFERROR(IF(INDEX('Disaggregation Data'!$L$239:$L$470,MATCH(RIGHT(M299,255),RIGHT('Disaggregation Data'!$J$239:$J$470,255),0))=0,"",INDEX('Disaggregation Data'!$L$239:$L$470,MATCH(RIGHT(M299,255),RIGHT('Disaggregation Data'!J$239:$J$470,255),0))),"")</f>
        <v/>
      </c>
      <c r="G299" s="370" t="str">
        <f t="array" ref="G299">IFERROR(IF(INDEX('Disaggregation Data'!$M$239:$M$470,MATCH(RIGHT(M299,255),RIGHT('Disaggregation Data'!$J$239:$J$470,255),0))=0,"",INDEX('Disaggregation Data'!$M$239:$M$470,MATCH(RIGHT(M299,255),RIGHT('Disaggregation Data'!J$239:$J$470,255),0))),"")</f>
        <v/>
      </c>
      <c r="H299" s="369" t="str">
        <f t="array" ref="H299">IFERROR(IF(INDEX('Disaggregation Data'!$N$239:$N$470,MATCH(RIGHT(M299,255),RIGHT('Disaggregation Data'!$J$239:$J$470,255),0))=0,"",INDEX('Disaggregation Data'!$N$239:$N$470,MATCH(RIGHT(M299,255),RIGHT('Disaggregation Data'!J$239:$J$470,255),0))),"")</f>
        <v/>
      </c>
      <c r="I299" s="477" t="str">
        <f t="array" ref="I299">IFERROR(IF(INDEX('Disaggregation Records'!$G$59:$G$92,MATCH(LEFT(L299,255),LEFT('Disaggregation Records'!$D$59:$D$92,255),0))=0,"",INDEX('Disaggregation Records'!$G$59:$G$92,MATCH(LEFT(L299,255),LEFT('Disaggregation Records'!$D$59:$D$92,255),0))),"")</f>
        <v/>
      </c>
      <c r="J299" s="491" t="s">
        <v>785</v>
      </c>
      <c r="K299" s="491">
        <f t="shared" si="16"/>
        <v>11</v>
      </c>
      <c r="L299" s="491" t="str">
        <f t="shared" si="17"/>
        <v/>
      </c>
      <c r="M299" s="491" t="str">
        <f t="shared" si="18"/>
        <v/>
      </c>
      <c r="N299" s="491" t="b">
        <f t="shared" si="19"/>
        <v>0</v>
      </c>
      <c r="O299" s="492" t="s">
        <v>1889</v>
      </c>
      <c r="P299" s="201"/>
      <c r="Q299" s="178"/>
      <c r="U299" s="407"/>
      <c r="V299" s="407"/>
    </row>
    <row r="300" spans="1:22" ht="37.5" customHeight="1" x14ac:dyDescent="0.25">
      <c r="A300" s="367">
        <v>6</v>
      </c>
      <c r="B300" s="386" t="str">
        <f>IFERROR(VLOOKUP(A300,'Outcome Indicators - Section C'!$A$10:$S$35,19,FALSE),"")</f>
        <v/>
      </c>
      <c r="C300" s="490" t="str">
        <f t="array" ref="C300">IFERROR(IF(INDEX('Disaggregation Records'!$E$59:$E$92,MATCH(RIGHT(L300,255),RIGHT('Disaggregation Records'!$D$59:$D$92,255),0))=0,"",INDEX('Disaggregation Records'!$E$59:$E$92,MATCH(RIGHT(L300,255),RIGHT('Disaggregation Records'!$D$59:$D$92,255),0))),"")</f>
        <v/>
      </c>
      <c r="D300" s="490" t="str">
        <f t="array" ref="D300">IFERROR(IF(INDEX('Disaggregation Records'!$F$59:$F$92,MATCH(RIGHT(L300,255),RIGHT('Disaggregation Records'!$D$59:$D$92,255),0))=0,"",INDEX('Disaggregation Records'!$F$59:$F$92,MATCH(RIGHT(L300,255),RIGHT('Disaggregation Records'!$D$59:$D$92,255),0))),"")</f>
        <v/>
      </c>
      <c r="E300" s="370" t="str">
        <f t="array" ref="E300">IFERROR(IF(INDEX('Disaggregation Data'!$K$239:$K$470,MATCH(RIGHT(M300,255),RIGHT('Disaggregation Data'!$J$239:$J$470,255),0))=0,"",INDEX('Disaggregation Data'!$K$239:$K$470,MATCH(RIGHT(M300,255),RIGHT('Disaggregation Data'!J$239:$J$470,255),0))),"")</f>
        <v/>
      </c>
      <c r="F300" s="370" t="str">
        <f t="array" ref="F300">IFERROR(IF(INDEX('Disaggregation Data'!$L$239:$L$470,MATCH(RIGHT(M300,255),RIGHT('Disaggregation Data'!$J$239:$J$470,255),0))=0,"",INDEX('Disaggregation Data'!$L$239:$L$470,MATCH(RIGHT(M300,255),RIGHT('Disaggregation Data'!J$239:$J$470,255),0))),"")</f>
        <v/>
      </c>
      <c r="G300" s="370" t="str">
        <f t="array" ref="G300">IFERROR(IF(INDEX('Disaggregation Data'!$M$239:$M$470,MATCH(RIGHT(M300,255),RIGHT('Disaggregation Data'!$J$239:$J$470,255),0))=0,"",INDEX('Disaggregation Data'!$M$239:$M$470,MATCH(RIGHT(M300,255),RIGHT('Disaggregation Data'!J$239:$J$470,255),0))),"")</f>
        <v/>
      </c>
      <c r="H300" s="369" t="str">
        <f t="array" ref="H300">IFERROR(IF(INDEX('Disaggregation Data'!$N$239:$N$470,MATCH(RIGHT(M300,255),RIGHT('Disaggregation Data'!$J$239:$J$470,255),0))=0,"",INDEX('Disaggregation Data'!$N$239:$N$470,MATCH(RIGHT(M300,255),RIGHT('Disaggregation Data'!J$239:$J$470,255),0))),"")</f>
        <v/>
      </c>
      <c r="I300" s="477" t="str">
        <f t="array" ref="I300">IFERROR(IF(INDEX('Disaggregation Records'!$G$59:$G$92,MATCH(LEFT(L300,255),LEFT('Disaggregation Records'!$D$59:$D$92,255),0))=0,"",INDEX('Disaggregation Records'!$G$59:$G$92,MATCH(LEFT(L300,255),LEFT('Disaggregation Records'!$D$59:$D$92,255),0))),"")</f>
        <v/>
      </c>
      <c r="J300" s="491" t="s">
        <v>785</v>
      </c>
      <c r="K300" s="491">
        <f t="shared" si="16"/>
        <v>12</v>
      </c>
      <c r="L300" s="491" t="str">
        <f t="shared" si="17"/>
        <v/>
      </c>
      <c r="M300" s="491" t="str">
        <f t="shared" si="18"/>
        <v/>
      </c>
      <c r="N300" s="491" t="b">
        <f t="shared" si="19"/>
        <v>0</v>
      </c>
      <c r="O300" s="492" t="s">
        <v>1890</v>
      </c>
      <c r="P300" s="201"/>
      <c r="Q300" s="178"/>
      <c r="U300" s="407"/>
      <c r="V300" s="407"/>
    </row>
    <row r="301" spans="1:22" ht="37.5" customHeight="1" x14ac:dyDescent="0.25">
      <c r="A301" s="367">
        <v>6</v>
      </c>
      <c r="B301" s="386" t="str">
        <f>IFERROR(VLOOKUP(A301,'Outcome Indicators - Section C'!$A$10:$S$35,19,FALSE),"")</f>
        <v/>
      </c>
      <c r="C301" s="490" t="str">
        <f t="array" ref="C301">IFERROR(IF(INDEX('Disaggregation Records'!$E$59:$E$92,MATCH(RIGHT(L301,255),RIGHT('Disaggregation Records'!$D$59:$D$92,255),0))=0,"",INDEX('Disaggregation Records'!$E$59:$E$92,MATCH(RIGHT(L301,255),RIGHT('Disaggregation Records'!$D$59:$D$92,255),0))),"")</f>
        <v/>
      </c>
      <c r="D301" s="490" t="str">
        <f t="array" ref="D301">IFERROR(IF(INDEX('Disaggregation Records'!$F$59:$F$92,MATCH(RIGHT(L301,255),RIGHT('Disaggregation Records'!$D$59:$D$92,255),0))=0,"",INDEX('Disaggregation Records'!$F$59:$F$92,MATCH(RIGHT(L301,255),RIGHT('Disaggregation Records'!$D$59:$D$92,255),0))),"")</f>
        <v/>
      </c>
      <c r="E301" s="370" t="str">
        <f t="array" ref="E301">IFERROR(IF(INDEX('Disaggregation Data'!$K$239:$K$470,MATCH(RIGHT(M301,255),RIGHT('Disaggregation Data'!$J$239:$J$470,255),0))=0,"",INDEX('Disaggregation Data'!$K$239:$K$470,MATCH(RIGHT(M301,255),RIGHT('Disaggregation Data'!J$239:$J$470,255),0))),"")</f>
        <v/>
      </c>
      <c r="F301" s="370" t="str">
        <f t="array" ref="F301">IFERROR(IF(INDEX('Disaggregation Data'!$L$239:$L$470,MATCH(RIGHT(M301,255),RIGHT('Disaggregation Data'!$J$239:$J$470,255),0))=0,"",INDEX('Disaggregation Data'!$L$239:$L$470,MATCH(RIGHT(M301,255),RIGHT('Disaggregation Data'!J$239:$J$470,255),0))),"")</f>
        <v/>
      </c>
      <c r="G301" s="370" t="str">
        <f t="array" ref="G301">IFERROR(IF(INDEX('Disaggregation Data'!$M$239:$M$470,MATCH(RIGHT(M301,255),RIGHT('Disaggregation Data'!$J$239:$J$470,255),0))=0,"",INDEX('Disaggregation Data'!$M$239:$M$470,MATCH(RIGHT(M301,255),RIGHT('Disaggregation Data'!J$239:$J$470,255),0))),"")</f>
        <v/>
      </c>
      <c r="H301" s="369" t="str">
        <f t="array" ref="H301">IFERROR(IF(INDEX('Disaggregation Data'!$N$239:$N$470,MATCH(RIGHT(M301,255),RIGHT('Disaggregation Data'!$J$239:$J$470,255),0))=0,"",INDEX('Disaggregation Data'!$N$239:$N$470,MATCH(RIGHT(M301,255),RIGHT('Disaggregation Data'!J$239:$J$470,255),0))),"")</f>
        <v/>
      </c>
      <c r="I301" s="477" t="str">
        <f t="array" ref="I301">IFERROR(IF(INDEX('Disaggregation Records'!$G$59:$G$92,MATCH(LEFT(L301,255),LEFT('Disaggregation Records'!$D$59:$D$92,255),0))=0,"",INDEX('Disaggregation Records'!$G$59:$G$92,MATCH(LEFT(L301,255),LEFT('Disaggregation Records'!$D$59:$D$92,255),0))),"")</f>
        <v/>
      </c>
      <c r="J301" s="491" t="s">
        <v>785</v>
      </c>
      <c r="K301" s="491">
        <f t="shared" si="16"/>
        <v>13</v>
      </c>
      <c r="L301" s="491" t="str">
        <f t="shared" si="17"/>
        <v/>
      </c>
      <c r="M301" s="491" t="str">
        <f t="shared" si="18"/>
        <v/>
      </c>
      <c r="N301" s="491" t="b">
        <f t="shared" si="19"/>
        <v>0</v>
      </c>
      <c r="O301" s="492" t="s">
        <v>1891</v>
      </c>
      <c r="P301" s="201"/>
      <c r="Q301" s="178"/>
      <c r="U301" s="407"/>
      <c r="V301" s="407"/>
    </row>
    <row r="302" spans="1:22" ht="37.5" customHeight="1" x14ac:dyDescent="0.25">
      <c r="A302" s="367">
        <v>6</v>
      </c>
      <c r="B302" s="386" t="str">
        <f>IFERROR(VLOOKUP(A302,'Outcome Indicators - Section C'!$A$10:$S$35,19,FALSE),"")</f>
        <v/>
      </c>
      <c r="C302" s="490" t="str">
        <f t="array" ref="C302">IFERROR(IF(INDEX('Disaggregation Records'!$E$59:$E$92,MATCH(RIGHT(L302,255),RIGHT('Disaggregation Records'!$D$59:$D$92,255),0))=0,"",INDEX('Disaggregation Records'!$E$59:$E$92,MATCH(RIGHT(L302,255),RIGHT('Disaggregation Records'!$D$59:$D$92,255),0))),"")</f>
        <v/>
      </c>
      <c r="D302" s="490" t="str">
        <f t="array" ref="D302">IFERROR(IF(INDEX('Disaggregation Records'!$F$59:$F$92,MATCH(RIGHT(L302,255),RIGHT('Disaggregation Records'!$D$59:$D$92,255),0))=0,"",INDEX('Disaggregation Records'!$F$59:$F$92,MATCH(RIGHT(L302,255),RIGHT('Disaggregation Records'!$D$59:$D$92,255),0))),"")</f>
        <v/>
      </c>
      <c r="E302" s="370" t="str">
        <f t="array" ref="E302">IFERROR(IF(INDEX('Disaggregation Data'!$K$239:$K$470,MATCH(RIGHT(M302,255),RIGHT('Disaggregation Data'!$J$239:$J$470,255),0))=0,"",INDEX('Disaggregation Data'!$K$239:$K$470,MATCH(RIGHT(M302,255),RIGHT('Disaggregation Data'!J$239:$J$470,255),0))),"")</f>
        <v/>
      </c>
      <c r="F302" s="370" t="str">
        <f t="array" ref="F302">IFERROR(IF(INDEX('Disaggregation Data'!$L$239:$L$470,MATCH(RIGHT(M302,255),RIGHT('Disaggregation Data'!$J$239:$J$470,255),0))=0,"",INDEX('Disaggregation Data'!$L$239:$L$470,MATCH(RIGHT(M302,255),RIGHT('Disaggregation Data'!J$239:$J$470,255),0))),"")</f>
        <v/>
      </c>
      <c r="G302" s="370" t="str">
        <f t="array" ref="G302">IFERROR(IF(INDEX('Disaggregation Data'!$M$239:$M$470,MATCH(RIGHT(M302,255),RIGHT('Disaggregation Data'!$J$239:$J$470,255),0))=0,"",INDEX('Disaggregation Data'!$M$239:$M$470,MATCH(RIGHT(M302,255),RIGHT('Disaggregation Data'!J$239:$J$470,255),0))),"")</f>
        <v/>
      </c>
      <c r="H302" s="369" t="str">
        <f t="array" ref="H302">IFERROR(IF(INDEX('Disaggregation Data'!$N$239:$N$470,MATCH(RIGHT(M302,255),RIGHT('Disaggregation Data'!$J$239:$J$470,255),0))=0,"",INDEX('Disaggregation Data'!$N$239:$N$470,MATCH(RIGHT(M302,255),RIGHT('Disaggregation Data'!J$239:$J$470,255),0))),"")</f>
        <v/>
      </c>
      <c r="I302" s="477" t="str">
        <f t="array" ref="I302">IFERROR(IF(INDEX('Disaggregation Records'!$G$59:$G$92,MATCH(LEFT(L302,255),LEFT('Disaggregation Records'!$D$59:$D$92,255),0))=0,"",INDEX('Disaggregation Records'!$G$59:$G$92,MATCH(LEFT(L302,255),LEFT('Disaggregation Records'!$D$59:$D$92,255),0))),"")</f>
        <v/>
      </c>
      <c r="J302" s="491" t="s">
        <v>785</v>
      </c>
      <c r="K302" s="491">
        <f t="shared" si="16"/>
        <v>14</v>
      </c>
      <c r="L302" s="491" t="str">
        <f t="shared" si="17"/>
        <v/>
      </c>
      <c r="M302" s="491" t="str">
        <f t="shared" si="18"/>
        <v/>
      </c>
      <c r="N302" s="491" t="b">
        <f t="shared" si="19"/>
        <v>0</v>
      </c>
      <c r="O302" s="492" t="s">
        <v>1892</v>
      </c>
      <c r="P302" s="201"/>
      <c r="Q302" s="178"/>
      <c r="U302" s="407"/>
      <c r="V302" s="407"/>
    </row>
    <row r="303" spans="1:22" ht="37.5" customHeight="1" x14ac:dyDescent="0.25">
      <c r="A303" s="367">
        <v>6</v>
      </c>
      <c r="B303" s="386" t="str">
        <f>IFERROR(VLOOKUP(A303,'Outcome Indicators - Section C'!$A$10:$S$35,19,FALSE),"")</f>
        <v/>
      </c>
      <c r="C303" s="490" t="str">
        <f t="array" ref="C303">IFERROR(IF(INDEX('Disaggregation Records'!$E$59:$E$92,MATCH(RIGHT(L303,255),RIGHT('Disaggregation Records'!$D$59:$D$92,255),0))=0,"",INDEX('Disaggregation Records'!$E$59:$E$92,MATCH(RIGHT(L303,255),RIGHT('Disaggregation Records'!$D$59:$D$92,255),0))),"")</f>
        <v/>
      </c>
      <c r="D303" s="490" t="str">
        <f t="array" ref="D303">IFERROR(IF(INDEX('Disaggregation Records'!$F$59:$F$92,MATCH(RIGHT(L303,255),RIGHT('Disaggregation Records'!$D$59:$D$92,255),0))=0,"",INDEX('Disaggregation Records'!$F$59:$F$92,MATCH(RIGHT(L303,255),RIGHT('Disaggregation Records'!$D$59:$D$92,255),0))),"")</f>
        <v/>
      </c>
      <c r="E303" s="370" t="str">
        <f t="array" ref="E303">IFERROR(IF(INDEX('Disaggregation Data'!$K$239:$K$470,MATCH(RIGHT(M303,255),RIGHT('Disaggregation Data'!$J$239:$J$470,255),0))=0,"",INDEX('Disaggregation Data'!$K$239:$K$470,MATCH(RIGHT(M303,255),RIGHT('Disaggregation Data'!J$239:$J$470,255),0))),"")</f>
        <v/>
      </c>
      <c r="F303" s="370" t="str">
        <f t="array" ref="F303">IFERROR(IF(INDEX('Disaggregation Data'!$L$239:$L$470,MATCH(RIGHT(M303,255),RIGHT('Disaggregation Data'!$J$239:$J$470,255),0))=0,"",INDEX('Disaggregation Data'!$L$239:$L$470,MATCH(RIGHT(M303,255),RIGHT('Disaggregation Data'!J$239:$J$470,255),0))),"")</f>
        <v/>
      </c>
      <c r="G303" s="370" t="str">
        <f t="array" ref="G303">IFERROR(IF(INDEX('Disaggregation Data'!$M$239:$M$470,MATCH(RIGHT(M303,255),RIGHT('Disaggregation Data'!$J$239:$J$470,255),0))=0,"",INDEX('Disaggregation Data'!$M$239:$M$470,MATCH(RIGHT(M303,255),RIGHT('Disaggregation Data'!J$239:$J$470,255),0))),"")</f>
        <v/>
      </c>
      <c r="H303" s="369" t="str">
        <f t="array" ref="H303">IFERROR(IF(INDEX('Disaggregation Data'!$N$239:$N$470,MATCH(RIGHT(M303,255),RIGHT('Disaggregation Data'!$J$239:$J$470,255),0))=0,"",INDEX('Disaggregation Data'!$N$239:$N$470,MATCH(RIGHT(M303,255),RIGHT('Disaggregation Data'!J$239:$J$470,255),0))),"")</f>
        <v/>
      </c>
      <c r="I303" s="477" t="str">
        <f t="array" ref="I303">IFERROR(IF(INDEX('Disaggregation Records'!$G$59:$G$92,MATCH(LEFT(L303,255),LEFT('Disaggregation Records'!$D$59:$D$92,255),0))=0,"",INDEX('Disaggregation Records'!$G$59:$G$92,MATCH(LEFT(L303,255),LEFT('Disaggregation Records'!$D$59:$D$92,255),0))),"")</f>
        <v/>
      </c>
      <c r="J303" s="491" t="s">
        <v>785</v>
      </c>
      <c r="K303" s="491">
        <f t="shared" si="16"/>
        <v>15</v>
      </c>
      <c r="L303" s="491" t="str">
        <f t="shared" si="17"/>
        <v/>
      </c>
      <c r="M303" s="491" t="str">
        <f t="shared" si="18"/>
        <v/>
      </c>
      <c r="N303" s="491" t="b">
        <f t="shared" si="19"/>
        <v>0</v>
      </c>
      <c r="O303" s="492" t="s">
        <v>1893</v>
      </c>
      <c r="P303" s="201"/>
      <c r="Q303" s="178"/>
      <c r="U303" s="407"/>
      <c r="V303" s="407"/>
    </row>
    <row r="304" spans="1:22" ht="37.5" customHeight="1" x14ac:dyDescent="0.25">
      <c r="A304" s="367">
        <v>6</v>
      </c>
      <c r="B304" s="386" t="str">
        <f>IFERROR(VLOOKUP(A304,'Outcome Indicators - Section C'!$A$10:$S$35,19,FALSE),"")</f>
        <v/>
      </c>
      <c r="C304" s="490" t="str">
        <f t="array" ref="C304">IFERROR(IF(INDEX('Disaggregation Records'!$E$59:$E$92,MATCH(RIGHT(L304,255),RIGHT('Disaggregation Records'!$D$59:$D$92,255),0))=0,"",INDEX('Disaggregation Records'!$E$59:$E$92,MATCH(RIGHT(L304,255),RIGHT('Disaggregation Records'!$D$59:$D$92,255),0))),"")</f>
        <v/>
      </c>
      <c r="D304" s="490" t="str">
        <f t="array" ref="D304">IFERROR(IF(INDEX('Disaggregation Records'!$F$59:$F$92,MATCH(RIGHT(L304,255),RIGHT('Disaggregation Records'!$D$59:$D$92,255),0))=0,"",INDEX('Disaggregation Records'!$F$59:$F$92,MATCH(RIGHT(L304,255),RIGHT('Disaggregation Records'!$D$59:$D$92,255),0))),"")</f>
        <v/>
      </c>
      <c r="E304" s="370" t="str">
        <f t="array" ref="E304">IFERROR(IF(INDEX('Disaggregation Data'!$K$239:$K$470,MATCH(RIGHT(M304,255),RIGHT('Disaggregation Data'!$J$239:$J$470,255),0))=0,"",INDEX('Disaggregation Data'!$K$239:$K$470,MATCH(RIGHT(M304,255),RIGHT('Disaggregation Data'!J$239:$J$470,255),0))),"")</f>
        <v/>
      </c>
      <c r="F304" s="370" t="str">
        <f t="array" ref="F304">IFERROR(IF(INDEX('Disaggregation Data'!$L$239:$L$470,MATCH(RIGHT(M304,255),RIGHT('Disaggregation Data'!$J$239:$J$470,255),0))=0,"",INDEX('Disaggregation Data'!$L$239:$L$470,MATCH(RIGHT(M304,255),RIGHT('Disaggregation Data'!J$239:$J$470,255),0))),"")</f>
        <v/>
      </c>
      <c r="G304" s="370" t="str">
        <f t="array" ref="G304">IFERROR(IF(INDEX('Disaggregation Data'!$M$239:$M$470,MATCH(RIGHT(M304,255),RIGHT('Disaggregation Data'!$J$239:$J$470,255),0))=0,"",INDEX('Disaggregation Data'!$M$239:$M$470,MATCH(RIGHT(M304,255),RIGHT('Disaggregation Data'!J$239:$J$470,255),0))),"")</f>
        <v/>
      </c>
      <c r="H304" s="369" t="str">
        <f t="array" ref="H304">IFERROR(IF(INDEX('Disaggregation Data'!$N$239:$N$470,MATCH(RIGHT(M304,255),RIGHT('Disaggregation Data'!$J$239:$J$470,255),0))=0,"",INDEX('Disaggregation Data'!$N$239:$N$470,MATCH(RIGHT(M304,255),RIGHT('Disaggregation Data'!J$239:$J$470,255),0))),"")</f>
        <v/>
      </c>
      <c r="I304" s="477" t="str">
        <f t="array" ref="I304">IFERROR(IF(INDEX('Disaggregation Records'!$G$59:$G$92,MATCH(LEFT(L304,255),LEFT('Disaggregation Records'!$D$59:$D$92,255),0))=0,"",INDEX('Disaggregation Records'!$G$59:$G$92,MATCH(LEFT(L304,255),LEFT('Disaggregation Records'!$D$59:$D$92,255),0))),"")</f>
        <v/>
      </c>
      <c r="J304" s="491" t="s">
        <v>785</v>
      </c>
      <c r="K304" s="491">
        <f t="shared" si="16"/>
        <v>16</v>
      </c>
      <c r="L304" s="491" t="str">
        <f t="shared" si="17"/>
        <v/>
      </c>
      <c r="M304" s="491" t="str">
        <f t="shared" si="18"/>
        <v/>
      </c>
      <c r="N304" s="491" t="b">
        <f t="shared" si="19"/>
        <v>0</v>
      </c>
      <c r="O304" s="492" t="s">
        <v>1894</v>
      </c>
      <c r="P304" s="201"/>
      <c r="Q304" s="178"/>
      <c r="U304" s="407"/>
      <c r="V304" s="407"/>
    </row>
    <row r="305" spans="1:22" ht="37.5" customHeight="1" x14ac:dyDescent="0.25">
      <c r="A305" s="367">
        <v>6</v>
      </c>
      <c r="B305" s="386" t="str">
        <f>IFERROR(VLOOKUP(A305,'Outcome Indicators - Section C'!$A$10:$S$35,19,FALSE),"")</f>
        <v/>
      </c>
      <c r="C305" s="490" t="str">
        <f t="array" ref="C305">IFERROR(IF(INDEX('Disaggregation Records'!$E$59:$E$92,MATCH(RIGHT(L305,255),RIGHT('Disaggregation Records'!$D$59:$D$92,255),0))=0,"",INDEX('Disaggregation Records'!$E$59:$E$92,MATCH(RIGHT(L305,255),RIGHT('Disaggregation Records'!$D$59:$D$92,255),0))),"")</f>
        <v/>
      </c>
      <c r="D305" s="490" t="str">
        <f t="array" ref="D305">IFERROR(IF(INDEX('Disaggregation Records'!$F$59:$F$92,MATCH(RIGHT(L305,255),RIGHT('Disaggregation Records'!$D$59:$D$92,255),0))=0,"",INDEX('Disaggregation Records'!$F$59:$F$92,MATCH(RIGHT(L305,255),RIGHT('Disaggregation Records'!$D$59:$D$92,255),0))),"")</f>
        <v/>
      </c>
      <c r="E305" s="370" t="str">
        <f t="array" ref="E305">IFERROR(IF(INDEX('Disaggregation Data'!$K$239:$K$470,MATCH(RIGHT(M305,255),RIGHT('Disaggregation Data'!$J$239:$J$470,255),0))=0,"",INDEX('Disaggregation Data'!$K$239:$K$470,MATCH(RIGHT(M305,255),RIGHT('Disaggregation Data'!J$239:$J$470,255),0))),"")</f>
        <v/>
      </c>
      <c r="F305" s="370" t="str">
        <f t="array" ref="F305">IFERROR(IF(INDEX('Disaggregation Data'!$L$239:$L$470,MATCH(RIGHT(M305,255),RIGHT('Disaggregation Data'!$J$239:$J$470,255),0))=0,"",INDEX('Disaggregation Data'!$L$239:$L$470,MATCH(RIGHT(M305,255),RIGHT('Disaggregation Data'!J$239:$J$470,255),0))),"")</f>
        <v/>
      </c>
      <c r="G305" s="370" t="str">
        <f t="array" ref="G305">IFERROR(IF(INDEX('Disaggregation Data'!$M$239:$M$470,MATCH(RIGHT(M305,255),RIGHT('Disaggregation Data'!$J$239:$J$470,255),0))=0,"",INDEX('Disaggregation Data'!$M$239:$M$470,MATCH(RIGHT(M305,255),RIGHT('Disaggregation Data'!J$239:$J$470,255),0))),"")</f>
        <v/>
      </c>
      <c r="H305" s="369" t="str">
        <f t="array" ref="H305">IFERROR(IF(INDEX('Disaggregation Data'!$N$239:$N$470,MATCH(RIGHT(M305,255),RIGHT('Disaggregation Data'!$J$239:$J$470,255),0))=0,"",INDEX('Disaggregation Data'!$N$239:$N$470,MATCH(RIGHT(M305,255),RIGHT('Disaggregation Data'!J$239:$J$470,255),0))),"")</f>
        <v/>
      </c>
      <c r="I305" s="477" t="str">
        <f t="array" ref="I305">IFERROR(IF(INDEX('Disaggregation Records'!$G$59:$G$92,MATCH(LEFT(L305,255),LEFT('Disaggregation Records'!$D$59:$D$92,255),0))=0,"",INDEX('Disaggregation Records'!$G$59:$G$92,MATCH(LEFT(L305,255),LEFT('Disaggregation Records'!$D$59:$D$92,255),0))),"")</f>
        <v/>
      </c>
      <c r="J305" s="491" t="s">
        <v>785</v>
      </c>
      <c r="K305" s="491">
        <f t="shared" si="16"/>
        <v>17</v>
      </c>
      <c r="L305" s="491" t="str">
        <f t="shared" si="17"/>
        <v/>
      </c>
      <c r="M305" s="491" t="str">
        <f t="shared" si="18"/>
        <v/>
      </c>
      <c r="N305" s="491" t="b">
        <f t="shared" si="19"/>
        <v>0</v>
      </c>
      <c r="O305" s="492" t="s">
        <v>1895</v>
      </c>
      <c r="P305" s="201"/>
      <c r="Q305" s="178"/>
      <c r="U305" s="407"/>
      <c r="V305" s="407"/>
    </row>
    <row r="306" spans="1:22" ht="37.5" customHeight="1" x14ac:dyDescent="0.25">
      <c r="A306" s="367">
        <v>6</v>
      </c>
      <c r="B306" s="386" t="str">
        <f>IFERROR(VLOOKUP(A306,'Outcome Indicators - Section C'!$A$10:$S$35,19,FALSE),"")</f>
        <v/>
      </c>
      <c r="C306" s="490" t="str">
        <f t="array" ref="C306">IFERROR(IF(INDEX('Disaggregation Records'!$E$59:$E$92,MATCH(RIGHT(L306,255),RIGHT('Disaggregation Records'!$D$59:$D$92,255),0))=0,"",INDEX('Disaggregation Records'!$E$59:$E$92,MATCH(RIGHT(L306,255),RIGHT('Disaggregation Records'!$D$59:$D$92,255),0))),"")</f>
        <v/>
      </c>
      <c r="D306" s="490" t="str">
        <f t="array" ref="D306">IFERROR(IF(INDEX('Disaggregation Records'!$F$59:$F$92,MATCH(RIGHT(L306,255),RIGHT('Disaggregation Records'!$D$59:$D$92,255),0))=0,"",INDEX('Disaggregation Records'!$F$59:$F$92,MATCH(RIGHT(L306,255),RIGHT('Disaggregation Records'!$D$59:$D$92,255),0))),"")</f>
        <v/>
      </c>
      <c r="E306" s="370" t="str">
        <f t="array" ref="E306">IFERROR(IF(INDEX('Disaggregation Data'!$K$239:$K$470,MATCH(RIGHT(M306,255),RIGHT('Disaggregation Data'!$J$239:$J$470,255),0))=0,"",INDEX('Disaggregation Data'!$K$239:$K$470,MATCH(RIGHT(M306,255),RIGHT('Disaggregation Data'!J$239:$J$470,255),0))),"")</f>
        <v/>
      </c>
      <c r="F306" s="370" t="str">
        <f t="array" ref="F306">IFERROR(IF(INDEX('Disaggregation Data'!$L$239:$L$470,MATCH(RIGHT(M306,255),RIGHT('Disaggregation Data'!$J$239:$J$470,255),0))=0,"",INDEX('Disaggregation Data'!$L$239:$L$470,MATCH(RIGHT(M306,255),RIGHT('Disaggregation Data'!J$239:$J$470,255),0))),"")</f>
        <v/>
      </c>
      <c r="G306" s="370" t="str">
        <f t="array" ref="G306">IFERROR(IF(INDEX('Disaggregation Data'!$M$239:$M$470,MATCH(RIGHT(M306,255),RIGHT('Disaggregation Data'!$J$239:$J$470,255),0))=0,"",INDEX('Disaggregation Data'!$M$239:$M$470,MATCH(RIGHT(M306,255),RIGHT('Disaggregation Data'!J$239:$J$470,255),0))),"")</f>
        <v/>
      </c>
      <c r="H306" s="369" t="str">
        <f t="array" ref="H306">IFERROR(IF(INDEX('Disaggregation Data'!$N$239:$N$470,MATCH(RIGHT(M306,255),RIGHT('Disaggregation Data'!$J$239:$J$470,255),0))=0,"",INDEX('Disaggregation Data'!$N$239:$N$470,MATCH(RIGHT(M306,255),RIGHT('Disaggregation Data'!J$239:$J$470,255),0))),"")</f>
        <v/>
      </c>
      <c r="I306" s="477" t="str">
        <f t="array" ref="I306">IFERROR(IF(INDEX('Disaggregation Records'!$G$59:$G$92,MATCH(LEFT(L306,255),LEFT('Disaggregation Records'!$D$59:$D$92,255),0))=0,"",INDEX('Disaggregation Records'!$G$59:$G$92,MATCH(LEFT(L306,255),LEFT('Disaggregation Records'!$D$59:$D$92,255),0))),"")</f>
        <v/>
      </c>
      <c r="J306" s="491" t="s">
        <v>785</v>
      </c>
      <c r="K306" s="491">
        <f t="shared" si="16"/>
        <v>18</v>
      </c>
      <c r="L306" s="491" t="str">
        <f t="shared" si="17"/>
        <v/>
      </c>
      <c r="M306" s="491" t="str">
        <f t="shared" si="18"/>
        <v/>
      </c>
      <c r="N306" s="491" t="b">
        <f t="shared" si="19"/>
        <v>0</v>
      </c>
      <c r="O306" s="492" t="s">
        <v>1896</v>
      </c>
      <c r="P306" s="201"/>
      <c r="Q306" s="178"/>
      <c r="U306" s="407"/>
      <c r="V306" s="407"/>
    </row>
    <row r="307" spans="1:22" ht="37.5" customHeight="1" x14ac:dyDescent="0.25">
      <c r="A307" s="367">
        <v>6</v>
      </c>
      <c r="B307" s="386" t="str">
        <f>IFERROR(VLOOKUP(A307,'Outcome Indicators - Section C'!$A$10:$S$35,19,FALSE),"")</f>
        <v/>
      </c>
      <c r="C307" s="490" t="str">
        <f t="array" ref="C307">IFERROR(IF(INDEX('Disaggregation Records'!$E$59:$E$92,MATCH(RIGHT(L307,255),RIGHT('Disaggregation Records'!$D$59:$D$92,255),0))=0,"",INDEX('Disaggregation Records'!$E$59:$E$92,MATCH(RIGHT(L307,255),RIGHT('Disaggregation Records'!$D$59:$D$92,255),0))),"")</f>
        <v/>
      </c>
      <c r="D307" s="490" t="str">
        <f t="array" ref="D307">IFERROR(IF(INDEX('Disaggregation Records'!$F$59:$F$92,MATCH(RIGHT(L307,255),RIGHT('Disaggregation Records'!$D$59:$D$92,255),0))=0,"",INDEX('Disaggregation Records'!$F$59:$F$92,MATCH(RIGHT(L307,255),RIGHT('Disaggregation Records'!$D$59:$D$92,255),0))),"")</f>
        <v/>
      </c>
      <c r="E307" s="370" t="str">
        <f t="array" ref="E307">IFERROR(IF(INDEX('Disaggregation Data'!$K$239:$K$470,MATCH(RIGHT(M307,255),RIGHT('Disaggregation Data'!$J$239:$J$470,255),0))=0,"",INDEX('Disaggregation Data'!$K$239:$K$470,MATCH(RIGHT(M307,255),RIGHT('Disaggregation Data'!J$239:$J$470,255),0))),"")</f>
        <v/>
      </c>
      <c r="F307" s="370" t="str">
        <f t="array" ref="F307">IFERROR(IF(INDEX('Disaggregation Data'!$L$239:$L$470,MATCH(RIGHT(M307,255),RIGHT('Disaggregation Data'!$J$239:$J$470,255),0))=0,"",INDEX('Disaggregation Data'!$L$239:$L$470,MATCH(RIGHT(M307,255),RIGHT('Disaggregation Data'!J$239:$J$470,255),0))),"")</f>
        <v/>
      </c>
      <c r="G307" s="370" t="str">
        <f t="array" ref="G307">IFERROR(IF(INDEX('Disaggregation Data'!$M$239:$M$470,MATCH(RIGHT(M307,255),RIGHT('Disaggregation Data'!$J$239:$J$470,255),0))=0,"",INDEX('Disaggregation Data'!$M$239:$M$470,MATCH(RIGHT(M307,255),RIGHT('Disaggregation Data'!J$239:$J$470,255),0))),"")</f>
        <v/>
      </c>
      <c r="H307" s="369" t="str">
        <f t="array" ref="H307">IFERROR(IF(INDEX('Disaggregation Data'!$N$239:$N$470,MATCH(RIGHT(M307,255),RIGHT('Disaggregation Data'!$J$239:$J$470,255),0))=0,"",INDEX('Disaggregation Data'!$N$239:$N$470,MATCH(RIGHT(M307,255),RIGHT('Disaggregation Data'!J$239:$J$470,255),0))),"")</f>
        <v/>
      </c>
      <c r="I307" s="477" t="str">
        <f t="array" ref="I307">IFERROR(IF(INDEX('Disaggregation Records'!$G$59:$G$92,MATCH(LEFT(L307,255),LEFT('Disaggregation Records'!$D$59:$D$92,255),0))=0,"",INDEX('Disaggregation Records'!$G$59:$G$92,MATCH(LEFT(L307,255),LEFT('Disaggregation Records'!$D$59:$D$92,255),0))),"")</f>
        <v/>
      </c>
      <c r="J307" s="491" t="s">
        <v>785</v>
      </c>
      <c r="K307" s="491">
        <f t="shared" si="16"/>
        <v>19</v>
      </c>
      <c r="L307" s="491" t="str">
        <f t="shared" si="17"/>
        <v/>
      </c>
      <c r="M307" s="491" t="str">
        <f t="shared" si="18"/>
        <v/>
      </c>
      <c r="N307" s="491" t="b">
        <f t="shared" si="19"/>
        <v>0</v>
      </c>
      <c r="O307" s="492" t="s">
        <v>1897</v>
      </c>
      <c r="P307" s="201"/>
      <c r="Q307" s="178"/>
      <c r="U307" s="407"/>
      <c r="V307" s="407"/>
    </row>
    <row r="308" spans="1:22" ht="37.5" customHeight="1" x14ac:dyDescent="0.25">
      <c r="A308" s="367">
        <v>7</v>
      </c>
      <c r="B308" s="386" t="str">
        <f>IFERROR(VLOOKUP(A308,'Outcome Indicators - Section C'!$A$10:$S$35,19,FALSE),"")</f>
        <v>TB O-4(M): Treatment success rate of RR TB and/or MDR-TB: Percentage of cases with RR and/or MDR-TB successfully treated</v>
      </c>
      <c r="C308" s="490" t="str">
        <f t="array" ref="C308">IFERROR(IF(INDEX('Disaggregation Records'!$E$59:$E$92,MATCH(RIGHT(L308,255),RIGHT('Disaggregation Records'!$D$59:$D$92,255),0))=0,"",INDEX('Disaggregation Records'!$E$59:$E$92,MATCH(RIGHT(L308,255),RIGHT('Disaggregation Records'!$D$59:$D$92,255),0))),"")</f>
        <v>TB case definition</v>
      </c>
      <c r="D308" s="490" t="str">
        <f t="array" ref="D308">IFERROR(IF(INDEX('Disaggregation Records'!$F$59:$F$92,MATCH(RIGHT(L308,255),RIGHT('Disaggregation Records'!$D$59:$D$92,255),0))=0,"",INDEX('Disaggregation Records'!$F$59:$F$92,MATCH(RIGHT(L308,255),RIGHT('Disaggregation Records'!$D$59:$D$92,255),0))),"")</f>
        <v>XDR TB</v>
      </c>
      <c r="E308" s="370" t="s">
        <v>5004</v>
      </c>
      <c r="F308" s="370" t="s">
        <v>344</v>
      </c>
      <c r="G308" s="370" t="str">
        <f t="array" ref="G308">IFERROR(IF(INDEX('Disaggregation Data'!$M$239:$M$470,MATCH(RIGHT(M308,255),RIGHT('Disaggregation Data'!$J$239:$J$470,255),0))=0,"",INDEX('Disaggregation Data'!$M$239:$M$470,MATCH(RIGHT(M308,255),RIGHT('Disaggregation Data'!J$239:$J$470,255),0))),"")</f>
        <v/>
      </c>
      <c r="H308" s="369" t="s">
        <v>5005</v>
      </c>
      <c r="I308" s="477" t="str">
        <f t="array" ref="I308">IFERROR(IF(INDEX('Disaggregation Records'!$G$59:$G$92,MATCH(LEFT(L308,255),LEFT('Disaggregation Records'!$D$59:$D$92,255),0))=0,"",INDEX('Disaggregation Records'!$G$59:$G$92,MATCH(LEFT(L308,255),LEFT('Disaggregation Records'!$D$59:$D$92,255),0))),"")</f>
        <v>a1L36000002NzjYEAS</v>
      </c>
      <c r="J308" s="491" t="s">
        <v>786</v>
      </c>
      <c r="K308" s="491">
        <f t="shared" si="16"/>
        <v>0</v>
      </c>
      <c r="L308" s="491" t="str">
        <f t="shared" si="17"/>
        <v>TB O-4(M): Treatment success rate of RR TB and/or MDR-TB: Percentage of cases with RR and/or MDR-TB successfully treated-0</v>
      </c>
      <c r="M308" s="491" t="str">
        <f t="shared" si="18"/>
        <v>TB O-4(M): Treatment success rate of RR TB and/or MDR-TB: Percentage of cases with RR and/or MDR-TB successfully treatedTB case definitionXDR TB</v>
      </c>
      <c r="N308" s="491" t="b">
        <f t="shared" si="19"/>
        <v>1</v>
      </c>
      <c r="O308" s="492" t="s">
        <v>1898</v>
      </c>
      <c r="P308" s="201"/>
      <c r="Q308" s="178"/>
      <c r="U308" s="407"/>
      <c r="V308" s="407"/>
    </row>
    <row r="309" spans="1:22" ht="37.5" customHeight="1" x14ac:dyDescent="0.25">
      <c r="A309" s="367">
        <v>7</v>
      </c>
      <c r="B309" s="386" t="str">
        <f>IFERROR(VLOOKUP(A309,'Outcome Indicators - Section C'!$A$10:$S$35,19,FALSE),"")</f>
        <v>TB O-4(M): Treatment success rate of RR TB and/or MDR-TB: Percentage of cases with RR and/or MDR-TB successfully treated</v>
      </c>
      <c r="C309" s="490" t="str">
        <f t="array" ref="C309">IFERROR(IF(INDEX('Disaggregation Records'!$E$59:$E$92,MATCH(RIGHT(L309,255),RIGHT('Disaggregation Records'!$D$59:$D$92,255),0))=0,"",INDEX('Disaggregation Records'!$E$59:$E$92,MATCH(RIGHT(L309,255),RIGHT('Disaggregation Records'!$D$59:$D$92,255),0))),"")</f>
        <v/>
      </c>
      <c r="D309" s="490" t="str">
        <f t="array" ref="D309">IFERROR(IF(INDEX('Disaggregation Records'!$F$59:$F$92,MATCH(RIGHT(L309,255),RIGHT('Disaggregation Records'!$D$59:$D$92,255),0))=0,"",INDEX('Disaggregation Records'!$F$59:$F$92,MATCH(RIGHT(L309,255),RIGHT('Disaggregation Records'!$D$59:$D$92,255),0))),"")</f>
        <v/>
      </c>
      <c r="E309" s="370" t="str">
        <f t="array" ref="E309">IFERROR(IF(INDEX('Disaggregation Data'!$K$239:$K$470,MATCH(RIGHT(M309,255),RIGHT('Disaggregation Data'!$J$239:$J$470,255),0))=0,"",INDEX('Disaggregation Data'!$K$239:$K$470,MATCH(RIGHT(M309,255),RIGHT('Disaggregation Data'!J$239:$J$470,255),0))),"")</f>
        <v/>
      </c>
      <c r="F309" s="370" t="str">
        <f t="array" ref="F309">IFERROR(IF(INDEX('Disaggregation Data'!$L$239:$L$470,MATCH(RIGHT(M309,255),RIGHT('Disaggregation Data'!$J$239:$J$470,255),0))=0,"",INDEX('Disaggregation Data'!$L$239:$L$470,MATCH(RIGHT(M309,255),RIGHT('Disaggregation Data'!J$239:$J$470,255),0))),"")</f>
        <v/>
      </c>
      <c r="G309" s="370" t="str">
        <f t="array" ref="G309">IFERROR(IF(INDEX('Disaggregation Data'!$M$239:$M$470,MATCH(RIGHT(M309,255),RIGHT('Disaggregation Data'!$J$239:$J$470,255),0))=0,"",INDEX('Disaggregation Data'!$M$239:$M$470,MATCH(RIGHT(M309,255),RIGHT('Disaggregation Data'!J$239:$J$470,255),0))),"")</f>
        <v/>
      </c>
      <c r="H309" s="369" t="str">
        <f t="array" ref="H309">IFERROR(IF(INDEX('Disaggregation Data'!$N$239:$N$470,MATCH(RIGHT(M309,255),RIGHT('Disaggregation Data'!$J$239:$J$470,255),0))=0,"",INDEX('Disaggregation Data'!$N$239:$N$470,MATCH(RIGHT(M309,255),RIGHT('Disaggregation Data'!J$239:$J$470,255),0))),"")</f>
        <v/>
      </c>
      <c r="I309" s="477" t="str">
        <f t="array" ref="I309">IFERROR(IF(INDEX('Disaggregation Records'!$G$59:$G$92,MATCH(LEFT(L309,255),LEFT('Disaggregation Records'!$D$59:$D$92,255),0))=0,"",INDEX('Disaggregation Records'!$G$59:$G$92,MATCH(LEFT(L309,255),LEFT('Disaggregation Records'!$D$59:$D$92,255),0))),"")</f>
        <v/>
      </c>
      <c r="J309" s="491" t="s">
        <v>786</v>
      </c>
      <c r="K309" s="491">
        <f t="shared" si="16"/>
        <v>1</v>
      </c>
      <c r="L309" s="491" t="str">
        <f t="shared" si="17"/>
        <v>TB O-4(M): Treatment success rate of RR TB and/or MDR-TB: Percentage of cases with RR and/or MDR-TB successfully treated-1</v>
      </c>
      <c r="M309" s="491" t="str">
        <f t="shared" si="18"/>
        <v>TB O-4(M): Treatment success rate of RR TB and/or MDR-TB: Percentage of cases with RR and/or MDR-TB successfully treated</v>
      </c>
      <c r="N309" s="491" t="b">
        <f t="shared" si="19"/>
        <v>1</v>
      </c>
      <c r="O309" s="492" t="s">
        <v>1899</v>
      </c>
      <c r="P309" s="201"/>
      <c r="Q309" s="178"/>
      <c r="U309" s="407"/>
      <c r="V309" s="407"/>
    </row>
    <row r="310" spans="1:22" ht="37.5" customHeight="1" x14ac:dyDescent="0.25">
      <c r="A310" s="367">
        <v>7</v>
      </c>
      <c r="B310" s="386" t="str">
        <f>IFERROR(VLOOKUP(A310,'Outcome Indicators - Section C'!$A$10:$S$35,19,FALSE),"")</f>
        <v>TB O-4(M): Treatment success rate of RR TB and/or MDR-TB: Percentage of cases with RR and/or MDR-TB successfully treated</v>
      </c>
      <c r="C310" s="490" t="str">
        <f t="array" ref="C310">IFERROR(IF(INDEX('Disaggregation Records'!$E$59:$E$92,MATCH(RIGHT(L310,255),RIGHT('Disaggregation Records'!$D$59:$D$92,255),0))=0,"",INDEX('Disaggregation Records'!$E$59:$E$92,MATCH(RIGHT(L310,255),RIGHT('Disaggregation Records'!$D$59:$D$92,255),0))),"")</f>
        <v/>
      </c>
      <c r="D310" s="490" t="str">
        <f t="array" ref="D310">IFERROR(IF(INDEX('Disaggregation Records'!$F$59:$F$92,MATCH(RIGHT(L310,255),RIGHT('Disaggregation Records'!$D$59:$D$92,255),0))=0,"",INDEX('Disaggregation Records'!$F$59:$F$92,MATCH(RIGHT(L310,255),RIGHT('Disaggregation Records'!$D$59:$D$92,255),0))),"")</f>
        <v/>
      </c>
      <c r="E310" s="370" t="str">
        <f t="array" ref="E310">IFERROR(IF(INDEX('Disaggregation Data'!$K$239:$K$470,MATCH(RIGHT(M310,255),RIGHT('Disaggregation Data'!$J$239:$J$470,255),0))=0,"",INDEX('Disaggregation Data'!$K$239:$K$470,MATCH(RIGHT(M310,255),RIGHT('Disaggregation Data'!J$239:$J$470,255),0))),"")</f>
        <v/>
      </c>
      <c r="F310" s="370" t="str">
        <f t="array" ref="F310">IFERROR(IF(INDEX('Disaggregation Data'!$L$239:$L$470,MATCH(RIGHT(M310,255),RIGHT('Disaggregation Data'!$J$239:$J$470,255),0))=0,"",INDEX('Disaggregation Data'!$L$239:$L$470,MATCH(RIGHT(M310,255),RIGHT('Disaggregation Data'!J$239:$J$470,255),0))),"")</f>
        <v/>
      </c>
      <c r="G310" s="370" t="str">
        <f t="array" ref="G310">IFERROR(IF(INDEX('Disaggregation Data'!$M$239:$M$470,MATCH(RIGHT(M310,255),RIGHT('Disaggregation Data'!$J$239:$J$470,255),0))=0,"",INDEX('Disaggregation Data'!$M$239:$M$470,MATCH(RIGHT(M310,255),RIGHT('Disaggregation Data'!J$239:$J$470,255),0))),"")</f>
        <v/>
      </c>
      <c r="H310" s="369" t="str">
        <f t="array" ref="H310">IFERROR(IF(INDEX('Disaggregation Data'!$N$239:$N$470,MATCH(RIGHT(M310,255),RIGHT('Disaggregation Data'!$J$239:$J$470,255),0))=0,"",INDEX('Disaggregation Data'!$N$239:$N$470,MATCH(RIGHT(M310,255),RIGHT('Disaggregation Data'!J$239:$J$470,255),0))),"")</f>
        <v/>
      </c>
      <c r="I310" s="477" t="str">
        <f t="array" ref="I310">IFERROR(IF(INDEX('Disaggregation Records'!$G$59:$G$92,MATCH(LEFT(L310,255),LEFT('Disaggregation Records'!$D$59:$D$92,255),0))=0,"",INDEX('Disaggregation Records'!$G$59:$G$92,MATCH(LEFT(L310,255),LEFT('Disaggregation Records'!$D$59:$D$92,255),0))),"")</f>
        <v/>
      </c>
      <c r="J310" s="491" t="s">
        <v>786</v>
      </c>
      <c r="K310" s="491">
        <f t="shared" si="16"/>
        <v>2</v>
      </c>
      <c r="L310" s="491" t="str">
        <f t="shared" si="17"/>
        <v>TB O-4(M): Treatment success rate of RR TB and/or MDR-TB: Percentage of cases with RR and/or MDR-TB successfully treated-2</v>
      </c>
      <c r="M310" s="491" t="str">
        <f t="shared" si="18"/>
        <v>TB O-4(M): Treatment success rate of RR TB and/or MDR-TB: Percentage of cases with RR and/or MDR-TB successfully treated</v>
      </c>
      <c r="N310" s="491" t="b">
        <f t="shared" si="19"/>
        <v>1</v>
      </c>
      <c r="O310" s="492" t="s">
        <v>1900</v>
      </c>
      <c r="P310" s="201"/>
      <c r="Q310" s="178"/>
      <c r="U310" s="407"/>
      <c r="V310" s="407"/>
    </row>
    <row r="311" spans="1:22" ht="37.5" customHeight="1" x14ac:dyDescent="0.25">
      <c r="A311" s="367">
        <v>7</v>
      </c>
      <c r="B311" s="386" t="str">
        <f>IFERROR(VLOOKUP(A311,'Outcome Indicators - Section C'!$A$10:$S$35,19,FALSE),"")</f>
        <v>TB O-4(M): Treatment success rate of RR TB and/or MDR-TB: Percentage of cases with RR and/or MDR-TB successfully treated</v>
      </c>
      <c r="C311" s="490" t="str">
        <f t="array" ref="C311">IFERROR(IF(INDEX('Disaggregation Records'!$E$59:$E$92,MATCH(RIGHT(L311,255),RIGHT('Disaggregation Records'!$D$59:$D$92,255),0))=0,"",INDEX('Disaggregation Records'!$E$59:$E$92,MATCH(RIGHT(L311,255),RIGHT('Disaggregation Records'!$D$59:$D$92,255),0))),"")</f>
        <v/>
      </c>
      <c r="D311" s="490" t="str">
        <f t="array" ref="D311">IFERROR(IF(INDEX('Disaggregation Records'!$F$59:$F$92,MATCH(RIGHT(L311,255),RIGHT('Disaggregation Records'!$D$59:$D$92,255),0))=0,"",INDEX('Disaggregation Records'!$F$59:$F$92,MATCH(RIGHT(L311,255),RIGHT('Disaggregation Records'!$D$59:$D$92,255),0))),"")</f>
        <v/>
      </c>
      <c r="E311" s="370" t="str">
        <f t="array" ref="E311">IFERROR(IF(INDEX('Disaggregation Data'!$K$239:$K$470,MATCH(RIGHT(M311,255),RIGHT('Disaggregation Data'!$J$239:$J$470,255),0))=0,"",INDEX('Disaggregation Data'!$K$239:$K$470,MATCH(RIGHT(M311,255),RIGHT('Disaggregation Data'!J$239:$J$470,255),0))),"")</f>
        <v/>
      </c>
      <c r="F311" s="370" t="str">
        <f t="array" ref="F311">IFERROR(IF(INDEX('Disaggregation Data'!$L$239:$L$470,MATCH(RIGHT(M311,255),RIGHT('Disaggregation Data'!$J$239:$J$470,255),0))=0,"",INDEX('Disaggregation Data'!$L$239:$L$470,MATCH(RIGHT(M311,255),RIGHT('Disaggregation Data'!J$239:$J$470,255),0))),"")</f>
        <v/>
      </c>
      <c r="G311" s="370" t="str">
        <f t="array" ref="G311">IFERROR(IF(INDEX('Disaggregation Data'!$M$239:$M$470,MATCH(RIGHT(M311,255),RIGHT('Disaggregation Data'!$J$239:$J$470,255),0))=0,"",INDEX('Disaggregation Data'!$M$239:$M$470,MATCH(RIGHT(M311,255),RIGHT('Disaggregation Data'!J$239:$J$470,255),0))),"")</f>
        <v/>
      </c>
      <c r="H311" s="369" t="str">
        <f t="array" ref="H311">IFERROR(IF(INDEX('Disaggregation Data'!$N$239:$N$470,MATCH(RIGHT(M311,255),RIGHT('Disaggregation Data'!$J$239:$J$470,255),0))=0,"",INDEX('Disaggregation Data'!$N$239:$N$470,MATCH(RIGHT(M311,255),RIGHT('Disaggregation Data'!J$239:$J$470,255),0))),"")</f>
        <v/>
      </c>
      <c r="I311" s="477" t="str">
        <f t="array" ref="I311">IFERROR(IF(INDEX('Disaggregation Records'!$G$59:$G$92,MATCH(LEFT(L311,255),LEFT('Disaggregation Records'!$D$59:$D$92,255),0))=0,"",INDEX('Disaggregation Records'!$G$59:$G$92,MATCH(LEFT(L311,255),LEFT('Disaggregation Records'!$D$59:$D$92,255),0))),"")</f>
        <v/>
      </c>
      <c r="J311" s="491" t="s">
        <v>786</v>
      </c>
      <c r="K311" s="491">
        <f t="shared" si="16"/>
        <v>3</v>
      </c>
      <c r="L311" s="491" t="str">
        <f t="shared" si="17"/>
        <v>TB O-4(M): Treatment success rate of RR TB and/or MDR-TB: Percentage of cases with RR and/or MDR-TB successfully treated-3</v>
      </c>
      <c r="M311" s="491" t="str">
        <f t="shared" si="18"/>
        <v>TB O-4(M): Treatment success rate of RR TB and/or MDR-TB: Percentage of cases with RR and/or MDR-TB successfully treated</v>
      </c>
      <c r="N311" s="491" t="b">
        <f t="shared" si="19"/>
        <v>1</v>
      </c>
      <c r="O311" s="492" t="s">
        <v>1901</v>
      </c>
      <c r="P311" s="201"/>
      <c r="Q311" s="178"/>
      <c r="U311" s="407"/>
      <c r="V311" s="407"/>
    </row>
    <row r="312" spans="1:22" ht="37.5" customHeight="1" x14ac:dyDescent="0.25">
      <c r="A312" s="367">
        <v>7</v>
      </c>
      <c r="B312" s="386" t="str">
        <f>IFERROR(VLOOKUP(A312,'Outcome Indicators - Section C'!$A$10:$S$35,19,FALSE),"")</f>
        <v>TB O-4(M): Treatment success rate of RR TB and/or MDR-TB: Percentage of cases with RR and/or MDR-TB successfully treated</v>
      </c>
      <c r="C312" s="490" t="str">
        <f t="array" ref="C312">IFERROR(IF(INDEX('Disaggregation Records'!$E$59:$E$92,MATCH(RIGHT(L312,255),RIGHT('Disaggregation Records'!$D$59:$D$92,255),0))=0,"",INDEX('Disaggregation Records'!$E$59:$E$92,MATCH(RIGHT(L312,255),RIGHT('Disaggregation Records'!$D$59:$D$92,255),0))),"")</f>
        <v/>
      </c>
      <c r="D312" s="490" t="str">
        <f t="array" ref="D312">IFERROR(IF(INDEX('Disaggregation Records'!$F$59:$F$92,MATCH(RIGHT(L312,255),RIGHT('Disaggregation Records'!$D$59:$D$92,255),0))=0,"",INDEX('Disaggregation Records'!$F$59:$F$92,MATCH(RIGHT(L312,255),RIGHT('Disaggregation Records'!$D$59:$D$92,255),0))),"")</f>
        <v/>
      </c>
      <c r="E312" s="370" t="str">
        <f t="array" ref="E312">IFERROR(IF(INDEX('Disaggregation Data'!$K$239:$K$470,MATCH(RIGHT(M312,255),RIGHT('Disaggregation Data'!$J$239:$J$470,255),0))=0,"",INDEX('Disaggregation Data'!$K$239:$K$470,MATCH(RIGHT(M312,255),RIGHT('Disaggregation Data'!J$239:$J$470,255),0))),"")</f>
        <v/>
      </c>
      <c r="F312" s="370" t="str">
        <f t="array" ref="F312">IFERROR(IF(INDEX('Disaggregation Data'!$L$239:$L$470,MATCH(RIGHT(M312,255),RIGHT('Disaggregation Data'!$J$239:$J$470,255),0))=0,"",INDEX('Disaggregation Data'!$L$239:$L$470,MATCH(RIGHT(M312,255),RIGHT('Disaggregation Data'!J$239:$J$470,255),0))),"")</f>
        <v/>
      </c>
      <c r="G312" s="370" t="str">
        <f t="array" ref="G312">IFERROR(IF(INDEX('Disaggregation Data'!$M$239:$M$470,MATCH(RIGHT(M312,255),RIGHT('Disaggregation Data'!$J$239:$J$470,255),0))=0,"",INDEX('Disaggregation Data'!$M$239:$M$470,MATCH(RIGHT(M312,255),RIGHT('Disaggregation Data'!J$239:$J$470,255),0))),"")</f>
        <v/>
      </c>
      <c r="H312" s="369" t="str">
        <f t="array" ref="H312">IFERROR(IF(INDEX('Disaggregation Data'!$N$239:$N$470,MATCH(RIGHT(M312,255),RIGHT('Disaggregation Data'!$J$239:$J$470,255),0))=0,"",INDEX('Disaggregation Data'!$N$239:$N$470,MATCH(RIGHT(M312,255),RIGHT('Disaggregation Data'!J$239:$J$470,255),0))),"")</f>
        <v/>
      </c>
      <c r="I312" s="477" t="str">
        <f t="array" ref="I312">IFERROR(IF(INDEX('Disaggregation Records'!$G$59:$G$92,MATCH(LEFT(L312,255),LEFT('Disaggregation Records'!$D$59:$D$92,255),0))=0,"",INDEX('Disaggregation Records'!$G$59:$G$92,MATCH(LEFT(L312,255),LEFT('Disaggregation Records'!$D$59:$D$92,255),0))),"")</f>
        <v/>
      </c>
      <c r="J312" s="491" t="s">
        <v>786</v>
      </c>
      <c r="K312" s="491">
        <f t="shared" ref="K312:K375" si="20">IF(B312=B311,K311+1,0)</f>
        <v>4</v>
      </c>
      <c r="L312" s="491" t="str">
        <f t="shared" ref="L312:L375" si="21">IF(B312&lt;&gt;"",B312&amp;"-"&amp;K312,"")</f>
        <v>TB O-4(M): Treatment success rate of RR TB and/or MDR-TB: Percentage of cases with RR and/or MDR-TB successfully treated-4</v>
      </c>
      <c r="M312" s="491" t="str">
        <f t="shared" ref="M312:M375" si="22">IF(B312&lt;&gt;"",B312&amp;C312&amp;D312,"")</f>
        <v>TB O-4(M): Treatment success rate of RR TB and/or MDR-TB: Percentage of cases with RR and/or MDR-TB successfully treated</v>
      </c>
      <c r="N312" s="491" t="b">
        <f t="shared" ref="N312:N375" si="23">IFERROR(IF(B312&lt;&gt;"",TRUE,FALSE),"")</f>
        <v>1</v>
      </c>
      <c r="O312" s="492" t="s">
        <v>1902</v>
      </c>
      <c r="P312" s="201"/>
      <c r="Q312" s="178"/>
      <c r="U312" s="407"/>
      <c r="V312" s="407"/>
    </row>
    <row r="313" spans="1:22" ht="37.5" customHeight="1" x14ac:dyDescent="0.25">
      <c r="A313" s="367">
        <v>7</v>
      </c>
      <c r="B313" s="386" t="str">
        <f>IFERROR(VLOOKUP(A313,'Outcome Indicators - Section C'!$A$10:$S$35,19,FALSE),"")</f>
        <v>TB O-4(M): Treatment success rate of RR TB and/or MDR-TB: Percentage of cases with RR and/or MDR-TB successfully treated</v>
      </c>
      <c r="C313" s="490" t="str">
        <f t="array" ref="C313">IFERROR(IF(INDEX('Disaggregation Records'!$E$59:$E$92,MATCH(RIGHT(L313,255),RIGHT('Disaggregation Records'!$D$59:$D$92,255),0))=0,"",INDEX('Disaggregation Records'!$E$59:$E$92,MATCH(RIGHT(L313,255),RIGHT('Disaggregation Records'!$D$59:$D$92,255),0))),"")</f>
        <v/>
      </c>
      <c r="D313" s="490" t="str">
        <f t="array" ref="D313">IFERROR(IF(INDEX('Disaggregation Records'!$F$59:$F$92,MATCH(RIGHT(L313,255),RIGHT('Disaggregation Records'!$D$59:$D$92,255),0))=0,"",INDEX('Disaggregation Records'!$F$59:$F$92,MATCH(RIGHT(L313,255),RIGHT('Disaggregation Records'!$D$59:$D$92,255),0))),"")</f>
        <v/>
      </c>
      <c r="E313" s="370" t="str">
        <f t="array" ref="E313">IFERROR(IF(INDEX('Disaggregation Data'!$K$239:$K$470,MATCH(RIGHT(M313,255),RIGHT('Disaggregation Data'!$J$239:$J$470,255),0))=0,"",INDEX('Disaggregation Data'!$K$239:$K$470,MATCH(RIGHT(M313,255),RIGHT('Disaggregation Data'!J$239:$J$470,255),0))),"")</f>
        <v/>
      </c>
      <c r="F313" s="370" t="str">
        <f t="array" ref="F313">IFERROR(IF(INDEX('Disaggregation Data'!$L$239:$L$470,MATCH(RIGHT(M313,255),RIGHT('Disaggregation Data'!$J$239:$J$470,255),0))=0,"",INDEX('Disaggregation Data'!$L$239:$L$470,MATCH(RIGHT(M313,255),RIGHT('Disaggregation Data'!J$239:$J$470,255),0))),"")</f>
        <v/>
      </c>
      <c r="G313" s="370" t="str">
        <f t="array" ref="G313">IFERROR(IF(INDEX('Disaggregation Data'!$M$239:$M$470,MATCH(RIGHT(M313,255),RIGHT('Disaggregation Data'!$J$239:$J$470,255),0))=0,"",INDEX('Disaggregation Data'!$M$239:$M$470,MATCH(RIGHT(M313,255),RIGHT('Disaggregation Data'!J$239:$J$470,255),0))),"")</f>
        <v/>
      </c>
      <c r="H313" s="369" t="str">
        <f t="array" ref="H313">IFERROR(IF(INDEX('Disaggregation Data'!$N$239:$N$470,MATCH(RIGHT(M313,255),RIGHT('Disaggregation Data'!$J$239:$J$470,255),0))=0,"",INDEX('Disaggregation Data'!$N$239:$N$470,MATCH(RIGHT(M313,255),RIGHT('Disaggregation Data'!J$239:$J$470,255),0))),"")</f>
        <v/>
      </c>
      <c r="I313" s="477" t="str">
        <f t="array" ref="I313">IFERROR(IF(INDEX('Disaggregation Records'!$G$59:$G$92,MATCH(LEFT(L313,255),LEFT('Disaggregation Records'!$D$59:$D$92,255),0))=0,"",INDEX('Disaggregation Records'!$G$59:$G$92,MATCH(LEFT(L313,255),LEFT('Disaggregation Records'!$D$59:$D$92,255),0))),"")</f>
        <v/>
      </c>
      <c r="J313" s="491" t="s">
        <v>786</v>
      </c>
      <c r="K313" s="491">
        <f t="shared" si="20"/>
        <v>5</v>
      </c>
      <c r="L313" s="491" t="str">
        <f t="shared" si="21"/>
        <v>TB O-4(M): Treatment success rate of RR TB and/or MDR-TB: Percentage of cases with RR and/or MDR-TB successfully treated-5</v>
      </c>
      <c r="M313" s="491" t="str">
        <f t="shared" si="22"/>
        <v>TB O-4(M): Treatment success rate of RR TB and/or MDR-TB: Percentage of cases with RR and/or MDR-TB successfully treated</v>
      </c>
      <c r="N313" s="491" t="b">
        <f t="shared" si="23"/>
        <v>1</v>
      </c>
      <c r="O313" s="492" t="s">
        <v>1903</v>
      </c>
      <c r="P313" s="201"/>
      <c r="Q313" s="178"/>
      <c r="U313" s="407"/>
      <c r="V313" s="407"/>
    </row>
    <row r="314" spans="1:22" ht="37.5" customHeight="1" x14ac:dyDescent="0.25">
      <c r="A314" s="367">
        <v>7</v>
      </c>
      <c r="B314" s="386" t="str">
        <f>IFERROR(VLOOKUP(A314,'Outcome Indicators - Section C'!$A$10:$S$35,19,FALSE),"")</f>
        <v>TB O-4(M): Treatment success rate of RR TB and/or MDR-TB: Percentage of cases with RR and/or MDR-TB successfully treated</v>
      </c>
      <c r="C314" s="490" t="str">
        <f t="array" ref="C314">IFERROR(IF(INDEX('Disaggregation Records'!$E$59:$E$92,MATCH(RIGHT(L314,255),RIGHT('Disaggregation Records'!$D$59:$D$92,255),0))=0,"",INDEX('Disaggregation Records'!$E$59:$E$92,MATCH(RIGHT(L314,255),RIGHT('Disaggregation Records'!$D$59:$D$92,255),0))),"")</f>
        <v/>
      </c>
      <c r="D314" s="490" t="str">
        <f t="array" ref="D314">IFERROR(IF(INDEX('Disaggregation Records'!$F$59:$F$92,MATCH(RIGHT(L314,255),RIGHT('Disaggregation Records'!$D$59:$D$92,255),0))=0,"",INDEX('Disaggregation Records'!$F$59:$F$92,MATCH(RIGHT(L314,255),RIGHT('Disaggregation Records'!$D$59:$D$92,255),0))),"")</f>
        <v/>
      </c>
      <c r="E314" s="370" t="str">
        <f t="array" ref="E314">IFERROR(IF(INDEX('Disaggregation Data'!$K$239:$K$470,MATCH(RIGHT(M314,255),RIGHT('Disaggregation Data'!$J$239:$J$470,255),0))=0,"",INDEX('Disaggregation Data'!$K$239:$K$470,MATCH(RIGHT(M314,255),RIGHT('Disaggregation Data'!J$239:$J$470,255),0))),"")</f>
        <v/>
      </c>
      <c r="F314" s="370" t="str">
        <f t="array" ref="F314">IFERROR(IF(INDEX('Disaggregation Data'!$L$239:$L$470,MATCH(RIGHT(M314,255),RIGHT('Disaggregation Data'!$J$239:$J$470,255),0))=0,"",INDEX('Disaggregation Data'!$L$239:$L$470,MATCH(RIGHT(M314,255),RIGHT('Disaggregation Data'!J$239:$J$470,255),0))),"")</f>
        <v/>
      </c>
      <c r="G314" s="370" t="str">
        <f t="array" ref="G314">IFERROR(IF(INDEX('Disaggregation Data'!$M$239:$M$470,MATCH(RIGHT(M314,255),RIGHT('Disaggregation Data'!$J$239:$J$470,255),0))=0,"",INDEX('Disaggregation Data'!$M$239:$M$470,MATCH(RIGHT(M314,255),RIGHT('Disaggregation Data'!J$239:$J$470,255),0))),"")</f>
        <v/>
      </c>
      <c r="H314" s="369" t="str">
        <f t="array" ref="H314">IFERROR(IF(INDEX('Disaggregation Data'!$N$239:$N$470,MATCH(RIGHT(M314,255),RIGHT('Disaggregation Data'!$J$239:$J$470,255),0))=0,"",INDEX('Disaggregation Data'!$N$239:$N$470,MATCH(RIGHT(M314,255),RIGHT('Disaggregation Data'!J$239:$J$470,255),0))),"")</f>
        <v/>
      </c>
      <c r="I314" s="477" t="str">
        <f t="array" ref="I314">IFERROR(IF(INDEX('Disaggregation Records'!$G$59:$G$92,MATCH(LEFT(L314,255),LEFT('Disaggregation Records'!$D$59:$D$92,255),0))=0,"",INDEX('Disaggregation Records'!$G$59:$G$92,MATCH(LEFT(L314,255),LEFT('Disaggregation Records'!$D$59:$D$92,255),0))),"")</f>
        <v/>
      </c>
      <c r="J314" s="491" t="s">
        <v>786</v>
      </c>
      <c r="K314" s="491">
        <f t="shared" si="20"/>
        <v>6</v>
      </c>
      <c r="L314" s="491" t="str">
        <f t="shared" si="21"/>
        <v>TB O-4(M): Treatment success rate of RR TB and/or MDR-TB: Percentage of cases with RR and/or MDR-TB successfully treated-6</v>
      </c>
      <c r="M314" s="491" t="str">
        <f t="shared" si="22"/>
        <v>TB O-4(M): Treatment success rate of RR TB and/or MDR-TB: Percentage of cases with RR and/or MDR-TB successfully treated</v>
      </c>
      <c r="N314" s="491" t="b">
        <f t="shared" si="23"/>
        <v>1</v>
      </c>
      <c r="O314" s="492" t="s">
        <v>1904</v>
      </c>
      <c r="P314" s="201"/>
      <c r="Q314" s="178"/>
      <c r="U314" s="407"/>
      <c r="V314" s="407"/>
    </row>
    <row r="315" spans="1:22" ht="37.5" customHeight="1" x14ac:dyDescent="0.25">
      <c r="A315" s="367">
        <v>7</v>
      </c>
      <c r="B315" s="386" t="str">
        <f>IFERROR(VLOOKUP(A315,'Outcome Indicators - Section C'!$A$10:$S$35,19,FALSE),"")</f>
        <v>TB O-4(M): Treatment success rate of RR TB and/or MDR-TB: Percentage of cases with RR and/or MDR-TB successfully treated</v>
      </c>
      <c r="C315" s="490" t="str">
        <f t="array" ref="C315">IFERROR(IF(INDEX('Disaggregation Records'!$E$59:$E$92,MATCH(RIGHT(L315,255),RIGHT('Disaggregation Records'!$D$59:$D$92,255),0))=0,"",INDEX('Disaggregation Records'!$E$59:$E$92,MATCH(RIGHT(L315,255),RIGHT('Disaggregation Records'!$D$59:$D$92,255),0))),"")</f>
        <v/>
      </c>
      <c r="D315" s="490" t="str">
        <f t="array" ref="D315">IFERROR(IF(INDEX('Disaggregation Records'!$F$59:$F$92,MATCH(RIGHT(L315,255),RIGHT('Disaggregation Records'!$D$59:$D$92,255),0))=0,"",INDEX('Disaggregation Records'!$F$59:$F$92,MATCH(RIGHT(L315,255),RIGHT('Disaggregation Records'!$D$59:$D$92,255),0))),"")</f>
        <v/>
      </c>
      <c r="E315" s="370" t="str">
        <f t="array" ref="E315">IFERROR(IF(INDEX('Disaggregation Data'!$K$239:$K$470,MATCH(RIGHT(M315,255),RIGHT('Disaggregation Data'!$J$239:$J$470,255),0))=0,"",INDEX('Disaggregation Data'!$K$239:$K$470,MATCH(RIGHT(M315,255),RIGHT('Disaggregation Data'!J$239:$J$470,255),0))),"")</f>
        <v/>
      </c>
      <c r="F315" s="370" t="str">
        <f t="array" ref="F315">IFERROR(IF(INDEX('Disaggregation Data'!$L$239:$L$470,MATCH(RIGHT(M315,255),RIGHT('Disaggregation Data'!$J$239:$J$470,255),0))=0,"",INDEX('Disaggregation Data'!$L$239:$L$470,MATCH(RIGHT(M315,255),RIGHT('Disaggregation Data'!J$239:$J$470,255),0))),"")</f>
        <v/>
      </c>
      <c r="G315" s="370" t="str">
        <f t="array" ref="G315">IFERROR(IF(INDEX('Disaggregation Data'!$M$239:$M$470,MATCH(RIGHT(M315,255),RIGHT('Disaggregation Data'!$J$239:$J$470,255),0))=0,"",INDEX('Disaggregation Data'!$M$239:$M$470,MATCH(RIGHT(M315,255),RIGHT('Disaggregation Data'!J$239:$J$470,255),0))),"")</f>
        <v/>
      </c>
      <c r="H315" s="369" t="str">
        <f t="array" ref="H315">IFERROR(IF(INDEX('Disaggregation Data'!$N$239:$N$470,MATCH(RIGHT(M315,255),RIGHT('Disaggregation Data'!$J$239:$J$470,255),0))=0,"",INDEX('Disaggregation Data'!$N$239:$N$470,MATCH(RIGHT(M315,255),RIGHT('Disaggregation Data'!J$239:$J$470,255),0))),"")</f>
        <v/>
      </c>
      <c r="I315" s="477" t="str">
        <f t="array" ref="I315">IFERROR(IF(INDEX('Disaggregation Records'!$G$59:$G$92,MATCH(LEFT(L315,255),LEFT('Disaggregation Records'!$D$59:$D$92,255),0))=0,"",INDEX('Disaggregation Records'!$G$59:$G$92,MATCH(LEFT(L315,255),LEFT('Disaggregation Records'!$D$59:$D$92,255),0))),"")</f>
        <v/>
      </c>
      <c r="J315" s="491" t="s">
        <v>786</v>
      </c>
      <c r="K315" s="491">
        <f t="shared" si="20"/>
        <v>7</v>
      </c>
      <c r="L315" s="491" t="str">
        <f t="shared" si="21"/>
        <v>TB O-4(M): Treatment success rate of RR TB and/or MDR-TB: Percentage of cases with RR and/or MDR-TB successfully treated-7</v>
      </c>
      <c r="M315" s="491" t="str">
        <f t="shared" si="22"/>
        <v>TB O-4(M): Treatment success rate of RR TB and/or MDR-TB: Percentage of cases with RR and/or MDR-TB successfully treated</v>
      </c>
      <c r="N315" s="491" t="b">
        <f t="shared" si="23"/>
        <v>1</v>
      </c>
      <c r="O315" s="492" t="s">
        <v>1905</v>
      </c>
      <c r="P315" s="201"/>
      <c r="Q315" s="178"/>
      <c r="U315" s="407"/>
      <c r="V315" s="407"/>
    </row>
    <row r="316" spans="1:22" ht="37.5" customHeight="1" x14ac:dyDescent="0.25">
      <c r="A316" s="367">
        <v>7</v>
      </c>
      <c r="B316" s="386" t="str">
        <f>IFERROR(VLOOKUP(A316,'Outcome Indicators - Section C'!$A$10:$S$35,19,FALSE),"")</f>
        <v>TB O-4(M): Treatment success rate of RR TB and/or MDR-TB: Percentage of cases with RR and/or MDR-TB successfully treated</v>
      </c>
      <c r="C316" s="490" t="str">
        <f t="array" ref="C316">IFERROR(IF(INDEX('Disaggregation Records'!$E$59:$E$92,MATCH(RIGHT(L316,255),RIGHT('Disaggregation Records'!$D$59:$D$92,255),0))=0,"",INDEX('Disaggregation Records'!$E$59:$E$92,MATCH(RIGHT(L316,255),RIGHT('Disaggregation Records'!$D$59:$D$92,255),0))),"")</f>
        <v/>
      </c>
      <c r="D316" s="490" t="str">
        <f t="array" ref="D316">IFERROR(IF(INDEX('Disaggregation Records'!$F$59:$F$92,MATCH(RIGHT(L316,255),RIGHT('Disaggregation Records'!$D$59:$D$92,255),0))=0,"",INDEX('Disaggregation Records'!$F$59:$F$92,MATCH(RIGHT(L316,255),RIGHT('Disaggregation Records'!$D$59:$D$92,255),0))),"")</f>
        <v/>
      </c>
      <c r="E316" s="370" t="str">
        <f t="array" ref="E316">IFERROR(IF(INDEX('Disaggregation Data'!$K$239:$K$470,MATCH(RIGHT(M316,255),RIGHT('Disaggregation Data'!$J$239:$J$470,255),0))=0,"",INDEX('Disaggregation Data'!$K$239:$K$470,MATCH(RIGHT(M316,255),RIGHT('Disaggregation Data'!J$239:$J$470,255),0))),"")</f>
        <v/>
      </c>
      <c r="F316" s="370" t="str">
        <f t="array" ref="F316">IFERROR(IF(INDEX('Disaggregation Data'!$L$239:$L$470,MATCH(RIGHT(M316,255),RIGHT('Disaggregation Data'!$J$239:$J$470,255),0))=0,"",INDEX('Disaggregation Data'!$L$239:$L$470,MATCH(RIGHT(M316,255),RIGHT('Disaggregation Data'!J$239:$J$470,255),0))),"")</f>
        <v/>
      </c>
      <c r="G316" s="370" t="str">
        <f t="array" ref="G316">IFERROR(IF(INDEX('Disaggregation Data'!$M$239:$M$470,MATCH(RIGHT(M316,255),RIGHT('Disaggregation Data'!$J$239:$J$470,255),0))=0,"",INDEX('Disaggregation Data'!$M$239:$M$470,MATCH(RIGHT(M316,255),RIGHT('Disaggregation Data'!J$239:$J$470,255),0))),"")</f>
        <v/>
      </c>
      <c r="H316" s="369" t="str">
        <f t="array" ref="H316">IFERROR(IF(INDEX('Disaggregation Data'!$N$239:$N$470,MATCH(RIGHT(M316,255),RIGHT('Disaggregation Data'!$J$239:$J$470,255),0))=0,"",INDEX('Disaggregation Data'!$N$239:$N$470,MATCH(RIGHT(M316,255),RIGHT('Disaggregation Data'!J$239:$J$470,255),0))),"")</f>
        <v/>
      </c>
      <c r="I316" s="477" t="str">
        <f t="array" ref="I316">IFERROR(IF(INDEX('Disaggregation Records'!$G$59:$G$92,MATCH(LEFT(L316,255),LEFT('Disaggregation Records'!$D$59:$D$92,255),0))=0,"",INDEX('Disaggregation Records'!$G$59:$G$92,MATCH(LEFT(L316,255),LEFT('Disaggregation Records'!$D$59:$D$92,255),0))),"")</f>
        <v/>
      </c>
      <c r="J316" s="491" t="s">
        <v>786</v>
      </c>
      <c r="K316" s="491">
        <f t="shared" si="20"/>
        <v>8</v>
      </c>
      <c r="L316" s="491" t="str">
        <f t="shared" si="21"/>
        <v>TB O-4(M): Treatment success rate of RR TB and/or MDR-TB: Percentage of cases with RR and/or MDR-TB successfully treated-8</v>
      </c>
      <c r="M316" s="491" t="str">
        <f t="shared" si="22"/>
        <v>TB O-4(M): Treatment success rate of RR TB and/or MDR-TB: Percentage of cases with RR and/or MDR-TB successfully treated</v>
      </c>
      <c r="N316" s="491" t="b">
        <f t="shared" si="23"/>
        <v>1</v>
      </c>
      <c r="O316" s="492" t="s">
        <v>1906</v>
      </c>
      <c r="P316" s="201"/>
      <c r="Q316" s="178"/>
      <c r="U316" s="407"/>
      <c r="V316" s="407"/>
    </row>
    <row r="317" spans="1:22" ht="37.5" customHeight="1" x14ac:dyDescent="0.25">
      <c r="A317" s="367">
        <v>7</v>
      </c>
      <c r="B317" s="386" t="str">
        <f>IFERROR(VLOOKUP(A317,'Outcome Indicators - Section C'!$A$10:$S$35,19,FALSE),"")</f>
        <v>TB O-4(M): Treatment success rate of RR TB and/or MDR-TB: Percentage of cases with RR and/or MDR-TB successfully treated</v>
      </c>
      <c r="C317" s="490" t="str">
        <f t="array" ref="C317">IFERROR(IF(INDEX('Disaggregation Records'!$E$59:$E$92,MATCH(RIGHT(L317,255),RIGHT('Disaggregation Records'!$D$59:$D$92,255),0))=0,"",INDEX('Disaggregation Records'!$E$59:$E$92,MATCH(RIGHT(L317,255),RIGHT('Disaggregation Records'!$D$59:$D$92,255),0))),"")</f>
        <v/>
      </c>
      <c r="D317" s="490" t="str">
        <f t="array" ref="D317">IFERROR(IF(INDEX('Disaggregation Records'!$F$59:$F$92,MATCH(RIGHT(L317,255),RIGHT('Disaggregation Records'!$D$59:$D$92,255),0))=0,"",INDEX('Disaggregation Records'!$F$59:$F$92,MATCH(RIGHT(L317,255),RIGHT('Disaggregation Records'!$D$59:$D$92,255),0))),"")</f>
        <v/>
      </c>
      <c r="E317" s="370" t="str">
        <f t="array" ref="E317">IFERROR(IF(INDEX('Disaggregation Data'!$K$239:$K$470,MATCH(RIGHT(M317,255),RIGHT('Disaggregation Data'!$J$239:$J$470,255),0))=0,"",INDEX('Disaggregation Data'!$K$239:$K$470,MATCH(RIGHT(M317,255),RIGHT('Disaggregation Data'!J$239:$J$470,255),0))),"")</f>
        <v/>
      </c>
      <c r="F317" s="370" t="str">
        <f t="array" ref="F317">IFERROR(IF(INDEX('Disaggregation Data'!$L$239:$L$470,MATCH(RIGHT(M317,255),RIGHT('Disaggregation Data'!$J$239:$J$470,255),0))=0,"",INDEX('Disaggregation Data'!$L$239:$L$470,MATCH(RIGHT(M317,255),RIGHT('Disaggregation Data'!J$239:$J$470,255),0))),"")</f>
        <v/>
      </c>
      <c r="G317" s="370" t="str">
        <f t="array" ref="G317">IFERROR(IF(INDEX('Disaggregation Data'!$M$239:$M$470,MATCH(RIGHT(M317,255),RIGHT('Disaggregation Data'!$J$239:$J$470,255),0))=0,"",INDEX('Disaggregation Data'!$M$239:$M$470,MATCH(RIGHT(M317,255),RIGHT('Disaggregation Data'!J$239:$J$470,255),0))),"")</f>
        <v/>
      </c>
      <c r="H317" s="369" t="str">
        <f t="array" ref="H317">IFERROR(IF(INDEX('Disaggregation Data'!$N$239:$N$470,MATCH(RIGHT(M317,255),RIGHT('Disaggregation Data'!$J$239:$J$470,255),0))=0,"",INDEX('Disaggregation Data'!$N$239:$N$470,MATCH(RIGHT(M317,255),RIGHT('Disaggregation Data'!J$239:$J$470,255),0))),"")</f>
        <v/>
      </c>
      <c r="I317" s="477" t="str">
        <f t="array" ref="I317">IFERROR(IF(INDEX('Disaggregation Records'!$G$59:$G$92,MATCH(LEFT(L317,255),LEFT('Disaggregation Records'!$D$59:$D$92,255),0))=0,"",INDEX('Disaggregation Records'!$G$59:$G$92,MATCH(LEFT(L317,255),LEFT('Disaggregation Records'!$D$59:$D$92,255),0))),"")</f>
        <v/>
      </c>
      <c r="J317" s="491" t="s">
        <v>786</v>
      </c>
      <c r="K317" s="491">
        <f t="shared" si="20"/>
        <v>9</v>
      </c>
      <c r="L317" s="491" t="str">
        <f t="shared" si="21"/>
        <v>TB O-4(M): Treatment success rate of RR TB and/or MDR-TB: Percentage of cases with RR and/or MDR-TB successfully treated-9</v>
      </c>
      <c r="M317" s="491" t="str">
        <f t="shared" si="22"/>
        <v>TB O-4(M): Treatment success rate of RR TB and/or MDR-TB: Percentage of cases with RR and/or MDR-TB successfully treated</v>
      </c>
      <c r="N317" s="491" t="b">
        <f t="shared" si="23"/>
        <v>1</v>
      </c>
      <c r="O317" s="492" t="s">
        <v>1907</v>
      </c>
      <c r="P317" s="201"/>
      <c r="Q317" s="178"/>
      <c r="U317" s="407"/>
      <c r="V317" s="407"/>
    </row>
    <row r="318" spans="1:22" ht="37.5" customHeight="1" x14ac:dyDescent="0.25">
      <c r="A318" s="367">
        <v>8</v>
      </c>
      <c r="B318" s="386" t="str">
        <f>IFERROR(VLOOKUP(A318,'Outcome Indicators - Section C'!$A$10:$S$35,19,FALSE),"")</f>
        <v/>
      </c>
      <c r="C318" s="490" t="str">
        <f t="array" ref="C318">IFERROR(IF(INDEX('Disaggregation Records'!$E$59:$E$92,MATCH(RIGHT(L318,255),RIGHT('Disaggregation Records'!$D$59:$D$92,255),0))=0,"",INDEX('Disaggregation Records'!$E$59:$E$92,MATCH(RIGHT(L318,255),RIGHT('Disaggregation Records'!$D$59:$D$92,255),0))),"")</f>
        <v/>
      </c>
      <c r="D318" s="490" t="str">
        <f t="array" ref="D318">IFERROR(IF(INDEX('Disaggregation Records'!$F$59:$F$92,MATCH(RIGHT(L318,255),RIGHT('Disaggregation Records'!$D$59:$D$92,255),0))=0,"",INDEX('Disaggregation Records'!$F$59:$F$92,MATCH(RIGHT(L318,255),RIGHT('Disaggregation Records'!$D$59:$D$92,255),0))),"")</f>
        <v/>
      </c>
      <c r="E318" s="370" t="str">
        <f t="array" ref="E318">IFERROR(IF(INDEX('Disaggregation Data'!$K$239:$K$470,MATCH(RIGHT(M318,255),RIGHT('Disaggregation Data'!$J$239:$J$470,255),0))=0,"",INDEX('Disaggregation Data'!$K$239:$K$470,MATCH(RIGHT(M318,255),RIGHT('Disaggregation Data'!J$239:$J$470,255),0))),"")</f>
        <v/>
      </c>
      <c r="F318" s="370" t="str">
        <f t="array" ref="F318">IFERROR(IF(INDEX('Disaggregation Data'!$L$239:$L$470,MATCH(RIGHT(M318,255),RIGHT('Disaggregation Data'!$J$239:$J$470,255),0))=0,"",INDEX('Disaggregation Data'!$L$239:$L$470,MATCH(RIGHT(M318,255),RIGHT('Disaggregation Data'!J$239:$J$470,255),0))),"")</f>
        <v/>
      </c>
      <c r="G318" s="370" t="str">
        <f t="array" ref="G318">IFERROR(IF(INDEX('Disaggregation Data'!$M$239:$M$470,MATCH(RIGHT(M318,255),RIGHT('Disaggregation Data'!$J$239:$J$470,255),0))=0,"",INDEX('Disaggregation Data'!$M$239:$M$470,MATCH(RIGHT(M318,255),RIGHT('Disaggregation Data'!J$239:$J$470,255),0))),"")</f>
        <v/>
      </c>
      <c r="H318" s="369" t="str">
        <f t="array" ref="H318">IFERROR(IF(INDEX('Disaggregation Data'!$N$239:$N$470,MATCH(RIGHT(M318,255),RIGHT('Disaggregation Data'!$J$239:$J$470,255),0))=0,"",INDEX('Disaggregation Data'!$N$239:$N$470,MATCH(RIGHT(M318,255),RIGHT('Disaggregation Data'!J$239:$J$470,255),0))),"")</f>
        <v/>
      </c>
      <c r="I318" s="477" t="str">
        <f t="array" ref="I318">IFERROR(IF(INDEX('Disaggregation Records'!$G$59:$G$92,MATCH(LEFT(L318,255),LEFT('Disaggregation Records'!$D$59:$D$92,255),0))=0,"",INDEX('Disaggregation Records'!$G$59:$G$92,MATCH(LEFT(L318,255),LEFT('Disaggregation Records'!$D$59:$D$92,255),0))),"")</f>
        <v/>
      </c>
      <c r="J318" s="491" t="s">
        <v>787</v>
      </c>
      <c r="K318" s="491">
        <f t="shared" si="20"/>
        <v>0</v>
      </c>
      <c r="L318" s="491" t="str">
        <f t="shared" si="21"/>
        <v/>
      </c>
      <c r="M318" s="491" t="str">
        <f t="shared" si="22"/>
        <v/>
      </c>
      <c r="N318" s="491" t="b">
        <f t="shared" si="23"/>
        <v>0</v>
      </c>
      <c r="O318" s="492" t="s">
        <v>1908</v>
      </c>
      <c r="P318" s="201"/>
      <c r="Q318" s="178"/>
      <c r="U318" s="407"/>
      <c r="V318" s="407"/>
    </row>
    <row r="319" spans="1:22" ht="37.5" customHeight="1" x14ac:dyDescent="0.25">
      <c r="A319" s="367">
        <v>8</v>
      </c>
      <c r="B319" s="386" t="str">
        <f>IFERROR(VLOOKUP(A319,'Outcome Indicators - Section C'!$A$10:$S$35,19,FALSE),"")</f>
        <v/>
      </c>
      <c r="C319" s="490" t="str">
        <f t="array" ref="C319">IFERROR(IF(INDEX('Disaggregation Records'!$E$59:$E$92,MATCH(RIGHT(L319,255),RIGHT('Disaggregation Records'!$D$59:$D$92,255),0))=0,"",INDEX('Disaggregation Records'!$E$59:$E$92,MATCH(RIGHT(L319,255),RIGHT('Disaggregation Records'!$D$59:$D$92,255),0))),"")</f>
        <v/>
      </c>
      <c r="D319" s="490" t="str">
        <f t="array" ref="D319">IFERROR(IF(INDEX('Disaggregation Records'!$F$59:$F$92,MATCH(RIGHT(L319,255),RIGHT('Disaggregation Records'!$D$59:$D$92,255),0))=0,"",INDEX('Disaggregation Records'!$F$59:$F$92,MATCH(RIGHT(L319,255),RIGHT('Disaggregation Records'!$D$59:$D$92,255),0))),"")</f>
        <v/>
      </c>
      <c r="E319" s="370" t="str">
        <f t="array" ref="E319">IFERROR(IF(INDEX('Disaggregation Data'!$K$239:$K$470,MATCH(RIGHT(M319,255),RIGHT('Disaggregation Data'!$J$239:$J$470,255),0))=0,"",INDEX('Disaggregation Data'!$K$239:$K$470,MATCH(RIGHT(M319,255),RIGHT('Disaggregation Data'!J$239:$J$470,255),0))),"")</f>
        <v/>
      </c>
      <c r="F319" s="370" t="str">
        <f t="array" ref="F319">IFERROR(IF(INDEX('Disaggregation Data'!$L$239:$L$470,MATCH(RIGHT(M319,255),RIGHT('Disaggregation Data'!$J$239:$J$470,255),0))=0,"",INDEX('Disaggregation Data'!$L$239:$L$470,MATCH(RIGHT(M319,255),RIGHT('Disaggregation Data'!J$239:$J$470,255),0))),"")</f>
        <v/>
      </c>
      <c r="G319" s="370" t="str">
        <f t="array" ref="G319">IFERROR(IF(INDEX('Disaggregation Data'!$M$239:$M$470,MATCH(RIGHT(M319,255),RIGHT('Disaggregation Data'!$J$239:$J$470,255),0))=0,"",INDEX('Disaggregation Data'!$M$239:$M$470,MATCH(RIGHT(M319,255),RIGHT('Disaggregation Data'!J$239:$J$470,255),0))),"")</f>
        <v/>
      </c>
      <c r="H319" s="369" t="str">
        <f t="array" ref="H319">IFERROR(IF(INDEX('Disaggregation Data'!$N$239:$N$470,MATCH(RIGHT(M319,255),RIGHT('Disaggregation Data'!$J$239:$J$470,255),0))=0,"",INDEX('Disaggregation Data'!$N$239:$N$470,MATCH(RIGHT(M319,255),RIGHT('Disaggregation Data'!J$239:$J$470,255),0))),"")</f>
        <v/>
      </c>
      <c r="I319" s="477" t="str">
        <f t="array" ref="I319">IFERROR(IF(INDEX('Disaggregation Records'!$G$59:$G$92,MATCH(LEFT(L319,255),LEFT('Disaggregation Records'!$D$59:$D$92,255),0))=0,"",INDEX('Disaggregation Records'!$G$59:$G$92,MATCH(LEFT(L319,255),LEFT('Disaggregation Records'!$D$59:$D$92,255),0))),"")</f>
        <v/>
      </c>
      <c r="J319" s="491" t="s">
        <v>787</v>
      </c>
      <c r="K319" s="491">
        <f t="shared" si="20"/>
        <v>1</v>
      </c>
      <c r="L319" s="491" t="str">
        <f t="shared" si="21"/>
        <v/>
      </c>
      <c r="M319" s="491" t="str">
        <f t="shared" si="22"/>
        <v/>
      </c>
      <c r="N319" s="491" t="b">
        <f t="shared" si="23"/>
        <v>0</v>
      </c>
      <c r="O319" s="492" t="s">
        <v>1909</v>
      </c>
      <c r="P319" s="201"/>
      <c r="Q319" s="178"/>
      <c r="U319" s="407"/>
      <c r="V319" s="407"/>
    </row>
    <row r="320" spans="1:22" ht="37.5" customHeight="1" x14ac:dyDescent="0.25">
      <c r="A320" s="367">
        <v>8</v>
      </c>
      <c r="B320" s="386" t="str">
        <f>IFERROR(VLOOKUP(A320,'Outcome Indicators - Section C'!$A$10:$S$35,19,FALSE),"")</f>
        <v/>
      </c>
      <c r="C320" s="490" t="str">
        <f t="array" ref="C320">IFERROR(IF(INDEX('Disaggregation Records'!$E$59:$E$92,MATCH(RIGHT(L320,255),RIGHT('Disaggregation Records'!$D$59:$D$92,255),0))=0,"",INDEX('Disaggregation Records'!$E$59:$E$92,MATCH(RIGHT(L320,255),RIGHT('Disaggregation Records'!$D$59:$D$92,255),0))),"")</f>
        <v/>
      </c>
      <c r="D320" s="490" t="str">
        <f t="array" ref="D320">IFERROR(IF(INDEX('Disaggregation Records'!$F$59:$F$92,MATCH(RIGHT(L320,255),RIGHT('Disaggregation Records'!$D$59:$D$92,255),0))=0,"",INDEX('Disaggregation Records'!$F$59:$F$92,MATCH(RIGHT(L320,255),RIGHT('Disaggregation Records'!$D$59:$D$92,255),0))),"")</f>
        <v/>
      </c>
      <c r="E320" s="370" t="str">
        <f t="array" ref="E320">IFERROR(IF(INDEX('Disaggregation Data'!$K$239:$K$470,MATCH(RIGHT(M320,255),RIGHT('Disaggregation Data'!$J$239:$J$470,255),0))=0,"",INDEX('Disaggregation Data'!$K$239:$K$470,MATCH(RIGHT(M320,255),RIGHT('Disaggregation Data'!J$239:$J$470,255),0))),"")</f>
        <v/>
      </c>
      <c r="F320" s="370" t="str">
        <f t="array" ref="F320">IFERROR(IF(INDEX('Disaggregation Data'!$L$239:$L$470,MATCH(RIGHT(M320,255),RIGHT('Disaggregation Data'!$J$239:$J$470,255),0))=0,"",INDEX('Disaggregation Data'!$L$239:$L$470,MATCH(RIGHT(M320,255),RIGHT('Disaggregation Data'!J$239:$J$470,255),0))),"")</f>
        <v/>
      </c>
      <c r="G320" s="370" t="str">
        <f t="array" ref="G320">IFERROR(IF(INDEX('Disaggregation Data'!$M$239:$M$470,MATCH(RIGHT(M320,255),RIGHT('Disaggregation Data'!$J$239:$J$470,255),0))=0,"",INDEX('Disaggregation Data'!$M$239:$M$470,MATCH(RIGHT(M320,255),RIGHT('Disaggregation Data'!J$239:$J$470,255),0))),"")</f>
        <v/>
      </c>
      <c r="H320" s="369" t="str">
        <f t="array" ref="H320">IFERROR(IF(INDEX('Disaggregation Data'!$N$239:$N$470,MATCH(RIGHT(M320,255),RIGHT('Disaggregation Data'!$J$239:$J$470,255),0))=0,"",INDEX('Disaggregation Data'!$N$239:$N$470,MATCH(RIGHT(M320,255),RIGHT('Disaggregation Data'!J$239:$J$470,255),0))),"")</f>
        <v/>
      </c>
      <c r="I320" s="477" t="str">
        <f t="array" ref="I320">IFERROR(IF(INDEX('Disaggregation Records'!$G$59:$G$92,MATCH(LEFT(L320,255),LEFT('Disaggregation Records'!$D$59:$D$92,255),0))=0,"",INDEX('Disaggregation Records'!$G$59:$G$92,MATCH(LEFT(L320,255),LEFT('Disaggregation Records'!$D$59:$D$92,255),0))),"")</f>
        <v/>
      </c>
      <c r="J320" s="491" t="s">
        <v>787</v>
      </c>
      <c r="K320" s="491">
        <f t="shared" si="20"/>
        <v>2</v>
      </c>
      <c r="L320" s="491" t="str">
        <f t="shared" si="21"/>
        <v/>
      </c>
      <c r="M320" s="491" t="str">
        <f t="shared" si="22"/>
        <v/>
      </c>
      <c r="N320" s="491" t="b">
        <f t="shared" si="23"/>
        <v>0</v>
      </c>
      <c r="O320" s="492" t="s">
        <v>1910</v>
      </c>
      <c r="P320" s="201"/>
      <c r="Q320" s="178"/>
      <c r="U320" s="407"/>
      <c r="V320" s="407"/>
    </row>
    <row r="321" spans="1:22" ht="37.5" customHeight="1" x14ac:dyDescent="0.25">
      <c r="A321" s="367">
        <v>8</v>
      </c>
      <c r="B321" s="386" t="str">
        <f>IFERROR(VLOOKUP(A321,'Outcome Indicators - Section C'!$A$10:$S$35,19,FALSE),"")</f>
        <v/>
      </c>
      <c r="C321" s="490" t="str">
        <f t="array" ref="C321">IFERROR(IF(INDEX('Disaggregation Records'!$E$59:$E$92,MATCH(RIGHT(L321,255),RIGHT('Disaggregation Records'!$D$59:$D$92,255),0))=0,"",INDEX('Disaggregation Records'!$E$59:$E$92,MATCH(RIGHT(L321,255),RIGHT('Disaggregation Records'!$D$59:$D$92,255),0))),"")</f>
        <v/>
      </c>
      <c r="D321" s="490" t="str">
        <f t="array" ref="D321">IFERROR(IF(INDEX('Disaggregation Records'!$F$59:$F$92,MATCH(RIGHT(L321,255),RIGHT('Disaggregation Records'!$D$59:$D$92,255),0))=0,"",INDEX('Disaggregation Records'!$F$59:$F$92,MATCH(RIGHT(L321,255),RIGHT('Disaggregation Records'!$D$59:$D$92,255),0))),"")</f>
        <v/>
      </c>
      <c r="E321" s="370" t="str">
        <f t="array" ref="E321">IFERROR(IF(INDEX('Disaggregation Data'!$K$239:$K$470,MATCH(RIGHT(M321,255),RIGHT('Disaggregation Data'!$J$239:$J$470,255),0))=0,"",INDEX('Disaggregation Data'!$K$239:$K$470,MATCH(RIGHT(M321,255),RIGHT('Disaggregation Data'!J$239:$J$470,255),0))),"")</f>
        <v/>
      </c>
      <c r="F321" s="370" t="str">
        <f t="array" ref="F321">IFERROR(IF(INDEX('Disaggregation Data'!$L$239:$L$470,MATCH(RIGHT(M321,255),RIGHT('Disaggregation Data'!$J$239:$J$470,255),0))=0,"",INDEX('Disaggregation Data'!$L$239:$L$470,MATCH(RIGHT(M321,255),RIGHT('Disaggregation Data'!J$239:$J$470,255),0))),"")</f>
        <v/>
      </c>
      <c r="G321" s="370" t="str">
        <f t="array" ref="G321">IFERROR(IF(INDEX('Disaggregation Data'!$M$239:$M$470,MATCH(RIGHT(M321,255),RIGHT('Disaggregation Data'!$J$239:$J$470,255),0))=0,"",INDEX('Disaggregation Data'!$M$239:$M$470,MATCH(RIGHT(M321,255),RIGHT('Disaggregation Data'!J$239:$J$470,255),0))),"")</f>
        <v/>
      </c>
      <c r="H321" s="369" t="str">
        <f t="array" ref="H321">IFERROR(IF(INDEX('Disaggregation Data'!$N$239:$N$470,MATCH(RIGHT(M321,255),RIGHT('Disaggregation Data'!$J$239:$J$470,255),0))=0,"",INDEX('Disaggregation Data'!$N$239:$N$470,MATCH(RIGHT(M321,255),RIGHT('Disaggregation Data'!J$239:$J$470,255),0))),"")</f>
        <v/>
      </c>
      <c r="I321" s="477" t="str">
        <f t="array" ref="I321">IFERROR(IF(INDEX('Disaggregation Records'!$G$59:$G$92,MATCH(LEFT(L321,255),LEFT('Disaggregation Records'!$D$59:$D$92,255),0))=0,"",INDEX('Disaggregation Records'!$G$59:$G$92,MATCH(LEFT(L321,255),LEFT('Disaggregation Records'!$D$59:$D$92,255),0))),"")</f>
        <v/>
      </c>
      <c r="J321" s="491" t="s">
        <v>787</v>
      </c>
      <c r="K321" s="491">
        <f t="shared" si="20"/>
        <v>3</v>
      </c>
      <c r="L321" s="491" t="str">
        <f t="shared" si="21"/>
        <v/>
      </c>
      <c r="M321" s="491" t="str">
        <f t="shared" si="22"/>
        <v/>
      </c>
      <c r="N321" s="491" t="b">
        <f t="shared" si="23"/>
        <v>0</v>
      </c>
      <c r="O321" s="492" t="s">
        <v>1911</v>
      </c>
      <c r="P321" s="201"/>
      <c r="Q321" s="178"/>
      <c r="U321" s="407"/>
      <c r="V321" s="407"/>
    </row>
    <row r="322" spans="1:22" ht="37.5" customHeight="1" x14ac:dyDescent="0.25">
      <c r="A322" s="367">
        <v>8</v>
      </c>
      <c r="B322" s="386" t="str">
        <f>IFERROR(VLOOKUP(A322,'Outcome Indicators - Section C'!$A$10:$S$35,19,FALSE),"")</f>
        <v/>
      </c>
      <c r="C322" s="490" t="str">
        <f t="array" ref="C322">IFERROR(IF(INDEX('Disaggregation Records'!$E$59:$E$92,MATCH(RIGHT(L322,255),RIGHT('Disaggregation Records'!$D$59:$D$92,255),0))=0,"",INDEX('Disaggregation Records'!$E$59:$E$92,MATCH(RIGHT(L322,255),RIGHT('Disaggregation Records'!$D$59:$D$92,255),0))),"")</f>
        <v/>
      </c>
      <c r="D322" s="490" t="str">
        <f t="array" ref="D322">IFERROR(IF(INDEX('Disaggregation Records'!$F$59:$F$92,MATCH(RIGHT(L322,255),RIGHT('Disaggregation Records'!$D$59:$D$92,255),0))=0,"",INDEX('Disaggregation Records'!$F$59:$F$92,MATCH(RIGHT(L322,255),RIGHT('Disaggregation Records'!$D$59:$D$92,255),0))),"")</f>
        <v/>
      </c>
      <c r="E322" s="370" t="str">
        <f t="array" ref="E322">IFERROR(IF(INDEX('Disaggregation Data'!$K$239:$K$470,MATCH(RIGHT(M322,255),RIGHT('Disaggregation Data'!$J$239:$J$470,255),0))=0,"",INDEX('Disaggregation Data'!$K$239:$K$470,MATCH(RIGHT(M322,255),RIGHT('Disaggregation Data'!J$239:$J$470,255),0))),"")</f>
        <v/>
      </c>
      <c r="F322" s="370" t="str">
        <f t="array" ref="F322">IFERROR(IF(INDEX('Disaggregation Data'!$L$239:$L$470,MATCH(RIGHT(M322,255),RIGHT('Disaggregation Data'!$J$239:$J$470,255),0))=0,"",INDEX('Disaggregation Data'!$L$239:$L$470,MATCH(RIGHT(M322,255),RIGHT('Disaggregation Data'!J$239:$J$470,255),0))),"")</f>
        <v/>
      </c>
      <c r="G322" s="370" t="str">
        <f t="array" ref="G322">IFERROR(IF(INDEX('Disaggregation Data'!$M$239:$M$470,MATCH(RIGHT(M322,255),RIGHT('Disaggregation Data'!$J$239:$J$470,255),0))=0,"",INDEX('Disaggregation Data'!$M$239:$M$470,MATCH(RIGHT(M322,255),RIGHT('Disaggregation Data'!J$239:$J$470,255),0))),"")</f>
        <v/>
      </c>
      <c r="H322" s="369" t="str">
        <f t="array" ref="H322">IFERROR(IF(INDEX('Disaggregation Data'!$N$239:$N$470,MATCH(RIGHT(M322,255),RIGHT('Disaggregation Data'!$J$239:$J$470,255),0))=0,"",INDEX('Disaggregation Data'!$N$239:$N$470,MATCH(RIGHT(M322,255),RIGHT('Disaggregation Data'!J$239:$J$470,255),0))),"")</f>
        <v/>
      </c>
      <c r="I322" s="477" t="str">
        <f t="array" ref="I322">IFERROR(IF(INDEX('Disaggregation Records'!$G$59:$G$92,MATCH(LEFT(L322,255),LEFT('Disaggregation Records'!$D$59:$D$92,255),0))=0,"",INDEX('Disaggregation Records'!$G$59:$G$92,MATCH(LEFT(L322,255),LEFT('Disaggregation Records'!$D$59:$D$92,255),0))),"")</f>
        <v/>
      </c>
      <c r="J322" s="491" t="s">
        <v>787</v>
      </c>
      <c r="K322" s="491">
        <f t="shared" si="20"/>
        <v>4</v>
      </c>
      <c r="L322" s="491" t="str">
        <f t="shared" si="21"/>
        <v/>
      </c>
      <c r="M322" s="491" t="str">
        <f t="shared" si="22"/>
        <v/>
      </c>
      <c r="N322" s="491" t="b">
        <f t="shared" si="23"/>
        <v>0</v>
      </c>
      <c r="O322" s="492" t="s">
        <v>1912</v>
      </c>
      <c r="P322" s="201"/>
      <c r="Q322" s="178"/>
      <c r="U322" s="407"/>
      <c r="V322" s="407"/>
    </row>
    <row r="323" spans="1:22" ht="37.5" customHeight="1" x14ac:dyDescent="0.25">
      <c r="A323" s="367">
        <v>8</v>
      </c>
      <c r="B323" s="386" t="str">
        <f>IFERROR(VLOOKUP(A323,'Outcome Indicators - Section C'!$A$10:$S$35,19,FALSE),"")</f>
        <v/>
      </c>
      <c r="C323" s="490" t="str">
        <f t="array" ref="C323">IFERROR(IF(INDEX('Disaggregation Records'!$E$59:$E$92,MATCH(RIGHT(L323,255),RIGHT('Disaggregation Records'!$D$59:$D$92,255),0))=0,"",INDEX('Disaggregation Records'!$E$59:$E$92,MATCH(RIGHT(L323,255),RIGHT('Disaggregation Records'!$D$59:$D$92,255),0))),"")</f>
        <v/>
      </c>
      <c r="D323" s="490" t="str">
        <f t="array" ref="D323">IFERROR(IF(INDEX('Disaggregation Records'!$F$59:$F$92,MATCH(RIGHT(L323,255),RIGHT('Disaggregation Records'!$D$59:$D$92,255),0))=0,"",INDEX('Disaggregation Records'!$F$59:$F$92,MATCH(RIGHT(L323,255),RIGHT('Disaggregation Records'!$D$59:$D$92,255),0))),"")</f>
        <v/>
      </c>
      <c r="E323" s="370" t="str">
        <f t="array" ref="E323">IFERROR(IF(INDEX('Disaggregation Data'!$K$239:$K$470,MATCH(RIGHT(M323,255),RIGHT('Disaggregation Data'!$J$239:$J$470,255),0))=0,"",INDEX('Disaggregation Data'!$K$239:$K$470,MATCH(RIGHT(M323,255),RIGHT('Disaggregation Data'!J$239:$J$470,255),0))),"")</f>
        <v/>
      </c>
      <c r="F323" s="370" t="str">
        <f t="array" ref="F323">IFERROR(IF(INDEX('Disaggregation Data'!$L$239:$L$470,MATCH(RIGHT(M323,255),RIGHT('Disaggregation Data'!$J$239:$J$470,255),0))=0,"",INDEX('Disaggregation Data'!$L$239:$L$470,MATCH(RIGHT(M323,255),RIGHT('Disaggregation Data'!J$239:$J$470,255),0))),"")</f>
        <v/>
      </c>
      <c r="G323" s="370" t="str">
        <f t="array" ref="G323">IFERROR(IF(INDEX('Disaggregation Data'!$M$239:$M$470,MATCH(RIGHT(M323,255),RIGHT('Disaggregation Data'!$J$239:$J$470,255),0))=0,"",INDEX('Disaggregation Data'!$M$239:$M$470,MATCH(RIGHT(M323,255),RIGHT('Disaggregation Data'!J$239:$J$470,255),0))),"")</f>
        <v/>
      </c>
      <c r="H323" s="369" t="str">
        <f t="array" ref="H323">IFERROR(IF(INDEX('Disaggregation Data'!$N$239:$N$470,MATCH(RIGHT(M323,255),RIGHT('Disaggregation Data'!$J$239:$J$470,255),0))=0,"",INDEX('Disaggregation Data'!$N$239:$N$470,MATCH(RIGHT(M323,255),RIGHT('Disaggregation Data'!J$239:$J$470,255),0))),"")</f>
        <v/>
      </c>
      <c r="I323" s="477" t="str">
        <f t="array" ref="I323">IFERROR(IF(INDEX('Disaggregation Records'!$G$59:$G$92,MATCH(LEFT(L323,255),LEFT('Disaggregation Records'!$D$59:$D$92,255),0))=0,"",INDEX('Disaggregation Records'!$G$59:$G$92,MATCH(LEFT(L323,255),LEFT('Disaggregation Records'!$D$59:$D$92,255),0))),"")</f>
        <v/>
      </c>
      <c r="J323" s="491" t="s">
        <v>787</v>
      </c>
      <c r="K323" s="491">
        <f t="shared" si="20"/>
        <v>5</v>
      </c>
      <c r="L323" s="491" t="str">
        <f t="shared" si="21"/>
        <v/>
      </c>
      <c r="M323" s="491" t="str">
        <f t="shared" si="22"/>
        <v/>
      </c>
      <c r="N323" s="491" t="b">
        <f t="shared" si="23"/>
        <v>0</v>
      </c>
      <c r="O323" s="492" t="s">
        <v>1913</v>
      </c>
      <c r="P323" s="201"/>
      <c r="Q323" s="178"/>
      <c r="U323" s="407"/>
      <c r="V323" s="407"/>
    </row>
    <row r="324" spans="1:22" ht="37.5" customHeight="1" x14ac:dyDescent="0.25">
      <c r="A324" s="367">
        <v>8</v>
      </c>
      <c r="B324" s="386" t="str">
        <f>IFERROR(VLOOKUP(A324,'Outcome Indicators - Section C'!$A$10:$S$35,19,FALSE),"")</f>
        <v/>
      </c>
      <c r="C324" s="490" t="str">
        <f t="array" ref="C324">IFERROR(IF(INDEX('Disaggregation Records'!$E$59:$E$92,MATCH(RIGHT(L324,255),RIGHT('Disaggregation Records'!$D$59:$D$92,255),0))=0,"",INDEX('Disaggregation Records'!$E$59:$E$92,MATCH(RIGHT(L324,255),RIGHT('Disaggregation Records'!$D$59:$D$92,255),0))),"")</f>
        <v/>
      </c>
      <c r="D324" s="490" t="str">
        <f t="array" ref="D324">IFERROR(IF(INDEX('Disaggregation Records'!$F$59:$F$92,MATCH(RIGHT(L324,255),RIGHT('Disaggregation Records'!$D$59:$D$92,255),0))=0,"",INDEX('Disaggregation Records'!$F$59:$F$92,MATCH(RIGHT(L324,255),RIGHT('Disaggregation Records'!$D$59:$D$92,255),0))),"")</f>
        <v/>
      </c>
      <c r="E324" s="370" t="str">
        <f t="array" ref="E324">IFERROR(IF(INDEX('Disaggregation Data'!$K$239:$K$470,MATCH(RIGHT(M324,255),RIGHT('Disaggregation Data'!$J$239:$J$470,255),0))=0,"",INDEX('Disaggregation Data'!$K$239:$K$470,MATCH(RIGHT(M324,255),RIGHT('Disaggregation Data'!J$239:$J$470,255),0))),"")</f>
        <v/>
      </c>
      <c r="F324" s="370" t="str">
        <f t="array" ref="F324">IFERROR(IF(INDEX('Disaggregation Data'!$L$239:$L$470,MATCH(RIGHT(M324,255),RIGHT('Disaggregation Data'!$J$239:$J$470,255),0))=0,"",INDEX('Disaggregation Data'!$L$239:$L$470,MATCH(RIGHT(M324,255),RIGHT('Disaggregation Data'!J$239:$J$470,255),0))),"")</f>
        <v/>
      </c>
      <c r="G324" s="370" t="str">
        <f t="array" ref="G324">IFERROR(IF(INDEX('Disaggregation Data'!$M$239:$M$470,MATCH(RIGHT(M324,255),RIGHT('Disaggregation Data'!$J$239:$J$470,255),0))=0,"",INDEX('Disaggregation Data'!$M$239:$M$470,MATCH(RIGHT(M324,255),RIGHT('Disaggregation Data'!J$239:$J$470,255),0))),"")</f>
        <v/>
      </c>
      <c r="H324" s="369" t="str">
        <f t="array" ref="H324">IFERROR(IF(INDEX('Disaggregation Data'!$N$239:$N$470,MATCH(RIGHT(M324,255),RIGHT('Disaggregation Data'!$J$239:$J$470,255),0))=0,"",INDEX('Disaggregation Data'!$N$239:$N$470,MATCH(RIGHT(M324,255),RIGHT('Disaggregation Data'!J$239:$J$470,255),0))),"")</f>
        <v/>
      </c>
      <c r="I324" s="477" t="str">
        <f t="array" ref="I324">IFERROR(IF(INDEX('Disaggregation Records'!$G$59:$G$92,MATCH(LEFT(L324,255),LEFT('Disaggregation Records'!$D$59:$D$92,255),0))=0,"",INDEX('Disaggregation Records'!$G$59:$G$92,MATCH(LEFT(L324,255),LEFT('Disaggregation Records'!$D$59:$D$92,255),0))),"")</f>
        <v/>
      </c>
      <c r="J324" s="491" t="s">
        <v>787</v>
      </c>
      <c r="K324" s="491">
        <f t="shared" si="20"/>
        <v>6</v>
      </c>
      <c r="L324" s="491" t="str">
        <f t="shared" si="21"/>
        <v/>
      </c>
      <c r="M324" s="491" t="str">
        <f t="shared" si="22"/>
        <v/>
      </c>
      <c r="N324" s="491" t="b">
        <f t="shared" si="23"/>
        <v>0</v>
      </c>
      <c r="O324" s="492" t="s">
        <v>1914</v>
      </c>
      <c r="P324" s="201"/>
      <c r="Q324" s="178"/>
      <c r="U324" s="407"/>
      <c r="V324" s="407"/>
    </row>
    <row r="325" spans="1:22" ht="37.5" customHeight="1" x14ac:dyDescent="0.25">
      <c r="A325" s="367">
        <v>8</v>
      </c>
      <c r="B325" s="386" t="str">
        <f>IFERROR(VLOOKUP(A325,'Outcome Indicators - Section C'!$A$10:$S$35,19,FALSE),"")</f>
        <v/>
      </c>
      <c r="C325" s="490" t="str">
        <f t="array" ref="C325">IFERROR(IF(INDEX('Disaggregation Records'!$E$59:$E$92,MATCH(RIGHT(L325,255),RIGHT('Disaggregation Records'!$D$59:$D$92,255),0))=0,"",INDEX('Disaggregation Records'!$E$59:$E$92,MATCH(RIGHT(L325,255),RIGHT('Disaggregation Records'!$D$59:$D$92,255),0))),"")</f>
        <v/>
      </c>
      <c r="D325" s="490" t="str">
        <f t="array" ref="D325">IFERROR(IF(INDEX('Disaggregation Records'!$F$59:$F$92,MATCH(RIGHT(L325,255),RIGHT('Disaggregation Records'!$D$59:$D$92,255),0))=0,"",INDEX('Disaggregation Records'!$F$59:$F$92,MATCH(RIGHT(L325,255),RIGHT('Disaggregation Records'!$D$59:$D$92,255),0))),"")</f>
        <v/>
      </c>
      <c r="E325" s="370" t="str">
        <f t="array" ref="E325">IFERROR(IF(INDEX('Disaggregation Data'!$K$239:$K$470,MATCH(RIGHT(M325,255),RIGHT('Disaggregation Data'!$J$239:$J$470,255),0))=0,"",INDEX('Disaggregation Data'!$K$239:$K$470,MATCH(RIGHT(M325,255),RIGHT('Disaggregation Data'!J$239:$J$470,255),0))),"")</f>
        <v/>
      </c>
      <c r="F325" s="370" t="str">
        <f t="array" ref="F325">IFERROR(IF(INDEX('Disaggregation Data'!$L$239:$L$470,MATCH(RIGHT(M325,255),RIGHT('Disaggregation Data'!$J$239:$J$470,255),0))=0,"",INDEX('Disaggregation Data'!$L$239:$L$470,MATCH(RIGHT(M325,255),RIGHT('Disaggregation Data'!J$239:$J$470,255),0))),"")</f>
        <v/>
      </c>
      <c r="G325" s="370" t="str">
        <f t="array" ref="G325">IFERROR(IF(INDEX('Disaggregation Data'!$M$239:$M$470,MATCH(RIGHT(M325,255),RIGHT('Disaggregation Data'!$J$239:$J$470,255),0))=0,"",INDEX('Disaggregation Data'!$M$239:$M$470,MATCH(RIGHT(M325,255),RIGHT('Disaggregation Data'!J$239:$J$470,255),0))),"")</f>
        <v/>
      </c>
      <c r="H325" s="369" t="str">
        <f t="array" ref="H325">IFERROR(IF(INDEX('Disaggregation Data'!$N$239:$N$470,MATCH(RIGHT(M325,255),RIGHT('Disaggregation Data'!$J$239:$J$470,255),0))=0,"",INDEX('Disaggregation Data'!$N$239:$N$470,MATCH(RIGHT(M325,255),RIGHT('Disaggregation Data'!J$239:$J$470,255),0))),"")</f>
        <v/>
      </c>
      <c r="I325" s="477" t="str">
        <f t="array" ref="I325">IFERROR(IF(INDEX('Disaggregation Records'!$G$59:$G$92,MATCH(LEFT(L325,255),LEFT('Disaggregation Records'!$D$59:$D$92,255),0))=0,"",INDEX('Disaggregation Records'!$G$59:$G$92,MATCH(LEFT(L325,255),LEFT('Disaggregation Records'!$D$59:$D$92,255),0))),"")</f>
        <v/>
      </c>
      <c r="J325" s="491" t="s">
        <v>787</v>
      </c>
      <c r="K325" s="491">
        <f t="shared" si="20"/>
        <v>7</v>
      </c>
      <c r="L325" s="491" t="str">
        <f t="shared" si="21"/>
        <v/>
      </c>
      <c r="M325" s="491" t="str">
        <f t="shared" si="22"/>
        <v/>
      </c>
      <c r="N325" s="491" t="b">
        <f t="shared" si="23"/>
        <v>0</v>
      </c>
      <c r="O325" s="492" t="s">
        <v>1915</v>
      </c>
      <c r="P325" s="201"/>
      <c r="Q325" s="178"/>
      <c r="U325" s="407"/>
      <c r="V325" s="407"/>
    </row>
    <row r="326" spans="1:22" ht="37.5" customHeight="1" x14ac:dyDescent="0.25">
      <c r="A326" s="367">
        <v>8</v>
      </c>
      <c r="B326" s="386" t="str">
        <f>IFERROR(VLOOKUP(A326,'Outcome Indicators - Section C'!$A$10:$S$35,19,FALSE),"")</f>
        <v/>
      </c>
      <c r="C326" s="490" t="str">
        <f t="array" ref="C326">IFERROR(IF(INDEX('Disaggregation Records'!$E$59:$E$92,MATCH(RIGHT(L326,255),RIGHT('Disaggregation Records'!$D$59:$D$92,255),0))=0,"",INDEX('Disaggregation Records'!$E$59:$E$92,MATCH(RIGHT(L326,255),RIGHT('Disaggregation Records'!$D$59:$D$92,255),0))),"")</f>
        <v/>
      </c>
      <c r="D326" s="490" t="str">
        <f t="array" ref="D326">IFERROR(IF(INDEX('Disaggregation Records'!$F$59:$F$92,MATCH(RIGHT(L326,255),RIGHT('Disaggregation Records'!$D$59:$D$92,255),0))=0,"",INDEX('Disaggregation Records'!$F$59:$F$92,MATCH(RIGHT(L326,255),RIGHT('Disaggregation Records'!$D$59:$D$92,255),0))),"")</f>
        <v/>
      </c>
      <c r="E326" s="370" t="str">
        <f t="array" ref="E326">IFERROR(IF(INDEX('Disaggregation Data'!$K$239:$K$470,MATCH(RIGHT(M326,255),RIGHT('Disaggregation Data'!$J$239:$J$470,255),0))=0,"",INDEX('Disaggregation Data'!$K$239:$K$470,MATCH(RIGHT(M326,255),RIGHT('Disaggregation Data'!J$239:$J$470,255),0))),"")</f>
        <v/>
      </c>
      <c r="F326" s="370" t="str">
        <f t="array" ref="F326">IFERROR(IF(INDEX('Disaggregation Data'!$L$239:$L$470,MATCH(RIGHT(M326,255),RIGHT('Disaggregation Data'!$J$239:$J$470,255),0))=0,"",INDEX('Disaggregation Data'!$L$239:$L$470,MATCH(RIGHT(M326,255),RIGHT('Disaggregation Data'!J$239:$J$470,255),0))),"")</f>
        <v/>
      </c>
      <c r="G326" s="370" t="str">
        <f t="array" ref="G326">IFERROR(IF(INDEX('Disaggregation Data'!$M$239:$M$470,MATCH(RIGHT(M326,255),RIGHT('Disaggregation Data'!$J$239:$J$470,255),0))=0,"",INDEX('Disaggregation Data'!$M$239:$M$470,MATCH(RIGHT(M326,255),RIGHT('Disaggregation Data'!J$239:$J$470,255),0))),"")</f>
        <v/>
      </c>
      <c r="H326" s="369" t="str">
        <f t="array" ref="H326">IFERROR(IF(INDEX('Disaggregation Data'!$N$239:$N$470,MATCH(RIGHT(M326,255),RIGHT('Disaggregation Data'!$J$239:$J$470,255),0))=0,"",INDEX('Disaggregation Data'!$N$239:$N$470,MATCH(RIGHT(M326,255),RIGHT('Disaggregation Data'!J$239:$J$470,255),0))),"")</f>
        <v/>
      </c>
      <c r="I326" s="477" t="str">
        <f t="array" ref="I326">IFERROR(IF(INDEX('Disaggregation Records'!$G$59:$G$92,MATCH(LEFT(L326,255),LEFT('Disaggregation Records'!$D$59:$D$92,255),0))=0,"",INDEX('Disaggregation Records'!$G$59:$G$92,MATCH(LEFT(L326,255),LEFT('Disaggregation Records'!$D$59:$D$92,255),0))),"")</f>
        <v/>
      </c>
      <c r="J326" s="491" t="s">
        <v>787</v>
      </c>
      <c r="K326" s="491">
        <f t="shared" si="20"/>
        <v>8</v>
      </c>
      <c r="L326" s="491" t="str">
        <f t="shared" si="21"/>
        <v/>
      </c>
      <c r="M326" s="491" t="str">
        <f t="shared" si="22"/>
        <v/>
      </c>
      <c r="N326" s="491" t="b">
        <f t="shared" si="23"/>
        <v>0</v>
      </c>
      <c r="O326" s="492" t="s">
        <v>1916</v>
      </c>
      <c r="P326" s="201"/>
      <c r="Q326" s="178"/>
      <c r="U326" s="407"/>
      <c r="V326" s="407"/>
    </row>
    <row r="327" spans="1:22" ht="37.5" customHeight="1" x14ac:dyDescent="0.25">
      <c r="A327" s="367">
        <v>8</v>
      </c>
      <c r="B327" s="386" t="str">
        <f>IFERROR(VLOOKUP(A327,'Outcome Indicators - Section C'!$A$10:$S$35,19,FALSE),"")</f>
        <v/>
      </c>
      <c r="C327" s="490" t="str">
        <f t="array" ref="C327">IFERROR(IF(INDEX('Disaggregation Records'!$E$59:$E$92,MATCH(RIGHT(L327,255),RIGHT('Disaggregation Records'!$D$59:$D$92,255),0))=0,"",INDEX('Disaggregation Records'!$E$59:$E$92,MATCH(RIGHT(L327,255),RIGHT('Disaggregation Records'!$D$59:$D$92,255),0))),"")</f>
        <v/>
      </c>
      <c r="D327" s="490" t="str">
        <f t="array" ref="D327">IFERROR(IF(INDEX('Disaggregation Records'!$F$59:$F$92,MATCH(RIGHT(L327,255),RIGHT('Disaggregation Records'!$D$59:$D$92,255),0))=0,"",INDEX('Disaggregation Records'!$F$59:$F$92,MATCH(RIGHT(L327,255),RIGHT('Disaggregation Records'!$D$59:$D$92,255),0))),"")</f>
        <v/>
      </c>
      <c r="E327" s="370" t="str">
        <f t="array" ref="E327">IFERROR(IF(INDEX('Disaggregation Data'!$K$239:$K$470,MATCH(RIGHT(M327,255),RIGHT('Disaggregation Data'!$J$239:$J$470,255),0))=0,"",INDEX('Disaggregation Data'!$K$239:$K$470,MATCH(RIGHT(M327,255),RIGHT('Disaggregation Data'!J$239:$J$470,255),0))),"")</f>
        <v/>
      </c>
      <c r="F327" s="370" t="str">
        <f t="array" ref="F327">IFERROR(IF(INDEX('Disaggregation Data'!$L$239:$L$470,MATCH(RIGHT(M327,255),RIGHT('Disaggregation Data'!$J$239:$J$470,255),0))=0,"",INDEX('Disaggregation Data'!$L$239:$L$470,MATCH(RIGHT(M327,255),RIGHT('Disaggregation Data'!J$239:$J$470,255),0))),"")</f>
        <v/>
      </c>
      <c r="G327" s="370" t="str">
        <f t="array" ref="G327">IFERROR(IF(INDEX('Disaggregation Data'!$M$239:$M$470,MATCH(RIGHT(M327,255),RIGHT('Disaggregation Data'!$J$239:$J$470,255),0))=0,"",INDEX('Disaggregation Data'!$M$239:$M$470,MATCH(RIGHT(M327,255),RIGHT('Disaggregation Data'!J$239:$J$470,255),0))),"")</f>
        <v/>
      </c>
      <c r="H327" s="369" t="str">
        <f t="array" ref="H327">IFERROR(IF(INDEX('Disaggregation Data'!$N$239:$N$470,MATCH(RIGHT(M327,255),RIGHT('Disaggregation Data'!$J$239:$J$470,255),0))=0,"",INDEX('Disaggregation Data'!$N$239:$N$470,MATCH(RIGHT(M327,255),RIGHT('Disaggregation Data'!J$239:$J$470,255),0))),"")</f>
        <v/>
      </c>
      <c r="I327" s="477" t="str">
        <f t="array" ref="I327">IFERROR(IF(INDEX('Disaggregation Records'!$G$59:$G$92,MATCH(LEFT(L327,255),LEFT('Disaggregation Records'!$D$59:$D$92,255),0))=0,"",INDEX('Disaggregation Records'!$G$59:$G$92,MATCH(LEFT(L327,255),LEFT('Disaggregation Records'!$D$59:$D$92,255),0))),"")</f>
        <v/>
      </c>
      <c r="J327" s="491" t="s">
        <v>787</v>
      </c>
      <c r="K327" s="491">
        <f t="shared" si="20"/>
        <v>9</v>
      </c>
      <c r="L327" s="491" t="str">
        <f t="shared" si="21"/>
        <v/>
      </c>
      <c r="M327" s="491" t="str">
        <f t="shared" si="22"/>
        <v/>
      </c>
      <c r="N327" s="491" t="b">
        <f t="shared" si="23"/>
        <v>0</v>
      </c>
      <c r="O327" s="492" t="s">
        <v>1917</v>
      </c>
      <c r="P327" s="201"/>
      <c r="Q327" s="178"/>
      <c r="U327" s="407"/>
      <c r="V327" s="407"/>
    </row>
    <row r="328" spans="1:22" ht="37.5" customHeight="1" x14ac:dyDescent="0.25">
      <c r="A328" s="367">
        <v>9</v>
      </c>
      <c r="B328" s="386" t="str">
        <f>IFERROR(VLOOKUP(A328,'Outcome Indicators - Section C'!$A$10:$S$35,19,FALSE),"")</f>
        <v/>
      </c>
      <c r="C328" s="490" t="str">
        <f t="array" ref="C328">IFERROR(IF(INDEX('Disaggregation Records'!$E$59:$E$92,MATCH(RIGHT(L328,255),RIGHT('Disaggregation Records'!$D$59:$D$92,255),0))=0,"",INDEX('Disaggregation Records'!$E$59:$E$92,MATCH(RIGHT(L328,255),RIGHT('Disaggregation Records'!$D$59:$D$92,255),0))),"")</f>
        <v/>
      </c>
      <c r="D328" s="490" t="str">
        <f t="array" ref="D328">IFERROR(IF(INDEX('Disaggregation Records'!$F$59:$F$92,MATCH(RIGHT(L328,255),RIGHT('Disaggregation Records'!$D$59:$D$92,255),0))=0,"",INDEX('Disaggregation Records'!$F$59:$F$92,MATCH(RIGHT(L328,255),RIGHT('Disaggregation Records'!$D$59:$D$92,255),0))),"")</f>
        <v/>
      </c>
      <c r="E328" s="370" t="str">
        <f t="array" ref="E328">IFERROR(IF(INDEX('Disaggregation Data'!$K$239:$K$470,MATCH(RIGHT(M328,255),RIGHT('Disaggregation Data'!$J$239:$J$470,255),0))=0,"",INDEX('Disaggregation Data'!$K$239:$K$470,MATCH(RIGHT(M328,255),RIGHT('Disaggregation Data'!J$239:$J$470,255),0))),"")</f>
        <v/>
      </c>
      <c r="F328" s="370" t="str">
        <f t="array" ref="F328">IFERROR(IF(INDEX('Disaggregation Data'!$L$239:$L$470,MATCH(RIGHT(M328,255),RIGHT('Disaggregation Data'!$J$239:$J$470,255),0))=0,"",INDEX('Disaggregation Data'!$L$239:$L$470,MATCH(RIGHT(M328,255),RIGHT('Disaggregation Data'!J$239:$J$470,255),0))),"")</f>
        <v/>
      </c>
      <c r="G328" s="370" t="str">
        <f t="array" ref="G328">IFERROR(IF(INDEX('Disaggregation Data'!$M$239:$M$470,MATCH(RIGHT(M328,255),RIGHT('Disaggregation Data'!$J$239:$J$470,255),0))=0,"",INDEX('Disaggregation Data'!$M$239:$M$470,MATCH(RIGHT(M328,255),RIGHT('Disaggregation Data'!J$239:$J$470,255),0))),"")</f>
        <v/>
      </c>
      <c r="H328" s="369" t="str">
        <f t="array" ref="H328">IFERROR(IF(INDEX('Disaggregation Data'!$N$239:$N$470,MATCH(RIGHT(M328,255),RIGHT('Disaggregation Data'!$J$239:$J$470,255),0))=0,"",INDEX('Disaggregation Data'!$N$239:$N$470,MATCH(RIGHT(M328,255),RIGHT('Disaggregation Data'!J$239:$J$470,255),0))),"")</f>
        <v/>
      </c>
      <c r="I328" s="477" t="str">
        <f t="array" ref="I328">IFERROR(IF(INDEX('Disaggregation Records'!$G$59:$G$92,MATCH(LEFT(L328,255),LEFT('Disaggregation Records'!$D$59:$D$92,255),0))=0,"",INDEX('Disaggregation Records'!$G$59:$G$92,MATCH(LEFT(L328,255),LEFT('Disaggregation Records'!$D$59:$D$92,255),0))),"")</f>
        <v/>
      </c>
      <c r="J328" s="491" t="s">
        <v>788</v>
      </c>
      <c r="K328" s="491">
        <f t="shared" si="20"/>
        <v>10</v>
      </c>
      <c r="L328" s="491" t="str">
        <f t="shared" si="21"/>
        <v/>
      </c>
      <c r="M328" s="491" t="str">
        <f t="shared" si="22"/>
        <v/>
      </c>
      <c r="N328" s="491" t="b">
        <f t="shared" si="23"/>
        <v>0</v>
      </c>
      <c r="O328" s="492" t="s">
        <v>1918</v>
      </c>
      <c r="P328" s="201"/>
      <c r="Q328" s="178"/>
      <c r="U328" s="407"/>
      <c r="V328" s="407"/>
    </row>
    <row r="329" spans="1:22" ht="37.5" customHeight="1" x14ac:dyDescent="0.25">
      <c r="A329" s="367">
        <v>9</v>
      </c>
      <c r="B329" s="386" t="str">
        <f>IFERROR(VLOOKUP(A329,'Outcome Indicators - Section C'!$A$10:$S$35,19,FALSE),"")</f>
        <v/>
      </c>
      <c r="C329" s="490" t="str">
        <f t="array" ref="C329">IFERROR(IF(INDEX('Disaggregation Records'!$E$59:$E$92,MATCH(RIGHT(L329,255),RIGHT('Disaggregation Records'!$D$59:$D$92,255),0))=0,"",INDEX('Disaggregation Records'!$E$59:$E$92,MATCH(RIGHT(L329,255),RIGHT('Disaggregation Records'!$D$59:$D$92,255),0))),"")</f>
        <v/>
      </c>
      <c r="D329" s="490" t="str">
        <f t="array" ref="D329">IFERROR(IF(INDEX('Disaggregation Records'!$F$59:$F$92,MATCH(RIGHT(L329,255),RIGHT('Disaggregation Records'!$D$59:$D$92,255),0))=0,"",INDEX('Disaggregation Records'!$F$59:$F$92,MATCH(RIGHT(L329,255),RIGHT('Disaggregation Records'!$D$59:$D$92,255),0))),"")</f>
        <v/>
      </c>
      <c r="E329" s="370" t="str">
        <f t="array" ref="E329">IFERROR(IF(INDEX('Disaggregation Data'!$K$239:$K$470,MATCH(RIGHT(M329,255),RIGHT('Disaggregation Data'!$J$239:$J$470,255),0))=0,"",INDEX('Disaggregation Data'!$K$239:$K$470,MATCH(RIGHT(M329,255),RIGHT('Disaggregation Data'!J$239:$J$470,255),0))),"")</f>
        <v/>
      </c>
      <c r="F329" s="370" t="str">
        <f t="array" ref="F329">IFERROR(IF(INDEX('Disaggregation Data'!$L$239:$L$470,MATCH(RIGHT(M329,255),RIGHT('Disaggregation Data'!$J$239:$J$470,255),0))=0,"",INDEX('Disaggregation Data'!$L$239:$L$470,MATCH(RIGHT(M329,255),RIGHT('Disaggregation Data'!J$239:$J$470,255),0))),"")</f>
        <v/>
      </c>
      <c r="G329" s="370" t="str">
        <f t="array" ref="G329">IFERROR(IF(INDEX('Disaggregation Data'!$M$239:$M$470,MATCH(RIGHT(M329,255),RIGHT('Disaggregation Data'!$J$239:$J$470,255),0))=0,"",INDEX('Disaggregation Data'!$M$239:$M$470,MATCH(RIGHT(M329,255),RIGHT('Disaggregation Data'!J$239:$J$470,255),0))),"")</f>
        <v/>
      </c>
      <c r="H329" s="369" t="str">
        <f t="array" ref="H329">IFERROR(IF(INDEX('Disaggregation Data'!$N$239:$N$470,MATCH(RIGHT(M329,255),RIGHT('Disaggregation Data'!$J$239:$J$470,255),0))=0,"",INDEX('Disaggregation Data'!$N$239:$N$470,MATCH(RIGHT(M329,255),RIGHT('Disaggregation Data'!J$239:$J$470,255),0))),"")</f>
        <v/>
      </c>
      <c r="I329" s="477" t="str">
        <f t="array" ref="I329">IFERROR(IF(INDEX('Disaggregation Records'!$G$59:$G$92,MATCH(LEFT(L329,255),LEFT('Disaggregation Records'!$D$59:$D$92,255),0))=0,"",INDEX('Disaggregation Records'!$G$59:$G$92,MATCH(LEFT(L329,255),LEFT('Disaggregation Records'!$D$59:$D$92,255),0))),"")</f>
        <v/>
      </c>
      <c r="J329" s="491" t="s">
        <v>788</v>
      </c>
      <c r="K329" s="491">
        <f t="shared" si="20"/>
        <v>11</v>
      </c>
      <c r="L329" s="491" t="str">
        <f t="shared" si="21"/>
        <v/>
      </c>
      <c r="M329" s="491" t="str">
        <f t="shared" si="22"/>
        <v/>
      </c>
      <c r="N329" s="491" t="b">
        <f t="shared" si="23"/>
        <v>0</v>
      </c>
      <c r="O329" s="492" t="s">
        <v>1919</v>
      </c>
      <c r="P329" s="201"/>
      <c r="Q329" s="178"/>
      <c r="U329" s="407"/>
      <c r="V329" s="407"/>
    </row>
    <row r="330" spans="1:22" ht="37.5" customHeight="1" x14ac:dyDescent="0.25">
      <c r="A330" s="367">
        <v>9</v>
      </c>
      <c r="B330" s="386" t="str">
        <f>IFERROR(VLOOKUP(A330,'Outcome Indicators - Section C'!$A$10:$S$35,19,FALSE),"")</f>
        <v/>
      </c>
      <c r="C330" s="490" t="str">
        <f t="array" ref="C330">IFERROR(IF(INDEX('Disaggregation Records'!$E$59:$E$92,MATCH(RIGHT(L330,255),RIGHT('Disaggregation Records'!$D$59:$D$92,255),0))=0,"",INDEX('Disaggregation Records'!$E$59:$E$92,MATCH(RIGHT(L330,255),RIGHT('Disaggregation Records'!$D$59:$D$92,255),0))),"")</f>
        <v/>
      </c>
      <c r="D330" s="490" t="str">
        <f t="array" ref="D330">IFERROR(IF(INDEX('Disaggregation Records'!$F$59:$F$92,MATCH(RIGHT(L330,255),RIGHT('Disaggregation Records'!$D$59:$D$92,255),0))=0,"",INDEX('Disaggregation Records'!$F$59:$F$92,MATCH(RIGHT(L330,255),RIGHT('Disaggregation Records'!$D$59:$D$92,255),0))),"")</f>
        <v/>
      </c>
      <c r="E330" s="370" t="str">
        <f t="array" ref="E330">IFERROR(IF(INDEX('Disaggregation Data'!$K$239:$K$470,MATCH(RIGHT(M330,255),RIGHT('Disaggregation Data'!$J$239:$J$470,255),0))=0,"",INDEX('Disaggregation Data'!$K$239:$K$470,MATCH(RIGHT(M330,255),RIGHT('Disaggregation Data'!J$239:$J$470,255),0))),"")</f>
        <v/>
      </c>
      <c r="F330" s="370" t="str">
        <f t="array" ref="F330">IFERROR(IF(INDEX('Disaggregation Data'!$L$239:$L$470,MATCH(RIGHT(M330,255),RIGHT('Disaggregation Data'!$J$239:$J$470,255),0))=0,"",INDEX('Disaggregation Data'!$L$239:$L$470,MATCH(RIGHT(M330,255),RIGHT('Disaggregation Data'!J$239:$J$470,255),0))),"")</f>
        <v/>
      </c>
      <c r="G330" s="370" t="str">
        <f t="array" ref="G330">IFERROR(IF(INDEX('Disaggregation Data'!$M$239:$M$470,MATCH(RIGHT(M330,255),RIGHT('Disaggregation Data'!$J$239:$J$470,255),0))=0,"",INDEX('Disaggregation Data'!$M$239:$M$470,MATCH(RIGHT(M330,255),RIGHT('Disaggregation Data'!J$239:$J$470,255),0))),"")</f>
        <v/>
      </c>
      <c r="H330" s="369" t="str">
        <f t="array" ref="H330">IFERROR(IF(INDEX('Disaggregation Data'!$N$239:$N$470,MATCH(RIGHT(M330,255),RIGHT('Disaggregation Data'!$J$239:$J$470,255),0))=0,"",INDEX('Disaggregation Data'!$N$239:$N$470,MATCH(RIGHT(M330,255),RIGHT('Disaggregation Data'!J$239:$J$470,255),0))),"")</f>
        <v/>
      </c>
      <c r="I330" s="477" t="str">
        <f t="array" ref="I330">IFERROR(IF(INDEX('Disaggregation Records'!$G$59:$G$92,MATCH(LEFT(L330,255),LEFT('Disaggregation Records'!$D$59:$D$92,255),0))=0,"",INDEX('Disaggregation Records'!$G$59:$G$92,MATCH(LEFT(L330,255),LEFT('Disaggregation Records'!$D$59:$D$92,255),0))),"")</f>
        <v/>
      </c>
      <c r="J330" s="491" t="s">
        <v>788</v>
      </c>
      <c r="K330" s="491">
        <f t="shared" si="20"/>
        <v>12</v>
      </c>
      <c r="L330" s="491" t="str">
        <f t="shared" si="21"/>
        <v/>
      </c>
      <c r="M330" s="491" t="str">
        <f t="shared" si="22"/>
        <v/>
      </c>
      <c r="N330" s="491" t="b">
        <f t="shared" si="23"/>
        <v>0</v>
      </c>
      <c r="O330" s="492" t="s">
        <v>1920</v>
      </c>
      <c r="P330" s="201"/>
      <c r="Q330" s="178"/>
      <c r="U330" s="407"/>
      <c r="V330" s="407"/>
    </row>
    <row r="331" spans="1:22" ht="37.5" customHeight="1" x14ac:dyDescent="0.25">
      <c r="A331" s="367">
        <v>9</v>
      </c>
      <c r="B331" s="386" t="str">
        <f>IFERROR(VLOOKUP(A331,'Outcome Indicators - Section C'!$A$10:$S$35,19,FALSE),"")</f>
        <v/>
      </c>
      <c r="C331" s="490" t="str">
        <f t="array" ref="C331">IFERROR(IF(INDEX('Disaggregation Records'!$E$59:$E$92,MATCH(RIGHT(L331,255),RIGHT('Disaggregation Records'!$D$59:$D$92,255),0))=0,"",INDEX('Disaggregation Records'!$E$59:$E$92,MATCH(RIGHT(L331,255),RIGHT('Disaggregation Records'!$D$59:$D$92,255),0))),"")</f>
        <v/>
      </c>
      <c r="D331" s="490" t="str">
        <f t="array" ref="D331">IFERROR(IF(INDEX('Disaggregation Records'!$F$59:$F$92,MATCH(RIGHT(L331,255),RIGHT('Disaggregation Records'!$D$59:$D$92,255),0))=0,"",INDEX('Disaggregation Records'!$F$59:$F$92,MATCH(RIGHT(L331,255),RIGHT('Disaggregation Records'!$D$59:$D$92,255),0))),"")</f>
        <v/>
      </c>
      <c r="E331" s="370" t="str">
        <f t="array" ref="E331">IFERROR(IF(INDEX('Disaggregation Data'!$K$239:$K$470,MATCH(RIGHT(M331,255),RIGHT('Disaggregation Data'!$J$239:$J$470,255),0))=0,"",INDEX('Disaggregation Data'!$K$239:$K$470,MATCH(RIGHT(M331,255),RIGHT('Disaggregation Data'!J$239:$J$470,255),0))),"")</f>
        <v/>
      </c>
      <c r="F331" s="370" t="str">
        <f t="array" ref="F331">IFERROR(IF(INDEX('Disaggregation Data'!$L$239:$L$470,MATCH(RIGHT(M331,255),RIGHT('Disaggregation Data'!$J$239:$J$470,255),0))=0,"",INDEX('Disaggregation Data'!$L$239:$L$470,MATCH(RIGHT(M331,255),RIGHT('Disaggregation Data'!J$239:$J$470,255),0))),"")</f>
        <v/>
      </c>
      <c r="G331" s="370" t="str">
        <f t="array" ref="G331">IFERROR(IF(INDEX('Disaggregation Data'!$M$239:$M$470,MATCH(RIGHT(M331,255),RIGHT('Disaggregation Data'!$J$239:$J$470,255),0))=0,"",INDEX('Disaggregation Data'!$M$239:$M$470,MATCH(RIGHT(M331,255),RIGHT('Disaggregation Data'!J$239:$J$470,255),0))),"")</f>
        <v/>
      </c>
      <c r="H331" s="369" t="str">
        <f t="array" ref="H331">IFERROR(IF(INDEX('Disaggregation Data'!$N$239:$N$470,MATCH(RIGHT(M331,255),RIGHT('Disaggregation Data'!$J$239:$J$470,255),0))=0,"",INDEX('Disaggregation Data'!$N$239:$N$470,MATCH(RIGHT(M331,255),RIGHT('Disaggregation Data'!J$239:$J$470,255),0))),"")</f>
        <v/>
      </c>
      <c r="I331" s="477" t="str">
        <f t="array" ref="I331">IFERROR(IF(INDEX('Disaggregation Records'!$G$59:$G$92,MATCH(LEFT(L331,255),LEFT('Disaggregation Records'!$D$59:$D$92,255),0))=0,"",INDEX('Disaggregation Records'!$G$59:$G$92,MATCH(LEFT(L331,255),LEFT('Disaggregation Records'!$D$59:$D$92,255),0))),"")</f>
        <v/>
      </c>
      <c r="J331" s="491" t="s">
        <v>788</v>
      </c>
      <c r="K331" s="491">
        <f t="shared" si="20"/>
        <v>13</v>
      </c>
      <c r="L331" s="491" t="str">
        <f t="shared" si="21"/>
        <v/>
      </c>
      <c r="M331" s="491" t="str">
        <f t="shared" si="22"/>
        <v/>
      </c>
      <c r="N331" s="491" t="b">
        <f t="shared" si="23"/>
        <v>0</v>
      </c>
      <c r="O331" s="492" t="s">
        <v>1921</v>
      </c>
      <c r="P331" s="201"/>
      <c r="Q331" s="178"/>
      <c r="U331" s="407"/>
      <c r="V331" s="407"/>
    </row>
    <row r="332" spans="1:22" ht="37.5" customHeight="1" x14ac:dyDescent="0.25">
      <c r="A332" s="367">
        <v>9</v>
      </c>
      <c r="B332" s="386" t="str">
        <f>IFERROR(VLOOKUP(A332,'Outcome Indicators - Section C'!$A$10:$S$35,19,FALSE),"")</f>
        <v/>
      </c>
      <c r="C332" s="490" t="str">
        <f t="array" ref="C332">IFERROR(IF(INDEX('Disaggregation Records'!$E$59:$E$92,MATCH(RIGHT(L332,255),RIGHT('Disaggregation Records'!$D$59:$D$92,255),0))=0,"",INDEX('Disaggregation Records'!$E$59:$E$92,MATCH(RIGHT(L332,255),RIGHT('Disaggregation Records'!$D$59:$D$92,255),0))),"")</f>
        <v/>
      </c>
      <c r="D332" s="490" t="str">
        <f t="array" ref="D332">IFERROR(IF(INDEX('Disaggregation Records'!$F$59:$F$92,MATCH(RIGHT(L332,255),RIGHT('Disaggregation Records'!$D$59:$D$92,255),0))=0,"",INDEX('Disaggregation Records'!$F$59:$F$92,MATCH(RIGHT(L332,255),RIGHT('Disaggregation Records'!$D$59:$D$92,255),0))),"")</f>
        <v/>
      </c>
      <c r="E332" s="370" t="str">
        <f t="array" ref="E332">IFERROR(IF(INDEX('Disaggregation Data'!$K$239:$K$470,MATCH(RIGHT(M332,255),RIGHT('Disaggregation Data'!$J$239:$J$470,255),0))=0,"",INDEX('Disaggregation Data'!$K$239:$K$470,MATCH(RIGHT(M332,255),RIGHT('Disaggregation Data'!J$239:$J$470,255),0))),"")</f>
        <v/>
      </c>
      <c r="F332" s="370" t="str">
        <f t="array" ref="F332">IFERROR(IF(INDEX('Disaggregation Data'!$L$239:$L$470,MATCH(RIGHT(M332,255),RIGHT('Disaggregation Data'!$J$239:$J$470,255),0))=0,"",INDEX('Disaggregation Data'!$L$239:$L$470,MATCH(RIGHT(M332,255),RIGHT('Disaggregation Data'!J$239:$J$470,255),0))),"")</f>
        <v/>
      </c>
      <c r="G332" s="370" t="str">
        <f t="array" ref="G332">IFERROR(IF(INDEX('Disaggregation Data'!$M$239:$M$470,MATCH(RIGHT(M332,255),RIGHT('Disaggregation Data'!$J$239:$J$470,255),0))=0,"",INDEX('Disaggregation Data'!$M$239:$M$470,MATCH(RIGHT(M332,255),RIGHT('Disaggregation Data'!J$239:$J$470,255),0))),"")</f>
        <v/>
      </c>
      <c r="H332" s="369" t="str">
        <f t="array" ref="H332">IFERROR(IF(INDEX('Disaggregation Data'!$N$239:$N$470,MATCH(RIGHT(M332,255),RIGHT('Disaggregation Data'!$J$239:$J$470,255),0))=0,"",INDEX('Disaggregation Data'!$N$239:$N$470,MATCH(RIGHT(M332,255),RIGHT('Disaggregation Data'!J$239:$J$470,255),0))),"")</f>
        <v/>
      </c>
      <c r="I332" s="477" t="str">
        <f t="array" ref="I332">IFERROR(IF(INDEX('Disaggregation Records'!$G$59:$G$92,MATCH(LEFT(L332,255),LEFT('Disaggregation Records'!$D$59:$D$92,255),0))=0,"",INDEX('Disaggregation Records'!$G$59:$G$92,MATCH(LEFT(L332,255),LEFT('Disaggregation Records'!$D$59:$D$92,255),0))),"")</f>
        <v/>
      </c>
      <c r="J332" s="491" t="s">
        <v>788</v>
      </c>
      <c r="K332" s="491">
        <f t="shared" si="20"/>
        <v>14</v>
      </c>
      <c r="L332" s="491" t="str">
        <f t="shared" si="21"/>
        <v/>
      </c>
      <c r="M332" s="491" t="str">
        <f t="shared" si="22"/>
        <v/>
      </c>
      <c r="N332" s="491" t="b">
        <f t="shared" si="23"/>
        <v>0</v>
      </c>
      <c r="O332" s="492" t="s">
        <v>1922</v>
      </c>
      <c r="P332" s="201"/>
      <c r="Q332" s="178"/>
      <c r="U332" s="407"/>
      <c r="V332" s="407"/>
    </row>
    <row r="333" spans="1:22" ht="37.5" customHeight="1" x14ac:dyDescent="0.25">
      <c r="A333" s="367">
        <v>9</v>
      </c>
      <c r="B333" s="386" t="str">
        <f>IFERROR(VLOOKUP(A333,'Outcome Indicators - Section C'!$A$10:$S$35,19,FALSE),"")</f>
        <v/>
      </c>
      <c r="C333" s="490" t="str">
        <f t="array" ref="C333">IFERROR(IF(INDEX('Disaggregation Records'!$E$59:$E$92,MATCH(RIGHT(L333,255),RIGHT('Disaggregation Records'!$D$59:$D$92,255),0))=0,"",INDEX('Disaggregation Records'!$E$59:$E$92,MATCH(RIGHT(L333,255),RIGHT('Disaggregation Records'!$D$59:$D$92,255),0))),"")</f>
        <v/>
      </c>
      <c r="D333" s="490" t="str">
        <f t="array" ref="D333">IFERROR(IF(INDEX('Disaggregation Records'!$F$59:$F$92,MATCH(RIGHT(L333,255),RIGHT('Disaggregation Records'!$D$59:$D$92,255),0))=0,"",INDEX('Disaggregation Records'!$F$59:$F$92,MATCH(RIGHT(L333,255),RIGHT('Disaggregation Records'!$D$59:$D$92,255),0))),"")</f>
        <v/>
      </c>
      <c r="E333" s="370" t="str">
        <f t="array" ref="E333">IFERROR(IF(INDEX('Disaggregation Data'!$K$239:$K$470,MATCH(RIGHT(M333,255),RIGHT('Disaggregation Data'!$J$239:$J$470,255),0))=0,"",INDEX('Disaggregation Data'!$K$239:$K$470,MATCH(RIGHT(M333,255),RIGHT('Disaggregation Data'!J$239:$J$470,255),0))),"")</f>
        <v/>
      </c>
      <c r="F333" s="370" t="str">
        <f t="array" ref="F333">IFERROR(IF(INDEX('Disaggregation Data'!$L$239:$L$470,MATCH(RIGHT(M333,255),RIGHT('Disaggregation Data'!$J$239:$J$470,255),0))=0,"",INDEX('Disaggregation Data'!$L$239:$L$470,MATCH(RIGHT(M333,255),RIGHT('Disaggregation Data'!J$239:$J$470,255),0))),"")</f>
        <v/>
      </c>
      <c r="G333" s="370" t="str">
        <f t="array" ref="G333">IFERROR(IF(INDEX('Disaggregation Data'!$M$239:$M$470,MATCH(RIGHT(M333,255),RIGHT('Disaggregation Data'!$J$239:$J$470,255),0))=0,"",INDEX('Disaggregation Data'!$M$239:$M$470,MATCH(RIGHT(M333,255),RIGHT('Disaggregation Data'!J$239:$J$470,255),0))),"")</f>
        <v/>
      </c>
      <c r="H333" s="369" t="str">
        <f t="array" ref="H333">IFERROR(IF(INDEX('Disaggregation Data'!$N$239:$N$470,MATCH(RIGHT(M333,255),RIGHT('Disaggregation Data'!$J$239:$J$470,255),0))=0,"",INDEX('Disaggregation Data'!$N$239:$N$470,MATCH(RIGHT(M333,255),RIGHT('Disaggregation Data'!J$239:$J$470,255),0))),"")</f>
        <v/>
      </c>
      <c r="I333" s="477" t="str">
        <f t="array" ref="I333">IFERROR(IF(INDEX('Disaggregation Records'!$G$59:$G$92,MATCH(LEFT(L333,255),LEFT('Disaggregation Records'!$D$59:$D$92,255),0))=0,"",INDEX('Disaggregation Records'!$G$59:$G$92,MATCH(LEFT(L333,255),LEFT('Disaggregation Records'!$D$59:$D$92,255),0))),"")</f>
        <v/>
      </c>
      <c r="J333" s="491" t="s">
        <v>788</v>
      </c>
      <c r="K333" s="491">
        <f t="shared" si="20"/>
        <v>15</v>
      </c>
      <c r="L333" s="491" t="str">
        <f t="shared" si="21"/>
        <v/>
      </c>
      <c r="M333" s="491" t="str">
        <f t="shared" si="22"/>
        <v/>
      </c>
      <c r="N333" s="491" t="b">
        <f t="shared" si="23"/>
        <v>0</v>
      </c>
      <c r="O333" s="492" t="s">
        <v>1923</v>
      </c>
      <c r="P333" s="201"/>
      <c r="Q333" s="178"/>
      <c r="U333" s="407"/>
      <c r="V333" s="407"/>
    </row>
    <row r="334" spans="1:22" ht="37.5" customHeight="1" x14ac:dyDescent="0.25">
      <c r="A334" s="367">
        <v>9</v>
      </c>
      <c r="B334" s="386" t="str">
        <f>IFERROR(VLOOKUP(A334,'Outcome Indicators - Section C'!$A$10:$S$35,19,FALSE),"")</f>
        <v/>
      </c>
      <c r="C334" s="490" t="str">
        <f t="array" ref="C334">IFERROR(IF(INDEX('Disaggregation Records'!$E$59:$E$92,MATCH(RIGHT(L334,255),RIGHT('Disaggregation Records'!$D$59:$D$92,255),0))=0,"",INDEX('Disaggregation Records'!$E$59:$E$92,MATCH(RIGHT(L334,255),RIGHT('Disaggregation Records'!$D$59:$D$92,255),0))),"")</f>
        <v/>
      </c>
      <c r="D334" s="490" t="str">
        <f t="array" ref="D334">IFERROR(IF(INDEX('Disaggregation Records'!$F$59:$F$92,MATCH(RIGHT(L334,255),RIGHT('Disaggregation Records'!$D$59:$D$92,255),0))=0,"",INDEX('Disaggregation Records'!$F$59:$F$92,MATCH(RIGHT(L334,255),RIGHT('Disaggregation Records'!$D$59:$D$92,255),0))),"")</f>
        <v/>
      </c>
      <c r="E334" s="370" t="str">
        <f t="array" ref="E334">IFERROR(IF(INDEX('Disaggregation Data'!$K$239:$K$470,MATCH(RIGHT(M334,255),RIGHT('Disaggregation Data'!$J$239:$J$470,255),0))=0,"",INDEX('Disaggregation Data'!$K$239:$K$470,MATCH(RIGHT(M334,255),RIGHT('Disaggregation Data'!J$239:$J$470,255),0))),"")</f>
        <v/>
      </c>
      <c r="F334" s="370" t="str">
        <f t="array" ref="F334">IFERROR(IF(INDEX('Disaggregation Data'!$L$239:$L$470,MATCH(RIGHT(M334,255),RIGHT('Disaggregation Data'!$J$239:$J$470,255),0))=0,"",INDEX('Disaggregation Data'!$L$239:$L$470,MATCH(RIGHT(M334,255),RIGHT('Disaggregation Data'!J$239:$J$470,255),0))),"")</f>
        <v/>
      </c>
      <c r="G334" s="370" t="str">
        <f t="array" ref="G334">IFERROR(IF(INDEX('Disaggregation Data'!$M$239:$M$470,MATCH(RIGHT(M334,255),RIGHT('Disaggregation Data'!$J$239:$J$470,255),0))=0,"",INDEX('Disaggregation Data'!$M$239:$M$470,MATCH(RIGHT(M334,255),RIGHT('Disaggregation Data'!J$239:$J$470,255),0))),"")</f>
        <v/>
      </c>
      <c r="H334" s="369" t="str">
        <f t="array" ref="H334">IFERROR(IF(INDEX('Disaggregation Data'!$N$239:$N$470,MATCH(RIGHT(M334,255),RIGHT('Disaggregation Data'!$J$239:$J$470,255),0))=0,"",INDEX('Disaggregation Data'!$N$239:$N$470,MATCH(RIGHT(M334,255),RIGHT('Disaggregation Data'!J$239:$J$470,255),0))),"")</f>
        <v/>
      </c>
      <c r="I334" s="477" t="str">
        <f t="array" ref="I334">IFERROR(IF(INDEX('Disaggregation Records'!$G$59:$G$92,MATCH(LEFT(L334,255),LEFT('Disaggregation Records'!$D$59:$D$92,255),0))=0,"",INDEX('Disaggregation Records'!$G$59:$G$92,MATCH(LEFT(L334,255),LEFT('Disaggregation Records'!$D$59:$D$92,255),0))),"")</f>
        <v/>
      </c>
      <c r="J334" s="491" t="s">
        <v>788</v>
      </c>
      <c r="K334" s="491">
        <f t="shared" si="20"/>
        <v>16</v>
      </c>
      <c r="L334" s="491" t="str">
        <f t="shared" si="21"/>
        <v/>
      </c>
      <c r="M334" s="491" t="str">
        <f t="shared" si="22"/>
        <v/>
      </c>
      <c r="N334" s="491" t="b">
        <f t="shared" si="23"/>
        <v>0</v>
      </c>
      <c r="O334" s="492" t="s">
        <v>1924</v>
      </c>
      <c r="P334" s="201"/>
      <c r="Q334" s="178"/>
      <c r="U334" s="407"/>
      <c r="V334" s="407"/>
    </row>
    <row r="335" spans="1:22" ht="37.5" customHeight="1" x14ac:dyDescent="0.25">
      <c r="A335" s="367">
        <v>9</v>
      </c>
      <c r="B335" s="386" t="str">
        <f>IFERROR(VLOOKUP(A335,'Outcome Indicators - Section C'!$A$10:$S$35,19,FALSE),"")</f>
        <v/>
      </c>
      <c r="C335" s="490" t="str">
        <f t="array" ref="C335">IFERROR(IF(INDEX('Disaggregation Records'!$E$59:$E$92,MATCH(RIGHT(L335,255),RIGHT('Disaggregation Records'!$D$59:$D$92,255),0))=0,"",INDEX('Disaggregation Records'!$E$59:$E$92,MATCH(RIGHT(L335,255),RIGHT('Disaggregation Records'!$D$59:$D$92,255),0))),"")</f>
        <v/>
      </c>
      <c r="D335" s="490" t="str">
        <f t="array" ref="D335">IFERROR(IF(INDEX('Disaggregation Records'!$F$59:$F$92,MATCH(RIGHT(L335,255),RIGHT('Disaggregation Records'!$D$59:$D$92,255),0))=0,"",INDEX('Disaggregation Records'!$F$59:$F$92,MATCH(RIGHT(L335,255),RIGHT('Disaggregation Records'!$D$59:$D$92,255),0))),"")</f>
        <v/>
      </c>
      <c r="E335" s="370" t="str">
        <f t="array" ref="E335">IFERROR(IF(INDEX('Disaggregation Data'!$K$239:$K$470,MATCH(RIGHT(M335,255),RIGHT('Disaggregation Data'!$J$239:$J$470,255),0))=0,"",INDEX('Disaggregation Data'!$K$239:$K$470,MATCH(RIGHT(M335,255),RIGHT('Disaggregation Data'!J$239:$J$470,255),0))),"")</f>
        <v/>
      </c>
      <c r="F335" s="370" t="str">
        <f t="array" ref="F335">IFERROR(IF(INDEX('Disaggregation Data'!$L$239:$L$470,MATCH(RIGHT(M335,255),RIGHT('Disaggregation Data'!$J$239:$J$470,255),0))=0,"",INDEX('Disaggregation Data'!$L$239:$L$470,MATCH(RIGHT(M335,255),RIGHT('Disaggregation Data'!J$239:$J$470,255),0))),"")</f>
        <v/>
      </c>
      <c r="G335" s="370" t="str">
        <f t="array" ref="G335">IFERROR(IF(INDEX('Disaggregation Data'!$M$239:$M$470,MATCH(RIGHT(M335,255),RIGHT('Disaggregation Data'!$J$239:$J$470,255),0))=0,"",INDEX('Disaggregation Data'!$M$239:$M$470,MATCH(RIGHT(M335,255),RIGHT('Disaggregation Data'!J$239:$J$470,255),0))),"")</f>
        <v/>
      </c>
      <c r="H335" s="369" t="str">
        <f t="array" ref="H335">IFERROR(IF(INDEX('Disaggregation Data'!$N$239:$N$470,MATCH(RIGHT(M335,255),RIGHT('Disaggregation Data'!$J$239:$J$470,255),0))=0,"",INDEX('Disaggregation Data'!$N$239:$N$470,MATCH(RIGHT(M335,255),RIGHT('Disaggregation Data'!J$239:$J$470,255),0))),"")</f>
        <v/>
      </c>
      <c r="I335" s="477" t="str">
        <f t="array" ref="I335">IFERROR(IF(INDEX('Disaggregation Records'!$G$59:$G$92,MATCH(LEFT(L335,255),LEFT('Disaggregation Records'!$D$59:$D$92,255),0))=0,"",INDEX('Disaggregation Records'!$G$59:$G$92,MATCH(LEFT(L335,255),LEFT('Disaggregation Records'!$D$59:$D$92,255),0))),"")</f>
        <v/>
      </c>
      <c r="J335" s="491" t="s">
        <v>788</v>
      </c>
      <c r="K335" s="491">
        <f t="shared" si="20"/>
        <v>17</v>
      </c>
      <c r="L335" s="491" t="str">
        <f t="shared" si="21"/>
        <v/>
      </c>
      <c r="M335" s="491" t="str">
        <f t="shared" si="22"/>
        <v/>
      </c>
      <c r="N335" s="491" t="b">
        <f t="shared" si="23"/>
        <v>0</v>
      </c>
      <c r="O335" s="492" t="s">
        <v>1925</v>
      </c>
      <c r="P335" s="201"/>
      <c r="Q335" s="178"/>
      <c r="U335" s="407"/>
      <c r="V335" s="407"/>
    </row>
    <row r="336" spans="1:22" ht="37.5" customHeight="1" x14ac:dyDescent="0.25">
      <c r="A336" s="367">
        <v>9</v>
      </c>
      <c r="B336" s="386" t="str">
        <f>IFERROR(VLOOKUP(A336,'Outcome Indicators - Section C'!$A$10:$S$35,19,FALSE),"")</f>
        <v/>
      </c>
      <c r="C336" s="490" t="str">
        <f t="array" ref="C336">IFERROR(IF(INDEX('Disaggregation Records'!$E$59:$E$92,MATCH(RIGHT(L336,255),RIGHT('Disaggregation Records'!$D$59:$D$92,255),0))=0,"",INDEX('Disaggregation Records'!$E$59:$E$92,MATCH(RIGHT(L336,255),RIGHT('Disaggregation Records'!$D$59:$D$92,255),0))),"")</f>
        <v/>
      </c>
      <c r="D336" s="490" t="str">
        <f t="array" ref="D336">IFERROR(IF(INDEX('Disaggregation Records'!$F$59:$F$92,MATCH(RIGHT(L336,255),RIGHT('Disaggregation Records'!$D$59:$D$92,255),0))=0,"",INDEX('Disaggregation Records'!$F$59:$F$92,MATCH(RIGHT(L336,255),RIGHT('Disaggregation Records'!$D$59:$D$92,255),0))),"")</f>
        <v/>
      </c>
      <c r="E336" s="370" t="str">
        <f t="array" ref="E336">IFERROR(IF(INDEX('Disaggregation Data'!$K$239:$K$470,MATCH(RIGHT(M336,255),RIGHT('Disaggregation Data'!$J$239:$J$470,255),0))=0,"",INDEX('Disaggregation Data'!$K$239:$K$470,MATCH(RIGHT(M336,255),RIGHT('Disaggregation Data'!J$239:$J$470,255),0))),"")</f>
        <v/>
      </c>
      <c r="F336" s="370" t="str">
        <f t="array" ref="F336">IFERROR(IF(INDEX('Disaggregation Data'!$L$239:$L$470,MATCH(RIGHT(M336,255),RIGHT('Disaggregation Data'!$J$239:$J$470,255),0))=0,"",INDEX('Disaggregation Data'!$L$239:$L$470,MATCH(RIGHT(M336,255),RIGHT('Disaggregation Data'!J$239:$J$470,255),0))),"")</f>
        <v/>
      </c>
      <c r="G336" s="370" t="str">
        <f t="array" ref="G336">IFERROR(IF(INDEX('Disaggregation Data'!$M$239:$M$470,MATCH(RIGHT(M336,255),RIGHT('Disaggregation Data'!$J$239:$J$470,255),0))=0,"",INDEX('Disaggregation Data'!$M$239:$M$470,MATCH(RIGHT(M336,255),RIGHT('Disaggregation Data'!J$239:$J$470,255),0))),"")</f>
        <v/>
      </c>
      <c r="H336" s="369" t="str">
        <f t="array" ref="H336">IFERROR(IF(INDEX('Disaggregation Data'!$N$239:$N$470,MATCH(RIGHT(M336,255),RIGHT('Disaggregation Data'!$J$239:$J$470,255),0))=0,"",INDEX('Disaggregation Data'!$N$239:$N$470,MATCH(RIGHT(M336,255),RIGHT('Disaggregation Data'!J$239:$J$470,255),0))),"")</f>
        <v/>
      </c>
      <c r="I336" s="477" t="str">
        <f t="array" ref="I336">IFERROR(IF(INDEX('Disaggregation Records'!$G$59:$G$92,MATCH(LEFT(L336,255),LEFT('Disaggregation Records'!$D$59:$D$92,255),0))=0,"",INDEX('Disaggregation Records'!$G$59:$G$92,MATCH(LEFT(L336,255),LEFT('Disaggregation Records'!$D$59:$D$92,255),0))),"")</f>
        <v/>
      </c>
      <c r="J336" s="491" t="s">
        <v>788</v>
      </c>
      <c r="K336" s="491">
        <f t="shared" si="20"/>
        <v>18</v>
      </c>
      <c r="L336" s="491" t="str">
        <f t="shared" si="21"/>
        <v/>
      </c>
      <c r="M336" s="491" t="str">
        <f t="shared" si="22"/>
        <v/>
      </c>
      <c r="N336" s="491" t="b">
        <f t="shared" si="23"/>
        <v>0</v>
      </c>
      <c r="O336" s="492" t="s">
        <v>1926</v>
      </c>
      <c r="P336" s="201"/>
      <c r="Q336" s="178"/>
      <c r="U336" s="407"/>
      <c r="V336" s="407"/>
    </row>
    <row r="337" spans="1:22" ht="37.5" customHeight="1" x14ac:dyDescent="0.25">
      <c r="A337" s="367">
        <v>9</v>
      </c>
      <c r="B337" s="386" t="str">
        <f>IFERROR(VLOOKUP(A337,'Outcome Indicators - Section C'!$A$10:$S$35,19,FALSE),"")</f>
        <v/>
      </c>
      <c r="C337" s="490" t="str">
        <f t="array" ref="C337">IFERROR(IF(INDEX('Disaggregation Records'!$E$59:$E$92,MATCH(RIGHT(L337,255),RIGHT('Disaggregation Records'!$D$59:$D$92,255),0))=0,"",INDEX('Disaggregation Records'!$E$59:$E$92,MATCH(RIGHT(L337,255),RIGHT('Disaggregation Records'!$D$59:$D$92,255),0))),"")</f>
        <v/>
      </c>
      <c r="D337" s="490" t="str">
        <f t="array" ref="D337">IFERROR(IF(INDEX('Disaggregation Records'!$F$59:$F$92,MATCH(RIGHT(L337,255),RIGHT('Disaggregation Records'!$D$59:$D$92,255),0))=0,"",INDEX('Disaggregation Records'!$F$59:$F$92,MATCH(RIGHT(L337,255),RIGHT('Disaggregation Records'!$D$59:$D$92,255),0))),"")</f>
        <v/>
      </c>
      <c r="E337" s="370" t="str">
        <f t="array" ref="E337">IFERROR(IF(INDEX('Disaggregation Data'!$K$239:$K$470,MATCH(RIGHT(M337,255),RIGHT('Disaggregation Data'!$J$239:$J$470,255),0))=0,"",INDEX('Disaggregation Data'!$K$239:$K$470,MATCH(RIGHT(M337,255),RIGHT('Disaggregation Data'!J$239:$J$470,255),0))),"")</f>
        <v/>
      </c>
      <c r="F337" s="370" t="str">
        <f t="array" ref="F337">IFERROR(IF(INDEX('Disaggregation Data'!$L$239:$L$470,MATCH(RIGHT(M337,255),RIGHT('Disaggregation Data'!$J$239:$J$470,255),0))=0,"",INDEX('Disaggregation Data'!$L$239:$L$470,MATCH(RIGHT(M337,255),RIGHT('Disaggregation Data'!J$239:$J$470,255),0))),"")</f>
        <v/>
      </c>
      <c r="G337" s="370" t="str">
        <f t="array" ref="G337">IFERROR(IF(INDEX('Disaggregation Data'!$M$239:$M$470,MATCH(RIGHT(M337,255),RIGHT('Disaggregation Data'!$J$239:$J$470,255),0))=0,"",INDEX('Disaggregation Data'!$M$239:$M$470,MATCH(RIGHT(M337,255),RIGHT('Disaggregation Data'!J$239:$J$470,255),0))),"")</f>
        <v/>
      </c>
      <c r="H337" s="369" t="str">
        <f t="array" ref="H337">IFERROR(IF(INDEX('Disaggregation Data'!$N$239:$N$470,MATCH(RIGHT(M337,255),RIGHT('Disaggregation Data'!$J$239:$J$470,255),0))=0,"",INDEX('Disaggregation Data'!$N$239:$N$470,MATCH(RIGHT(M337,255),RIGHT('Disaggregation Data'!J$239:$J$470,255),0))),"")</f>
        <v/>
      </c>
      <c r="I337" s="477" t="str">
        <f t="array" ref="I337">IFERROR(IF(INDEX('Disaggregation Records'!$G$59:$G$92,MATCH(LEFT(L337,255),LEFT('Disaggregation Records'!$D$59:$D$92,255),0))=0,"",INDEX('Disaggregation Records'!$G$59:$G$92,MATCH(LEFT(L337,255),LEFT('Disaggregation Records'!$D$59:$D$92,255),0))),"")</f>
        <v/>
      </c>
      <c r="J337" s="491" t="s">
        <v>788</v>
      </c>
      <c r="K337" s="491">
        <f t="shared" si="20"/>
        <v>19</v>
      </c>
      <c r="L337" s="491" t="str">
        <f t="shared" si="21"/>
        <v/>
      </c>
      <c r="M337" s="491" t="str">
        <f t="shared" si="22"/>
        <v/>
      </c>
      <c r="N337" s="491" t="b">
        <f t="shared" si="23"/>
        <v>0</v>
      </c>
      <c r="O337" s="492" t="s">
        <v>1927</v>
      </c>
      <c r="P337" s="201"/>
      <c r="Q337" s="178"/>
      <c r="U337" s="407"/>
      <c r="V337" s="407"/>
    </row>
    <row r="338" spans="1:22" ht="37.5" customHeight="1" x14ac:dyDescent="0.25">
      <c r="A338" s="367">
        <v>10</v>
      </c>
      <c r="B338" s="386" t="str">
        <f>IFERROR(VLOOKUP(A338,'Outcome Indicators - Section C'!$A$10:$S$35,19,FALSE),"")</f>
        <v/>
      </c>
      <c r="C338" s="490" t="str">
        <f t="array" ref="C338">IFERROR(IF(INDEX('Disaggregation Records'!$E$59:$E$92,MATCH(RIGHT(L338,255),RIGHT('Disaggregation Records'!$D$59:$D$92,255),0))=0,"",INDEX('Disaggregation Records'!$E$59:$E$92,MATCH(RIGHT(L338,255),RIGHT('Disaggregation Records'!$D$59:$D$92,255),0))),"")</f>
        <v/>
      </c>
      <c r="D338" s="490" t="str">
        <f t="array" ref="D338">IFERROR(IF(INDEX('Disaggregation Records'!$F$59:$F$92,MATCH(RIGHT(L338,255),RIGHT('Disaggregation Records'!$D$59:$D$92,255),0))=0,"",INDEX('Disaggregation Records'!$F$59:$F$92,MATCH(RIGHT(L338,255),RIGHT('Disaggregation Records'!$D$59:$D$92,255),0))),"")</f>
        <v/>
      </c>
      <c r="E338" s="370" t="str">
        <f t="array" ref="E338">IFERROR(IF(INDEX('Disaggregation Data'!$K$239:$K$470,MATCH(RIGHT(M338,255),RIGHT('Disaggregation Data'!$J$239:$J$470,255),0))=0,"",INDEX('Disaggregation Data'!$K$239:$K$470,MATCH(RIGHT(M338,255),RIGHT('Disaggregation Data'!J$239:$J$470,255),0))),"")</f>
        <v/>
      </c>
      <c r="F338" s="370" t="str">
        <f t="array" ref="F338">IFERROR(IF(INDEX('Disaggregation Data'!$L$239:$L$470,MATCH(RIGHT(M338,255),RIGHT('Disaggregation Data'!$J$239:$J$470,255),0))=0,"",INDEX('Disaggregation Data'!$L$239:$L$470,MATCH(RIGHT(M338,255),RIGHT('Disaggregation Data'!J$239:$J$470,255),0))),"")</f>
        <v/>
      </c>
      <c r="G338" s="370" t="str">
        <f t="array" ref="G338">IFERROR(IF(INDEX('Disaggregation Data'!$M$239:$M$470,MATCH(RIGHT(M338,255),RIGHT('Disaggregation Data'!$J$239:$J$470,255),0))=0,"",INDEX('Disaggregation Data'!$M$239:$M$470,MATCH(RIGHT(M338,255),RIGHT('Disaggregation Data'!J$239:$J$470,255),0))),"")</f>
        <v/>
      </c>
      <c r="H338" s="369" t="str">
        <f t="array" ref="H338">IFERROR(IF(INDEX('Disaggregation Data'!$N$239:$N$470,MATCH(RIGHT(M338,255),RIGHT('Disaggregation Data'!$J$239:$J$470,255),0))=0,"",INDEX('Disaggregation Data'!$N$239:$N$470,MATCH(RIGHT(M338,255),RIGHT('Disaggregation Data'!J$239:$J$470,255),0))),"")</f>
        <v/>
      </c>
      <c r="I338" s="477" t="str">
        <f t="array" ref="I338">IFERROR(IF(INDEX('Disaggregation Records'!$G$59:$G$92,MATCH(LEFT(L338,255),LEFT('Disaggregation Records'!$D$59:$D$92,255),0))=0,"",INDEX('Disaggregation Records'!$G$59:$G$92,MATCH(LEFT(L338,255),LEFT('Disaggregation Records'!$D$59:$D$92,255),0))),"")</f>
        <v/>
      </c>
      <c r="J338" s="491" t="s">
        <v>789</v>
      </c>
      <c r="K338" s="491">
        <f t="shared" si="20"/>
        <v>20</v>
      </c>
      <c r="L338" s="491" t="str">
        <f t="shared" si="21"/>
        <v/>
      </c>
      <c r="M338" s="491" t="str">
        <f t="shared" si="22"/>
        <v/>
      </c>
      <c r="N338" s="491" t="b">
        <f t="shared" si="23"/>
        <v>0</v>
      </c>
      <c r="O338" s="492" t="s">
        <v>1928</v>
      </c>
      <c r="P338" s="201"/>
      <c r="Q338" s="178"/>
      <c r="U338" s="407"/>
      <c r="V338" s="407"/>
    </row>
    <row r="339" spans="1:22" ht="37.5" customHeight="1" x14ac:dyDescent="0.25">
      <c r="A339" s="367">
        <v>10</v>
      </c>
      <c r="B339" s="386" t="str">
        <f>IFERROR(VLOOKUP(A339,'Outcome Indicators - Section C'!$A$10:$S$35,19,FALSE),"")</f>
        <v/>
      </c>
      <c r="C339" s="490" t="str">
        <f t="array" ref="C339">IFERROR(IF(INDEX('Disaggregation Records'!$E$59:$E$92,MATCH(RIGHT(L339,255),RIGHT('Disaggregation Records'!$D$59:$D$92,255),0))=0,"",INDEX('Disaggregation Records'!$E$59:$E$92,MATCH(RIGHT(L339,255),RIGHT('Disaggregation Records'!$D$59:$D$92,255),0))),"")</f>
        <v/>
      </c>
      <c r="D339" s="490" t="str">
        <f t="array" ref="D339">IFERROR(IF(INDEX('Disaggregation Records'!$F$59:$F$92,MATCH(RIGHT(L339,255),RIGHT('Disaggregation Records'!$D$59:$D$92,255),0))=0,"",INDEX('Disaggregation Records'!$F$59:$F$92,MATCH(RIGHT(L339,255),RIGHT('Disaggregation Records'!$D$59:$D$92,255),0))),"")</f>
        <v/>
      </c>
      <c r="E339" s="370" t="str">
        <f t="array" ref="E339">IFERROR(IF(INDEX('Disaggregation Data'!$K$239:$K$470,MATCH(RIGHT(M339,255),RIGHT('Disaggregation Data'!$J$239:$J$470,255),0))=0,"",INDEX('Disaggregation Data'!$K$239:$K$470,MATCH(RIGHT(M339,255),RIGHT('Disaggregation Data'!J$239:$J$470,255),0))),"")</f>
        <v/>
      </c>
      <c r="F339" s="370" t="str">
        <f t="array" ref="F339">IFERROR(IF(INDEX('Disaggregation Data'!$L$239:$L$470,MATCH(RIGHT(M339,255),RIGHT('Disaggregation Data'!$J$239:$J$470,255),0))=0,"",INDEX('Disaggregation Data'!$L$239:$L$470,MATCH(RIGHT(M339,255),RIGHT('Disaggregation Data'!J$239:$J$470,255),0))),"")</f>
        <v/>
      </c>
      <c r="G339" s="370" t="str">
        <f t="array" ref="G339">IFERROR(IF(INDEX('Disaggregation Data'!$M$239:$M$470,MATCH(RIGHT(M339,255),RIGHT('Disaggregation Data'!$J$239:$J$470,255),0))=0,"",INDEX('Disaggregation Data'!$M$239:$M$470,MATCH(RIGHT(M339,255),RIGHT('Disaggregation Data'!J$239:$J$470,255),0))),"")</f>
        <v/>
      </c>
      <c r="H339" s="369" t="str">
        <f t="array" ref="H339">IFERROR(IF(INDEX('Disaggregation Data'!$N$239:$N$470,MATCH(RIGHT(M339,255),RIGHT('Disaggregation Data'!$J$239:$J$470,255),0))=0,"",INDEX('Disaggregation Data'!$N$239:$N$470,MATCH(RIGHT(M339,255),RIGHT('Disaggregation Data'!J$239:$J$470,255),0))),"")</f>
        <v/>
      </c>
      <c r="I339" s="477" t="str">
        <f t="array" ref="I339">IFERROR(IF(INDEX('Disaggregation Records'!$G$59:$G$92,MATCH(LEFT(L339,255),LEFT('Disaggregation Records'!$D$59:$D$92,255),0))=0,"",INDEX('Disaggregation Records'!$G$59:$G$92,MATCH(LEFT(L339,255),LEFT('Disaggregation Records'!$D$59:$D$92,255),0))),"")</f>
        <v/>
      </c>
      <c r="J339" s="491" t="s">
        <v>789</v>
      </c>
      <c r="K339" s="491">
        <f t="shared" si="20"/>
        <v>21</v>
      </c>
      <c r="L339" s="491" t="str">
        <f t="shared" si="21"/>
        <v/>
      </c>
      <c r="M339" s="491" t="str">
        <f t="shared" si="22"/>
        <v/>
      </c>
      <c r="N339" s="491" t="b">
        <f t="shared" si="23"/>
        <v>0</v>
      </c>
      <c r="O339" s="492" t="s">
        <v>1929</v>
      </c>
      <c r="P339" s="201"/>
      <c r="Q339" s="178"/>
      <c r="U339" s="407"/>
      <c r="V339" s="407"/>
    </row>
    <row r="340" spans="1:22" ht="37.5" customHeight="1" x14ac:dyDescent="0.25">
      <c r="A340" s="367">
        <v>10</v>
      </c>
      <c r="B340" s="386" t="str">
        <f>IFERROR(VLOOKUP(A340,'Outcome Indicators - Section C'!$A$10:$S$35,19,FALSE),"")</f>
        <v/>
      </c>
      <c r="C340" s="490" t="str">
        <f t="array" ref="C340">IFERROR(IF(INDEX('Disaggregation Records'!$E$59:$E$92,MATCH(RIGHT(L340,255),RIGHT('Disaggregation Records'!$D$59:$D$92,255),0))=0,"",INDEX('Disaggregation Records'!$E$59:$E$92,MATCH(RIGHT(L340,255),RIGHT('Disaggregation Records'!$D$59:$D$92,255),0))),"")</f>
        <v/>
      </c>
      <c r="D340" s="490" t="str">
        <f t="array" ref="D340">IFERROR(IF(INDEX('Disaggregation Records'!$F$59:$F$92,MATCH(RIGHT(L340,255),RIGHT('Disaggregation Records'!$D$59:$D$92,255),0))=0,"",INDEX('Disaggregation Records'!$F$59:$F$92,MATCH(RIGHT(L340,255),RIGHT('Disaggregation Records'!$D$59:$D$92,255),0))),"")</f>
        <v/>
      </c>
      <c r="E340" s="370" t="str">
        <f t="array" ref="E340">IFERROR(IF(INDEX('Disaggregation Data'!$K$239:$K$470,MATCH(RIGHT(M340,255),RIGHT('Disaggregation Data'!$J$239:$J$470,255),0))=0,"",INDEX('Disaggregation Data'!$K$239:$K$470,MATCH(RIGHT(M340,255),RIGHT('Disaggregation Data'!J$239:$J$470,255),0))),"")</f>
        <v/>
      </c>
      <c r="F340" s="370" t="str">
        <f t="array" ref="F340">IFERROR(IF(INDEX('Disaggregation Data'!$L$239:$L$470,MATCH(RIGHT(M340,255),RIGHT('Disaggregation Data'!$J$239:$J$470,255),0))=0,"",INDEX('Disaggregation Data'!$L$239:$L$470,MATCH(RIGHT(M340,255),RIGHT('Disaggregation Data'!J$239:$J$470,255),0))),"")</f>
        <v/>
      </c>
      <c r="G340" s="370" t="str">
        <f t="array" ref="G340">IFERROR(IF(INDEX('Disaggregation Data'!$M$239:$M$470,MATCH(RIGHT(M340,255),RIGHT('Disaggregation Data'!$J$239:$J$470,255),0))=0,"",INDEX('Disaggregation Data'!$M$239:$M$470,MATCH(RIGHT(M340,255),RIGHT('Disaggregation Data'!J$239:$J$470,255),0))),"")</f>
        <v/>
      </c>
      <c r="H340" s="369" t="str">
        <f t="array" ref="H340">IFERROR(IF(INDEX('Disaggregation Data'!$N$239:$N$470,MATCH(RIGHT(M340,255),RIGHT('Disaggregation Data'!$J$239:$J$470,255),0))=0,"",INDEX('Disaggregation Data'!$N$239:$N$470,MATCH(RIGHT(M340,255),RIGHT('Disaggregation Data'!J$239:$J$470,255),0))),"")</f>
        <v/>
      </c>
      <c r="I340" s="477" t="str">
        <f t="array" ref="I340">IFERROR(IF(INDEX('Disaggregation Records'!$G$59:$G$92,MATCH(LEFT(L340,255),LEFT('Disaggregation Records'!$D$59:$D$92,255),0))=0,"",INDEX('Disaggregation Records'!$G$59:$G$92,MATCH(LEFT(L340,255),LEFT('Disaggregation Records'!$D$59:$D$92,255),0))),"")</f>
        <v/>
      </c>
      <c r="J340" s="491" t="s">
        <v>789</v>
      </c>
      <c r="K340" s="491">
        <f t="shared" si="20"/>
        <v>22</v>
      </c>
      <c r="L340" s="491" t="str">
        <f t="shared" si="21"/>
        <v/>
      </c>
      <c r="M340" s="491" t="str">
        <f t="shared" si="22"/>
        <v/>
      </c>
      <c r="N340" s="491" t="b">
        <f t="shared" si="23"/>
        <v>0</v>
      </c>
      <c r="O340" s="492" t="s">
        <v>1930</v>
      </c>
      <c r="P340" s="201"/>
      <c r="Q340" s="178"/>
      <c r="U340" s="407"/>
      <c r="V340" s="407"/>
    </row>
    <row r="341" spans="1:22" ht="37.5" customHeight="1" x14ac:dyDescent="0.25">
      <c r="A341" s="367">
        <v>10</v>
      </c>
      <c r="B341" s="386" t="str">
        <f>IFERROR(VLOOKUP(A341,'Outcome Indicators - Section C'!$A$10:$S$35,19,FALSE),"")</f>
        <v/>
      </c>
      <c r="C341" s="490" t="str">
        <f t="array" ref="C341">IFERROR(IF(INDEX('Disaggregation Records'!$E$59:$E$92,MATCH(RIGHT(L341,255),RIGHT('Disaggregation Records'!$D$59:$D$92,255),0))=0,"",INDEX('Disaggregation Records'!$E$59:$E$92,MATCH(RIGHT(L341,255),RIGHT('Disaggregation Records'!$D$59:$D$92,255),0))),"")</f>
        <v/>
      </c>
      <c r="D341" s="490" t="str">
        <f t="array" ref="D341">IFERROR(IF(INDEX('Disaggregation Records'!$F$59:$F$92,MATCH(RIGHT(L341,255),RIGHT('Disaggregation Records'!$D$59:$D$92,255),0))=0,"",INDEX('Disaggregation Records'!$F$59:$F$92,MATCH(RIGHT(L341,255),RIGHT('Disaggregation Records'!$D$59:$D$92,255),0))),"")</f>
        <v/>
      </c>
      <c r="E341" s="370" t="str">
        <f t="array" ref="E341">IFERROR(IF(INDEX('Disaggregation Data'!$K$239:$K$470,MATCH(RIGHT(M341,255),RIGHT('Disaggregation Data'!$J$239:$J$470,255),0))=0,"",INDEX('Disaggregation Data'!$K$239:$K$470,MATCH(RIGHT(M341,255),RIGHT('Disaggregation Data'!J$239:$J$470,255),0))),"")</f>
        <v/>
      </c>
      <c r="F341" s="370" t="str">
        <f t="array" ref="F341">IFERROR(IF(INDEX('Disaggregation Data'!$L$239:$L$470,MATCH(RIGHT(M341,255),RIGHT('Disaggregation Data'!$J$239:$J$470,255),0))=0,"",INDEX('Disaggregation Data'!$L$239:$L$470,MATCH(RIGHT(M341,255),RIGHT('Disaggregation Data'!J$239:$J$470,255),0))),"")</f>
        <v/>
      </c>
      <c r="G341" s="370" t="str">
        <f t="array" ref="G341">IFERROR(IF(INDEX('Disaggregation Data'!$M$239:$M$470,MATCH(RIGHT(M341,255),RIGHT('Disaggregation Data'!$J$239:$J$470,255),0))=0,"",INDEX('Disaggregation Data'!$M$239:$M$470,MATCH(RIGHT(M341,255),RIGHT('Disaggregation Data'!J$239:$J$470,255),0))),"")</f>
        <v/>
      </c>
      <c r="H341" s="369" t="str">
        <f t="array" ref="H341">IFERROR(IF(INDEX('Disaggregation Data'!$N$239:$N$470,MATCH(RIGHT(M341,255),RIGHT('Disaggregation Data'!$J$239:$J$470,255),0))=0,"",INDEX('Disaggregation Data'!$N$239:$N$470,MATCH(RIGHT(M341,255),RIGHT('Disaggregation Data'!J$239:$J$470,255),0))),"")</f>
        <v/>
      </c>
      <c r="I341" s="477" t="str">
        <f t="array" ref="I341">IFERROR(IF(INDEX('Disaggregation Records'!$G$59:$G$92,MATCH(LEFT(L341,255),LEFT('Disaggregation Records'!$D$59:$D$92,255),0))=0,"",INDEX('Disaggregation Records'!$G$59:$G$92,MATCH(LEFT(L341,255),LEFT('Disaggregation Records'!$D$59:$D$92,255),0))),"")</f>
        <v/>
      </c>
      <c r="J341" s="491" t="s">
        <v>789</v>
      </c>
      <c r="K341" s="491">
        <f t="shared" si="20"/>
        <v>23</v>
      </c>
      <c r="L341" s="491" t="str">
        <f t="shared" si="21"/>
        <v/>
      </c>
      <c r="M341" s="491" t="str">
        <f t="shared" si="22"/>
        <v/>
      </c>
      <c r="N341" s="491" t="b">
        <f t="shared" si="23"/>
        <v>0</v>
      </c>
      <c r="O341" s="492" t="s">
        <v>1931</v>
      </c>
      <c r="P341" s="201"/>
      <c r="Q341" s="178"/>
      <c r="U341" s="407"/>
      <c r="V341" s="407"/>
    </row>
    <row r="342" spans="1:22" ht="37.5" customHeight="1" x14ac:dyDescent="0.25">
      <c r="A342" s="367">
        <v>10</v>
      </c>
      <c r="B342" s="386" t="str">
        <f>IFERROR(VLOOKUP(A342,'Outcome Indicators - Section C'!$A$10:$S$35,19,FALSE),"")</f>
        <v/>
      </c>
      <c r="C342" s="490" t="str">
        <f t="array" ref="C342">IFERROR(IF(INDEX('Disaggregation Records'!$E$59:$E$92,MATCH(RIGHT(L342,255),RIGHT('Disaggregation Records'!$D$59:$D$92,255),0))=0,"",INDEX('Disaggregation Records'!$E$59:$E$92,MATCH(RIGHT(L342,255),RIGHT('Disaggregation Records'!$D$59:$D$92,255),0))),"")</f>
        <v/>
      </c>
      <c r="D342" s="490" t="str">
        <f t="array" ref="D342">IFERROR(IF(INDEX('Disaggregation Records'!$F$59:$F$92,MATCH(RIGHT(L342,255),RIGHT('Disaggregation Records'!$D$59:$D$92,255),0))=0,"",INDEX('Disaggregation Records'!$F$59:$F$92,MATCH(RIGHT(L342,255),RIGHT('Disaggregation Records'!$D$59:$D$92,255),0))),"")</f>
        <v/>
      </c>
      <c r="E342" s="370" t="str">
        <f t="array" ref="E342">IFERROR(IF(INDEX('Disaggregation Data'!$K$239:$K$470,MATCH(RIGHT(M342,255),RIGHT('Disaggregation Data'!$J$239:$J$470,255),0))=0,"",INDEX('Disaggregation Data'!$K$239:$K$470,MATCH(RIGHT(M342,255),RIGHT('Disaggregation Data'!J$239:$J$470,255),0))),"")</f>
        <v/>
      </c>
      <c r="F342" s="370" t="str">
        <f t="array" ref="F342">IFERROR(IF(INDEX('Disaggregation Data'!$L$239:$L$470,MATCH(RIGHT(M342,255),RIGHT('Disaggregation Data'!$J$239:$J$470,255),0))=0,"",INDEX('Disaggregation Data'!$L$239:$L$470,MATCH(RIGHT(M342,255),RIGHT('Disaggregation Data'!J$239:$J$470,255),0))),"")</f>
        <v/>
      </c>
      <c r="G342" s="370" t="str">
        <f t="array" ref="G342">IFERROR(IF(INDEX('Disaggregation Data'!$M$239:$M$470,MATCH(RIGHT(M342,255),RIGHT('Disaggregation Data'!$J$239:$J$470,255),0))=0,"",INDEX('Disaggregation Data'!$M$239:$M$470,MATCH(RIGHT(M342,255),RIGHT('Disaggregation Data'!J$239:$J$470,255),0))),"")</f>
        <v/>
      </c>
      <c r="H342" s="369" t="str">
        <f t="array" ref="H342">IFERROR(IF(INDEX('Disaggregation Data'!$N$239:$N$470,MATCH(RIGHT(M342,255),RIGHT('Disaggregation Data'!$J$239:$J$470,255),0))=0,"",INDEX('Disaggregation Data'!$N$239:$N$470,MATCH(RIGHT(M342,255),RIGHT('Disaggregation Data'!J$239:$J$470,255),0))),"")</f>
        <v/>
      </c>
      <c r="I342" s="477" t="str">
        <f t="array" ref="I342">IFERROR(IF(INDEX('Disaggregation Records'!$G$59:$G$92,MATCH(LEFT(L342,255),LEFT('Disaggregation Records'!$D$59:$D$92,255),0))=0,"",INDEX('Disaggregation Records'!$G$59:$G$92,MATCH(LEFT(L342,255),LEFT('Disaggregation Records'!$D$59:$D$92,255),0))),"")</f>
        <v/>
      </c>
      <c r="J342" s="491" t="s">
        <v>789</v>
      </c>
      <c r="K342" s="491">
        <f t="shared" si="20"/>
        <v>24</v>
      </c>
      <c r="L342" s="491" t="str">
        <f t="shared" si="21"/>
        <v/>
      </c>
      <c r="M342" s="491" t="str">
        <f t="shared" si="22"/>
        <v/>
      </c>
      <c r="N342" s="491" t="b">
        <f t="shared" si="23"/>
        <v>0</v>
      </c>
      <c r="O342" s="492" t="s">
        <v>1932</v>
      </c>
      <c r="P342" s="201"/>
      <c r="Q342" s="178"/>
      <c r="U342" s="407"/>
      <c r="V342" s="407"/>
    </row>
    <row r="343" spans="1:22" ht="37.5" customHeight="1" x14ac:dyDescent="0.25">
      <c r="A343" s="367">
        <v>10</v>
      </c>
      <c r="B343" s="386" t="str">
        <f>IFERROR(VLOOKUP(A343,'Outcome Indicators - Section C'!$A$10:$S$35,19,FALSE),"")</f>
        <v/>
      </c>
      <c r="C343" s="490" t="str">
        <f t="array" ref="C343">IFERROR(IF(INDEX('Disaggregation Records'!$E$59:$E$92,MATCH(RIGHT(L343,255),RIGHT('Disaggregation Records'!$D$59:$D$92,255),0))=0,"",INDEX('Disaggregation Records'!$E$59:$E$92,MATCH(RIGHT(L343,255),RIGHT('Disaggregation Records'!$D$59:$D$92,255),0))),"")</f>
        <v/>
      </c>
      <c r="D343" s="490" t="str">
        <f t="array" ref="D343">IFERROR(IF(INDEX('Disaggregation Records'!$F$59:$F$92,MATCH(RIGHT(L343,255),RIGHT('Disaggregation Records'!$D$59:$D$92,255),0))=0,"",INDEX('Disaggregation Records'!$F$59:$F$92,MATCH(RIGHT(L343,255),RIGHT('Disaggregation Records'!$D$59:$D$92,255),0))),"")</f>
        <v/>
      </c>
      <c r="E343" s="370" t="str">
        <f t="array" ref="E343">IFERROR(IF(INDEX('Disaggregation Data'!$K$239:$K$470,MATCH(RIGHT(M343,255),RIGHT('Disaggregation Data'!$J$239:$J$470,255),0))=0,"",INDEX('Disaggregation Data'!$K$239:$K$470,MATCH(RIGHT(M343,255),RIGHT('Disaggregation Data'!J$239:$J$470,255),0))),"")</f>
        <v/>
      </c>
      <c r="F343" s="370" t="str">
        <f t="array" ref="F343">IFERROR(IF(INDEX('Disaggregation Data'!$L$239:$L$470,MATCH(RIGHT(M343,255),RIGHT('Disaggregation Data'!$J$239:$J$470,255),0))=0,"",INDEX('Disaggregation Data'!$L$239:$L$470,MATCH(RIGHT(M343,255),RIGHT('Disaggregation Data'!J$239:$J$470,255),0))),"")</f>
        <v/>
      </c>
      <c r="G343" s="370" t="str">
        <f t="array" ref="G343">IFERROR(IF(INDEX('Disaggregation Data'!$M$239:$M$470,MATCH(RIGHT(M343,255),RIGHT('Disaggregation Data'!$J$239:$J$470,255),0))=0,"",INDEX('Disaggregation Data'!$M$239:$M$470,MATCH(RIGHT(M343,255),RIGHT('Disaggregation Data'!J$239:$J$470,255),0))),"")</f>
        <v/>
      </c>
      <c r="H343" s="369" t="str">
        <f t="array" ref="H343">IFERROR(IF(INDEX('Disaggregation Data'!$N$239:$N$470,MATCH(RIGHT(M343,255),RIGHT('Disaggregation Data'!$J$239:$J$470,255),0))=0,"",INDEX('Disaggregation Data'!$N$239:$N$470,MATCH(RIGHT(M343,255),RIGHT('Disaggregation Data'!J$239:$J$470,255),0))),"")</f>
        <v/>
      </c>
      <c r="I343" s="477" t="str">
        <f t="array" ref="I343">IFERROR(IF(INDEX('Disaggregation Records'!$G$59:$G$92,MATCH(LEFT(L343,255),LEFT('Disaggregation Records'!$D$59:$D$92,255),0))=0,"",INDEX('Disaggregation Records'!$G$59:$G$92,MATCH(LEFT(L343,255),LEFT('Disaggregation Records'!$D$59:$D$92,255),0))),"")</f>
        <v/>
      </c>
      <c r="J343" s="491" t="s">
        <v>789</v>
      </c>
      <c r="K343" s="491">
        <f t="shared" si="20"/>
        <v>25</v>
      </c>
      <c r="L343" s="491" t="str">
        <f t="shared" si="21"/>
        <v/>
      </c>
      <c r="M343" s="491" t="str">
        <f t="shared" si="22"/>
        <v/>
      </c>
      <c r="N343" s="491" t="b">
        <f t="shared" si="23"/>
        <v>0</v>
      </c>
      <c r="O343" s="492" t="s">
        <v>1933</v>
      </c>
      <c r="P343" s="201"/>
      <c r="Q343" s="178"/>
      <c r="U343" s="407"/>
      <c r="V343" s="407"/>
    </row>
    <row r="344" spans="1:22" ht="37.5" customHeight="1" x14ac:dyDescent="0.25">
      <c r="A344" s="367">
        <v>10</v>
      </c>
      <c r="B344" s="386" t="str">
        <f>IFERROR(VLOOKUP(A344,'Outcome Indicators - Section C'!$A$10:$S$35,19,FALSE),"")</f>
        <v/>
      </c>
      <c r="C344" s="490" t="str">
        <f t="array" ref="C344">IFERROR(IF(INDEX('Disaggregation Records'!$E$59:$E$92,MATCH(RIGHT(L344,255),RIGHT('Disaggregation Records'!$D$59:$D$92,255),0))=0,"",INDEX('Disaggregation Records'!$E$59:$E$92,MATCH(RIGHT(L344,255),RIGHT('Disaggregation Records'!$D$59:$D$92,255),0))),"")</f>
        <v/>
      </c>
      <c r="D344" s="490" t="str">
        <f t="array" ref="D344">IFERROR(IF(INDEX('Disaggregation Records'!$F$59:$F$92,MATCH(RIGHT(L344,255),RIGHT('Disaggregation Records'!$D$59:$D$92,255),0))=0,"",INDEX('Disaggregation Records'!$F$59:$F$92,MATCH(RIGHT(L344,255),RIGHT('Disaggregation Records'!$D$59:$D$92,255),0))),"")</f>
        <v/>
      </c>
      <c r="E344" s="370" t="str">
        <f t="array" ref="E344">IFERROR(IF(INDEX('Disaggregation Data'!$K$239:$K$470,MATCH(RIGHT(M344,255),RIGHT('Disaggregation Data'!$J$239:$J$470,255),0))=0,"",INDEX('Disaggregation Data'!$K$239:$K$470,MATCH(RIGHT(M344,255),RIGHT('Disaggregation Data'!J$239:$J$470,255),0))),"")</f>
        <v/>
      </c>
      <c r="F344" s="370" t="str">
        <f t="array" ref="F344">IFERROR(IF(INDEX('Disaggregation Data'!$L$239:$L$470,MATCH(RIGHT(M344,255),RIGHT('Disaggregation Data'!$J$239:$J$470,255),0))=0,"",INDEX('Disaggregation Data'!$L$239:$L$470,MATCH(RIGHT(M344,255),RIGHT('Disaggregation Data'!J$239:$J$470,255),0))),"")</f>
        <v/>
      </c>
      <c r="G344" s="370" t="str">
        <f t="array" ref="G344">IFERROR(IF(INDEX('Disaggregation Data'!$M$239:$M$470,MATCH(RIGHT(M344,255),RIGHT('Disaggregation Data'!$J$239:$J$470,255),0))=0,"",INDEX('Disaggregation Data'!$M$239:$M$470,MATCH(RIGHT(M344,255),RIGHT('Disaggregation Data'!J$239:$J$470,255),0))),"")</f>
        <v/>
      </c>
      <c r="H344" s="369" t="str">
        <f t="array" ref="H344">IFERROR(IF(INDEX('Disaggregation Data'!$N$239:$N$470,MATCH(RIGHT(M344,255),RIGHT('Disaggregation Data'!$J$239:$J$470,255),0))=0,"",INDEX('Disaggregation Data'!$N$239:$N$470,MATCH(RIGHT(M344,255),RIGHT('Disaggregation Data'!J$239:$J$470,255),0))),"")</f>
        <v/>
      </c>
      <c r="I344" s="477" t="str">
        <f t="array" ref="I344">IFERROR(IF(INDEX('Disaggregation Records'!$G$59:$G$92,MATCH(LEFT(L344,255),LEFT('Disaggregation Records'!$D$59:$D$92,255),0))=0,"",INDEX('Disaggregation Records'!$G$59:$G$92,MATCH(LEFT(L344,255),LEFT('Disaggregation Records'!$D$59:$D$92,255),0))),"")</f>
        <v/>
      </c>
      <c r="J344" s="491" t="s">
        <v>789</v>
      </c>
      <c r="K344" s="491">
        <f t="shared" si="20"/>
        <v>26</v>
      </c>
      <c r="L344" s="491" t="str">
        <f t="shared" si="21"/>
        <v/>
      </c>
      <c r="M344" s="491" t="str">
        <f t="shared" si="22"/>
        <v/>
      </c>
      <c r="N344" s="491" t="b">
        <f t="shared" si="23"/>
        <v>0</v>
      </c>
      <c r="O344" s="492" t="s">
        <v>1934</v>
      </c>
      <c r="P344" s="201"/>
      <c r="Q344" s="178"/>
      <c r="U344" s="407"/>
      <c r="V344" s="407"/>
    </row>
    <row r="345" spans="1:22" ht="37.5" customHeight="1" x14ac:dyDescent="0.25">
      <c r="A345" s="367">
        <v>10</v>
      </c>
      <c r="B345" s="386" t="str">
        <f>IFERROR(VLOOKUP(A345,'Outcome Indicators - Section C'!$A$10:$S$35,19,FALSE),"")</f>
        <v/>
      </c>
      <c r="C345" s="490" t="str">
        <f t="array" ref="C345">IFERROR(IF(INDEX('Disaggregation Records'!$E$59:$E$92,MATCH(RIGHT(L345,255),RIGHT('Disaggregation Records'!$D$59:$D$92,255),0))=0,"",INDEX('Disaggregation Records'!$E$59:$E$92,MATCH(RIGHT(L345,255),RIGHT('Disaggregation Records'!$D$59:$D$92,255),0))),"")</f>
        <v/>
      </c>
      <c r="D345" s="490" t="str">
        <f t="array" ref="D345">IFERROR(IF(INDEX('Disaggregation Records'!$F$59:$F$92,MATCH(RIGHT(L345,255),RIGHT('Disaggregation Records'!$D$59:$D$92,255),0))=0,"",INDEX('Disaggregation Records'!$F$59:$F$92,MATCH(RIGHT(L345,255),RIGHT('Disaggregation Records'!$D$59:$D$92,255),0))),"")</f>
        <v/>
      </c>
      <c r="E345" s="370" t="str">
        <f t="array" ref="E345">IFERROR(IF(INDEX('Disaggregation Data'!$K$239:$K$470,MATCH(RIGHT(M345,255),RIGHT('Disaggregation Data'!$J$239:$J$470,255),0))=0,"",INDEX('Disaggregation Data'!$K$239:$K$470,MATCH(RIGHT(M345,255),RIGHT('Disaggregation Data'!J$239:$J$470,255),0))),"")</f>
        <v/>
      </c>
      <c r="F345" s="370" t="str">
        <f t="array" ref="F345">IFERROR(IF(INDEX('Disaggregation Data'!$L$239:$L$470,MATCH(RIGHT(M345,255),RIGHT('Disaggregation Data'!$J$239:$J$470,255),0))=0,"",INDEX('Disaggregation Data'!$L$239:$L$470,MATCH(RIGHT(M345,255),RIGHT('Disaggregation Data'!J$239:$J$470,255),0))),"")</f>
        <v/>
      </c>
      <c r="G345" s="370" t="str">
        <f t="array" ref="G345">IFERROR(IF(INDEX('Disaggregation Data'!$M$239:$M$470,MATCH(RIGHT(M345,255),RIGHT('Disaggregation Data'!$J$239:$J$470,255),0))=0,"",INDEX('Disaggregation Data'!$M$239:$M$470,MATCH(RIGHT(M345,255),RIGHT('Disaggregation Data'!J$239:$J$470,255),0))),"")</f>
        <v/>
      </c>
      <c r="H345" s="369" t="str">
        <f t="array" ref="H345">IFERROR(IF(INDEX('Disaggregation Data'!$N$239:$N$470,MATCH(RIGHT(M345,255),RIGHT('Disaggregation Data'!$J$239:$J$470,255),0))=0,"",INDEX('Disaggregation Data'!$N$239:$N$470,MATCH(RIGHT(M345,255),RIGHT('Disaggregation Data'!J$239:$J$470,255),0))),"")</f>
        <v/>
      </c>
      <c r="I345" s="477" t="str">
        <f t="array" ref="I345">IFERROR(IF(INDEX('Disaggregation Records'!$G$59:$G$92,MATCH(LEFT(L345,255),LEFT('Disaggregation Records'!$D$59:$D$92,255),0))=0,"",INDEX('Disaggregation Records'!$G$59:$G$92,MATCH(LEFT(L345,255),LEFT('Disaggregation Records'!$D$59:$D$92,255),0))),"")</f>
        <v/>
      </c>
      <c r="J345" s="491" t="s">
        <v>789</v>
      </c>
      <c r="K345" s="491">
        <f t="shared" si="20"/>
        <v>27</v>
      </c>
      <c r="L345" s="491" t="str">
        <f t="shared" si="21"/>
        <v/>
      </c>
      <c r="M345" s="491" t="str">
        <f t="shared" si="22"/>
        <v/>
      </c>
      <c r="N345" s="491" t="b">
        <f t="shared" si="23"/>
        <v>0</v>
      </c>
      <c r="O345" s="492" t="s">
        <v>1935</v>
      </c>
      <c r="P345" s="201"/>
      <c r="Q345" s="178"/>
      <c r="U345" s="407"/>
      <c r="V345" s="407"/>
    </row>
    <row r="346" spans="1:22" ht="37.5" customHeight="1" x14ac:dyDescent="0.25">
      <c r="A346" s="367">
        <v>10</v>
      </c>
      <c r="B346" s="386" t="str">
        <f>IFERROR(VLOOKUP(A346,'Outcome Indicators - Section C'!$A$10:$S$35,19,FALSE),"")</f>
        <v/>
      </c>
      <c r="C346" s="490" t="str">
        <f t="array" ref="C346">IFERROR(IF(INDEX('Disaggregation Records'!$E$59:$E$92,MATCH(RIGHT(L346,255),RIGHT('Disaggregation Records'!$D$59:$D$92,255),0))=0,"",INDEX('Disaggregation Records'!$E$59:$E$92,MATCH(RIGHT(L346,255),RIGHT('Disaggregation Records'!$D$59:$D$92,255),0))),"")</f>
        <v/>
      </c>
      <c r="D346" s="490" t="str">
        <f t="array" ref="D346">IFERROR(IF(INDEX('Disaggregation Records'!$F$59:$F$92,MATCH(RIGHT(L346,255),RIGHT('Disaggregation Records'!$D$59:$D$92,255),0))=0,"",INDEX('Disaggregation Records'!$F$59:$F$92,MATCH(RIGHT(L346,255),RIGHT('Disaggregation Records'!$D$59:$D$92,255),0))),"")</f>
        <v/>
      </c>
      <c r="E346" s="370" t="str">
        <f t="array" ref="E346">IFERROR(IF(INDEX('Disaggregation Data'!$K$239:$K$470,MATCH(RIGHT(M346,255),RIGHT('Disaggregation Data'!$J$239:$J$470,255),0))=0,"",INDEX('Disaggregation Data'!$K$239:$K$470,MATCH(RIGHT(M346,255),RIGHT('Disaggregation Data'!J$239:$J$470,255),0))),"")</f>
        <v/>
      </c>
      <c r="F346" s="370" t="str">
        <f t="array" ref="F346">IFERROR(IF(INDEX('Disaggregation Data'!$L$239:$L$470,MATCH(RIGHT(M346,255),RIGHT('Disaggregation Data'!$J$239:$J$470,255),0))=0,"",INDEX('Disaggregation Data'!$L$239:$L$470,MATCH(RIGHT(M346,255),RIGHT('Disaggregation Data'!J$239:$J$470,255),0))),"")</f>
        <v/>
      </c>
      <c r="G346" s="370" t="str">
        <f t="array" ref="G346">IFERROR(IF(INDEX('Disaggregation Data'!$M$239:$M$470,MATCH(RIGHT(M346,255),RIGHT('Disaggregation Data'!$J$239:$J$470,255),0))=0,"",INDEX('Disaggregation Data'!$M$239:$M$470,MATCH(RIGHT(M346,255),RIGHT('Disaggregation Data'!J$239:$J$470,255),0))),"")</f>
        <v/>
      </c>
      <c r="H346" s="369" t="str">
        <f t="array" ref="H346">IFERROR(IF(INDEX('Disaggregation Data'!$N$239:$N$470,MATCH(RIGHT(M346,255),RIGHT('Disaggregation Data'!$J$239:$J$470,255),0))=0,"",INDEX('Disaggregation Data'!$N$239:$N$470,MATCH(RIGHT(M346,255),RIGHT('Disaggregation Data'!J$239:$J$470,255),0))),"")</f>
        <v/>
      </c>
      <c r="I346" s="477" t="str">
        <f t="array" ref="I346">IFERROR(IF(INDEX('Disaggregation Records'!$G$59:$G$92,MATCH(LEFT(L346,255),LEFT('Disaggregation Records'!$D$59:$D$92,255),0))=0,"",INDEX('Disaggregation Records'!$G$59:$G$92,MATCH(LEFT(L346,255),LEFT('Disaggregation Records'!$D$59:$D$92,255),0))),"")</f>
        <v/>
      </c>
      <c r="J346" s="491" t="s">
        <v>789</v>
      </c>
      <c r="K346" s="491">
        <f t="shared" si="20"/>
        <v>28</v>
      </c>
      <c r="L346" s="491" t="str">
        <f t="shared" si="21"/>
        <v/>
      </c>
      <c r="M346" s="491" t="str">
        <f t="shared" si="22"/>
        <v/>
      </c>
      <c r="N346" s="491" t="b">
        <f t="shared" si="23"/>
        <v>0</v>
      </c>
      <c r="O346" s="492" t="s">
        <v>1936</v>
      </c>
      <c r="P346" s="201"/>
      <c r="Q346" s="178"/>
      <c r="U346" s="407"/>
      <c r="V346" s="407"/>
    </row>
    <row r="347" spans="1:22" ht="37.5" customHeight="1" x14ac:dyDescent="0.25">
      <c r="A347" s="367">
        <v>10</v>
      </c>
      <c r="B347" s="386" t="str">
        <f>IFERROR(VLOOKUP(A347,'Outcome Indicators - Section C'!$A$10:$S$35,19,FALSE),"")</f>
        <v/>
      </c>
      <c r="C347" s="490" t="str">
        <f t="array" ref="C347">IFERROR(IF(INDEX('Disaggregation Records'!$E$59:$E$92,MATCH(RIGHT(L347,255),RIGHT('Disaggregation Records'!$D$59:$D$92,255),0))=0,"",INDEX('Disaggregation Records'!$E$59:$E$92,MATCH(RIGHT(L347,255),RIGHT('Disaggregation Records'!$D$59:$D$92,255),0))),"")</f>
        <v/>
      </c>
      <c r="D347" s="490" t="str">
        <f t="array" ref="D347">IFERROR(IF(INDEX('Disaggregation Records'!$F$59:$F$92,MATCH(RIGHT(L347,255),RIGHT('Disaggregation Records'!$D$59:$D$92,255),0))=0,"",INDEX('Disaggregation Records'!$F$59:$F$92,MATCH(RIGHT(L347,255),RIGHT('Disaggregation Records'!$D$59:$D$92,255),0))),"")</f>
        <v/>
      </c>
      <c r="E347" s="370" t="str">
        <f t="array" ref="E347">IFERROR(IF(INDEX('Disaggregation Data'!$K$239:$K$470,MATCH(RIGHT(M347,255),RIGHT('Disaggregation Data'!$J$239:$J$470,255),0))=0,"",INDEX('Disaggregation Data'!$K$239:$K$470,MATCH(RIGHT(M347,255),RIGHT('Disaggregation Data'!J$239:$J$470,255),0))),"")</f>
        <v/>
      </c>
      <c r="F347" s="370" t="str">
        <f t="array" ref="F347">IFERROR(IF(INDEX('Disaggregation Data'!$L$239:$L$470,MATCH(RIGHT(M347,255),RIGHT('Disaggregation Data'!$J$239:$J$470,255),0))=0,"",INDEX('Disaggregation Data'!$L$239:$L$470,MATCH(RIGHT(M347,255),RIGHT('Disaggregation Data'!J$239:$J$470,255),0))),"")</f>
        <v/>
      </c>
      <c r="G347" s="370" t="str">
        <f t="array" ref="G347">IFERROR(IF(INDEX('Disaggregation Data'!$M$239:$M$470,MATCH(RIGHT(M347,255),RIGHT('Disaggregation Data'!$J$239:$J$470,255),0))=0,"",INDEX('Disaggregation Data'!$M$239:$M$470,MATCH(RIGHT(M347,255),RIGHT('Disaggregation Data'!J$239:$J$470,255),0))),"")</f>
        <v/>
      </c>
      <c r="H347" s="369" t="str">
        <f t="array" ref="H347">IFERROR(IF(INDEX('Disaggregation Data'!$N$239:$N$470,MATCH(RIGHT(M347,255),RIGHT('Disaggregation Data'!$J$239:$J$470,255),0))=0,"",INDEX('Disaggregation Data'!$N$239:$N$470,MATCH(RIGHT(M347,255),RIGHT('Disaggregation Data'!J$239:$J$470,255),0))),"")</f>
        <v/>
      </c>
      <c r="I347" s="477" t="str">
        <f t="array" ref="I347">IFERROR(IF(INDEX('Disaggregation Records'!$G$59:$G$92,MATCH(LEFT(L347,255),LEFT('Disaggregation Records'!$D$59:$D$92,255),0))=0,"",INDEX('Disaggregation Records'!$G$59:$G$92,MATCH(LEFT(L347,255),LEFT('Disaggregation Records'!$D$59:$D$92,255),0))),"")</f>
        <v/>
      </c>
      <c r="J347" s="491" t="s">
        <v>789</v>
      </c>
      <c r="K347" s="491">
        <f t="shared" si="20"/>
        <v>29</v>
      </c>
      <c r="L347" s="491" t="str">
        <f t="shared" si="21"/>
        <v/>
      </c>
      <c r="M347" s="491" t="str">
        <f t="shared" si="22"/>
        <v/>
      </c>
      <c r="N347" s="491" t="b">
        <f t="shared" si="23"/>
        <v>0</v>
      </c>
      <c r="O347" s="492" t="s">
        <v>1937</v>
      </c>
      <c r="P347" s="201"/>
      <c r="Q347" s="178"/>
      <c r="U347" s="407"/>
      <c r="V347" s="407"/>
    </row>
    <row r="348" spans="1:22" ht="37.5" customHeight="1" x14ac:dyDescent="0.25">
      <c r="A348" s="367">
        <v>11</v>
      </c>
      <c r="B348" s="386" t="str">
        <f>IFERROR(VLOOKUP(A348,'Outcome Indicators - Section C'!$A$10:$S$35,19,FALSE),"")</f>
        <v/>
      </c>
      <c r="C348" s="490" t="str">
        <f t="array" ref="C348">IFERROR(IF(INDEX('Disaggregation Records'!$E$59:$E$92,MATCH(RIGHT(L348,255),RIGHT('Disaggregation Records'!$D$59:$D$92,255),0))=0,"",INDEX('Disaggregation Records'!$E$59:$E$92,MATCH(RIGHT(L348,255),RIGHT('Disaggregation Records'!$D$59:$D$92,255),0))),"")</f>
        <v/>
      </c>
      <c r="D348" s="490" t="str">
        <f t="array" ref="D348">IFERROR(IF(INDEX('Disaggregation Records'!$F$59:$F$92,MATCH(RIGHT(L348,255),RIGHT('Disaggregation Records'!$D$59:$D$92,255),0))=0,"",INDEX('Disaggregation Records'!$F$59:$F$92,MATCH(RIGHT(L348,255),RIGHT('Disaggregation Records'!$D$59:$D$92,255),0))),"")</f>
        <v/>
      </c>
      <c r="E348" s="370" t="str">
        <f t="array" ref="E348">IFERROR(IF(INDEX('Disaggregation Data'!$K$239:$K$470,MATCH(RIGHT(M348,255),RIGHT('Disaggregation Data'!$J$239:$J$470,255),0))=0,"",INDEX('Disaggregation Data'!$K$239:$K$470,MATCH(RIGHT(M348,255),RIGHT('Disaggregation Data'!J$239:$J$470,255),0))),"")</f>
        <v/>
      </c>
      <c r="F348" s="370" t="str">
        <f t="array" ref="F348">IFERROR(IF(INDEX('Disaggregation Data'!$L$239:$L$470,MATCH(RIGHT(M348,255),RIGHT('Disaggregation Data'!$J$239:$J$470,255),0))=0,"",INDEX('Disaggregation Data'!$L$239:$L$470,MATCH(RIGHT(M348,255),RIGHT('Disaggregation Data'!J$239:$J$470,255),0))),"")</f>
        <v/>
      </c>
      <c r="G348" s="370" t="str">
        <f t="array" ref="G348">IFERROR(IF(INDEX('Disaggregation Data'!$M$239:$M$470,MATCH(RIGHT(M348,255),RIGHT('Disaggregation Data'!$J$239:$J$470,255),0))=0,"",INDEX('Disaggregation Data'!$M$239:$M$470,MATCH(RIGHT(M348,255),RIGHT('Disaggregation Data'!J$239:$J$470,255),0))),"")</f>
        <v/>
      </c>
      <c r="H348" s="369" t="str">
        <f t="array" ref="H348">IFERROR(IF(INDEX('Disaggregation Data'!$N$239:$N$470,MATCH(RIGHT(M348,255),RIGHT('Disaggregation Data'!$J$239:$J$470,255),0))=0,"",INDEX('Disaggregation Data'!$N$239:$N$470,MATCH(RIGHT(M348,255),RIGHT('Disaggregation Data'!J$239:$J$470,255),0))),"")</f>
        <v/>
      </c>
      <c r="I348" s="477" t="str">
        <f t="array" ref="I348">IFERROR(IF(INDEX('Disaggregation Records'!$G$59:$G$92,MATCH(LEFT(L348,255),LEFT('Disaggregation Records'!$D$59:$D$92,255),0))=0,"",INDEX('Disaggregation Records'!$G$59:$G$92,MATCH(LEFT(L348,255),LEFT('Disaggregation Records'!$D$59:$D$92,255),0))),"")</f>
        <v/>
      </c>
      <c r="J348" s="491" t="s">
        <v>790</v>
      </c>
      <c r="K348" s="491">
        <f t="shared" si="20"/>
        <v>30</v>
      </c>
      <c r="L348" s="491" t="str">
        <f t="shared" si="21"/>
        <v/>
      </c>
      <c r="M348" s="491" t="str">
        <f t="shared" si="22"/>
        <v/>
      </c>
      <c r="N348" s="491" t="b">
        <f t="shared" si="23"/>
        <v>0</v>
      </c>
      <c r="O348" s="492" t="s">
        <v>1938</v>
      </c>
      <c r="P348" s="201"/>
      <c r="Q348" s="178"/>
      <c r="U348" s="407"/>
      <c r="V348" s="407"/>
    </row>
    <row r="349" spans="1:22" ht="37.5" customHeight="1" x14ac:dyDescent="0.25">
      <c r="A349" s="367">
        <v>11</v>
      </c>
      <c r="B349" s="386" t="str">
        <f>IFERROR(VLOOKUP(A349,'Outcome Indicators - Section C'!$A$10:$S$35,19,FALSE),"")</f>
        <v/>
      </c>
      <c r="C349" s="490" t="str">
        <f t="array" ref="C349">IFERROR(IF(INDEX('Disaggregation Records'!$E$59:$E$92,MATCH(RIGHT(L349,255),RIGHT('Disaggregation Records'!$D$59:$D$92,255),0))=0,"",INDEX('Disaggregation Records'!$E$59:$E$92,MATCH(RIGHT(L349,255),RIGHT('Disaggregation Records'!$D$59:$D$92,255),0))),"")</f>
        <v/>
      </c>
      <c r="D349" s="490" t="str">
        <f t="array" ref="D349">IFERROR(IF(INDEX('Disaggregation Records'!$F$59:$F$92,MATCH(RIGHT(L349,255),RIGHT('Disaggregation Records'!$D$59:$D$92,255),0))=0,"",INDEX('Disaggregation Records'!$F$59:$F$92,MATCH(RIGHT(L349,255),RIGHT('Disaggregation Records'!$D$59:$D$92,255),0))),"")</f>
        <v/>
      </c>
      <c r="E349" s="370" t="str">
        <f t="array" ref="E349">IFERROR(IF(INDEX('Disaggregation Data'!$K$239:$K$470,MATCH(RIGHT(M349,255),RIGHT('Disaggregation Data'!$J$239:$J$470,255),0))=0,"",INDEX('Disaggregation Data'!$K$239:$K$470,MATCH(RIGHT(M349,255),RIGHT('Disaggregation Data'!J$239:$J$470,255),0))),"")</f>
        <v/>
      </c>
      <c r="F349" s="370" t="str">
        <f t="array" ref="F349">IFERROR(IF(INDEX('Disaggregation Data'!$L$239:$L$470,MATCH(RIGHT(M349,255),RIGHT('Disaggregation Data'!$J$239:$J$470,255),0))=0,"",INDEX('Disaggregation Data'!$L$239:$L$470,MATCH(RIGHT(M349,255),RIGHT('Disaggregation Data'!J$239:$J$470,255),0))),"")</f>
        <v/>
      </c>
      <c r="G349" s="370" t="str">
        <f t="array" ref="G349">IFERROR(IF(INDEX('Disaggregation Data'!$M$239:$M$470,MATCH(RIGHT(M349,255),RIGHT('Disaggregation Data'!$J$239:$J$470,255),0))=0,"",INDEX('Disaggregation Data'!$M$239:$M$470,MATCH(RIGHT(M349,255),RIGHT('Disaggregation Data'!J$239:$J$470,255),0))),"")</f>
        <v/>
      </c>
      <c r="H349" s="369" t="str">
        <f t="array" ref="H349">IFERROR(IF(INDEX('Disaggregation Data'!$N$239:$N$470,MATCH(RIGHT(M349,255),RIGHT('Disaggregation Data'!$J$239:$J$470,255),0))=0,"",INDEX('Disaggregation Data'!$N$239:$N$470,MATCH(RIGHT(M349,255),RIGHT('Disaggregation Data'!J$239:$J$470,255),0))),"")</f>
        <v/>
      </c>
      <c r="I349" s="477" t="str">
        <f t="array" ref="I349">IFERROR(IF(INDEX('Disaggregation Records'!$G$59:$G$92,MATCH(LEFT(L349,255),LEFT('Disaggregation Records'!$D$59:$D$92,255),0))=0,"",INDEX('Disaggregation Records'!$G$59:$G$92,MATCH(LEFT(L349,255),LEFT('Disaggregation Records'!$D$59:$D$92,255),0))),"")</f>
        <v/>
      </c>
      <c r="J349" s="491" t="s">
        <v>790</v>
      </c>
      <c r="K349" s="491">
        <f t="shared" si="20"/>
        <v>31</v>
      </c>
      <c r="L349" s="491" t="str">
        <f t="shared" si="21"/>
        <v/>
      </c>
      <c r="M349" s="491" t="str">
        <f t="shared" si="22"/>
        <v/>
      </c>
      <c r="N349" s="491" t="b">
        <f t="shared" si="23"/>
        <v>0</v>
      </c>
      <c r="O349" s="492" t="s">
        <v>1939</v>
      </c>
      <c r="P349" s="201"/>
      <c r="Q349" s="178"/>
      <c r="U349" s="407"/>
      <c r="V349" s="407"/>
    </row>
    <row r="350" spans="1:22" ht="37.5" customHeight="1" x14ac:dyDescent="0.25">
      <c r="A350" s="367">
        <v>11</v>
      </c>
      <c r="B350" s="386" t="str">
        <f>IFERROR(VLOOKUP(A350,'Outcome Indicators - Section C'!$A$10:$S$35,19,FALSE),"")</f>
        <v/>
      </c>
      <c r="C350" s="490" t="str">
        <f t="array" ref="C350">IFERROR(IF(INDEX('Disaggregation Records'!$E$59:$E$92,MATCH(RIGHT(L350,255),RIGHT('Disaggregation Records'!$D$59:$D$92,255),0))=0,"",INDEX('Disaggregation Records'!$E$59:$E$92,MATCH(RIGHT(L350,255),RIGHT('Disaggregation Records'!$D$59:$D$92,255),0))),"")</f>
        <v/>
      </c>
      <c r="D350" s="490" t="str">
        <f t="array" ref="D350">IFERROR(IF(INDEX('Disaggregation Records'!$F$59:$F$92,MATCH(RIGHT(L350,255),RIGHT('Disaggregation Records'!$D$59:$D$92,255),0))=0,"",INDEX('Disaggregation Records'!$F$59:$F$92,MATCH(RIGHT(L350,255),RIGHT('Disaggregation Records'!$D$59:$D$92,255),0))),"")</f>
        <v/>
      </c>
      <c r="E350" s="370" t="str">
        <f t="array" ref="E350">IFERROR(IF(INDEX('Disaggregation Data'!$K$239:$K$470,MATCH(RIGHT(M350,255),RIGHT('Disaggregation Data'!$J$239:$J$470,255),0))=0,"",INDEX('Disaggregation Data'!$K$239:$K$470,MATCH(RIGHT(M350,255),RIGHT('Disaggregation Data'!J$239:$J$470,255),0))),"")</f>
        <v/>
      </c>
      <c r="F350" s="370" t="str">
        <f t="array" ref="F350">IFERROR(IF(INDEX('Disaggregation Data'!$L$239:$L$470,MATCH(RIGHT(M350,255),RIGHT('Disaggregation Data'!$J$239:$J$470,255),0))=0,"",INDEX('Disaggregation Data'!$L$239:$L$470,MATCH(RIGHT(M350,255),RIGHT('Disaggregation Data'!J$239:$J$470,255),0))),"")</f>
        <v/>
      </c>
      <c r="G350" s="370" t="str">
        <f t="array" ref="G350">IFERROR(IF(INDEX('Disaggregation Data'!$M$239:$M$470,MATCH(RIGHT(M350,255),RIGHT('Disaggregation Data'!$J$239:$J$470,255),0))=0,"",INDEX('Disaggregation Data'!$M$239:$M$470,MATCH(RIGHT(M350,255),RIGHT('Disaggregation Data'!J$239:$J$470,255),0))),"")</f>
        <v/>
      </c>
      <c r="H350" s="369" t="str">
        <f t="array" ref="H350">IFERROR(IF(INDEX('Disaggregation Data'!$N$239:$N$470,MATCH(RIGHT(M350,255),RIGHT('Disaggregation Data'!$J$239:$J$470,255),0))=0,"",INDEX('Disaggregation Data'!$N$239:$N$470,MATCH(RIGHT(M350,255),RIGHT('Disaggregation Data'!J$239:$J$470,255),0))),"")</f>
        <v/>
      </c>
      <c r="I350" s="477" t="str">
        <f t="array" ref="I350">IFERROR(IF(INDEX('Disaggregation Records'!$G$59:$G$92,MATCH(LEFT(L350,255),LEFT('Disaggregation Records'!$D$59:$D$92,255),0))=0,"",INDEX('Disaggregation Records'!$G$59:$G$92,MATCH(LEFT(L350,255),LEFT('Disaggregation Records'!$D$59:$D$92,255),0))),"")</f>
        <v/>
      </c>
      <c r="J350" s="491" t="s">
        <v>790</v>
      </c>
      <c r="K350" s="491">
        <f t="shared" si="20"/>
        <v>32</v>
      </c>
      <c r="L350" s="491" t="str">
        <f t="shared" si="21"/>
        <v/>
      </c>
      <c r="M350" s="491" t="str">
        <f t="shared" si="22"/>
        <v/>
      </c>
      <c r="N350" s="491" t="b">
        <f t="shared" si="23"/>
        <v>0</v>
      </c>
      <c r="O350" s="492" t="s">
        <v>1940</v>
      </c>
      <c r="P350" s="201"/>
      <c r="Q350" s="178"/>
      <c r="U350" s="407"/>
      <c r="V350" s="407"/>
    </row>
    <row r="351" spans="1:22" ht="37.5" customHeight="1" x14ac:dyDescent="0.25">
      <c r="A351" s="367">
        <v>11</v>
      </c>
      <c r="B351" s="386" t="str">
        <f>IFERROR(VLOOKUP(A351,'Outcome Indicators - Section C'!$A$10:$S$35,19,FALSE),"")</f>
        <v/>
      </c>
      <c r="C351" s="490" t="str">
        <f t="array" ref="C351">IFERROR(IF(INDEX('Disaggregation Records'!$E$59:$E$92,MATCH(RIGHT(L351,255),RIGHT('Disaggregation Records'!$D$59:$D$92,255),0))=0,"",INDEX('Disaggregation Records'!$E$59:$E$92,MATCH(RIGHT(L351,255),RIGHT('Disaggregation Records'!$D$59:$D$92,255),0))),"")</f>
        <v/>
      </c>
      <c r="D351" s="490" t="str">
        <f t="array" ref="D351">IFERROR(IF(INDEX('Disaggregation Records'!$F$59:$F$92,MATCH(RIGHT(L351,255),RIGHT('Disaggregation Records'!$D$59:$D$92,255),0))=0,"",INDEX('Disaggregation Records'!$F$59:$F$92,MATCH(RIGHT(L351,255),RIGHT('Disaggregation Records'!$D$59:$D$92,255),0))),"")</f>
        <v/>
      </c>
      <c r="E351" s="370" t="str">
        <f t="array" ref="E351">IFERROR(IF(INDEX('Disaggregation Data'!$K$239:$K$470,MATCH(RIGHT(M351,255),RIGHT('Disaggregation Data'!$J$239:$J$470,255),0))=0,"",INDEX('Disaggregation Data'!$K$239:$K$470,MATCH(RIGHT(M351,255),RIGHT('Disaggregation Data'!J$239:$J$470,255),0))),"")</f>
        <v/>
      </c>
      <c r="F351" s="370" t="str">
        <f t="array" ref="F351">IFERROR(IF(INDEX('Disaggregation Data'!$L$239:$L$470,MATCH(RIGHT(M351,255),RIGHT('Disaggregation Data'!$J$239:$J$470,255),0))=0,"",INDEX('Disaggregation Data'!$L$239:$L$470,MATCH(RIGHT(M351,255),RIGHT('Disaggregation Data'!J$239:$J$470,255),0))),"")</f>
        <v/>
      </c>
      <c r="G351" s="370" t="str">
        <f t="array" ref="G351">IFERROR(IF(INDEX('Disaggregation Data'!$M$239:$M$470,MATCH(RIGHT(M351,255),RIGHT('Disaggregation Data'!$J$239:$J$470,255),0))=0,"",INDEX('Disaggregation Data'!$M$239:$M$470,MATCH(RIGHT(M351,255),RIGHT('Disaggregation Data'!J$239:$J$470,255),0))),"")</f>
        <v/>
      </c>
      <c r="H351" s="369" t="str">
        <f t="array" ref="H351">IFERROR(IF(INDEX('Disaggregation Data'!$N$239:$N$470,MATCH(RIGHT(M351,255),RIGHT('Disaggregation Data'!$J$239:$J$470,255),0))=0,"",INDEX('Disaggregation Data'!$N$239:$N$470,MATCH(RIGHT(M351,255),RIGHT('Disaggregation Data'!J$239:$J$470,255),0))),"")</f>
        <v/>
      </c>
      <c r="I351" s="477" t="str">
        <f t="array" ref="I351">IFERROR(IF(INDEX('Disaggregation Records'!$G$59:$G$92,MATCH(LEFT(L351,255),LEFT('Disaggregation Records'!$D$59:$D$92,255),0))=0,"",INDEX('Disaggregation Records'!$G$59:$G$92,MATCH(LEFT(L351,255),LEFT('Disaggregation Records'!$D$59:$D$92,255),0))),"")</f>
        <v/>
      </c>
      <c r="J351" s="491" t="s">
        <v>790</v>
      </c>
      <c r="K351" s="491">
        <f t="shared" si="20"/>
        <v>33</v>
      </c>
      <c r="L351" s="491" t="str">
        <f t="shared" si="21"/>
        <v/>
      </c>
      <c r="M351" s="491" t="str">
        <f t="shared" si="22"/>
        <v/>
      </c>
      <c r="N351" s="491" t="b">
        <f t="shared" si="23"/>
        <v>0</v>
      </c>
      <c r="O351" s="492" t="s">
        <v>1941</v>
      </c>
      <c r="P351" s="201"/>
      <c r="Q351" s="178"/>
      <c r="U351" s="407"/>
      <c r="V351" s="407"/>
    </row>
    <row r="352" spans="1:22" ht="37.5" customHeight="1" x14ac:dyDescent="0.25">
      <c r="A352" s="367">
        <v>11</v>
      </c>
      <c r="B352" s="386" t="str">
        <f>IFERROR(VLOOKUP(A352,'Outcome Indicators - Section C'!$A$10:$S$35,19,FALSE),"")</f>
        <v/>
      </c>
      <c r="C352" s="490" t="str">
        <f t="array" ref="C352">IFERROR(IF(INDEX('Disaggregation Records'!$E$59:$E$92,MATCH(RIGHT(L352,255),RIGHT('Disaggregation Records'!$D$59:$D$92,255),0))=0,"",INDEX('Disaggregation Records'!$E$59:$E$92,MATCH(RIGHT(L352,255),RIGHT('Disaggregation Records'!$D$59:$D$92,255),0))),"")</f>
        <v/>
      </c>
      <c r="D352" s="490" t="str">
        <f t="array" ref="D352">IFERROR(IF(INDEX('Disaggregation Records'!$F$59:$F$92,MATCH(RIGHT(L352,255),RIGHT('Disaggregation Records'!$D$59:$D$92,255),0))=0,"",INDEX('Disaggregation Records'!$F$59:$F$92,MATCH(RIGHT(L352,255),RIGHT('Disaggregation Records'!$D$59:$D$92,255),0))),"")</f>
        <v/>
      </c>
      <c r="E352" s="370" t="str">
        <f t="array" ref="E352">IFERROR(IF(INDEX('Disaggregation Data'!$K$239:$K$470,MATCH(RIGHT(M352,255),RIGHT('Disaggregation Data'!$J$239:$J$470,255),0))=0,"",INDEX('Disaggregation Data'!$K$239:$K$470,MATCH(RIGHT(M352,255),RIGHT('Disaggregation Data'!J$239:$J$470,255),0))),"")</f>
        <v/>
      </c>
      <c r="F352" s="370" t="str">
        <f t="array" ref="F352">IFERROR(IF(INDEX('Disaggregation Data'!$L$239:$L$470,MATCH(RIGHT(M352,255),RIGHT('Disaggregation Data'!$J$239:$J$470,255),0))=0,"",INDEX('Disaggregation Data'!$L$239:$L$470,MATCH(RIGHT(M352,255),RIGHT('Disaggregation Data'!J$239:$J$470,255),0))),"")</f>
        <v/>
      </c>
      <c r="G352" s="370" t="str">
        <f t="array" ref="G352">IFERROR(IF(INDEX('Disaggregation Data'!$M$239:$M$470,MATCH(RIGHT(M352,255),RIGHT('Disaggregation Data'!$J$239:$J$470,255),0))=0,"",INDEX('Disaggregation Data'!$M$239:$M$470,MATCH(RIGHT(M352,255),RIGHT('Disaggregation Data'!J$239:$J$470,255),0))),"")</f>
        <v/>
      </c>
      <c r="H352" s="369" t="str">
        <f t="array" ref="H352">IFERROR(IF(INDEX('Disaggregation Data'!$N$239:$N$470,MATCH(RIGHT(M352,255),RIGHT('Disaggregation Data'!$J$239:$J$470,255),0))=0,"",INDEX('Disaggregation Data'!$N$239:$N$470,MATCH(RIGHT(M352,255),RIGHT('Disaggregation Data'!J$239:$J$470,255),0))),"")</f>
        <v/>
      </c>
      <c r="I352" s="477" t="str">
        <f t="array" ref="I352">IFERROR(IF(INDEX('Disaggregation Records'!$G$59:$G$92,MATCH(LEFT(L352,255),LEFT('Disaggregation Records'!$D$59:$D$92,255),0))=0,"",INDEX('Disaggregation Records'!$G$59:$G$92,MATCH(LEFT(L352,255),LEFT('Disaggregation Records'!$D$59:$D$92,255),0))),"")</f>
        <v/>
      </c>
      <c r="J352" s="491" t="s">
        <v>790</v>
      </c>
      <c r="K352" s="491">
        <f t="shared" si="20"/>
        <v>34</v>
      </c>
      <c r="L352" s="491" t="str">
        <f t="shared" si="21"/>
        <v/>
      </c>
      <c r="M352" s="491" t="str">
        <f t="shared" si="22"/>
        <v/>
      </c>
      <c r="N352" s="491" t="b">
        <f t="shared" si="23"/>
        <v>0</v>
      </c>
      <c r="O352" s="492" t="s">
        <v>1942</v>
      </c>
      <c r="P352" s="201"/>
      <c r="Q352" s="178"/>
      <c r="U352" s="407"/>
      <c r="V352" s="407"/>
    </row>
    <row r="353" spans="1:22" ht="37.5" customHeight="1" x14ac:dyDescent="0.25">
      <c r="A353" s="367">
        <v>11</v>
      </c>
      <c r="B353" s="386" t="str">
        <f>IFERROR(VLOOKUP(A353,'Outcome Indicators - Section C'!$A$10:$S$35,19,FALSE),"")</f>
        <v/>
      </c>
      <c r="C353" s="490" t="str">
        <f t="array" ref="C353">IFERROR(IF(INDEX('Disaggregation Records'!$E$59:$E$92,MATCH(RIGHT(L353,255),RIGHT('Disaggregation Records'!$D$59:$D$92,255),0))=0,"",INDEX('Disaggregation Records'!$E$59:$E$92,MATCH(RIGHT(L353,255),RIGHT('Disaggregation Records'!$D$59:$D$92,255),0))),"")</f>
        <v/>
      </c>
      <c r="D353" s="490" t="str">
        <f t="array" ref="D353">IFERROR(IF(INDEX('Disaggregation Records'!$F$59:$F$92,MATCH(RIGHT(L353,255),RIGHT('Disaggregation Records'!$D$59:$D$92,255),0))=0,"",INDEX('Disaggregation Records'!$F$59:$F$92,MATCH(RIGHT(L353,255),RIGHT('Disaggregation Records'!$D$59:$D$92,255),0))),"")</f>
        <v/>
      </c>
      <c r="E353" s="370" t="str">
        <f t="array" ref="E353">IFERROR(IF(INDEX('Disaggregation Data'!$K$239:$K$470,MATCH(RIGHT(M353,255),RIGHT('Disaggregation Data'!$J$239:$J$470,255),0))=0,"",INDEX('Disaggregation Data'!$K$239:$K$470,MATCH(RIGHT(M353,255),RIGHT('Disaggregation Data'!J$239:$J$470,255),0))),"")</f>
        <v/>
      </c>
      <c r="F353" s="370" t="str">
        <f t="array" ref="F353">IFERROR(IF(INDEX('Disaggregation Data'!$L$239:$L$470,MATCH(RIGHT(M353,255),RIGHT('Disaggregation Data'!$J$239:$J$470,255),0))=0,"",INDEX('Disaggregation Data'!$L$239:$L$470,MATCH(RIGHT(M353,255),RIGHT('Disaggregation Data'!J$239:$J$470,255),0))),"")</f>
        <v/>
      </c>
      <c r="G353" s="370" t="str">
        <f t="array" ref="G353">IFERROR(IF(INDEX('Disaggregation Data'!$M$239:$M$470,MATCH(RIGHT(M353,255),RIGHT('Disaggregation Data'!$J$239:$J$470,255),0))=0,"",INDEX('Disaggregation Data'!$M$239:$M$470,MATCH(RIGHT(M353,255),RIGHT('Disaggregation Data'!J$239:$J$470,255),0))),"")</f>
        <v/>
      </c>
      <c r="H353" s="369" t="str">
        <f t="array" ref="H353">IFERROR(IF(INDEX('Disaggregation Data'!$N$239:$N$470,MATCH(RIGHT(M353,255),RIGHT('Disaggregation Data'!$J$239:$J$470,255),0))=0,"",INDEX('Disaggregation Data'!$N$239:$N$470,MATCH(RIGHT(M353,255),RIGHT('Disaggregation Data'!J$239:$J$470,255),0))),"")</f>
        <v/>
      </c>
      <c r="I353" s="477" t="str">
        <f t="array" ref="I353">IFERROR(IF(INDEX('Disaggregation Records'!$G$59:$G$92,MATCH(LEFT(L353,255),LEFT('Disaggregation Records'!$D$59:$D$92,255),0))=0,"",INDEX('Disaggregation Records'!$G$59:$G$92,MATCH(LEFT(L353,255),LEFT('Disaggregation Records'!$D$59:$D$92,255),0))),"")</f>
        <v/>
      </c>
      <c r="J353" s="491" t="s">
        <v>790</v>
      </c>
      <c r="K353" s="491">
        <f t="shared" si="20"/>
        <v>35</v>
      </c>
      <c r="L353" s="491" t="str">
        <f t="shared" si="21"/>
        <v/>
      </c>
      <c r="M353" s="491" t="str">
        <f t="shared" si="22"/>
        <v/>
      </c>
      <c r="N353" s="491" t="b">
        <f t="shared" si="23"/>
        <v>0</v>
      </c>
      <c r="O353" s="492" t="s">
        <v>1943</v>
      </c>
      <c r="P353" s="201"/>
      <c r="Q353" s="178"/>
      <c r="U353" s="407"/>
      <c r="V353" s="407"/>
    </row>
    <row r="354" spans="1:22" ht="37.5" customHeight="1" x14ac:dyDescent="0.25">
      <c r="A354" s="367">
        <v>11</v>
      </c>
      <c r="B354" s="386" t="str">
        <f>IFERROR(VLOOKUP(A354,'Outcome Indicators - Section C'!$A$10:$S$35,19,FALSE),"")</f>
        <v/>
      </c>
      <c r="C354" s="490" t="str">
        <f t="array" ref="C354">IFERROR(IF(INDEX('Disaggregation Records'!$E$59:$E$92,MATCH(RIGHT(L354,255),RIGHT('Disaggregation Records'!$D$59:$D$92,255),0))=0,"",INDEX('Disaggregation Records'!$E$59:$E$92,MATCH(RIGHT(L354,255),RIGHT('Disaggregation Records'!$D$59:$D$92,255),0))),"")</f>
        <v/>
      </c>
      <c r="D354" s="490" t="str">
        <f t="array" ref="D354">IFERROR(IF(INDEX('Disaggregation Records'!$F$59:$F$92,MATCH(RIGHT(L354,255),RIGHT('Disaggregation Records'!$D$59:$D$92,255),0))=0,"",INDEX('Disaggregation Records'!$F$59:$F$92,MATCH(RIGHT(L354,255),RIGHT('Disaggregation Records'!$D$59:$D$92,255),0))),"")</f>
        <v/>
      </c>
      <c r="E354" s="370" t="str">
        <f t="array" ref="E354">IFERROR(IF(INDEX('Disaggregation Data'!$K$239:$K$470,MATCH(RIGHT(M354,255),RIGHT('Disaggregation Data'!$J$239:$J$470,255),0))=0,"",INDEX('Disaggregation Data'!$K$239:$K$470,MATCH(RIGHT(M354,255),RIGHT('Disaggregation Data'!J$239:$J$470,255),0))),"")</f>
        <v/>
      </c>
      <c r="F354" s="370" t="str">
        <f t="array" ref="F354">IFERROR(IF(INDEX('Disaggregation Data'!$L$239:$L$470,MATCH(RIGHT(M354,255),RIGHT('Disaggregation Data'!$J$239:$J$470,255),0))=0,"",INDEX('Disaggregation Data'!$L$239:$L$470,MATCH(RIGHT(M354,255),RIGHT('Disaggregation Data'!J$239:$J$470,255),0))),"")</f>
        <v/>
      </c>
      <c r="G354" s="370" t="str">
        <f t="array" ref="G354">IFERROR(IF(INDEX('Disaggregation Data'!$M$239:$M$470,MATCH(RIGHT(M354,255),RIGHT('Disaggregation Data'!$J$239:$J$470,255),0))=0,"",INDEX('Disaggregation Data'!$M$239:$M$470,MATCH(RIGHT(M354,255),RIGHT('Disaggregation Data'!J$239:$J$470,255),0))),"")</f>
        <v/>
      </c>
      <c r="H354" s="369" t="str">
        <f t="array" ref="H354">IFERROR(IF(INDEX('Disaggregation Data'!$N$239:$N$470,MATCH(RIGHT(M354,255),RIGHT('Disaggregation Data'!$J$239:$J$470,255),0))=0,"",INDEX('Disaggregation Data'!$N$239:$N$470,MATCH(RIGHT(M354,255),RIGHT('Disaggregation Data'!J$239:$J$470,255),0))),"")</f>
        <v/>
      </c>
      <c r="I354" s="477" t="str">
        <f t="array" ref="I354">IFERROR(IF(INDEX('Disaggregation Records'!$G$59:$G$92,MATCH(LEFT(L354,255),LEFT('Disaggregation Records'!$D$59:$D$92,255),0))=0,"",INDEX('Disaggregation Records'!$G$59:$G$92,MATCH(LEFT(L354,255),LEFT('Disaggregation Records'!$D$59:$D$92,255),0))),"")</f>
        <v/>
      </c>
      <c r="J354" s="491" t="s">
        <v>790</v>
      </c>
      <c r="K354" s="491">
        <f t="shared" si="20"/>
        <v>36</v>
      </c>
      <c r="L354" s="491" t="str">
        <f t="shared" si="21"/>
        <v/>
      </c>
      <c r="M354" s="491" t="str">
        <f t="shared" si="22"/>
        <v/>
      </c>
      <c r="N354" s="491" t="b">
        <f t="shared" si="23"/>
        <v>0</v>
      </c>
      <c r="O354" s="492" t="s">
        <v>1944</v>
      </c>
      <c r="P354" s="201"/>
      <c r="Q354" s="178"/>
      <c r="U354" s="407"/>
      <c r="V354" s="407"/>
    </row>
    <row r="355" spans="1:22" ht="37.5" customHeight="1" x14ac:dyDescent="0.25">
      <c r="A355" s="367">
        <v>11</v>
      </c>
      <c r="B355" s="386" t="str">
        <f>IFERROR(VLOOKUP(A355,'Outcome Indicators - Section C'!$A$10:$S$35,19,FALSE),"")</f>
        <v/>
      </c>
      <c r="C355" s="490" t="str">
        <f t="array" ref="C355">IFERROR(IF(INDEX('Disaggregation Records'!$E$59:$E$92,MATCH(RIGHT(L355,255),RIGHT('Disaggregation Records'!$D$59:$D$92,255),0))=0,"",INDEX('Disaggregation Records'!$E$59:$E$92,MATCH(RIGHT(L355,255),RIGHT('Disaggregation Records'!$D$59:$D$92,255),0))),"")</f>
        <v/>
      </c>
      <c r="D355" s="490" t="str">
        <f t="array" ref="D355">IFERROR(IF(INDEX('Disaggregation Records'!$F$59:$F$92,MATCH(RIGHT(L355,255),RIGHT('Disaggregation Records'!$D$59:$D$92,255),0))=0,"",INDEX('Disaggregation Records'!$F$59:$F$92,MATCH(RIGHT(L355,255),RIGHT('Disaggregation Records'!$D$59:$D$92,255),0))),"")</f>
        <v/>
      </c>
      <c r="E355" s="370" t="str">
        <f t="array" ref="E355">IFERROR(IF(INDEX('Disaggregation Data'!$K$239:$K$470,MATCH(RIGHT(M355,255),RIGHT('Disaggregation Data'!$J$239:$J$470,255),0))=0,"",INDEX('Disaggregation Data'!$K$239:$K$470,MATCH(RIGHT(M355,255),RIGHT('Disaggregation Data'!J$239:$J$470,255),0))),"")</f>
        <v/>
      </c>
      <c r="F355" s="370" t="str">
        <f t="array" ref="F355">IFERROR(IF(INDEX('Disaggregation Data'!$L$239:$L$470,MATCH(RIGHT(M355,255),RIGHT('Disaggregation Data'!$J$239:$J$470,255),0))=0,"",INDEX('Disaggregation Data'!$L$239:$L$470,MATCH(RIGHT(M355,255),RIGHT('Disaggregation Data'!J$239:$J$470,255),0))),"")</f>
        <v/>
      </c>
      <c r="G355" s="370" t="str">
        <f t="array" ref="G355">IFERROR(IF(INDEX('Disaggregation Data'!$M$239:$M$470,MATCH(RIGHT(M355,255),RIGHT('Disaggregation Data'!$J$239:$J$470,255),0))=0,"",INDEX('Disaggregation Data'!$M$239:$M$470,MATCH(RIGHT(M355,255),RIGHT('Disaggregation Data'!J$239:$J$470,255),0))),"")</f>
        <v/>
      </c>
      <c r="H355" s="369" t="str">
        <f t="array" ref="H355">IFERROR(IF(INDEX('Disaggregation Data'!$N$239:$N$470,MATCH(RIGHT(M355,255),RIGHT('Disaggregation Data'!$J$239:$J$470,255),0))=0,"",INDEX('Disaggregation Data'!$N$239:$N$470,MATCH(RIGHT(M355,255),RIGHT('Disaggregation Data'!J$239:$J$470,255),0))),"")</f>
        <v/>
      </c>
      <c r="I355" s="477" t="str">
        <f t="array" ref="I355">IFERROR(IF(INDEX('Disaggregation Records'!$G$59:$G$92,MATCH(LEFT(L355,255),LEFT('Disaggregation Records'!$D$59:$D$92,255),0))=0,"",INDEX('Disaggregation Records'!$G$59:$G$92,MATCH(LEFT(L355,255),LEFT('Disaggregation Records'!$D$59:$D$92,255),0))),"")</f>
        <v/>
      </c>
      <c r="J355" s="491" t="s">
        <v>790</v>
      </c>
      <c r="K355" s="491">
        <f t="shared" si="20"/>
        <v>37</v>
      </c>
      <c r="L355" s="491" t="str">
        <f t="shared" si="21"/>
        <v/>
      </c>
      <c r="M355" s="491" t="str">
        <f t="shared" si="22"/>
        <v/>
      </c>
      <c r="N355" s="491" t="b">
        <f t="shared" si="23"/>
        <v>0</v>
      </c>
      <c r="O355" s="492" t="s">
        <v>1945</v>
      </c>
      <c r="P355" s="201"/>
      <c r="Q355" s="178"/>
      <c r="U355" s="407"/>
      <c r="V355" s="407"/>
    </row>
    <row r="356" spans="1:22" ht="37.5" customHeight="1" x14ac:dyDescent="0.25">
      <c r="A356" s="367">
        <v>11</v>
      </c>
      <c r="B356" s="386" t="str">
        <f>IFERROR(VLOOKUP(A356,'Outcome Indicators - Section C'!$A$10:$S$35,19,FALSE),"")</f>
        <v/>
      </c>
      <c r="C356" s="490" t="str">
        <f t="array" ref="C356">IFERROR(IF(INDEX('Disaggregation Records'!$E$59:$E$92,MATCH(RIGHT(L356,255),RIGHT('Disaggregation Records'!$D$59:$D$92,255),0))=0,"",INDEX('Disaggregation Records'!$E$59:$E$92,MATCH(RIGHT(L356,255),RIGHT('Disaggregation Records'!$D$59:$D$92,255),0))),"")</f>
        <v/>
      </c>
      <c r="D356" s="490" t="str">
        <f t="array" ref="D356">IFERROR(IF(INDEX('Disaggregation Records'!$F$59:$F$92,MATCH(RIGHT(L356,255),RIGHT('Disaggregation Records'!$D$59:$D$92,255),0))=0,"",INDEX('Disaggregation Records'!$F$59:$F$92,MATCH(RIGHT(L356,255),RIGHT('Disaggregation Records'!$D$59:$D$92,255),0))),"")</f>
        <v/>
      </c>
      <c r="E356" s="370" t="str">
        <f t="array" ref="E356">IFERROR(IF(INDEX('Disaggregation Data'!$K$239:$K$470,MATCH(RIGHT(M356,255),RIGHT('Disaggregation Data'!$J$239:$J$470,255),0))=0,"",INDEX('Disaggregation Data'!$K$239:$K$470,MATCH(RIGHT(M356,255),RIGHT('Disaggregation Data'!J$239:$J$470,255),0))),"")</f>
        <v/>
      </c>
      <c r="F356" s="370" t="str">
        <f t="array" ref="F356">IFERROR(IF(INDEX('Disaggregation Data'!$L$239:$L$470,MATCH(RIGHT(M356,255),RIGHT('Disaggregation Data'!$J$239:$J$470,255),0))=0,"",INDEX('Disaggregation Data'!$L$239:$L$470,MATCH(RIGHT(M356,255),RIGHT('Disaggregation Data'!J$239:$J$470,255),0))),"")</f>
        <v/>
      </c>
      <c r="G356" s="370" t="str">
        <f t="array" ref="G356">IFERROR(IF(INDEX('Disaggregation Data'!$M$239:$M$470,MATCH(RIGHT(M356,255),RIGHT('Disaggregation Data'!$J$239:$J$470,255),0))=0,"",INDEX('Disaggregation Data'!$M$239:$M$470,MATCH(RIGHT(M356,255),RIGHT('Disaggregation Data'!J$239:$J$470,255),0))),"")</f>
        <v/>
      </c>
      <c r="H356" s="369" t="str">
        <f t="array" ref="H356">IFERROR(IF(INDEX('Disaggregation Data'!$N$239:$N$470,MATCH(RIGHT(M356,255),RIGHT('Disaggregation Data'!$J$239:$J$470,255),0))=0,"",INDEX('Disaggregation Data'!$N$239:$N$470,MATCH(RIGHT(M356,255),RIGHT('Disaggregation Data'!J$239:$J$470,255),0))),"")</f>
        <v/>
      </c>
      <c r="I356" s="477" t="str">
        <f t="array" ref="I356">IFERROR(IF(INDEX('Disaggregation Records'!$G$59:$G$92,MATCH(LEFT(L356,255),LEFT('Disaggregation Records'!$D$59:$D$92,255),0))=0,"",INDEX('Disaggregation Records'!$G$59:$G$92,MATCH(LEFT(L356,255),LEFT('Disaggregation Records'!$D$59:$D$92,255),0))),"")</f>
        <v/>
      </c>
      <c r="J356" s="491" t="s">
        <v>790</v>
      </c>
      <c r="K356" s="491">
        <f t="shared" si="20"/>
        <v>38</v>
      </c>
      <c r="L356" s="491" t="str">
        <f t="shared" si="21"/>
        <v/>
      </c>
      <c r="M356" s="491" t="str">
        <f t="shared" si="22"/>
        <v/>
      </c>
      <c r="N356" s="491" t="b">
        <f t="shared" si="23"/>
        <v>0</v>
      </c>
      <c r="O356" s="492" t="s">
        <v>1946</v>
      </c>
      <c r="P356" s="201"/>
      <c r="Q356" s="178"/>
      <c r="U356" s="407"/>
      <c r="V356" s="407"/>
    </row>
    <row r="357" spans="1:22" ht="37.5" customHeight="1" x14ac:dyDescent="0.25">
      <c r="A357" s="367">
        <v>11</v>
      </c>
      <c r="B357" s="386" t="str">
        <f>IFERROR(VLOOKUP(A357,'Outcome Indicators - Section C'!$A$10:$S$35,19,FALSE),"")</f>
        <v/>
      </c>
      <c r="C357" s="490" t="str">
        <f t="array" ref="C357">IFERROR(IF(INDEX('Disaggregation Records'!$E$59:$E$92,MATCH(RIGHT(L357,255),RIGHT('Disaggregation Records'!$D$59:$D$92,255),0))=0,"",INDEX('Disaggregation Records'!$E$59:$E$92,MATCH(RIGHT(L357,255),RIGHT('Disaggregation Records'!$D$59:$D$92,255),0))),"")</f>
        <v/>
      </c>
      <c r="D357" s="490" t="str">
        <f t="array" ref="D357">IFERROR(IF(INDEX('Disaggregation Records'!$F$59:$F$92,MATCH(RIGHT(L357,255),RIGHT('Disaggregation Records'!$D$59:$D$92,255),0))=0,"",INDEX('Disaggregation Records'!$F$59:$F$92,MATCH(RIGHT(L357,255),RIGHT('Disaggregation Records'!$D$59:$D$92,255),0))),"")</f>
        <v/>
      </c>
      <c r="E357" s="370" t="str">
        <f t="array" ref="E357">IFERROR(IF(INDEX('Disaggregation Data'!$K$239:$K$470,MATCH(RIGHT(M357,255),RIGHT('Disaggregation Data'!$J$239:$J$470,255),0))=0,"",INDEX('Disaggregation Data'!$K$239:$K$470,MATCH(RIGHT(M357,255),RIGHT('Disaggregation Data'!J$239:$J$470,255),0))),"")</f>
        <v/>
      </c>
      <c r="F357" s="370" t="str">
        <f t="array" ref="F357">IFERROR(IF(INDEX('Disaggregation Data'!$L$239:$L$470,MATCH(RIGHT(M357,255),RIGHT('Disaggregation Data'!$J$239:$J$470,255),0))=0,"",INDEX('Disaggregation Data'!$L$239:$L$470,MATCH(RIGHT(M357,255),RIGHT('Disaggregation Data'!J$239:$J$470,255),0))),"")</f>
        <v/>
      </c>
      <c r="G357" s="370" t="str">
        <f t="array" ref="G357">IFERROR(IF(INDEX('Disaggregation Data'!$M$239:$M$470,MATCH(RIGHT(M357,255),RIGHT('Disaggregation Data'!$J$239:$J$470,255),0))=0,"",INDEX('Disaggregation Data'!$M$239:$M$470,MATCH(RIGHT(M357,255),RIGHT('Disaggregation Data'!J$239:$J$470,255),0))),"")</f>
        <v/>
      </c>
      <c r="H357" s="369" t="str">
        <f t="array" ref="H357">IFERROR(IF(INDEX('Disaggregation Data'!$N$239:$N$470,MATCH(RIGHT(M357,255),RIGHT('Disaggregation Data'!$J$239:$J$470,255),0))=0,"",INDEX('Disaggregation Data'!$N$239:$N$470,MATCH(RIGHT(M357,255),RIGHT('Disaggregation Data'!J$239:$J$470,255),0))),"")</f>
        <v/>
      </c>
      <c r="I357" s="477" t="str">
        <f t="array" ref="I357">IFERROR(IF(INDEX('Disaggregation Records'!$G$59:$G$92,MATCH(LEFT(L357,255),LEFT('Disaggregation Records'!$D$59:$D$92,255),0))=0,"",INDEX('Disaggregation Records'!$G$59:$G$92,MATCH(LEFT(L357,255),LEFT('Disaggregation Records'!$D$59:$D$92,255),0))),"")</f>
        <v/>
      </c>
      <c r="J357" s="491" t="s">
        <v>790</v>
      </c>
      <c r="K357" s="491">
        <f t="shared" si="20"/>
        <v>39</v>
      </c>
      <c r="L357" s="491" t="str">
        <f t="shared" si="21"/>
        <v/>
      </c>
      <c r="M357" s="491" t="str">
        <f t="shared" si="22"/>
        <v/>
      </c>
      <c r="N357" s="491" t="b">
        <f t="shared" si="23"/>
        <v>0</v>
      </c>
      <c r="O357" s="492" t="s">
        <v>1947</v>
      </c>
      <c r="P357" s="201"/>
      <c r="Q357" s="178"/>
      <c r="U357" s="407"/>
      <c r="V357" s="407"/>
    </row>
    <row r="358" spans="1:22" ht="37.5" customHeight="1" x14ac:dyDescent="0.25">
      <c r="A358" s="367">
        <v>12</v>
      </c>
      <c r="B358" s="386" t="str">
        <f>IFERROR(VLOOKUP(A358,'Outcome Indicators - Section C'!$A$10:$S$35,19,FALSE),"")</f>
        <v/>
      </c>
      <c r="C358" s="490" t="str">
        <f t="array" ref="C358">IFERROR(IF(INDEX('Disaggregation Records'!$E$59:$E$92,MATCH(RIGHT(L358,255),RIGHT('Disaggregation Records'!$D$59:$D$92,255),0))=0,"",INDEX('Disaggregation Records'!$E$59:$E$92,MATCH(RIGHT(L358,255),RIGHT('Disaggregation Records'!$D$59:$D$92,255),0))),"")</f>
        <v/>
      </c>
      <c r="D358" s="490" t="str">
        <f t="array" ref="D358">IFERROR(IF(INDEX('Disaggregation Records'!$F$59:$F$92,MATCH(RIGHT(L358,255),RIGHT('Disaggregation Records'!$D$59:$D$92,255),0))=0,"",INDEX('Disaggregation Records'!$F$59:$F$92,MATCH(RIGHT(L358,255),RIGHT('Disaggregation Records'!$D$59:$D$92,255),0))),"")</f>
        <v/>
      </c>
      <c r="E358" s="370" t="str">
        <f t="array" ref="E358">IFERROR(IF(INDEX('Disaggregation Data'!$K$239:$K$470,MATCH(RIGHT(M358,255),RIGHT('Disaggregation Data'!$J$239:$J$470,255),0))=0,"",INDEX('Disaggregation Data'!$K$239:$K$470,MATCH(RIGHT(M358,255),RIGHT('Disaggregation Data'!J$239:$J$470,255),0))),"")</f>
        <v/>
      </c>
      <c r="F358" s="370" t="str">
        <f t="array" ref="F358">IFERROR(IF(INDEX('Disaggregation Data'!$L$239:$L$470,MATCH(RIGHT(M358,255),RIGHT('Disaggregation Data'!$J$239:$J$470,255),0))=0,"",INDEX('Disaggregation Data'!$L$239:$L$470,MATCH(RIGHT(M358,255),RIGHT('Disaggregation Data'!J$239:$J$470,255),0))),"")</f>
        <v/>
      </c>
      <c r="G358" s="370" t="str">
        <f t="array" ref="G358">IFERROR(IF(INDEX('Disaggregation Data'!$M$239:$M$470,MATCH(RIGHT(M358,255),RIGHT('Disaggregation Data'!$J$239:$J$470,255),0))=0,"",INDEX('Disaggregation Data'!$M$239:$M$470,MATCH(RIGHT(M358,255),RIGHT('Disaggregation Data'!J$239:$J$470,255),0))),"")</f>
        <v/>
      </c>
      <c r="H358" s="369" t="str">
        <f t="array" ref="H358">IFERROR(IF(INDEX('Disaggregation Data'!$N$239:$N$470,MATCH(RIGHT(M358,255),RIGHT('Disaggregation Data'!$J$239:$J$470,255),0))=0,"",INDEX('Disaggregation Data'!$N$239:$N$470,MATCH(RIGHT(M358,255),RIGHT('Disaggregation Data'!J$239:$J$470,255),0))),"")</f>
        <v/>
      </c>
      <c r="I358" s="477" t="str">
        <f t="array" ref="I358">IFERROR(IF(INDEX('Disaggregation Records'!$G$59:$G$92,MATCH(LEFT(L358,255),LEFT('Disaggregation Records'!$D$59:$D$92,255),0))=0,"",INDEX('Disaggregation Records'!$G$59:$G$92,MATCH(LEFT(L358,255),LEFT('Disaggregation Records'!$D$59:$D$92,255),0))),"")</f>
        <v/>
      </c>
      <c r="J358" s="491" t="s">
        <v>791</v>
      </c>
      <c r="K358" s="491">
        <f t="shared" si="20"/>
        <v>40</v>
      </c>
      <c r="L358" s="491" t="str">
        <f t="shared" si="21"/>
        <v/>
      </c>
      <c r="M358" s="491" t="str">
        <f t="shared" si="22"/>
        <v/>
      </c>
      <c r="N358" s="491" t="b">
        <f t="shared" si="23"/>
        <v>0</v>
      </c>
      <c r="O358" s="492" t="s">
        <v>1948</v>
      </c>
      <c r="P358" s="201"/>
      <c r="Q358" s="178"/>
      <c r="U358" s="407"/>
      <c r="V358" s="407"/>
    </row>
    <row r="359" spans="1:22" ht="37.5" customHeight="1" x14ac:dyDescent="0.25">
      <c r="A359" s="367">
        <v>12</v>
      </c>
      <c r="B359" s="386" t="str">
        <f>IFERROR(VLOOKUP(A359,'Outcome Indicators - Section C'!$A$10:$S$35,19,FALSE),"")</f>
        <v/>
      </c>
      <c r="C359" s="490" t="str">
        <f t="array" ref="C359">IFERROR(IF(INDEX('Disaggregation Records'!$E$59:$E$92,MATCH(RIGHT(L359,255),RIGHT('Disaggregation Records'!$D$59:$D$92,255),0))=0,"",INDEX('Disaggregation Records'!$E$59:$E$92,MATCH(RIGHT(L359,255),RIGHT('Disaggregation Records'!$D$59:$D$92,255),0))),"")</f>
        <v/>
      </c>
      <c r="D359" s="490" t="str">
        <f t="array" ref="D359">IFERROR(IF(INDEX('Disaggregation Records'!$F$59:$F$92,MATCH(RIGHT(L359,255),RIGHT('Disaggregation Records'!$D$59:$D$92,255),0))=0,"",INDEX('Disaggregation Records'!$F$59:$F$92,MATCH(RIGHT(L359,255),RIGHT('Disaggregation Records'!$D$59:$D$92,255),0))),"")</f>
        <v/>
      </c>
      <c r="E359" s="370" t="str">
        <f t="array" ref="E359">IFERROR(IF(INDEX('Disaggregation Data'!$K$239:$K$470,MATCH(RIGHT(M359,255),RIGHT('Disaggregation Data'!$J$239:$J$470,255),0))=0,"",INDEX('Disaggregation Data'!$K$239:$K$470,MATCH(RIGHT(M359,255),RIGHT('Disaggregation Data'!J$239:$J$470,255),0))),"")</f>
        <v/>
      </c>
      <c r="F359" s="370" t="str">
        <f t="array" ref="F359">IFERROR(IF(INDEX('Disaggregation Data'!$L$239:$L$470,MATCH(RIGHT(M359,255),RIGHT('Disaggregation Data'!$J$239:$J$470,255),0))=0,"",INDEX('Disaggregation Data'!$L$239:$L$470,MATCH(RIGHT(M359,255),RIGHT('Disaggregation Data'!J$239:$J$470,255),0))),"")</f>
        <v/>
      </c>
      <c r="G359" s="370" t="str">
        <f t="array" ref="G359">IFERROR(IF(INDEX('Disaggregation Data'!$M$239:$M$470,MATCH(RIGHT(M359,255),RIGHT('Disaggregation Data'!$J$239:$J$470,255),0))=0,"",INDEX('Disaggregation Data'!$M$239:$M$470,MATCH(RIGHT(M359,255),RIGHT('Disaggregation Data'!J$239:$J$470,255),0))),"")</f>
        <v/>
      </c>
      <c r="H359" s="369" t="str">
        <f t="array" ref="H359">IFERROR(IF(INDEX('Disaggregation Data'!$N$239:$N$470,MATCH(RIGHT(M359,255),RIGHT('Disaggregation Data'!$J$239:$J$470,255),0))=0,"",INDEX('Disaggregation Data'!$N$239:$N$470,MATCH(RIGHT(M359,255),RIGHT('Disaggregation Data'!J$239:$J$470,255),0))),"")</f>
        <v/>
      </c>
      <c r="I359" s="477" t="str">
        <f t="array" ref="I359">IFERROR(IF(INDEX('Disaggregation Records'!$G$59:$G$92,MATCH(LEFT(L359,255),LEFT('Disaggregation Records'!$D$59:$D$92,255),0))=0,"",INDEX('Disaggregation Records'!$G$59:$G$92,MATCH(LEFT(L359,255),LEFT('Disaggregation Records'!$D$59:$D$92,255),0))),"")</f>
        <v/>
      </c>
      <c r="J359" s="491" t="s">
        <v>791</v>
      </c>
      <c r="K359" s="491">
        <f t="shared" si="20"/>
        <v>41</v>
      </c>
      <c r="L359" s="491" t="str">
        <f t="shared" si="21"/>
        <v/>
      </c>
      <c r="M359" s="491" t="str">
        <f t="shared" si="22"/>
        <v/>
      </c>
      <c r="N359" s="491" t="b">
        <f t="shared" si="23"/>
        <v>0</v>
      </c>
      <c r="O359" s="492" t="s">
        <v>1949</v>
      </c>
      <c r="P359" s="201"/>
      <c r="Q359" s="178"/>
      <c r="U359" s="407"/>
      <c r="V359" s="407"/>
    </row>
    <row r="360" spans="1:22" ht="37.5" customHeight="1" x14ac:dyDescent="0.25">
      <c r="A360" s="367">
        <v>12</v>
      </c>
      <c r="B360" s="386" t="str">
        <f>IFERROR(VLOOKUP(A360,'Outcome Indicators - Section C'!$A$10:$S$35,19,FALSE),"")</f>
        <v/>
      </c>
      <c r="C360" s="490" t="str">
        <f t="array" ref="C360">IFERROR(IF(INDEX('Disaggregation Records'!$E$59:$E$92,MATCH(RIGHT(L360,255),RIGHT('Disaggregation Records'!$D$59:$D$92,255),0))=0,"",INDEX('Disaggregation Records'!$E$59:$E$92,MATCH(RIGHT(L360,255),RIGHT('Disaggregation Records'!$D$59:$D$92,255),0))),"")</f>
        <v/>
      </c>
      <c r="D360" s="490" t="str">
        <f t="array" ref="D360">IFERROR(IF(INDEX('Disaggregation Records'!$F$59:$F$92,MATCH(RIGHT(L360,255),RIGHT('Disaggregation Records'!$D$59:$D$92,255),0))=0,"",INDEX('Disaggregation Records'!$F$59:$F$92,MATCH(RIGHT(L360,255),RIGHT('Disaggregation Records'!$D$59:$D$92,255),0))),"")</f>
        <v/>
      </c>
      <c r="E360" s="370" t="str">
        <f t="array" ref="E360">IFERROR(IF(INDEX('Disaggregation Data'!$K$239:$K$470,MATCH(RIGHT(M360,255),RIGHT('Disaggregation Data'!$J$239:$J$470,255),0))=0,"",INDEX('Disaggregation Data'!$K$239:$K$470,MATCH(RIGHT(M360,255),RIGHT('Disaggregation Data'!J$239:$J$470,255),0))),"")</f>
        <v/>
      </c>
      <c r="F360" s="370" t="str">
        <f t="array" ref="F360">IFERROR(IF(INDEX('Disaggregation Data'!$L$239:$L$470,MATCH(RIGHT(M360,255),RIGHT('Disaggregation Data'!$J$239:$J$470,255),0))=0,"",INDEX('Disaggregation Data'!$L$239:$L$470,MATCH(RIGHT(M360,255),RIGHT('Disaggregation Data'!J$239:$J$470,255),0))),"")</f>
        <v/>
      </c>
      <c r="G360" s="370" t="str">
        <f t="array" ref="G360">IFERROR(IF(INDEX('Disaggregation Data'!$M$239:$M$470,MATCH(RIGHT(M360,255),RIGHT('Disaggregation Data'!$J$239:$J$470,255),0))=0,"",INDEX('Disaggregation Data'!$M$239:$M$470,MATCH(RIGHT(M360,255),RIGHT('Disaggregation Data'!J$239:$J$470,255),0))),"")</f>
        <v/>
      </c>
      <c r="H360" s="369" t="str">
        <f t="array" ref="H360">IFERROR(IF(INDEX('Disaggregation Data'!$N$239:$N$470,MATCH(RIGHT(M360,255),RIGHT('Disaggregation Data'!$J$239:$J$470,255),0))=0,"",INDEX('Disaggregation Data'!$N$239:$N$470,MATCH(RIGHT(M360,255),RIGHT('Disaggregation Data'!J$239:$J$470,255),0))),"")</f>
        <v/>
      </c>
      <c r="I360" s="477" t="str">
        <f t="array" ref="I360">IFERROR(IF(INDEX('Disaggregation Records'!$G$59:$G$92,MATCH(LEFT(L360,255),LEFT('Disaggregation Records'!$D$59:$D$92,255),0))=0,"",INDEX('Disaggregation Records'!$G$59:$G$92,MATCH(LEFT(L360,255),LEFT('Disaggregation Records'!$D$59:$D$92,255),0))),"")</f>
        <v/>
      </c>
      <c r="J360" s="491" t="s">
        <v>791</v>
      </c>
      <c r="K360" s="491">
        <f t="shared" si="20"/>
        <v>42</v>
      </c>
      <c r="L360" s="491" t="str">
        <f t="shared" si="21"/>
        <v/>
      </c>
      <c r="M360" s="491" t="str">
        <f t="shared" si="22"/>
        <v/>
      </c>
      <c r="N360" s="491" t="b">
        <f t="shared" si="23"/>
        <v>0</v>
      </c>
      <c r="O360" s="492" t="s">
        <v>1950</v>
      </c>
      <c r="P360" s="201"/>
      <c r="Q360" s="178"/>
      <c r="U360" s="407"/>
      <c r="V360" s="407"/>
    </row>
    <row r="361" spans="1:22" ht="37.5" customHeight="1" x14ac:dyDescent="0.25">
      <c r="A361" s="367">
        <v>12</v>
      </c>
      <c r="B361" s="386" t="str">
        <f>IFERROR(VLOOKUP(A361,'Outcome Indicators - Section C'!$A$10:$S$35,19,FALSE),"")</f>
        <v/>
      </c>
      <c r="C361" s="490" t="str">
        <f t="array" ref="C361">IFERROR(IF(INDEX('Disaggregation Records'!$E$59:$E$92,MATCH(RIGHT(L361,255),RIGHT('Disaggregation Records'!$D$59:$D$92,255),0))=0,"",INDEX('Disaggregation Records'!$E$59:$E$92,MATCH(RIGHT(L361,255),RIGHT('Disaggregation Records'!$D$59:$D$92,255),0))),"")</f>
        <v/>
      </c>
      <c r="D361" s="490" t="str">
        <f t="array" ref="D361">IFERROR(IF(INDEX('Disaggregation Records'!$F$59:$F$92,MATCH(RIGHT(L361,255),RIGHT('Disaggregation Records'!$D$59:$D$92,255),0))=0,"",INDEX('Disaggregation Records'!$F$59:$F$92,MATCH(RIGHT(L361,255),RIGHT('Disaggregation Records'!$D$59:$D$92,255),0))),"")</f>
        <v/>
      </c>
      <c r="E361" s="370" t="str">
        <f t="array" ref="E361">IFERROR(IF(INDEX('Disaggregation Data'!$K$239:$K$470,MATCH(RIGHT(M361,255),RIGHT('Disaggregation Data'!$J$239:$J$470,255),0))=0,"",INDEX('Disaggregation Data'!$K$239:$K$470,MATCH(RIGHT(M361,255),RIGHT('Disaggregation Data'!J$239:$J$470,255),0))),"")</f>
        <v/>
      </c>
      <c r="F361" s="370" t="str">
        <f t="array" ref="F361">IFERROR(IF(INDEX('Disaggregation Data'!$L$239:$L$470,MATCH(RIGHT(M361,255),RIGHT('Disaggregation Data'!$J$239:$J$470,255),0))=0,"",INDEX('Disaggregation Data'!$L$239:$L$470,MATCH(RIGHT(M361,255),RIGHT('Disaggregation Data'!J$239:$J$470,255),0))),"")</f>
        <v/>
      </c>
      <c r="G361" s="370" t="str">
        <f t="array" ref="G361">IFERROR(IF(INDEX('Disaggregation Data'!$M$239:$M$470,MATCH(RIGHT(M361,255),RIGHT('Disaggregation Data'!$J$239:$J$470,255),0))=0,"",INDEX('Disaggregation Data'!$M$239:$M$470,MATCH(RIGHT(M361,255),RIGHT('Disaggregation Data'!J$239:$J$470,255),0))),"")</f>
        <v/>
      </c>
      <c r="H361" s="369" t="str">
        <f t="array" ref="H361">IFERROR(IF(INDEX('Disaggregation Data'!$N$239:$N$470,MATCH(RIGHT(M361,255),RIGHT('Disaggregation Data'!$J$239:$J$470,255),0))=0,"",INDEX('Disaggregation Data'!$N$239:$N$470,MATCH(RIGHT(M361,255),RIGHT('Disaggregation Data'!J$239:$J$470,255),0))),"")</f>
        <v/>
      </c>
      <c r="I361" s="477" t="str">
        <f t="array" ref="I361">IFERROR(IF(INDEX('Disaggregation Records'!$G$59:$G$92,MATCH(LEFT(L361,255),LEFT('Disaggregation Records'!$D$59:$D$92,255),0))=0,"",INDEX('Disaggregation Records'!$G$59:$G$92,MATCH(LEFT(L361,255),LEFT('Disaggregation Records'!$D$59:$D$92,255),0))),"")</f>
        <v/>
      </c>
      <c r="J361" s="491" t="s">
        <v>791</v>
      </c>
      <c r="K361" s="491">
        <f t="shared" si="20"/>
        <v>43</v>
      </c>
      <c r="L361" s="491" t="str">
        <f t="shared" si="21"/>
        <v/>
      </c>
      <c r="M361" s="491" t="str">
        <f t="shared" si="22"/>
        <v/>
      </c>
      <c r="N361" s="491" t="b">
        <f t="shared" si="23"/>
        <v>0</v>
      </c>
      <c r="O361" s="492" t="s">
        <v>1951</v>
      </c>
      <c r="P361" s="201"/>
      <c r="Q361" s="178"/>
      <c r="U361" s="407"/>
      <c r="V361" s="407"/>
    </row>
    <row r="362" spans="1:22" ht="37.5" customHeight="1" x14ac:dyDescent="0.25">
      <c r="A362" s="367">
        <v>12</v>
      </c>
      <c r="B362" s="386" t="str">
        <f>IFERROR(VLOOKUP(A362,'Outcome Indicators - Section C'!$A$10:$S$35,19,FALSE),"")</f>
        <v/>
      </c>
      <c r="C362" s="490" t="str">
        <f t="array" ref="C362">IFERROR(IF(INDEX('Disaggregation Records'!$E$59:$E$92,MATCH(RIGHT(L362,255),RIGHT('Disaggregation Records'!$D$59:$D$92,255),0))=0,"",INDEX('Disaggregation Records'!$E$59:$E$92,MATCH(RIGHT(L362,255),RIGHT('Disaggregation Records'!$D$59:$D$92,255),0))),"")</f>
        <v/>
      </c>
      <c r="D362" s="490" t="str">
        <f t="array" ref="D362">IFERROR(IF(INDEX('Disaggregation Records'!$F$59:$F$92,MATCH(RIGHT(L362,255),RIGHT('Disaggregation Records'!$D$59:$D$92,255),0))=0,"",INDEX('Disaggregation Records'!$F$59:$F$92,MATCH(RIGHT(L362,255),RIGHT('Disaggregation Records'!$D$59:$D$92,255),0))),"")</f>
        <v/>
      </c>
      <c r="E362" s="370" t="str">
        <f t="array" ref="E362">IFERROR(IF(INDEX('Disaggregation Data'!$K$239:$K$470,MATCH(RIGHT(M362,255),RIGHT('Disaggregation Data'!$J$239:$J$470,255),0))=0,"",INDEX('Disaggregation Data'!$K$239:$K$470,MATCH(RIGHT(M362,255),RIGHT('Disaggregation Data'!J$239:$J$470,255),0))),"")</f>
        <v/>
      </c>
      <c r="F362" s="370" t="str">
        <f t="array" ref="F362">IFERROR(IF(INDEX('Disaggregation Data'!$L$239:$L$470,MATCH(RIGHT(M362,255),RIGHT('Disaggregation Data'!$J$239:$J$470,255),0))=0,"",INDEX('Disaggregation Data'!$L$239:$L$470,MATCH(RIGHT(M362,255),RIGHT('Disaggregation Data'!J$239:$J$470,255),0))),"")</f>
        <v/>
      </c>
      <c r="G362" s="370" t="str">
        <f t="array" ref="G362">IFERROR(IF(INDEX('Disaggregation Data'!$M$239:$M$470,MATCH(RIGHT(M362,255),RIGHT('Disaggregation Data'!$J$239:$J$470,255),0))=0,"",INDEX('Disaggregation Data'!$M$239:$M$470,MATCH(RIGHT(M362,255),RIGHT('Disaggregation Data'!J$239:$J$470,255),0))),"")</f>
        <v/>
      </c>
      <c r="H362" s="369" t="str">
        <f t="array" ref="H362">IFERROR(IF(INDEX('Disaggregation Data'!$N$239:$N$470,MATCH(RIGHT(M362,255),RIGHT('Disaggregation Data'!$J$239:$J$470,255),0))=0,"",INDEX('Disaggregation Data'!$N$239:$N$470,MATCH(RIGHT(M362,255),RIGHT('Disaggregation Data'!J$239:$J$470,255),0))),"")</f>
        <v/>
      </c>
      <c r="I362" s="477" t="str">
        <f t="array" ref="I362">IFERROR(IF(INDEX('Disaggregation Records'!$G$59:$G$92,MATCH(LEFT(L362,255),LEFT('Disaggregation Records'!$D$59:$D$92,255),0))=0,"",INDEX('Disaggregation Records'!$G$59:$G$92,MATCH(LEFT(L362,255),LEFT('Disaggregation Records'!$D$59:$D$92,255),0))),"")</f>
        <v/>
      </c>
      <c r="J362" s="491" t="s">
        <v>791</v>
      </c>
      <c r="K362" s="491">
        <f t="shared" si="20"/>
        <v>44</v>
      </c>
      <c r="L362" s="491" t="str">
        <f t="shared" si="21"/>
        <v/>
      </c>
      <c r="M362" s="491" t="str">
        <f t="shared" si="22"/>
        <v/>
      </c>
      <c r="N362" s="491" t="b">
        <f t="shared" si="23"/>
        <v>0</v>
      </c>
      <c r="O362" s="492" t="s">
        <v>1952</v>
      </c>
      <c r="P362" s="201"/>
      <c r="Q362" s="178"/>
      <c r="U362" s="407"/>
      <c r="V362" s="407"/>
    </row>
    <row r="363" spans="1:22" ht="37.5" customHeight="1" x14ac:dyDescent="0.25">
      <c r="A363" s="367">
        <v>12</v>
      </c>
      <c r="B363" s="386" t="str">
        <f>IFERROR(VLOOKUP(A363,'Outcome Indicators - Section C'!$A$10:$S$35,19,FALSE),"")</f>
        <v/>
      </c>
      <c r="C363" s="490" t="str">
        <f t="array" ref="C363">IFERROR(IF(INDEX('Disaggregation Records'!$E$59:$E$92,MATCH(RIGHT(L363,255),RIGHT('Disaggregation Records'!$D$59:$D$92,255),0))=0,"",INDEX('Disaggregation Records'!$E$59:$E$92,MATCH(RIGHT(L363,255),RIGHT('Disaggregation Records'!$D$59:$D$92,255),0))),"")</f>
        <v/>
      </c>
      <c r="D363" s="490" t="str">
        <f t="array" ref="D363">IFERROR(IF(INDEX('Disaggregation Records'!$F$59:$F$92,MATCH(RIGHT(L363,255),RIGHT('Disaggregation Records'!$D$59:$D$92,255),0))=0,"",INDEX('Disaggregation Records'!$F$59:$F$92,MATCH(RIGHT(L363,255),RIGHT('Disaggregation Records'!$D$59:$D$92,255),0))),"")</f>
        <v/>
      </c>
      <c r="E363" s="370" t="str">
        <f t="array" ref="E363">IFERROR(IF(INDEX('Disaggregation Data'!$K$239:$K$470,MATCH(RIGHT(M363,255),RIGHT('Disaggregation Data'!$J$239:$J$470,255),0))=0,"",INDEX('Disaggregation Data'!$K$239:$K$470,MATCH(RIGHT(M363,255),RIGHT('Disaggregation Data'!J$239:$J$470,255),0))),"")</f>
        <v/>
      </c>
      <c r="F363" s="370" t="str">
        <f t="array" ref="F363">IFERROR(IF(INDEX('Disaggregation Data'!$L$239:$L$470,MATCH(RIGHT(M363,255),RIGHT('Disaggregation Data'!$J$239:$J$470,255),0))=0,"",INDEX('Disaggregation Data'!$L$239:$L$470,MATCH(RIGHT(M363,255),RIGHT('Disaggregation Data'!J$239:$J$470,255),0))),"")</f>
        <v/>
      </c>
      <c r="G363" s="370" t="str">
        <f t="array" ref="G363">IFERROR(IF(INDEX('Disaggregation Data'!$M$239:$M$470,MATCH(RIGHT(M363,255),RIGHT('Disaggregation Data'!$J$239:$J$470,255),0))=0,"",INDEX('Disaggregation Data'!$M$239:$M$470,MATCH(RIGHT(M363,255),RIGHT('Disaggregation Data'!J$239:$J$470,255),0))),"")</f>
        <v/>
      </c>
      <c r="H363" s="369" t="str">
        <f t="array" ref="H363">IFERROR(IF(INDEX('Disaggregation Data'!$N$239:$N$470,MATCH(RIGHT(M363,255),RIGHT('Disaggregation Data'!$J$239:$J$470,255),0))=0,"",INDEX('Disaggregation Data'!$N$239:$N$470,MATCH(RIGHT(M363,255),RIGHT('Disaggregation Data'!J$239:$J$470,255),0))),"")</f>
        <v/>
      </c>
      <c r="I363" s="477" t="str">
        <f t="array" ref="I363">IFERROR(IF(INDEX('Disaggregation Records'!$G$59:$G$92,MATCH(LEFT(L363,255),LEFT('Disaggregation Records'!$D$59:$D$92,255),0))=0,"",INDEX('Disaggregation Records'!$G$59:$G$92,MATCH(LEFT(L363,255),LEFT('Disaggregation Records'!$D$59:$D$92,255),0))),"")</f>
        <v/>
      </c>
      <c r="J363" s="491" t="s">
        <v>791</v>
      </c>
      <c r="K363" s="491">
        <f t="shared" si="20"/>
        <v>45</v>
      </c>
      <c r="L363" s="491" t="str">
        <f t="shared" si="21"/>
        <v/>
      </c>
      <c r="M363" s="491" t="str">
        <f t="shared" si="22"/>
        <v/>
      </c>
      <c r="N363" s="491" t="b">
        <f t="shared" si="23"/>
        <v>0</v>
      </c>
      <c r="O363" s="492" t="s">
        <v>1953</v>
      </c>
      <c r="P363" s="201"/>
      <c r="Q363" s="178"/>
      <c r="U363" s="407"/>
      <c r="V363" s="407"/>
    </row>
    <row r="364" spans="1:22" ht="37.5" customHeight="1" x14ac:dyDescent="0.25">
      <c r="A364" s="367">
        <v>12</v>
      </c>
      <c r="B364" s="386" t="str">
        <f>IFERROR(VLOOKUP(A364,'Outcome Indicators - Section C'!$A$10:$S$35,19,FALSE),"")</f>
        <v/>
      </c>
      <c r="C364" s="490" t="str">
        <f t="array" ref="C364">IFERROR(IF(INDEX('Disaggregation Records'!$E$59:$E$92,MATCH(RIGHT(L364,255),RIGHT('Disaggregation Records'!$D$59:$D$92,255),0))=0,"",INDEX('Disaggregation Records'!$E$59:$E$92,MATCH(RIGHT(L364,255),RIGHT('Disaggregation Records'!$D$59:$D$92,255),0))),"")</f>
        <v/>
      </c>
      <c r="D364" s="490" t="str">
        <f t="array" ref="D364">IFERROR(IF(INDEX('Disaggregation Records'!$F$59:$F$92,MATCH(RIGHT(L364,255),RIGHT('Disaggregation Records'!$D$59:$D$92,255),0))=0,"",INDEX('Disaggregation Records'!$F$59:$F$92,MATCH(RIGHT(L364,255),RIGHT('Disaggregation Records'!$D$59:$D$92,255),0))),"")</f>
        <v/>
      </c>
      <c r="E364" s="370" t="str">
        <f t="array" ref="E364">IFERROR(IF(INDEX('Disaggregation Data'!$K$239:$K$470,MATCH(RIGHT(M364,255),RIGHT('Disaggregation Data'!$J$239:$J$470,255),0))=0,"",INDEX('Disaggregation Data'!$K$239:$K$470,MATCH(RIGHT(M364,255),RIGHT('Disaggregation Data'!J$239:$J$470,255),0))),"")</f>
        <v/>
      </c>
      <c r="F364" s="370" t="str">
        <f t="array" ref="F364">IFERROR(IF(INDEX('Disaggregation Data'!$L$239:$L$470,MATCH(RIGHT(M364,255),RIGHT('Disaggregation Data'!$J$239:$J$470,255),0))=0,"",INDEX('Disaggregation Data'!$L$239:$L$470,MATCH(RIGHT(M364,255),RIGHT('Disaggregation Data'!J$239:$J$470,255),0))),"")</f>
        <v/>
      </c>
      <c r="G364" s="370" t="str">
        <f t="array" ref="G364">IFERROR(IF(INDEX('Disaggregation Data'!$M$239:$M$470,MATCH(RIGHT(M364,255),RIGHT('Disaggregation Data'!$J$239:$J$470,255),0))=0,"",INDEX('Disaggregation Data'!$M$239:$M$470,MATCH(RIGHT(M364,255),RIGHT('Disaggregation Data'!J$239:$J$470,255),0))),"")</f>
        <v/>
      </c>
      <c r="H364" s="369" t="str">
        <f t="array" ref="H364">IFERROR(IF(INDEX('Disaggregation Data'!$N$239:$N$470,MATCH(RIGHT(M364,255),RIGHT('Disaggregation Data'!$J$239:$J$470,255),0))=0,"",INDEX('Disaggregation Data'!$N$239:$N$470,MATCH(RIGHT(M364,255),RIGHT('Disaggregation Data'!J$239:$J$470,255),0))),"")</f>
        <v/>
      </c>
      <c r="I364" s="477" t="str">
        <f t="array" ref="I364">IFERROR(IF(INDEX('Disaggregation Records'!$G$59:$G$92,MATCH(LEFT(L364,255),LEFT('Disaggregation Records'!$D$59:$D$92,255),0))=0,"",INDEX('Disaggregation Records'!$G$59:$G$92,MATCH(LEFT(L364,255),LEFT('Disaggregation Records'!$D$59:$D$92,255),0))),"")</f>
        <v/>
      </c>
      <c r="J364" s="491" t="s">
        <v>791</v>
      </c>
      <c r="K364" s="491">
        <f t="shared" si="20"/>
        <v>46</v>
      </c>
      <c r="L364" s="491" t="str">
        <f t="shared" si="21"/>
        <v/>
      </c>
      <c r="M364" s="491" t="str">
        <f t="shared" si="22"/>
        <v/>
      </c>
      <c r="N364" s="491" t="b">
        <f t="shared" si="23"/>
        <v>0</v>
      </c>
      <c r="O364" s="492" t="s">
        <v>1954</v>
      </c>
      <c r="P364" s="201"/>
      <c r="Q364" s="178"/>
      <c r="U364" s="407"/>
      <c r="V364" s="407"/>
    </row>
    <row r="365" spans="1:22" ht="37.5" customHeight="1" x14ac:dyDescent="0.25">
      <c r="A365" s="367">
        <v>12</v>
      </c>
      <c r="B365" s="386" t="str">
        <f>IFERROR(VLOOKUP(A365,'Outcome Indicators - Section C'!$A$10:$S$35,19,FALSE),"")</f>
        <v/>
      </c>
      <c r="C365" s="490" t="str">
        <f t="array" ref="C365">IFERROR(IF(INDEX('Disaggregation Records'!$E$59:$E$92,MATCH(RIGHT(L365,255),RIGHT('Disaggregation Records'!$D$59:$D$92,255),0))=0,"",INDEX('Disaggregation Records'!$E$59:$E$92,MATCH(RIGHT(L365,255),RIGHT('Disaggregation Records'!$D$59:$D$92,255),0))),"")</f>
        <v/>
      </c>
      <c r="D365" s="490" t="str">
        <f t="array" ref="D365">IFERROR(IF(INDEX('Disaggregation Records'!$F$59:$F$92,MATCH(RIGHT(L365,255),RIGHT('Disaggregation Records'!$D$59:$D$92,255),0))=0,"",INDEX('Disaggregation Records'!$F$59:$F$92,MATCH(RIGHT(L365,255),RIGHT('Disaggregation Records'!$D$59:$D$92,255),0))),"")</f>
        <v/>
      </c>
      <c r="E365" s="370" t="str">
        <f t="array" ref="E365">IFERROR(IF(INDEX('Disaggregation Data'!$K$239:$K$470,MATCH(RIGHT(M365,255),RIGHT('Disaggregation Data'!$J$239:$J$470,255),0))=0,"",INDEX('Disaggregation Data'!$K$239:$K$470,MATCH(RIGHT(M365,255),RIGHT('Disaggregation Data'!J$239:$J$470,255),0))),"")</f>
        <v/>
      </c>
      <c r="F365" s="370" t="str">
        <f t="array" ref="F365">IFERROR(IF(INDEX('Disaggregation Data'!$L$239:$L$470,MATCH(RIGHT(M365,255),RIGHT('Disaggregation Data'!$J$239:$J$470,255),0))=0,"",INDEX('Disaggregation Data'!$L$239:$L$470,MATCH(RIGHT(M365,255),RIGHT('Disaggregation Data'!J$239:$J$470,255),0))),"")</f>
        <v/>
      </c>
      <c r="G365" s="370" t="str">
        <f t="array" ref="G365">IFERROR(IF(INDEX('Disaggregation Data'!$M$239:$M$470,MATCH(RIGHT(M365,255),RIGHT('Disaggregation Data'!$J$239:$J$470,255),0))=0,"",INDEX('Disaggregation Data'!$M$239:$M$470,MATCH(RIGHT(M365,255),RIGHT('Disaggregation Data'!J$239:$J$470,255),0))),"")</f>
        <v/>
      </c>
      <c r="H365" s="369" t="str">
        <f t="array" ref="H365">IFERROR(IF(INDEX('Disaggregation Data'!$N$239:$N$470,MATCH(RIGHT(M365,255),RIGHT('Disaggregation Data'!$J$239:$J$470,255),0))=0,"",INDEX('Disaggregation Data'!$N$239:$N$470,MATCH(RIGHT(M365,255),RIGHT('Disaggregation Data'!J$239:$J$470,255),0))),"")</f>
        <v/>
      </c>
      <c r="I365" s="477" t="str">
        <f t="array" ref="I365">IFERROR(IF(INDEX('Disaggregation Records'!$G$59:$G$92,MATCH(LEFT(L365,255),LEFT('Disaggregation Records'!$D$59:$D$92,255),0))=0,"",INDEX('Disaggregation Records'!$G$59:$G$92,MATCH(LEFT(L365,255),LEFT('Disaggregation Records'!$D$59:$D$92,255),0))),"")</f>
        <v/>
      </c>
      <c r="J365" s="491" t="s">
        <v>791</v>
      </c>
      <c r="K365" s="491">
        <f t="shared" si="20"/>
        <v>47</v>
      </c>
      <c r="L365" s="491" t="str">
        <f t="shared" si="21"/>
        <v/>
      </c>
      <c r="M365" s="491" t="str">
        <f t="shared" si="22"/>
        <v/>
      </c>
      <c r="N365" s="491" t="b">
        <f t="shared" si="23"/>
        <v>0</v>
      </c>
      <c r="O365" s="492" t="s">
        <v>1955</v>
      </c>
      <c r="P365" s="201"/>
      <c r="Q365" s="178"/>
      <c r="U365" s="407"/>
      <c r="V365" s="407"/>
    </row>
    <row r="366" spans="1:22" ht="37.5" customHeight="1" x14ac:dyDescent="0.25">
      <c r="A366" s="367">
        <v>12</v>
      </c>
      <c r="B366" s="386" t="str">
        <f>IFERROR(VLOOKUP(A366,'Outcome Indicators - Section C'!$A$10:$S$35,19,FALSE),"")</f>
        <v/>
      </c>
      <c r="C366" s="490" t="str">
        <f t="array" ref="C366">IFERROR(IF(INDEX('Disaggregation Records'!$E$59:$E$92,MATCH(RIGHT(L366,255),RIGHT('Disaggregation Records'!$D$59:$D$92,255),0))=0,"",INDEX('Disaggregation Records'!$E$59:$E$92,MATCH(RIGHT(L366,255),RIGHT('Disaggregation Records'!$D$59:$D$92,255),0))),"")</f>
        <v/>
      </c>
      <c r="D366" s="490" t="str">
        <f t="array" ref="D366">IFERROR(IF(INDEX('Disaggregation Records'!$F$59:$F$92,MATCH(RIGHT(L366,255),RIGHT('Disaggregation Records'!$D$59:$D$92,255),0))=0,"",INDEX('Disaggregation Records'!$F$59:$F$92,MATCH(RIGHT(L366,255),RIGHT('Disaggregation Records'!$D$59:$D$92,255),0))),"")</f>
        <v/>
      </c>
      <c r="E366" s="370" t="str">
        <f t="array" ref="E366">IFERROR(IF(INDEX('Disaggregation Data'!$K$239:$K$470,MATCH(RIGHT(M366,255),RIGHT('Disaggregation Data'!$J$239:$J$470,255),0))=0,"",INDEX('Disaggregation Data'!$K$239:$K$470,MATCH(RIGHT(M366,255),RIGHT('Disaggregation Data'!J$239:$J$470,255),0))),"")</f>
        <v/>
      </c>
      <c r="F366" s="370" t="str">
        <f t="array" ref="F366">IFERROR(IF(INDEX('Disaggregation Data'!$L$239:$L$470,MATCH(RIGHT(M366,255),RIGHT('Disaggregation Data'!$J$239:$J$470,255),0))=0,"",INDEX('Disaggregation Data'!$L$239:$L$470,MATCH(RIGHT(M366,255),RIGHT('Disaggregation Data'!J$239:$J$470,255),0))),"")</f>
        <v/>
      </c>
      <c r="G366" s="370" t="str">
        <f t="array" ref="G366">IFERROR(IF(INDEX('Disaggregation Data'!$M$239:$M$470,MATCH(RIGHT(M366,255),RIGHT('Disaggregation Data'!$J$239:$J$470,255),0))=0,"",INDEX('Disaggregation Data'!$M$239:$M$470,MATCH(RIGHT(M366,255),RIGHT('Disaggregation Data'!J$239:$J$470,255),0))),"")</f>
        <v/>
      </c>
      <c r="H366" s="369" t="str">
        <f t="array" ref="H366">IFERROR(IF(INDEX('Disaggregation Data'!$N$239:$N$470,MATCH(RIGHT(M366,255),RIGHT('Disaggregation Data'!$J$239:$J$470,255),0))=0,"",INDEX('Disaggregation Data'!$N$239:$N$470,MATCH(RIGHT(M366,255),RIGHT('Disaggregation Data'!J$239:$J$470,255),0))),"")</f>
        <v/>
      </c>
      <c r="I366" s="477" t="str">
        <f t="array" ref="I366">IFERROR(IF(INDEX('Disaggregation Records'!$G$59:$G$92,MATCH(LEFT(L366,255),LEFT('Disaggregation Records'!$D$59:$D$92,255),0))=0,"",INDEX('Disaggregation Records'!$G$59:$G$92,MATCH(LEFT(L366,255),LEFT('Disaggregation Records'!$D$59:$D$92,255),0))),"")</f>
        <v/>
      </c>
      <c r="J366" s="491" t="s">
        <v>791</v>
      </c>
      <c r="K366" s="491">
        <f t="shared" si="20"/>
        <v>48</v>
      </c>
      <c r="L366" s="491" t="str">
        <f t="shared" si="21"/>
        <v/>
      </c>
      <c r="M366" s="491" t="str">
        <f t="shared" si="22"/>
        <v/>
      </c>
      <c r="N366" s="491" t="b">
        <f t="shared" si="23"/>
        <v>0</v>
      </c>
      <c r="O366" s="492" t="s">
        <v>1956</v>
      </c>
      <c r="P366" s="201"/>
      <c r="Q366" s="178"/>
      <c r="U366" s="407"/>
      <c r="V366" s="407"/>
    </row>
    <row r="367" spans="1:22" ht="37.5" customHeight="1" x14ac:dyDescent="0.25">
      <c r="A367" s="367">
        <v>12</v>
      </c>
      <c r="B367" s="386" t="str">
        <f>IFERROR(VLOOKUP(A367,'Outcome Indicators - Section C'!$A$10:$S$35,19,FALSE),"")</f>
        <v/>
      </c>
      <c r="C367" s="490" t="str">
        <f t="array" ref="C367">IFERROR(IF(INDEX('Disaggregation Records'!$E$59:$E$92,MATCH(RIGHT(L367,255),RIGHT('Disaggregation Records'!$D$59:$D$92,255),0))=0,"",INDEX('Disaggregation Records'!$E$59:$E$92,MATCH(RIGHT(L367,255),RIGHT('Disaggregation Records'!$D$59:$D$92,255),0))),"")</f>
        <v/>
      </c>
      <c r="D367" s="490" t="str">
        <f t="array" ref="D367">IFERROR(IF(INDEX('Disaggregation Records'!$F$59:$F$92,MATCH(RIGHT(L367,255),RIGHT('Disaggregation Records'!$D$59:$D$92,255),0))=0,"",INDEX('Disaggregation Records'!$F$59:$F$92,MATCH(RIGHT(L367,255),RIGHT('Disaggregation Records'!$D$59:$D$92,255),0))),"")</f>
        <v/>
      </c>
      <c r="E367" s="370" t="str">
        <f t="array" ref="E367">IFERROR(IF(INDEX('Disaggregation Data'!$K$239:$K$470,MATCH(RIGHT(M367,255),RIGHT('Disaggregation Data'!$J$239:$J$470,255),0))=0,"",INDEX('Disaggregation Data'!$K$239:$K$470,MATCH(RIGHT(M367,255),RIGHT('Disaggregation Data'!J$239:$J$470,255),0))),"")</f>
        <v/>
      </c>
      <c r="F367" s="370" t="str">
        <f t="array" ref="F367">IFERROR(IF(INDEX('Disaggregation Data'!$L$239:$L$470,MATCH(RIGHT(M367,255),RIGHT('Disaggregation Data'!$J$239:$J$470,255),0))=0,"",INDEX('Disaggregation Data'!$L$239:$L$470,MATCH(RIGHT(M367,255),RIGHT('Disaggregation Data'!J$239:$J$470,255),0))),"")</f>
        <v/>
      </c>
      <c r="G367" s="370" t="str">
        <f t="array" ref="G367">IFERROR(IF(INDEX('Disaggregation Data'!$M$239:$M$470,MATCH(RIGHT(M367,255),RIGHT('Disaggregation Data'!$J$239:$J$470,255),0))=0,"",INDEX('Disaggregation Data'!$M$239:$M$470,MATCH(RIGHT(M367,255),RIGHT('Disaggregation Data'!J$239:$J$470,255),0))),"")</f>
        <v/>
      </c>
      <c r="H367" s="369" t="str">
        <f t="array" ref="H367">IFERROR(IF(INDEX('Disaggregation Data'!$N$239:$N$470,MATCH(RIGHT(M367,255),RIGHT('Disaggregation Data'!$J$239:$J$470,255),0))=0,"",INDEX('Disaggregation Data'!$N$239:$N$470,MATCH(RIGHT(M367,255),RIGHT('Disaggregation Data'!J$239:$J$470,255),0))),"")</f>
        <v/>
      </c>
      <c r="I367" s="477" t="str">
        <f t="array" ref="I367">IFERROR(IF(INDEX('Disaggregation Records'!$G$59:$G$92,MATCH(LEFT(L367,255),LEFT('Disaggregation Records'!$D$59:$D$92,255),0))=0,"",INDEX('Disaggregation Records'!$G$59:$G$92,MATCH(LEFT(L367,255),LEFT('Disaggregation Records'!$D$59:$D$92,255),0))),"")</f>
        <v/>
      </c>
      <c r="J367" s="491" t="s">
        <v>791</v>
      </c>
      <c r="K367" s="491">
        <f t="shared" si="20"/>
        <v>49</v>
      </c>
      <c r="L367" s="491" t="str">
        <f t="shared" si="21"/>
        <v/>
      </c>
      <c r="M367" s="491" t="str">
        <f t="shared" si="22"/>
        <v/>
      </c>
      <c r="N367" s="491" t="b">
        <f t="shared" si="23"/>
        <v>0</v>
      </c>
      <c r="O367" s="492" t="s">
        <v>1957</v>
      </c>
      <c r="P367" s="201"/>
      <c r="Q367" s="178"/>
      <c r="U367" s="407"/>
      <c r="V367" s="407"/>
    </row>
    <row r="368" spans="1:22" ht="37.5" customHeight="1" x14ac:dyDescent="0.25">
      <c r="A368" s="367">
        <v>13</v>
      </c>
      <c r="B368" s="386" t="str">
        <f>IFERROR(VLOOKUP(A368,'Outcome Indicators - Section C'!$A$10:$S$35,19,FALSE),"")</f>
        <v/>
      </c>
      <c r="C368" s="490" t="str">
        <f t="array" ref="C368">IFERROR(IF(INDEX('Disaggregation Records'!$E$59:$E$92,MATCH(RIGHT(L368,255),RIGHT('Disaggregation Records'!$D$59:$D$92,255),0))=0,"",INDEX('Disaggregation Records'!$E$59:$E$92,MATCH(RIGHT(L368,255),RIGHT('Disaggregation Records'!$D$59:$D$92,255),0))),"")</f>
        <v/>
      </c>
      <c r="D368" s="490" t="str">
        <f t="array" ref="D368">IFERROR(IF(INDEX('Disaggregation Records'!$F$59:$F$92,MATCH(RIGHT(L368,255),RIGHT('Disaggregation Records'!$D$59:$D$92,255),0))=0,"",INDEX('Disaggregation Records'!$F$59:$F$92,MATCH(RIGHT(L368,255),RIGHT('Disaggregation Records'!$D$59:$D$92,255),0))),"")</f>
        <v/>
      </c>
      <c r="E368" s="370" t="str">
        <f t="array" ref="E368">IFERROR(IF(INDEX('Disaggregation Data'!$K$239:$K$470,MATCH(RIGHT(M368,255),RIGHT('Disaggregation Data'!$J$239:$J$470,255),0))=0,"",INDEX('Disaggregation Data'!$K$239:$K$470,MATCH(RIGHT(M368,255),RIGHT('Disaggregation Data'!J$239:$J$470,255),0))),"")</f>
        <v/>
      </c>
      <c r="F368" s="370" t="str">
        <f t="array" ref="F368">IFERROR(IF(INDEX('Disaggregation Data'!$L$239:$L$470,MATCH(RIGHT(M368,255),RIGHT('Disaggregation Data'!$J$239:$J$470,255),0))=0,"",INDEX('Disaggregation Data'!$L$239:$L$470,MATCH(RIGHT(M368,255),RIGHT('Disaggregation Data'!J$239:$J$470,255),0))),"")</f>
        <v/>
      </c>
      <c r="G368" s="370" t="str">
        <f t="array" ref="G368">IFERROR(IF(INDEX('Disaggregation Data'!$M$239:$M$470,MATCH(RIGHT(M368,255),RIGHT('Disaggregation Data'!$J$239:$J$470,255),0))=0,"",INDEX('Disaggregation Data'!$M$239:$M$470,MATCH(RIGHT(M368,255),RIGHT('Disaggregation Data'!J$239:$J$470,255),0))),"")</f>
        <v/>
      </c>
      <c r="H368" s="369" t="str">
        <f t="array" ref="H368">IFERROR(IF(INDEX('Disaggregation Data'!$N$239:$N$470,MATCH(RIGHT(M368,255),RIGHT('Disaggregation Data'!$J$239:$J$470,255),0))=0,"",INDEX('Disaggregation Data'!$N$239:$N$470,MATCH(RIGHT(M368,255),RIGHT('Disaggregation Data'!J$239:$J$470,255),0))),"")</f>
        <v/>
      </c>
      <c r="I368" s="477" t="str">
        <f t="array" ref="I368">IFERROR(IF(INDEX('Disaggregation Records'!$G$59:$G$92,MATCH(LEFT(L368,255),LEFT('Disaggregation Records'!$D$59:$D$92,255),0))=0,"",INDEX('Disaggregation Records'!$G$59:$G$92,MATCH(LEFT(L368,255),LEFT('Disaggregation Records'!$D$59:$D$92,255),0))),"")</f>
        <v/>
      </c>
      <c r="J368" s="491" t="s">
        <v>792</v>
      </c>
      <c r="K368" s="491">
        <f t="shared" si="20"/>
        <v>50</v>
      </c>
      <c r="L368" s="491" t="str">
        <f t="shared" si="21"/>
        <v/>
      </c>
      <c r="M368" s="491" t="str">
        <f t="shared" si="22"/>
        <v/>
      </c>
      <c r="N368" s="491" t="b">
        <f t="shared" si="23"/>
        <v>0</v>
      </c>
      <c r="O368" s="492" t="s">
        <v>1958</v>
      </c>
      <c r="P368" s="201"/>
      <c r="Q368" s="178"/>
      <c r="U368" s="407"/>
      <c r="V368" s="407"/>
    </row>
    <row r="369" spans="1:22" ht="37.5" customHeight="1" x14ac:dyDescent="0.25">
      <c r="A369" s="367">
        <v>13</v>
      </c>
      <c r="B369" s="386" t="str">
        <f>IFERROR(VLOOKUP(A369,'Outcome Indicators - Section C'!$A$10:$S$35,19,FALSE),"")</f>
        <v/>
      </c>
      <c r="C369" s="490" t="str">
        <f t="array" ref="C369">IFERROR(IF(INDEX('Disaggregation Records'!$E$59:$E$92,MATCH(RIGHT(L369,255),RIGHT('Disaggregation Records'!$D$59:$D$92,255),0))=0,"",INDEX('Disaggregation Records'!$E$59:$E$92,MATCH(RIGHT(L369,255),RIGHT('Disaggregation Records'!$D$59:$D$92,255),0))),"")</f>
        <v/>
      </c>
      <c r="D369" s="490" t="str">
        <f t="array" ref="D369">IFERROR(IF(INDEX('Disaggregation Records'!$F$59:$F$92,MATCH(RIGHT(L369,255),RIGHT('Disaggregation Records'!$D$59:$D$92,255),0))=0,"",INDEX('Disaggregation Records'!$F$59:$F$92,MATCH(RIGHT(L369,255),RIGHT('Disaggregation Records'!$D$59:$D$92,255),0))),"")</f>
        <v/>
      </c>
      <c r="E369" s="370" t="str">
        <f t="array" ref="E369">IFERROR(IF(INDEX('Disaggregation Data'!$K$239:$K$470,MATCH(RIGHT(M369,255),RIGHT('Disaggregation Data'!$J$239:$J$470,255),0))=0,"",INDEX('Disaggregation Data'!$K$239:$K$470,MATCH(RIGHT(M369,255),RIGHT('Disaggregation Data'!J$239:$J$470,255),0))),"")</f>
        <v/>
      </c>
      <c r="F369" s="370" t="str">
        <f t="array" ref="F369">IFERROR(IF(INDEX('Disaggregation Data'!$L$239:$L$470,MATCH(RIGHT(M369,255),RIGHT('Disaggregation Data'!$J$239:$J$470,255),0))=0,"",INDEX('Disaggregation Data'!$L$239:$L$470,MATCH(RIGHT(M369,255),RIGHT('Disaggregation Data'!J$239:$J$470,255),0))),"")</f>
        <v/>
      </c>
      <c r="G369" s="370" t="str">
        <f t="array" ref="G369">IFERROR(IF(INDEX('Disaggregation Data'!$M$239:$M$470,MATCH(RIGHT(M369,255),RIGHT('Disaggregation Data'!$J$239:$J$470,255),0))=0,"",INDEX('Disaggregation Data'!$M$239:$M$470,MATCH(RIGHT(M369,255),RIGHT('Disaggregation Data'!J$239:$J$470,255),0))),"")</f>
        <v/>
      </c>
      <c r="H369" s="369" t="str">
        <f t="array" ref="H369">IFERROR(IF(INDEX('Disaggregation Data'!$N$239:$N$470,MATCH(RIGHT(M369,255),RIGHT('Disaggregation Data'!$J$239:$J$470,255),0))=0,"",INDEX('Disaggregation Data'!$N$239:$N$470,MATCH(RIGHT(M369,255),RIGHT('Disaggregation Data'!J$239:$J$470,255),0))),"")</f>
        <v/>
      </c>
      <c r="I369" s="477" t="str">
        <f t="array" ref="I369">IFERROR(IF(INDEX('Disaggregation Records'!$G$59:$G$92,MATCH(LEFT(L369,255),LEFT('Disaggregation Records'!$D$59:$D$92,255),0))=0,"",INDEX('Disaggregation Records'!$G$59:$G$92,MATCH(LEFT(L369,255),LEFT('Disaggregation Records'!$D$59:$D$92,255),0))),"")</f>
        <v/>
      </c>
      <c r="J369" s="491" t="s">
        <v>792</v>
      </c>
      <c r="K369" s="491">
        <f t="shared" si="20"/>
        <v>51</v>
      </c>
      <c r="L369" s="491" t="str">
        <f t="shared" si="21"/>
        <v/>
      </c>
      <c r="M369" s="491" t="str">
        <f t="shared" si="22"/>
        <v/>
      </c>
      <c r="N369" s="491" t="b">
        <f t="shared" si="23"/>
        <v>0</v>
      </c>
      <c r="O369" s="492" t="s">
        <v>1959</v>
      </c>
      <c r="P369" s="201"/>
      <c r="Q369" s="178"/>
      <c r="U369" s="407"/>
      <c r="V369" s="407"/>
    </row>
    <row r="370" spans="1:22" ht="37.5" customHeight="1" x14ac:dyDescent="0.25">
      <c r="A370" s="367">
        <v>13</v>
      </c>
      <c r="B370" s="386" t="str">
        <f>IFERROR(VLOOKUP(A370,'Outcome Indicators - Section C'!$A$10:$S$35,19,FALSE),"")</f>
        <v/>
      </c>
      <c r="C370" s="490" t="str">
        <f t="array" ref="C370">IFERROR(IF(INDEX('Disaggregation Records'!$E$59:$E$92,MATCH(RIGHT(L370,255),RIGHT('Disaggregation Records'!$D$59:$D$92,255),0))=0,"",INDEX('Disaggregation Records'!$E$59:$E$92,MATCH(RIGHT(L370,255),RIGHT('Disaggregation Records'!$D$59:$D$92,255),0))),"")</f>
        <v/>
      </c>
      <c r="D370" s="490" t="str">
        <f t="array" ref="D370">IFERROR(IF(INDEX('Disaggregation Records'!$F$59:$F$92,MATCH(RIGHT(L370,255),RIGHT('Disaggregation Records'!$D$59:$D$92,255),0))=0,"",INDEX('Disaggregation Records'!$F$59:$F$92,MATCH(RIGHT(L370,255),RIGHT('Disaggregation Records'!$D$59:$D$92,255),0))),"")</f>
        <v/>
      </c>
      <c r="E370" s="370" t="str">
        <f t="array" ref="E370">IFERROR(IF(INDEX('Disaggregation Data'!$K$239:$K$470,MATCH(RIGHT(M370,255),RIGHT('Disaggregation Data'!$J$239:$J$470,255),0))=0,"",INDEX('Disaggregation Data'!$K$239:$K$470,MATCH(RIGHT(M370,255),RIGHT('Disaggregation Data'!J$239:$J$470,255),0))),"")</f>
        <v/>
      </c>
      <c r="F370" s="370" t="str">
        <f t="array" ref="F370">IFERROR(IF(INDEX('Disaggregation Data'!$L$239:$L$470,MATCH(RIGHT(M370,255),RIGHT('Disaggregation Data'!$J$239:$J$470,255),0))=0,"",INDEX('Disaggregation Data'!$L$239:$L$470,MATCH(RIGHT(M370,255),RIGHT('Disaggregation Data'!J$239:$J$470,255),0))),"")</f>
        <v/>
      </c>
      <c r="G370" s="370" t="str">
        <f t="array" ref="G370">IFERROR(IF(INDEX('Disaggregation Data'!$M$239:$M$470,MATCH(RIGHT(M370,255),RIGHT('Disaggregation Data'!$J$239:$J$470,255),0))=0,"",INDEX('Disaggregation Data'!$M$239:$M$470,MATCH(RIGHT(M370,255),RIGHT('Disaggregation Data'!J$239:$J$470,255),0))),"")</f>
        <v/>
      </c>
      <c r="H370" s="369" t="str">
        <f t="array" ref="H370">IFERROR(IF(INDEX('Disaggregation Data'!$N$239:$N$470,MATCH(RIGHT(M370,255),RIGHT('Disaggregation Data'!$J$239:$J$470,255),0))=0,"",INDEX('Disaggregation Data'!$N$239:$N$470,MATCH(RIGHT(M370,255),RIGHT('Disaggregation Data'!J$239:$J$470,255),0))),"")</f>
        <v/>
      </c>
      <c r="I370" s="477" t="str">
        <f t="array" ref="I370">IFERROR(IF(INDEX('Disaggregation Records'!$G$59:$G$92,MATCH(LEFT(L370,255),LEFT('Disaggregation Records'!$D$59:$D$92,255),0))=0,"",INDEX('Disaggregation Records'!$G$59:$G$92,MATCH(LEFT(L370,255),LEFT('Disaggregation Records'!$D$59:$D$92,255),0))),"")</f>
        <v/>
      </c>
      <c r="J370" s="491" t="s">
        <v>792</v>
      </c>
      <c r="K370" s="491">
        <f t="shared" si="20"/>
        <v>52</v>
      </c>
      <c r="L370" s="491" t="str">
        <f t="shared" si="21"/>
        <v/>
      </c>
      <c r="M370" s="491" t="str">
        <f t="shared" si="22"/>
        <v/>
      </c>
      <c r="N370" s="491" t="b">
        <f t="shared" si="23"/>
        <v>0</v>
      </c>
      <c r="O370" s="492" t="s">
        <v>1960</v>
      </c>
      <c r="P370" s="201"/>
      <c r="Q370" s="178"/>
      <c r="U370" s="407"/>
      <c r="V370" s="407"/>
    </row>
    <row r="371" spans="1:22" ht="37.5" customHeight="1" x14ac:dyDescent="0.25">
      <c r="A371" s="367">
        <v>13</v>
      </c>
      <c r="B371" s="386" t="str">
        <f>IFERROR(VLOOKUP(A371,'Outcome Indicators - Section C'!$A$10:$S$35,19,FALSE),"")</f>
        <v/>
      </c>
      <c r="C371" s="490" t="str">
        <f t="array" ref="C371">IFERROR(IF(INDEX('Disaggregation Records'!$E$59:$E$92,MATCH(RIGHT(L371,255),RIGHT('Disaggregation Records'!$D$59:$D$92,255),0))=0,"",INDEX('Disaggregation Records'!$E$59:$E$92,MATCH(RIGHT(L371,255),RIGHT('Disaggregation Records'!$D$59:$D$92,255),0))),"")</f>
        <v/>
      </c>
      <c r="D371" s="490" t="str">
        <f t="array" ref="D371">IFERROR(IF(INDEX('Disaggregation Records'!$F$59:$F$92,MATCH(RIGHT(L371,255),RIGHT('Disaggregation Records'!$D$59:$D$92,255),0))=0,"",INDEX('Disaggregation Records'!$F$59:$F$92,MATCH(RIGHT(L371,255),RIGHT('Disaggregation Records'!$D$59:$D$92,255),0))),"")</f>
        <v/>
      </c>
      <c r="E371" s="370" t="str">
        <f t="array" ref="E371">IFERROR(IF(INDEX('Disaggregation Data'!$K$239:$K$470,MATCH(RIGHT(M371,255),RIGHT('Disaggregation Data'!$J$239:$J$470,255),0))=0,"",INDEX('Disaggregation Data'!$K$239:$K$470,MATCH(RIGHT(M371,255),RIGHT('Disaggregation Data'!J$239:$J$470,255),0))),"")</f>
        <v/>
      </c>
      <c r="F371" s="370" t="str">
        <f t="array" ref="F371">IFERROR(IF(INDEX('Disaggregation Data'!$L$239:$L$470,MATCH(RIGHT(M371,255),RIGHT('Disaggregation Data'!$J$239:$J$470,255),0))=0,"",INDEX('Disaggregation Data'!$L$239:$L$470,MATCH(RIGHT(M371,255),RIGHT('Disaggregation Data'!J$239:$J$470,255),0))),"")</f>
        <v/>
      </c>
      <c r="G371" s="370" t="str">
        <f t="array" ref="G371">IFERROR(IF(INDEX('Disaggregation Data'!$M$239:$M$470,MATCH(RIGHT(M371,255),RIGHT('Disaggregation Data'!$J$239:$J$470,255),0))=0,"",INDEX('Disaggregation Data'!$M$239:$M$470,MATCH(RIGHT(M371,255),RIGHT('Disaggregation Data'!J$239:$J$470,255),0))),"")</f>
        <v/>
      </c>
      <c r="H371" s="369" t="str">
        <f t="array" ref="H371">IFERROR(IF(INDEX('Disaggregation Data'!$N$239:$N$470,MATCH(RIGHT(M371,255),RIGHT('Disaggregation Data'!$J$239:$J$470,255),0))=0,"",INDEX('Disaggregation Data'!$N$239:$N$470,MATCH(RIGHT(M371,255),RIGHT('Disaggregation Data'!J$239:$J$470,255),0))),"")</f>
        <v/>
      </c>
      <c r="I371" s="477" t="str">
        <f t="array" ref="I371">IFERROR(IF(INDEX('Disaggregation Records'!$G$59:$G$92,MATCH(LEFT(L371,255),LEFT('Disaggregation Records'!$D$59:$D$92,255),0))=0,"",INDEX('Disaggregation Records'!$G$59:$G$92,MATCH(LEFT(L371,255),LEFT('Disaggregation Records'!$D$59:$D$92,255),0))),"")</f>
        <v/>
      </c>
      <c r="J371" s="491" t="s">
        <v>792</v>
      </c>
      <c r="K371" s="491">
        <f t="shared" si="20"/>
        <v>53</v>
      </c>
      <c r="L371" s="491" t="str">
        <f t="shared" si="21"/>
        <v/>
      </c>
      <c r="M371" s="491" t="str">
        <f t="shared" si="22"/>
        <v/>
      </c>
      <c r="N371" s="491" t="b">
        <f t="shared" si="23"/>
        <v>0</v>
      </c>
      <c r="O371" s="492" t="s">
        <v>1961</v>
      </c>
      <c r="P371" s="201"/>
      <c r="Q371" s="178"/>
      <c r="U371" s="407"/>
      <c r="V371" s="407"/>
    </row>
    <row r="372" spans="1:22" ht="37.5" customHeight="1" x14ac:dyDescent="0.25">
      <c r="A372" s="367">
        <v>13</v>
      </c>
      <c r="B372" s="386" t="str">
        <f>IFERROR(VLOOKUP(A372,'Outcome Indicators - Section C'!$A$10:$S$35,19,FALSE),"")</f>
        <v/>
      </c>
      <c r="C372" s="490" t="str">
        <f t="array" ref="C372">IFERROR(IF(INDEX('Disaggregation Records'!$E$59:$E$92,MATCH(RIGHT(L372,255),RIGHT('Disaggregation Records'!$D$59:$D$92,255),0))=0,"",INDEX('Disaggregation Records'!$E$59:$E$92,MATCH(RIGHT(L372,255),RIGHT('Disaggregation Records'!$D$59:$D$92,255),0))),"")</f>
        <v/>
      </c>
      <c r="D372" s="490" t="str">
        <f t="array" ref="D372">IFERROR(IF(INDEX('Disaggregation Records'!$F$59:$F$92,MATCH(RIGHT(L372,255),RIGHT('Disaggregation Records'!$D$59:$D$92,255),0))=0,"",INDEX('Disaggregation Records'!$F$59:$F$92,MATCH(RIGHT(L372,255),RIGHT('Disaggregation Records'!$D$59:$D$92,255),0))),"")</f>
        <v/>
      </c>
      <c r="E372" s="370" t="str">
        <f t="array" ref="E372">IFERROR(IF(INDEX('Disaggregation Data'!$K$239:$K$470,MATCH(RIGHT(M372,255),RIGHT('Disaggregation Data'!$J$239:$J$470,255),0))=0,"",INDEX('Disaggregation Data'!$K$239:$K$470,MATCH(RIGHT(M372,255),RIGHT('Disaggregation Data'!J$239:$J$470,255),0))),"")</f>
        <v/>
      </c>
      <c r="F372" s="370" t="str">
        <f t="array" ref="F372">IFERROR(IF(INDEX('Disaggregation Data'!$L$239:$L$470,MATCH(RIGHT(M372,255),RIGHT('Disaggregation Data'!$J$239:$J$470,255),0))=0,"",INDEX('Disaggregation Data'!$L$239:$L$470,MATCH(RIGHT(M372,255),RIGHT('Disaggregation Data'!J$239:$J$470,255),0))),"")</f>
        <v/>
      </c>
      <c r="G372" s="370" t="str">
        <f t="array" ref="G372">IFERROR(IF(INDEX('Disaggregation Data'!$M$239:$M$470,MATCH(RIGHT(M372,255),RIGHT('Disaggregation Data'!$J$239:$J$470,255),0))=0,"",INDEX('Disaggregation Data'!$M$239:$M$470,MATCH(RIGHT(M372,255),RIGHT('Disaggregation Data'!J$239:$J$470,255),0))),"")</f>
        <v/>
      </c>
      <c r="H372" s="369" t="str">
        <f t="array" ref="H372">IFERROR(IF(INDEX('Disaggregation Data'!$N$239:$N$470,MATCH(RIGHT(M372,255),RIGHT('Disaggregation Data'!$J$239:$J$470,255),0))=0,"",INDEX('Disaggregation Data'!$N$239:$N$470,MATCH(RIGHT(M372,255),RIGHT('Disaggregation Data'!J$239:$J$470,255),0))),"")</f>
        <v/>
      </c>
      <c r="I372" s="477" t="str">
        <f t="array" ref="I372">IFERROR(IF(INDEX('Disaggregation Records'!$G$59:$G$92,MATCH(LEFT(L372,255),LEFT('Disaggregation Records'!$D$59:$D$92,255),0))=0,"",INDEX('Disaggregation Records'!$G$59:$G$92,MATCH(LEFT(L372,255),LEFT('Disaggregation Records'!$D$59:$D$92,255),0))),"")</f>
        <v/>
      </c>
      <c r="J372" s="491" t="s">
        <v>792</v>
      </c>
      <c r="K372" s="491">
        <f t="shared" si="20"/>
        <v>54</v>
      </c>
      <c r="L372" s="491" t="str">
        <f t="shared" si="21"/>
        <v/>
      </c>
      <c r="M372" s="491" t="str">
        <f t="shared" si="22"/>
        <v/>
      </c>
      <c r="N372" s="491" t="b">
        <f t="shared" si="23"/>
        <v>0</v>
      </c>
      <c r="O372" s="492" t="s">
        <v>1962</v>
      </c>
      <c r="P372" s="201"/>
      <c r="Q372" s="178"/>
      <c r="U372" s="407"/>
      <c r="V372" s="407"/>
    </row>
    <row r="373" spans="1:22" ht="37.5" customHeight="1" x14ac:dyDescent="0.25">
      <c r="A373" s="367">
        <v>13</v>
      </c>
      <c r="B373" s="386" t="str">
        <f>IFERROR(VLOOKUP(A373,'Outcome Indicators - Section C'!$A$10:$S$35,19,FALSE),"")</f>
        <v/>
      </c>
      <c r="C373" s="490" t="str">
        <f t="array" ref="C373">IFERROR(IF(INDEX('Disaggregation Records'!$E$59:$E$92,MATCH(RIGHT(L373,255),RIGHT('Disaggregation Records'!$D$59:$D$92,255),0))=0,"",INDEX('Disaggregation Records'!$E$59:$E$92,MATCH(RIGHT(L373,255),RIGHT('Disaggregation Records'!$D$59:$D$92,255),0))),"")</f>
        <v/>
      </c>
      <c r="D373" s="490" t="str">
        <f t="array" ref="D373">IFERROR(IF(INDEX('Disaggregation Records'!$F$59:$F$92,MATCH(RIGHT(L373,255),RIGHT('Disaggregation Records'!$D$59:$D$92,255),0))=0,"",INDEX('Disaggregation Records'!$F$59:$F$92,MATCH(RIGHT(L373,255),RIGHT('Disaggregation Records'!$D$59:$D$92,255),0))),"")</f>
        <v/>
      </c>
      <c r="E373" s="370" t="str">
        <f t="array" ref="E373">IFERROR(IF(INDEX('Disaggregation Data'!$K$239:$K$470,MATCH(RIGHT(M373,255),RIGHT('Disaggregation Data'!$J$239:$J$470,255),0))=0,"",INDEX('Disaggregation Data'!$K$239:$K$470,MATCH(RIGHT(M373,255),RIGHT('Disaggregation Data'!J$239:$J$470,255),0))),"")</f>
        <v/>
      </c>
      <c r="F373" s="370" t="str">
        <f t="array" ref="F373">IFERROR(IF(INDEX('Disaggregation Data'!$L$239:$L$470,MATCH(RIGHT(M373,255),RIGHT('Disaggregation Data'!$J$239:$J$470,255),0))=0,"",INDEX('Disaggregation Data'!$L$239:$L$470,MATCH(RIGHT(M373,255),RIGHT('Disaggregation Data'!J$239:$J$470,255),0))),"")</f>
        <v/>
      </c>
      <c r="G373" s="370" t="str">
        <f t="array" ref="G373">IFERROR(IF(INDEX('Disaggregation Data'!$M$239:$M$470,MATCH(RIGHT(M373,255),RIGHT('Disaggregation Data'!$J$239:$J$470,255),0))=0,"",INDEX('Disaggregation Data'!$M$239:$M$470,MATCH(RIGHT(M373,255),RIGHT('Disaggregation Data'!J$239:$J$470,255),0))),"")</f>
        <v/>
      </c>
      <c r="H373" s="369" t="str">
        <f t="array" ref="H373">IFERROR(IF(INDEX('Disaggregation Data'!$N$239:$N$470,MATCH(RIGHT(M373,255),RIGHT('Disaggregation Data'!$J$239:$J$470,255),0))=0,"",INDEX('Disaggregation Data'!$N$239:$N$470,MATCH(RIGHT(M373,255),RIGHT('Disaggregation Data'!J$239:$J$470,255),0))),"")</f>
        <v/>
      </c>
      <c r="I373" s="477" t="str">
        <f t="array" ref="I373">IFERROR(IF(INDEX('Disaggregation Records'!$G$59:$G$92,MATCH(LEFT(L373,255),LEFT('Disaggregation Records'!$D$59:$D$92,255),0))=0,"",INDEX('Disaggregation Records'!$G$59:$G$92,MATCH(LEFT(L373,255),LEFT('Disaggregation Records'!$D$59:$D$92,255),0))),"")</f>
        <v/>
      </c>
      <c r="J373" s="491" t="s">
        <v>792</v>
      </c>
      <c r="K373" s="491">
        <f t="shared" si="20"/>
        <v>55</v>
      </c>
      <c r="L373" s="491" t="str">
        <f t="shared" si="21"/>
        <v/>
      </c>
      <c r="M373" s="491" t="str">
        <f t="shared" si="22"/>
        <v/>
      </c>
      <c r="N373" s="491" t="b">
        <f t="shared" si="23"/>
        <v>0</v>
      </c>
      <c r="O373" s="492" t="s">
        <v>1963</v>
      </c>
      <c r="P373" s="201"/>
      <c r="Q373" s="178"/>
      <c r="U373" s="407"/>
      <c r="V373" s="407"/>
    </row>
    <row r="374" spans="1:22" ht="37.5" customHeight="1" x14ac:dyDescent="0.25">
      <c r="A374" s="367">
        <v>13</v>
      </c>
      <c r="B374" s="386" t="str">
        <f>IFERROR(VLOOKUP(A374,'Outcome Indicators - Section C'!$A$10:$S$35,19,FALSE),"")</f>
        <v/>
      </c>
      <c r="C374" s="490" t="str">
        <f t="array" ref="C374">IFERROR(IF(INDEX('Disaggregation Records'!$E$59:$E$92,MATCH(RIGHT(L374,255),RIGHT('Disaggregation Records'!$D$59:$D$92,255),0))=0,"",INDEX('Disaggregation Records'!$E$59:$E$92,MATCH(RIGHT(L374,255),RIGHT('Disaggregation Records'!$D$59:$D$92,255),0))),"")</f>
        <v/>
      </c>
      <c r="D374" s="490" t="str">
        <f t="array" ref="D374">IFERROR(IF(INDEX('Disaggregation Records'!$F$59:$F$92,MATCH(RIGHT(L374,255),RIGHT('Disaggregation Records'!$D$59:$D$92,255),0))=0,"",INDEX('Disaggregation Records'!$F$59:$F$92,MATCH(RIGHT(L374,255),RIGHT('Disaggregation Records'!$D$59:$D$92,255),0))),"")</f>
        <v/>
      </c>
      <c r="E374" s="370" t="str">
        <f t="array" ref="E374">IFERROR(IF(INDEX('Disaggregation Data'!$K$239:$K$470,MATCH(RIGHT(M374,255),RIGHT('Disaggregation Data'!$J$239:$J$470,255),0))=0,"",INDEX('Disaggregation Data'!$K$239:$K$470,MATCH(RIGHT(M374,255),RIGHT('Disaggregation Data'!J$239:$J$470,255),0))),"")</f>
        <v/>
      </c>
      <c r="F374" s="370" t="str">
        <f t="array" ref="F374">IFERROR(IF(INDEX('Disaggregation Data'!$L$239:$L$470,MATCH(RIGHT(M374,255),RIGHT('Disaggregation Data'!$J$239:$J$470,255),0))=0,"",INDEX('Disaggregation Data'!$L$239:$L$470,MATCH(RIGHT(M374,255),RIGHT('Disaggregation Data'!J$239:$J$470,255),0))),"")</f>
        <v/>
      </c>
      <c r="G374" s="370" t="str">
        <f t="array" ref="G374">IFERROR(IF(INDEX('Disaggregation Data'!$M$239:$M$470,MATCH(RIGHT(M374,255),RIGHT('Disaggregation Data'!$J$239:$J$470,255),0))=0,"",INDEX('Disaggregation Data'!$M$239:$M$470,MATCH(RIGHT(M374,255),RIGHT('Disaggregation Data'!J$239:$J$470,255),0))),"")</f>
        <v/>
      </c>
      <c r="H374" s="369" t="str">
        <f t="array" ref="H374">IFERROR(IF(INDEX('Disaggregation Data'!$N$239:$N$470,MATCH(RIGHT(M374,255),RIGHT('Disaggregation Data'!$J$239:$J$470,255),0))=0,"",INDEX('Disaggregation Data'!$N$239:$N$470,MATCH(RIGHT(M374,255),RIGHT('Disaggregation Data'!J$239:$J$470,255),0))),"")</f>
        <v/>
      </c>
      <c r="I374" s="477" t="str">
        <f t="array" ref="I374">IFERROR(IF(INDEX('Disaggregation Records'!$G$59:$G$92,MATCH(LEFT(L374,255),LEFT('Disaggregation Records'!$D$59:$D$92,255),0))=0,"",INDEX('Disaggregation Records'!$G$59:$G$92,MATCH(LEFT(L374,255),LEFT('Disaggregation Records'!$D$59:$D$92,255),0))),"")</f>
        <v/>
      </c>
      <c r="J374" s="491" t="s">
        <v>792</v>
      </c>
      <c r="K374" s="491">
        <f t="shared" si="20"/>
        <v>56</v>
      </c>
      <c r="L374" s="491" t="str">
        <f t="shared" si="21"/>
        <v/>
      </c>
      <c r="M374" s="491" t="str">
        <f t="shared" si="22"/>
        <v/>
      </c>
      <c r="N374" s="491" t="b">
        <f t="shared" si="23"/>
        <v>0</v>
      </c>
      <c r="O374" s="492" t="s">
        <v>1964</v>
      </c>
      <c r="P374" s="201"/>
      <c r="Q374" s="178"/>
      <c r="U374" s="407"/>
      <c r="V374" s="407"/>
    </row>
    <row r="375" spans="1:22" ht="37.5" customHeight="1" x14ac:dyDescent="0.25">
      <c r="A375" s="367">
        <v>13</v>
      </c>
      <c r="B375" s="386" t="str">
        <f>IFERROR(VLOOKUP(A375,'Outcome Indicators - Section C'!$A$10:$S$35,19,FALSE),"")</f>
        <v/>
      </c>
      <c r="C375" s="490" t="str">
        <f t="array" ref="C375">IFERROR(IF(INDEX('Disaggregation Records'!$E$59:$E$92,MATCH(RIGHT(L375,255),RIGHT('Disaggregation Records'!$D$59:$D$92,255),0))=0,"",INDEX('Disaggregation Records'!$E$59:$E$92,MATCH(RIGHT(L375,255),RIGHT('Disaggregation Records'!$D$59:$D$92,255),0))),"")</f>
        <v/>
      </c>
      <c r="D375" s="490" t="str">
        <f t="array" ref="D375">IFERROR(IF(INDEX('Disaggregation Records'!$F$59:$F$92,MATCH(RIGHT(L375,255),RIGHT('Disaggregation Records'!$D$59:$D$92,255),0))=0,"",INDEX('Disaggregation Records'!$F$59:$F$92,MATCH(RIGHT(L375,255),RIGHT('Disaggregation Records'!$D$59:$D$92,255),0))),"")</f>
        <v/>
      </c>
      <c r="E375" s="370" t="str">
        <f t="array" ref="E375">IFERROR(IF(INDEX('Disaggregation Data'!$K$239:$K$470,MATCH(RIGHT(M375,255),RIGHT('Disaggregation Data'!$J$239:$J$470,255),0))=0,"",INDEX('Disaggregation Data'!$K$239:$K$470,MATCH(RIGHT(M375,255),RIGHT('Disaggregation Data'!J$239:$J$470,255),0))),"")</f>
        <v/>
      </c>
      <c r="F375" s="370" t="str">
        <f t="array" ref="F375">IFERROR(IF(INDEX('Disaggregation Data'!$L$239:$L$470,MATCH(RIGHT(M375,255),RIGHT('Disaggregation Data'!$J$239:$J$470,255),0))=0,"",INDEX('Disaggregation Data'!$L$239:$L$470,MATCH(RIGHT(M375,255),RIGHT('Disaggregation Data'!J$239:$J$470,255),0))),"")</f>
        <v/>
      </c>
      <c r="G375" s="370" t="str">
        <f t="array" ref="G375">IFERROR(IF(INDEX('Disaggregation Data'!$M$239:$M$470,MATCH(RIGHT(M375,255),RIGHT('Disaggregation Data'!$J$239:$J$470,255),0))=0,"",INDEX('Disaggregation Data'!$M$239:$M$470,MATCH(RIGHT(M375,255),RIGHT('Disaggregation Data'!J$239:$J$470,255),0))),"")</f>
        <v/>
      </c>
      <c r="H375" s="369" t="str">
        <f t="array" ref="H375">IFERROR(IF(INDEX('Disaggregation Data'!$N$239:$N$470,MATCH(RIGHT(M375,255),RIGHT('Disaggregation Data'!$J$239:$J$470,255),0))=0,"",INDEX('Disaggregation Data'!$N$239:$N$470,MATCH(RIGHT(M375,255),RIGHT('Disaggregation Data'!J$239:$J$470,255),0))),"")</f>
        <v/>
      </c>
      <c r="I375" s="477" t="str">
        <f t="array" ref="I375">IFERROR(IF(INDEX('Disaggregation Records'!$G$59:$G$92,MATCH(LEFT(L375,255),LEFT('Disaggregation Records'!$D$59:$D$92,255),0))=0,"",INDEX('Disaggregation Records'!$G$59:$G$92,MATCH(LEFT(L375,255),LEFT('Disaggregation Records'!$D$59:$D$92,255),0))),"")</f>
        <v/>
      </c>
      <c r="J375" s="491" t="s">
        <v>792</v>
      </c>
      <c r="K375" s="491">
        <f t="shared" si="20"/>
        <v>57</v>
      </c>
      <c r="L375" s="491" t="str">
        <f t="shared" si="21"/>
        <v/>
      </c>
      <c r="M375" s="491" t="str">
        <f t="shared" si="22"/>
        <v/>
      </c>
      <c r="N375" s="491" t="b">
        <f t="shared" si="23"/>
        <v>0</v>
      </c>
      <c r="O375" s="492" t="s">
        <v>1965</v>
      </c>
      <c r="P375" s="201"/>
      <c r="Q375" s="178"/>
      <c r="U375" s="407"/>
      <c r="V375" s="407"/>
    </row>
    <row r="376" spans="1:22" ht="37.5" customHeight="1" x14ac:dyDescent="0.25">
      <c r="A376" s="367">
        <v>13</v>
      </c>
      <c r="B376" s="386" t="str">
        <f>IFERROR(VLOOKUP(A376,'Outcome Indicators - Section C'!$A$10:$S$35,19,FALSE),"")</f>
        <v/>
      </c>
      <c r="C376" s="490" t="str">
        <f t="array" ref="C376">IFERROR(IF(INDEX('Disaggregation Records'!$E$59:$E$92,MATCH(RIGHT(L376,255),RIGHT('Disaggregation Records'!$D$59:$D$92,255),0))=0,"",INDEX('Disaggregation Records'!$E$59:$E$92,MATCH(RIGHT(L376,255),RIGHT('Disaggregation Records'!$D$59:$D$92,255),0))),"")</f>
        <v/>
      </c>
      <c r="D376" s="490" t="str">
        <f t="array" ref="D376">IFERROR(IF(INDEX('Disaggregation Records'!$F$59:$F$92,MATCH(RIGHT(L376,255),RIGHT('Disaggregation Records'!$D$59:$D$92,255),0))=0,"",INDEX('Disaggregation Records'!$F$59:$F$92,MATCH(RIGHT(L376,255),RIGHT('Disaggregation Records'!$D$59:$D$92,255),0))),"")</f>
        <v/>
      </c>
      <c r="E376" s="370" t="str">
        <f t="array" ref="E376">IFERROR(IF(INDEX('Disaggregation Data'!$K$239:$K$470,MATCH(RIGHT(M376,255),RIGHT('Disaggregation Data'!$J$239:$J$470,255),0))=0,"",INDEX('Disaggregation Data'!$K$239:$K$470,MATCH(RIGHT(M376,255),RIGHT('Disaggregation Data'!J$239:$J$470,255),0))),"")</f>
        <v/>
      </c>
      <c r="F376" s="370" t="str">
        <f t="array" ref="F376">IFERROR(IF(INDEX('Disaggregation Data'!$L$239:$L$470,MATCH(RIGHT(M376,255),RIGHT('Disaggregation Data'!$J$239:$J$470,255),0))=0,"",INDEX('Disaggregation Data'!$L$239:$L$470,MATCH(RIGHT(M376,255),RIGHT('Disaggregation Data'!J$239:$J$470,255),0))),"")</f>
        <v/>
      </c>
      <c r="G376" s="370" t="str">
        <f t="array" ref="G376">IFERROR(IF(INDEX('Disaggregation Data'!$M$239:$M$470,MATCH(RIGHT(M376,255),RIGHT('Disaggregation Data'!$J$239:$J$470,255),0))=0,"",INDEX('Disaggregation Data'!$M$239:$M$470,MATCH(RIGHT(M376,255),RIGHT('Disaggregation Data'!J$239:$J$470,255),0))),"")</f>
        <v/>
      </c>
      <c r="H376" s="369" t="str">
        <f t="array" ref="H376">IFERROR(IF(INDEX('Disaggregation Data'!$N$239:$N$470,MATCH(RIGHT(M376,255),RIGHT('Disaggregation Data'!$J$239:$J$470,255),0))=0,"",INDEX('Disaggregation Data'!$N$239:$N$470,MATCH(RIGHT(M376,255),RIGHT('Disaggregation Data'!J$239:$J$470,255),0))),"")</f>
        <v/>
      </c>
      <c r="I376" s="477" t="str">
        <f t="array" ref="I376">IFERROR(IF(INDEX('Disaggregation Records'!$G$59:$G$92,MATCH(LEFT(L376,255),LEFT('Disaggregation Records'!$D$59:$D$92,255),0))=0,"",INDEX('Disaggregation Records'!$G$59:$G$92,MATCH(LEFT(L376,255),LEFT('Disaggregation Records'!$D$59:$D$92,255),0))),"")</f>
        <v/>
      </c>
      <c r="J376" s="491" t="s">
        <v>792</v>
      </c>
      <c r="K376" s="491">
        <f t="shared" ref="K376:K439" si="24">IF(B376=B375,K375+1,0)</f>
        <v>58</v>
      </c>
      <c r="L376" s="491" t="str">
        <f t="shared" ref="L376:L439" si="25">IF(B376&lt;&gt;"",B376&amp;"-"&amp;K376,"")</f>
        <v/>
      </c>
      <c r="M376" s="491" t="str">
        <f t="shared" ref="M376:M439" si="26">IF(B376&lt;&gt;"",B376&amp;C376&amp;D376,"")</f>
        <v/>
      </c>
      <c r="N376" s="491" t="b">
        <f t="shared" ref="N376:N439" si="27">IFERROR(IF(B376&lt;&gt;"",TRUE,FALSE),"")</f>
        <v>0</v>
      </c>
      <c r="O376" s="492" t="s">
        <v>1966</v>
      </c>
      <c r="P376" s="201"/>
      <c r="Q376" s="178"/>
      <c r="U376" s="407"/>
      <c r="V376" s="407"/>
    </row>
    <row r="377" spans="1:22" ht="37.5" customHeight="1" x14ac:dyDescent="0.25">
      <c r="A377" s="367">
        <v>13</v>
      </c>
      <c r="B377" s="386" t="str">
        <f>IFERROR(VLOOKUP(A377,'Outcome Indicators - Section C'!$A$10:$S$35,19,FALSE),"")</f>
        <v/>
      </c>
      <c r="C377" s="490" t="str">
        <f t="array" ref="C377">IFERROR(IF(INDEX('Disaggregation Records'!$E$59:$E$92,MATCH(RIGHT(L377,255),RIGHT('Disaggregation Records'!$D$59:$D$92,255),0))=0,"",INDEX('Disaggregation Records'!$E$59:$E$92,MATCH(RIGHT(L377,255),RIGHT('Disaggregation Records'!$D$59:$D$92,255),0))),"")</f>
        <v/>
      </c>
      <c r="D377" s="490" t="str">
        <f t="array" ref="D377">IFERROR(IF(INDEX('Disaggregation Records'!$F$59:$F$92,MATCH(RIGHT(L377,255),RIGHT('Disaggregation Records'!$D$59:$D$92,255),0))=0,"",INDEX('Disaggregation Records'!$F$59:$F$92,MATCH(RIGHT(L377,255),RIGHT('Disaggregation Records'!$D$59:$D$92,255),0))),"")</f>
        <v/>
      </c>
      <c r="E377" s="370" t="str">
        <f t="array" ref="E377">IFERROR(IF(INDEX('Disaggregation Data'!$K$239:$K$470,MATCH(RIGHT(M377,255),RIGHT('Disaggregation Data'!$J$239:$J$470,255),0))=0,"",INDEX('Disaggregation Data'!$K$239:$K$470,MATCH(RIGHT(M377,255),RIGHT('Disaggregation Data'!J$239:$J$470,255),0))),"")</f>
        <v/>
      </c>
      <c r="F377" s="370" t="str">
        <f t="array" ref="F377">IFERROR(IF(INDEX('Disaggregation Data'!$L$239:$L$470,MATCH(RIGHT(M377,255),RIGHT('Disaggregation Data'!$J$239:$J$470,255),0))=0,"",INDEX('Disaggregation Data'!$L$239:$L$470,MATCH(RIGHT(M377,255),RIGHT('Disaggregation Data'!J$239:$J$470,255),0))),"")</f>
        <v/>
      </c>
      <c r="G377" s="370" t="str">
        <f t="array" ref="G377">IFERROR(IF(INDEX('Disaggregation Data'!$M$239:$M$470,MATCH(RIGHT(M377,255),RIGHT('Disaggregation Data'!$J$239:$J$470,255),0))=0,"",INDEX('Disaggregation Data'!$M$239:$M$470,MATCH(RIGHT(M377,255),RIGHT('Disaggregation Data'!J$239:$J$470,255),0))),"")</f>
        <v/>
      </c>
      <c r="H377" s="369" t="str">
        <f t="array" ref="H377">IFERROR(IF(INDEX('Disaggregation Data'!$N$239:$N$470,MATCH(RIGHT(M377,255),RIGHT('Disaggregation Data'!$J$239:$J$470,255),0))=0,"",INDEX('Disaggregation Data'!$N$239:$N$470,MATCH(RIGHT(M377,255),RIGHT('Disaggregation Data'!J$239:$J$470,255),0))),"")</f>
        <v/>
      </c>
      <c r="I377" s="477" t="str">
        <f t="array" ref="I377">IFERROR(IF(INDEX('Disaggregation Records'!$G$59:$G$92,MATCH(LEFT(L377,255),LEFT('Disaggregation Records'!$D$59:$D$92,255),0))=0,"",INDEX('Disaggregation Records'!$G$59:$G$92,MATCH(LEFT(L377,255),LEFT('Disaggregation Records'!$D$59:$D$92,255),0))),"")</f>
        <v/>
      </c>
      <c r="J377" s="491" t="s">
        <v>792</v>
      </c>
      <c r="K377" s="491">
        <f t="shared" si="24"/>
        <v>59</v>
      </c>
      <c r="L377" s="491" t="str">
        <f t="shared" si="25"/>
        <v/>
      </c>
      <c r="M377" s="491" t="str">
        <f t="shared" si="26"/>
        <v/>
      </c>
      <c r="N377" s="491" t="b">
        <f t="shared" si="27"/>
        <v>0</v>
      </c>
      <c r="O377" s="492" t="s">
        <v>1967</v>
      </c>
      <c r="P377" s="201"/>
      <c r="Q377" s="178"/>
      <c r="U377" s="407"/>
      <c r="V377" s="407"/>
    </row>
    <row r="378" spans="1:22" ht="37.5" customHeight="1" x14ac:dyDescent="0.25">
      <c r="A378" s="367">
        <v>14</v>
      </c>
      <c r="B378" s="386" t="str">
        <f>IFERROR(VLOOKUP(A378,'Outcome Indicators - Section C'!$A$10:$S$35,19,FALSE),"")</f>
        <v/>
      </c>
      <c r="C378" s="490" t="str">
        <f t="array" ref="C378">IFERROR(IF(INDEX('Disaggregation Records'!$E$59:$E$92,MATCH(RIGHT(L378,255),RIGHT('Disaggregation Records'!$D$59:$D$92,255),0))=0,"",INDEX('Disaggregation Records'!$E$59:$E$92,MATCH(RIGHT(L378,255),RIGHT('Disaggregation Records'!$D$59:$D$92,255),0))),"")</f>
        <v/>
      </c>
      <c r="D378" s="490" t="str">
        <f t="array" ref="D378">IFERROR(IF(INDEX('Disaggregation Records'!$F$59:$F$92,MATCH(RIGHT(L378,255),RIGHT('Disaggregation Records'!$D$59:$D$92,255),0))=0,"",INDEX('Disaggregation Records'!$F$59:$F$92,MATCH(RIGHT(L378,255),RIGHT('Disaggregation Records'!$D$59:$D$92,255),0))),"")</f>
        <v/>
      </c>
      <c r="E378" s="370" t="str">
        <f t="array" ref="E378">IFERROR(IF(INDEX('Disaggregation Data'!$K$239:$K$470,MATCH(RIGHT(M378,255),RIGHT('Disaggregation Data'!$J$239:$J$470,255),0))=0,"",INDEX('Disaggregation Data'!$K$239:$K$470,MATCH(RIGHT(M378,255),RIGHT('Disaggregation Data'!J$239:$J$470,255),0))),"")</f>
        <v/>
      </c>
      <c r="F378" s="370" t="str">
        <f t="array" ref="F378">IFERROR(IF(INDEX('Disaggregation Data'!$L$239:$L$470,MATCH(RIGHT(M378,255),RIGHT('Disaggregation Data'!$J$239:$J$470,255),0))=0,"",INDEX('Disaggregation Data'!$L$239:$L$470,MATCH(RIGHT(M378,255),RIGHT('Disaggregation Data'!J$239:$J$470,255),0))),"")</f>
        <v/>
      </c>
      <c r="G378" s="370" t="str">
        <f t="array" ref="G378">IFERROR(IF(INDEX('Disaggregation Data'!$M$239:$M$470,MATCH(RIGHT(M378,255),RIGHT('Disaggregation Data'!$J$239:$J$470,255),0))=0,"",INDEX('Disaggregation Data'!$M$239:$M$470,MATCH(RIGHT(M378,255),RIGHT('Disaggregation Data'!J$239:$J$470,255),0))),"")</f>
        <v/>
      </c>
      <c r="H378" s="369" t="str">
        <f t="array" ref="H378">IFERROR(IF(INDEX('Disaggregation Data'!$N$239:$N$470,MATCH(RIGHT(M378,255),RIGHT('Disaggregation Data'!$J$239:$J$470,255),0))=0,"",INDEX('Disaggregation Data'!$N$239:$N$470,MATCH(RIGHT(M378,255),RIGHT('Disaggregation Data'!J$239:$J$470,255),0))),"")</f>
        <v/>
      </c>
      <c r="I378" s="477" t="str">
        <f t="array" ref="I378">IFERROR(IF(INDEX('Disaggregation Records'!$G$59:$G$92,MATCH(LEFT(L378,255),LEFT('Disaggregation Records'!$D$59:$D$92,255),0))=0,"",INDEX('Disaggregation Records'!$G$59:$G$92,MATCH(LEFT(L378,255),LEFT('Disaggregation Records'!$D$59:$D$92,255),0))),"")</f>
        <v/>
      </c>
      <c r="J378" s="491" t="s">
        <v>793</v>
      </c>
      <c r="K378" s="491">
        <f t="shared" si="24"/>
        <v>60</v>
      </c>
      <c r="L378" s="491" t="str">
        <f t="shared" si="25"/>
        <v/>
      </c>
      <c r="M378" s="491" t="str">
        <f t="shared" si="26"/>
        <v/>
      </c>
      <c r="N378" s="491" t="b">
        <f t="shared" si="27"/>
        <v>0</v>
      </c>
      <c r="O378" s="492" t="s">
        <v>1968</v>
      </c>
      <c r="P378" s="201"/>
      <c r="Q378" s="178"/>
      <c r="U378" s="407"/>
      <c r="V378" s="407"/>
    </row>
    <row r="379" spans="1:22" ht="37.5" customHeight="1" x14ac:dyDescent="0.25">
      <c r="A379" s="367">
        <v>14</v>
      </c>
      <c r="B379" s="386" t="str">
        <f>IFERROR(VLOOKUP(A379,'Outcome Indicators - Section C'!$A$10:$S$35,19,FALSE),"")</f>
        <v/>
      </c>
      <c r="C379" s="490" t="str">
        <f t="array" ref="C379">IFERROR(IF(INDEX('Disaggregation Records'!$E$59:$E$92,MATCH(RIGHT(L379,255),RIGHT('Disaggregation Records'!$D$59:$D$92,255),0))=0,"",INDEX('Disaggregation Records'!$E$59:$E$92,MATCH(RIGHT(L379,255),RIGHT('Disaggregation Records'!$D$59:$D$92,255),0))),"")</f>
        <v/>
      </c>
      <c r="D379" s="490" t="str">
        <f t="array" ref="D379">IFERROR(IF(INDEX('Disaggregation Records'!$F$59:$F$92,MATCH(RIGHT(L379,255),RIGHT('Disaggregation Records'!$D$59:$D$92,255),0))=0,"",INDEX('Disaggregation Records'!$F$59:$F$92,MATCH(RIGHT(L379,255),RIGHT('Disaggregation Records'!$D$59:$D$92,255),0))),"")</f>
        <v/>
      </c>
      <c r="E379" s="370" t="str">
        <f t="array" ref="E379">IFERROR(IF(INDEX('Disaggregation Data'!$K$239:$K$470,MATCH(RIGHT(M379,255),RIGHT('Disaggregation Data'!$J$239:$J$470,255),0))=0,"",INDEX('Disaggregation Data'!$K$239:$K$470,MATCH(RIGHT(M379,255),RIGHT('Disaggregation Data'!J$239:$J$470,255),0))),"")</f>
        <v/>
      </c>
      <c r="F379" s="370" t="str">
        <f t="array" ref="F379">IFERROR(IF(INDEX('Disaggregation Data'!$L$239:$L$470,MATCH(RIGHT(M379,255),RIGHT('Disaggregation Data'!$J$239:$J$470,255),0))=0,"",INDEX('Disaggregation Data'!$L$239:$L$470,MATCH(RIGHT(M379,255),RIGHT('Disaggregation Data'!J$239:$J$470,255),0))),"")</f>
        <v/>
      </c>
      <c r="G379" s="370" t="str">
        <f t="array" ref="G379">IFERROR(IF(INDEX('Disaggregation Data'!$M$239:$M$470,MATCH(RIGHT(M379,255),RIGHT('Disaggregation Data'!$J$239:$J$470,255),0))=0,"",INDEX('Disaggregation Data'!$M$239:$M$470,MATCH(RIGHT(M379,255),RIGHT('Disaggregation Data'!J$239:$J$470,255),0))),"")</f>
        <v/>
      </c>
      <c r="H379" s="369" t="str">
        <f t="array" ref="H379">IFERROR(IF(INDEX('Disaggregation Data'!$N$239:$N$470,MATCH(RIGHT(M379,255),RIGHT('Disaggregation Data'!$J$239:$J$470,255),0))=0,"",INDEX('Disaggregation Data'!$N$239:$N$470,MATCH(RIGHT(M379,255),RIGHT('Disaggregation Data'!J$239:$J$470,255),0))),"")</f>
        <v/>
      </c>
      <c r="I379" s="477" t="str">
        <f t="array" ref="I379">IFERROR(IF(INDEX('Disaggregation Records'!$G$59:$G$92,MATCH(LEFT(L379,255),LEFT('Disaggregation Records'!$D$59:$D$92,255),0))=0,"",INDEX('Disaggregation Records'!$G$59:$G$92,MATCH(LEFT(L379,255),LEFT('Disaggregation Records'!$D$59:$D$92,255),0))),"")</f>
        <v/>
      </c>
      <c r="J379" s="491" t="s">
        <v>793</v>
      </c>
      <c r="K379" s="491">
        <f t="shared" si="24"/>
        <v>61</v>
      </c>
      <c r="L379" s="491" t="str">
        <f t="shared" si="25"/>
        <v/>
      </c>
      <c r="M379" s="491" t="str">
        <f t="shared" si="26"/>
        <v/>
      </c>
      <c r="N379" s="491" t="b">
        <f t="shared" si="27"/>
        <v>0</v>
      </c>
      <c r="O379" s="492" t="s">
        <v>1969</v>
      </c>
      <c r="P379" s="201"/>
      <c r="Q379" s="178"/>
      <c r="U379" s="407"/>
      <c r="V379" s="407"/>
    </row>
    <row r="380" spans="1:22" ht="37.5" customHeight="1" x14ac:dyDescent="0.25">
      <c r="A380" s="367">
        <v>14</v>
      </c>
      <c r="B380" s="386" t="str">
        <f>IFERROR(VLOOKUP(A380,'Outcome Indicators - Section C'!$A$10:$S$35,19,FALSE),"")</f>
        <v/>
      </c>
      <c r="C380" s="490" t="str">
        <f t="array" ref="C380">IFERROR(IF(INDEX('Disaggregation Records'!$E$59:$E$92,MATCH(RIGHT(L380,255),RIGHT('Disaggregation Records'!$D$59:$D$92,255),0))=0,"",INDEX('Disaggregation Records'!$E$59:$E$92,MATCH(RIGHT(L380,255),RIGHT('Disaggregation Records'!$D$59:$D$92,255),0))),"")</f>
        <v/>
      </c>
      <c r="D380" s="490" t="str">
        <f t="array" ref="D380">IFERROR(IF(INDEX('Disaggregation Records'!$F$59:$F$92,MATCH(RIGHT(L380,255),RIGHT('Disaggregation Records'!$D$59:$D$92,255),0))=0,"",INDEX('Disaggregation Records'!$F$59:$F$92,MATCH(RIGHT(L380,255),RIGHT('Disaggregation Records'!$D$59:$D$92,255),0))),"")</f>
        <v/>
      </c>
      <c r="E380" s="370" t="str">
        <f t="array" ref="E380">IFERROR(IF(INDEX('Disaggregation Data'!$K$239:$K$470,MATCH(RIGHT(M380,255),RIGHT('Disaggregation Data'!$J$239:$J$470,255),0))=0,"",INDEX('Disaggregation Data'!$K$239:$K$470,MATCH(RIGHT(M380,255),RIGHT('Disaggregation Data'!J$239:$J$470,255),0))),"")</f>
        <v/>
      </c>
      <c r="F380" s="370" t="str">
        <f t="array" ref="F380">IFERROR(IF(INDEX('Disaggregation Data'!$L$239:$L$470,MATCH(RIGHT(M380,255),RIGHT('Disaggregation Data'!$J$239:$J$470,255),0))=0,"",INDEX('Disaggregation Data'!$L$239:$L$470,MATCH(RIGHT(M380,255),RIGHT('Disaggregation Data'!J$239:$J$470,255),0))),"")</f>
        <v/>
      </c>
      <c r="G380" s="370" t="str">
        <f t="array" ref="G380">IFERROR(IF(INDEX('Disaggregation Data'!$M$239:$M$470,MATCH(RIGHT(M380,255),RIGHT('Disaggregation Data'!$J$239:$J$470,255),0))=0,"",INDEX('Disaggregation Data'!$M$239:$M$470,MATCH(RIGHT(M380,255),RIGHT('Disaggregation Data'!J$239:$J$470,255),0))),"")</f>
        <v/>
      </c>
      <c r="H380" s="369" t="str">
        <f t="array" ref="H380">IFERROR(IF(INDEX('Disaggregation Data'!$N$239:$N$470,MATCH(RIGHT(M380,255),RIGHT('Disaggregation Data'!$J$239:$J$470,255),0))=0,"",INDEX('Disaggregation Data'!$N$239:$N$470,MATCH(RIGHT(M380,255),RIGHT('Disaggregation Data'!J$239:$J$470,255),0))),"")</f>
        <v/>
      </c>
      <c r="I380" s="477" t="str">
        <f t="array" ref="I380">IFERROR(IF(INDEX('Disaggregation Records'!$G$59:$G$92,MATCH(LEFT(L380,255),LEFT('Disaggregation Records'!$D$59:$D$92,255),0))=0,"",INDEX('Disaggregation Records'!$G$59:$G$92,MATCH(LEFT(L380,255),LEFT('Disaggregation Records'!$D$59:$D$92,255),0))),"")</f>
        <v/>
      </c>
      <c r="J380" s="491" t="s">
        <v>793</v>
      </c>
      <c r="K380" s="491">
        <f t="shared" si="24"/>
        <v>62</v>
      </c>
      <c r="L380" s="491" t="str">
        <f t="shared" si="25"/>
        <v/>
      </c>
      <c r="M380" s="491" t="str">
        <f t="shared" si="26"/>
        <v/>
      </c>
      <c r="N380" s="491" t="b">
        <f t="shared" si="27"/>
        <v>0</v>
      </c>
      <c r="O380" s="492" t="s">
        <v>1970</v>
      </c>
      <c r="P380" s="201"/>
      <c r="Q380" s="178"/>
      <c r="U380" s="407"/>
      <c r="V380" s="407"/>
    </row>
    <row r="381" spans="1:22" ht="37.5" customHeight="1" x14ac:dyDescent="0.25">
      <c r="A381" s="367">
        <v>14</v>
      </c>
      <c r="B381" s="386" t="str">
        <f>IFERROR(VLOOKUP(A381,'Outcome Indicators - Section C'!$A$10:$S$35,19,FALSE),"")</f>
        <v/>
      </c>
      <c r="C381" s="490" t="str">
        <f t="array" ref="C381">IFERROR(IF(INDEX('Disaggregation Records'!$E$59:$E$92,MATCH(RIGHT(L381,255),RIGHT('Disaggregation Records'!$D$59:$D$92,255),0))=0,"",INDEX('Disaggregation Records'!$E$59:$E$92,MATCH(RIGHT(L381,255),RIGHT('Disaggregation Records'!$D$59:$D$92,255),0))),"")</f>
        <v/>
      </c>
      <c r="D381" s="490" t="str">
        <f t="array" ref="D381">IFERROR(IF(INDEX('Disaggregation Records'!$F$59:$F$92,MATCH(RIGHT(L381,255),RIGHT('Disaggregation Records'!$D$59:$D$92,255),0))=0,"",INDEX('Disaggregation Records'!$F$59:$F$92,MATCH(RIGHT(L381,255),RIGHT('Disaggregation Records'!$D$59:$D$92,255),0))),"")</f>
        <v/>
      </c>
      <c r="E381" s="370" t="str">
        <f t="array" ref="E381">IFERROR(IF(INDEX('Disaggregation Data'!$K$239:$K$470,MATCH(RIGHT(M381,255),RIGHT('Disaggregation Data'!$J$239:$J$470,255),0))=0,"",INDEX('Disaggregation Data'!$K$239:$K$470,MATCH(RIGHT(M381,255),RIGHT('Disaggregation Data'!J$239:$J$470,255),0))),"")</f>
        <v/>
      </c>
      <c r="F381" s="370" t="str">
        <f t="array" ref="F381">IFERROR(IF(INDEX('Disaggregation Data'!$L$239:$L$470,MATCH(RIGHT(M381,255),RIGHT('Disaggregation Data'!$J$239:$J$470,255),0))=0,"",INDEX('Disaggregation Data'!$L$239:$L$470,MATCH(RIGHT(M381,255),RIGHT('Disaggregation Data'!J$239:$J$470,255),0))),"")</f>
        <v/>
      </c>
      <c r="G381" s="370" t="str">
        <f t="array" ref="G381">IFERROR(IF(INDEX('Disaggregation Data'!$M$239:$M$470,MATCH(RIGHT(M381,255),RIGHT('Disaggregation Data'!$J$239:$J$470,255),0))=0,"",INDEX('Disaggregation Data'!$M$239:$M$470,MATCH(RIGHT(M381,255),RIGHT('Disaggregation Data'!J$239:$J$470,255),0))),"")</f>
        <v/>
      </c>
      <c r="H381" s="369" t="str">
        <f t="array" ref="H381">IFERROR(IF(INDEX('Disaggregation Data'!$N$239:$N$470,MATCH(RIGHT(M381,255),RIGHT('Disaggregation Data'!$J$239:$J$470,255),0))=0,"",INDEX('Disaggregation Data'!$N$239:$N$470,MATCH(RIGHT(M381,255),RIGHT('Disaggregation Data'!J$239:$J$470,255),0))),"")</f>
        <v/>
      </c>
      <c r="I381" s="477" t="str">
        <f t="array" ref="I381">IFERROR(IF(INDEX('Disaggregation Records'!$G$59:$G$92,MATCH(LEFT(L381,255),LEFT('Disaggregation Records'!$D$59:$D$92,255),0))=0,"",INDEX('Disaggregation Records'!$G$59:$G$92,MATCH(LEFT(L381,255),LEFT('Disaggregation Records'!$D$59:$D$92,255),0))),"")</f>
        <v/>
      </c>
      <c r="J381" s="491" t="s">
        <v>793</v>
      </c>
      <c r="K381" s="491">
        <f t="shared" si="24"/>
        <v>63</v>
      </c>
      <c r="L381" s="491" t="str">
        <f t="shared" si="25"/>
        <v/>
      </c>
      <c r="M381" s="491" t="str">
        <f t="shared" si="26"/>
        <v/>
      </c>
      <c r="N381" s="491" t="b">
        <f t="shared" si="27"/>
        <v>0</v>
      </c>
      <c r="O381" s="492" t="s">
        <v>1971</v>
      </c>
      <c r="P381" s="201"/>
      <c r="Q381" s="178"/>
      <c r="U381" s="407"/>
      <c r="V381" s="407"/>
    </row>
    <row r="382" spans="1:22" ht="37.5" customHeight="1" x14ac:dyDescent="0.25">
      <c r="A382" s="367">
        <v>14</v>
      </c>
      <c r="B382" s="386" t="str">
        <f>IFERROR(VLOOKUP(A382,'Outcome Indicators - Section C'!$A$10:$S$35,19,FALSE),"")</f>
        <v/>
      </c>
      <c r="C382" s="490" t="str">
        <f t="array" ref="C382">IFERROR(IF(INDEX('Disaggregation Records'!$E$59:$E$92,MATCH(RIGHT(L382,255),RIGHT('Disaggregation Records'!$D$59:$D$92,255),0))=0,"",INDEX('Disaggregation Records'!$E$59:$E$92,MATCH(RIGHT(L382,255),RIGHT('Disaggregation Records'!$D$59:$D$92,255),0))),"")</f>
        <v/>
      </c>
      <c r="D382" s="490" t="str">
        <f t="array" ref="D382">IFERROR(IF(INDEX('Disaggregation Records'!$F$59:$F$92,MATCH(RIGHT(L382,255),RIGHT('Disaggregation Records'!$D$59:$D$92,255),0))=0,"",INDEX('Disaggregation Records'!$F$59:$F$92,MATCH(RIGHT(L382,255),RIGHT('Disaggregation Records'!$D$59:$D$92,255),0))),"")</f>
        <v/>
      </c>
      <c r="E382" s="370" t="str">
        <f t="array" ref="E382">IFERROR(IF(INDEX('Disaggregation Data'!$K$239:$K$470,MATCH(RIGHT(M382,255),RIGHT('Disaggregation Data'!$J$239:$J$470,255),0))=0,"",INDEX('Disaggregation Data'!$K$239:$K$470,MATCH(RIGHT(M382,255),RIGHT('Disaggregation Data'!J$239:$J$470,255),0))),"")</f>
        <v/>
      </c>
      <c r="F382" s="370" t="str">
        <f t="array" ref="F382">IFERROR(IF(INDEX('Disaggregation Data'!$L$239:$L$470,MATCH(RIGHT(M382,255),RIGHT('Disaggregation Data'!$J$239:$J$470,255),0))=0,"",INDEX('Disaggregation Data'!$L$239:$L$470,MATCH(RIGHT(M382,255),RIGHT('Disaggregation Data'!J$239:$J$470,255),0))),"")</f>
        <v/>
      </c>
      <c r="G382" s="370" t="str">
        <f t="array" ref="G382">IFERROR(IF(INDEX('Disaggregation Data'!$M$239:$M$470,MATCH(RIGHT(M382,255),RIGHT('Disaggregation Data'!$J$239:$J$470,255),0))=0,"",INDEX('Disaggregation Data'!$M$239:$M$470,MATCH(RIGHT(M382,255),RIGHT('Disaggregation Data'!J$239:$J$470,255),0))),"")</f>
        <v/>
      </c>
      <c r="H382" s="369" t="str">
        <f t="array" ref="H382">IFERROR(IF(INDEX('Disaggregation Data'!$N$239:$N$470,MATCH(RIGHT(M382,255),RIGHT('Disaggregation Data'!$J$239:$J$470,255),0))=0,"",INDEX('Disaggregation Data'!$N$239:$N$470,MATCH(RIGHT(M382,255),RIGHT('Disaggregation Data'!J$239:$J$470,255),0))),"")</f>
        <v/>
      </c>
      <c r="I382" s="477" t="str">
        <f t="array" ref="I382">IFERROR(IF(INDEX('Disaggregation Records'!$G$59:$G$92,MATCH(LEFT(L382,255),LEFT('Disaggregation Records'!$D$59:$D$92,255),0))=0,"",INDEX('Disaggregation Records'!$G$59:$G$92,MATCH(LEFT(L382,255),LEFT('Disaggregation Records'!$D$59:$D$92,255),0))),"")</f>
        <v/>
      </c>
      <c r="J382" s="491" t="s">
        <v>793</v>
      </c>
      <c r="K382" s="491">
        <f t="shared" si="24"/>
        <v>64</v>
      </c>
      <c r="L382" s="491" t="str">
        <f t="shared" si="25"/>
        <v/>
      </c>
      <c r="M382" s="491" t="str">
        <f t="shared" si="26"/>
        <v/>
      </c>
      <c r="N382" s="491" t="b">
        <f t="shared" si="27"/>
        <v>0</v>
      </c>
      <c r="O382" s="492" t="s">
        <v>1972</v>
      </c>
      <c r="P382" s="201"/>
      <c r="Q382" s="178"/>
      <c r="U382" s="407"/>
      <c r="V382" s="407"/>
    </row>
    <row r="383" spans="1:22" ht="37.5" customHeight="1" x14ac:dyDescent="0.25">
      <c r="A383" s="367">
        <v>14</v>
      </c>
      <c r="B383" s="386" t="str">
        <f>IFERROR(VLOOKUP(A383,'Outcome Indicators - Section C'!$A$10:$S$35,19,FALSE),"")</f>
        <v/>
      </c>
      <c r="C383" s="490" t="str">
        <f t="array" ref="C383">IFERROR(IF(INDEX('Disaggregation Records'!$E$59:$E$92,MATCH(RIGHT(L383,255),RIGHT('Disaggregation Records'!$D$59:$D$92,255),0))=0,"",INDEX('Disaggregation Records'!$E$59:$E$92,MATCH(RIGHT(L383,255),RIGHT('Disaggregation Records'!$D$59:$D$92,255),0))),"")</f>
        <v/>
      </c>
      <c r="D383" s="490" t="str">
        <f t="array" ref="D383">IFERROR(IF(INDEX('Disaggregation Records'!$F$59:$F$92,MATCH(RIGHT(L383,255),RIGHT('Disaggregation Records'!$D$59:$D$92,255),0))=0,"",INDEX('Disaggregation Records'!$F$59:$F$92,MATCH(RIGHT(L383,255),RIGHT('Disaggregation Records'!$D$59:$D$92,255),0))),"")</f>
        <v/>
      </c>
      <c r="E383" s="370" t="str">
        <f t="array" ref="E383">IFERROR(IF(INDEX('Disaggregation Data'!$K$239:$K$470,MATCH(RIGHT(M383,255),RIGHT('Disaggregation Data'!$J$239:$J$470,255),0))=0,"",INDEX('Disaggregation Data'!$K$239:$K$470,MATCH(RIGHT(M383,255),RIGHT('Disaggregation Data'!J$239:$J$470,255),0))),"")</f>
        <v/>
      </c>
      <c r="F383" s="370" t="str">
        <f t="array" ref="F383">IFERROR(IF(INDEX('Disaggregation Data'!$L$239:$L$470,MATCH(RIGHT(M383,255),RIGHT('Disaggregation Data'!$J$239:$J$470,255),0))=0,"",INDEX('Disaggregation Data'!$L$239:$L$470,MATCH(RIGHT(M383,255),RIGHT('Disaggregation Data'!J$239:$J$470,255),0))),"")</f>
        <v/>
      </c>
      <c r="G383" s="370" t="str">
        <f t="array" ref="G383">IFERROR(IF(INDEX('Disaggregation Data'!$M$239:$M$470,MATCH(RIGHT(M383,255),RIGHT('Disaggregation Data'!$J$239:$J$470,255),0))=0,"",INDEX('Disaggregation Data'!$M$239:$M$470,MATCH(RIGHT(M383,255),RIGHT('Disaggregation Data'!J$239:$J$470,255),0))),"")</f>
        <v/>
      </c>
      <c r="H383" s="369" t="str">
        <f t="array" ref="H383">IFERROR(IF(INDEX('Disaggregation Data'!$N$239:$N$470,MATCH(RIGHT(M383,255),RIGHT('Disaggregation Data'!$J$239:$J$470,255),0))=0,"",INDEX('Disaggregation Data'!$N$239:$N$470,MATCH(RIGHT(M383,255),RIGHT('Disaggregation Data'!J$239:$J$470,255),0))),"")</f>
        <v/>
      </c>
      <c r="I383" s="477" t="str">
        <f t="array" ref="I383">IFERROR(IF(INDEX('Disaggregation Records'!$G$59:$G$92,MATCH(LEFT(L383,255),LEFT('Disaggregation Records'!$D$59:$D$92,255),0))=0,"",INDEX('Disaggregation Records'!$G$59:$G$92,MATCH(LEFT(L383,255),LEFT('Disaggregation Records'!$D$59:$D$92,255),0))),"")</f>
        <v/>
      </c>
      <c r="J383" s="491" t="s">
        <v>793</v>
      </c>
      <c r="K383" s="491">
        <f t="shared" si="24"/>
        <v>65</v>
      </c>
      <c r="L383" s="491" t="str">
        <f t="shared" si="25"/>
        <v/>
      </c>
      <c r="M383" s="491" t="str">
        <f t="shared" si="26"/>
        <v/>
      </c>
      <c r="N383" s="491" t="b">
        <f t="shared" si="27"/>
        <v>0</v>
      </c>
      <c r="O383" s="492" t="s">
        <v>1973</v>
      </c>
      <c r="P383" s="201"/>
      <c r="Q383" s="178"/>
      <c r="U383" s="407"/>
      <c r="V383" s="407"/>
    </row>
    <row r="384" spans="1:22" ht="37.5" customHeight="1" x14ac:dyDescent="0.25">
      <c r="A384" s="367">
        <v>14</v>
      </c>
      <c r="B384" s="386" t="str">
        <f>IFERROR(VLOOKUP(A384,'Outcome Indicators - Section C'!$A$10:$S$35,19,FALSE),"")</f>
        <v/>
      </c>
      <c r="C384" s="490" t="str">
        <f t="array" ref="C384">IFERROR(IF(INDEX('Disaggregation Records'!$E$59:$E$92,MATCH(RIGHT(L384,255),RIGHT('Disaggregation Records'!$D$59:$D$92,255),0))=0,"",INDEX('Disaggregation Records'!$E$59:$E$92,MATCH(RIGHT(L384,255),RIGHT('Disaggregation Records'!$D$59:$D$92,255),0))),"")</f>
        <v/>
      </c>
      <c r="D384" s="490" t="str">
        <f t="array" ref="D384">IFERROR(IF(INDEX('Disaggregation Records'!$F$59:$F$92,MATCH(RIGHT(L384,255),RIGHT('Disaggregation Records'!$D$59:$D$92,255),0))=0,"",INDEX('Disaggregation Records'!$F$59:$F$92,MATCH(RIGHT(L384,255),RIGHT('Disaggregation Records'!$D$59:$D$92,255),0))),"")</f>
        <v/>
      </c>
      <c r="E384" s="370" t="str">
        <f t="array" ref="E384">IFERROR(IF(INDEX('Disaggregation Data'!$K$239:$K$470,MATCH(RIGHT(M384,255),RIGHT('Disaggregation Data'!$J$239:$J$470,255),0))=0,"",INDEX('Disaggregation Data'!$K$239:$K$470,MATCH(RIGHT(M384,255),RIGHT('Disaggregation Data'!J$239:$J$470,255),0))),"")</f>
        <v/>
      </c>
      <c r="F384" s="370" t="str">
        <f t="array" ref="F384">IFERROR(IF(INDEX('Disaggregation Data'!$L$239:$L$470,MATCH(RIGHT(M384,255),RIGHT('Disaggregation Data'!$J$239:$J$470,255),0))=0,"",INDEX('Disaggregation Data'!$L$239:$L$470,MATCH(RIGHT(M384,255),RIGHT('Disaggregation Data'!J$239:$J$470,255),0))),"")</f>
        <v/>
      </c>
      <c r="G384" s="370" t="str">
        <f t="array" ref="G384">IFERROR(IF(INDEX('Disaggregation Data'!$M$239:$M$470,MATCH(RIGHT(M384,255),RIGHT('Disaggregation Data'!$J$239:$J$470,255),0))=0,"",INDEX('Disaggregation Data'!$M$239:$M$470,MATCH(RIGHT(M384,255),RIGHT('Disaggregation Data'!J$239:$J$470,255),0))),"")</f>
        <v/>
      </c>
      <c r="H384" s="369" t="str">
        <f t="array" ref="H384">IFERROR(IF(INDEX('Disaggregation Data'!$N$239:$N$470,MATCH(RIGHT(M384,255),RIGHT('Disaggregation Data'!$J$239:$J$470,255),0))=0,"",INDEX('Disaggregation Data'!$N$239:$N$470,MATCH(RIGHT(M384,255),RIGHT('Disaggregation Data'!J$239:$J$470,255),0))),"")</f>
        <v/>
      </c>
      <c r="I384" s="477" t="str">
        <f t="array" ref="I384">IFERROR(IF(INDEX('Disaggregation Records'!$G$59:$G$92,MATCH(LEFT(L384,255),LEFT('Disaggregation Records'!$D$59:$D$92,255),0))=0,"",INDEX('Disaggregation Records'!$G$59:$G$92,MATCH(LEFT(L384,255),LEFT('Disaggregation Records'!$D$59:$D$92,255),0))),"")</f>
        <v/>
      </c>
      <c r="J384" s="491" t="s">
        <v>793</v>
      </c>
      <c r="K384" s="491">
        <f t="shared" si="24"/>
        <v>66</v>
      </c>
      <c r="L384" s="491" t="str">
        <f t="shared" si="25"/>
        <v/>
      </c>
      <c r="M384" s="491" t="str">
        <f t="shared" si="26"/>
        <v/>
      </c>
      <c r="N384" s="491" t="b">
        <f t="shared" si="27"/>
        <v>0</v>
      </c>
      <c r="O384" s="492" t="s">
        <v>1974</v>
      </c>
      <c r="P384" s="201"/>
      <c r="Q384" s="178"/>
      <c r="U384" s="407"/>
      <c r="V384" s="407"/>
    </row>
    <row r="385" spans="1:22" ht="37.5" customHeight="1" x14ac:dyDescent="0.25">
      <c r="A385" s="367">
        <v>14</v>
      </c>
      <c r="B385" s="386" t="str">
        <f>IFERROR(VLOOKUP(A385,'Outcome Indicators - Section C'!$A$10:$S$35,19,FALSE),"")</f>
        <v/>
      </c>
      <c r="C385" s="490" t="str">
        <f t="array" ref="C385">IFERROR(IF(INDEX('Disaggregation Records'!$E$59:$E$92,MATCH(RIGHT(L385,255),RIGHT('Disaggregation Records'!$D$59:$D$92,255),0))=0,"",INDEX('Disaggregation Records'!$E$59:$E$92,MATCH(RIGHT(L385,255),RIGHT('Disaggregation Records'!$D$59:$D$92,255),0))),"")</f>
        <v/>
      </c>
      <c r="D385" s="490" t="str">
        <f t="array" ref="D385">IFERROR(IF(INDEX('Disaggregation Records'!$F$59:$F$92,MATCH(RIGHT(L385,255),RIGHT('Disaggregation Records'!$D$59:$D$92,255),0))=0,"",INDEX('Disaggregation Records'!$F$59:$F$92,MATCH(RIGHT(L385,255),RIGHT('Disaggregation Records'!$D$59:$D$92,255),0))),"")</f>
        <v/>
      </c>
      <c r="E385" s="370" t="str">
        <f t="array" ref="E385">IFERROR(IF(INDEX('Disaggregation Data'!$K$239:$K$470,MATCH(RIGHT(M385,255),RIGHT('Disaggregation Data'!$J$239:$J$470,255),0))=0,"",INDEX('Disaggregation Data'!$K$239:$K$470,MATCH(RIGHT(M385,255),RIGHT('Disaggregation Data'!J$239:$J$470,255),0))),"")</f>
        <v/>
      </c>
      <c r="F385" s="370" t="str">
        <f t="array" ref="F385">IFERROR(IF(INDEX('Disaggregation Data'!$L$239:$L$470,MATCH(RIGHT(M385,255),RIGHT('Disaggregation Data'!$J$239:$J$470,255),0))=0,"",INDEX('Disaggregation Data'!$L$239:$L$470,MATCH(RIGHT(M385,255),RIGHT('Disaggregation Data'!J$239:$J$470,255),0))),"")</f>
        <v/>
      </c>
      <c r="G385" s="370" t="str">
        <f t="array" ref="G385">IFERROR(IF(INDEX('Disaggregation Data'!$M$239:$M$470,MATCH(RIGHT(M385,255),RIGHT('Disaggregation Data'!$J$239:$J$470,255),0))=0,"",INDEX('Disaggregation Data'!$M$239:$M$470,MATCH(RIGHT(M385,255),RIGHT('Disaggregation Data'!J$239:$J$470,255),0))),"")</f>
        <v/>
      </c>
      <c r="H385" s="369" t="str">
        <f t="array" ref="H385">IFERROR(IF(INDEX('Disaggregation Data'!$N$239:$N$470,MATCH(RIGHT(M385,255),RIGHT('Disaggregation Data'!$J$239:$J$470,255),0))=0,"",INDEX('Disaggregation Data'!$N$239:$N$470,MATCH(RIGHT(M385,255),RIGHT('Disaggregation Data'!J$239:$J$470,255),0))),"")</f>
        <v/>
      </c>
      <c r="I385" s="477" t="str">
        <f t="array" ref="I385">IFERROR(IF(INDEX('Disaggregation Records'!$G$59:$G$92,MATCH(LEFT(L385,255),LEFT('Disaggregation Records'!$D$59:$D$92,255),0))=0,"",INDEX('Disaggregation Records'!$G$59:$G$92,MATCH(LEFT(L385,255),LEFT('Disaggregation Records'!$D$59:$D$92,255),0))),"")</f>
        <v/>
      </c>
      <c r="J385" s="491" t="s">
        <v>793</v>
      </c>
      <c r="K385" s="491">
        <f t="shared" si="24"/>
        <v>67</v>
      </c>
      <c r="L385" s="491" t="str">
        <f t="shared" si="25"/>
        <v/>
      </c>
      <c r="M385" s="491" t="str">
        <f t="shared" si="26"/>
        <v/>
      </c>
      <c r="N385" s="491" t="b">
        <f t="shared" si="27"/>
        <v>0</v>
      </c>
      <c r="O385" s="492" t="s">
        <v>1975</v>
      </c>
      <c r="P385" s="201"/>
      <c r="Q385" s="178"/>
      <c r="U385" s="407"/>
      <c r="V385" s="407"/>
    </row>
    <row r="386" spans="1:22" ht="37.5" customHeight="1" x14ac:dyDescent="0.25">
      <c r="A386" s="367">
        <v>14</v>
      </c>
      <c r="B386" s="386" t="str">
        <f>IFERROR(VLOOKUP(A386,'Outcome Indicators - Section C'!$A$10:$S$35,19,FALSE),"")</f>
        <v/>
      </c>
      <c r="C386" s="490" t="str">
        <f t="array" ref="C386">IFERROR(IF(INDEX('Disaggregation Records'!$E$59:$E$92,MATCH(RIGHT(L386,255),RIGHT('Disaggregation Records'!$D$59:$D$92,255),0))=0,"",INDEX('Disaggregation Records'!$E$59:$E$92,MATCH(RIGHT(L386,255),RIGHT('Disaggregation Records'!$D$59:$D$92,255),0))),"")</f>
        <v/>
      </c>
      <c r="D386" s="490" t="str">
        <f t="array" ref="D386">IFERROR(IF(INDEX('Disaggregation Records'!$F$59:$F$92,MATCH(RIGHT(L386,255),RIGHT('Disaggregation Records'!$D$59:$D$92,255),0))=0,"",INDEX('Disaggregation Records'!$F$59:$F$92,MATCH(RIGHT(L386,255),RIGHT('Disaggregation Records'!$D$59:$D$92,255),0))),"")</f>
        <v/>
      </c>
      <c r="E386" s="370" t="str">
        <f t="array" ref="E386">IFERROR(IF(INDEX('Disaggregation Data'!$K$239:$K$470,MATCH(RIGHT(M386,255),RIGHT('Disaggregation Data'!$J$239:$J$470,255),0))=0,"",INDEX('Disaggregation Data'!$K$239:$K$470,MATCH(RIGHT(M386,255),RIGHT('Disaggregation Data'!J$239:$J$470,255),0))),"")</f>
        <v/>
      </c>
      <c r="F386" s="370" t="str">
        <f t="array" ref="F386">IFERROR(IF(INDEX('Disaggregation Data'!$L$239:$L$470,MATCH(RIGHT(M386,255),RIGHT('Disaggregation Data'!$J$239:$J$470,255),0))=0,"",INDEX('Disaggregation Data'!$L$239:$L$470,MATCH(RIGHT(M386,255),RIGHT('Disaggregation Data'!J$239:$J$470,255),0))),"")</f>
        <v/>
      </c>
      <c r="G386" s="370" t="str">
        <f t="array" ref="G386">IFERROR(IF(INDEX('Disaggregation Data'!$M$239:$M$470,MATCH(RIGHT(M386,255),RIGHT('Disaggregation Data'!$J$239:$J$470,255),0))=0,"",INDEX('Disaggregation Data'!$M$239:$M$470,MATCH(RIGHT(M386,255),RIGHT('Disaggregation Data'!J$239:$J$470,255),0))),"")</f>
        <v/>
      </c>
      <c r="H386" s="369" t="str">
        <f t="array" ref="H386">IFERROR(IF(INDEX('Disaggregation Data'!$N$239:$N$470,MATCH(RIGHT(M386,255),RIGHT('Disaggregation Data'!$J$239:$J$470,255),0))=0,"",INDEX('Disaggregation Data'!$N$239:$N$470,MATCH(RIGHT(M386,255),RIGHT('Disaggregation Data'!J$239:$J$470,255),0))),"")</f>
        <v/>
      </c>
      <c r="I386" s="477" t="str">
        <f t="array" ref="I386">IFERROR(IF(INDEX('Disaggregation Records'!$G$59:$G$92,MATCH(LEFT(L386,255),LEFT('Disaggregation Records'!$D$59:$D$92,255),0))=0,"",INDEX('Disaggregation Records'!$G$59:$G$92,MATCH(LEFT(L386,255),LEFT('Disaggregation Records'!$D$59:$D$92,255),0))),"")</f>
        <v/>
      </c>
      <c r="J386" s="491" t="s">
        <v>793</v>
      </c>
      <c r="K386" s="491">
        <f t="shared" si="24"/>
        <v>68</v>
      </c>
      <c r="L386" s="491" t="str">
        <f t="shared" si="25"/>
        <v/>
      </c>
      <c r="M386" s="491" t="str">
        <f t="shared" si="26"/>
        <v/>
      </c>
      <c r="N386" s="491" t="b">
        <f t="shared" si="27"/>
        <v>0</v>
      </c>
      <c r="O386" s="492" t="s">
        <v>1976</v>
      </c>
      <c r="P386" s="201"/>
      <c r="Q386" s="178"/>
      <c r="U386" s="407"/>
      <c r="V386" s="407"/>
    </row>
    <row r="387" spans="1:22" ht="37.5" customHeight="1" x14ac:dyDescent="0.25">
      <c r="A387" s="367">
        <v>14</v>
      </c>
      <c r="B387" s="386" t="str">
        <f>IFERROR(VLOOKUP(A387,'Outcome Indicators - Section C'!$A$10:$S$35,19,FALSE),"")</f>
        <v/>
      </c>
      <c r="C387" s="490" t="str">
        <f t="array" ref="C387">IFERROR(IF(INDEX('Disaggregation Records'!$E$59:$E$92,MATCH(RIGHT(L387,255),RIGHT('Disaggregation Records'!$D$59:$D$92,255),0))=0,"",INDEX('Disaggregation Records'!$E$59:$E$92,MATCH(RIGHT(L387,255),RIGHT('Disaggregation Records'!$D$59:$D$92,255),0))),"")</f>
        <v/>
      </c>
      <c r="D387" s="490" t="str">
        <f t="array" ref="D387">IFERROR(IF(INDEX('Disaggregation Records'!$F$59:$F$92,MATCH(RIGHT(L387,255),RIGHT('Disaggregation Records'!$D$59:$D$92,255),0))=0,"",INDEX('Disaggregation Records'!$F$59:$F$92,MATCH(RIGHT(L387,255),RIGHT('Disaggregation Records'!$D$59:$D$92,255),0))),"")</f>
        <v/>
      </c>
      <c r="E387" s="370" t="str">
        <f t="array" ref="E387">IFERROR(IF(INDEX('Disaggregation Data'!$K$239:$K$470,MATCH(RIGHT(M387,255),RIGHT('Disaggregation Data'!$J$239:$J$470,255),0))=0,"",INDEX('Disaggregation Data'!$K$239:$K$470,MATCH(RIGHT(M387,255),RIGHT('Disaggregation Data'!J$239:$J$470,255),0))),"")</f>
        <v/>
      </c>
      <c r="F387" s="370" t="str">
        <f t="array" ref="F387">IFERROR(IF(INDEX('Disaggregation Data'!$L$239:$L$470,MATCH(RIGHT(M387,255),RIGHT('Disaggregation Data'!$J$239:$J$470,255),0))=0,"",INDEX('Disaggregation Data'!$L$239:$L$470,MATCH(RIGHT(M387,255),RIGHT('Disaggregation Data'!J$239:$J$470,255),0))),"")</f>
        <v/>
      </c>
      <c r="G387" s="370" t="str">
        <f t="array" ref="G387">IFERROR(IF(INDEX('Disaggregation Data'!$M$239:$M$470,MATCH(RIGHT(M387,255),RIGHT('Disaggregation Data'!$J$239:$J$470,255),0))=0,"",INDEX('Disaggregation Data'!$M$239:$M$470,MATCH(RIGHT(M387,255),RIGHT('Disaggregation Data'!J$239:$J$470,255),0))),"")</f>
        <v/>
      </c>
      <c r="H387" s="369" t="str">
        <f t="array" ref="H387">IFERROR(IF(INDEX('Disaggregation Data'!$N$239:$N$470,MATCH(RIGHT(M387,255),RIGHT('Disaggregation Data'!$J$239:$J$470,255),0))=0,"",INDEX('Disaggregation Data'!$N$239:$N$470,MATCH(RIGHT(M387,255),RIGHT('Disaggregation Data'!J$239:$J$470,255),0))),"")</f>
        <v/>
      </c>
      <c r="I387" s="477" t="str">
        <f t="array" ref="I387">IFERROR(IF(INDEX('Disaggregation Records'!$G$59:$G$92,MATCH(LEFT(L387,255),LEFT('Disaggregation Records'!$D$59:$D$92,255),0))=0,"",INDEX('Disaggregation Records'!$G$59:$G$92,MATCH(LEFT(L387,255),LEFT('Disaggregation Records'!$D$59:$D$92,255),0))),"")</f>
        <v/>
      </c>
      <c r="J387" s="491" t="s">
        <v>793</v>
      </c>
      <c r="K387" s="491">
        <f t="shared" si="24"/>
        <v>69</v>
      </c>
      <c r="L387" s="491" t="str">
        <f t="shared" si="25"/>
        <v/>
      </c>
      <c r="M387" s="491" t="str">
        <f t="shared" si="26"/>
        <v/>
      </c>
      <c r="N387" s="491" t="b">
        <f t="shared" si="27"/>
        <v>0</v>
      </c>
      <c r="O387" s="492" t="s">
        <v>1977</v>
      </c>
      <c r="P387" s="201"/>
      <c r="Q387" s="178"/>
      <c r="U387" s="407"/>
      <c r="V387" s="407"/>
    </row>
    <row r="388" spans="1:22" ht="37.5" customHeight="1" x14ac:dyDescent="0.25">
      <c r="A388" s="367">
        <v>15</v>
      </c>
      <c r="B388" s="386" t="str">
        <f>IFERROR(VLOOKUP(A388,'Outcome Indicators - Section C'!$A$10:$S$35,19,FALSE),"")</f>
        <v/>
      </c>
      <c r="C388" s="490" t="str">
        <f t="array" ref="C388">IFERROR(IF(INDEX('Disaggregation Records'!$E$59:$E$92,MATCH(RIGHT(L388,255),RIGHT('Disaggregation Records'!$D$59:$D$92,255),0))=0,"",INDEX('Disaggregation Records'!$E$59:$E$92,MATCH(RIGHT(L388,255),RIGHT('Disaggregation Records'!$D$59:$D$92,255),0))),"")</f>
        <v/>
      </c>
      <c r="D388" s="490" t="str">
        <f t="array" ref="D388">IFERROR(IF(INDEX('Disaggregation Records'!$F$59:$F$92,MATCH(RIGHT(L388,255),RIGHT('Disaggregation Records'!$D$59:$D$92,255),0))=0,"",INDEX('Disaggregation Records'!$F$59:$F$92,MATCH(RIGHT(L388,255),RIGHT('Disaggregation Records'!$D$59:$D$92,255),0))),"")</f>
        <v/>
      </c>
      <c r="E388" s="370" t="str">
        <f t="array" ref="E388">IFERROR(IF(INDEX('Disaggregation Data'!$K$239:$K$470,MATCH(RIGHT(M388,255),RIGHT('Disaggregation Data'!$J$239:$J$470,255),0))=0,"",INDEX('Disaggregation Data'!$K$239:$K$470,MATCH(RIGHT(M388,255),RIGHT('Disaggregation Data'!J$239:$J$470,255),0))),"")</f>
        <v/>
      </c>
      <c r="F388" s="370" t="str">
        <f t="array" ref="F388">IFERROR(IF(INDEX('Disaggregation Data'!$L$239:$L$470,MATCH(RIGHT(M388,255),RIGHT('Disaggregation Data'!$J$239:$J$470,255),0))=0,"",INDEX('Disaggregation Data'!$L$239:$L$470,MATCH(RIGHT(M388,255),RIGHT('Disaggregation Data'!J$239:$J$470,255),0))),"")</f>
        <v/>
      </c>
      <c r="G388" s="370" t="str">
        <f t="array" ref="G388">IFERROR(IF(INDEX('Disaggregation Data'!$M$239:$M$470,MATCH(RIGHT(M388,255),RIGHT('Disaggregation Data'!$J$239:$J$470,255),0))=0,"",INDEX('Disaggregation Data'!$M$239:$M$470,MATCH(RIGHT(M388,255),RIGHT('Disaggregation Data'!J$239:$J$470,255),0))),"")</f>
        <v/>
      </c>
      <c r="H388" s="369" t="str">
        <f t="array" ref="H388">IFERROR(IF(INDEX('Disaggregation Data'!$N$239:$N$470,MATCH(RIGHT(M388,255),RIGHT('Disaggregation Data'!$J$239:$J$470,255),0))=0,"",INDEX('Disaggregation Data'!$N$239:$N$470,MATCH(RIGHT(M388,255),RIGHT('Disaggregation Data'!J$239:$J$470,255),0))),"")</f>
        <v/>
      </c>
      <c r="I388" s="477" t="str">
        <f t="array" ref="I388">IFERROR(IF(INDEX('Disaggregation Records'!$G$59:$G$92,MATCH(LEFT(L388,255),LEFT('Disaggregation Records'!$D$59:$D$92,255),0))=0,"",INDEX('Disaggregation Records'!$G$59:$G$92,MATCH(LEFT(L388,255),LEFT('Disaggregation Records'!$D$59:$D$92,255),0))),"")</f>
        <v/>
      </c>
      <c r="J388" s="491" t="s">
        <v>794</v>
      </c>
      <c r="K388" s="491">
        <f t="shared" si="24"/>
        <v>70</v>
      </c>
      <c r="L388" s="491" t="str">
        <f t="shared" si="25"/>
        <v/>
      </c>
      <c r="M388" s="491" t="str">
        <f t="shared" si="26"/>
        <v/>
      </c>
      <c r="N388" s="491" t="b">
        <f t="shared" si="27"/>
        <v>0</v>
      </c>
      <c r="O388" s="492" t="s">
        <v>1978</v>
      </c>
      <c r="P388" s="201"/>
      <c r="Q388" s="178"/>
      <c r="U388" s="407"/>
      <c r="V388" s="407"/>
    </row>
    <row r="389" spans="1:22" ht="37.5" customHeight="1" x14ac:dyDescent="0.25">
      <c r="A389" s="367">
        <v>15</v>
      </c>
      <c r="B389" s="386" t="str">
        <f>IFERROR(VLOOKUP(A389,'Outcome Indicators - Section C'!$A$10:$S$35,19,FALSE),"")</f>
        <v/>
      </c>
      <c r="C389" s="490" t="str">
        <f t="array" ref="C389">IFERROR(IF(INDEX('Disaggregation Records'!$E$59:$E$92,MATCH(RIGHT(L389,255),RIGHT('Disaggregation Records'!$D$59:$D$92,255),0))=0,"",INDEX('Disaggregation Records'!$E$59:$E$92,MATCH(RIGHT(L389,255),RIGHT('Disaggregation Records'!$D$59:$D$92,255),0))),"")</f>
        <v/>
      </c>
      <c r="D389" s="490" t="str">
        <f t="array" ref="D389">IFERROR(IF(INDEX('Disaggregation Records'!$F$59:$F$92,MATCH(RIGHT(L389,255),RIGHT('Disaggregation Records'!$D$59:$D$92,255),0))=0,"",INDEX('Disaggregation Records'!$F$59:$F$92,MATCH(RIGHT(L389,255),RIGHT('Disaggregation Records'!$D$59:$D$92,255),0))),"")</f>
        <v/>
      </c>
      <c r="E389" s="370" t="str">
        <f t="array" ref="E389">IFERROR(IF(INDEX('Disaggregation Data'!$K$239:$K$470,MATCH(RIGHT(M389,255),RIGHT('Disaggregation Data'!$J$239:$J$470,255),0))=0,"",INDEX('Disaggregation Data'!$K$239:$K$470,MATCH(RIGHT(M389,255),RIGHT('Disaggregation Data'!J$239:$J$470,255),0))),"")</f>
        <v/>
      </c>
      <c r="F389" s="370" t="str">
        <f t="array" ref="F389">IFERROR(IF(INDEX('Disaggregation Data'!$L$239:$L$470,MATCH(RIGHT(M389,255),RIGHT('Disaggregation Data'!$J$239:$J$470,255),0))=0,"",INDEX('Disaggregation Data'!$L$239:$L$470,MATCH(RIGHT(M389,255),RIGHT('Disaggregation Data'!J$239:$J$470,255),0))),"")</f>
        <v/>
      </c>
      <c r="G389" s="370" t="str">
        <f t="array" ref="G389">IFERROR(IF(INDEX('Disaggregation Data'!$M$239:$M$470,MATCH(RIGHT(M389,255),RIGHT('Disaggregation Data'!$J$239:$J$470,255),0))=0,"",INDEX('Disaggregation Data'!$M$239:$M$470,MATCH(RIGHT(M389,255),RIGHT('Disaggregation Data'!J$239:$J$470,255),0))),"")</f>
        <v/>
      </c>
      <c r="H389" s="369" t="str">
        <f t="array" ref="H389">IFERROR(IF(INDEX('Disaggregation Data'!$N$239:$N$470,MATCH(RIGHT(M389,255),RIGHT('Disaggregation Data'!$J$239:$J$470,255),0))=0,"",INDEX('Disaggregation Data'!$N$239:$N$470,MATCH(RIGHT(M389,255),RIGHT('Disaggregation Data'!J$239:$J$470,255),0))),"")</f>
        <v/>
      </c>
      <c r="I389" s="477" t="str">
        <f t="array" ref="I389">IFERROR(IF(INDEX('Disaggregation Records'!$G$59:$G$92,MATCH(LEFT(L389,255),LEFT('Disaggregation Records'!$D$59:$D$92,255),0))=0,"",INDEX('Disaggregation Records'!$G$59:$G$92,MATCH(LEFT(L389,255),LEFT('Disaggregation Records'!$D$59:$D$92,255),0))),"")</f>
        <v/>
      </c>
      <c r="J389" s="491" t="s">
        <v>794</v>
      </c>
      <c r="K389" s="491">
        <f t="shared" si="24"/>
        <v>71</v>
      </c>
      <c r="L389" s="491" t="str">
        <f t="shared" si="25"/>
        <v/>
      </c>
      <c r="M389" s="491" t="str">
        <f t="shared" si="26"/>
        <v/>
      </c>
      <c r="N389" s="491" t="b">
        <f t="shared" si="27"/>
        <v>0</v>
      </c>
      <c r="O389" s="492" t="s">
        <v>1979</v>
      </c>
      <c r="P389" s="201"/>
      <c r="Q389" s="178"/>
      <c r="U389" s="407"/>
      <c r="V389" s="407"/>
    </row>
    <row r="390" spans="1:22" ht="37.5" customHeight="1" x14ac:dyDescent="0.25">
      <c r="A390" s="367">
        <v>15</v>
      </c>
      <c r="B390" s="386" t="str">
        <f>IFERROR(VLOOKUP(A390,'Outcome Indicators - Section C'!$A$10:$S$35,19,FALSE),"")</f>
        <v/>
      </c>
      <c r="C390" s="490" t="str">
        <f t="array" ref="C390">IFERROR(IF(INDEX('Disaggregation Records'!$E$59:$E$92,MATCH(RIGHT(L390,255),RIGHT('Disaggregation Records'!$D$59:$D$92,255),0))=0,"",INDEX('Disaggregation Records'!$E$59:$E$92,MATCH(RIGHT(L390,255),RIGHT('Disaggregation Records'!$D$59:$D$92,255),0))),"")</f>
        <v/>
      </c>
      <c r="D390" s="490" t="str">
        <f t="array" ref="D390">IFERROR(IF(INDEX('Disaggregation Records'!$F$59:$F$92,MATCH(RIGHT(L390,255),RIGHT('Disaggregation Records'!$D$59:$D$92,255),0))=0,"",INDEX('Disaggregation Records'!$F$59:$F$92,MATCH(RIGHT(L390,255),RIGHT('Disaggregation Records'!$D$59:$D$92,255),0))),"")</f>
        <v/>
      </c>
      <c r="E390" s="370" t="str">
        <f t="array" ref="E390">IFERROR(IF(INDEX('Disaggregation Data'!$K$239:$K$470,MATCH(RIGHT(M390,255),RIGHT('Disaggregation Data'!$J$239:$J$470,255),0))=0,"",INDEX('Disaggregation Data'!$K$239:$K$470,MATCH(RIGHT(M390,255),RIGHT('Disaggregation Data'!J$239:$J$470,255),0))),"")</f>
        <v/>
      </c>
      <c r="F390" s="370" t="str">
        <f t="array" ref="F390">IFERROR(IF(INDEX('Disaggregation Data'!$L$239:$L$470,MATCH(RIGHT(M390,255),RIGHT('Disaggregation Data'!$J$239:$J$470,255),0))=0,"",INDEX('Disaggregation Data'!$L$239:$L$470,MATCH(RIGHT(M390,255),RIGHT('Disaggregation Data'!J$239:$J$470,255),0))),"")</f>
        <v/>
      </c>
      <c r="G390" s="370" t="str">
        <f t="array" ref="G390">IFERROR(IF(INDEX('Disaggregation Data'!$M$239:$M$470,MATCH(RIGHT(M390,255),RIGHT('Disaggregation Data'!$J$239:$J$470,255),0))=0,"",INDEX('Disaggregation Data'!$M$239:$M$470,MATCH(RIGHT(M390,255),RIGHT('Disaggregation Data'!J$239:$J$470,255),0))),"")</f>
        <v/>
      </c>
      <c r="H390" s="369" t="str">
        <f t="array" ref="H390">IFERROR(IF(INDEX('Disaggregation Data'!$N$239:$N$470,MATCH(RIGHT(M390,255),RIGHT('Disaggregation Data'!$J$239:$J$470,255),0))=0,"",INDEX('Disaggregation Data'!$N$239:$N$470,MATCH(RIGHT(M390,255),RIGHT('Disaggregation Data'!J$239:$J$470,255),0))),"")</f>
        <v/>
      </c>
      <c r="I390" s="477" t="str">
        <f t="array" ref="I390">IFERROR(IF(INDEX('Disaggregation Records'!$G$59:$G$92,MATCH(LEFT(L390,255),LEFT('Disaggregation Records'!$D$59:$D$92,255),0))=0,"",INDEX('Disaggregation Records'!$G$59:$G$92,MATCH(LEFT(L390,255),LEFT('Disaggregation Records'!$D$59:$D$92,255),0))),"")</f>
        <v/>
      </c>
      <c r="J390" s="491" t="s">
        <v>794</v>
      </c>
      <c r="K390" s="491">
        <f t="shared" si="24"/>
        <v>72</v>
      </c>
      <c r="L390" s="491" t="str">
        <f t="shared" si="25"/>
        <v/>
      </c>
      <c r="M390" s="491" t="str">
        <f t="shared" si="26"/>
        <v/>
      </c>
      <c r="N390" s="491" t="b">
        <f t="shared" si="27"/>
        <v>0</v>
      </c>
      <c r="O390" s="492" t="s">
        <v>1980</v>
      </c>
      <c r="P390" s="201"/>
      <c r="Q390" s="178"/>
      <c r="U390" s="407"/>
      <c r="V390" s="407"/>
    </row>
    <row r="391" spans="1:22" ht="37.5" customHeight="1" x14ac:dyDescent="0.25">
      <c r="A391" s="367">
        <v>15</v>
      </c>
      <c r="B391" s="386" t="str">
        <f>IFERROR(VLOOKUP(A391,'Outcome Indicators - Section C'!$A$10:$S$35,19,FALSE),"")</f>
        <v/>
      </c>
      <c r="C391" s="490" t="str">
        <f t="array" ref="C391">IFERROR(IF(INDEX('Disaggregation Records'!$E$59:$E$92,MATCH(RIGHT(L391,255),RIGHT('Disaggregation Records'!$D$59:$D$92,255),0))=0,"",INDEX('Disaggregation Records'!$E$59:$E$92,MATCH(RIGHT(L391,255),RIGHT('Disaggregation Records'!$D$59:$D$92,255),0))),"")</f>
        <v/>
      </c>
      <c r="D391" s="490" t="str">
        <f t="array" ref="D391">IFERROR(IF(INDEX('Disaggregation Records'!$F$59:$F$92,MATCH(RIGHT(L391,255),RIGHT('Disaggregation Records'!$D$59:$D$92,255),0))=0,"",INDEX('Disaggregation Records'!$F$59:$F$92,MATCH(RIGHT(L391,255),RIGHT('Disaggregation Records'!$D$59:$D$92,255),0))),"")</f>
        <v/>
      </c>
      <c r="E391" s="370" t="str">
        <f t="array" ref="E391">IFERROR(IF(INDEX('Disaggregation Data'!$K$239:$K$470,MATCH(RIGHT(M391,255),RIGHT('Disaggregation Data'!$J$239:$J$470,255),0))=0,"",INDEX('Disaggregation Data'!$K$239:$K$470,MATCH(RIGHT(M391,255),RIGHT('Disaggregation Data'!J$239:$J$470,255),0))),"")</f>
        <v/>
      </c>
      <c r="F391" s="370" t="str">
        <f t="array" ref="F391">IFERROR(IF(INDEX('Disaggregation Data'!$L$239:$L$470,MATCH(RIGHT(M391,255),RIGHT('Disaggregation Data'!$J$239:$J$470,255),0))=0,"",INDEX('Disaggregation Data'!$L$239:$L$470,MATCH(RIGHT(M391,255),RIGHT('Disaggregation Data'!J$239:$J$470,255),0))),"")</f>
        <v/>
      </c>
      <c r="G391" s="370" t="str">
        <f t="array" ref="G391">IFERROR(IF(INDEX('Disaggregation Data'!$M$239:$M$470,MATCH(RIGHT(M391,255),RIGHT('Disaggregation Data'!$J$239:$J$470,255),0))=0,"",INDEX('Disaggregation Data'!$M$239:$M$470,MATCH(RIGHT(M391,255),RIGHT('Disaggregation Data'!J$239:$J$470,255),0))),"")</f>
        <v/>
      </c>
      <c r="H391" s="369" t="str">
        <f t="array" ref="H391">IFERROR(IF(INDEX('Disaggregation Data'!$N$239:$N$470,MATCH(RIGHT(M391,255),RIGHT('Disaggregation Data'!$J$239:$J$470,255),0))=0,"",INDEX('Disaggregation Data'!$N$239:$N$470,MATCH(RIGHT(M391,255),RIGHT('Disaggregation Data'!J$239:$J$470,255),0))),"")</f>
        <v/>
      </c>
      <c r="I391" s="477" t="str">
        <f t="array" ref="I391">IFERROR(IF(INDEX('Disaggregation Records'!$G$59:$G$92,MATCH(LEFT(L391,255),LEFT('Disaggregation Records'!$D$59:$D$92,255),0))=0,"",INDEX('Disaggregation Records'!$G$59:$G$92,MATCH(LEFT(L391,255),LEFT('Disaggregation Records'!$D$59:$D$92,255),0))),"")</f>
        <v/>
      </c>
      <c r="J391" s="491" t="s">
        <v>794</v>
      </c>
      <c r="K391" s="491">
        <f t="shared" si="24"/>
        <v>73</v>
      </c>
      <c r="L391" s="491" t="str">
        <f t="shared" si="25"/>
        <v/>
      </c>
      <c r="M391" s="491" t="str">
        <f t="shared" si="26"/>
        <v/>
      </c>
      <c r="N391" s="491" t="b">
        <f t="shared" si="27"/>
        <v>0</v>
      </c>
      <c r="O391" s="492" t="s">
        <v>1981</v>
      </c>
      <c r="P391" s="201"/>
      <c r="Q391" s="178"/>
      <c r="U391" s="407"/>
      <c r="V391" s="407"/>
    </row>
    <row r="392" spans="1:22" ht="37.5" customHeight="1" x14ac:dyDescent="0.25">
      <c r="A392" s="367">
        <v>15</v>
      </c>
      <c r="B392" s="386" t="str">
        <f>IFERROR(VLOOKUP(A392,'Outcome Indicators - Section C'!$A$10:$S$35,19,FALSE),"")</f>
        <v/>
      </c>
      <c r="C392" s="490" t="str">
        <f t="array" ref="C392">IFERROR(IF(INDEX('Disaggregation Records'!$E$59:$E$92,MATCH(RIGHT(L392,255),RIGHT('Disaggregation Records'!$D$59:$D$92,255),0))=0,"",INDEX('Disaggregation Records'!$E$59:$E$92,MATCH(RIGHT(L392,255),RIGHT('Disaggregation Records'!$D$59:$D$92,255),0))),"")</f>
        <v/>
      </c>
      <c r="D392" s="490" t="str">
        <f t="array" ref="D392">IFERROR(IF(INDEX('Disaggregation Records'!$F$59:$F$92,MATCH(RIGHT(L392,255),RIGHT('Disaggregation Records'!$D$59:$D$92,255),0))=0,"",INDEX('Disaggregation Records'!$F$59:$F$92,MATCH(RIGHT(L392,255),RIGHT('Disaggregation Records'!$D$59:$D$92,255),0))),"")</f>
        <v/>
      </c>
      <c r="E392" s="370" t="str">
        <f t="array" ref="E392">IFERROR(IF(INDEX('Disaggregation Data'!$K$239:$K$470,MATCH(RIGHT(M392,255),RIGHT('Disaggregation Data'!$J$239:$J$470,255),0))=0,"",INDEX('Disaggregation Data'!$K$239:$K$470,MATCH(RIGHT(M392,255),RIGHT('Disaggregation Data'!J$239:$J$470,255),0))),"")</f>
        <v/>
      </c>
      <c r="F392" s="370" t="str">
        <f t="array" ref="F392">IFERROR(IF(INDEX('Disaggregation Data'!$L$239:$L$470,MATCH(RIGHT(M392,255),RIGHT('Disaggregation Data'!$J$239:$J$470,255),0))=0,"",INDEX('Disaggregation Data'!$L$239:$L$470,MATCH(RIGHT(M392,255),RIGHT('Disaggregation Data'!J$239:$J$470,255),0))),"")</f>
        <v/>
      </c>
      <c r="G392" s="370" t="str">
        <f t="array" ref="G392">IFERROR(IF(INDEX('Disaggregation Data'!$M$239:$M$470,MATCH(RIGHT(M392,255),RIGHT('Disaggregation Data'!$J$239:$J$470,255),0))=0,"",INDEX('Disaggregation Data'!$M$239:$M$470,MATCH(RIGHT(M392,255),RIGHT('Disaggregation Data'!J$239:$J$470,255),0))),"")</f>
        <v/>
      </c>
      <c r="H392" s="369" t="str">
        <f t="array" ref="H392">IFERROR(IF(INDEX('Disaggregation Data'!$N$239:$N$470,MATCH(RIGHT(M392,255),RIGHT('Disaggregation Data'!$J$239:$J$470,255),0))=0,"",INDEX('Disaggregation Data'!$N$239:$N$470,MATCH(RIGHT(M392,255),RIGHT('Disaggregation Data'!J$239:$J$470,255),0))),"")</f>
        <v/>
      </c>
      <c r="I392" s="477" t="str">
        <f t="array" ref="I392">IFERROR(IF(INDEX('Disaggregation Records'!$G$59:$G$92,MATCH(LEFT(L392,255),LEFT('Disaggregation Records'!$D$59:$D$92,255),0))=0,"",INDEX('Disaggregation Records'!$G$59:$G$92,MATCH(LEFT(L392,255),LEFT('Disaggregation Records'!$D$59:$D$92,255),0))),"")</f>
        <v/>
      </c>
      <c r="J392" s="491" t="s">
        <v>794</v>
      </c>
      <c r="K392" s="491">
        <f t="shared" si="24"/>
        <v>74</v>
      </c>
      <c r="L392" s="491" t="str">
        <f t="shared" si="25"/>
        <v/>
      </c>
      <c r="M392" s="491" t="str">
        <f t="shared" si="26"/>
        <v/>
      </c>
      <c r="N392" s="491" t="b">
        <f t="shared" si="27"/>
        <v>0</v>
      </c>
      <c r="O392" s="492" t="s">
        <v>1982</v>
      </c>
      <c r="P392" s="201"/>
      <c r="Q392" s="178"/>
      <c r="U392" s="407"/>
      <c r="V392" s="407"/>
    </row>
    <row r="393" spans="1:22" ht="37.5" customHeight="1" x14ac:dyDescent="0.25">
      <c r="A393" s="367">
        <v>15</v>
      </c>
      <c r="B393" s="386" t="str">
        <f>IFERROR(VLOOKUP(A393,'Outcome Indicators - Section C'!$A$10:$S$35,19,FALSE),"")</f>
        <v/>
      </c>
      <c r="C393" s="490" t="str">
        <f t="array" ref="C393">IFERROR(IF(INDEX('Disaggregation Records'!$E$59:$E$92,MATCH(RIGHT(L393,255),RIGHT('Disaggregation Records'!$D$59:$D$92,255),0))=0,"",INDEX('Disaggregation Records'!$E$59:$E$92,MATCH(RIGHT(L393,255),RIGHT('Disaggregation Records'!$D$59:$D$92,255),0))),"")</f>
        <v/>
      </c>
      <c r="D393" s="490" t="str">
        <f t="array" ref="D393">IFERROR(IF(INDEX('Disaggregation Records'!$F$59:$F$92,MATCH(RIGHT(L393,255),RIGHT('Disaggregation Records'!$D$59:$D$92,255),0))=0,"",INDEX('Disaggregation Records'!$F$59:$F$92,MATCH(RIGHT(L393,255),RIGHT('Disaggregation Records'!$D$59:$D$92,255),0))),"")</f>
        <v/>
      </c>
      <c r="E393" s="370" t="str">
        <f t="array" ref="E393">IFERROR(IF(INDEX('Disaggregation Data'!$K$239:$K$470,MATCH(RIGHT(M393,255),RIGHT('Disaggregation Data'!$J$239:$J$470,255),0))=0,"",INDEX('Disaggregation Data'!$K$239:$K$470,MATCH(RIGHT(M393,255),RIGHT('Disaggregation Data'!J$239:$J$470,255),0))),"")</f>
        <v/>
      </c>
      <c r="F393" s="370" t="str">
        <f t="array" ref="F393">IFERROR(IF(INDEX('Disaggregation Data'!$L$239:$L$470,MATCH(RIGHT(M393,255),RIGHT('Disaggregation Data'!$J$239:$J$470,255),0))=0,"",INDEX('Disaggregation Data'!$L$239:$L$470,MATCH(RIGHT(M393,255),RIGHT('Disaggregation Data'!J$239:$J$470,255),0))),"")</f>
        <v/>
      </c>
      <c r="G393" s="370" t="str">
        <f t="array" ref="G393">IFERROR(IF(INDEX('Disaggregation Data'!$M$239:$M$470,MATCH(RIGHT(M393,255),RIGHT('Disaggregation Data'!$J$239:$J$470,255),0))=0,"",INDEX('Disaggregation Data'!$M$239:$M$470,MATCH(RIGHT(M393,255),RIGHT('Disaggregation Data'!J$239:$J$470,255),0))),"")</f>
        <v/>
      </c>
      <c r="H393" s="369" t="str">
        <f t="array" ref="H393">IFERROR(IF(INDEX('Disaggregation Data'!$N$239:$N$470,MATCH(RIGHT(M393,255),RIGHT('Disaggregation Data'!$J$239:$J$470,255),0))=0,"",INDEX('Disaggregation Data'!$N$239:$N$470,MATCH(RIGHT(M393,255),RIGHT('Disaggregation Data'!J$239:$J$470,255),0))),"")</f>
        <v/>
      </c>
      <c r="I393" s="477" t="str">
        <f t="array" ref="I393">IFERROR(IF(INDEX('Disaggregation Records'!$G$59:$G$92,MATCH(LEFT(L393,255),LEFT('Disaggregation Records'!$D$59:$D$92,255),0))=0,"",INDEX('Disaggregation Records'!$G$59:$G$92,MATCH(LEFT(L393,255),LEFT('Disaggregation Records'!$D$59:$D$92,255),0))),"")</f>
        <v/>
      </c>
      <c r="J393" s="491" t="s">
        <v>794</v>
      </c>
      <c r="K393" s="491">
        <f t="shared" si="24"/>
        <v>75</v>
      </c>
      <c r="L393" s="491" t="str">
        <f t="shared" si="25"/>
        <v/>
      </c>
      <c r="M393" s="491" t="str">
        <f t="shared" si="26"/>
        <v/>
      </c>
      <c r="N393" s="491" t="b">
        <f t="shared" si="27"/>
        <v>0</v>
      </c>
      <c r="O393" s="492" t="s">
        <v>1983</v>
      </c>
      <c r="P393" s="201"/>
      <c r="Q393" s="178"/>
      <c r="U393" s="407"/>
      <c r="V393" s="407"/>
    </row>
    <row r="394" spans="1:22" ht="37.5" customHeight="1" x14ac:dyDescent="0.25">
      <c r="A394" s="367">
        <v>15</v>
      </c>
      <c r="B394" s="386" t="str">
        <f>IFERROR(VLOOKUP(A394,'Outcome Indicators - Section C'!$A$10:$S$35,19,FALSE),"")</f>
        <v/>
      </c>
      <c r="C394" s="490" t="str">
        <f t="array" ref="C394">IFERROR(IF(INDEX('Disaggregation Records'!$E$59:$E$92,MATCH(RIGHT(L394,255),RIGHT('Disaggregation Records'!$D$59:$D$92,255),0))=0,"",INDEX('Disaggregation Records'!$E$59:$E$92,MATCH(RIGHT(L394,255),RIGHT('Disaggregation Records'!$D$59:$D$92,255),0))),"")</f>
        <v/>
      </c>
      <c r="D394" s="490" t="str">
        <f t="array" ref="D394">IFERROR(IF(INDEX('Disaggregation Records'!$F$59:$F$92,MATCH(RIGHT(L394,255),RIGHT('Disaggregation Records'!$D$59:$D$92,255),0))=0,"",INDEX('Disaggregation Records'!$F$59:$F$92,MATCH(RIGHT(L394,255),RIGHT('Disaggregation Records'!$D$59:$D$92,255),0))),"")</f>
        <v/>
      </c>
      <c r="E394" s="370" t="str">
        <f t="array" ref="E394">IFERROR(IF(INDEX('Disaggregation Data'!$K$239:$K$470,MATCH(RIGHT(M394,255),RIGHT('Disaggregation Data'!$J$239:$J$470,255),0))=0,"",INDEX('Disaggregation Data'!$K$239:$K$470,MATCH(RIGHT(M394,255),RIGHT('Disaggregation Data'!J$239:$J$470,255),0))),"")</f>
        <v/>
      </c>
      <c r="F394" s="370" t="str">
        <f t="array" ref="F394">IFERROR(IF(INDEX('Disaggregation Data'!$L$239:$L$470,MATCH(RIGHT(M394,255),RIGHT('Disaggregation Data'!$J$239:$J$470,255),0))=0,"",INDEX('Disaggregation Data'!$L$239:$L$470,MATCH(RIGHT(M394,255),RIGHT('Disaggregation Data'!J$239:$J$470,255),0))),"")</f>
        <v/>
      </c>
      <c r="G394" s="370" t="str">
        <f t="array" ref="G394">IFERROR(IF(INDEX('Disaggregation Data'!$M$239:$M$470,MATCH(RIGHT(M394,255),RIGHT('Disaggregation Data'!$J$239:$J$470,255),0))=0,"",INDEX('Disaggregation Data'!$M$239:$M$470,MATCH(RIGHT(M394,255),RIGHT('Disaggregation Data'!J$239:$J$470,255),0))),"")</f>
        <v/>
      </c>
      <c r="H394" s="369" t="str">
        <f t="array" ref="H394">IFERROR(IF(INDEX('Disaggregation Data'!$N$239:$N$470,MATCH(RIGHT(M394,255),RIGHT('Disaggregation Data'!$J$239:$J$470,255),0))=0,"",INDEX('Disaggregation Data'!$N$239:$N$470,MATCH(RIGHT(M394,255),RIGHT('Disaggregation Data'!J$239:$J$470,255),0))),"")</f>
        <v/>
      </c>
      <c r="I394" s="477" t="str">
        <f t="array" ref="I394">IFERROR(IF(INDEX('Disaggregation Records'!$G$59:$G$92,MATCH(LEFT(L394,255),LEFT('Disaggregation Records'!$D$59:$D$92,255),0))=0,"",INDEX('Disaggregation Records'!$G$59:$G$92,MATCH(LEFT(L394,255),LEFT('Disaggregation Records'!$D$59:$D$92,255),0))),"")</f>
        <v/>
      </c>
      <c r="J394" s="491" t="s">
        <v>794</v>
      </c>
      <c r="K394" s="491">
        <f t="shared" si="24"/>
        <v>76</v>
      </c>
      <c r="L394" s="491" t="str">
        <f t="shared" si="25"/>
        <v/>
      </c>
      <c r="M394" s="491" t="str">
        <f t="shared" si="26"/>
        <v/>
      </c>
      <c r="N394" s="491" t="b">
        <f t="shared" si="27"/>
        <v>0</v>
      </c>
      <c r="O394" s="492" t="s">
        <v>1984</v>
      </c>
      <c r="P394" s="201"/>
      <c r="Q394" s="178"/>
      <c r="U394" s="407"/>
      <c r="V394" s="407"/>
    </row>
    <row r="395" spans="1:22" ht="37.5" customHeight="1" x14ac:dyDescent="0.25">
      <c r="A395" s="367">
        <v>15</v>
      </c>
      <c r="B395" s="386" t="str">
        <f>IFERROR(VLOOKUP(A395,'Outcome Indicators - Section C'!$A$10:$S$35,19,FALSE),"")</f>
        <v/>
      </c>
      <c r="C395" s="490" t="str">
        <f t="array" ref="C395">IFERROR(IF(INDEX('Disaggregation Records'!$E$59:$E$92,MATCH(RIGHT(L395,255),RIGHT('Disaggregation Records'!$D$59:$D$92,255),0))=0,"",INDEX('Disaggregation Records'!$E$59:$E$92,MATCH(RIGHT(L395,255),RIGHT('Disaggregation Records'!$D$59:$D$92,255),0))),"")</f>
        <v/>
      </c>
      <c r="D395" s="490" t="str">
        <f t="array" ref="D395">IFERROR(IF(INDEX('Disaggregation Records'!$F$59:$F$92,MATCH(RIGHT(L395,255),RIGHT('Disaggregation Records'!$D$59:$D$92,255),0))=0,"",INDEX('Disaggregation Records'!$F$59:$F$92,MATCH(RIGHT(L395,255),RIGHT('Disaggregation Records'!$D$59:$D$92,255),0))),"")</f>
        <v/>
      </c>
      <c r="E395" s="370" t="str">
        <f t="array" ref="E395">IFERROR(IF(INDEX('Disaggregation Data'!$K$239:$K$470,MATCH(RIGHT(M395,255),RIGHT('Disaggregation Data'!$J$239:$J$470,255),0))=0,"",INDEX('Disaggregation Data'!$K$239:$K$470,MATCH(RIGHT(M395,255),RIGHT('Disaggregation Data'!J$239:$J$470,255),0))),"")</f>
        <v/>
      </c>
      <c r="F395" s="370" t="str">
        <f t="array" ref="F395">IFERROR(IF(INDEX('Disaggregation Data'!$L$239:$L$470,MATCH(RIGHT(M395,255),RIGHT('Disaggregation Data'!$J$239:$J$470,255),0))=0,"",INDEX('Disaggregation Data'!$L$239:$L$470,MATCH(RIGHT(M395,255),RIGHT('Disaggregation Data'!J$239:$J$470,255),0))),"")</f>
        <v/>
      </c>
      <c r="G395" s="370" t="str">
        <f t="array" ref="G395">IFERROR(IF(INDEX('Disaggregation Data'!$M$239:$M$470,MATCH(RIGHT(M395,255),RIGHT('Disaggregation Data'!$J$239:$J$470,255),0))=0,"",INDEX('Disaggregation Data'!$M$239:$M$470,MATCH(RIGHT(M395,255),RIGHT('Disaggregation Data'!J$239:$J$470,255),0))),"")</f>
        <v/>
      </c>
      <c r="H395" s="369" t="str">
        <f t="array" ref="H395">IFERROR(IF(INDEX('Disaggregation Data'!$N$239:$N$470,MATCH(RIGHT(M395,255),RIGHT('Disaggregation Data'!$J$239:$J$470,255),0))=0,"",INDEX('Disaggregation Data'!$N$239:$N$470,MATCH(RIGHT(M395,255),RIGHT('Disaggregation Data'!J$239:$J$470,255),0))),"")</f>
        <v/>
      </c>
      <c r="I395" s="477" t="str">
        <f t="array" ref="I395">IFERROR(IF(INDEX('Disaggregation Records'!$G$59:$G$92,MATCH(LEFT(L395,255),LEFT('Disaggregation Records'!$D$59:$D$92,255),0))=0,"",INDEX('Disaggregation Records'!$G$59:$G$92,MATCH(LEFT(L395,255),LEFT('Disaggregation Records'!$D$59:$D$92,255),0))),"")</f>
        <v/>
      </c>
      <c r="J395" s="491" t="s">
        <v>794</v>
      </c>
      <c r="K395" s="491">
        <f t="shared" si="24"/>
        <v>77</v>
      </c>
      <c r="L395" s="491" t="str">
        <f t="shared" si="25"/>
        <v/>
      </c>
      <c r="M395" s="491" t="str">
        <f t="shared" si="26"/>
        <v/>
      </c>
      <c r="N395" s="491" t="b">
        <f t="shared" si="27"/>
        <v>0</v>
      </c>
      <c r="O395" s="492" t="s">
        <v>1985</v>
      </c>
      <c r="P395" s="201"/>
      <c r="Q395" s="178"/>
      <c r="U395" s="407"/>
      <c r="V395" s="407"/>
    </row>
    <row r="396" spans="1:22" ht="37.5" customHeight="1" x14ac:dyDescent="0.25">
      <c r="A396" s="367">
        <v>15</v>
      </c>
      <c r="B396" s="386" t="str">
        <f>IFERROR(VLOOKUP(A396,'Outcome Indicators - Section C'!$A$10:$S$35,19,FALSE),"")</f>
        <v/>
      </c>
      <c r="C396" s="490" t="str">
        <f t="array" ref="C396">IFERROR(IF(INDEX('Disaggregation Records'!$E$59:$E$92,MATCH(RIGHT(L396,255),RIGHT('Disaggregation Records'!$D$59:$D$92,255),0))=0,"",INDEX('Disaggregation Records'!$E$59:$E$92,MATCH(RIGHT(L396,255),RIGHT('Disaggregation Records'!$D$59:$D$92,255),0))),"")</f>
        <v/>
      </c>
      <c r="D396" s="490" t="str">
        <f t="array" ref="D396">IFERROR(IF(INDEX('Disaggregation Records'!$F$59:$F$92,MATCH(RIGHT(L396,255),RIGHT('Disaggregation Records'!$D$59:$D$92,255),0))=0,"",INDEX('Disaggregation Records'!$F$59:$F$92,MATCH(RIGHT(L396,255),RIGHT('Disaggregation Records'!$D$59:$D$92,255),0))),"")</f>
        <v/>
      </c>
      <c r="E396" s="370" t="str">
        <f t="array" ref="E396">IFERROR(IF(INDEX('Disaggregation Data'!$K$239:$K$470,MATCH(RIGHT(M396,255),RIGHT('Disaggregation Data'!$J$239:$J$470,255),0))=0,"",INDEX('Disaggregation Data'!$K$239:$K$470,MATCH(RIGHT(M396,255),RIGHT('Disaggregation Data'!J$239:$J$470,255),0))),"")</f>
        <v/>
      </c>
      <c r="F396" s="370" t="str">
        <f t="array" ref="F396">IFERROR(IF(INDEX('Disaggregation Data'!$L$239:$L$470,MATCH(RIGHT(M396,255),RIGHT('Disaggregation Data'!$J$239:$J$470,255),0))=0,"",INDEX('Disaggregation Data'!$L$239:$L$470,MATCH(RIGHT(M396,255),RIGHT('Disaggregation Data'!J$239:$J$470,255),0))),"")</f>
        <v/>
      </c>
      <c r="G396" s="370" t="str">
        <f t="array" ref="G396">IFERROR(IF(INDEX('Disaggregation Data'!$M$239:$M$470,MATCH(RIGHT(M396,255),RIGHT('Disaggregation Data'!$J$239:$J$470,255),0))=0,"",INDEX('Disaggregation Data'!$M$239:$M$470,MATCH(RIGHT(M396,255),RIGHT('Disaggregation Data'!J$239:$J$470,255),0))),"")</f>
        <v/>
      </c>
      <c r="H396" s="369" t="str">
        <f t="array" ref="H396">IFERROR(IF(INDEX('Disaggregation Data'!$N$239:$N$470,MATCH(RIGHT(M396,255),RIGHT('Disaggregation Data'!$J$239:$J$470,255),0))=0,"",INDEX('Disaggregation Data'!$N$239:$N$470,MATCH(RIGHT(M396,255),RIGHT('Disaggregation Data'!J$239:$J$470,255),0))),"")</f>
        <v/>
      </c>
      <c r="I396" s="477" t="str">
        <f t="array" ref="I396">IFERROR(IF(INDEX('Disaggregation Records'!$G$59:$G$92,MATCH(LEFT(L396,255),LEFT('Disaggregation Records'!$D$59:$D$92,255),0))=0,"",INDEX('Disaggregation Records'!$G$59:$G$92,MATCH(LEFT(L396,255),LEFT('Disaggregation Records'!$D$59:$D$92,255),0))),"")</f>
        <v/>
      </c>
      <c r="J396" s="491" t="s">
        <v>794</v>
      </c>
      <c r="K396" s="491">
        <f t="shared" si="24"/>
        <v>78</v>
      </c>
      <c r="L396" s="491" t="str">
        <f t="shared" si="25"/>
        <v/>
      </c>
      <c r="M396" s="491" t="str">
        <f t="shared" si="26"/>
        <v/>
      </c>
      <c r="N396" s="491" t="b">
        <f t="shared" si="27"/>
        <v>0</v>
      </c>
      <c r="O396" s="492" t="s">
        <v>1986</v>
      </c>
      <c r="P396" s="201"/>
      <c r="Q396" s="178"/>
      <c r="U396" s="407"/>
      <c r="V396" s="407"/>
    </row>
    <row r="397" spans="1:22" ht="37.5" customHeight="1" x14ac:dyDescent="0.25">
      <c r="A397" s="367">
        <v>15</v>
      </c>
      <c r="B397" s="386" t="str">
        <f>IFERROR(VLOOKUP(A397,'Outcome Indicators - Section C'!$A$10:$S$35,19,FALSE),"")</f>
        <v/>
      </c>
      <c r="C397" s="490" t="str">
        <f t="array" ref="C397">IFERROR(IF(INDEX('Disaggregation Records'!$E$59:$E$92,MATCH(RIGHT(L397,255),RIGHT('Disaggregation Records'!$D$59:$D$92,255),0))=0,"",INDEX('Disaggregation Records'!$E$59:$E$92,MATCH(RIGHT(L397,255),RIGHT('Disaggregation Records'!$D$59:$D$92,255),0))),"")</f>
        <v/>
      </c>
      <c r="D397" s="490" t="str">
        <f t="array" ref="D397">IFERROR(IF(INDEX('Disaggregation Records'!$F$59:$F$92,MATCH(RIGHT(L397,255),RIGHT('Disaggregation Records'!$D$59:$D$92,255),0))=0,"",INDEX('Disaggregation Records'!$F$59:$F$92,MATCH(RIGHT(L397,255),RIGHT('Disaggregation Records'!$D$59:$D$92,255),0))),"")</f>
        <v/>
      </c>
      <c r="E397" s="370" t="str">
        <f t="array" ref="E397">IFERROR(IF(INDEX('Disaggregation Data'!$K$239:$K$470,MATCH(RIGHT(M397,255),RIGHT('Disaggregation Data'!$J$239:$J$470,255),0))=0,"",INDEX('Disaggregation Data'!$K$239:$K$470,MATCH(RIGHT(M397,255),RIGHT('Disaggregation Data'!J$239:$J$470,255),0))),"")</f>
        <v/>
      </c>
      <c r="F397" s="370" t="str">
        <f t="array" ref="F397">IFERROR(IF(INDEX('Disaggregation Data'!$L$239:$L$470,MATCH(RIGHT(M397,255),RIGHT('Disaggregation Data'!$J$239:$J$470,255),0))=0,"",INDEX('Disaggregation Data'!$L$239:$L$470,MATCH(RIGHT(M397,255),RIGHT('Disaggregation Data'!J$239:$J$470,255),0))),"")</f>
        <v/>
      </c>
      <c r="G397" s="370" t="str">
        <f t="array" ref="G397">IFERROR(IF(INDEX('Disaggregation Data'!$M$239:$M$470,MATCH(RIGHT(M397,255),RIGHT('Disaggregation Data'!$J$239:$J$470,255),0))=0,"",INDEX('Disaggregation Data'!$M$239:$M$470,MATCH(RIGHT(M397,255),RIGHT('Disaggregation Data'!J$239:$J$470,255),0))),"")</f>
        <v/>
      </c>
      <c r="H397" s="369" t="str">
        <f t="array" ref="H397">IFERROR(IF(INDEX('Disaggregation Data'!$N$239:$N$470,MATCH(RIGHT(M397,255),RIGHT('Disaggregation Data'!$J$239:$J$470,255),0))=0,"",INDEX('Disaggregation Data'!$N$239:$N$470,MATCH(RIGHT(M397,255),RIGHT('Disaggregation Data'!J$239:$J$470,255),0))),"")</f>
        <v/>
      </c>
      <c r="I397" s="477" t="str">
        <f t="array" ref="I397">IFERROR(IF(INDEX('Disaggregation Records'!$G$59:$G$92,MATCH(LEFT(L397,255),LEFT('Disaggregation Records'!$D$59:$D$92,255),0))=0,"",INDEX('Disaggregation Records'!$G$59:$G$92,MATCH(LEFT(L397,255),LEFT('Disaggregation Records'!$D$59:$D$92,255),0))),"")</f>
        <v/>
      </c>
      <c r="J397" s="491" t="s">
        <v>794</v>
      </c>
      <c r="K397" s="491">
        <f t="shared" si="24"/>
        <v>79</v>
      </c>
      <c r="L397" s="491" t="str">
        <f t="shared" si="25"/>
        <v/>
      </c>
      <c r="M397" s="491" t="str">
        <f t="shared" si="26"/>
        <v/>
      </c>
      <c r="N397" s="491" t="b">
        <f t="shared" si="27"/>
        <v>0</v>
      </c>
      <c r="O397" s="492" t="s">
        <v>1987</v>
      </c>
      <c r="P397" s="201"/>
      <c r="Q397" s="178"/>
      <c r="U397" s="407"/>
      <c r="V397" s="407"/>
    </row>
    <row r="398" spans="1:22" ht="37.5" customHeight="1" x14ac:dyDescent="0.25">
      <c r="A398" s="367">
        <v>16</v>
      </c>
      <c r="B398" s="386" t="str">
        <f>IFERROR(VLOOKUP(A398,'Outcome Indicators - Section C'!$A$10:$S$35,19,FALSE),"")</f>
        <v/>
      </c>
      <c r="C398" s="490" t="str">
        <f t="array" ref="C398">IFERROR(IF(INDEX('Disaggregation Records'!$E$59:$E$92,MATCH(RIGHT(L398,255),RIGHT('Disaggregation Records'!$D$59:$D$92,255),0))=0,"",INDEX('Disaggregation Records'!$E$59:$E$92,MATCH(RIGHT(L398,255),RIGHT('Disaggregation Records'!$D$59:$D$92,255),0))),"")</f>
        <v/>
      </c>
      <c r="D398" s="490" t="str">
        <f t="array" ref="D398">IFERROR(IF(INDEX('Disaggregation Records'!$F$59:$F$92,MATCH(RIGHT(L398,255),RIGHT('Disaggregation Records'!$D$59:$D$92,255),0))=0,"",INDEX('Disaggregation Records'!$F$59:$F$92,MATCH(RIGHT(L398,255),RIGHT('Disaggregation Records'!$D$59:$D$92,255),0))),"")</f>
        <v/>
      </c>
      <c r="E398" s="370" t="str">
        <f t="array" ref="E398">IFERROR(IF(INDEX('Disaggregation Data'!$K$239:$K$470,MATCH(RIGHT(M398,255),RIGHT('Disaggregation Data'!$J$239:$J$470,255),0))=0,"",INDEX('Disaggregation Data'!$K$239:$K$470,MATCH(RIGHT(M398,255),RIGHT('Disaggregation Data'!J$239:$J$470,255),0))),"")</f>
        <v/>
      </c>
      <c r="F398" s="370" t="str">
        <f t="array" ref="F398">IFERROR(IF(INDEX('Disaggregation Data'!$L$239:$L$470,MATCH(RIGHT(M398,255),RIGHT('Disaggregation Data'!$J$239:$J$470,255),0))=0,"",INDEX('Disaggregation Data'!$L$239:$L$470,MATCH(RIGHT(M398,255),RIGHT('Disaggregation Data'!J$239:$J$470,255),0))),"")</f>
        <v/>
      </c>
      <c r="G398" s="370" t="str">
        <f t="array" ref="G398">IFERROR(IF(INDEX('Disaggregation Data'!$M$239:$M$470,MATCH(RIGHT(M398,255),RIGHT('Disaggregation Data'!$J$239:$J$470,255),0))=0,"",INDEX('Disaggregation Data'!$M$239:$M$470,MATCH(RIGHT(M398,255),RIGHT('Disaggregation Data'!J$239:$J$470,255),0))),"")</f>
        <v/>
      </c>
      <c r="H398" s="369" t="str">
        <f t="array" ref="H398">IFERROR(IF(INDEX('Disaggregation Data'!$N$239:$N$470,MATCH(RIGHT(M398,255),RIGHT('Disaggregation Data'!$J$239:$J$470,255),0))=0,"",INDEX('Disaggregation Data'!$N$239:$N$470,MATCH(RIGHT(M398,255),RIGHT('Disaggregation Data'!J$239:$J$470,255),0))),"")</f>
        <v/>
      </c>
      <c r="I398" s="477" t="str">
        <f t="array" ref="I398">IFERROR(IF(INDEX('Disaggregation Records'!$G$59:$G$92,MATCH(LEFT(L398,255),LEFT('Disaggregation Records'!$D$59:$D$92,255),0))=0,"",INDEX('Disaggregation Records'!$G$59:$G$92,MATCH(LEFT(L398,255),LEFT('Disaggregation Records'!$D$59:$D$92,255),0))),"")</f>
        <v/>
      </c>
      <c r="J398" s="491" t="s">
        <v>795</v>
      </c>
      <c r="K398" s="491">
        <f t="shared" si="24"/>
        <v>80</v>
      </c>
      <c r="L398" s="491" t="str">
        <f t="shared" si="25"/>
        <v/>
      </c>
      <c r="M398" s="491" t="str">
        <f t="shared" si="26"/>
        <v/>
      </c>
      <c r="N398" s="491" t="b">
        <f t="shared" si="27"/>
        <v>0</v>
      </c>
      <c r="O398" s="492" t="s">
        <v>1988</v>
      </c>
      <c r="P398" s="201"/>
      <c r="Q398" s="178"/>
      <c r="U398" s="407"/>
      <c r="V398" s="407"/>
    </row>
    <row r="399" spans="1:22" ht="37.5" customHeight="1" x14ac:dyDescent="0.25">
      <c r="A399" s="367">
        <v>16</v>
      </c>
      <c r="B399" s="386" t="str">
        <f>IFERROR(VLOOKUP(A399,'Outcome Indicators - Section C'!$A$10:$S$35,19,FALSE),"")</f>
        <v/>
      </c>
      <c r="C399" s="490" t="str">
        <f t="array" ref="C399">IFERROR(IF(INDEX('Disaggregation Records'!$E$59:$E$92,MATCH(RIGHT(L399,255),RIGHT('Disaggregation Records'!$D$59:$D$92,255),0))=0,"",INDEX('Disaggregation Records'!$E$59:$E$92,MATCH(RIGHT(L399,255),RIGHT('Disaggregation Records'!$D$59:$D$92,255),0))),"")</f>
        <v/>
      </c>
      <c r="D399" s="490" t="str">
        <f t="array" ref="D399">IFERROR(IF(INDEX('Disaggregation Records'!$F$59:$F$92,MATCH(RIGHT(L399,255),RIGHT('Disaggregation Records'!$D$59:$D$92,255),0))=0,"",INDEX('Disaggregation Records'!$F$59:$F$92,MATCH(RIGHT(L399,255),RIGHT('Disaggregation Records'!$D$59:$D$92,255),0))),"")</f>
        <v/>
      </c>
      <c r="E399" s="370" t="str">
        <f t="array" ref="E399">IFERROR(IF(INDEX('Disaggregation Data'!$K$239:$K$470,MATCH(RIGHT(M399,255),RIGHT('Disaggregation Data'!$J$239:$J$470,255),0))=0,"",INDEX('Disaggregation Data'!$K$239:$K$470,MATCH(RIGHT(M399,255),RIGHT('Disaggregation Data'!J$239:$J$470,255),0))),"")</f>
        <v/>
      </c>
      <c r="F399" s="370" t="str">
        <f t="array" ref="F399">IFERROR(IF(INDEX('Disaggregation Data'!$L$239:$L$470,MATCH(RIGHT(M399,255),RIGHT('Disaggregation Data'!$J$239:$J$470,255),0))=0,"",INDEX('Disaggregation Data'!$L$239:$L$470,MATCH(RIGHT(M399,255),RIGHT('Disaggregation Data'!J$239:$J$470,255),0))),"")</f>
        <v/>
      </c>
      <c r="G399" s="370" t="str">
        <f t="array" ref="G399">IFERROR(IF(INDEX('Disaggregation Data'!$M$239:$M$470,MATCH(RIGHT(M399,255),RIGHT('Disaggregation Data'!$J$239:$J$470,255),0))=0,"",INDEX('Disaggregation Data'!$M$239:$M$470,MATCH(RIGHT(M399,255),RIGHT('Disaggregation Data'!J$239:$J$470,255),0))),"")</f>
        <v/>
      </c>
      <c r="H399" s="369" t="str">
        <f t="array" ref="H399">IFERROR(IF(INDEX('Disaggregation Data'!$N$239:$N$470,MATCH(RIGHT(M399,255),RIGHT('Disaggregation Data'!$J$239:$J$470,255),0))=0,"",INDEX('Disaggregation Data'!$N$239:$N$470,MATCH(RIGHT(M399,255),RIGHT('Disaggregation Data'!J$239:$J$470,255),0))),"")</f>
        <v/>
      </c>
      <c r="I399" s="477" t="str">
        <f t="array" ref="I399">IFERROR(IF(INDEX('Disaggregation Records'!$G$59:$G$92,MATCH(LEFT(L399,255),LEFT('Disaggregation Records'!$D$59:$D$92,255),0))=0,"",INDEX('Disaggregation Records'!$G$59:$G$92,MATCH(LEFT(L399,255),LEFT('Disaggregation Records'!$D$59:$D$92,255),0))),"")</f>
        <v/>
      </c>
      <c r="J399" s="491" t="s">
        <v>795</v>
      </c>
      <c r="K399" s="491">
        <f t="shared" si="24"/>
        <v>81</v>
      </c>
      <c r="L399" s="491" t="str">
        <f t="shared" si="25"/>
        <v/>
      </c>
      <c r="M399" s="491" t="str">
        <f t="shared" si="26"/>
        <v/>
      </c>
      <c r="N399" s="491" t="b">
        <f t="shared" si="27"/>
        <v>0</v>
      </c>
      <c r="O399" s="492" t="s">
        <v>1989</v>
      </c>
      <c r="P399" s="201"/>
      <c r="Q399" s="178"/>
      <c r="U399" s="407"/>
      <c r="V399" s="407"/>
    </row>
    <row r="400" spans="1:22" ht="37.5" customHeight="1" x14ac:dyDescent="0.25">
      <c r="A400" s="367">
        <v>16</v>
      </c>
      <c r="B400" s="386" t="str">
        <f>IFERROR(VLOOKUP(A400,'Outcome Indicators - Section C'!$A$10:$S$35,19,FALSE),"")</f>
        <v/>
      </c>
      <c r="C400" s="490" t="str">
        <f t="array" ref="C400">IFERROR(IF(INDEX('Disaggregation Records'!$E$59:$E$92,MATCH(RIGHT(L400,255),RIGHT('Disaggregation Records'!$D$59:$D$92,255),0))=0,"",INDEX('Disaggregation Records'!$E$59:$E$92,MATCH(RIGHT(L400,255),RIGHT('Disaggregation Records'!$D$59:$D$92,255),0))),"")</f>
        <v/>
      </c>
      <c r="D400" s="490" t="str">
        <f t="array" ref="D400">IFERROR(IF(INDEX('Disaggregation Records'!$F$59:$F$92,MATCH(RIGHT(L400,255),RIGHT('Disaggregation Records'!$D$59:$D$92,255),0))=0,"",INDEX('Disaggregation Records'!$F$59:$F$92,MATCH(RIGHT(L400,255),RIGHT('Disaggregation Records'!$D$59:$D$92,255),0))),"")</f>
        <v/>
      </c>
      <c r="E400" s="370" t="str">
        <f t="array" ref="E400">IFERROR(IF(INDEX('Disaggregation Data'!$K$239:$K$470,MATCH(RIGHT(M400,255),RIGHT('Disaggregation Data'!$J$239:$J$470,255),0))=0,"",INDEX('Disaggregation Data'!$K$239:$K$470,MATCH(RIGHT(M400,255),RIGHT('Disaggregation Data'!J$239:$J$470,255),0))),"")</f>
        <v/>
      </c>
      <c r="F400" s="370" t="str">
        <f t="array" ref="F400">IFERROR(IF(INDEX('Disaggregation Data'!$L$239:$L$470,MATCH(RIGHT(M400,255),RIGHT('Disaggregation Data'!$J$239:$J$470,255),0))=0,"",INDEX('Disaggregation Data'!$L$239:$L$470,MATCH(RIGHT(M400,255),RIGHT('Disaggregation Data'!J$239:$J$470,255),0))),"")</f>
        <v/>
      </c>
      <c r="G400" s="370" t="str">
        <f t="array" ref="G400">IFERROR(IF(INDEX('Disaggregation Data'!$M$239:$M$470,MATCH(RIGHT(M400,255),RIGHT('Disaggregation Data'!$J$239:$J$470,255),0))=0,"",INDEX('Disaggregation Data'!$M$239:$M$470,MATCH(RIGHT(M400,255),RIGHT('Disaggregation Data'!J$239:$J$470,255),0))),"")</f>
        <v/>
      </c>
      <c r="H400" s="369" t="str">
        <f t="array" ref="H400">IFERROR(IF(INDEX('Disaggregation Data'!$N$239:$N$470,MATCH(RIGHT(M400,255),RIGHT('Disaggregation Data'!$J$239:$J$470,255),0))=0,"",INDEX('Disaggregation Data'!$N$239:$N$470,MATCH(RIGHT(M400,255),RIGHT('Disaggregation Data'!J$239:$J$470,255),0))),"")</f>
        <v/>
      </c>
      <c r="I400" s="477" t="str">
        <f t="array" ref="I400">IFERROR(IF(INDEX('Disaggregation Records'!$G$59:$G$92,MATCH(LEFT(L400,255),LEFT('Disaggregation Records'!$D$59:$D$92,255),0))=0,"",INDEX('Disaggregation Records'!$G$59:$G$92,MATCH(LEFT(L400,255),LEFT('Disaggregation Records'!$D$59:$D$92,255),0))),"")</f>
        <v/>
      </c>
      <c r="J400" s="491" t="s">
        <v>795</v>
      </c>
      <c r="K400" s="491">
        <f t="shared" si="24"/>
        <v>82</v>
      </c>
      <c r="L400" s="491" t="str">
        <f t="shared" si="25"/>
        <v/>
      </c>
      <c r="M400" s="491" t="str">
        <f t="shared" si="26"/>
        <v/>
      </c>
      <c r="N400" s="491" t="b">
        <f t="shared" si="27"/>
        <v>0</v>
      </c>
      <c r="O400" s="492" t="s">
        <v>1990</v>
      </c>
      <c r="P400" s="201"/>
      <c r="Q400" s="178"/>
      <c r="U400" s="407"/>
      <c r="V400" s="407"/>
    </row>
    <row r="401" spans="1:22" ht="37.5" customHeight="1" x14ac:dyDescent="0.25">
      <c r="A401" s="367">
        <v>16</v>
      </c>
      <c r="B401" s="386" t="str">
        <f>IFERROR(VLOOKUP(A401,'Outcome Indicators - Section C'!$A$10:$S$35,19,FALSE),"")</f>
        <v/>
      </c>
      <c r="C401" s="490" t="str">
        <f t="array" ref="C401">IFERROR(IF(INDEX('Disaggregation Records'!$E$59:$E$92,MATCH(RIGHT(L401,255),RIGHT('Disaggregation Records'!$D$59:$D$92,255),0))=0,"",INDEX('Disaggregation Records'!$E$59:$E$92,MATCH(RIGHT(L401,255),RIGHT('Disaggregation Records'!$D$59:$D$92,255),0))),"")</f>
        <v/>
      </c>
      <c r="D401" s="490" t="str">
        <f t="array" ref="D401">IFERROR(IF(INDEX('Disaggregation Records'!$F$59:$F$92,MATCH(RIGHT(L401,255),RIGHT('Disaggregation Records'!$D$59:$D$92,255),0))=0,"",INDEX('Disaggregation Records'!$F$59:$F$92,MATCH(RIGHT(L401,255),RIGHT('Disaggregation Records'!$D$59:$D$92,255),0))),"")</f>
        <v/>
      </c>
      <c r="E401" s="370" t="str">
        <f t="array" ref="E401">IFERROR(IF(INDEX('Disaggregation Data'!$K$239:$K$470,MATCH(RIGHT(M401,255),RIGHT('Disaggregation Data'!$J$239:$J$470,255),0))=0,"",INDEX('Disaggregation Data'!$K$239:$K$470,MATCH(RIGHT(M401,255),RIGHT('Disaggregation Data'!J$239:$J$470,255),0))),"")</f>
        <v/>
      </c>
      <c r="F401" s="370" t="str">
        <f t="array" ref="F401">IFERROR(IF(INDEX('Disaggregation Data'!$L$239:$L$470,MATCH(RIGHT(M401,255),RIGHT('Disaggregation Data'!$J$239:$J$470,255),0))=0,"",INDEX('Disaggregation Data'!$L$239:$L$470,MATCH(RIGHT(M401,255),RIGHT('Disaggregation Data'!J$239:$J$470,255),0))),"")</f>
        <v/>
      </c>
      <c r="G401" s="370" t="str">
        <f t="array" ref="G401">IFERROR(IF(INDEX('Disaggregation Data'!$M$239:$M$470,MATCH(RIGHT(M401,255),RIGHT('Disaggregation Data'!$J$239:$J$470,255),0))=0,"",INDEX('Disaggregation Data'!$M$239:$M$470,MATCH(RIGHT(M401,255),RIGHT('Disaggregation Data'!J$239:$J$470,255),0))),"")</f>
        <v/>
      </c>
      <c r="H401" s="369" t="str">
        <f t="array" ref="H401">IFERROR(IF(INDEX('Disaggregation Data'!$N$239:$N$470,MATCH(RIGHT(M401,255),RIGHT('Disaggregation Data'!$J$239:$J$470,255),0))=0,"",INDEX('Disaggregation Data'!$N$239:$N$470,MATCH(RIGHT(M401,255),RIGHT('Disaggregation Data'!J$239:$J$470,255),0))),"")</f>
        <v/>
      </c>
      <c r="I401" s="477" t="str">
        <f t="array" ref="I401">IFERROR(IF(INDEX('Disaggregation Records'!$G$59:$G$92,MATCH(LEFT(L401,255),LEFT('Disaggregation Records'!$D$59:$D$92,255),0))=0,"",INDEX('Disaggregation Records'!$G$59:$G$92,MATCH(LEFT(L401,255),LEFT('Disaggregation Records'!$D$59:$D$92,255),0))),"")</f>
        <v/>
      </c>
      <c r="J401" s="491" t="s">
        <v>795</v>
      </c>
      <c r="K401" s="491">
        <f t="shared" si="24"/>
        <v>83</v>
      </c>
      <c r="L401" s="491" t="str">
        <f t="shared" si="25"/>
        <v/>
      </c>
      <c r="M401" s="491" t="str">
        <f t="shared" si="26"/>
        <v/>
      </c>
      <c r="N401" s="491" t="b">
        <f t="shared" si="27"/>
        <v>0</v>
      </c>
      <c r="O401" s="492" t="s">
        <v>1991</v>
      </c>
      <c r="P401" s="201"/>
      <c r="Q401" s="178"/>
      <c r="U401" s="407"/>
      <c r="V401" s="407"/>
    </row>
    <row r="402" spans="1:22" ht="37.5" customHeight="1" x14ac:dyDescent="0.25">
      <c r="A402" s="367">
        <v>16</v>
      </c>
      <c r="B402" s="386" t="str">
        <f>IFERROR(VLOOKUP(A402,'Outcome Indicators - Section C'!$A$10:$S$35,19,FALSE),"")</f>
        <v/>
      </c>
      <c r="C402" s="490" t="str">
        <f t="array" ref="C402">IFERROR(IF(INDEX('Disaggregation Records'!$E$59:$E$92,MATCH(RIGHT(L402,255),RIGHT('Disaggregation Records'!$D$59:$D$92,255),0))=0,"",INDEX('Disaggregation Records'!$E$59:$E$92,MATCH(RIGHT(L402,255),RIGHT('Disaggregation Records'!$D$59:$D$92,255),0))),"")</f>
        <v/>
      </c>
      <c r="D402" s="490" t="str">
        <f t="array" ref="D402">IFERROR(IF(INDEX('Disaggregation Records'!$F$59:$F$92,MATCH(RIGHT(L402,255),RIGHT('Disaggregation Records'!$D$59:$D$92,255),0))=0,"",INDEX('Disaggregation Records'!$F$59:$F$92,MATCH(RIGHT(L402,255),RIGHT('Disaggregation Records'!$D$59:$D$92,255),0))),"")</f>
        <v/>
      </c>
      <c r="E402" s="370" t="str">
        <f t="array" ref="E402">IFERROR(IF(INDEX('Disaggregation Data'!$K$239:$K$470,MATCH(RIGHT(M402,255),RIGHT('Disaggregation Data'!$J$239:$J$470,255),0))=0,"",INDEX('Disaggregation Data'!$K$239:$K$470,MATCH(RIGHT(M402,255),RIGHT('Disaggregation Data'!J$239:$J$470,255),0))),"")</f>
        <v/>
      </c>
      <c r="F402" s="370" t="str">
        <f t="array" ref="F402">IFERROR(IF(INDEX('Disaggregation Data'!$L$239:$L$470,MATCH(RIGHT(M402,255),RIGHT('Disaggregation Data'!$J$239:$J$470,255),0))=0,"",INDEX('Disaggregation Data'!$L$239:$L$470,MATCH(RIGHT(M402,255),RIGHT('Disaggregation Data'!J$239:$J$470,255),0))),"")</f>
        <v/>
      </c>
      <c r="G402" s="370" t="str">
        <f t="array" ref="G402">IFERROR(IF(INDEX('Disaggregation Data'!$M$239:$M$470,MATCH(RIGHT(M402,255),RIGHT('Disaggregation Data'!$J$239:$J$470,255),0))=0,"",INDEX('Disaggregation Data'!$M$239:$M$470,MATCH(RIGHT(M402,255),RIGHT('Disaggregation Data'!J$239:$J$470,255),0))),"")</f>
        <v/>
      </c>
      <c r="H402" s="369" t="str">
        <f t="array" ref="H402">IFERROR(IF(INDEX('Disaggregation Data'!$N$239:$N$470,MATCH(RIGHT(M402,255),RIGHT('Disaggregation Data'!$J$239:$J$470,255),0))=0,"",INDEX('Disaggregation Data'!$N$239:$N$470,MATCH(RIGHT(M402,255),RIGHT('Disaggregation Data'!J$239:$J$470,255),0))),"")</f>
        <v/>
      </c>
      <c r="I402" s="477" t="str">
        <f t="array" ref="I402">IFERROR(IF(INDEX('Disaggregation Records'!$G$59:$G$92,MATCH(LEFT(L402,255),LEFT('Disaggregation Records'!$D$59:$D$92,255),0))=0,"",INDEX('Disaggregation Records'!$G$59:$G$92,MATCH(LEFT(L402,255),LEFT('Disaggregation Records'!$D$59:$D$92,255),0))),"")</f>
        <v/>
      </c>
      <c r="J402" s="491" t="s">
        <v>795</v>
      </c>
      <c r="K402" s="491">
        <f t="shared" si="24"/>
        <v>84</v>
      </c>
      <c r="L402" s="491" t="str">
        <f t="shared" si="25"/>
        <v/>
      </c>
      <c r="M402" s="491" t="str">
        <f t="shared" si="26"/>
        <v/>
      </c>
      <c r="N402" s="491" t="b">
        <f t="shared" si="27"/>
        <v>0</v>
      </c>
      <c r="O402" s="492" t="s">
        <v>1992</v>
      </c>
      <c r="P402" s="201"/>
      <c r="Q402" s="178"/>
      <c r="U402" s="407"/>
      <c r="V402" s="407"/>
    </row>
    <row r="403" spans="1:22" ht="37.5" customHeight="1" x14ac:dyDescent="0.25">
      <c r="A403" s="367">
        <v>16</v>
      </c>
      <c r="B403" s="386" t="str">
        <f>IFERROR(VLOOKUP(A403,'Outcome Indicators - Section C'!$A$10:$S$35,19,FALSE),"")</f>
        <v/>
      </c>
      <c r="C403" s="490" t="str">
        <f t="array" ref="C403">IFERROR(IF(INDEX('Disaggregation Records'!$E$59:$E$92,MATCH(RIGHT(L403,255),RIGHT('Disaggregation Records'!$D$59:$D$92,255),0))=0,"",INDEX('Disaggregation Records'!$E$59:$E$92,MATCH(RIGHT(L403,255),RIGHT('Disaggregation Records'!$D$59:$D$92,255),0))),"")</f>
        <v/>
      </c>
      <c r="D403" s="490" t="str">
        <f t="array" ref="D403">IFERROR(IF(INDEX('Disaggregation Records'!$F$59:$F$92,MATCH(RIGHT(L403,255),RIGHT('Disaggregation Records'!$D$59:$D$92,255),0))=0,"",INDEX('Disaggregation Records'!$F$59:$F$92,MATCH(RIGHT(L403,255),RIGHT('Disaggregation Records'!$D$59:$D$92,255),0))),"")</f>
        <v/>
      </c>
      <c r="E403" s="370" t="str">
        <f t="array" ref="E403">IFERROR(IF(INDEX('Disaggregation Data'!$K$239:$K$470,MATCH(RIGHT(M403,255),RIGHT('Disaggregation Data'!$J$239:$J$470,255),0))=0,"",INDEX('Disaggregation Data'!$K$239:$K$470,MATCH(RIGHT(M403,255),RIGHT('Disaggregation Data'!J$239:$J$470,255),0))),"")</f>
        <v/>
      </c>
      <c r="F403" s="370" t="str">
        <f t="array" ref="F403">IFERROR(IF(INDEX('Disaggregation Data'!$L$239:$L$470,MATCH(RIGHT(M403,255),RIGHT('Disaggregation Data'!$J$239:$J$470,255),0))=0,"",INDEX('Disaggregation Data'!$L$239:$L$470,MATCH(RIGHT(M403,255),RIGHT('Disaggregation Data'!J$239:$J$470,255),0))),"")</f>
        <v/>
      </c>
      <c r="G403" s="370" t="str">
        <f t="array" ref="G403">IFERROR(IF(INDEX('Disaggregation Data'!$M$239:$M$470,MATCH(RIGHT(M403,255),RIGHT('Disaggregation Data'!$J$239:$J$470,255),0))=0,"",INDEX('Disaggregation Data'!$M$239:$M$470,MATCH(RIGHT(M403,255),RIGHT('Disaggregation Data'!J$239:$J$470,255),0))),"")</f>
        <v/>
      </c>
      <c r="H403" s="369" t="str">
        <f t="array" ref="H403">IFERROR(IF(INDEX('Disaggregation Data'!$N$239:$N$470,MATCH(RIGHT(M403,255),RIGHT('Disaggregation Data'!$J$239:$J$470,255),0))=0,"",INDEX('Disaggregation Data'!$N$239:$N$470,MATCH(RIGHT(M403,255),RIGHT('Disaggregation Data'!J$239:$J$470,255),0))),"")</f>
        <v/>
      </c>
      <c r="I403" s="477" t="str">
        <f t="array" ref="I403">IFERROR(IF(INDEX('Disaggregation Records'!$G$59:$G$92,MATCH(LEFT(L403,255),LEFT('Disaggregation Records'!$D$59:$D$92,255),0))=0,"",INDEX('Disaggregation Records'!$G$59:$G$92,MATCH(LEFT(L403,255),LEFT('Disaggregation Records'!$D$59:$D$92,255),0))),"")</f>
        <v/>
      </c>
      <c r="J403" s="491" t="s">
        <v>795</v>
      </c>
      <c r="K403" s="491">
        <f t="shared" si="24"/>
        <v>85</v>
      </c>
      <c r="L403" s="491" t="str">
        <f t="shared" si="25"/>
        <v/>
      </c>
      <c r="M403" s="491" t="str">
        <f t="shared" si="26"/>
        <v/>
      </c>
      <c r="N403" s="491" t="b">
        <f t="shared" si="27"/>
        <v>0</v>
      </c>
      <c r="O403" s="492" t="s">
        <v>1993</v>
      </c>
      <c r="P403" s="201"/>
      <c r="Q403" s="178"/>
      <c r="U403" s="407"/>
      <c r="V403" s="407"/>
    </row>
    <row r="404" spans="1:22" ht="37.5" customHeight="1" x14ac:dyDescent="0.25">
      <c r="A404" s="367">
        <v>16</v>
      </c>
      <c r="B404" s="386" t="str">
        <f>IFERROR(VLOOKUP(A404,'Outcome Indicators - Section C'!$A$10:$S$35,19,FALSE),"")</f>
        <v/>
      </c>
      <c r="C404" s="490" t="str">
        <f t="array" ref="C404">IFERROR(IF(INDEX('Disaggregation Records'!$E$59:$E$92,MATCH(RIGHT(L404,255),RIGHT('Disaggregation Records'!$D$59:$D$92,255),0))=0,"",INDEX('Disaggregation Records'!$E$59:$E$92,MATCH(RIGHT(L404,255),RIGHT('Disaggregation Records'!$D$59:$D$92,255),0))),"")</f>
        <v/>
      </c>
      <c r="D404" s="490" t="str">
        <f t="array" ref="D404">IFERROR(IF(INDEX('Disaggregation Records'!$F$59:$F$92,MATCH(RIGHT(L404,255),RIGHT('Disaggregation Records'!$D$59:$D$92,255),0))=0,"",INDEX('Disaggregation Records'!$F$59:$F$92,MATCH(RIGHT(L404,255),RIGHT('Disaggregation Records'!$D$59:$D$92,255),0))),"")</f>
        <v/>
      </c>
      <c r="E404" s="370" t="str">
        <f t="array" ref="E404">IFERROR(IF(INDEX('Disaggregation Data'!$K$239:$K$470,MATCH(RIGHT(M404,255),RIGHT('Disaggregation Data'!$J$239:$J$470,255),0))=0,"",INDEX('Disaggregation Data'!$K$239:$K$470,MATCH(RIGHT(M404,255),RIGHT('Disaggregation Data'!J$239:$J$470,255),0))),"")</f>
        <v/>
      </c>
      <c r="F404" s="370" t="str">
        <f t="array" ref="F404">IFERROR(IF(INDEX('Disaggregation Data'!$L$239:$L$470,MATCH(RIGHT(M404,255),RIGHT('Disaggregation Data'!$J$239:$J$470,255),0))=0,"",INDEX('Disaggregation Data'!$L$239:$L$470,MATCH(RIGHT(M404,255),RIGHT('Disaggregation Data'!J$239:$J$470,255),0))),"")</f>
        <v/>
      </c>
      <c r="G404" s="370" t="str">
        <f t="array" ref="G404">IFERROR(IF(INDEX('Disaggregation Data'!$M$239:$M$470,MATCH(RIGHT(M404,255),RIGHT('Disaggregation Data'!$J$239:$J$470,255),0))=0,"",INDEX('Disaggregation Data'!$M$239:$M$470,MATCH(RIGHT(M404,255),RIGHT('Disaggregation Data'!J$239:$J$470,255),0))),"")</f>
        <v/>
      </c>
      <c r="H404" s="369" t="str">
        <f t="array" ref="H404">IFERROR(IF(INDEX('Disaggregation Data'!$N$239:$N$470,MATCH(RIGHT(M404,255),RIGHT('Disaggregation Data'!$J$239:$J$470,255),0))=0,"",INDEX('Disaggregation Data'!$N$239:$N$470,MATCH(RIGHT(M404,255),RIGHT('Disaggregation Data'!J$239:$J$470,255),0))),"")</f>
        <v/>
      </c>
      <c r="I404" s="477" t="str">
        <f t="array" ref="I404">IFERROR(IF(INDEX('Disaggregation Records'!$G$59:$G$92,MATCH(LEFT(L404,255),LEFT('Disaggregation Records'!$D$59:$D$92,255),0))=0,"",INDEX('Disaggregation Records'!$G$59:$G$92,MATCH(LEFT(L404,255),LEFT('Disaggregation Records'!$D$59:$D$92,255),0))),"")</f>
        <v/>
      </c>
      <c r="J404" s="491" t="s">
        <v>795</v>
      </c>
      <c r="K404" s="491">
        <f t="shared" si="24"/>
        <v>86</v>
      </c>
      <c r="L404" s="491" t="str">
        <f t="shared" si="25"/>
        <v/>
      </c>
      <c r="M404" s="491" t="str">
        <f t="shared" si="26"/>
        <v/>
      </c>
      <c r="N404" s="491" t="b">
        <f t="shared" si="27"/>
        <v>0</v>
      </c>
      <c r="O404" s="492" t="s">
        <v>1994</v>
      </c>
      <c r="P404" s="201"/>
      <c r="Q404" s="178"/>
      <c r="U404" s="407"/>
      <c r="V404" s="407"/>
    </row>
    <row r="405" spans="1:22" ht="37.5" customHeight="1" x14ac:dyDescent="0.25">
      <c r="A405" s="367">
        <v>16</v>
      </c>
      <c r="B405" s="386" t="str">
        <f>IFERROR(VLOOKUP(A405,'Outcome Indicators - Section C'!$A$10:$S$35,19,FALSE),"")</f>
        <v/>
      </c>
      <c r="C405" s="490" t="str">
        <f t="array" ref="C405">IFERROR(IF(INDEX('Disaggregation Records'!$E$59:$E$92,MATCH(RIGHT(L405,255),RIGHT('Disaggregation Records'!$D$59:$D$92,255),0))=0,"",INDEX('Disaggregation Records'!$E$59:$E$92,MATCH(RIGHT(L405,255),RIGHT('Disaggregation Records'!$D$59:$D$92,255),0))),"")</f>
        <v/>
      </c>
      <c r="D405" s="490" t="str">
        <f t="array" ref="D405">IFERROR(IF(INDEX('Disaggregation Records'!$F$59:$F$92,MATCH(RIGHT(L405,255),RIGHT('Disaggregation Records'!$D$59:$D$92,255),0))=0,"",INDEX('Disaggregation Records'!$F$59:$F$92,MATCH(RIGHT(L405,255),RIGHT('Disaggregation Records'!$D$59:$D$92,255),0))),"")</f>
        <v/>
      </c>
      <c r="E405" s="370" t="str">
        <f t="array" ref="E405">IFERROR(IF(INDEX('Disaggregation Data'!$K$239:$K$470,MATCH(RIGHT(M405,255),RIGHT('Disaggregation Data'!$J$239:$J$470,255),0))=0,"",INDEX('Disaggregation Data'!$K$239:$K$470,MATCH(RIGHT(M405,255),RIGHT('Disaggregation Data'!J$239:$J$470,255),0))),"")</f>
        <v/>
      </c>
      <c r="F405" s="370" t="str">
        <f t="array" ref="F405">IFERROR(IF(INDEX('Disaggregation Data'!$L$239:$L$470,MATCH(RIGHT(M405,255),RIGHT('Disaggregation Data'!$J$239:$J$470,255),0))=0,"",INDEX('Disaggregation Data'!$L$239:$L$470,MATCH(RIGHT(M405,255),RIGHT('Disaggregation Data'!J$239:$J$470,255),0))),"")</f>
        <v/>
      </c>
      <c r="G405" s="370" t="str">
        <f t="array" ref="G405">IFERROR(IF(INDEX('Disaggregation Data'!$M$239:$M$470,MATCH(RIGHT(M405,255),RIGHT('Disaggregation Data'!$J$239:$J$470,255),0))=0,"",INDEX('Disaggregation Data'!$M$239:$M$470,MATCH(RIGHT(M405,255),RIGHT('Disaggregation Data'!J$239:$J$470,255),0))),"")</f>
        <v/>
      </c>
      <c r="H405" s="369" t="str">
        <f t="array" ref="H405">IFERROR(IF(INDEX('Disaggregation Data'!$N$239:$N$470,MATCH(RIGHT(M405,255),RIGHT('Disaggregation Data'!$J$239:$J$470,255),0))=0,"",INDEX('Disaggregation Data'!$N$239:$N$470,MATCH(RIGHT(M405,255),RIGHT('Disaggregation Data'!J$239:$J$470,255),0))),"")</f>
        <v/>
      </c>
      <c r="I405" s="477" t="str">
        <f t="array" ref="I405">IFERROR(IF(INDEX('Disaggregation Records'!$G$59:$G$92,MATCH(LEFT(L405,255),LEFT('Disaggregation Records'!$D$59:$D$92,255),0))=0,"",INDEX('Disaggregation Records'!$G$59:$G$92,MATCH(LEFT(L405,255),LEFT('Disaggregation Records'!$D$59:$D$92,255),0))),"")</f>
        <v/>
      </c>
      <c r="J405" s="491" t="s">
        <v>795</v>
      </c>
      <c r="K405" s="491">
        <f t="shared" si="24"/>
        <v>87</v>
      </c>
      <c r="L405" s="491" t="str">
        <f t="shared" si="25"/>
        <v/>
      </c>
      <c r="M405" s="491" t="str">
        <f t="shared" si="26"/>
        <v/>
      </c>
      <c r="N405" s="491" t="b">
        <f t="shared" si="27"/>
        <v>0</v>
      </c>
      <c r="O405" s="492" t="s">
        <v>1995</v>
      </c>
      <c r="P405" s="201"/>
      <c r="Q405" s="178"/>
      <c r="U405" s="407"/>
      <c r="V405" s="407"/>
    </row>
    <row r="406" spans="1:22" ht="37.5" customHeight="1" x14ac:dyDescent="0.25">
      <c r="A406" s="367">
        <v>16</v>
      </c>
      <c r="B406" s="386" t="str">
        <f>IFERROR(VLOOKUP(A406,'Outcome Indicators - Section C'!$A$10:$S$35,19,FALSE),"")</f>
        <v/>
      </c>
      <c r="C406" s="490" t="str">
        <f t="array" ref="C406">IFERROR(IF(INDEX('Disaggregation Records'!$E$59:$E$92,MATCH(RIGHT(L406,255),RIGHT('Disaggregation Records'!$D$59:$D$92,255),0))=0,"",INDEX('Disaggregation Records'!$E$59:$E$92,MATCH(RIGHT(L406,255),RIGHT('Disaggregation Records'!$D$59:$D$92,255),0))),"")</f>
        <v/>
      </c>
      <c r="D406" s="490" t="str">
        <f t="array" ref="D406">IFERROR(IF(INDEX('Disaggregation Records'!$F$59:$F$92,MATCH(RIGHT(L406,255),RIGHT('Disaggregation Records'!$D$59:$D$92,255),0))=0,"",INDEX('Disaggregation Records'!$F$59:$F$92,MATCH(RIGHT(L406,255),RIGHT('Disaggregation Records'!$D$59:$D$92,255),0))),"")</f>
        <v/>
      </c>
      <c r="E406" s="370" t="str">
        <f t="array" ref="E406">IFERROR(IF(INDEX('Disaggregation Data'!$K$239:$K$470,MATCH(RIGHT(M406,255),RIGHT('Disaggregation Data'!$J$239:$J$470,255),0))=0,"",INDEX('Disaggregation Data'!$K$239:$K$470,MATCH(RIGHT(M406,255),RIGHT('Disaggregation Data'!J$239:$J$470,255),0))),"")</f>
        <v/>
      </c>
      <c r="F406" s="370" t="str">
        <f t="array" ref="F406">IFERROR(IF(INDEX('Disaggregation Data'!$L$239:$L$470,MATCH(RIGHT(M406,255),RIGHT('Disaggregation Data'!$J$239:$J$470,255),0))=0,"",INDEX('Disaggregation Data'!$L$239:$L$470,MATCH(RIGHT(M406,255),RIGHT('Disaggregation Data'!J$239:$J$470,255),0))),"")</f>
        <v/>
      </c>
      <c r="G406" s="370" t="str">
        <f t="array" ref="G406">IFERROR(IF(INDEX('Disaggregation Data'!$M$239:$M$470,MATCH(RIGHT(M406,255),RIGHT('Disaggregation Data'!$J$239:$J$470,255),0))=0,"",INDEX('Disaggregation Data'!$M$239:$M$470,MATCH(RIGHT(M406,255),RIGHT('Disaggregation Data'!J$239:$J$470,255),0))),"")</f>
        <v/>
      </c>
      <c r="H406" s="369" t="str">
        <f t="array" ref="H406">IFERROR(IF(INDEX('Disaggregation Data'!$N$239:$N$470,MATCH(RIGHT(M406,255),RIGHT('Disaggregation Data'!$J$239:$J$470,255),0))=0,"",INDEX('Disaggregation Data'!$N$239:$N$470,MATCH(RIGHT(M406,255),RIGHT('Disaggregation Data'!J$239:$J$470,255),0))),"")</f>
        <v/>
      </c>
      <c r="I406" s="477" t="str">
        <f t="array" ref="I406">IFERROR(IF(INDEX('Disaggregation Records'!$G$59:$G$92,MATCH(LEFT(L406,255),LEFT('Disaggregation Records'!$D$59:$D$92,255),0))=0,"",INDEX('Disaggregation Records'!$G$59:$G$92,MATCH(LEFT(L406,255),LEFT('Disaggregation Records'!$D$59:$D$92,255),0))),"")</f>
        <v/>
      </c>
      <c r="J406" s="491" t="s">
        <v>795</v>
      </c>
      <c r="K406" s="491">
        <f t="shared" si="24"/>
        <v>88</v>
      </c>
      <c r="L406" s="491" t="str">
        <f t="shared" si="25"/>
        <v/>
      </c>
      <c r="M406" s="491" t="str">
        <f t="shared" si="26"/>
        <v/>
      </c>
      <c r="N406" s="491" t="b">
        <f t="shared" si="27"/>
        <v>0</v>
      </c>
      <c r="O406" s="492" t="s">
        <v>1996</v>
      </c>
      <c r="P406" s="201"/>
      <c r="Q406" s="178"/>
      <c r="U406" s="407"/>
      <c r="V406" s="407"/>
    </row>
    <row r="407" spans="1:22" ht="37.5" customHeight="1" x14ac:dyDescent="0.25">
      <c r="A407" s="367">
        <v>16</v>
      </c>
      <c r="B407" s="386" t="str">
        <f>IFERROR(VLOOKUP(A407,'Outcome Indicators - Section C'!$A$10:$S$35,19,FALSE),"")</f>
        <v/>
      </c>
      <c r="C407" s="490" t="str">
        <f t="array" ref="C407">IFERROR(IF(INDEX('Disaggregation Records'!$E$59:$E$92,MATCH(RIGHT(L407,255),RIGHT('Disaggregation Records'!$D$59:$D$92,255),0))=0,"",INDEX('Disaggregation Records'!$E$59:$E$92,MATCH(RIGHT(L407,255),RIGHT('Disaggregation Records'!$D$59:$D$92,255),0))),"")</f>
        <v/>
      </c>
      <c r="D407" s="490" t="str">
        <f t="array" ref="D407">IFERROR(IF(INDEX('Disaggregation Records'!$F$59:$F$92,MATCH(RIGHT(L407,255),RIGHT('Disaggregation Records'!$D$59:$D$92,255),0))=0,"",INDEX('Disaggregation Records'!$F$59:$F$92,MATCH(RIGHT(L407,255),RIGHT('Disaggregation Records'!$D$59:$D$92,255),0))),"")</f>
        <v/>
      </c>
      <c r="E407" s="370" t="str">
        <f t="array" ref="E407">IFERROR(IF(INDEX('Disaggregation Data'!$K$239:$K$470,MATCH(RIGHT(M407,255),RIGHT('Disaggregation Data'!$J$239:$J$470,255),0))=0,"",INDEX('Disaggregation Data'!$K$239:$K$470,MATCH(RIGHT(M407,255),RIGHT('Disaggregation Data'!J$239:$J$470,255),0))),"")</f>
        <v/>
      </c>
      <c r="F407" s="370" t="str">
        <f t="array" ref="F407">IFERROR(IF(INDEX('Disaggregation Data'!$L$239:$L$470,MATCH(RIGHT(M407,255),RIGHT('Disaggregation Data'!$J$239:$J$470,255),0))=0,"",INDEX('Disaggregation Data'!$L$239:$L$470,MATCH(RIGHT(M407,255),RIGHT('Disaggregation Data'!J$239:$J$470,255),0))),"")</f>
        <v/>
      </c>
      <c r="G407" s="370" t="str">
        <f t="array" ref="G407">IFERROR(IF(INDEX('Disaggregation Data'!$M$239:$M$470,MATCH(RIGHT(M407,255),RIGHT('Disaggregation Data'!$J$239:$J$470,255),0))=0,"",INDEX('Disaggregation Data'!$M$239:$M$470,MATCH(RIGHT(M407,255),RIGHT('Disaggregation Data'!J$239:$J$470,255),0))),"")</f>
        <v/>
      </c>
      <c r="H407" s="369" t="str">
        <f t="array" ref="H407">IFERROR(IF(INDEX('Disaggregation Data'!$N$239:$N$470,MATCH(RIGHT(M407,255),RIGHT('Disaggregation Data'!$J$239:$J$470,255),0))=0,"",INDEX('Disaggregation Data'!$N$239:$N$470,MATCH(RIGHT(M407,255),RIGHT('Disaggregation Data'!J$239:$J$470,255),0))),"")</f>
        <v/>
      </c>
      <c r="I407" s="477" t="str">
        <f t="array" ref="I407">IFERROR(IF(INDEX('Disaggregation Records'!$G$59:$G$92,MATCH(LEFT(L407,255),LEFT('Disaggregation Records'!$D$59:$D$92,255),0))=0,"",INDEX('Disaggregation Records'!$G$59:$G$92,MATCH(LEFT(L407,255),LEFT('Disaggregation Records'!$D$59:$D$92,255),0))),"")</f>
        <v/>
      </c>
      <c r="J407" s="491" t="s">
        <v>795</v>
      </c>
      <c r="K407" s="491">
        <f t="shared" si="24"/>
        <v>89</v>
      </c>
      <c r="L407" s="491" t="str">
        <f t="shared" si="25"/>
        <v/>
      </c>
      <c r="M407" s="491" t="str">
        <f t="shared" si="26"/>
        <v/>
      </c>
      <c r="N407" s="491" t="b">
        <f t="shared" si="27"/>
        <v>0</v>
      </c>
      <c r="O407" s="492" t="s">
        <v>1997</v>
      </c>
      <c r="P407" s="201"/>
      <c r="Q407" s="178"/>
      <c r="U407" s="407"/>
      <c r="V407" s="407"/>
    </row>
    <row r="408" spans="1:22" ht="37.5" customHeight="1" x14ac:dyDescent="0.25">
      <c r="A408" s="367">
        <v>17</v>
      </c>
      <c r="B408" s="386" t="str">
        <f>IFERROR(VLOOKUP(A408,'Outcome Indicators - Section C'!$A$10:$S$35,19,FALSE),"")</f>
        <v/>
      </c>
      <c r="C408" s="490" t="str">
        <f t="array" ref="C408">IFERROR(IF(INDEX('Disaggregation Records'!$E$59:$E$92,MATCH(RIGHT(L408,255),RIGHT('Disaggregation Records'!$D$59:$D$92,255),0))=0,"",INDEX('Disaggregation Records'!$E$59:$E$92,MATCH(RIGHT(L408,255),RIGHT('Disaggregation Records'!$D$59:$D$92,255),0))),"")</f>
        <v/>
      </c>
      <c r="D408" s="490" t="str">
        <f t="array" ref="D408">IFERROR(IF(INDEX('Disaggregation Records'!$F$59:$F$92,MATCH(RIGHT(L408,255),RIGHT('Disaggregation Records'!$D$59:$D$92,255),0))=0,"",INDEX('Disaggregation Records'!$F$59:$F$92,MATCH(RIGHT(L408,255),RIGHT('Disaggregation Records'!$D$59:$D$92,255),0))),"")</f>
        <v/>
      </c>
      <c r="E408" s="370" t="str">
        <f t="array" ref="E408">IFERROR(IF(INDEX('Disaggregation Data'!$K$239:$K$470,MATCH(RIGHT(M408,255),RIGHT('Disaggregation Data'!$J$239:$J$470,255),0))=0,"",INDEX('Disaggregation Data'!$K$239:$K$470,MATCH(RIGHT(M408,255),RIGHT('Disaggregation Data'!J$239:$J$470,255),0))),"")</f>
        <v/>
      </c>
      <c r="F408" s="370" t="str">
        <f t="array" ref="F408">IFERROR(IF(INDEX('Disaggregation Data'!$L$239:$L$470,MATCH(RIGHT(M408,255),RIGHT('Disaggregation Data'!$J$239:$J$470,255),0))=0,"",INDEX('Disaggregation Data'!$L$239:$L$470,MATCH(RIGHT(M408,255),RIGHT('Disaggregation Data'!J$239:$J$470,255),0))),"")</f>
        <v/>
      </c>
      <c r="G408" s="370" t="str">
        <f t="array" ref="G408">IFERROR(IF(INDEX('Disaggregation Data'!$M$239:$M$470,MATCH(RIGHT(M408,255),RIGHT('Disaggregation Data'!$J$239:$J$470,255),0))=0,"",INDEX('Disaggregation Data'!$M$239:$M$470,MATCH(RIGHT(M408,255),RIGHT('Disaggregation Data'!J$239:$J$470,255),0))),"")</f>
        <v/>
      </c>
      <c r="H408" s="369" t="str">
        <f t="array" ref="H408">IFERROR(IF(INDEX('Disaggregation Data'!$N$239:$N$470,MATCH(RIGHT(M408,255),RIGHT('Disaggregation Data'!$J$239:$J$470,255),0))=0,"",INDEX('Disaggregation Data'!$N$239:$N$470,MATCH(RIGHT(M408,255),RIGHT('Disaggregation Data'!J$239:$J$470,255),0))),"")</f>
        <v/>
      </c>
      <c r="I408" s="477" t="str">
        <f t="array" ref="I408">IFERROR(IF(INDEX('Disaggregation Records'!$G$59:$G$92,MATCH(LEFT(L408,255),LEFT('Disaggregation Records'!$D$59:$D$92,255),0))=0,"",INDEX('Disaggregation Records'!$G$59:$G$92,MATCH(LEFT(L408,255),LEFT('Disaggregation Records'!$D$59:$D$92,255),0))),"")</f>
        <v/>
      </c>
      <c r="J408" s="491" t="s">
        <v>796</v>
      </c>
      <c r="K408" s="491">
        <f t="shared" si="24"/>
        <v>90</v>
      </c>
      <c r="L408" s="491" t="str">
        <f t="shared" si="25"/>
        <v/>
      </c>
      <c r="M408" s="491" t="str">
        <f t="shared" si="26"/>
        <v/>
      </c>
      <c r="N408" s="491" t="b">
        <f t="shared" si="27"/>
        <v>0</v>
      </c>
      <c r="O408" s="492" t="s">
        <v>1998</v>
      </c>
      <c r="P408" s="201"/>
      <c r="Q408" s="178"/>
      <c r="U408" s="407"/>
      <c r="V408" s="407"/>
    </row>
    <row r="409" spans="1:22" ht="37.5" customHeight="1" x14ac:dyDescent="0.25">
      <c r="A409" s="367">
        <v>17</v>
      </c>
      <c r="B409" s="386" t="str">
        <f>IFERROR(VLOOKUP(A409,'Outcome Indicators - Section C'!$A$10:$S$35,19,FALSE),"")</f>
        <v/>
      </c>
      <c r="C409" s="490" t="str">
        <f t="array" ref="C409">IFERROR(IF(INDEX('Disaggregation Records'!$E$59:$E$92,MATCH(RIGHT(L409,255),RIGHT('Disaggregation Records'!$D$59:$D$92,255),0))=0,"",INDEX('Disaggregation Records'!$E$59:$E$92,MATCH(RIGHT(L409,255),RIGHT('Disaggregation Records'!$D$59:$D$92,255),0))),"")</f>
        <v/>
      </c>
      <c r="D409" s="490" t="str">
        <f t="array" ref="D409">IFERROR(IF(INDEX('Disaggregation Records'!$F$59:$F$92,MATCH(RIGHT(L409,255),RIGHT('Disaggregation Records'!$D$59:$D$92,255),0))=0,"",INDEX('Disaggregation Records'!$F$59:$F$92,MATCH(RIGHT(L409,255),RIGHT('Disaggregation Records'!$D$59:$D$92,255),0))),"")</f>
        <v/>
      </c>
      <c r="E409" s="370" t="str">
        <f t="array" ref="E409">IFERROR(IF(INDEX('Disaggregation Data'!$K$239:$K$470,MATCH(RIGHT(M409,255),RIGHT('Disaggregation Data'!$J$239:$J$470,255),0))=0,"",INDEX('Disaggregation Data'!$K$239:$K$470,MATCH(RIGHT(M409,255),RIGHT('Disaggregation Data'!J$239:$J$470,255),0))),"")</f>
        <v/>
      </c>
      <c r="F409" s="370" t="str">
        <f t="array" ref="F409">IFERROR(IF(INDEX('Disaggregation Data'!$L$239:$L$470,MATCH(RIGHT(M409,255),RIGHT('Disaggregation Data'!$J$239:$J$470,255),0))=0,"",INDEX('Disaggregation Data'!$L$239:$L$470,MATCH(RIGHT(M409,255),RIGHT('Disaggregation Data'!J$239:$J$470,255),0))),"")</f>
        <v/>
      </c>
      <c r="G409" s="370" t="str">
        <f t="array" ref="G409">IFERROR(IF(INDEX('Disaggregation Data'!$M$239:$M$470,MATCH(RIGHT(M409,255),RIGHT('Disaggregation Data'!$J$239:$J$470,255),0))=0,"",INDEX('Disaggregation Data'!$M$239:$M$470,MATCH(RIGHT(M409,255),RIGHT('Disaggregation Data'!J$239:$J$470,255),0))),"")</f>
        <v/>
      </c>
      <c r="H409" s="369" t="str">
        <f t="array" ref="H409">IFERROR(IF(INDEX('Disaggregation Data'!$N$239:$N$470,MATCH(RIGHT(M409,255),RIGHT('Disaggregation Data'!$J$239:$J$470,255),0))=0,"",INDEX('Disaggregation Data'!$N$239:$N$470,MATCH(RIGHT(M409,255),RIGHT('Disaggregation Data'!J$239:$J$470,255),0))),"")</f>
        <v/>
      </c>
      <c r="I409" s="477" t="str">
        <f t="array" ref="I409">IFERROR(IF(INDEX('Disaggregation Records'!$G$59:$G$92,MATCH(LEFT(L409,255),LEFT('Disaggregation Records'!$D$59:$D$92,255),0))=0,"",INDEX('Disaggregation Records'!$G$59:$G$92,MATCH(LEFT(L409,255),LEFT('Disaggregation Records'!$D$59:$D$92,255),0))),"")</f>
        <v/>
      </c>
      <c r="J409" s="491" t="s">
        <v>796</v>
      </c>
      <c r="K409" s="491">
        <f t="shared" si="24"/>
        <v>91</v>
      </c>
      <c r="L409" s="491" t="str">
        <f t="shared" si="25"/>
        <v/>
      </c>
      <c r="M409" s="491" t="str">
        <f t="shared" si="26"/>
        <v/>
      </c>
      <c r="N409" s="491" t="b">
        <f t="shared" si="27"/>
        <v>0</v>
      </c>
      <c r="O409" s="492" t="s">
        <v>1999</v>
      </c>
      <c r="P409" s="201"/>
      <c r="Q409" s="178"/>
      <c r="U409" s="407"/>
      <c r="V409" s="407"/>
    </row>
    <row r="410" spans="1:22" ht="37.5" customHeight="1" x14ac:dyDescent="0.25">
      <c r="A410" s="367">
        <v>17</v>
      </c>
      <c r="B410" s="386" t="str">
        <f>IFERROR(VLOOKUP(A410,'Outcome Indicators - Section C'!$A$10:$S$35,19,FALSE),"")</f>
        <v/>
      </c>
      <c r="C410" s="490" t="str">
        <f t="array" ref="C410">IFERROR(IF(INDEX('Disaggregation Records'!$E$59:$E$92,MATCH(RIGHT(L410,255),RIGHT('Disaggregation Records'!$D$59:$D$92,255),0))=0,"",INDEX('Disaggregation Records'!$E$59:$E$92,MATCH(RIGHT(L410,255),RIGHT('Disaggregation Records'!$D$59:$D$92,255),0))),"")</f>
        <v/>
      </c>
      <c r="D410" s="490" t="str">
        <f t="array" ref="D410">IFERROR(IF(INDEX('Disaggregation Records'!$F$59:$F$92,MATCH(RIGHT(L410,255),RIGHT('Disaggregation Records'!$D$59:$D$92,255),0))=0,"",INDEX('Disaggregation Records'!$F$59:$F$92,MATCH(RIGHT(L410,255),RIGHT('Disaggregation Records'!$D$59:$D$92,255),0))),"")</f>
        <v/>
      </c>
      <c r="E410" s="370" t="str">
        <f t="array" ref="E410">IFERROR(IF(INDEX('Disaggregation Data'!$K$239:$K$470,MATCH(RIGHT(M410,255),RIGHT('Disaggregation Data'!$J$239:$J$470,255),0))=0,"",INDEX('Disaggregation Data'!$K$239:$K$470,MATCH(RIGHT(M410,255),RIGHT('Disaggregation Data'!J$239:$J$470,255),0))),"")</f>
        <v/>
      </c>
      <c r="F410" s="370" t="str">
        <f t="array" ref="F410">IFERROR(IF(INDEX('Disaggregation Data'!$L$239:$L$470,MATCH(RIGHT(M410,255),RIGHT('Disaggregation Data'!$J$239:$J$470,255),0))=0,"",INDEX('Disaggregation Data'!$L$239:$L$470,MATCH(RIGHT(M410,255),RIGHT('Disaggregation Data'!J$239:$J$470,255),0))),"")</f>
        <v/>
      </c>
      <c r="G410" s="370" t="str">
        <f t="array" ref="G410">IFERROR(IF(INDEX('Disaggregation Data'!$M$239:$M$470,MATCH(RIGHT(M410,255),RIGHT('Disaggregation Data'!$J$239:$J$470,255),0))=0,"",INDEX('Disaggregation Data'!$M$239:$M$470,MATCH(RIGHT(M410,255),RIGHT('Disaggregation Data'!J$239:$J$470,255),0))),"")</f>
        <v/>
      </c>
      <c r="H410" s="369" t="str">
        <f t="array" ref="H410">IFERROR(IF(INDEX('Disaggregation Data'!$N$239:$N$470,MATCH(RIGHT(M410,255),RIGHT('Disaggregation Data'!$J$239:$J$470,255),0))=0,"",INDEX('Disaggregation Data'!$N$239:$N$470,MATCH(RIGHT(M410,255),RIGHT('Disaggregation Data'!J$239:$J$470,255),0))),"")</f>
        <v/>
      </c>
      <c r="I410" s="477" t="str">
        <f t="array" ref="I410">IFERROR(IF(INDEX('Disaggregation Records'!$G$59:$G$92,MATCH(LEFT(L410,255),LEFT('Disaggregation Records'!$D$59:$D$92,255),0))=0,"",INDEX('Disaggregation Records'!$G$59:$G$92,MATCH(LEFT(L410,255),LEFT('Disaggregation Records'!$D$59:$D$92,255),0))),"")</f>
        <v/>
      </c>
      <c r="J410" s="491" t="s">
        <v>796</v>
      </c>
      <c r="K410" s="491">
        <f t="shared" si="24"/>
        <v>92</v>
      </c>
      <c r="L410" s="491" t="str">
        <f t="shared" si="25"/>
        <v/>
      </c>
      <c r="M410" s="491" t="str">
        <f t="shared" si="26"/>
        <v/>
      </c>
      <c r="N410" s="491" t="b">
        <f t="shared" si="27"/>
        <v>0</v>
      </c>
      <c r="O410" s="492" t="s">
        <v>2000</v>
      </c>
      <c r="P410" s="201"/>
      <c r="Q410" s="178"/>
      <c r="U410" s="407"/>
      <c r="V410" s="407"/>
    </row>
    <row r="411" spans="1:22" ht="37.5" customHeight="1" x14ac:dyDescent="0.25">
      <c r="A411" s="367">
        <v>17</v>
      </c>
      <c r="B411" s="386" t="str">
        <f>IFERROR(VLOOKUP(A411,'Outcome Indicators - Section C'!$A$10:$S$35,19,FALSE),"")</f>
        <v/>
      </c>
      <c r="C411" s="490" t="str">
        <f t="array" ref="C411">IFERROR(IF(INDEX('Disaggregation Records'!$E$59:$E$92,MATCH(RIGHT(L411,255),RIGHT('Disaggregation Records'!$D$59:$D$92,255),0))=0,"",INDEX('Disaggregation Records'!$E$59:$E$92,MATCH(RIGHT(L411,255),RIGHT('Disaggregation Records'!$D$59:$D$92,255),0))),"")</f>
        <v/>
      </c>
      <c r="D411" s="490" t="str">
        <f t="array" ref="D411">IFERROR(IF(INDEX('Disaggregation Records'!$F$59:$F$92,MATCH(RIGHT(L411,255),RIGHT('Disaggregation Records'!$D$59:$D$92,255),0))=0,"",INDEX('Disaggregation Records'!$F$59:$F$92,MATCH(RIGHT(L411,255),RIGHT('Disaggregation Records'!$D$59:$D$92,255),0))),"")</f>
        <v/>
      </c>
      <c r="E411" s="370" t="str">
        <f t="array" ref="E411">IFERROR(IF(INDEX('Disaggregation Data'!$K$239:$K$470,MATCH(RIGHT(M411,255),RIGHT('Disaggregation Data'!$J$239:$J$470,255),0))=0,"",INDEX('Disaggregation Data'!$K$239:$K$470,MATCH(RIGHT(M411,255),RIGHT('Disaggregation Data'!J$239:$J$470,255),0))),"")</f>
        <v/>
      </c>
      <c r="F411" s="370" t="str">
        <f t="array" ref="F411">IFERROR(IF(INDEX('Disaggregation Data'!$L$239:$L$470,MATCH(RIGHT(M411,255),RIGHT('Disaggregation Data'!$J$239:$J$470,255),0))=0,"",INDEX('Disaggregation Data'!$L$239:$L$470,MATCH(RIGHT(M411,255),RIGHT('Disaggregation Data'!J$239:$J$470,255),0))),"")</f>
        <v/>
      </c>
      <c r="G411" s="370" t="str">
        <f t="array" ref="G411">IFERROR(IF(INDEX('Disaggregation Data'!$M$239:$M$470,MATCH(RIGHT(M411,255),RIGHT('Disaggregation Data'!$J$239:$J$470,255),0))=0,"",INDEX('Disaggregation Data'!$M$239:$M$470,MATCH(RIGHT(M411,255),RIGHT('Disaggregation Data'!J$239:$J$470,255),0))),"")</f>
        <v/>
      </c>
      <c r="H411" s="369" t="str">
        <f t="array" ref="H411">IFERROR(IF(INDEX('Disaggregation Data'!$N$239:$N$470,MATCH(RIGHT(M411,255),RIGHT('Disaggregation Data'!$J$239:$J$470,255),0))=0,"",INDEX('Disaggregation Data'!$N$239:$N$470,MATCH(RIGHT(M411,255),RIGHT('Disaggregation Data'!J$239:$J$470,255),0))),"")</f>
        <v/>
      </c>
      <c r="I411" s="477" t="str">
        <f t="array" ref="I411">IFERROR(IF(INDEX('Disaggregation Records'!$G$59:$G$92,MATCH(LEFT(L411,255),LEFT('Disaggregation Records'!$D$59:$D$92,255),0))=0,"",INDEX('Disaggregation Records'!$G$59:$G$92,MATCH(LEFT(L411,255),LEFT('Disaggregation Records'!$D$59:$D$92,255),0))),"")</f>
        <v/>
      </c>
      <c r="J411" s="491" t="s">
        <v>796</v>
      </c>
      <c r="K411" s="491">
        <f t="shared" si="24"/>
        <v>93</v>
      </c>
      <c r="L411" s="491" t="str">
        <f t="shared" si="25"/>
        <v/>
      </c>
      <c r="M411" s="491" t="str">
        <f t="shared" si="26"/>
        <v/>
      </c>
      <c r="N411" s="491" t="b">
        <f t="shared" si="27"/>
        <v>0</v>
      </c>
      <c r="O411" s="492" t="s">
        <v>2001</v>
      </c>
      <c r="P411" s="201"/>
      <c r="Q411" s="178"/>
      <c r="U411" s="407"/>
      <c r="V411" s="407"/>
    </row>
    <row r="412" spans="1:22" ht="37.5" customHeight="1" x14ac:dyDescent="0.25">
      <c r="A412" s="367">
        <v>17</v>
      </c>
      <c r="B412" s="386" t="str">
        <f>IFERROR(VLOOKUP(A412,'Outcome Indicators - Section C'!$A$10:$S$35,19,FALSE),"")</f>
        <v/>
      </c>
      <c r="C412" s="490" t="str">
        <f t="array" ref="C412">IFERROR(IF(INDEX('Disaggregation Records'!$E$59:$E$92,MATCH(RIGHT(L412,255),RIGHT('Disaggregation Records'!$D$59:$D$92,255),0))=0,"",INDEX('Disaggregation Records'!$E$59:$E$92,MATCH(RIGHT(L412,255),RIGHT('Disaggregation Records'!$D$59:$D$92,255),0))),"")</f>
        <v/>
      </c>
      <c r="D412" s="490" t="str">
        <f t="array" ref="D412">IFERROR(IF(INDEX('Disaggregation Records'!$F$59:$F$92,MATCH(RIGHT(L412,255),RIGHT('Disaggregation Records'!$D$59:$D$92,255),0))=0,"",INDEX('Disaggregation Records'!$F$59:$F$92,MATCH(RIGHT(L412,255),RIGHT('Disaggregation Records'!$D$59:$D$92,255),0))),"")</f>
        <v/>
      </c>
      <c r="E412" s="370" t="str">
        <f t="array" ref="E412">IFERROR(IF(INDEX('Disaggregation Data'!$K$239:$K$470,MATCH(RIGHT(M412,255),RIGHT('Disaggregation Data'!$J$239:$J$470,255),0))=0,"",INDEX('Disaggregation Data'!$K$239:$K$470,MATCH(RIGHT(M412,255),RIGHT('Disaggregation Data'!J$239:$J$470,255),0))),"")</f>
        <v/>
      </c>
      <c r="F412" s="370" t="str">
        <f t="array" ref="F412">IFERROR(IF(INDEX('Disaggregation Data'!$L$239:$L$470,MATCH(RIGHT(M412,255),RIGHT('Disaggregation Data'!$J$239:$J$470,255),0))=0,"",INDEX('Disaggregation Data'!$L$239:$L$470,MATCH(RIGHT(M412,255),RIGHT('Disaggregation Data'!J$239:$J$470,255),0))),"")</f>
        <v/>
      </c>
      <c r="G412" s="370" t="str">
        <f t="array" ref="G412">IFERROR(IF(INDEX('Disaggregation Data'!$M$239:$M$470,MATCH(RIGHT(M412,255),RIGHT('Disaggregation Data'!$J$239:$J$470,255),0))=0,"",INDEX('Disaggregation Data'!$M$239:$M$470,MATCH(RIGHT(M412,255),RIGHT('Disaggregation Data'!J$239:$J$470,255),0))),"")</f>
        <v/>
      </c>
      <c r="H412" s="369" t="str">
        <f t="array" ref="H412">IFERROR(IF(INDEX('Disaggregation Data'!$N$239:$N$470,MATCH(RIGHT(M412,255),RIGHT('Disaggregation Data'!$J$239:$J$470,255),0))=0,"",INDEX('Disaggregation Data'!$N$239:$N$470,MATCH(RIGHT(M412,255),RIGHT('Disaggregation Data'!J$239:$J$470,255),0))),"")</f>
        <v/>
      </c>
      <c r="I412" s="477" t="str">
        <f t="array" ref="I412">IFERROR(IF(INDEX('Disaggregation Records'!$G$59:$G$92,MATCH(LEFT(L412,255),LEFT('Disaggregation Records'!$D$59:$D$92,255),0))=0,"",INDEX('Disaggregation Records'!$G$59:$G$92,MATCH(LEFT(L412,255),LEFT('Disaggregation Records'!$D$59:$D$92,255),0))),"")</f>
        <v/>
      </c>
      <c r="J412" s="491" t="s">
        <v>796</v>
      </c>
      <c r="K412" s="491">
        <f t="shared" si="24"/>
        <v>94</v>
      </c>
      <c r="L412" s="491" t="str">
        <f t="shared" si="25"/>
        <v/>
      </c>
      <c r="M412" s="491" t="str">
        <f t="shared" si="26"/>
        <v/>
      </c>
      <c r="N412" s="491" t="b">
        <f t="shared" si="27"/>
        <v>0</v>
      </c>
      <c r="O412" s="492" t="s">
        <v>2002</v>
      </c>
      <c r="P412" s="201"/>
      <c r="Q412" s="178"/>
      <c r="U412" s="407"/>
      <c r="V412" s="407"/>
    </row>
    <row r="413" spans="1:22" ht="37.5" customHeight="1" x14ac:dyDescent="0.25">
      <c r="A413" s="367">
        <v>17</v>
      </c>
      <c r="B413" s="386" t="str">
        <f>IFERROR(VLOOKUP(A413,'Outcome Indicators - Section C'!$A$10:$S$35,19,FALSE),"")</f>
        <v/>
      </c>
      <c r="C413" s="490" t="str">
        <f t="array" ref="C413">IFERROR(IF(INDEX('Disaggregation Records'!$E$59:$E$92,MATCH(RIGHT(L413,255),RIGHT('Disaggregation Records'!$D$59:$D$92,255),0))=0,"",INDEX('Disaggregation Records'!$E$59:$E$92,MATCH(RIGHT(L413,255),RIGHT('Disaggregation Records'!$D$59:$D$92,255),0))),"")</f>
        <v/>
      </c>
      <c r="D413" s="490" t="str">
        <f t="array" ref="D413">IFERROR(IF(INDEX('Disaggregation Records'!$F$59:$F$92,MATCH(RIGHT(L413,255),RIGHT('Disaggregation Records'!$D$59:$D$92,255),0))=0,"",INDEX('Disaggregation Records'!$F$59:$F$92,MATCH(RIGHT(L413,255),RIGHT('Disaggregation Records'!$D$59:$D$92,255),0))),"")</f>
        <v/>
      </c>
      <c r="E413" s="370" t="str">
        <f t="array" ref="E413">IFERROR(IF(INDEX('Disaggregation Data'!$K$239:$K$470,MATCH(RIGHT(M413,255),RIGHT('Disaggregation Data'!$J$239:$J$470,255),0))=0,"",INDEX('Disaggregation Data'!$K$239:$K$470,MATCH(RIGHT(M413,255),RIGHT('Disaggregation Data'!J$239:$J$470,255),0))),"")</f>
        <v/>
      </c>
      <c r="F413" s="370" t="str">
        <f t="array" ref="F413">IFERROR(IF(INDEX('Disaggregation Data'!$L$239:$L$470,MATCH(RIGHT(M413,255),RIGHT('Disaggregation Data'!$J$239:$J$470,255),0))=0,"",INDEX('Disaggregation Data'!$L$239:$L$470,MATCH(RIGHT(M413,255),RIGHT('Disaggregation Data'!J$239:$J$470,255),0))),"")</f>
        <v/>
      </c>
      <c r="G413" s="370" t="str">
        <f t="array" ref="G413">IFERROR(IF(INDEX('Disaggregation Data'!$M$239:$M$470,MATCH(RIGHT(M413,255),RIGHT('Disaggregation Data'!$J$239:$J$470,255),0))=0,"",INDEX('Disaggregation Data'!$M$239:$M$470,MATCH(RIGHT(M413,255),RIGHT('Disaggregation Data'!J$239:$J$470,255),0))),"")</f>
        <v/>
      </c>
      <c r="H413" s="369" t="str">
        <f t="array" ref="H413">IFERROR(IF(INDEX('Disaggregation Data'!$N$239:$N$470,MATCH(RIGHT(M413,255),RIGHT('Disaggregation Data'!$J$239:$J$470,255),0))=0,"",INDEX('Disaggregation Data'!$N$239:$N$470,MATCH(RIGHT(M413,255),RIGHT('Disaggregation Data'!J$239:$J$470,255),0))),"")</f>
        <v/>
      </c>
      <c r="I413" s="477" t="str">
        <f t="array" ref="I413">IFERROR(IF(INDEX('Disaggregation Records'!$G$59:$G$92,MATCH(LEFT(L413,255),LEFT('Disaggregation Records'!$D$59:$D$92,255),0))=0,"",INDEX('Disaggregation Records'!$G$59:$G$92,MATCH(LEFT(L413,255),LEFT('Disaggregation Records'!$D$59:$D$92,255),0))),"")</f>
        <v/>
      </c>
      <c r="J413" s="491" t="s">
        <v>796</v>
      </c>
      <c r="K413" s="491">
        <f t="shared" si="24"/>
        <v>95</v>
      </c>
      <c r="L413" s="491" t="str">
        <f t="shared" si="25"/>
        <v/>
      </c>
      <c r="M413" s="491" t="str">
        <f t="shared" si="26"/>
        <v/>
      </c>
      <c r="N413" s="491" t="b">
        <f t="shared" si="27"/>
        <v>0</v>
      </c>
      <c r="O413" s="492" t="s">
        <v>2003</v>
      </c>
      <c r="P413" s="201"/>
      <c r="Q413" s="178"/>
      <c r="U413" s="407"/>
      <c r="V413" s="407"/>
    </row>
    <row r="414" spans="1:22" ht="37.5" customHeight="1" x14ac:dyDescent="0.25">
      <c r="A414" s="367">
        <v>17</v>
      </c>
      <c r="B414" s="386" t="str">
        <f>IFERROR(VLOOKUP(A414,'Outcome Indicators - Section C'!$A$10:$S$35,19,FALSE),"")</f>
        <v/>
      </c>
      <c r="C414" s="490" t="str">
        <f t="array" ref="C414">IFERROR(IF(INDEX('Disaggregation Records'!$E$59:$E$92,MATCH(RIGHT(L414,255),RIGHT('Disaggregation Records'!$D$59:$D$92,255),0))=0,"",INDEX('Disaggregation Records'!$E$59:$E$92,MATCH(RIGHT(L414,255),RIGHT('Disaggregation Records'!$D$59:$D$92,255),0))),"")</f>
        <v/>
      </c>
      <c r="D414" s="490" t="str">
        <f t="array" ref="D414">IFERROR(IF(INDEX('Disaggregation Records'!$F$59:$F$92,MATCH(RIGHT(L414,255),RIGHT('Disaggregation Records'!$D$59:$D$92,255),0))=0,"",INDEX('Disaggregation Records'!$F$59:$F$92,MATCH(RIGHT(L414,255),RIGHT('Disaggregation Records'!$D$59:$D$92,255),0))),"")</f>
        <v/>
      </c>
      <c r="E414" s="370" t="str">
        <f t="array" ref="E414">IFERROR(IF(INDEX('Disaggregation Data'!$K$239:$K$470,MATCH(RIGHT(M414,255),RIGHT('Disaggregation Data'!$J$239:$J$470,255),0))=0,"",INDEX('Disaggregation Data'!$K$239:$K$470,MATCH(RIGHT(M414,255),RIGHT('Disaggregation Data'!J$239:$J$470,255),0))),"")</f>
        <v/>
      </c>
      <c r="F414" s="370" t="str">
        <f t="array" ref="F414">IFERROR(IF(INDEX('Disaggregation Data'!$L$239:$L$470,MATCH(RIGHT(M414,255),RIGHT('Disaggregation Data'!$J$239:$J$470,255),0))=0,"",INDEX('Disaggregation Data'!$L$239:$L$470,MATCH(RIGHT(M414,255),RIGHT('Disaggregation Data'!J$239:$J$470,255),0))),"")</f>
        <v/>
      </c>
      <c r="G414" s="370" t="str">
        <f t="array" ref="G414">IFERROR(IF(INDEX('Disaggregation Data'!$M$239:$M$470,MATCH(RIGHT(M414,255),RIGHT('Disaggregation Data'!$J$239:$J$470,255),0))=0,"",INDEX('Disaggregation Data'!$M$239:$M$470,MATCH(RIGHT(M414,255),RIGHT('Disaggregation Data'!J$239:$J$470,255),0))),"")</f>
        <v/>
      </c>
      <c r="H414" s="369" t="str">
        <f t="array" ref="H414">IFERROR(IF(INDEX('Disaggregation Data'!$N$239:$N$470,MATCH(RIGHT(M414,255),RIGHT('Disaggregation Data'!$J$239:$J$470,255),0))=0,"",INDEX('Disaggregation Data'!$N$239:$N$470,MATCH(RIGHT(M414,255),RIGHT('Disaggregation Data'!J$239:$J$470,255),0))),"")</f>
        <v/>
      </c>
      <c r="I414" s="477" t="str">
        <f t="array" ref="I414">IFERROR(IF(INDEX('Disaggregation Records'!$G$59:$G$92,MATCH(LEFT(L414,255),LEFT('Disaggregation Records'!$D$59:$D$92,255),0))=0,"",INDEX('Disaggregation Records'!$G$59:$G$92,MATCH(LEFT(L414,255),LEFT('Disaggregation Records'!$D$59:$D$92,255),0))),"")</f>
        <v/>
      </c>
      <c r="J414" s="491" t="s">
        <v>796</v>
      </c>
      <c r="K414" s="491">
        <f t="shared" si="24"/>
        <v>96</v>
      </c>
      <c r="L414" s="491" t="str">
        <f t="shared" si="25"/>
        <v/>
      </c>
      <c r="M414" s="491" t="str">
        <f t="shared" si="26"/>
        <v/>
      </c>
      <c r="N414" s="491" t="b">
        <f t="shared" si="27"/>
        <v>0</v>
      </c>
      <c r="O414" s="492" t="s">
        <v>2004</v>
      </c>
      <c r="P414" s="201"/>
      <c r="Q414" s="178"/>
      <c r="U414" s="407"/>
      <c r="V414" s="407"/>
    </row>
    <row r="415" spans="1:22" ht="37.5" customHeight="1" x14ac:dyDescent="0.25">
      <c r="A415" s="367">
        <v>17</v>
      </c>
      <c r="B415" s="386" t="str">
        <f>IFERROR(VLOOKUP(A415,'Outcome Indicators - Section C'!$A$10:$S$35,19,FALSE),"")</f>
        <v/>
      </c>
      <c r="C415" s="490" t="str">
        <f t="array" ref="C415">IFERROR(IF(INDEX('Disaggregation Records'!$E$59:$E$92,MATCH(RIGHT(L415,255),RIGHT('Disaggregation Records'!$D$59:$D$92,255),0))=0,"",INDEX('Disaggregation Records'!$E$59:$E$92,MATCH(RIGHT(L415,255),RIGHT('Disaggregation Records'!$D$59:$D$92,255),0))),"")</f>
        <v/>
      </c>
      <c r="D415" s="490" t="str">
        <f t="array" ref="D415">IFERROR(IF(INDEX('Disaggregation Records'!$F$59:$F$92,MATCH(RIGHT(L415,255),RIGHT('Disaggregation Records'!$D$59:$D$92,255),0))=0,"",INDEX('Disaggregation Records'!$F$59:$F$92,MATCH(RIGHT(L415,255),RIGHT('Disaggregation Records'!$D$59:$D$92,255),0))),"")</f>
        <v/>
      </c>
      <c r="E415" s="370" t="str">
        <f t="array" ref="E415">IFERROR(IF(INDEX('Disaggregation Data'!$K$239:$K$470,MATCH(RIGHT(M415,255),RIGHT('Disaggregation Data'!$J$239:$J$470,255),0))=0,"",INDEX('Disaggregation Data'!$K$239:$K$470,MATCH(RIGHT(M415,255),RIGHT('Disaggregation Data'!J$239:$J$470,255),0))),"")</f>
        <v/>
      </c>
      <c r="F415" s="370" t="str">
        <f t="array" ref="F415">IFERROR(IF(INDEX('Disaggregation Data'!$L$239:$L$470,MATCH(RIGHT(M415,255),RIGHT('Disaggregation Data'!$J$239:$J$470,255),0))=0,"",INDEX('Disaggregation Data'!$L$239:$L$470,MATCH(RIGHT(M415,255),RIGHT('Disaggregation Data'!J$239:$J$470,255),0))),"")</f>
        <v/>
      </c>
      <c r="G415" s="370" t="str">
        <f t="array" ref="G415">IFERROR(IF(INDEX('Disaggregation Data'!$M$239:$M$470,MATCH(RIGHT(M415,255),RIGHT('Disaggregation Data'!$J$239:$J$470,255),0))=0,"",INDEX('Disaggregation Data'!$M$239:$M$470,MATCH(RIGHT(M415,255),RIGHT('Disaggregation Data'!J$239:$J$470,255),0))),"")</f>
        <v/>
      </c>
      <c r="H415" s="369" t="str">
        <f t="array" ref="H415">IFERROR(IF(INDEX('Disaggregation Data'!$N$239:$N$470,MATCH(RIGHT(M415,255),RIGHT('Disaggregation Data'!$J$239:$J$470,255),0))=0,"",INDEX('Disaggregation Data'!$N$239:$N$470,MATCH(RIGHT(M415,255),RIGHT('Disaggregation Data'!J$239:$J$470,255),0))),"")</f>
        <v/>
      </c>
      <c r="I415" s="477" t="str">
        <f t="array" ref="I415">IFERROR(IF(INDEX('Disaggregation Records'!$G$59:$G$92,MATCH(LEFT(L415,255),LEFT('Disaggregation Records'!$D$59:$D$92,255),0))=0,"",INDEX('Disaggregation Records'!$G$59:$G$92,MATCH(LEFT(L415,255),LEFT('Disaggregation Records'!$D$59:$D$92,255),0))),"")</f>
        <v/>
      </c>
      <c r="J415" s="491" t="s">
        <v>796</v>
      </c>
      <c r="K415" s="491">
        <f t="shared" si="24"/>
        <v>97</v>
      </c>
      <c r="L415" s="491" t="str">
        <f t="shared" si="25"/>
        <v/>
      </c>
      <c r="M415" s="491" t="str">
        <f t="shared" si="26"/>
        <v/>
      </c>
      <c r="N415" s="491" t="b">
        <f t="shared" si="27"/>
        <v>0</v>
      </c>
      <c r="O415" s="492" t="s">
        <v>2005</v>
      </c>
      <c r="P415" s="201"/>
      <c r="Q415" s="178"/>
      <c r="U415" s="407"/>
      <c r="V415" s="407"/>
    </row>
    <row r="416" spans="1:22" ht="37.5" customHeight="1" x14ac:dyDescent="0.25">
      <c r="A416" s="367">
        <v>17</v>
      </c>
      <c r="B416" s="386" t="str">
        <f>IFERROR(VLOOKUP(A416,'Outcome Indicators - Section C'!$A$10:$S$35,19,FALSE),"")</f>
        <v/>
      </c>
      <c r="C416" s="490" t="str">
        <f t="array" ref="C416">IFERROR(IF(INDEX('Disaggregation Records'!$E$59:$E$92,MATCH(RIGHT(L416,255),RIGHT('Disaggregation Records'!$D$59:$D$92,255),0))=0,"",INDEX('Disaggregation Records'!$E$59:$E$92,MATCH(RIGHT(L416,255),RIGHT('Disaggregation Records'!$D$59:$D$92,255),0))),"")</f>
        <v/>
      </c>
      <c r="D416" s="490" t="str">
        <f t="array" ref="D416">IFERROR(IF(INDEX('Disaggregation Records'!$F$59:$F$92,MATCH(RIGHT(L416,255),RIGHT('Disaggregation Records'!$D$59:$D$92,255),0))=0,"",INDEX('Disaggregation Records'!$F$59:$F$92,MATCH(RIGHT(L416,255),RIGHT('Disaggregation Records'!$D$59:$D$92,255),0))),"")</f>
        <v/>
      </c>
      <c r="E416" s="370" t="str">
        <f t="array" ref="E416">IFERROR(IF(INDEX('Disaggregation Data'!$K$239:$K$470,MATCH(RIGHT(M416,255),RIGHT('Disaggregation Data'!$J$239:$J$470,255),0))=0,"",INDEX('Disaggregation Data'!$K$239:$K$470,MATCH(RIGHT(M416,255),RIGHT('Disaggregation Data'!J$239:$J$470,255),0))),"")</f>
        <v/>
      </c>
      <c r="F416" s="370" t="str">
        <f t="array" ref="F416">IFERROR(IF(INDEX('Disaggregation Data'!$L$239:$L$470,MATCH(RIGHT(M416,255),RIGHT('Disaggregation Data'!$J$239:$J$470,255),0))=0,"",INDEX('Disaggregation Data'!$L$239:$L$470,MATCH(RIGHT(M416,255),RIGHT('Disaggregation Data'!J$239:$J$470,255),0))),"")</f>
        <v/>
      </c>
      <c r="G416" s="370" t="str">
        <f t="array" ref="G416">IFERROR(IF(INDEX('Disaggregation Data'!$M$239:$M$470,MATCH(RIGHT(M416,255),RIGHT('Disaggregation Data'!$J$239:$J$470,255),0))=0,"",INDEX('Disaggregation Data'!$M$239:$M$470,MATCH(RIGHT(M416,255),RIGHT('Disaggregation Data'!J$239:$J$470,255),0))),"")</f>
        <v/>
      </c>
      <c r="H416" s="369" t="str">
        <f t="array" ref="H416">IFERROR(IF(INDEX('Disaggregation Data'!$N$239:$N$470,MATCH(RIGHT(M416,255),RIGHT('Disaggregation Data'!$J$239:$J$470,255),0))=0,"",INDEX('Disaggregation Data'!$N$239:$N$470,MATCH(RIGHT(M416,255),RIGHT('Disaggregation Data'!J$239:$J$470,255),0))),"")</f>
        <v/>
      </c>
      <c r="I416" s="477" t="str">
        <f t="array" ref="I416">IFERROR(IF(INDEX('Disaggregation Records'!$G$59:$G$92,MATCH(LEFT(L416,255),LEFT('Disaggregation Records'!$D$59:$D$92,255),0))=0,"",INDEX('Disaggregation Records'!$G$59:$G$92,MATCH(LEFT(L416,255),LEFT('Disaggregation Records'!$D$59:$D$92,255),0))),"")</f>
        <v/>
      </c>
      <c r="J416" s="491" t="s">
        <v>796</v>
      </c>
      <c r="K416" s="491">
        <f t="shared" si="24"/>
        <v>98</v>
      </c>
      <c r="L416" s="491" t="str">
        <f t="shared" si="25"/>
        <v/>
      </c>
      <c r="M416" s="491" t="str">
        <f t="shared" si="26"/>
        <v/>
      </c>
      <c r="N416" s="491" t="b">
        <f t="shared" si="27"/>
        <v>0</v>
      </c>
      <c r="O416" s="492" t="s">
        <v>2006</v>
      </c>
      <c r="P416" s="201"/>
      <c r="Q416" s="178"/>
      <c r="U416" s="407"/>
      <c r="V416" s="407"/>
    </row>
    <row r="417" spans="1:22" ht="37.5" customHeight="1" x14ac:dyDescent="0.25">
      <c r="A417" s="367">
        <v>17</v>
      </c>
      <c r="B417" s="386" t="str">
        <f>IFERROR(VLOOKUP(A417,'Outcome Indicators - Section C'!$A$10:$S$35,19,FALSE),"")</f>
        <v/>
      </c>
      <c r="C417" s="490" t="str">
        <f t="array" ref="C417">IFERROR(IF(INDEX('Disaggregation Records'!$E$59:$E$92,MATCH(RIGHT(L417,255),RIGHT('Disaggregation Records'!$D$59:$D$92,255),0))=0,"",INDEX('Disaggregation Records'!$E$59:$E$92,MATCH(RIGHT(L417,255),RIGHT('Disaggregation Records'!$D$59:$D$92,255),0))),"")</f>
        <v/>
      </c>
      <c r="D417" s="490" t="str">
        <f t="array" ref="D417">IFERROR(IF(INDEX('Disaggregation Records'!$F$59:$F$92,MATCH(RIGHT(L417,255),RIGHT('Disaggregation Records'!$D$59:$D$92,255),0))=0,"",INDEX('Disaggregation Records'!$F$59:$F$92,MATCH(RIGHT(L417,255),RIGHT('Disaggregation Records'!$D$59:$D$92,255),0))),"")</f>
        <v/>
      </c>
      <c r="E417" s="370" t="str">
        <f t="array" ref="E417">IFERROR(IF(INDEX('Disaggregation Data'!$K$239:$K$470,MATCH(RIGHT(M417,255),RIGHT('Disaggregation Data'!$J$239:$J$470,255),0))=0,"",INDEX('Disaggregation Data'!$K$239:$K$470,MATCH(RIGHT(M417,255),RIGHT('Disaggregation Data'!J$239:$J$470,255),0))),"")</f>
        <v/>
      </c>
      <c r="F417" s="370" t="str">
        <f t="array" ref="F417">IFERROR(IF(INDEX('Disaggregation Data'!$L$239:$L$470,MATCH(RIGHT(M417,255),RIGHT('Disaggregation Data'!$J$239:$J$470,255),0))=0,"",INDEX('Disaggregation Data'!$L$239:$L$470,MATCH(RIGHT(M417,255),RIGHT('Disaggregation Data'!J$239:$J$470,255),0))),"")</f>
        <v/>
      </c>
      <c r="G417" s="370" t="str">
        <f t="array" ref="G417">IFERROR(IF(INDEX('Disaggregation Data'!$M$239:$M$470,MATCH(RIGHT(M417,255),RIGHT('Disaggregation Data'!$J$239:$J$470,255),0))=0,"",INDEX('Disaggregation Data'!$M$239:$M$470,MATCH(RIGHT(M417,255),RIGHT('Disaggregation Data'!J$239:$J$470,255),0))),"")</f>
        <v/>
      </c>
      <c r="H417" s="369" t="str">
        <f t="array" ref="H417">IFERROR(IF(INDEX('Disaggregation Data'!$N$239:$N$470,MATCH(RIGHT(M417,255),RIGHT('Disaggregation Data'!$J$239:$J$470,255),0))=0,"",INDEX('Disaggregation Data'!$N$239:$N$470,MATCH(RIGHT(M417,255),RIGHT('Disaggregation Data'!J$239:$J$470,255),0))),"")</f>
        <v/>
      </c>
      <c r="I417" s="477" t="str">
        <f t="array" ref="I417">IFERROR(IF(INDEX('Disaggregation Records'!$G$59:$G$92,MATCH(LEFT(L417,255),LEFT('Disaggregation Records'!$D$59:$D$92,255),0))=0,"",INDEX('Disaggregation Records'!$G$59:$G$92,MATCH(LEFT(L417,255),LEFT('Disaggregation Records'!$D$59:$D$92,255),0))),"")</f>
        <v/>
      </c>
      <c r="J417" s="491" t="s">
        <v>796</v>
      </c>
      <c r="K417" s="491">
        <f t="shared" si="24"/>
        <v>99</v>
      </c>
      <c r="L417" s="491" t="str">
        <f t="shared" si="25"/>
        <v/>
      </c>
      <c r="M417" s="491" t="str">
        <f t="shared" si="26"/>
        <v/>
      </c>
      <c r="N417" s="491" t="b">
        <f t="shared" si="27"/>
        <v>0</v>
      </c>
      <c r="O417" s="492" t="s">
        <v>2007</v>
      </c>
      <c r="P417" s="201"/>
      <c r="Q417" s="178"/>
      <c r="U417" s="407"/>
      <c r="V417" s="407"/>
    </row>
    <row r="418" spans="1:22" ht="37.5" customHeight="1" x14ac:dyDescent="0.25">
      <c r="A418" s="367">
        <v>18</v>
      </c>
      <c r="B418" s="386" t="str">
        <f>IFERROR(VLOOKUP(A418,'Outcome Indicators - Section C'!$A$10:$S$35,19,FALSE),"")</f>
        <v/>
      </c>
      <c r="C418" s="490" t="str">
        <f t="array" ref="C418">IFERROR(IF(INDEX('Disaggregation Records'!$E$59:$E$92,MATCH(RIGHT(L418,255),RIGHT('Disaggregation Records'!$D$59:$D$92,255),0))=0,"",INDEX('Disaggregation Records'!$E$59:$E$92,MATCH(RIGHT(L418,255),RIGHT('Disaggregation Records'!$D$59:$D$92,255),0))),"")</f>
        <v/>
      </c>
      <c r="D418" s="490" t="str">
        <f t="array" ref="D418">IFERROR(IF(INDEX('Disaggregation Records'!$F$59:$F$92,MATCH(RIGHT(L418,255),RIGHT('Disaggregation Records'!$D$59:$D$92,255),0))=0,"",INDEX('Disaggregation Records'!$F$59:$F$92,MATCH(RIGHT(L418,255),RIGHT('Disaggregation Records'!$D$59:$D$92,255),0))),"")</f>
        <v/>
      </c>
      <c r="E418" s="370" t="str">
        <f t="array" ref="E418">IFERROR(IF(INDEX('Disaggregation Data'!$K$239:$K$470,MATCH(RIGHT(M418,255),RIGHT('Disaggregation Data'!$J$239:$J$470,255),0))=0,"",INDEX('Disaggregation Data'!$K$239:$K$470,MATCH(RIGHT(M418,255),RIGHT('Disaggregation Data'!J$239:$J$470,255),0))),"")</f>
        <v/>
      </c>
      <c r="F418" s="370" t="str">
        <f t="array" ref="F418">IFERROR(IF(INDEX('Disaggregation Data'!$L$239:$L$470,MATCH(RIGHT(M418,255),RIGHT('Disaggregation Data'!$J$239:$J$470,255),0))=0,"",INDEX('Disaggregation Data'!$L$239:$L$470,MATCH(RIGHT(M418,255),RIGHT('Disaggregation Data'!J$239:$J$470,255),0))),"")</f>
        <v/>
      </c>
      <c r="G418" s="370" t="str">
        <f t="array" ref="G418">IFERROR(IF(INDEX('Disaggregation Data'!$M$239:$M$470,MATCH(RIGHT(M418,255),RIGHT('Disaggregation Data'!$J$239:$J$470,255),0))=0,"",INDEX('Disaggregation Data'!$M$239:$M$470,MATCH(RIGHT(M418,255),RIGHT('Disaggregation Data'!J$239:$J$470,255),0))),"")</f>
        <v/>
      </c>
      <c r="H418" s="369" t="str">
        <f t="array" ref="H418">IFERROR(IF(INDEX('Disaggregation Data'!$N$239:$N$470,MATCH(RIGHT(M418,255),RIGHT('Disaggregation Data'!$J$239:$J$470,255),0))=0,"",INDEX('Disaggregation Data'!$N$239:$N$470,MATCH(RIGHT(M418,255),RIGHT('Disaggregation Data'!J$239:$J$470,255),0))),"")</f>
        <v/>
      </c>
      <c r="I418" s="477" t="str">
        <f t="array" ref="I418">IFERROR(IF(INDEX('Disaggregation Records'!$G$59:$G$92,MATCH(LEFT(L418,255),LEFT('Disaggregation Records'!$D$59:$D$92,255),0))=0,"",INDEX('Disaggregation Records'!$G$59:$G$92,MATCH(LEFT(L418,255),LEFT('Disaggregation Records'!$D$59:$D$92,255),0))),"")</f>
        <v/>
      </c>
      <c r="J418" s="491" t="s">
        <v>797</v>
      </c>
      <c r="K418" s="491">
        <f t="shared" si="24"/>
        <v>100</v>
      </c>
      <c r="L418" s="491" t="str">
        <f t="shared" si="25"/>
        <v/>
      </c>
      <c r="M418" s="491" t="str">
        <f t="shared" si="26"/>
        <v/>
      </c>
      <c r="N418" s="491" t="b">
        <f t="shared" si="27"/>
        <v>0</v>
      </c>
      <c r="O418" s="492" t="s">
        <v>2008</v>
      </c>
      <c r="P418" s="201"/>
      <c r="Q418" s="178"/>
      <c r="U418" s="407"/>
      <c r="V418" s="407"/>
    </row>
    <row r="419" spans="1:22" ht="37.5" customHeight="1" x14ac:dyDescent="0.25">
      <c r="A419" s="367">
        <v>18</v>
      </c>
      <c r="B419" s="386" t="str">
        <f>IFERROR(VLOOKUP(A419,'Outcome Indicators - Section C'!$A$10:$S$35,19,FALSE),"")</f>
        <v/>
      </c>
      <c r="C419" s="490" t="str">
        <f t="array" ref="C419">IFERROR(IF(INDEX('Disaggregation Records'!$E$59:$E$92,MATCH(RIGHT(L419,255),RIGHT('Disaggregation Records'!$D$59:$D$92,255),0))=0,"",INDEX('Disaggregation Records'!$E$59:$E$92,MATCH(RIGHT(L419,255),RIGHT('Disaggregation Records'!$D$59:$D$92,255),0))),"")</f>
        <v/>
      </c>
      <c r="D419" s="490" t="str">
        <f t="array" ref="D419">IFERROR(IF(INDEX('Disaggregation Records'!$F$59:$F$92,MATCH(RIGHT(L419,255),RIGHT('Disaggregation Records'!$D$59:$D$92,255),0))=0,"",INDEX('Disaggregation Records'!$F$59:$F$92,MATCH(RIGHT(L419,255),RIGHT('Disaggregation Records'!$D$59:$D$92,255),0))),"")</f>
        <v/>
      </c>
      <c r="E419" s="370" t="str">
        <f t="array" ref="E419">IFERROR(IF(INDEX('Disaggregation Data'!$K$239:$K$470,MATCH(RIGHT(M419,255),RIGHT('Disaggregation Data'!$J$239:$J$470,255),0))=0,"",INDEX('Disaggregation Data'!$K$239:$K$470,MATCH(RIGHT(M419,255),RIGHT('Disaggregation Data'!J$239:$J$470,255),0))),"")</f>
        <v/>
      </c>
      <c r="F419" s="370" t="str">
        <f t="array" ref="F419">IFERROR(IF(INDEX('Disaggregation Data'!$L$239:$L$470,MATCH(RIGHT(M419,255),RIGHT('Disaggregation Data'!$J$239:$J$470,255),0))=0,"",INDEX('Disaggregation Data'!$L$239:$L$470,MATCH(RIGHT(M419,255),RIGHT('Disaggregation Data'!J$239:$J$470,255),0))),"")</f>
        <v/>
      </c>
      <c r="G419" s="370" t="str">
        <f t="array" ref="G419">IFERROR(IF(INDEX('Disaggregation Data'!$M$239:$M$470,MATCH(RIGHT(M419,255),RIGHT('Disaggregation Data'!$J$239:$J$470,255),0))=0,"",INDEX('Disaggregation Data'!$M$239:$M$470,MATCH(RIGHT(M419,255),RIGHT('Disaggregation Data'!J$239:$J$470,255),0))),"")</f>
        <v/>
      </c>
      <c r="H419" s="369" t="str">
        <f t="array" ref="H419">IFERROR(IF(INDEX('Disaggregation Data'!$N$239:$N$470,MATCH(RIGHT(M419,255),RIGHT('Disaggregation Data'!$J$239:$J$470,255),0))=0,"",INDEX('Disaggregation Data'!$N$239:$N$470,MATCH(RIGHT(M419,255),RIGHT('Disaggregation Data'!J$239:$J$470,255),0))),"")</f>
        <v/>
      </c>
      <c r="I419" s="477" t="str">
        <f t="array" ref="I419">IFERROR(IF(INDEX('Disaggregation Records'!$G$59:$G$92,MATCH(LEFT(L419,255),LEFT('Disaggregation Records'!$D$59:$D$92,255),0))=0,"",INDEX('Disaggregation Records'!$G$59:$G$92,MATCH(LEFT(L419,255),LEFT('Disaggregation Records'!$D$59:$D$92,255),0))),"")</f>
        <v/>
      </c>
      <c r="J419" s="491" t="s">
        <v>797</v>
      </c>
      <c r="K419" s="491">
        <f t="shared" si="24"/>
        <v>101</v>
      </c>
      <c r="L419" s="491" t="str">
        <f t="shared" si="25"/>
        <v/>
      </c>
      <c r="M419" s="491" t="str">
        <f t="shared" si="26"/>
        <v/>
      </c>
      <c r="N419" s="491" t="b">
        <f t="shared" si="27"/>
        <v>0</v>
      </c>
      <c r="O419" s="492" t="s">
        <v>2009</v>
      </c>
      <c r="P419" s="201"/>
      <c r="Q419" s="178"/>
      <c r="U419" s="407"/>
      <c r="V419" s="407"/>
    </row>
    <row r="420" spans="1:22" ht="37.5" customHeight="1" x14ac:dyDescent="0.25">
      <c r="A420" s="367">
        <v>18</v>
      </c>
      <c r="B420" s="386" t="str">
        <f>IFERROR(VLOOKUP(A420,'Outcome Indicators - Section C'!$A$10:$S$35,19,FALSE),"")</f>
        <v/>
      </c>
      <c r="C420" s="490" t="str">
        <f t="array" ref="C420">IFERROR(IF(INDEX('Disaggregation Records'!$E$59:$E$92,MATCH(RIGHT(L420,255),RIGHT('Disaggregation Records'!$D$59:$D$92,255),0))=0,"",INDEX('Disaggregation Records'!$E$59:$E$92,MATCH(RIGHT(L420,255),RIGHT('Disaggregation Records'!$D$59:$D$92,255),0))),"")</f>
        <v/>
      </c>
      <c r="D420" s="490" t="str">
        <f t="array" ref="D420">IFERROR(IF(INDEX('Disaggregation Records'!$F$59:$F$92,MATCH(RIGHT(L420,255),RIGHT('Disaggregation Records'!$D$59:$D$92,255),0))=0,"",INDEX('Disaggregation Records'!$F$59:$F$92,MATCH(RIGHT(L420,255),RIGHT('Disaggregation Records'!$D$59:$D$92,255),0))),"")</f>
        <v/>
      </c>
      <c r="E420" s="370" t="str">
        <f t="array" ref="E420">IFERROR(IF(INDEX('Disaggregation Data'!$K$239:$K$470,MATCH(RIGHT(M420,255),RIGHT('Disaggregation Data'!$J$239:$J$470,255),0))=0,"",INDEX('Disaggregation Data'!$K$239:$K$470,MATCH(RIGHT(M420,255),RIGHT('Disaggregation Data'!J$239:$J$470,255),0))),"")</f>
        <v/>
      </c>
      <c r="F420" s="370" t="str">
        <f t="array" ref="F420">IFERROR(IF(INDEX('Disaggregation Data'!$L$239:$L$470,MATCH(RIGHT(M420,255),RIGHT('Disaggregation Data'!$J$239:$J$470,255),0))=0,"",INDEX('Disaggregation Data'!$L$239:$L$470,MATCH(RIGHT(M420,255),RIGHT('Disaggregation Data'!J$239:$J$470,255),0))),"")</f>
        <v/>
      </c>
      <c r="G420" s="370" t="str">
        <f t="array" ref="G420">IFERROR(IF(INDEX('Disaggregation Data'!$M$239:$M$470,MATCH(RIGHT(M420,255),RIGHT('Disaggregation Data'!$J$239:$J$470,255),0))=0,"",INDEX('Disaggregation Data'!$M$239:$M$470,MATCH(RIGHT(M420,255),RIGHT('Disaggregation Data'!J$239:$J$470,255),0))),"")</f>
        <v/>
      </c>
      <c r="H420" s="369" t="str">
        <f t="array" ref="H420">IFERROR(IF(INDEX('Disaggregation Data'!$N$239:$N$470,MATCH(RIGHT(M420,255),RIGHT('Disaggregation Data'!$J$239:$J$470,255),0))=0,"",INDEX('Disaggregation Data'!$N$239:$N$470,MATCH(RIGHT(M420,255),RIGHT('Disaggregation Data'!J$239:$J$470,255),0))),"")</f>
        <v/>
      </c>
      <c r="I420" s="477" t="str">
        <f t="array" ref="I420">IFERROR(IF(INDEX('Disaggregation Records'!$G$59:$G$92,MATCH(LEFT(L420,255),LEFT('Disaggregation Records'!$D$59:$D$92,255),0))=0,"",INDEX('Disaggregation Records'!$G$59:$G$92,MATCH(LEFT(L420,255),LEFT('Disaggregation Records'!$D$59:$D$92,255),0))),"")</f>
        <v/>
      </c>
      <c r="J420" s="491" t="s">
        <v>797</v>
      </c>
      <c r="K420" s="491">
        <f t="shared" si="24"/>
        <v>102</v>
      </c>
      <c r="L420" s="491" t="str">
        <f t="shared" si="25"/>
        <v/>
      </c>
      <c r="M420" s="491" t="str">
        <f t="shared" si="26"/>
        <v/>
      </c>
      <c r="N420" s="491" t="b">
        <f t="shared" si="27"/>
        <v>0</v>
      </c>
      <c r="O420" s="492" t="s">
        <v>2010</v>
      </c>
      <c r="P420" s="201"/>
      <c r="Q420" s="178"/>
      <c r="U420" s="407"/>
      <c r="V420" s="407"/>
    </row>
    <row r="421" spans="1:22" ht="37.5" customHeight="1" x14ac:dyDescent="0.25">
      <c r="A421" s="367">
        <v>18</v>
      </c>
      <c r="B421" s="386" t="str">
        <f>IFERROR(VLOOKUP(A421,'Outcome Indicators - Section C'!$A$10:$S$35,19,FALSE),"")</f>
        <v/>
      </c>
      <c r="C421" s="490" t="str">
        <f t="array" ref="C421">IFERROR(IF(INDEX('Disaggregation Records'!$E$59:$E$92,MATCH(RIGHT(L421,255),RIGHT('Disaggregation Records'!$D$59:$D$92,255),0))=0,"",INDEX('Disaggregation Records'!$E$59:$E$92,MATCH(RIGHT(L421,255),RIGHT('Disaggregation Records'!$D$59:$D$92,255),0))),"")</f>
        <v/>
      </c>
      <c r="D421" s="490" t="str">
        <f t="array" ref="D421">IFERROR(IF(INDEX('Disaggregation Records'!$F$59:$F$92,MATCH(RIGHT(L421,255),RIGHT('Disaggregation Records'!$D$59:$D$92,255),0))=0,"",INDEX('Disaggregation Records'!$F$59:$F$92,MATCH(RIGHT(L421,255),RIGHT('Disaggregation Records'!$D$59:$D$92,255),0))),"")</f>
        <v/>
      </c>
      <c r="E421" s="370" t="str">
        <f t="array" ref="E421">IFERROR(IF(INDEX('Disaggregation Data'!$K$239:$K$470,MATCH(RIGHT(M421,255),RIGHT('Disaggregation Data'!$J$239:$J$470,255),0))=0,"",INDEX('Disaggregation Data'!$K$239:$K$470,MATCH(RIGHT(M421,255),RIGHT('Disaggregation Data'!J$239:$J$470,255),0))),"")</f>
        <v/>
      </c>
      <c r="F421" s="370" t="str">
        <f t="array" ref="F421">IFERROR(IF(INDEX('Disaggregation Data'!$L$239:$L$470,MATCH(RIGHT(M421,255),RIGHT('Disaggregation Data'!$J$239:$J$470,255),0))=0,"",INDEX('Disaggregation Data'!$L$239:$L$470,MATCH(RIGHT(M421,255),RIGHT('Disaggregation Data'!J$239:$J$470,255),0))),"")</f>
        <v/>
      </c>
      <c r="G421" s="370" t="str">
        <f t="array" ref="G421">IFERROR(IF(INDEX('Disaggregation Data'!$M$239:$M$470,MATCH(RIGHT(M421,255),RIGHT('Disaggregation Data'!$J$239:$J$470,255),0))=0,"",INDEX('Disaggregation Data'!$M$239:$M$470,MATCH(RIGHT(M421,255),RIGHT('Disaggregation Data'!J$239:$J$470,255),0))),"")</f>
        <v/>
      </c>
      <c r="H421" s="369" t="str">
        <f t="array" ref="H421">IFERROR(IF(INDEX('Disaggregation Data'!$N$239:$N$470,MATCH(RIGHT(M421,255),RIGHT('Disaggregation Data'!$J$239:$J$470,255),0))=0,"",INDEX('Disaggregation Data'!$N$239:$N$470,MATCH(RIGHT(M421,255),RIGHT('Disaggregation Data'!J$239:$J$470,255),0))),"")</f>
        <v/>
      </c>
      <c r="I421" s="477" t="str">
        <f t="array" ref="I421">IFERROR(IF(INDEX('Disaggregation Records'!$G$59:$G$92,MATCH(LEFT(L421,255),LEFT('Disaggregation Records'!$D$59:$D$92,255),0))=0,"",INDEX('Disaggregation Records'!$G$59:$G$92,MATCH(LEFT(L421,255),LEFT('Disaggregation Records'!$D$59:$D$92,255),0))),"")</f>
        <v/>
      </c>
      <c r="J421" s="491" t="s">
        <v>797</v>
      </c>
      <c r="K421" s="491">
        <f t="shared" si="24"/>
        <v>103</v>
      </c>
      <c r="L421" s="491" t="str">
        <f t="shared" si="25"/>
        <v/>
      </c>
      <c r="M421" s="491" t="str">
        <f t="shared" si="26"/>
        <v/>
      </c>
      <c r="N421" s="491" t="b">
        <f t="shared" si="27"/>
        <v>0</v>
      </c>
      <c r="O421" s="492" t="s">
        <v>2011</v>
      </c>
      <c r="P421" s="201"/>
      <c r="Q421" s="178"/>
      <c r="U421" s="407"/>
      <c r="V421" s="407"/>
    </row>
    <row r="422" spans="1:22" ht="37.5" customHeight="1" x14ac:dyDescent="0.25">
      <c r="A422" s="367">
        <v>18</v>
      </c>
      <c r="B422" s="386" t="str">
        <f>IFERROR(VLOOKUP(A422,'Outcome Indicators - Section C'!$A$10:$S$35,19,FALSE),"")</f>
        <v/>
      </c>
      <c r="C422" s="490" t="str">
        <f t="array" ref="C422">IFERROR(IF(INDEX('Disaggregation Records'!$E$59:$E$92,MATCH(RIGHT(L422,255),RIGHT('Disaggregation Records'!$D$59:$D$92,255),0))=0,"",INDEX('Disaggregation Records'!$E$59:$E$92,MATCH(RIGHT(L422,255),RIGHT('Disaggregation Records'!$D$59:$D$92,255),0))),"")</f>
        <v/>
      </c>
      <c r="D422" s="490" t="str">
        <f t="array" ref="D422">IFERROR(IF(INDEX('Disaggregation Records'!$F$59:$F$92,MATCH(RIGHT(L422,255),RIGHT('Disaggregation Records'!$D$59:$D$92,255),0))=0,"",INDEX('Disaggregation Records'!$F$59:$F$92,MATCH(RIGHT(L422,255),RIGHT('Disaggregation Records'!$D$59:$D$92,255),0))),"")</f>
        <v/>
      </c>
      <c r="E422" s="370" t="str">
        <f t="array" ref="E422">IFERROR(IF(INDEX('Disaggregation Data'!$K$239:$K$470,MATCH(RIGHT(M422,255),RIGHT('Disaggregation Data'!$J$239:$J$470,255),0))=0,"",INDEX('Disaggregation Data'!$K$239:$K$470,MATCH(RIGHT(M422,255),RIGHT('Disaggregation Data'!J$239:$J$470,255),0))),"")</f>
        <v/>
      </c>
      <c r="F422" s="370" t="str">
        <f t="array" ref="F422">IFERROR(IF(INDEX('Disaggregation Data'!$L$239:$L$470,MATCH(RIGHT(M422,255),RIGHT('Disaggregation Data'!$J$239:$J$470,255),0))=0,"",INDEX('Disaggregation Data'!$L$239:$L$470,MATCH(RIGHT(M422,255),RIGHT('Disaggregation Data'!J$239:$J$470,255),0))),"")</f>
        <v/>
      </c>
      <c r="G422" s="370" t="str">
        <f t="array" ref="G422">IFERROR(IF(INDEX('Disaggregation Data'!$M$239:$M$470,MATCH(RIGHT(M422,255),RIGHT('Disaggregation Data'!$J$239:$J$470,255),0))=0,"",INDEX('Disaggregation Data'!$M$239:$M$470,MATCH(RIGHT(M422,255),RIGHT('Disaggregation Data'!J$239:$J$470,255),0))),"")</f>
        <v/>
      </c>
      <c r="H422" s="369" t="str">
        <f t="array" ref="H422">IFERROR(IF(INDEX('Disaggregation Data'!$N$239:$N$470,MATCH(RIGHT(M422,255),RIGHT('Disaggregation Data'!$J$239:$J$470,255),0))=0,"",INDEX('Disaggregation Data'!$N$239:$N$470,MATCH(RIGHT(M422,255),RIGHT('Disaggregation Data'!J$239:$J$470,255),0))),"")</f>
        <v/>
      </c>
      <c r="I422" s="477" t="str">
        <f t="array" ref="I422">IFERROR(IF(INDEX('Disaggregation Records'!$G$59:$G$92,MATCH(LEFT(L422,255),LEFT('Disaggregation Records'!$D$59:$D$92,255),0))=0,"",INDEX('Disaggregation Records'!$G$59:$G$92,MATCH(LEFT(L422,255),LEFT('Disaggregation Records'!$D$59:$D$92,255),0))),"")</f>
        <v/>
      </c>
      <c r="J422" s="491" t="s">
        <v>797</v>
      </c>
      <c r="K422" s="491">
        <f t="shared" si="24"/>
        <v>104</v>
      </c>
      <c r="L422" s="491" t="str">
        <f t="shared" si="25"/>
        <v/>
      </c>
      <c r="M422" s="491" t="str">
        <f t="shared" si="26"/>
        <v/>
      </c>
      <c r="N422" s="491" t="b">
        <f t="shared" si="27"/>
        <v>0</v>
      </c>
      <c r="O422" s="492" t="s">
        <v>2012</v>
      </c>
      <c r="P422" s="201"/>
      <c r="Q422" s="178"/>
      <c r="U422" s="407"/>
      <c r="V422" s="407"/>
    </row>
    <row r="423" spans="1:22" ht="37.5" customHeight="1" x14ac:dyDescent="0.25">
      <c r="A423" s="367">
        <v>18</v>
      </c>
      <c r="B423" s="386" t="str">
        <f>IFERROR(VLOOKUP(A423,'Outcome Indicators - Section C'!$A$10:$S$35,19,FALSE),"")</f>
        <v/>
      </c>
      <c r="C423" s="490" t="str">
        <f t="array" ref="C423">IFERROR(IF(INDEX('Disaggregation Records'!$E$59:$E$92,MATCH(RIGHT(L423,255),RIGHT('Disaggregation Records'!$D$59:$D$92,255),0))=0,"",INDEX('Disaggregation Records'!$E$59:$E$92,MATCH(RIGHT(L423,255),RIGHT('Disaggregation Records'!$D$59:$D$92,255),0))),"")</f>
        <v/>
      </c>
      <c r="D423" s="490" t="str">
        <f t="array" ref="D423">IFERROR(IF(INDEX('Disaggregation Records'!$F$59:$F$92,MATCH(RIGHT(L423,255),RIGHT('Disaggregation Records'!$D$59:$D$92,255),0))=0,"",INDEX('Disaggregation Records'!$F$59:$F$92,MATCH(RIGHT(L423,255),RIGHT('Disaggregation Records'!$D$59:$D$92,255),0))),"")</f>
        <v/>
      </c>
      <c r="E423" s="370" t="str">
        <f t="array" ref="E423">IFERROR(IF(INDEX('Disaggregation Data'!$K$239:$K$470,MATCH(RIGHT(M423,255),RIGHT('Disaggregation Data'!$J$239:$J$470,255),0))=0,"",INDEX('Disaggregation Data'!$K$239:$K$470,MATCH(RIGHT(M423,255),RIGHT('Disaggregation Data'!J$239:$J$470,255),0))),"")</f>
        <v/>
      </c>
      <c r="F423" s="370" t="str">
        <f t="array" ref="F423">IFERROR(IF(INDEX('Disaggregation Data'!$L$239:$L$470,MATCH(RIGHT(M423,255),RIGHT('Disaggregation Data'!$J$239:$J$470,255),0))=0,"",INDEX('Disaggregation Data'!$L$239:$L$470,MATCH(RIGHT(M423,255),RIGHT('Disaggregation Data'!J$239:$J$470,255),0))),"")</f>
        <v/>
      </c>
      <c r="G423" s="370" t="str">
        <f t="array" ref="G423">IFERROR(IF(INDEX('Disaggregation Data'!$M$239:$M$470,MATCH(RIGHT(M423,255),RIGHT('Disaggregation Data'!$J$239:$J$470,255),0))=0,"",INDEX('Disaggregation Data'!$M$239:$M$470,MATCH(RIGHT(M423,255),RIGHT('Disaggregation Data'!J$239:$J$470,255),0))),"")</f>
        <v/>
      </c>
      <c r="H423" s="369" t="str">
        <f t="array" ref="H423">IFERROR(IF(INDEX('Disaggregation Data'!$N$239:$N$470,MATCH(RIGHT(M423,255),RIGHT('Disaggregation Data'!$J$239:$J$470,255),0))=0,"",INDEX('Disaggregation Data'!$N$239:$N$470,MATCH(RIGHT(M423,255),RIGHT('Disaggregation Data'!J$239:$J$470,255),0))),"")</f>
        <v/>
      </c>
      <c r="I423" s="477" t="str">
        <f t="array" ref="I423">IFERROR(IF(INDEX('Disaggregation Records'!$G$59:$G$92,MATCH(LEFT(L423,255),LEFT('Disaggregation Records'!$D$59:$D$92,255),0))=0,"",INDEX('Disaggregation Records'!$G$59:$G$92,MATCH(LEFT(L423,255),LEFT('Disaggregation Records'!$D$59:$D$92,255),0))),"")</f>
        <v/>
      </c>
      <c r="J423" s="491" t="s">
        <v>797</v>
      </c>
      <c r="K423" s="491">
        <f t="shared" si="24"/>
        <v>105</v>
      </c>
      <c r="L423" s="491" t="str">
        <f t="shared" si="25"/>
        <v/>
      </c>
      <c r="M423" s="491" t="str">
        <f t="shared" si="26"/>
        <v/>
      </c>
      <c r="N423" s="491" t="b">
        <f t="shared" si="27"/>
        <v>0</v>
      </c>
      <c r="O423" s="492" t="s">
        <v>2013</v>
      </c>
      <c r="P423" s="201"/>
      <c r="Q423" s="178"/>
      <c r="U423" s="407"/>
      <c r="V423" s="407"/>
    </row>
    <row r="424" spans="1:22" ht="37.5" customHeight="1" x14ac:dyDescent="0.25">
      <c r="A424" s="367">
        <v>18</v>
      </c>
      <c r="B424" s="386" t="str">
        <f>IFERROR(VLOOKUP(A424,'Outcome Indicators - Section C'!$A$10:$S$35,19,FALSE),"")</f>
        <v/>
      </c>
      <c r="C424" s="490" t="str">
        <f t="array" ref="C424">IFERROR(IF(INDEX('Disaggregation Records'!$E$59:$E$92,MATCH(RIGHT(L424,255),RIGHT('Disaggregation Records'!$D$59:$D$92,255),0))=0,"",INDEX('Disaggregation Records'!$E$59:$E$92,MATCH(RIGHT(L424,255),RIGHT('Disaggregation Records'!$D$59:$D$92,255),0))),"")</f>
        <v/>
      </c>
      <c r="D424" s="490" t="str">
        <f t="array" ref="D424">IFERROR(IF(INDEX('Disaggregation Records'!$F$59:$F$92,MATCH(RIGHT(L424,255),RIGHT('Disaggregation Records'!$D$59:$D$92,255),0))=0,"",INDEX('Disaggregation Records'!$F$59:$F$92,MATCH(RIGHT(L424,255),RIGHT('Disaggregation Records'!$D$59:$D$92,255),0))),"")</f>
        <v/>
      </c>
      <c r="E424" s="370" t="str">
        <f t="array" ref="E424">IFERROR(IF(INDEX('Disaggregation Data'!$K$239:$K$470,MATCH(RIGHT(M424,255),RIGHT('Disaggregation Data'!$J$239:$J$470,255),0))=0,"",INDEX('Disaggregation Data'!$K$239:$K$470,MATCH(RIGHT(M424,255),RIGHT('Disaggregation Data'!J$239:$J$470,255),0))),"")</f>
        <v/>
      </c>
      <c r="F424" s="370" t="str">
        <f t="array" ref="F424">IFERROR(IF(INDEX('Disaggregation Data'!$L$239:$L$470,MATCH(RIGHT(M424,255),RIGHT('Disaggregation Data'!$J$239:$J$470,255),0))=0,"",INDEX('Disaggregation Data'!$L$239:$L$470,MATCH(RIGHT(M424,255),RIGHT('Disaggregation Data'!J$239:$J$470,255),0))),"")</f>
        <v/>
      </c>
      <c r="G424" s="370" t="str">
        <f t="array" ref="G424">IFERROR(IF(INDEX('Disaggregation Data'!$M$239:$M$470,MATCH(RIGHT(M424,255),RIGHT('Disaggregation Data'!$J$239:$J$470,255),0))=0,"",INDEX('Disaggregation Data'!$M$239:$M$470,MATCH(RIGHT(M424,255),RIGHT('Disaggregation Data'!J$239:$J$470,255),0))),"")</f>
        <v/>
      </c>
      <c r="H424" s="369" t="str">
        <f t="array" ref="H424">IFERROR(IF(INDEX('Disaggregation Data'!$N$239:$N$470,MATCH(RIGHT(M424,255),RIGHT('Disaggregation Data'!$J$239:$J$470,255),0))=0,"",INDEX('Disaggregation Data'!$N$239:$N$470,MATCH(RIGHT(M424,255),RIGHT('Disaggregation Data'!J$239:$J$470,255),0))),"")</f>
        <v/>
      </c>
      <c r="I424" s="477" t="str">
        <f t="array" ref="I424">IFERROR(IF(INDEX('Disaggregation Records'!$G$59:$G$92,MATCH(LEFT(L424,255),LEFT('Disaggregation Records'!$D$59:$D$92,255),0))=0,"",INDEX('Disaggregation Records'!$G$59:$G$92,MATCH(LEFT(L424,255),LEFT('Disaggregation Records'!$D$59:$D$92,255),0))),"")</f>
        <v/>
      </c>
      <c r="J424" s="491" t="s">
        <v>797</v>
      </c>
      <c r="K424" s="491">
        <f t="shared" si="24"/>
        <v>106</v>
      </c>
      <c r="L424" s="491" t="str">
        <f t="shared" si="25"/>
        <v/>
      </c>
      <c r="M424" s="491" t="str">
        <f t="shared" si="26"/>
        <v/>
      </c>
      <c r="N424" s="491" t="b">
        <f t="shared" si="27"/>
        <v>0</v>
      </c>
      <c r="O424" s="492" t="s">
        <v>2014</v>
      </c>
      <c r="P424" s="201"/>
      <c r="Q424" s="178"/>
      <c r="U424" s="407"/>
      <c r="V424" s="407"/>
    </row>
    <row r="425" spans="1:22" ht="37.5" customHeight="1" x14ac:dyDescent="0.25">
      <c r="A425" s="367">
        <v>18</v>
      </c>
      <c r="B425" s="386" t="str">
        <f>IFERROR(VLOOKUP(A425,'Outcome Indicators - Section C'!$A$10:$S$35,19,FALSE),"")</f>
        <v/>
      </c>
      <c r="C425" s="490" t="str">
        <f t="array" ref="C425">IFERROR(IF(INDEX('Disaggregation Records'!$E$59:$E$92,MATCH(RIGHT(L425,255),RIGHT('Disaggregation Records'!$D$59:$D$92,255),0))=0,"",INDEX('Disaggregation Records'!$E$59:$E$92,MATCH(RIGHT(L425,255),RIGHT('Disaggregation Records'!$D$59:$D$92,255),0))),"")</f>
        <v/>
      </c>
      <c r="D425" s="490" t="str">
        <f t="array" ref="D425">IFERROR(IF(INDEX('Disaggregation Records'!$F$59:$F$92,MATCH(RIGHT(L425,255),RIGHT('Disaggregation Records'!$D$59:$D$92,255),0))=0,"",INDEX('Disaggregation Records'!$F$59:$F$92,MATCH(RIGHT(L425,255),RIGHT('Disaggregation Records'!$D$59:$D$92,255),0))),"")</f>
        <v/>
      </c>
      <c r="E425" s="370" t="str">
        <f t="array" ref="E425">IFERROR(IF(INDEX('Disaggregation Data'!$K$239:$K$470,MATCH(RIGHT(M425,255),RIGHT('Disaggregation Data'!$J$239:$J$470,255),0))=0,"",INDEX('Disaggregation Data'!$K$239:$K$470,MATCH(RIGHT(M425,255),RIGHT('Disaggregation Data'!J$239:$J$470,255),0))),"")</f>
        <v/>
      </c>
      <c r="F425" s="370" t="str">
        <f t="array" ref="F425">IFERROR(IF(INDEX('Disaggregation Data'!$L$239:$L$470,MATCH(RIGHT(M425,255),RIGHT('Disaggregation Data'!$J$239:$J$470,255),0))=0,"",INDEX('Disaggregation Data'!$L$239:$L$470,MATCH(RIGHT(M425,255),RIGHT('Disaggregation Data'!J$239:$J$470,255),0))),"")</f>
        <v/>
      </c>
      <c r="G425" s="370" t="str">
        <f t="array" ref="G425">IFERROR(IF(INDEX('Disaggregation Data'!$M$239:$M$470,MATCH(RIGHT(M425,255),RIGHT('Disaggregation Data'!$J$239:$J$470,255),0))=0,"",INDEX('Disaggregation Data'!$M$239:$M$470,MATCH(RIGHT(M425,255),RIGHT('Disaggregation Data'!J$239:$J$470,255),0))),"")</f>
        <v/>
      </c>
      <c r="H425" s="369" t="str">
        <f t="array" ref="H425">IFERROR(IF(INDEX('Disaggregation Data'!$N$239:$N$470,MATCH(RIGHT(M425,255),RIGHT('Disaggregation Data'!$J$239:$J$470,255),0))=0,"",INDEX('Disaggregation Data'!$N$239:$N$470,MATCH(RIGHT(M425,255),RIGHT('Disaggregation Data'!J$239:$J$470,255),0))),"")</f>
        <v/>
      </c>
      <c r="I425" s="477" t="str">
        <f t="array" ref="I425">IFERROR(IF(INDEX('Disaggregation Records'!$G$59:$G$92,MATCH(LEFT(L425,255),LEFT('Disaggregation Records'!$D$59:$D$92,255),0))=0,"",INDEX('Disaggregation Records'!$G$59:$G$92,MATCH(LEFT(L425,255),LEFT('Disaggregation Records'!$D$59:$D$92,255),0))),"")</f>
        <v/>
      </c>
      <c r="J425" s="491" t="s">
        <v>797</v>
      </c>
      <c r="K425" s="491">
        <f t="shared" si="24"/>
        <v>107</v>
      </c>
      <c r="L425" s="491" t="str">
        <f t="shared" si="25"/>
        <v/>
      </c>
      <c r="M425" s="491" t="str">
        <f t="shared" si="26"/>
        <v/>
      </c>
      <c r="N425" s="491" t="b">
        <f t="shared" si="27"/>
        <v>0</v>
      </c>
      <c r="O425" s="492" t="s">
        <v>2015</v>
      </c>
      <c r="P425" s="201"/>
      <c r="Q425" s="178"/>
      <c r="U425" s="407"/>
      <c r="V425" s="407"/>
    </row>
    <row r="426" spans="1:22" ht="37.5" customHeight="1" x14ac:dyDescent="0.25">
      <c r="A426" s="367">
        <v>18</v>
      </c>
      <c r="B426" s="386" t="str">
        <f>IFERROR(VLOOKUP(A426,'Outcome Indicators - Section C'!$A$10:$S$35,19,FALSE),"")</f>
        <v/>
      </c>
      <c r="C426" s="490" t="str">
        <f t="array" ref="C426">IFERROR(IF(INDEX('Disaggregation Records'!$E$59:$E$92,MATCH(RIGHT(L426,255),RIGHT('Disaggregation Records'!$D$59:$D$92,255),0))=0,"",INDEX('Disaggregation Records'!$E$59:$E$92,MATCH(RIGHT(L426,255),RIGHT('Disaggregation Records'!$D$59:$D$92,255),0))),"")</f>
        <v/>
      </c>
      <c r="D426" s="490" t="str">
        <f t="array" ref="D426">IFERROR(IF(INDEX('Disaggregation Records'!$F$59:$F$92,MATCH(RIGHT(L426,255),RIGHT('Disaggregation Records'!$D$59:$D$92,255),0))=0,"",INDEX('Disaggregation Records'!$F$59:$F$92,MATCH(RIGHT(L426,255),RIGHT('Disaggregation Records'!$D$59:$D$92,255),0))),"")</f>
        <v/>
      </c>
      <c r="E426" s="370" t="str">
        <f t="array" ref="E426">IFERROR(IF(INDEX('Disaggregation Data'!$K$239:$K$470,MATCH(RIGHT(M426,255),RIGHT('Disaggregation Data'!$J$239:$J$470,255),0))=0,"",INDEX('Disaggregation Data'!$K$239:$K$470,MATCH(RIGHT(M426,255),RIGHT('Disaggregation Data'!J$239:$J$470,255),0))),"")</f>
        <v/>
      </c>
      <c r="F426" s="370" t="str">
        <f t="array" ref="F426">IFERROR(IF(INDEX('Disaggregation Data'!$L$239:$L$470,MATCH(RIGHT(M426,255),RIGHT('Disaggregation Data'!$J$239:$J$470,255),0))=0,"",INDEX('Disaggregation Data'!$L$239:$L$470,MATCH(RIGHT(M426,255),RIGHT('Disaggregation Data'!J$239:$J$470,255),0))),"")</f>
        <v/>
      </c>
      <c r="G426" s="370" t="str">
        <f t="array" ref="G426">IFERROR(IF(INDEX('Disaggregation Data'!$M$239:$M$470,MATCH(RIGHT(M426,255),RIGHT('Disaggregation Data'!$J$239:$J$470,255),0))=0,"",INDEX('Disaggregation Data'!$M$239:$M$470,MATCH(RIGHT(M426,255),RIGHT('Disaggregation Data'!J$239:$J$470,255),0))),"")</f>
        <v/>
      </c>
      <c r="H426" s="369" t="str">
        <f t="array" ref="H426">IFERROR(IF(INDEX('Disaggregation Data'!$N$239:$N$470,MATCH(RIGHT(M426,255),RIGHT('Disaggregation Data'!$J$239:$J$470,255),0))=0,"",INDEX('Disaggregation Data'!$N$239:$N$470,MATCH(RIGHT(M426,255),RIGHT('Disaggregation Data'!J$239:$J$470,255),0))),"")</f>
        <v/>
      </c>
      <c r="I426" s="477" t="str">
        <f t="array" ref="I426">IFERROR(IF(INDEX('Disaggregation Records'!$G$59:$G$92,MATCH(LEFT(L426,255),LEFT('Disaggregation Records'!$D$59:$D$92,255),0))=0,"",INDEX('Disaggregation Records'!$G$59:$G$92,MATCH(LEFT(L426,255),LEFT('Disaggregation Records'!$D$59:$D$92,255),0))),"")</f>
        <v/>
      </c>
      <c r="J426" s="491" t="s">
        <v>797</v>
      </c>
      <c r="K426" s="491">
        <f t="shared" si="24"/>
        <v>108</v>
      </c>
      <c r="L426" s="491" t="str">
        <f t="shared" si="25"/>
        <v/>
      </c>
      <c r="M426" s="491" t="str">
        <f t="shared" si="26"/>
        <v/>
      </c>
      <c r="N426" s="491" t="b">
        <f t="shared" si="27"/>
        <v>0</v>
      </c>
      <c r="O426" s="492" t="s">
        <v>2016</v>
      </c>
      <c r="P426" s="201"/>
      <c r="Q426" s="178"/>
      <c r="U426" s="407"/>
      <c r="V426" s="407"/>
    </row>
    <row r="427" spans="1:22" ht="37.5" customHeight="1" x14ac:dyDescent="0.25">
      <c r="A427" s="367">
        <v>18</v>
      </c>
      <c r="B427" s="386" t="str">
        <f>IFERROR(VLOOKUP(A427,'Outcome Indicators - Section C'!$A$10:$S$35,19,FALSE),"")</f>
        <v/>
      </c>
      <c r="C427" s="490" t="str">
        <f t="array" ref="C427">IFERROR(IF(INDEX('Disaggregation Records'!$E$59:$E$92,MATCH(RIGHT(L427,255),RIGHT('Disaggregation Records'!$D$59:$D$92,255),0))=0,"",INDEX('Disaggregation Records'!$E$59:$E$92,MATCH(RIGHT(L427,255),RIGHT('Disaggregation Records'!$D$59:$D$92,255),0))),"")</f>
        <v/>
      </c>
      <c r="D427" s="490" t="str">
        <f t="array" ref="D427">IFERROR(IF(INDEX('Disaggregation Records'!$F$59:$F$92,MATCH(RIGHT(L427,255),RIGHT('Disaggregation Records'!$D$59:$D$92,255),0))=0,"",INDEX('Disaggregation Records'!$F$59:$F$92,MATCH(RIGHT(L427,255),RIGHT('Disaggregation Records'!$D$59:$D$92,255),0))),"")</f>
        <v/>
      </c>
      <c r="E427" s="370" t="str">
        <f t="array" ref="E427">IFERROR(IF(INDEX('Disaggregation Data'!$K$239:$K$470,MATCH(RIGHT(M427,255),RIGHT('Disaggregation Data'!$J$239:$J$470,255),0))=0,"",INDEX('Disaggregation Data'!$K$239:$K$470,MATCH(RIGHT(M427,255),RIGHT('Disaggregation Data'!J$239:$J$470,255),0))),"")</f>
        <v/>
      </c>
      <c r="F427" s="370" t="str">
        <f t="array" ref="F427">IFERROR(IF(INDEX('Disaggregation Data'!$L$239:$L$470,MATCH(RIGHT(M427,255),RIGHT('Disaggregation Data'!$J$239:$J$470,255),0))=0,"",INDEX('Disaggregation Data'!$L$239:$L$470,MATCH(RIGHT(M427,255),RIGHT('Disaggregation Data'!J$239:$J$470,255),0))),"")</f>
        <v/>
      </c>
      <c r="G427" s="370" t="str">
        <f t="array" ref="G427">IFERROR(IF(INDEX('Disaggregation Data'!$M$239:$M$470,MATCH(RIGHT(M427,255),RIGHT('Disaggregation Data'!$J$239:$J$470,255),0))=0,"",INDEX('Disaggregation Data'!$M$239:$M$470,MATCH(RIGHT(M427,255),RIGHT('Disaggregation Data'!J$239:$J$470,255),0))),"")</f>
        <v/>
      </c>
      <c r="H427" s="369" t="str">
        <f t="array" ref="H427">IFERROR(IF(INDEX('Disaggregation Data'!$N$239:$N$470,MATCH(RIGHT(M427,255),RIGHT('Disaggregation Data'!$J$239:$J$470,255),0))=0,"",INDEX('Disaggregation Data'!$N$239:$N$470,MATCH(RIGHT(M427,255),RIGHT('Disaggregation Data'!J$239:$J$470,255),0))),"")</f>
        <v/>
      </c>
      <c r="I427" s="477" t="str">
        <f t="array" ref="I427">IFERROR(IF(INDEX('Disaggregation Records'!$G$59:$G$92,MATCH(LEFT(L427,255),LEFT('Disaggregation Records'!$D$59:$D$92,255),0))=0,"",INDEX('Disaggregation Records'!$G$59:$G$92,MATCH(LEFT(L427,255),LEFT('Disaggregation Records'!$D$59:$D$92,255),0))),"")</f>
        <v/>
      </c>
      <c r="J427" s="491" t="s">
        <v>797</v>
      </c>
      <c r="K427" s="491">
        <f t="shared" si="24"/>
        <v>109</v>
      </c>
      <c r="L427" s="491" t="str">
        <f t="shared" si="25"/>
        <v/>
      </c>
      <c r="M427" s="491" t="str">
        <f t="shared" si="26"/>
        <v/>
      </c>
      <c r="N427" s="491" t="b">
        <f t="shared" si="27"/>
        <v>0</v>
      </c>
      <c r="O427" s="492" t="s">
        <v>2017</v>
      </c>
      <c r="P427" s="201"/>
      <c r="Q427" s="178"/>
      <c r="U427" s="407"/>
      <c r="V427" s="407"/>
    </row>
    <row r="428" spans="1:22" ht="37.5" customHeight="1" x14ac:dyDescent="0.25">
      <c r="A428" s="367">
        <v>19</v>
      </c>
      <c r="B428" s="386" t="str">
        <f>IFERROR(VLOOKUP(A428,'Outcome Indicators - Section C'!$A$10:$S$35,19,FALSE),"")</f>
        <v/>
      </c>
      <c r="C428" s="490" t="str">
        <f t="array" ref="C428">IFERROR(IF(INDEX('Disaggregation Records'!$E$59:$E$92,MATCH(RIGHT(L428,255),RIGHT('Disaggregation Records'!$D$59:$D$92,255),0))=0,"",INDEX('Disaggregation Records'!$E$59:$E$92,MATCH(RIGHT(L428,255),RIGHT('Disaggregation Records'!$D$59:$D$92,255),0))),"")</f>
        <v/>
      </c>
      <c r="D428" s="490" t="str">
        <f t="array" ref="D428">IFERROR(IF(INDEX('Disaggregation Records'!$F$59:$F$92,MATCH(RIGHT(L428,255),RIGHT('Disaggregation Records'!$D$59:$D$92,255),0))=0,"",INDEX('Disaggregation Records'!$F$59:$F$92,MATCH(RIGHT(L428,255),RIGHT('Disaggregation Records'!$D$59:$D$92,255),0))),"")</f>
        <v/>
      </c>
      <c r="E428" s="370" t="str">
        <f t="array" ref="E428">IFERROR(IF(INDEX('Disaggregation Data'!$K$239:$K$470,MATCH(RIGHT(M428,255),RIGHT('Disaggregation Data'!$J$239:$J$470,255),0))=0,"",INDEX('Disaggregation Data'!$K$239:$K$470,MATCH(RIGHT(M428,255),RIGHT('Disaggregation Data'!J$239:$J$470,255),0))),"")</f>
        <v/>
      </c>
      <c r="F428" s="370" t="str">
        <f t="array" ref="F428">IFERROR(IF(INDEX('Disaggregation Data'!$L$239:$L$470,MATCH(RIGHT(M428,255),RIGHT('Disaggregation Data'!$J$239:$J$470,255),0))=0,"",INDEX('Disaggregation Data'!$L$239:$L$470,MATCH(RIGHT(M428,255),RIGHT('Disaggregation Data'!J$239:$J$470,255),0))),"")</f>
        <v/>
      </c>
      <c r="G428" s="370" t="str">
        <f t="array" ref="G428">IFERROR(IF(INDEX('Disaggregation Data'!$M$239:$M$470,MATCH(RIGHT(M428,255),RIGHT('Disaggregation Data'!$J$239:$J$470,255),0))=0,"",INDEX('Disaggregation Data'!$M$239:$M$470,MATCH(RIGHT(M428,255),RIGHT('Disaggregation Data'!J$239:$J$470,255),0))),"")</f>
        <v/>
      </c>
      <c r="H428" s="369" t="str">
        <f t="array" ref="H428">IFERROR(IF(INDEX('Disaggregation Data'!$N$239:$N$470,MATCH(RIGHT(M428,255),RIGHT('Disaggregation Data'!$J$239:$J$470,255),0))=0,"",INDEX('Disaggregation Data'!$N$239:$N$470,MATCH(RIGHT(M428,255),RIGHT('Disaggregation Data'!J$239:$J$470,255),0))),"")</f>
        <v/>
      </c>
      <c r="I428" s="477" t="str">
        <f t="array" ref="I428">IFERROR(IF(INDEX('Disaggregation Records'!$G$59:$G$92,MATCH(LEFT(L428,255),LEFT('Disaggregation Records'!$D$59:$D$92,255),0))=0,"",INDEX('Disaggregation Records'!$G$59:$G$92,MATCH(LEFT(L428,255),LEFT('Disaggregation Records'!$D$59:$D$92,255),0))),"")</f>
        <v/>
      </c>
      <c r="J428" s="491" t="s">
        <v>798</v>
      </c>
      <c r="K428" s="491">
        <f t="shared" si="24"/>
        <v>110</v>
      </c>
      <c r="L428" s="491" t="str">
        <f t="shared" si="25"/>
        <v/>
      </c>
      <c r="M428" s="491" t="str">
        <f t="shared" si="26"/>
        <v/>
      </c>
      <c r="N428" s="491" t="b">
        <f t="shared" si="27"/>
        <v>0</v>
      </c>
      <c r="O428" s="492" t="s">
        <v>2018</v>
      </c>
      <c r="P428" s="201"/>
      <c r="Q428" s="178"/>
      <c r="U428" s="407"/>
      <c r="V428" s="407"/>
    </row>
    <row r="429" spans="1:22" ht="37.5" customHeight="1" x14ac:dyDescent="0.25">
      <c r="A429" s="367">
        <v>19</v>
      </c>
      <c r="B429" s="386" t="str">
        <f>IFERROR(VLOOKUP(A429,'Outcome Indicators - Section C'!$A$10:$S$35,19,FALSE),"")</f>
        <v/>
      </c>
      <c r="C429" s="490" t="str">
        <f t="array" ref="C429">IFERROR(IF(INDEX('Disaggregation Records'!$E$59:$E$92,MATCH(RIGHT(L429,255),RIGHT('Disaggregation Records'!$D$59:$D$92,255),0))=0,"",INDEX('Disaggregation Records'!$E$59:$E$92,MATCH(RIGHT(L429,255),RIGHT('Disaggregation Records'!$D$59:$D$92,255),0))),"")</f>
        <v/>
      </c>
      <c r="D429" s="490" t="str">
        <f t="array" ref="D429">IFERROR(IF(INDEX('Disaggregation Records'!$F$59:$F$92,MATCH(RIGHT(L429,255),RIGHT('Disaggregation Records'!$D$59:$D$92,255),0))=0,"",INDEX('Disaggregation Records'!$F$59:$F$92,MATCH(RIGHT(L429,255),RIGHT('Disaggregation Records'!$D$59:$D$92,255),0))),"")</f>
        <v/>
      </c>
      <c r="E429" s="370" t="str">
        <f t="array" ref="E429">IFERROR(IF(INDEX('Disaggregation Data'!$K$239:$K$470,MATCH(RIGHT(M429,255),RIGHT('Disaggregation Data'!$J$239:$J$470,255),0))=0,"",INDEX('Disaggregation Data'!$K$239:$K$470,MATCH(RIGHT(M429,255),RIGHT('Disaggregation Data'!J$239:$J$470,255),0))),"")</f>
        <v/>
      </c>
      <c r="F429" s="370" t="str">
        <f t="array" ref="F429">IFERROR(IF(INDEX('Disaggregation Data'!$L$239:$L$470,MATCH(RIGHT(M429,255),RIGHT('Disaggregation Data'!$J$239:$J$470,255),0))=0,"",INDEX('Disaggregation Data'!$L$239:$L$470,MATCH(RIGHT(M429,255),RIGHT('Disaggregation Data'!J$239:$J$470,255),0))),"")</f>
        <v/>
      </c>
      <c r="G429" s="370" t="str">
        <f t="array" ref="G429">IFERROR(IF(INDEX('Disaggregation Data'!$M$239:$M$470,MATCH(RIGHT(M429,255),RIGHT('Disaggregation Data'!$J$239:$J$470,255),0))=0,"",INDEX('Disaggregation Data'!$M$239:$M$470,MATCH(RIGHT(M429,255),RIGHT('Disaggregation Data'!J$239:$J$470,255),0))),"")</f>
        <v/>
      </c>
      <c r="H429" s="369" t="str">
        <f t="array" ref="H429">IFERROR(IF(INDEX('Disaggregation Data'!$N$239:$N$470,MATCH(RIGHT(M429,255),RIGHT('Disaggregation Data'!$J$239:$J$470,255),0))=0,"",INDEX('Disaggregation Data'!$N$239:$N$470,MATCH(RIGHT(M429,255),RIGHT('Disaggregation Data'!J$239:$J$470,255),0))),"")</f>
        <v/>
      </c>
      <c r="I429" s="477" t="str">
        <f t="array" ref="I429">IFERROR(IF(INDEX('Disaggregation Records'!$G$59:$G$92,MATCH(LEFT(L429,255),LEFT('Disaggregation Records'!$D$59:$D$92,255),0))=0,"",INDEX('Disaggregation Records'!$G$59:$G$92,MATCH(LEFT(L429,255),LEFT('Disaggregation Records'!$D$59:$D$92,255),0))),"")</f>
        <v/>
      </c>
      <c r="J429" s="491" t="s">
        <v>798</v>
      </c>
      <c r="K429" s="491">
        <f t="shared" si="24"/>
        <v>111</v>
      </c>
      <c r="L429" s="491" t="str">
        <f t="shared" si="25"/>
        <v/>
      </c>
      <c r="M429" s="491" t="str">
        <f t="shared" si="26"/>
        <v/>
      </c>
      <c r="N429" s="491" t="b">
        <f t="shared" si="27"/>
        <v>0</v>
      </c>
      <c r="O429" s="492" t="s">
        <v>2019</v>
      </c>
      <c r="P429" s="201"/>
      <c r="Q429" s="178"/>
      <c r="U429" s="407"/>
      <c r="V429" s="407"/>
    </row>
    <row r="430" spans="1:22" ht="37.5" customHeight="1" x14ac:dyDescent="0.25">
      <c r="A430" s="367">
        <v>19</v>
      </c>
      <c r="B430" s="386" t="str">
        <f>IFERROR(VLOOKUP(A430,'Outcome Indicators - Section C'!$A$10:$S$35,19,FALSE),"")</f>
        <v/>
      </c>
      <c r="C430" s="490" t="str">
        <f t="array" ref="C430">IFERROR(IF(INDEX('Disaggregation Records'!$E$59:$E$92,MATCH(RIGHT(L430,255),RIGHT('Disaggregation Records'!$D$59:$D$92,255),0))=0,"",INDEX('Disaggregation Records'!$E$59:$E$92,MATCH(RIGHT(L430,255),RIGHT('Disaggregation Records'!$D$59:$D$92,255),0))),"")</f>
        <v/>
      </c>
      <c r="D430" s="490" t="str">
        <f t="array" ref="D430">IFERROR(IF(INDEX('Disaggregation Records'!$F$59:$F$92,MATCH(RIGHT(L430,255),RIGHT('Disaggregation Records'!$D$59:$D$92,255),0))=0,"",INDEX('Disaggregation Records'!$F$59:$F$92,MATCH(RIGHT(L430,255),RIGHT('Disaggregation Records'!$D$59:$D$92,255),0))),"")</f>
        <v/>
      </c>
      <c r="E430" s="370" t="str">
        <f t="array" ref="E430">IFERROR(IF(INDEX('Disaggregation Data'!$K$239:$K$470,MATCH(RIGHT(M430,255),RIGHT('Disaggregation Data'!$J$239:$J$470,255),0))=0,"",INDEX('Disaggregation Data'!$K$239:$K$470,MATCH(RIGHT(M430,255),RIGHT('Disaggregation Data'!J$239:$J$470,255),0))),"")</f>
        <v/>
      </c>
      <c r="F430" s="370" t="str">
        <f t="array" ref="F430">IFERROR(IF(INDEX('Disaggregation Data'!$L$239:$L$470,MATCH(RIGHT(M430,255),RIGHT('Disaggregation Data'!$J$239:$J$470,255),0))=0,"",INDEX('Disaggregation Data'!$L$239:$L$470,MATCH(RIGHT(M430,255),RIGHT('Disaggregation Data'!J$239:$J$470,255),0))),"")</f>
        <v/>
      </c>
      <c r="G430" s="370" t="str">
        <f t="array" ref="G430">IFERROR(IF(INDEX('Disaggregation Data'!$M$239:$M$470,MATCH(RIGHT(M430,255),RIGHT('Disaggregation Data'!$J$239:$J$470,255),0))=0,"",INDEX('Disaggregation Data'!$M$239:$M$470,MATCH(RIGHT(M430,255),RIGHT('Disaggregation Data'!J$239:$J$470,255),0))),"")</f>
        <v/>
      </c>
      <c r="H430" s="369" t="str">
        <f t="array" ref="H430">IFERROR(IF(INDEX('Disaggregation Data'!$N$239:$N$470,MATCH(RIGHT(M430,255),RIGHT('Disaggregation Data'!$J$239:$J$470,255),0))=0,"",INDEX('Disaggregation Data'!$N$239:$N$470,MATCH(RIGHT(M430,255),RIGHT('Disaggregation Data'!J$239:$J$470,255),0))),"")</f>
        <v/>
      </c>
      <c r="I430" s="477" t="str">
        <f t="array" ref="I430">IFERROR(IF(INDEX('Disaggregation Records'!$G$59:$G$92,MATCH(LEFT(L430,255),LEFT('Disaggregation Records'!$D$59:$D$92,255),0))=0,"",INDEX('Disaggregation Records'!$G$59:$G$92,MATCH(LEFT(L430,255),LEFT('Disaggregation Records'!$D$59:$D$92,255),0))),"")</f>
        <v/>
      </c>
      <c r="J430" s="491" t="s">
        <v>798</v>
      </c>
      <c r="K430" s="491">
        <f t="shared" si="24"/>
        <v>112</v>
      </c>
      <c r="L430" s="491" t="str">
        <f t="shared" si="25"/>
        <v/>
      </c>
      <c r="M430" s="491" t="str">
        <f t="shared" si="26"/>
        <v/>
      </c>
      <c r="N430" s="491" t="b">
        <f t="shared" si="27"/>
        <v>0</v>
      </c>
      <c r="O430" s="492" t="s">
        <v>2020</v>
      </c>
      <c r="P430" s="201"/>
      <c r="Q430" s="178"/>
      <c r="U430" s="407"/>
      <c r="V430" s="407"/>
    </row>
    <row r="431" spans="1:22" ht="37.5" customHeight="1" x14ac:dyDescent="0.25">
      <c r="A431" s="367">
        <v>19</v>
      </c>
      <c r="B431" s="386" t="str">
        <f>IFERROR(VLOOKUP(A431,'Outcome Indicators - Section C'!$A$10:$S$35,19,FALSE),"")</f>
        <v/>
      </c>
      <c r="C431" s="490" t="str">
        <f t="array" ref="C431">IFERROR(IF(INDEX('Disaggregation Records'!$E$59:$E$92,MATCH(RIGHT(L431,255),RIGHT('Disaggregation Records'!$D$59:$D$92,255),0))=0,"",INDEX('Disaggregation Records'!$E$59:$E$92,MATCH(RIGHT(L431,255),RIGHT('Disaggregation Records'!$D$59:$D$92,255),0))),"")</f>
        <v/>
      </c>
      <c r="D431" s="490" t="str">
        <f t="array" ref="D431">IFERROR(IF(INDEX('Disaggregation Records'!$F$59:$F$92,MATCH(RIGHT(L431,255),RIGHT('Disaggregation Records'!$D$59:$D$92,255),0))=0,"",INDEX('Disaggregation Records'!$F$59:$F$92,MATCH(RIGHT(L431,255),RIGHT('Disaggregation Records'!$D$59:$D$92,255),0))),"")</f>
        <v/>
      </c>
      <c r="E431" s="370" t="str">
        <f t="array" ref="E431">IFERROR(IF(INDEX('Disaggregation Data'!$K$239:$K$470,MATCH(RIGHT(M431,255),RIGHT('Disaggregation Data'!$J$239:$J$470,255),0))=0,"",INDEX('Disaggregation Data'!$K$239:$K$470,MATCH(RIGHT(M431,255),RIGHT('Disaggregation Data'!J$239:$J$470,255),0))),"")</f>
        <v/>
      </c>
      <c r="F431" s="370" t="str">
        <f t="array" ref="F431">IFERROR(IF(INDEX('Disaggregation Data'!$L$239:$L$470,MATCH(RIGHT(M431,255),RIGHT('Disaggregation Data'!$J$239:$J$470,255),0))=0,"",INDEX('Disaggregation Data'!$L$239:$L$470,MATCH(RIGHT(M431,255),RIGHT('Disaggregation Data'!J$239:$J$470,255),0))),"")</f>
        <v/>
      </c>
      <c r="G431" s="370" t="str">
        <f t="array" ref="G431">IFERROR(IF(INDEX('Disaggregation Data'!$M$239:$M$470,MATCH(RIGHT(M431,255),RIGHT('Disaggregation Data'!$J$239:$J$470,255),0))=0,"",INDEX('Disaggregation Data'!$M$239:$M$470,MATCH(RIGHT(M431,255),RIGHT('Disaggregation Data'!J$239:$J$470,255),0))),"")</f>
        <v/>
      </c>
      <c r="H431" s="369" t="str">
        <f t="array" ref="H431">IFERROR(IF(INDEX('Disaggregation Data'!$N$239:$N$470,MATCH(RIGHT(M431,255),RIGHT('Disaggregation Data'!$J$239:$J$470,255),0))=0,"",INDEX('Disaggregation Data'!$N$239:$N$470,MATCH(RIGHT(M431,255),RIGHT('Disaggregation Data'!J$239:$J$470,255),0))),"")</f>
        <v/>
      </c>
      <c r="I431" s="477" t="str">
        <f t="array" ref="I431">IFERROR(IF(INDEX('Disaggregation Records'!$G$59:$G$92,MATCH(LEFT(L431,255),LEFT('Disaggregation Records'!$D$59:$D$92,255),0))=0,"",INDEX('Disaggregation Records'!$G$59:$G$92,MATCH(LEFT(L431,255),LEFT('Disaggregation Records'!$D$59:$D$92,255),0))),"")</f>
        <v/>
      </c>
      <c r="J431" s="491" t="s">
        <v>798</v>
      </c>
      <c r="K431" s="491">
        <f t="shared" si="24"/>
        <v>113</v>
      </c>
      <c r="L431" s="491" t="str">
        <f t="shared" si="25"/>
        <v/>
      </c>
      <c r="M431" s="491" t="str">
        <f t="shared" si="26"/>
        <v/>
      </c>
      <c r="N431" s="491" t="b">
        <f t="shared" si="27"/>
        <v>0</v>
      </c>
      <c r="O431" s="492" t="s">
        <v>2021</v>
      </c>
      <c r="P431" s="201"/>
      <c r="Q431" s="178"/>
      <c r="U431" s="407"/>
      <c r="V431" s="407"/>
    </row>
    <row r="432" spans="1:22" ht="37.5" customHeight="1" x14ac:dyDescent="0.25">
      <c r="A432" s="367">
        <v>19</v>
      </c>
      <c r="B432" s="386" t="str">
        <f>IFERROR(VLOOKUP(A432,'Outcome Indicators - Section C'!$A$10:$S$35,19,FALSE),"")</f>
        <v/>
      </c>
      <c r="C432" s="490" t="str">
        <f t="array" ref="C432">IFERROR(IF(INDEX('Disaggregation Records'!$E$59:$E$92,MATCH(RIGHT(L432,255),RIGHT('Disaggregation Records'!$D$59:$D$92,255),0))=0,"",INDEX('Disaggregation Records'!$E$59:$E$92,MATCH(RIGHT(L432,255),RIGHT('Disaggregation Records'!$D$59:$D$92,255),0))),"")</f>
        <v/>
      </c>
      <c r="D432" s="490" t="str">
        <f t="array" ref="D432">IFERROR(IF(INDEX('Disaggregation Records'!$F$59:$F$92,MATCH(RIGHT(L432,255),RIGHT('Disaggregation Records'!$D$59:$D$92,255),0))=0,"",INDEX('Disaggregation Records'!$F$59:$F$92,MATCH(RIGHT(L432,255),RIGHT('Disaggregation Records'!$D$59:$D$92,255),0))),"")</f>
        <v/>
      </c>
      <c r="E432" s="370" t="str">
        <f t="array" ref="E432">IFERROR(IF(INDEX('Disaggregation Data'!$K$239:$K$470,MATCH(RIGHT(M432,255),RIGHT('Disaggregation Data'!$J$239:$J$470,255),0))=0,"",INDEX('Disaggregation Data'!$K$239:$K$470,MATCH(RIGHT(M432,255),RIGHT('Disaggregation Data'!J$239:$J$470,255),0))),"")</f>
        <v/>
      </c>
      <c r="F432" s="370" t="str">
        <f t="array" ref="F432">IFERROR(IF(INDEX('Disaggregation Data'!$L$239:$L$470,MATCH(RIGHT(M432,255),RIGHT('Disaggregation Data'!$J$239:$J$470,255),0))=0,"",INDEX('Disaggregation Data'!$L$239:$L$470,MATCH(RIGHT(M432,255),RIGHT('Disaggregation Data'!J$239:$J$470,255),0))),"")</f>
        <v/>
      </c>
      <c r="G432" s="370" t="str">
        <f t="array" ref="G432">IFERROR(IF(INDEX('Disaggregation Data'!$M$239:$M$470,MATCH(RIGHT(M432,255),RIGHT('Disaggregation Data'!$J$239:$J$470,255),0))=0,"",INDEX('Disaggregation Data'!$M$239:$M$470,MATCH(RIGHT(M432,255),RIGHT('Disaggregation Data'!J$239:$J$470,255),0))),"")</f>
        <v/>
      </c>
      <c r="H432" s="369" t="str">
        <f t="array" ref="H432">IFERROR(IF(INDEX('Disaggregation Data'!$N$239:$N$470,MATCH(RIGHT(M432,255),RIGHT('Disaggregation Data'!$J$239:$J$470,255),0))=0,"",INDEX('Disaggregation Data'!$N$239:$N$470,MATCH(RIGHT(M432,255),RIGHT('Disaggregation Data'!J$239:$J$470,255),0))),"")</f>
        <v/>
      </c>
      <c r="I432" s="477" t="str">
        <f t="array" ref="I432">IFERROR(IF(INDEX('Disaggregation Records'!$G$59:$G$92,MATCH(LEFT(L432,255),LEFT('Disaggregation Records'!$D$59:$D$92,255),0))=0,"",INDEX('Disaggregation Records'!$G$59:$G$92,MATCH(LEFT(L432,255),LEFT('Disaggregation Records'!$D$59:$D$92,255),0))),"")</f>
        <v/>
      </c>
      <c r="J432" s="491" t="s">
        <v>798</v>
      </c>
      <c r="K432" s="491">
        <f t="shared" si="24"/>
        <v>114</v>
      </c>
      <c r="L432" s="491" t="str">
        <f t="shared" si="25"/>
        <v/>
      </c>
      <c r="M432" s="491" t="str">
        <f t="shared" si="26"/>
        <v/>
      </c>
      <c r="N432" s="491" t="b">
        <f t="shared" si="27"/>
        <v>0</v>
      </c>
      <c r="O432" s="492" t="s">
        <v>2022</v>
      </c>
      <c r="P432" s="201"/>
      <c r="Q432" s="178"/>
      <c r="U432" s="407"/>
      <c r="V432" s="407"/>
    </row>
    <row r="433" spans="1:22" ht="37.5" customHeight="1" x14ac:dyDescent="0.25">
      <c r="A433" s="367">
        <v>19</v>
      </c>
      <c r="B433" s="386" t="str">
        <f>IFERROR(VLOOKUP(A433,'Outcome Indicators - Section C'!$A$10:$S$35,19,FALSE),"")</f>
        <v/>
      </c>
      <c r="C433" s="490" t="str">
        <f t="array" ref="C433">IFERROR(IF(INDEX('Disaggregation Records'!$E$59:$E$92,MATCH(RIGHT(L433,255),RIGHT('Disaggregation Records'!$D$59:$D$92,255),0))=0,"",INDEX('Disaggregation Records'!$E$59:$E$92,MATCH(RIGHT(L433,255),RIGHT('Disaggregation Records'!$D$59:$D$92,255),0))),"")</f>
        <v/>
      </c>
      <c r="D433" s="490" t="str">
        <f t="array" ref="D433">IFERROR(IF(INDEX('Disaggregation Records'!$F$59:$F$92,MATCH(RIGHT(L433,255),RIGHT('Disaggregation Records'!$D$59:$D$92,255),0))=0,"",INDEX('Disaggregation Records'!$F$59:$F$92,MATCH(RIGHT(L433,255),RIGHT('Disaggregation Records'!$D$59:$D$92,255),0))),"")</f>
        <v/>
      </c>
      <c r="E433" s="370" t="str">
        <f t="array" ref="E433">IFERROR(IF(INDEX('Disaggregation Data'!$K$239:$K$470,MATCH(RIGHT(M433,255),RIGHT('Disaggregation Data'!$J$239:$J$470,255),0))=0,"",INDEX('Disaggregation Data'!$K$239:$K$470,MATCH(RIGHT(M433,255),RIGHT('Disaggregation Data'!J$239:$J$470,255),0))),"")</f>
        <v/>
      </c>
      <c r="F433" s="370" t="str">
        <f t="array" ref="F433">IFERROR(IF(INDEX('Disaggregation Data'!$L$239:$L$470,MATCH(RIGHT(M433,255),RIGHT('Disaggregation Data'!$J$239:$J$470,255),0))=0,"",INDEX('Disaggregation Data'!$L$239:$L$470,MATCH(RIGHT(M433,255),RIGHT('Disaggregation Data'!J$239:$J$470,255),0))),"")</f>
        <v/>
      </c>
      <c r="G433" s="370" t="str">
        <f t="array" ref="G433">IFERROR(IF(INDEX('Disaggregation Data'!$M$239:$M$470,MATCH(RIGHT(M433,255),RIGHT('Disaggregation Data'!$J$239:$J$470,255),0))=0,"",INDEX('Disaggregation Data'!$M$239:$M$470,MATCH(RIGHT(M433,255),RIGHT('Disaggregation Data'!J$239:$J$470,255),0))),"")</f>
        <v/>
      </c>
      <c r="H433" s="369" t="str">
        <f t="array" ref="H433">IFERROR(IF(INDEX('Disaggregation Data'!$N$239:$N$470,MATCH(RIGHT(M433,255),RIGHT('Disaggregation Data'!$J$239:$J$470,255),0))=0,"",INDEX('Disaggregation Data'!$N$239:$N$470,MATCH(RIGHT(M433,255),RIGHT('Disaggregation Data'!J$239:$J$470,255),0))),"")</f>
        <v/>
      </c>
      <c r="I433" s="477" t="str">
        <f t="array" ref="I433">IFERROR(IF(INDEX('Disaggregation Records'!$G$59:$G$92,MATCH(LEFT(L433,255),LEFT('Disaggregation Records'!$D$59:$D$92,255),0))=0,"",INDEX('Disaggregation Records'!$G$59:$G$92,MATCH(LEFT(L433,255),LEFT('Disaggregation Records'!$D$59:$D$92,255),0))),"")</f>
        <v/>
      </c>
      <c r="J433" s="491" t="s">
        <v>798</v>
      </c>
      <c r="K433" s="491">
        <f t="shared" si="24"/>
        <v>115</v>
      </c>
      <c r="L433" s="491" t="str">
        <f t="shared" si="25"/>
        <v/>
      </c>
      <c r="M433" s="491" t="str">
        <f t="shared" si="26"/>
        <v/>
      </c>
      <c r="N433" s="491" t="b">
        <f t="shared" si="27"/>
        <v>0</v>
      </c>
      <c r="O433" s="492" t="s">
        <v>2023</v>
      </c>
      <c r="P433" s="201"/>
      <c r="Q433" s="178"/>
      <c r="U433" s="407"/>
      <c r="V433" s="407"/>
    </row>
    <row r="434" spans="1:22" ht="37.5" customHeight="1" x14ac:dyDescent="0.25">
      <c r="A434" s="367">
        <v>19</v>
      </c>
      <c r="B434" s="386" t="str">
        <f>IFERROR(VLOOKUP(A434,'Outcome Indicators - Section C'!$A$10:$S$35,19,FALSE),"")</f>
        <v/>
      </c>
      <c r="C434" s="490" t="str">
        <f t="array" ref="C434">IFERROR(IF(INDEX('Disaggregation Records'!$E$59:$E$92,MATCH(RIGHT(L434,255),RIGHT('Disaggregation Records'!$D$59:$D$92,255),0))=0,"",INDEX('Disaggregation Records'!$E$59:$E$92,MATCH(RIGHT(L434,255),RIGHT('Disaggregation Records'!$D$59:$D$92,255),0))),"")</f>
        <v/>
      </c>
      <c r="D434" s="490" t="str">
        <f t="array" ref="D434">IFERROR(IF(INDEX('Disaggregation Records'!$F$59:$F$92,MATCH(RIGHT(L434,255),RIGHT('Disaggregation Records'!$D$59:$D$92,255),0))=0,"",INDEX('Disaggregation Records'!$F$59:$F$92,MATCH(RIGHT(L434,255),RIGHT('Disaggregation Records'!$D$59:$D$92,255),0))),"")</f>
        <v/>
      </c>
      <c r="E434" s="370" t="str">
        <f t="array" ref="E434">IFERROR(IF(INDEX('Disaggregation Data'!$K$239:$K$470,MATCH(RIGHT(M434,255),RIGHT('Disaggregation Data'!$J$239:$J$470,255),0))=0,"",INDEX('Disaggregation Data'!$K$239:$K$470,MATCH(RIGHT(M434,255),RIGHT('Disaggregation Data'!J$239:$J$470,255),0))),"")</f>
        <v/>
      </c>
      <c r="F434" s="370" t="str">
        <f t="array" ref="F434">IFERROR(IF(INDEX('Disaggregation Data'!$L$239:$L$470,MATCH(RIGHT(M434,255),RIGHT('Disaggregation Data'!$J$239:$J$470,255),0))=0,"",INDEX('Disaggregation Data'!$L$239:$L$470,MATCH(RIGHT(M434,255),RIGHT('Disaggregation Data'!J$239:$J$470,255),0))),"")</f>
        <v/>
      </c>
      <c r="G434" s="370" t="str">
        <f t="array" ref="G434">IFERROR(IF(INDEX('Disaggregation Data'!$M$239:$M$470,MATCH(RIGHT(M434,255),RIGHT('Disaggregation Data'!$J$239:$J$470,255),0))=0,"",INDEX('Disaggregation Data'!$M$239:$M$470,MATCH(RIGHT(M434,255),RIGHT('Disaggregation Data'!J$239:$J$470,255),0))),"")</f>
        <v/>
      </c>
      <c r="H434" s="369" t="str">
        <f t="array" ref="H434">IFERROR(IF(INDEX('Disaggregation Data'!$N$239:$N$470,MATCH(RIGHT(M434,255),RIGHT('Disaggregation Data'!$J$239:$J$470,255),0))=0,"",INDEX('Disaggregation Data'!$N$239:$N$470,MATCH(RIGHT(M434,255),RIGHT('Disaggregation Data'!J$239:$J$470,255),0))),"")</f>
        <v/>
      </c>
      <c r="I434" s="477" t="str">
        <f t="array" ref="I434">IFERROR(IF(INDEX('Disaggregation Records'!$G$59:$G$92,MATCH(LEFT(L434,255),LEFT('Disaggregation Records'!$D$59:$D$92,255),0))=0,"",INDEX('Disaggregation Records'!$G$59:$G$92,MATCH(LEFT(L434,255),LEFT('Disaggregation Records'!$D$59:$D$92,255),0))),"")</f>
        <v/>
      </c>
      <c r="J434" s="491" t="s">
        <v>798</v>
      </c>
      <c r="K434" s="491">
        <f t="shared" si="24"/>
        <v>116</v>
      </c>
      <c r="L434" s="491" t="str">
        <f t="shared" si="25"/>
        <v/>
      </c>
      <c r="M434" s="491" t="str">
        <f t="shared" si="26"/>
        <v/>
      </c>
      <c r="N434" s="491" t="b">
        <f t="shared" si="27"/>
        <v>0</v>
      </c>
      <c r="O434" s="492" t="s">
        <v>2024</v>
      </c>
      <c r="P434" s="201"/>
      <c r="Q434" s="178"/>
      <c r="U434" s="407"/>
      <c r="V434" s="407"/>
    </row>
    <row r="435" spans="1:22" ht="37.5" customHeight="1" x14ac:dyDescent="0.25">
      <c r="A435" s="367">
        <v>19</v>
      </c>
      <c r="B435" s="386" t="str">
        <f>IFERROR(VLOOKUP(A435,'Outcome Indicators - Section C'!$A$10:$S$35,19,FALSE),"")</f>
        <v/>
      </c>
      <c r="C435" s="490" t="str">
        <f t="array" ref="C435">IFERROR(IF(INDEX('Disaggregation Records'!$E$59:$E$92,MATCH(RIGHT(L435,255),RIGHT('Disaggregation Records'!$D$59:$D$92,255),0))=0,"",INDEX('Disaggregation Records'!$E$59:$E$92,MATCH(RIGHT(L435,255),RIGHT('Disaggregation Records'!$D$59:$D$92,255),0))),"")</f>
        <v/>
      </c>
      <c r="D435" s="490" t="str">
        <f t="array" ref="D435">IFERROR(IF(INDEX('Disaggregation Records'!$F$59:$F$92,MATCH(RIGHT(L435,255),RIGHT('Disaggregation Records'!$D$59:$D$92,255),0))=0,"",INDEX('Disaggregation Records'!$F$59:$F$92,MATCH(RIGHT(L435,255),RIGHT('Disaggregation Records'!$D$59:$D$92,255),0))),"")</f>
        <v/>
      </c>
      <c r="E435" s="370" t="str">
        <f t="array" ref="E435">IFERROR(IF(INDEX('Disaggregation Data'!$K$239:$K$470,MATCH(RIGHT(M435,255),RIGHT('Disaggregation Data'!$J$239:$J$470,255),0))=0,"",INDEX('Disaggregation Data'!$K$239:$K$470,MATCH(RIGHT(M435,255),RIGHT('Disaggregation Data'!J$239:$J$470,255),0))),"")</f>
        <v/>
      </c>
      <c r="F435" s="370" t="str">
        <f t="array" ref="F435">IFERROR(IF(INDEX('Disaggregation Data'!$L$239:$L$470,MATCH(RIGHT(M435,255),RIGHT('Disaggregation Data'!$J$239:$J$470,255),0))=0,"",INDEX('Disaggregation Data'!$L$239:$L$470,MATCH(RIGHT(M435,255),RIGHT('Disaggregation Data'!J$239:$J$470,255),0))),"")</f>
        <v/>
      </c>
      <c r="G435" s="370" t="str">
        <f t="array" ref="G435">IFERROR(IF(INDEX('Disaggregation Data'!$M$239:$M$470,MATCH(RIGHT(M435,255),RIGHT('Disaggregation Data'!$J$239:$J$470,255),0))=0,"",INDEX('Disaggregation Data'!$M$239:$M$470,MATCH(RIGHT(M435,255),RIGHT('Disaggregation Data'!J$239:$J$470,255),0))),"")</f>
        <v/>
      </c>
      <c r="H435" s="369" t="str">
        <f t="array" ref="H435">IFERROR(IF(INDEX('Disaggregation Data'!$N$239:$N$470,MATCH(RIGHT(M435,255),RIGHT('Disaggregation Data'!$J$239:$J$470,255),0))=0,"",INDEX('Disaggregation Data'!$N$239:$N$470,MATCH(RIGHT(M435,255),RIGHT('Disaggregation Data'!J$239:$J$470,255),0))),"")</f>
        <v/>
      </c>
      <c r="I435" s="477" t="str">
        <f t="array" ref="I435">IFERROR(IF(INDEX('Disaggregation Records'!$G$59:$G$92,MATCH(LEFT(L435,255),LEFT('Disaggregation Records'!$D$59:$D$92,255),0))=0,"",INDEX('Disaggregation Records'!$G$59:$G$92,MATCH(LEFT(L435,255),LEFT('Disaggregation Records'!$D$59:$D$92,255),0))),"")</f>
        <v/>
      </c>
      <c r="J435" s="491" t="s">
        <v>798</v>
      </c>
      <c r="K435" s="491">
        <f t="shared" si="24"/>
        <v>117</v>
      </c>
      <c r="L435" s="491" t="str">
        <f t="shared" si="25"/>
        <v/>
      </c>
      <c r="M435" s="491" t="str">
        <f t="shared" si="26"/>
        <v/>
      </c>
      <c r="N435" s="491" t="b">
        <f t="shared" si="27"/>
        <v>0</v>
      </c>
      <c r="O435" s="492" t="s">
        <v>2025</v>
      </c>
      <c r="P435" s="201"/>
      <c r="Q435" s="178"/>
      <c r="U435" s="407"/>
      <c r="V435" s="407"/>
    </row>
    <row r="436" spans="1:22" ht="37.5" customHeight="1" x14ac:dyDescent="0.25">
      <c r="A436" s="367">
        <v>19</v>
      </c>
      <c r="B436" s="386" t="str">
        <f>IFERROR(VLOOKUP(A436,'Outcome Indicators - Section C'!$A$10:$S$35,19,FALSE),"")</f>
        <v/>
      </c>
      <c r="C436" s="490" t="str">
        <f t="array" ref="C436">IFERROR(IF(INDEX('Disaggregation Records'!$E$59:$E$92,MATCH(RIGHT(L436,255),RIGHT('Disaggregation Records'!$D$59:$D$92,255),0))=0,"",INDEX('Disaggregation Records'!$E$59:$E$92,MATCH(RIGHT(L436,255),RIGHT('Disaggregation Records'!$D$59:$D$92,255),0))),"")</f>
        <v/>
      </c>
      <c r="D436" s="490" t="str">
        <f t="array" ref="D436">IFERROR(IF(INDEX('Disaggregation Records'!$F$59:$F$92,MATCH(RIGHT(L436,255),RIGHT('Disaggregation Records'!$D$59:$D$92,255),0))=0,"",INDEX('Disaggregation Records'!$F$59:$F$92,MATCH(RIGHT(L436,255),RIGHT('Disaggregation Records'!$D$59:$D$92,255),0))),"")</f>
        <v/>
      </c>
      <c r="E436" s="370" t="str">
        <f t="array" ref="E436">IFERROR(IF(INDEX('Disaggregation Data'!$K$239:$K$470,MATCH(RIGHT(M436,255),RIGHT('Disaggregation Data'!$J$239:$J$470,255),0))=0,"",INDEX('Disaggregation Data'!$K$239:$K$470,MATCH(RIGHT(M436,255),RIGHT('Disaggregation Data'!J$239:$J$470,255),0))),"")</f>
        <v/>
      </c>
      <c r="F436" s="370" t="str">
        <f t="array" ref="F436">IFERROR(IF(INDEX('Disaggregation Data'!$L$239:$L$470,MATCH(RIGHT(M436,255),RIGHT('Disaggregation Data'!$J$239:$J$470,255),0))=0,"",INDEX('Disaggregation Data'!$L$239:$L$470,MATCH(RIGHT(M436,255),RIGHT('Disaggregation Data'!J$239:$J$470,255),0))),"")</f>
        <v/>
      </c>
      <c r="G436" s="370" t="str">
        <f t="array" ref="G436">IFERROR(IF(INDEX('Disaggregation Data'!$M$239:$M$470,MATCH(RIGHT(M436,255),RIGHT('Disaggregation Data'!$J$239:$J$470,255),0))=0,"",INDEX('Disaggregation Data'!$M$239:$M$470,MATCH(RIGHT(M436,255),RIGHT('Disaggregation Data'!J$239:$J$470,255),0))),"")</f>
        <v/>
      </c>
      <c r="H436" s="369" t="str">
        <f t="array" ref="H436">IFERROR(IF(INDEX('Disaggregation Data'!$N$239:$N$470,MATCH(RIGHT(M436,255),RIGHT('Disaggregation Data'!$J$239:$J$470,255),0))=0,"",INDEX('Disaggregation Data'!$N$239:$N$470,MATCH(RIGHT(M436,255),RIGHT('Disaggregation Data'!J$239:$J$470,255),0))),"")</f>
        <v/>
      </c>
      <c r="I436" s="477" t="str">
        <f t="array" ref="I436">IFERROR(IF(INDEX('Disaggregation Records'!$G$59:$G$92,MATCH(LEFT(L436,255),LEFT('Disaggregation Records'!$D$59:$D$92,255),0))=0,"",INDEX('Disaggregation Records'!$G$59:$G$92,MATCH(LEFT(L436,255),LEFT('Disaggregation Records'!$D$59:$D$92,255),0))),"")</f>
        <v/>
      </c>
      <c r="J436" s="491" t="s">
        <v>798</v>
      </c>
      <c r="K436" s="491">
        <f t="shared" si="24"/>
        <v>118</v>
      </c>
      <c r="L436" s="491" t="str">
        <f t="shared" si="25"/>
        <v/>
      </c>
      <c r="M436" s="491" t="str">
        <f t="shared" si="26"/>
        <v/>
      </c>
      <c r="N436" s="491" t="b">
        <f t="shared" si="27"/>
        <v>0</v>
      </c>
      <c r="O436" s="492" t="s">
        <v>2026</v>
      </c>
      <c r="P436" s="201"/>
      <c r="Q436" s="178"/>
      <c r="U436" s="407"/>
      <c r="V436" s="407"/>
    </row>
    <row r="437" spans="1:22" ht="37.5" customHeight="1" x14ac:dyDescent="0.25">
      <c r="A437" s="367">
        <v>19</v>
      </c>
      <c r="B437" s="386" t="str">
        <f>IFERROR(VLOOKUP(A437,'Outcome Indicators - Section C'!$A$10:$S$35,19,FALSE),"")</f>
        <v/>
      </c>
      <c r="C437" s="490" t="str">
        <f t="array" ref="C437">IFERROR(IF(INDEX('Disaggregation Records'!$E$59:$E$92,MATCH(RIGHT(L437,255),RIGHT('Disaggregation Records'!$D$59:$D$92,255),0))=0,"",INDEX('Disaggregation Records'!$E$59:$E$92,MATCH(RIGHT(L437,255),RIGHT('Disaggregation Records'!$D$59:$D$92,255),0))),"")</f>
        <v/>
      </c>
      <c r="D437" s="490" t="str">
        <f t="array" ref="D437">IFERROR(IF(INDEX('Disaggregation Records'!$F$59:$F$92,MATCH(RIGHT(L437,255),RIGHT('Disaggregation Records'!$D$59:$D$92,255),0))=0,"",INDEX('Disaggregation Records'!$F$59:$F$92,MATCH(RIGHT(L437,255),RIGHT('Disaggregation Records'!$D$59:$D$92,255),0))),"")</f>
        <v/>
      </c>
      <c r="E437" s="370" t="str">
        <f t="array" ref="E437">IFERROR(IF(INDEX('Disaggregation Data'!$K$239:$K$470,MATCH(RIGHT(M437,255),RIGHT('Disaggregation Data'!$J$239:$J$470,255),0))=0,"",INDEX('Disaggregation Data'!$K$239:$K$470,MATCH(RIGHT(M437,255),RIGHT('Disaggregation Data'!J$239:$J$470,255),0))),"")</f>
        <v/>
      </c>
      <c r="F437" s="370" t="str">
        <f t="array" ref="F437">IFERROR(IF(INDEX('Disaggregation Data'!$L$239:$L$470,MATCH(RIGHT(M437,255),RIGHT('Disaggregation Data'!$J$239:$J$470,255),0))=0,"",INDEX('Disaggregation Data'!$L$239:$L$470,MATCH(RIGHT(M437,255),RIGHT('Disaggregation Data'!J$239:$J$470,255),0))),"")</f>
        <v/>
      </c>
      <c r="G437" s="370" t="str">
        <f t="array" ref="G437">IFERROR(IF(INDEX('Disaggregation Data'!$M$239:$M$470,MATCH(RIGHT(M437,255),RIGHT('Disaggregation Data'!$J$239:$J$470,255),0))=0,"",INDEX('Disaggregation Data'!$M$239:$M$470,MATCH(RIGHT(M437,255),RIGHT('Disaggregation Data'!J$239:$J$470,255),0))),"")</f>
        <v/>
      </c>
      <c r="H437" s="369" t="str">
        <f t="array" ref="H437">IFERROR(IF(INDEX('Disaggregation Data'!$N$239:$N$470,MATCH(RIGHT(M437,255),RIGHT('Disaggregation Data'!$J$239:$J$470,255),0))=0,"",INDEX('Disaggregation Data'!$N$239:$N$470,MATCH(RIGHT(M437,255),RIGHT('Disaggregation Data'!J$239:$J$470,255),0))),"")</f>
        <v/>
      </c>
      <c r="I437" s="477" t="str">
        <f t="array" ref="I437">IFERROR(IF(INDEX('Disaggregation Records'!$G$59:$G$92,MATCH(LEFT(L437,255),LEFT('Disaggregation Records'!$D$59:$D$92,255),0))=0,"",INDEX('Disaggregation Records'!$G$59:$G$92,MATCH(LEFT(L437,255),LEFT('Disaggregation Records'!$D$59:$D$92,255),0))),"")</f>
        <v/>
      </c>
      <c r="J437" s="491" t="s">
        <v>798</v>
      </c>
      <c r="K437" s="491">
        <f t="shared" si="24"/>
        <v>119</v>
      </c>
      <c r="L437" s="491" t="str">
        <f t="shared" si="25"/>
        <v/>
      </c>
      <c r="M437" s="491" t="str">
        <f t="shared" si="26"/>
        <v/>
      </c>
      <c r="N437" s="491" t="b">
        <f t="shared" si="27"/>
        <v>0</v>
      </c>
      <c r="O437" s="492" t="s">
        <v>2027</v>
      </c>
      <c r="P437" s="201"/>
      <c r="Q437" s="178"/>
      <c r="U437" s="407"/>
      <c r="V437" s="407"/>
    </row>
    <row r="438" spans="1:22" ht="37.5" customHeight="1" x14ac:dyDescent="0.25">
      <c r="A438" s="367">
        <v>20</v>
      </c>
      <c r="B438" s="386" t="str">
        <f>IFERROR(VLOOKUP(A438,'Outcome Indicators - Section C'!$A$10:$S$35,19,FALSE),"")</f>
        <v/>
      </c>
      <c r="C438" s="490" t="str">
        <f t="array" ref="C438">IFERROR(IF(INDEX('Disaggregation Records'!$E$59:$E$92,MATCH(RIGHT(L438,255),RIGHT('Disaggregation Records'!$D$59:$D$92,255),0))=0,"",INDEX('Disaggregation Records'!$E$59:$E$92,MATCH(RIGHT(L438,255),RIGHT('Disaggregation Records'!$D$59:$D$92,255),0))),"")</f>
        <v/>
      </c>
      <c r="D438" s="490" t="str">
        <f t="array" ref="D438">IFERROR(IF(INDEX('Disaggregation Records'!$F$59:$F$92,MATCH(RIGHT(L438,255),RIGHT('Disaggregation Records'!$D$59:$D$92,255),0))=0,"",INDEX('Disaggregation Records'!$F$59:$F$92,MATCH(RIGHT(L438,255),RIGHT('Disaggregation Records'!$D$59:$D$92,255),0))),"")</f>
        <v/>
      </c>
      <c r="E438" s="370" t="str">
        <f t="array" ref="E438">IFERROR(IF(INDEX('Disaggregation Data'!$K$239:$K$470,MATCH(RIGHT(M438,255),RIGHT('Disaggregation Data'!$J$239:$J$470,255),0))=0,"",INDEX('Disaggregation Data'!$K$239:$K$470,MATCH(RIGHT(M438,255),RIGHT('Disaggregation Data'!J$239:$J$470,255),0))),"")</f>
        <v/>
      </c>
      <c r="F438" s="370" t="str">
        <f t="array" ref="F438">IFERROR(IF(INDEX('Disaggregation Data'!$L$239:$L$470,MATCH(RIGHT(M438,255),RIGHT('Disaggregation Data'!$J$239:$J$470,255),0))=0,"",INDEX('Disaggregation Data'!$L$239:$L$470,MATCH(RIGHT(M438,255),RIGHT('Disaggregation Data'!J$239:$J$470,255),0))),"")</f>
        <v/>
      </c>
      <c r="G438" s="370" t="str">
        <f t="array" ref="G438">IFERROR(IF(INDEX('Disaggregation Data'!$M$239:$M$470,MATCH(RIGHT(M438,255),RIGHT('Disaggregation Data'!$J$239:$J$470,255),0))=0,"",INDEX('Disaggregation Data'!$M$239:$M$470,MATCH(RIGHT(M438,255),RIGHT('Disaggregation Data'!J$239:$J$470,255),0))),"")</f>
        <v/>
      </c>
      <c r="H438" s="369" t="str">
        <f t="array" ref="H438">IFERROR(IF(INDEX('Disaggregation Data'!$N$239:$N$470,MATCH(RIGHT(M438,255),RIGHT('Disaggregation Data'!$J$239:$J$470,255),0))=0,"",INDEX('Disaggregation Data'!$N$239:$N$470,MATCH(RIGHT(M438,255),RIGHT('Disaggregation Data'!J$239:$J$470,255),0))),"")</f>
        <v/>
      </c>
      <c r="I438" s="477" t="str">
        <f t="array" ref="I438">IFERROR(IF(INDEX('Disaggregation Records'!$G$59:$G$92,MATCH(LEFT(L438,255),LEFT('Disaggregation Records'!$D$59:$D$92,255),0))=0,"",INDEX('Disaggregation Records'!$G$59:$G$92,MATCH(LEFT(L438,255),LEFT('Disaggregation Records'!$D$59:$D$92,255),0))),"")</f>
        <v/>
      </c>
      <c r="J438" s="491" t="s">
        <v>799</v>
      </c>
      <c r="K438" s="491">
        <f t="shared" si="24"/>
        <v>120</v>
      </c>
      <c r="L438" s="491" t="str">
        <f t="shared" si="25"/>
        <v/>
      </c>
      <c r="M438" s="491" t="str">
        <f t="shared" si="26"/>
        <v/>
      </c>
      <c r="N438" s="491" t="b">
        <f t="shared" si="27"/>
        <v>0</v>
      </c>
      <c r="O438" s="492" t="s">
        <v>2028</v>
      </c>
      <c r="P438" s="201"/>
      <c r="Q438" s="178"/>
      <c r="U438" s="407"/>
      <c r="V438" s="407"/>
    </row>
    <row r="439" spans="1:22" ht="37.5" customHeight="1" x14ac:dyDescent="0.25">
      <c r="A439" s="367">
        <v>20</v>
      </c>
      <c r="B439" s="386" t="str">
        <f>IFERROR(VLOOKUP(A439,'Outcome Indicators - Section C'!$A$10:$S$35,19,FALSE),"")</f>
        <v/>
      </c>
      <c r="C439" s="490" t="str">
        <f t="array" ref="C439">IFERROR(IF(INDEX('Disaggregation Records'!$E$59:$E$92,MATCH(RIGHT(L439,255),RIGHT('Disaggregation Records'!$D$59:$D$92,255),0))=0,"",INDEX('Disaggregation Records'!$E$59:$E$92,MATCH(RIGHT(L439,255),RIGHT('Disaggregation Records'!$D$59:$D$92,255),0))),"")</f>
        <v/>
      </c>
      <c r="D439" s="490" t="str">
        <f t="array" ref="D439">IFERROR(IF(INDEX('Disaggregation Records'!$F$59:$F$92,MATCH(RIGHT(L439,255),RIGHT('Disaggregation Records'!$D$59:$D$92,255),0))=0,"",INDEX('Disaggregation Records'!$F$59:$F$92,MATCH(RIGHT(L439,255),RIGHT('Disaggregation Records'!$D$59:$D$92,255),0))),"")</f>
        <v/>
      </c>
      <c r="E439" s="370" t="str">
        <f t="array" ref="E439">IFERROR(IF(INDEX('Disaggregation Data'!$K$239:$K$470,MATCH(RIGHT(M439,255),RIGHT('Disaggregation Data'!$J$239:$J$470,255),0))=0,"",INDEX('Disaggregation Data'!$K$239:$K$470,MATCH(RIGHT(M439,255),RIGHT('Disaggregation Data'!J$239:$J$470,255),0))),"")</f>
        <v/>
      </c>
      <c r="F439" s="370" t="str">
        <f t="array" ref="F439">IFERROR(IF(INDEX('Disaggregation Data'!$L$239:$L$470,MATCH(RIGHT(M439,255),RIGHT('Disaggregation Data'!$J$239:$J$470,255),0))=0,"",INDEX('Disaggregation Data'!$L$239:$L$470,MATCH(RIGHT(M439,255),RIGHT('Disaggregation Data'!J$239:$J$470,255),0))),"")</f>
        <v/>
      </c>
      <c r="G439" s="370" t="str">
        <f t="array" ref="G439">IFERROR(IF(INDEX('Disaggregation Data'!$M$239:$M$470,MATCH(RIGHT(M439,255),RIGHT('Disaggregation Data'!$J$239:$J$470,255),0))=0,"",INDEX('Disaggregation Data'!$M$239:$M$470,MATCH(RIGHT(M439,255),RIGHT('Disaggregation Data'!J$239:$J$470,255),0))),"")</f>
        <v/>
      </c>
      <c r="H439" s="369" t="str">
        <f t="array" ref="H439">IFERROR(IF(INDEX('Disaggregation Data'!$N$239:$N$470,MATCH(RIGHT(M439,255),RIGHT('Disaggregation Data'!$J$239:$J$470,255),0))=0,"",INDEX('Disaggregation Data'!$N$239:$N$470,MATCH(RIGHT(M439,255),RIGHT('Disaggregation Data'!J$239:$J$470,255),0))),"")</f>
        <v/>
      </c>
      <c r="I439" s="477" t="str">
        <f t="array" ref="I439">IFERROR(IF(INDEX('Disaggregation Records'!$G$59:$G$92,MATCH(LEFT(L439,255),LEFT('Disaggregation Records'!$D$59:$D$92,255),0))=0,"",INDEX('Disaggregation Records'!$G$59:$G$92,MATCH(LEFT(L439,255),LEFT('Disaggregation Records'!$D$59:$D$92,255),0))),"")</f>
        <v/>
      </c>
      <c r="J439" s="491" t="s">
        <v>799</v>
      </c>
      <c r="K439" s="491">
        <f t="shared" si="24"/>
        <v>121</v>
      </c>
      <c r="L439" s="491" t="str">
        <f t="shared" si="25"/>
        <v/>
      </c>
      <c r="M439" s="491" t="str">
        <f t="shared" si="26"/>
        <v/>
      </c>
      <c r="N439" s="491" t="b">
        <f t="shared" si="27"/>
        <v>0</v>
      </c>
      <c r="O439" s="492" t="s">
        <v>2029</v>
      </c>
      <c r="P439" s="201"/>
      <c r="Q439" s="178"/>
      <c r="U439" s="407"/>
      <c r="V439" s="407"/>
    </row>
    <row r="440" spans="1:22" ht="37.5" customHeight="1" x14ac:dyDescent="0.25">
      <c r="A440" s="367">
        <v>20</v>
      </c>
      <c r="B440" s="386" t="str">
        <f>IFERROR(VLOOKUP(A440,'Outcome Indicators - Section C'!$A$10:$S$35,19,FALSE),"")</f>
        <v/>
      </c>
      <c r="C440" s="490" t="str">
        <f t="array" ref="C440">IFERROR(IF(INDEX('Disaggregation Records'!$E$59:$E$92,MATCH(RIGHT(L440,255),RIGHT('Disaggregation Records'!$D$59:$D$92,255),0))=0,"",INDEX('Disaggregation Records'!$E$59:$E$92,MATCH(RIGHT(L440,255),RIGHT('Disaggregation Records'!$D$59:$D$92,255),0))),"")</f>
        <v/>
      </c>
      <c r="D440" s="490" t="str">
        <f t="array" ref="D440">IFERROR(IF(INDEX('Disaggregation Records'!$F$59:$F$92,MATCH(RIGHT(L440,255),RIGHT('Disaggregation Records'!$D$59:$D$92,255),0))=0,"",INDEX('Disaggregation Records'!$F$59:$F$92,MATCH(RIGHT(L440,255),RIGHT('Disaggregation Records'!$D$59:$D$92,255),0))),"")</f>
        <v/>
      </c>
      <c r="E440" s="370" t="str">
        <f t="array" ref="E440">IFERROR(IF(INDEX('Disaggregation Data'!$K$239:$K$470,MATCH(RIGHT(M440,255),RIGHT('Disaggregation Data'!$J$239:$J$470,255),0))=0,"",INDEX('Disaggregation Data'!$K$239:$K$470,MATCH(RIGHT(M440,255),RIGHT('Disaggregation Data'!J$239:$J$470,255),0))),"")</f>
        <v/>
      </c>
      <c r="F440" s="370" t="str">
        <f t="array" ref="F440">IFERROR(IF(INDEX('Disaggregation Data'!$L$239:$L$470,MATCH(RIGHT(M440,255),RIGHT('Disaggregation Data'!$J$239:$J$470,255),0))=0,"",INDEX('Disaggregation Data'!$L$239:$L$470,MATCH(RIGHT(M440,255),RIGHT('Disaggregation Data'!J$239:$J$470,255),0))),"")</f>
        <v/>
      </c>
      <c r="G440" s="370" t="str">
        <f t="array" ref="G440">IFERROR(IF(INDEX('Disaggregation Data'!$M$239:$M$470,MATCH(RIGHT(M440,255),RIGHT('Disaggregation Data'!$J$239:$J$470,255),0))=0,"",INDEX('Disaggregation Data'!$M$239:$M$470,MATCH(RIGHT(M440,255),RIGHT('Disaggregation Data'!J$239:$J$470,255),0))),"")</f>
        <v/>
      </c>
      <c r="H440" s="369" t="str">
        <f t="array" ref="H440">IFERROR(IF(INDEX('Disaggregation Data'!$N$239:$N$470,MATCH(RIGHT(M440,255),RIGHT('Disaggregation Data'!$J$239:$J$470,255),0))=0,"",INDEX('Disaggregation Data'!$N$239:$N$470,MATCH(RIGHT(M440,255),RIGHT('Disaggregation Data'!J$239:$J$470,255),0))),"")</f>
        <v/>
      </c>
      <c r="I440" s="477" t="str">
        <f t="array" ref="I440">IFERROR(IF(INDEX('Disaggregation Records'!$G$59:$G$92,MATCH(LEFT(L440,255),LEFT('Disaggregation Records'!$D$59:$D$92,255),0))=0,"",INDEX('Disaggregation Records'!$G$59:$G$92,MATCH(LEFT(L440,255),LEFT('Disaggregation Records'!$D$59:$D$92,255),0))),"")</f>
        <v/>
      </c>
      <c r="J440" s="491" t="s">
        <v>799</v>
      </c>
      <c r="K440" s="491">
        <f t="shared" ref="K440:K477" si="28">IF(B440=B439,K439+1,0)</f>
        <v>122</v>
      </c>
      <c r="L440" s="491" t="str">
        <f t="shared" ref="L440:L477" si="29">IF(B440&lt;&gt;"",B440&amp;"-"&amp;K440,"")</f>
        <v/>
      </c>
      <c r="M440" s="491" t="str">
        <f t="shared" ref="M440:M477" si="30">IF(B440&lt;&gt;"",B440&amp;C440&amp;D440,"")</f>
        <v/>
      </c>
      <c r="N440" s="491" t="b">
        <f t="shared" ref="N440:N477" si="31">IFERROR(IF(B440&lt;&gt;"",TRUE,FALSE),"")</f>
        <v>0</v>
      </c>
      <c r="O440" s="492" t="s">
        <v>2030</v>
      </c>
      <c r="P440" s="201"/>
      <c r="Q440" s="178"/>
      <c r="U440" s="407"/>
      <c r="V440" s="407"/>
    </row>
    <row r="441" spans="1:22" ht="37.5" customHeight="1" x14ac:dyDescent="0.25">
      <c r="A441" s="367">
        <v>20</v>
      </c>
      <c r="B441" s="386" t="str">
        <f>IFERROR(VLOOKUP(A441,'Outcome Indicators - Section C'!$A$10:$S$35,19,FALSE),"")</f>
        <v/>
      </c>
      <c r="C441" s="490" t="str">
        <f t="array" ref="C441">IFERROR(IF(INDEX('Disaggregation Records'!$E$59:$E$92,MATCH(RIGHT(L441,255),RIGHT('Disaggregation Records'!$D$59:$D$92,255),0))=0,"",INDEX('Disaggregation Records'!$E$59:$E$92,MATCH(RIGHT(L441,255),RIGHT('Disaggregation Records'!$D$59:$D$92,255),0))),"")</f>
        <v/>
      </c>
      <c r="D441" s="490" t="str">
        <f t="array" ref="D441">IFERROR(IF(INDEX('Disaggregation Records'!$F$59:$F$92,MATCH(RIGHT(L441,255),RIGHT('Disaggregation Records'!$D$59:$D$92,255),0))=0,"",INDEX('Disaggregation Records'!$F$59:$F$92,MATCH(RIGHT(L441,255),RIGHT('Disaggregation Records'!$D$59:$D$92,255),0))),"")</f>
        <v/>
      </c>
      <c r="E441" s="370" t="str">
        <f t="array" ref="E441">IFERROR(IF(INDEX('Disaggregation Data'!$K$239:$K$470,MATCH(RIGHT(M441,255),RIGHT('Disaggregation Data'!$J$239:$J$470,255),0))=0,"",INDEX('Disaggregation Data'!$K$239:$K$470,MATCH(RIGHT(M441,255),RIGHT('Disaggregation Data'!J$239:$J$470,255),0))),"")</f>
        <v/>
      </c>
      <c r="F441" s="370" t="str">
        <f t="array" ref="F441">IFERROR(IF(INDEX('Disaggregation Data'!$L$239:$L$470,MATCH(RIGHT(M441,255),RIGHT('Disaggregation Data'!$J$239:$J$470,255),0))=0,"",INDEX('Disaggregation Data'!$L$239:$L$470,MATCH(RIGHT(M441,255),RIGHT('Disaggregation Data'!J$239:$J$470,255),0))),"")</f>
        <v/>
      </c>
      <c r="G441" s="370" t="str">
        <f t="array" ref="G441">IFERROR(IF(INDEX('Disaggregation Data'!$M$239:$M$470,MATCH(RIGHT(M441,255),RIGHT('Disaggregation Data'!$J$239:$J$470,255),0))=0,"",INDEX('Disaggregation Data'!$M$239:$M$470,MATCH(RIGHT(M441,255),RIGHT('Disaggregation Data'!J$239:$J$470,255),0))),"")</f>
        <v/>
      </c>
      <c r="H441" s="369" t="str">
        <f t="array" ref="H441">IFERROR(IF(INDEX('Disaggregation Data'!$N$239:$N$470,MATCH(RIGHT(M441,255),RIGHT('Disaggregation Data'!$J$239:$J$470,255),0))=0,"",INDEX('Disaggregation Data'!$N$239:$N$470,MATCH(RIGHT(M441,255),RIGHT('Disaggregation Data'!J$239:$J$470,255),0))),"")</f>
        <v/>
      </c>
      <c r="I441" s="477" t="str">
        <f t="array" ref="I441">IFERROR(IF(INDEX('Disaggregation Records'!$G$59:$G$92,MATCH(LEFT(L441,255),LEFT('Disaggregation Records'!$D$59:$D$92,255),0))=0,"",INDEX('Disaggregation Records'!$G$59:$G$92,MATCH(LEFT(L441,255),LEFT('Disaggregation Records'!$D$59:$D$92,255),0))),"")</f>
        <v/>
      </c>
      <c r="J441" s="491" t="s">
        <v>799</v>
      </c>
      <c r="K441" s="491">
        <f t="shared" si="28"/>
        <v>123</v>
      </c>
      <c r="L441" s="491" t="str">
        <f t="shared" si="29"/>
        <v/>
      </c>
      <c r="M441" s="491" t="str">
        <f t="shared" si="30"/>
        <v/>
      </c>
      <c r="N441" s="491" t="b">
        <f t="shared" si="31"/>
        <v>0</v>
      </c>
      <c r="O441" s="492" t="s">
        <v>2031</v>
      </c>
      <c r="P441" s="201"/>
      <c r="Q441" s="178"/>
      <c r="U441" s="407"/>
      <c r="V441" s="407"/>
    </row>
    <row r="442" spans="1:22" ht="37.5" customHeight="1" x14ac:dyDescent="0.25">
      <c r="A442" s="367">
        <v>20</v>
      </c>
      <c r="B442" s="386" t="str">
        <f>IFERROR(VLOOKUP(A442,'Outcome Indicators - Section C'!$A$10:$S$35,19,FALSE),"")</f>
        <v/>
      </c>
      <c r="C442" s="490" t="str">
        <f t="array" ref="C442">IFERROR(IF(INDEX('Disaggregation Records'!$E$59:$E$92,MATCH(RIGHT(L442,255),RIGHT('Disaggregation Records'!$D$59:$D$92,255),0))=0,"",INDEX('Disaggregation Records'!$E$59:$E$92,MATCH(RIGHT(L442,255),RIGHT('Disaggregation Records'!$D$59:$D$92,255),0))),"")</f>
        <v/>
      </c>
      <c r="D442" s="490" t="str">
        <f t="array" ref="D442">IFERROR(IF(INDEX('Disaggregation Records'!$F$59:$F$92,MATCH(RIGHT(L442,255),RIGHT('Disaggregation Records'!$D$59:$D$92,255),0))=0,"",INDEX('Disaggregation Records'!$F$59:$F$92,MATCH(RIGHT(L442,255),RIGHT('Disaggregation Records'!$D$59:$D$92,255),0))),"")</f>
        <v/>
      </c>
      <c r="E442" s="370" t="str">
        <f t="array" ref="E442">IFERROR(IF(INDEX('Disaggregation Data'!$K$239:$K$470,MATCH(RIGHT(M442,255),RIGHT('Disaggregation Data'!$J$239:$J$470,255),0))=0,"",INDEX('Disaggregation Data'!$K$239:$K$470,MATCH(RIGHT(M442,255),RIGHT('Disaggregation Data'!J$239:$J$470,255),0))),"")</f>
        <v/>
      </c>
      <c r="F442" s="370" t="str">
        <f t="array" ref="F442">IFERROR(IF(INDEX('Disaggregation Data'!$L$239:$L$470,MATCH(RIGHT(M442,255),RIGHT('Disaggregation Data'!$J$239:$J$470,255),0))=0,"",INDEX('Disaggregation Data'!$L$239:$L$470,MATCH(RIGHT(M442,255),RIGHT('Disaggregation Data'!J$239:$J$470,255),0))),"")</f>
        <v/>
      </c>
      <c r="G442" s="370" t="str">
        <f t="array" ref="G442">IFERROR(IF(INDEX('Disaggregation Data'!$M$239:$M$470,MATCH(RIGHT(M442,255),RIGHT('Disaggregation Data'!$J$239:$J$470,255),0))=0,"",INDEX('Disaggregation Data'!$M$239:$M$470,MATCH(RIGHT(M442,255),RIGHT('Disaggregation Data'!J$239:$J$470,255),0))),"")</f>
        <v/>
      </c>
      <c r="H442" s="369" t="str">
        <f t="array" ref="H442">IFERROR(IF(INDEX('Disaggregation Data'!$N$239:$N$470,MATCH(RIGHT(M442,255),RIGHT('Disaggregation Data'!$J$239:$J$470,255),0))=0,"",INDEX('Disaggregation Data'!$N$239:$N$470,MATCH(RIGHT(M442,255),RIGHT('Disaggregation Data'!J$239:$J$470,255),0))),"")</f>
        <v/>
      </c>
      <c r="I442" s="477" t="str">
        <f t="array" ref="I442">IFERROR(IF(INDEX('Disaggregation Records'!$G$59:$G$92,MATCH(LEFT(L442,255),LEFT('Disaggregation Records'!$D$59:$D$92,255),0))=0,"",INDEX('Disaggregation Records'!$G$59:$G$92,MATCH(LEFT(L442,255),LEFT('Disaggregation Records'!$D$59:$D$92,255),0))),"")</f>
        <v/>
      </c>
      <c r="J442" s="491" t="s">
        <v>799</v>
      </c>
      <c r="K442" s="491">
        <f t="shared" si="28"/>
        <v>124</v>
      </c>
      <c r="L442" s="491" t="str">
        <f t="shared" si="29"/>
        <v/>
      </c>
      <c r="M442" s="491" t="str">
        <f t="shared" si="30"/>
        <v/>
      </c>
      <c r="N442" s="491" t="b">
        <f t="shared" si="31"/>
        <v>0</v>
      </c>
      <c r="O442" s="492" t="s">
        <v>2032</v>
      </c>
      <c r="P442" s="201"/>
      <c r="Q442" s="178"/>
      <c r="U442" s="407"/>
      <c r="V442" s="407"/>
    </row>
    <row r="443" spans="1:22" ht="37.5" customHeight="1" x14ac:dyDescent="0.25">
      <c r="A443" s="367">
        <v>20</v>
      </c>
      <c r="B443" s="386" t="str">
        <f>IFERROR(VLOOKUP(A443,'Outcome Indicators - Section C'!$A$10:$S$35,19,FALSE),"")</f>
        <v/>
      </c>
      <c r="C443" s="490" t="str">
        <f t="array" ref="C443">IFERROR(IF(INDEX('Disaggregation Records'!$E$59:$E$92,MATCH(RIGHT(L443,255),RIGHT('Disaggregation Records'!$D$59:$D$92,255),0))=0,"",INDEX('Disaggregation Records'!$E$59:$E$92,MATCH(RIGHT(L443,255),RIGHT('Disaggregation Records'!$D$59:$D$92,255),0))),"")</f>
        <v/>
      </c>
      <c r="D443" s="490" t="str">
        <f t="array" ref="D443">IFERROR(IF(INDEX('Disaggregation Records'!$F$59:$F$92,MATCH(RIGHT(L443,255),RIGHT('Disaggregation Records'!$D$59:$D$92,255),0))=0,"",INDEX('Disaggregation Records'!$F$59:$F$92,MATCH(RIGHT(L443,255),RIGHT('Disaggregation Records'!$D$59:$D$92,255),0))),"")</f>
        <v/>
      </c>
      <c r="E443" s="370" t="str">
        <f t="array" ref="E443">IFERROR(IF(INDEX('Disaggregation Data'!$K$239:$K$470,MATCH(RIGHT(M443,255),RIGHT('Disaggregation Data'!$J$239:$J$470,255),0))=0,"",INDEX('Disaggregation Data'!$K$239:$K$470,MATCH(RIGHT(M443,255),RIGHT('Disaggregation Data'!J$239:$J$470,255),0))),"")</f>
        <v/>
      </c>
      <c r="F443" s="370" t="str">
        <f t="array" ref="F443">IFERROR(IF(INDEX('Disaggregation Data'!$L$239:$L$470,MATCH(RIGHT(M443,255),RIGHT('Disaggregation Data'!$J$239:$J$470,255),0))=0,"",INDEX('Disaggregation Data'!$L$239:$L$470,MATCH(RIGHT(M443,255),RIGHT('Disaggregation Data'!J$239:$J$470,255),0))),"")</f>
        <v/>
      </c>
      <c r="G443" s="370" t="str">
        <f t="array" ref="G443">IFERROR(IF(INDEX('Disaggregation Data'!$M$239:$M$470,MATCH(RIGHT(M443,255),RIGHT('Disaggregation Data'!$J$239:$J$470,255),0))=0,"",INDEX('Disaggregation Data'!$M$239:$M$470,MATCH(RIGHT(M443,255),RIGHT('Disaggregation Data'!J$239:$J$470,255),0))),"")</f>
        <v/>
      </c>
      <c r="H443" s="369" t="str">
        <f t="array" ref="H443">IFERROR(IF(INDEX('Disaggregation Data'!$N$239:$N$470,MATCH(RIGHT(M443,255),RIGHT('Disaggregation Data'!$J$239:$J$470,255),0))=0,"",INDEX('Disaggregation Data'!$N$239:$N$470,MATCH(RIGHT(M443,255),RIGHT('Disaggregation Data'!J$239:$J$470,255),0))),"")</f>
        <v/>
      </c>
      <c r="I443" s="477" t="str">
        <f t="array" ref="I443">IFERROR(IF(INDEX('Disaggregation Records'!$G$59:$G$92,MATCH(LEFT(L443,255),LEFT('Disaggregation Records'!$D$59:$D$92,255),0))=0,"",INDEX('Disaggregation Records'!$G$59:$G$92,MATCH(LEFT(L443,255),LEFT('Disaggregation Records'!$D$59:$D$92,255),0))),"")</f>
        <v/>
      </c>
      <c r="J443" s="491" t="s">
        <v>799</v>
      </c>
      <c r="K443" s="491">
        <f t="shared" si="28"/>
        <v>125</v>
      </c>
      <c r="L443" s="491" t="str">
        <f t="shared" si="29"/>
        <v/>
      </c>
      <c r="M443" s="491" t="str">
        <f t="shared" si="30"/>
        <v/>
      </c>
      <c r="N443" s="491" t="b">
        <f t="shared" si="31"/>
        <v>0</v>
      </c>
      <c r="O443" s="492" t="s">
        <v>2033</v>
      </c>
      <c r="P443" s="201"/>
      <c r="Q443" s="178"/>
      <c r="U443" s="407"/>
      <c r="V443" s="407"/>
    </row>
    <row r="444" spans="1:22" ht="37.5" customHeight="1" x14ac:dyDescent="0.25">
      <c r="A444" s="367">
        <v>20</v>
      </c>
      <c r="B444" s="386" t="str">
        <f>IFERROR(VLOOKUP(A444,'Outcome Indicators - Section C'!$A$10:$S$35,19,FALSE),"")</f>
        <v/>
      </c>
      <c r="C444" s="490" t="str">
        <f t="array" ref="C444">IFERROR(IF(INDEX('Disaggregation Records'!$E$59:$E$92,MATCH(RIGHT(L444,255),RIGHT('Disaggregation Records'!$D$59:$D$92,255),0))=0,"",INDEX('Disaggregation Records'!$E$59:$E$92,MATCH(RIGHT(L444,255),RIGHT('Disaggregation Records'!$D$59:$D$92,255),0))),"")</f>
        <v/>
      </c>
      <c r="D444" s="490" t="str">
        <f t="array" ref="D444">IFERROR(IF(INDEX('Disaggregation Records'!$F$59:$F$92,MATCH(RIGHT(L444,255),RIGHT('Disaggregation Records'!$D$59:$D$92,255),0))=0,"",INDEX('Disaggregation Records'!$F$59:$F$92,MATCH(RIGHT(L444,255),RIGHT('Disaggregation Records'!$D$59:$D$92,255),0))),"")</f>
        <v/>
      </c>
      <c r="E444" s="370" t="str">
        <f t="array" ref="E444">IFERROR(IF(INDEX('Disaggregation Data'!$K$239:$K$470,MATCH(RIGHT(M444,255),RIGHT('Disaggregation Data'!$J$239:$J$470,255),0))=0,"",INDEX('Disaggregation Data'!$K$239:$K$470,MATCH(RIGHT(M444,255),RIGHT('Disaggregation Data'!J$239:$J$470,255),0))),"")</f>
        <v/>
      </c>
      <c r="F444" s="370" t="str">
        <f t="array" ref="F444">IFERROR(IF(INDEX('Disaggregation Data'!$L$239:$L$470,MATCH(RIGHT(M444,255),RIGHT('Disaggregation Data'!$J$239:$J$470,255),0))=0,"",INDEX('Disaggregation Data'!$L$239:$L$470,MATCH(RIGHT(M444,255),RIGHT('Disaggregation Data'!J$239:$J$470,255),0))),"")</f>
        <v/>
      </c>
      <c r="G444" s="370" t="str">
        <f t="array" ref="G444">IFERROR(IF(INDEX('Disaggregation Data'!$M$239:$M$470,MATCH(RIGHT(M444,255),RIGHT('Disaggregation Data'!$J$239:$J$470,255),0))=0,"",INDEX('Disaggregation Data'!$M$239:$M$470,MATCH(RIGHT(M444,255),RIGHT('Disaggregation Data'!J$239:$J$470,255),0))),"")</f>
        <v/>
      </c>
      <c r="H444" s="369" t="str">
        <f t="array" ref="H444">IFERROR(IF(INDEX('Disaggregation Data'!$N$239:$N$470,MATCH(RIGHT(M444,255),RIGHT('Disaggregation Data'!$J$239:$J$470,255),0))=0,"",INDEX('Disaggregation Data'!$N$239:$N$470,MATCH(RIGHT(M444,255),RIGHT('Disaggregation Data'!J$239:$J$470,255),0))),"")</f>
        <v/>
      </c>
      <c r="I444" s="477" t="str">
        <f t="array" ref="I444">IFERROR(IF(INDEX('Disaggregation Records'!$G$59:$G$92,MATCH(LEFT(L444,255),LEFT('Disaggregation Records'!$D$59:$D$92,255),0))=0,"",INDEX('Disaggregation Records'!$G$59:$G$92,MATCH(LEFT(L444,255),LEFT('Disaggregation Records'!$D$59:$D$92,255),0))),"")</f>
        <v/>
      </c>
      <c r="J444" s="491" t="s">
        <v>799</v>
      </c>
      <c r="K444" s="491">
        <f t="shared" si="28"/>
        <v>126</v>
      </c>
      <c r="L444" s="491" t="str">
        <f t="shared" si="29"/>
        <v/>
      </c>
      <c r="M444" s="491" t="str">
        <f t="shared" si="30"/>
        <v/>
      </c>
      <c r="N444" s="491" t="b">
        <f t="shared" si="31"/>
        <v>0</v>
      </c>
      <c r="O444" s="492" t="s">
        <v>2034</v>
      </c>
      <c r="P444" s="201"/>
      <c r="Q444" s="178"/>
      <c r="U444" s="407"/>
      <c r="V444" s="407"/>
    </row>
    <row r="445" spans="1:22" ht="37.5" customHeight="1" x14ac:dyDescent="0.25">
      <c r="A445" s="367">
        <v>20</v>
      </c>
      <c r="B445" s="386" t="str">
        <f>IFERROR(VLOOKUP(A445,'Outcome Indicators - Section C'!$A$10:$S$35,19,FALSE),"")</f>
        <v/>
      </c>
      <c r="C445" s="490" t="str">
        <f t="array" ref="C445">IFERROR(IF(INDEX('Disaggregation Records'!$E$59:$E$92,MATCH(RIGHT(L445,255),RIGHT('Disaggregation Records'!$D$59:$D$92,255),0))=0,"",INDEX('Disaggregation Records'!$E$59:$E$92,MATCH(RIGHT(L445,255),RIGHT('Disaggregation Records'!$D$59:$D$92,255),0))),"")</f>
        <v/>
      </c>
      <c r="D445" s="490" t="str">
        <f t="array" ref="D445">IFERROR(IF(INDEX('Disaggregation Records'!$F$59:$F$92,MATCH(RIGHT(L445,255),RIGHT('Disaggregation Records'!$D$59:$D$92,255),0))=0,"",INDEX('Disaggregation Records'!$F$59:$F$92,MATCH(RIGHT(L445,255),RIGHT('Disaggregation Records'!$D$59:$D$92,255),0))),"")</f>
        <v/>
      </c>
      <c r="E445" s="370" t="str">
        <f t="array" ref="E445">IFERROR(IF(INDEX('Disaggregation Data'!$K$239:$K$470,MATCH(RIGHT(M445,255),RIGHT('Disaggregation Data'!$J$239:$J$470,255),0))=0,"",INDEX('Disaggregation Data'!$K$239:$K$470,MATCH(RIGHT(M445,255),RIGHT('Disaggregation Data'!J$239:$J$470,255),0))),"")</f>
        <v/>
      </c>
      <c r="F445" s="370" t="str">
        <f t="array" ref="F445">IFERROR(IF(INDEX('Disaggregation Data'!$L$239:$L$470,MATCH(RIGHT(M445,255),RIGHT('Disaggregation Data'!$J$239:$J$470,255),0))=0,"",INDEX('Disaggregation Data'!$L$239:$L$470,MATCH(RIGHT(M445,255),RIGHT('Disaggregation Data'!J$239:$J$470,255),0))),"")</f>
        <v/>
      </c>
      <c r="G445" s="370" t="str">
        <f t="array" ref="G445">IFERROR(IF(INDEX('Disaggregation Data'!$M$239:$M$470,MATCH(RIGHT(M445,255),RIGHT('Disaggregation Data'!$J$239:$J$470,255),0))=0,"",INDEX('Disaggregation Data'!$M$239:$M$470,MATCH(RIGHT(M445,255),RIGHT('Disaggregation Data'!J$239:$J$470,255),0))),"")</f>
        <v/>
      </c>
      <c r="H445" s="369" t="str">
        <f t="array" ref="H445">IFERROR(IF(INDEX('Disaggregation Data'!$N$239:$N$470,MATCH(RIGHT(M445,255),RIGHT('Disaggregation Data'!$J$239:$J$470,255),0))=0,"",INDEX('Disaggregation Data'!$N$239:$N$470,MATCH(RIGHT(M445,255),RIGHT('Disaggregation Data'!J$239:$J$470,255),0))),"")</f>
        <v/>
      </c>
      <c r="I445" s="477" t="str">
        <f t="array" ref="I445">IFERROR(IF(INDEX('Disaggregation Records'!$G$59:$G$92,MATCH(LEFT(L445,255),LEFT('Disaggregation Records'!$D$59:$D$92,255),0))=0,"",INDEX('Disaggregation Records'!$G$59:$G$92,MATCH(LEFT(L445,255),LEFT('Disaggregation Records'!$D$59:$D$92,255),0))),"")</f>
        <v/>
      </c>
      <c r="J445" s="491" t="s">
        <v>799</v>
      </c>
      <c r="K445" s="491">
        <f t="shared" si="28"/>
        <v>127</v>
      </c>
      <c r="L445" s="491" t="str">
        <f t="shared" si="29"/>
        <v/>
      </c>
      <c r="M445" s="491" t="str">
        <f t="shared" si="30"/>
        <v/>
      </c>
      <c r="N445" s="491" t="b">
        <f t="shared" si="31"/>
        <v>0</v>
      </c>
      <c r="O445" s="492" t="s">
        <v>2035</v>
      </c>
      <c r="P445" s="201"/>
      <c r="Q445" s="178"/>
      <c r="U445" s="407"/>
      <c r="V445" s="407"/>
    </row>
    <row r="446" spans="1:22" ht="37.5" customHeight="1" x14ac:dyDescent="0.25">
      <c r="A446" s="367">
        <v>20</v>
      </c>
      <c r="B446" s="386" t="str">
        <f>IFERROR(VLOOKUP(A446,'Outcome Indicators - Section C'!$A$10:$S$35,19,FALSE),"")</f>
        <v/>
      </c>
      <c r="C446" s="490" t="str">
        <f t="array" ref="C446">IFERROR(IF(INDEX('Disaggregation Records'!$E$59:$E$92,MATCH(RIGHT(L446,255),RIGHT('Disaggregation Records'!$D$59:$D$92,255),0))=0,"",INDEX('Disaggregation Records'!$E$59:$E$92,MATCH(RIGHT(L446,255),RIGHT('Disaggregation Records'!$D$59:$D$92,255),0))),"")</f>
        <v/>
      </c>
      <c r="D446" s="490" t="str">
        <f t="array" ref="D446">IFERROR(IF(INDEX('Disaggregation Records'!$F$59:$F$92,MATCH(RIGHT(L446,255),RIGHT('Disaggregation Records'!$D$59:$D$92,255),0))=0,"",INDEX('Disaggregation Records'!$F$59:$F$92,MATCH(RIGHT(L446,255),RIGHT('Disaggregation Records'!$D$59:$D$92,255),0))),"")</f>
        <v/>
      </c>
      <c r="E446" s="370" t="str">
        <f t="array" ref="E446">IFERROR(IF(INDEX('Disaggregation Data'!$K$239:$K$470,MATCH(RIGHT(M446,255),RIGHT('Disaggregation Data'!$J$239:$J$470,255),0))=0,"",INDEX('Disaggregation Data'!$K$239:$K$470,MATCH(RIGHT(M446,255),RIGHT('Disaggregation Data'!J$239:$J$470,255),0))),"")</f>
        <v/>
      </c>
      <c r="F446" s="370" t="str">
        <f t="array" ref="F446">IFERROR(IF(INDEX('Disaggregation Data'!$L$239:$L$470,MATCH(RIGHT(M446,255),RIGHT('Disaggregation Data'!$J$239:$J$470,255),0))=0,"",INDEX('Disaggregation Data'!$L$239:$L$470,MATCH(RIGHT(M446,255),RIGHT('Disaggregation Data'!J$239:$J$470,255),0))),"")</f>
        <v/>
      </c>
      <c r="G446" s="370" t="str">
        <f t="array" ref="G446">IFERROR(IF(INDEX('Disaggregation Data'!$M$239:$M$470,MATCH(RIGHT(M446,255),RIGHT('Disaggregation Data'!$J$239:$J$470,255),0))=0,"",INDEX('Disaggregation Data'!$M$239:$M$470,MATCH(RIGHT(M446,255),RIGHT('Disaggregation Data'!J$239:$J$470,255),0))),"")</f>
        <v/>
      </c>
      <c r="H446" s="369" t="str">
        <f t="array" ref="H446">IFERROR(IF(INDEX('Disaggregation Data'!$N$239:$N$470,MATCH(RIGHT(M446,255),RIGHT('Disaggregation Data'!$J$239:$J$470,255),0))=0,"",INDEX('Disaggregation Data'!$N$239:$N$470,MATCH(RIGHT(M446,255),RIGHT('Disaggregation Data'!J$239:$J$470,255),0))),"")</f>
        <v/>
      </c>
      <c r="I446" s="477" t="str">
        <f t="array" ref="I446">IFERROR(IF(INDEX('Disaggregation Records'!$G$59:$G$92,MATCH(LEFT(L446,255),LEFT('Disaggregation Records'!$D$59:$D$92,255),0))=0,"",INDEX('Disaggregation Records'!$G$59:$G$92,MATCH(LEFT(L446,255),LEFT('Disaggregation Records'!$D$59:$D$92,255),0))),"")</f>
        <v/>
      </c>
      <c r="J446" s="491" t="s">
        <v>799</v>
      </c>
      <c r="K446" s="491">
        <f t="shared" si="28"/>
        <v>128</v>
      </c>
      <c r="L446" s="491" t="str">
        <f t="shared" si="29"/>
        <v/>
      </c>
      <c r="M446" s="491" t="str">
        <f t="shared" si="30"/>
        <v/>
      </c>
      <c r="N446" s="491" t="b">
        <f t="shared" si="31"/>
        <v>0</v>
      </c>
      <c r="O446" s="492" t="s">
        <v>2036</v>
      </c>
      <c r="P446" s="201"/>
      <c r="Q446" s="178"/>
      <c r="U446" s="407"/>
      <c r="V446" s="407"/>
    </row>
    <row r="447" spans="1:22" ht="37.5" customHeight="1" x14ac:dyDescent="0.25">
      <c r="A447" s="367">
        <v>20</v>
      </c>
      <c r="B447" s="386" t="str">
        <f>IFERROR(VLOOKUP(A447,'Outcome Indicators - Section C'!$A$10:$S$35,19,FALSE),"")</f>
        <v/>
      </c>
      <c r="C447" s="490" t="str">
        <f t="array" ref="C447">IFERROR(IF(INDEX('Disaggregation Records'!$E$59:$E$92,MATCH(RIGHT(L447,255),RIGHT('Disaggregation Records'!$D$59:$D$92,255),0))=0,"",INDEX('Disaggregation Records'!$E$59:$E$92,MATCH(RIGHT(L447,255),RIGHT('Disaggregation Records'!$D$59:$D$92,255),0))),"")</f>
        <v/>
      </c>
      <c r="D447" s="490" t="str">
        <f t="array" ref="D447">IFERROR(IF(INDEX('Disaggregation Records'!$F$59:$F$92,MATCH(RIGHT(L447,255),RIGHT('Disaggregation Records'!$D$59:$D$92,255),0))=0,"",INDEX('Disaggregation Records'!$F$59:$F$92,MATCH(RIGHT(L447,255),RIGHT('Disaggregation Records'!$D$59:$D$92,255),0))),"")</f>
        <v/>
      </c>
      <c r="E447" s="370" t="str">
        <f t="array" ref="E447">IFERROR(IF(INDEX('Disaggregation Data'!$K$239:$K$470,MATCH(RIGHT(M447,255),RIGHT('Disaggregation Data'!$J$239:$J$470,255),0))=0,"",INDEX('Disaggregation Data'!$K$239:$K$470,MATCH(RIGHT(M447,255),RIGHT('Disaggregation Data'!J$239:$J$470,255),0))),"")</f>
        <v/>
      </c>
      <c r="F447" s="370" t="str">
        <f t="array" ref="F447">IFERROR(IF(INDEX('Disaggregation Data'!$L$239:$L$470,MATCH(RIGHT(M447,255),RIGHT('Disaggregation Data'!$J$239:$J$470,255),0))=0,"",INDEX('Disaggregation Data'!$L$239:$L$470,MATCH(RIGHT(M447,255),RIGHT('Disaggregation Data'!J$239:$J$470,255),0))),"")</f>
        <v/>
      </c>
      <c r="G447" s="370" t="str">
        <f t="array" ref="G447">IFERROR(IF(INDEX('Disaggregation Data'!$M$239:$M$470,MATCH(RIGHT(M447,255),RIGHT('Disaggregation Data'!$J$239:$J$470,255),0))=0,"",INDEX('Disaggregation Data'!$M$239:$M$470,MATCH(RIGHT(M447,255),RIGHT('Disaggregation Data'!J$239:$J$470,255),0))),"")</f>
        <v/>
      </c>
      <c r="H447" s="369" t="str">
        <f t="array" ref="H447">IFERROR(IF(INDEX('Disaggregation Data'!$N$239:$N$470,MATCH(RIGHT(M447,255),RIGHT('Disaggregation Data'!$J$239:$J$470,255),0))=0,"",INDEX('Disaggregation Data'!$N$239:$N$470,MATCH(RIGHT(M447,255),RIGHT('Disaggregation Data'!J$239:$J$470,255),0))),"")</f>
        <v/>
      </c>
      <c r="I447" s="477" t="str">
        <f t="array" ref="I447">IFERROR(IF(INDEX('Disaggregation Records'!$G$59:$G$92,MATCH(LEFT(L447,255),LEFT('Disaggregation Records'!$D$59:$D$92,255),0))=0,"",INDEX('Disaggregation Records'!$G$59:$G$92,MATCH(LEFT(L447,255),LEFT('Disaggregation Records'!$D$59:$D$92,255),0))),"")</f>
        <v/>
      </c>
      <c r="J447" s="491" t="s">
        <v>799</v>
      </c>
      <c r="K447" s="491">
        <f t="shared" si="28"/>
        <v>129</v>
      </c>
      <c r="L447" s="491" t="str">
        <f t="shared" si="29"/>
        <v/>
      </c>
      <c r="M447" s="491" t="str">
        <f t="shared" si="30"/>
        <v/>
      </c>
      <c r="N447" s="491" t="b">
        <f t="shared" si="31"/>
        <v>0</v>
      </c>
      <c r="O447" s="492" t="s">
        <v>2037</v>
      </c>
      <c r="P447" s="201"/>
      <c r="Q447" s="178"/>
      <c r="U447" s="407"/>
      <c r="V447" s="407"/>
    </row>
    <row r="448" spans="1:22" ht="37.5" customHeight="1" x14ac:dyDescent="0.25">
      <c r="A448" s="367">
        <v>21</v>
      </c>
      <c r="B448" s="386" t="str">
        <f>IFERROR(VLOOKUP(A448,'Outcome Indicators - Section C'!$A$10:$S$35,19,FALSE),"")</f>
        <v/>
      </c>
      <c r="C448" s="490" t="str">
        <f t="array" ref="C448">IFERROR(IF(INDEX('Disaggregation Records'!$E$59:$E$92,MATCH(RIGHT(L448,255),RIGHT('Disaggregation Records'!$D$59:$D$92,255),0))=0,"",INDEX('Disaggregation Records'!$E$59:$E$92,MATCH(RIGHT(L448,255),RIGHT('Disaggregation Records'!$D$59:$D$92,255),0))),"")</f>
        <v/>
      </c>
      <c r="D448" s="490" t="str">
        <f t="array" ref="D448">IFERROR(IF(INDEX('Disaggregation Records'!$F$59:$F$92,MATCH(RIGHT(L448,255),RIGHT('Disaggregation Records'!$D$59:$D$92,255),0))=0,"",INDEX('Disaggregation Records'!$F$59:$F$92,MATCH(RIGHT(L448,255),RIGHT('Disaggregation Records'!$D$59:$D$92,255),0))),"")</f>
        <v/>
      </c>
      <c r="E448" s="370" t="str">
        <f t="array" ref="E448">IFERROR(IF(INDEX('Disaggregation Data'!$K$239:$K$470,MATCH(RIGHT(M448,255),RIGHT('Disaggregation Data'!$J$239:$J$470,255),0))=0,"",INDEX('Disaggregation Data'!$K$239:$K$470,MATCH(RIGHT(M448,255),RIGHT('Disaggregation Data'!J$239:$J$470,255),0))),"")</f>
        <v/>
      </c>
      <c r="F448" s="370" t="str">
        <f t="array" ref="F448">IFERROR(IF(INDEX('Disaggregation Data'!$L$239:$L$470,MATCH(RIGHT(M448,255),RIGHT('Disaggregation Data'!$J$239:$J$470,255),0))=0,"",INDEX('Disaggregation Data'!$L$239:$L$470,MATCH(RIGHT(M448,255),RIGHT('Disaggregation Data'!J$239:$J$470,255),0))),"")</f>
        <v/>
      </c>
      <c r="G448" s="370" t="str">
        <f t="array" ref="G448">IFERROR(IF(INDEX('Disaggregation Data'!$M$239:$M$470,MATCH(RIGHT(M448,255),RIGHT('Disaggregation Data'!$J$239:$J$470,255),0))=0,"",INDEX('Disaggregation Data'!$M$239:$M$470,MATCH(RIGHT(M448,255),RIGHT('Disaggregation Data'!J$239:$J$470,255),0))),"")</f>
        <v/>
      </c>
      <c r="H448" s="369" t="str">
        <f t="array" ref="H448">IFERROR(IF(INDEX('Disaggregation Data'!$N$239:$N$470,MATCH(RIGHT(M448,255),RIGHT('Disaggregation Data'!$J$239:$J$470,255),0))=0,"",INDEX('Disaggregation Data'!$N$239:$N$470,MATCH(RIGHT(M448,255),RIGHT('Disaggregation Data'!J$239:$J$470,255),0))),"")</f>
        <v/>
      </c>
      <c r="I448" s="477" t="str">
        <f t="array" ref="I448">IFERROR(IF(INDEX('Disaggregation Records'!$G$59:$G$92,MATCH(LEFT(L448,255),LEFT('Disaggregation Records'!$D$59:$D$92,255),0))=0,"",INDEX('Disaggregation Records'!$G$59:$G$92,MATCH(LEFT(L448,255),LEFT('Disaggregation Records'!$D$59:$D$92,255),0))),"")</f>
        <v/>
      </c>
      <c r="J448" s="491" t="s">
        <v>800</v>
      </c>
      <c r="K448" s="491">
        <f t="shared" si="28"/>
        <v>130</v>
      </c>
      <c r="L448" s="491" t="str">
        <f t="shared" si="29"/>
        <v/>
      </c>
      <c r="M448" s="491" t="str">
        <f t="shared" si="30"/>
        <v/>
      </c>
      <c r="N448" s="491" t="b">
        <f t="shared" si="31"/>
        <v>0</v>
      </c>
      <c r="O448" s="492" t="s">
        <v>2038</v>
      </c>
      <c r="P448" s="201"/>
      <c r="Q448" s="178"/>
      <c r="U448" s="407"/>
      <c r="V448" s="407"/>
    </row>
    <row r="449" spans="1:22" ht="37.5" customHeight="1" x14ac:dyDescent="0.25">
      <c r="A449" s="367">
        <v>21</v>
      </c>
      <c r="B449" s="386" t="str">
        <f>IFERROR(VLOOKUP(A449,'Outcome Indicators - Section C'!$A$10:$S$35,19,FALSE),"")</f>
        <v/>
      </c>
      <c r="C449" s="490" t="str">
        <f t="array" ref="C449">IFERROR(IF(INDEX('Disaggregation Records'!$E$59:$E$92,MATCH(RIGHT(L449,255),RIGHT('Disaggregation Records'!$D$59:$D$92,255),0))=0,"",INDEX('Disaggregation Records'!$E$59:$E$92,MATCH(RIGHT(L449,255),RIGHT('Disaggregation Records'!$D$59:$D$92,255),0))),"")</f>
        <v/>
      </c>
      <c r="D449" s="490" t="str">
        <f t="array" ref="D449">IFERROR(IF(INDEX('Disaggregation Records'!$F$59:$F$92,MATCH(RIGHT(L449,255),RIGHT('Disaggregation Records'!$D$59:$D$92,255),0))=0,"",INDEX('Disaggregation Records'!$F$59:$F$92,MATCH(RIGHT(L449,255),RIGHT('Disaggregation Records'!$D$59:$D$92,255),0))),"")</f>
        <v/>
      </c>
      <c r="E449" s="370" t="str">
        <f t="array" ref="E449">IFERROR(IF(INDEX('Disaggregation Data'!$K$239:$K$470,MATCH(RIGHT(M449,255),RIGHT('Disaggregation Data'!$J$239:$J$470,255),0))=0,"",INDEX('Disaggregation Data'!$K$239:$K$470,MATCH(RIGHT(M449,255),RIGHT('Disaggregation Data'!J$239:$J$470,255),0))),"")</f>
        <v/>
      </c>
      <c r="F449" s="370" t="str">
        <f t="array" ref="F449">IFERROR(IF(INDEX('Disaggregation Data'!$L$239:$L$470,MATCH(RIGHT(M449,255),RIGHT('Disaggregation Data'!$J$239:$J$470,255),0))=0,"",INDEX('Disaggregation Data'!$L$239:$L$470,MATCH(RIGHT(M449,255),RIGHT('Disaggregation Data'!J$239:$J$470,255),0))),"")</f>
        <v/>
      </c>
      <c r="G449" s="370" t="str">
        <f t="array" ref="G449">IFERROR(IF(INDEX('Disaggregation Data'!$M$239:$M$470,MATCH(RIGHT(M449,255),RIGHT('Disaggregation Data'!$J$239:$J$470,255),0))=0,"",INDEX('Disaggregation Data'!$M$239:$M$470,MATCH(RIGHT(M449,255),RIGHT('Disaggregation Data'!J$239:$J$470,255),0))),"")</f>
        <v/>
      </c>
      <c r="H449" s="369" t="str">
        <f t="array" ref="H449">IFERROR(IF(INDEX('Disaggregation Data'!$N$239:$N$470,MATCH(RIGHT(M449,255),RIGHT('Disaggregation Data'!$J$239:$J$470,255),0))=0,"",INDEX('Disaggregation Data'!$N$239:$N$470,MATCH(RIGHT(M449,255),RIGHT('Disaggregation Data'!J$239:$J$470,255),0))),"")</f>
        <v/>
      </c>
      <c r="I449" s="477" t="str">
        <f t="array" ref="I449">IFERROR(IF(INDEX('Disaggregation Records'!$G$59:$G$92,MATCH(LEFT(L449,255),LEFT('Disaggregation Records'!$D$59:$D$92,255),0))=0,"",INDEX('Disaggregation Records'!$G$59:$G$92,MATCH(LEFT(L449,255),LEFT('Disaggregation Records'!$D$59:$D$92,255),0))),"")</f>
        <v/>
      </c>
      <c r="J449" s="491" t="s">
        <v>800</v>
      </c>
      <c r="K449" s="491">
        <f t="shared" si="28"/>
        <v>131</v>
      </c>
      <c r="L449" s="491" t="str">
        <f t="shared" si="29"/>
        <v/>
      </c>
      <c r="M449" s="491" t="str">
        <f t="shared" si="30"/>
        <v/>
      </c>
      <c r="N449" s="491" t="b">
        <f t="shared" si="31"/>
        <v>0</v>
      </c>
      <c r="O449" s="492" t="s">
        <v>2039</v>
      </c>
      <c r="P449" s="201"/>
      <c r="Q449" s="178"/>
      <c r="U449" s="407"/>
      <c r="V449" s="407"/>
    </row>
    <row r="450" spans="1:22" ht="37.5" customHeight="1" x14ac:dyDescent="0.25">
      <c r="A450" s="367">
        <v>21</v>
      </c>
      <c r="B450" s="386" t="str">
        <f>IFERROR(VLOOKUP(A450,'Outcome Indicators - Section C'!$A$10:$S$35,19,FALSE),"")</f>
        <v/>
      </c>
      <c r="C450" s="490" t="str">
        <f t="array" ref="C450">IFERROR(IF(INDEX('Disaggregation Records'!$E$59:$E$92,MATCH(RIGHT(L450,255),RIGHT('Disaggregation Records'!$D$59:$D$92,255),0))=0,"",INDEX('Disaggregation Records'!$E$59:$E$92,MATCH(RIGHT(L450,255),RIGHT('Disaggregation Records'!$D$59:$D$92,255),0))),"")</f>
        <v/>
      </c>
      <c r="D450" s="490" t="str">
        <f t="array" ref="D450">IFERROR(IF(INDEX('Disaggregation Records'!$F$59:$F$92,MATCH(RIGHT(L450,255),RIGHT('Disaggregation Records'!$D$59:$D$92,255),0))=0,"",INDEX('Disaggregation Records'!$F$59:$F$92,MATCH(RIGHT(L450,255),RIGHT('Disaggregation Records'!$D$59:$D$92,255),0))),"")</f>
        <v/>
      </c>
      <c r="E450" s="370" t="str">
        <f t="array" ref="E450">IFERROR(IF(INDEX('Disaggregation Data'!$K$239:$K$470,MATCH(RIGHT(M450,255),RIGHT('Disaggregation Data'!$J$239:$J$470,255),0))=0,"",INDEX('Disaggregation Data'!$K$239:$K$470,MATCH(RIGHT(M450,255),RIGHT('Disaggregation Data'!J$239:$J$470,255),0))),"")</f>
        <v/>
      </c>
      <c r="F450" s="370" t="str">
        <f t="array" ref="F450">IFERROR(IF(INDEX('Disaggregation Data'!$L$239:$L$470,MATCH(RIGHT(M450,255),RIGHT('Disaggregation Data'!$J$239:$J$470,255),0))=0,"",INDEX('Disaggregation Data'!$L$239:$L$470,MATCH(RIGHT(M450,255),RIGHT('Disaggregation Data'!J$239:$J$470,255),0))),"")</f>
        <v/>
      </c>
      <c r="G450" s="370" t="str">
        <f t="array" ref="G450">IFERROR(IF(INDEX('Disaggregation Data'!$M$239:$M$470,MATCH(RIGHT(M450,255),RIGHT('Disaggregation Data'!$J$239:$J$470,255),0))=0,"",INDEX('Disaggregation Data'!$M$239:$M$470,MATCH(RIGHT(M450,255),RIGHT('Disaggregation Data'!J$239:$J$470,255),0))),"")</f>
        <v/>
      </c>
      <c r="H450" s="369" t="str">
        <f t="array" ref="H450">IFERROR(IF(INDEX('Disaggregation Data'!$N$239:$N$470,MATCH(RIGHT(M450,255),RIGHT('Disaggregation Data'!$J$239:$J$470,255),0))=0,"",INDEX('Disaggregation Data'!$N$239:$N$470,MATCH(RIGHT(M450,255),RIGHT('Disaggregation Data'!J$239:$J$470,255),0))),"")</f>
        <v/>
      </c>
      <c r="I450" s="477" t="str">
        <f t="array" ref="I450">IFERROR(IF(INDEX('Disaggregation Records'!$G$59:$G$92,MATCH(LEFT(L450,255),LEFT('Disaggregation Records'!$D$59:$D$92,255),0))=0,"",INDEX('Disaggregation Records'!$G$59:$G$92,MATCH(LEFT(L450,255),LEFT('Disaggregation Records'!$D$59:$D$92,255),0))),"")</f>
        <v/>
      </c>
      <c r="J450" s="491" t="s">
        <v>800</v>
      </c>
      <c r="K450" s="491">
        <f t="shared" si="28"/>
        <v>132</v>
      </c>
      <c r="L450" s="491" t="str">
        <f t="shared" si="29"/>
        <v/>
      </c>
      <c r="M450" s="491" t="str">
        <f t="shared" si="30"/>
        <v/>
      </c>
      <c r="N450" s="491" t="b">
        <f t="shared" si="31"/>
        <v>0</v>
      </c>
      <c r="O450" s="492" t="s">
        <v>2040</v>
      </c>
      <c r="P450" s="201"/>
      <c r="Q450" s="178"/>
      <c r="U450" s="407"/>
      <c r="V450" s="407"/>
    </row>
    <row r="451" spans="1:22" ht="37.5" customHeight="1" x14ac:dyDescent="0.25">
      <c r="A451" s="367">
        <v>21</v>
      </c>
      <c r="B451" s="386" t="str">
        <f>IFERROR(VLOOKUP(A451,'Outcome Indicators - Section C'!$A$10:$S$35,19,FALSE),"")</f>
        <v/>
      </c>
      <c r="C451" s="490" t="str">
        <f t="array" ref="C451">IFERROR(IF(INDEX('Disaggregation Records'!$E$59:$E$92,MATCH(RIGHT(L451,255),RIGHT('Disaggregation Records'!$D$59:$D$92,255),0))=0,"",INDEX('Disaggregation Records'!$E$59:$E$92,MATCH(RIGHT(L451,255),RIGHT('Disaggregation Records'!$D$59:$D$92,255),0))),"")</f>
        <v/>
      </c>
      <c r="D451" s="490" t="str">
        <f t="array" ref="D451">IFERROR(IF(INDEX('Disaggregation Records'!$F$59:$F$92,MATCH(RIGHT(L451,255),RIGHT('Disaggregation Records'!$D$59:$D$92,255),0))=0,"",INDEX('Disaggregation Records'!$F$59:$F$92,MATCH(RIGHT(L451,255),RIGHT('Disaggregation Records'!$D$59:$D$92,255),0))),"")</f>
        <v/>
      </c>
      <c r="E451" s="370" t="str">
        <f t="array" ref="E451">IFERROR(IF(INDEX('Disaggregation Data'!$K$239:$K$470,MATCH(RIGHT(M451,255),RIGHT('Disaggregation Data'!$J$239:$J$470,255),0))=0,"",INDEX('Disaggregation Data'!$K$239:$K$470,MATCH(RIGHT(M451,255),RIGHT('Disaggregation Data'!J$239:$J$470,255),0))),"")</f>
        <v/>
      </c>
      <c r="F451" s="370" t="str">
        <f t="array" ref="F451">IFERROR(IF(INDEX('Disaggregation Data'!$L$239:$L$470,MATCH(RIGHT(M451,255),RIGHT('Disaggregation Data'!$J$239:$J$470,255),0))=0,"",INDEX('Disaggregation Data'!$L$239:$L$470,MATCH(RIGHT(M451,255),RIGHT('Disaggregation Data'!J$239:$J$470,255),0))),"")</f>
        <v/>
      </c>
      <c r="G451" s="370" t="str">
        <f t="array" ref="G451">IFERROR(IF(INDEX('Disaggregation Data'!$M$239:$M$470,MATCH(RIGHT(M451,255),RIGHT('Disaggregation Data'!$J$239:$J$470,255),0))=0,"",INDEX('Disaggregation Data'!$M$239:$M$470,MATCH(RIGHT(M451,255),RIGHT('Disaggregation Data'!J$239:$J$470,255),0))),"")</f>
        <v/>
      </c>
      <c r="H451" s="369" t="str">
        <f t="array" ref="H451">IFERROR(IF(INDEX('Disaggregation Data'!$N$239:$N$470,MATCH(RIGHT(M451,255),RIGHT('Disaggregation Data'!$J$239:$J$470,255),0))=0,"",INDEX('Disaggregation Data'!$N$239:$N$470,MATCH(RIGHT(M451,255),RIGHT('Disaggregation Data'!J$239:$J$470,255),0))),"")</f>
        <v/>
      </c>
      <c r="I451" s="477" t="str">
        <f t="array" ref="I451">IFERROR(IF(INDEX('Disaggregation Records'!$G$59:$G$92,MATCH(LEFT(L451,255),LEFT('Disaggregation Records'!$D$59:$D$92,255),0))=0,"",INDEX('Disaggregation Records'!$G$59:$G$92,MATCH(LEFT(L451,255),LEFT('Disaggregation Records'!$D$59:$D$92,255),0))),"")</f>
        <v/>
      </c>
      <c r="J451" s="491" t="s">
        <v>800</v>
      </c>
      <c r="K451" s="491">
        <f t="shared" si="28"/>
        <v>133</v>
      </c>
      <c r="L451" s="491" t="str">
        <f t="shared" si="29"/>
        <v/>
      </c>
      <c r="M451" s="491" t="str">
        <f t="shared" si="30"/>
        <v/>
      </c>
      <c r="N451" s="491" t="b">
        <f t="shared" si="31"/>
        <v>0</v>
      </c>
      <c r="O451" s="492" t="s">
        <v>2041</v>
      </c>
      <c r="P451" s="201"/>
      <c r="Q451" s="178"/>
      <c r="U451" s="407"/>
      <c r="V451" s="407"/>
    </row>
    <row r="452" spans="1:22" ht="37.5" customHeight="1" x14ac:dyDescent="0.25">
      <c r="A452" s="367">
        <v>21</v>
      </c>
      <c r="B452" s="386" t="str">
        <f>IFERROR(VLOOKUP(A452,'Outcome Indicators - Section C'!$A$10:$S$35,19,FALSE),"")</f>
        <v/>
      </c>
      <c r="C452" s="490" t="str">
        <f t="array" ref="C452">IFERROR(IF(INDEX('Disaggregation Records'!$E$59:$E$92,MATCH(RIGHT(L452,255),RIGHT('Disaggregation Records'!$D$59:$D$92,255),0))=0,"",INDEX('Disaggregation Records'!$E$59:$E$92,MATCH(RIGHT(L452,255),RIGHT('Disaggregation Records'!$D$59:$D$92,255),0))),"")</f>
        <v/>
      </c>
      <c r="D452" s="490" t="str">
        <f t="array" ref="D452">IFERROR(IF(INDEX('Disaggregation Records'!$F$59:$F$92,MATCH(RIGHT(L452,255),RIGHT('Disaggregation Records'!$D$59:$D$92,255),0))=0,"",INDEX('Disaggregation Records'!$F$59:$F$92,MATCH(RIGHT(L452,255),RIGHT('Disaggregation Records'!$D$59:$D$92,255),0))),"")</f>
        <v/>
      </c>
      <c r="E452" s="370" t="str">
        <f t="array" ref="E452">IFERROR(IF(INDEX('Disaggregation Data'!$K$239:$K$470,MATCH(RIGHT(M452,255),RIGHT('Disaggregation Data'!$J$239:$J$470,255),0))=0,"",INDEX('Disaggregation Data'!$K$239:$K$470,MATCH(RIGHT(M452,255),RIGHT('Disaggregation Data'!J$239:$J$470,255),0))),"")</f>
        <v/>
      </c>
      <c r="F452" s="370" t="str">
        <f t="array" ref="F452">IFERROR(IF(INDEX('Disaggregation Data'!$L$239:$L$470,MATCH(RIGHT(M452,255),RIGHT('Disaggregation Data'!$J$239:$J$470,255),0))=0,"",INDEX('Disaggregation Data'!$L$239:$L$470,MATCH(RIGHT(M452,255),RIGHT('Disaggregation Data'!J$239:$J$470,255),0))),"")</f>
        <v/>
      </c>
      <c r="G452" s="370" t="str">
        <f t="array" ref="G452">IFERROR(IF(INDEX('Disaggregation Data'!$M$239:$M$470,MATCH(RIGHT(M452,255),RIGHT('Disaggregation Data'!$J$239:$J$470,255),0))=0,"",INDEX('Disaggregation Data'!$M$239:$M$470,MATCH(RIGHT(M452,255),RIGHT('Disaggregation Data'!J$239:$J$470,255),0))),"")</f>
        <v/>
      </c>
      <c r="H452" s="369" t="str">
        <f t="array" ref="H452">IFERROR(IF(INDEX('Disaggregation Data'!$N$239:$N$470,MATCH(RIGHT(M452,255),RIGHT('Disaggregation Data'!$J$239:$J$470,255),0))=0,"",INDEX('Disaggregation Data'!$N$239:$N$470,MATCH(RIGHT(M452,255),RIGHT('Disaggregation Data'!J$239:$J$470,255),0))),"")</f>
        <v/>
      </c>
      <c r="I452" s="477" t="str">
        <f t="array" ref="I452">IFERROR(IF(INDEX('Disaggregation Records'!$G$59:$G$92,MATCH(LEFT(L452,255),LEFT('Disaggregation Records'!$D$59:$D$92,255),0))=0,"",INDEX('Disaggregation Records'!$G$59:$G$92,MATCH(LEFT(L452,255),LEFT('Disaggregation Records'!$D$59:$D$92,255),0))),"")</f>
        <v/>
      </c>
      <c r="J452" s="491" t="s">
        <v>800</v>
      </c>
      <c r="K452" s="491">
        <f t="shared" si="28"/>
        <v>134</v>
      </c>
      <c r="L452" s="491" t="str">
        <f t="shared" si="29"/>
        <v/>
      </c>
      <c r="M452" s="491" t="str">
        <f t="shared" si="30"/>
        <v/>
      </c>
      <c r="N452" s="491" t="b">
        <f t="shared" si="31"/>
        <v>0</v>
      </c>
      <c r="O452" s="492" t="s">
        <v>2042</v>
      </c>
      <c r="P452" s="201"/>
      <c r="Q452" s="178"/>
      <c r="U452" s="407"/>
      <c r="V452" s="407"/>
    </row>
    <row r="453" spans="1:22" ht="37.5" customHeight="1" x14ac:dyDescent="0.25">
      <c r="A453" s="367">
        <v>21</v>
      </c>
      <c r="B453" s="386" t="str">
        <f>IFERROR(VLOOKUP(A453,'Outcome Indicators - Section C'!$A$10:$S$35,19,FALSE),"")</f>
        <v/>
      </c>
      <c r="C453" s="490" t="str">
        <f t="array" ref="C453">IFERROR(IF(INDEX('Disaggregation Records'!$E$59:$E$92,MATCH(RIGHT(L453,255),RIGHT('Disaggregation Records'!$D$59:$D$92,255),0))=0,"",INDEX('Disaggregation Records'!$E$59:$E$92,MATCH(RIGHT(L453,255),RIGHT('Disaggregation Records'!$D$59:$D$92,255),0))),"")</f>
        <v/>
      </c>
      <c r="D453" s="490" t="str">
        <f t="array" ref="D453">IFERROR(IF(INDEX('Disaggregation Records'!$F$59:$F$92,MATCH(RIGHT(L453,255),RIGHT('Disaggregation Records'!$D$59:$D$92,255),0))=0,"",INDEX('Disaggregation Records'!$F$59:$F$92,MATCH(RIGHT(L453,255),RIGHT('Disaggregation Records'!$D$59:$D$92,255),0))),"")</f>
        <v/>
      </c>
      <c r="E453" s="370" t="str">
        <f t="array" ref="E453">IFERROR(IF(INDEX('Disaggregation Data'!$K$239:$K$470,MATCH(RIGHT(M453,255),RIGHT('Disaggregation Data'!$J$239:$J$470,255),0))=0,"",INDEX('Disaggregation Data'!$K$239:$K$470,MATCH(RIGHT(M453,255),RIGHT('Disaggregation Data'!J$239:$J$470,255),0))),"")</f>
        <v/>
      </c>
      <c r="F453" s="370" t="str">
        <f t="array" ref="F453">IFERROR(IF(INDEX('Disaggregation Data'!$L$239:$L$470,MATCH(RIGHT(M453,255),RIGHT('Disaggregation Data'!$J$239:$J$470,255),0))=0,"",INDEX('Disaggregation Data'!$L$239:$L$470,MATCH(RIGHT(M453,255),RIGHT('Disaggregation Data'!J$239:$J$470,255),0))),"")</f>
        <v/>
      </c>
      <c r="G453" s="370" t="str">
        <f t="array" ref="G453">IFERROR(IF(INDEX('Disaggregation Data'!$M$239:$M$470,MATCH(RIGHT(M453,255),RIGHT('Disaggregation Data'!$J$239:$J$470,255),0))=0,"",INDEX('Disaggregation Data'!$M$239:$M$470,MATCH(RIGHT(M453,255),RIGHT('Disaggregation Data'!J$239:$J$470,255),0))),"")</f>
        <v/>
      </c>
      <c r="H453" s="369" t="str">
        <f t="array" ref="H453">IFERROR(IF(INDEX('Disaggregation Data'!$N$239:$N$470,MATCH(RIGHT(M453,255),RIGHT('Disaggregation Data'!$J$239:$J$470,255),0))=0,"",INDEX('Disaggregation Data'!$N$239:$N$470,MATCH(RIGHT(M453,255),RIGHT('Disaggregation Data'!J$239:$J$470,255),0))),"")</f>
        <v/>
      </c>
      <c r="I453" s="477" t="str">
        <f t="array" ref="I453">IFERROR(IF(INDEX('Disaggregation Records'!$G$59:$G$92,MATCH(LEFT(L453,255),LEFT('Disaggregation Records'!$D$59:$D$92,255),0))=0,"",INDEX('Disaggregation Records'!$G$59:$G$92,MATCH(LEFT(L453,255),LEFT('Disaggregation Records'!$D$59:$D$92,255),0))),"")</f>
        <v/>
      </c>
      <c r="J453" s="491" t="s">
        <v>800</v>
      </c>
      <c r="K453" s="491">
        <f t="shared" si="28"/>
        <v>135</v>
      </c>
      <c r="L453" s="491" t="str">
        <f t="shared" si="29"/>
        <v/>
      </c>
      <c r="M453" s="491" t="str">
        <f t="shared" si="30"/>
        <v/>
      </c>
      <c r="N453" s="491" t="b">
        <f t="shared" si="31"/>
        <v>0</v>
      </c>
      <c r="O453" s="492" t="s">
        <v>2043</v>
      </c>
      <c r="P453" s="201"/>
      <c r="Q453" s="178"/>
      <c r="U453" s="407"/>
      <c r="V453" s="407"/>
    </row>
    <row r="454" spans="1:22" ht="37.5" customHeight="1" x14ac:dyDescent="0.25">
      <c r="A454" s="367">
        <v>21</v>
      </c>
      <c r="B454" s="386" t="str">
        <f>IFERROR(VLOOKUP(A454,'Outcome Indicators - Section C'!$A$10:$S$35,19,FALSE),"")</f>
        <v/>
      </c>
      <c r="C454" s="490" t="str">
        <f t="array" ref="C454">IFERROR(IF(INDEX('Disaggregation Records'!$E$59:$E$92,MATCH(RIGHT(L454,255),RIGHT('Disaggregation Records'!$D$59:$D$92,255),0))=0,"",INDEX('Disaggregation Records'!$E$59:$E$92,MATCH(RIGHT(L454,255),RIGHT('Disaggregation Records'!$D$59:$D$92,255),0))),"")</f>
        <v/>
      </c>
      <c r="D454" s="490" t="str">
        <f t="array" ref="D454">IFERROR(IF(INDEX('Disaggregation Records'!$F$59:$F$92,MATCH(RIGHT(L454,255),RIGHT('Disaggregation Records'!$D$59:$D$92,255),0))=0,"",INDEX('Disaggregation Records'!$F$59:$F$92,MATCH(RIGHT(L454,255),RIGHT('Disaggregation Records'!$D$59:$D$92,255),0))),"")</f>
        <v/>
      </c>
      <c r="E454" s="370" t="str">
        <f t="array" ref="E454">IFERROR(IF(INDEX('Disaggregation Data'!$K$239:$K$470,MATCH(RIGHT(M454,255),RIGHT('Disaggregation Data'!$J$239:$J$470,255),0))=0,"",INDEX('Disaggregation Data'!$K$239:$K$470,MATCH(RIGHT(M454,255),RIGHT('Disaggregation Data'!J$239:$J$470,255),0))),"")</f>
        <v/>
      </c>
      <c r="F454" s="370" t="str">
        <f t="array" ref="F454">IFERROR(IF(INDEX('Disaggregation Data'!$L$239:$L$470,MATCH(RIGHT(M454,255),RIGHT('Disaggregation Data'!$J$239:$J$470,255),0))=0,"",INDEX('Disaggregation Data'!$L$239:$L$470,MATCH(RIGHT(M454,255),RIGHT('Disaggregation Data'!J$239:$J$470,255),0))),"")</f>
        <v/>
      </c>
      <c r="G454" s="370" t="str">
        <f t="array" ref="G454">IFERROR(IF(INDEX('Disaggregation Data'!$M$239:$M$470,MATCH(RIGHT(M454,255),RIGHT('Disaggregation Data'!$J$239:$J$470,255),0))=0,"",INDEX('Disaggregation Data'!$M$239:$M$470,MATCH(RIGHT(M454,255),RIGHT('Disaggregation Data'!J$239:$J$470,255),0))),"")</f>
        <v/>
      </c>
      <c r="H454" s="369" t="str">
        <f t="array" ref="H454">IFERROR(IF(INDEX('Disaggregation Data'!$N$239:$N$470,MATCH(RIGHT(M454,255),RIGHT('Disaggregation Data'!$J$239:$J$470,255),0))=0,"",INDEX('Disaggregation Data'!$N$239:$N$470,MATCH(RIGHT(M454,255),RIGHT('Disaggregation Data'!J$239:$J$470,255),0))),"")</f>
        <v/>
      </c>
      <c r="I454" s="477" t="str">
        <f t="array" ref="I454">IFERROR(IF(INDEX('Disaggregation Records'!$G$59:$G$92,MATCH(LEFT(L454,255),LEFT('Disaggregation Records'!$D$59:$D$92,255),0))=0,"",INDEX('Disaggregation Records'!$G$59:$G$92,MATCH(LEFT(L454,255),LEFT('Disaggregation Records'!$D$59:$D$92,255),0))),"")</f>
        <v/>
      </c>
      <c r="J454" s="491" t="s">
        <v>800</v>
      </c>
      <c r="K454" s="491">
        <f t="shared" si="28"/>
        <v>136</v>
      </c>
      <c r="L454" s="491" t="str">
        <f t="shared" si="29"/>
        <v/>
      </c>
      <c r="M454" s="491" t="str">
        <f t="shared" si="30"/>
        <v/>
      </c>
      <c r="N454" s="491" t="b">
        <f t="shared" si="31"/>
        <v>0</v>
      </c>
      <c r="O454" s="492" t="s">
        <v>2044</v>
      </c>
      <c r="P454" s="201"/>
      <c r="Q454" s="178"/>
      <c r="U454" s="407"/>
      <c r="V454" s="407"/>
    </row>
    <row r="455" spans="1:22" ht="37.5" customHeight="1" x14ac:dyDescent="0.25">
      <c r="A455" s="367">
        <v>21</v>
      </c>
      <c r="B455" s="386" t="str">
        <f>IFERROR(VLOOKUP(A455,'Outcome Indicators - Section C'!$A$10:$S$35,19,FALSE),"")</f>
        <v/>
      </c>
      <c r="C455" s="490" t="str">
        <f t="array" ref="C455">IFERROR(IF(INDEX('Disaggregation Records'!$E$59:$E$92,MATCH(RIGHT(L455,255),RIGHT('Disaggregation Records'!$D$59:$D$92,255),0))=0,"",INDEX('Disaggregation Records'!$E$59:$E$92,MATCH(RIGHT(L455,255),RIGHT('Disaggregation Records'!$D$59:$D$92,255),0))),"")</f>
        <v/>
      </c>
      <c r="D455" s="490" t="str">
        <f t="array" ref="D455">IFERROR(IF(INDEX('Disaggregation Records'!$F$59:$F$92,MATCH(RIGHT(L455,255),RIGHT('Disaggregation Records'!$D$59:$D$92,255),0))=0,"",INDEX('Disaggregation Records'!$F$59:$F$92,MATCH(RIGHT(L455,255),RIGHT('Disaggregation Records'!$D$59:$D$92,255),0))),"")</f>
        <v/>
      </c>
      <c r="E455" s="370" t="str">
        <f t="array" ref="E455">IFERROR(IF(INDEX('Disaggregation Data'!$K$239:$K$470,MATCH(RIGHT(M455,255),RIGHT('Disaggregation Data'!$J$239:$J$470,255),0))=0,"",INDEX('Disaggregation Data'!$K$239:$K$470,MATCH(RIGHT(M455,255),RIGHT('Disaggregation Data'!J$239:$J$470,255),0))),"")</f>
        <v/>
      </c>
      <c r="F455" s="370" t="str">
        <f t="array" ref="F455">IFERROR(IF(INDEX('Disaggregation Data'!$L$239:$L$470,MATCH(RIGHT(M455,255),RIGHT('Disaggregation Data'!$J$239:$J$470,255),0))=0,"",INDEX('Disaggregation Data'!$L$239:$L$470,MATCH(RIGHT(M455,255),RIGHT('Disaggregation Data'!J$239:$J$470,255),0))),"")</f>
        <v/>
      </c>
      <c r="G455" s="370" t="str">
        <f t="array" ref="G455">IFERROR(IF(INDEX('Disaggregation Data'!$M$239:$M$470,MATCH(RIGHT(M455,255),RIGHT('Disaggregation Data'!$J$239:$J$470,255),0))=0,"",INDEX('Disaggregation Data'!$M$239:$M$470,MATCH(RIGHT(M455,255),RIGHT('Disaggregation Data'!J$239:$J$470,255),0))),"")</f>
        <v/>
      </c>
      <c r="H455" s="369" t="str">
        <f t="array" ref="H455">IFERROR(IF(INDEX('Disaggregation Data'!$N$239:$N$470,MATCH(RIGHT(M455,255),RIGHT('Disaggregation Data'!$J$239:$J$470,255),0))=0,"",INDEX('Disaggregation Data'!$N$239:$N$470,MATCH(RIGHT(M455,255),RIGHT('Disaggregation Data'!J$239:$J$470,255),0))),"")</f>
        <v/>
      </c>
      <c r="I455" s="477" t="str">
        <f t="array" ref="I455">IFERROR(IF(INDEX('Disaggregation Records'!$G$59:$G$92,MATCH(LEFT(L455,255),LEFT('Disaggregation Records'!$D$59:$D$92,255),0))=0,"",INDEX('Disaggregation Records'!$G$59:$G$92,MATCH(LEFT(L455,255),LEFT('Disaggregation Records'!$D$59:$D$92,255),0))),"")</f>
        <v/>
      </c>
      <c r="J455" s="491" t="s">
        <v>800</v>
      </c>
      <c r="K455" s="491">
        <f t="shared" si="28"/>
        <v>137</v>
      </c>
      <c r="L455" s="491" t="str">
        <f t="shared" si="29"/>
        <v/>
      </c>
      <c r="M455" s="491" t="str">
        <f t="shared" si="30"/>
        <v/>
      </c>
      <c r="N455" s="491" t="b">
        <f t="shared" si="31"/>
        <v>0</v>
      </c>
      <c r="O455" s="492" t="s">
        <v>2045</v>
      </c>
      <c r="P455" s="201"/>
      <c r="Q455" s="178"/>
      <c r="U455" s="407"/>
      <c r="V455" s="407"/>
    </row>
    <row r="456" spans="1:22" ht="37.5" customHeight="1" x14ac:dyDescent="0.25">
      <c r="A456" s="367">
        <v>21</v>
      </c>
      <c r="B456" s="386" t="str">
        <f>IFERROR(VLOOKUP(A456,'Outcome Indicators - Section C'!$A$10:$S$35,19,FALSE),"")</f>
        <v/>
      </c>
      <c r="C456" s="490" t="str">
        <f t="array" ref="C456">IFERROR(IF(INDEX('Disaggregation Records'!$E$59:$E$92,MATCH(RIGHT(L456,255),RIGHT('Disaggregation Records'!$D$59:$D$92,255),0))=0,"",INDEX('Disaggregation Records'!$E$59:$E$92,MATCH(RIGHT(L456,255),RIGHT('Disaggregation Records'!$D$59:$D$92,255),0))),"")</f>
        <v/>
      </c>
      <c r="D456" s="490" t="str">
        <f t="array" ref="D456">IFERROR(IF(INDEX('Disaggregation Records'!$F$59:$F$92,MATCH(RIGHT(L456,255),RIGHT('Disaggregation Records'!$D$59:$D$92,255),0))=0,"",INDEX('Disaggregation Records'!$F$59:$F$92,MATCH(RIGHT(L456,255),RIGHT('Disaggregation Records'!$D$59:$D$92,255),0))),"")</f>
        <v/>
      </c>
      <c r="E456" s="370" t="str">
        <f t="array" ref="E456">IFERROR(IF(INDEX('Disaggregation Data'!$K$239:$K$470,MATCH(RIGHT(M456,255),RIGHT('Disaggregation Data'!$J$239:$J$470,255),0))=0,"",INDEX('Disaggregation Data'!$K$239:$K$470,MATCH(RIGHT(M456,255),RIGHT('Disaggregation Data'!J$239:$J$470,255),0))),"")</f>
        <v/>
      </c>
      <c r="F456" s="370" t="str">
        <f t="array" ref="F456">IFERROR(IF(INDEX('Disaggregation Data'!$L$239:$L$470,MATCH(RIGHT(M456,255),RIGHT('Disaggregation Data'!$J$239:$J$470,255),0))=0,"",INDEX('Disaggregation Data'!$L$239:$L$470,MATCH(RIGHT(M456,255),RIGHT('Disaggregation Data'!J$239:$J$470,255),0))),"")</f>
        <v/>
      </c>
      <c r="G456" s="370" t="str">
        <f t="array" ref="G456">IFERROR(IF(INDEX('Disaggregation Data'!$M$239:$M$470,MATCH(RIGHT(M456,255),RIGHT('Disaggregation Data'!$J$239:$J$470,255),0))=0,"",INDEX('Disaggregation Data'!$M$239:$M$470,MATCH(RIGHT(M456,255),RIGHT('Disaggregation Data'!J$239:$J$470,255),0))),"")</f>
        <v/>
      </c>
      <c r="H456" s="369" t="str">
        <f t="array" ref="H456">IFERROR(IF(INDEX('Disaggregation Data'!$N$239:$N$470,MATCH(RIGHT(M456,255),RIGHT('Disaggregation Data'!$J$239:$J$470,255),0))=0,"",INDEX('Disaggregation Data'!$N$239:$N$470,MATCH(RIGHT(M456,255),RIGHT('Disaggregation Data'!J$239:$J$470,255),0))),"")</f>
        <v/>
      </c>
      <c r="I456" s="477" t="str">
        <f t="array" ref="I456">IFERROR(IF(INDEX('Disaggregation Records'!$G$59:$G$92,MATCH(LEFT(L456,255),LEFT('Disaggregation Records'!$D$59:$D$92,255),0))=0,"",INDEX('Disaggregation Records'!$G$59:$G$92,MATCH(LEFT(L456,255),LEFT('Disaggregation Records'!$D$59:$D$92,255),0))),"")</f>
        <v/>
      </c>
      <c r="J456" s="491" t="s">
        <v>800</v>
      </c>
      <c r="K456" s="491">
        <f t="shared" si="28"/>
        <v>138</v>
      </c>
      <c r="L456" s="491" t="str">
        <f t="shared" si="29"/>
        <v/>
      </c>
      <c r="M456" s="491" t="str">
        <f t="shared" si="30"/>
        <v/>
      </c>
      <c r="N456" s="491" t="b">
        <f t="shared" si="31"/>
        <v>0</v>
      </c>
      <c r="O456" s="492" t="s">
        <v>2046</v>
      </c>
      <c r="P456" s="201"/>
      <c r="Q456" s="178"/>
      <c r="U456" s="407"/>
      <c r="V456" s="407"/>
    </row>
    <row r="457" spans="1:22" ht="37.5" customHeight="1" x14ac:dyDescent="0.25">
      <c r="A457" s="367">
        <v>21</v>
      </c>
      <c r="B457" s="386" t="str">
        <f>IFERROR(VLOOKUP(A457,'Outcome Indicators - Section C'!$A$10:$S$35,19,FALSE),"")</f>
        <v/>
      </c>
      <c r="C457" s="490" t="str">
        <f t="array" ref="C457">IFERROR(IF(INDEX('Disaggregation Records'!$E$59:$E$92,MATCH(RIGHT(L457,255),RIGHT('Disaggregation Records'!$D$59:$D$92,255),0))=0,"",INDEX('Disaggregation Records'!$E$59:$E$92,MATCH(RIGHT(L457,255),RIGHT('Disaggregation Records'!$D$59:$D$92,255),0))),"")</f>
        <v/>
      </c>
      <c r="D457" s="490" t="str">
        <f t="array" ref="D457">IFERROR(IF(INDEX('Disaggregation Records'!$F$59:$F$92,MATCH(RIGHT(L457,255),RIGHT('Disaggregation Records'!$D$59:$D$92,255),0))=0,"",INDEX('Disaggregation Records'!$F$59:$F$92,MATCH(RIGHT(L457,255),RIGHT('Disaggregation Records'!$D$59:$D$92,255),0))),"")</f>
        <v/>
      </c>
      <c r="E457" s="370" t="str">
        <f t="array" ref="E457">IFERROR(IF(INDEX('Disaggregation Data'!$K$239:$K$470,MATCH(RIGHT(M457,255),RIGHT('Disaggregation Data'!$J$239:$J$470,255),0))=0,"",INDEX('Disaggregation Data'!$K$239:$K$470,MATCH(RIGHT(M457,255),RIGHT('Disaggregation Data'!J$239:$J$470,255),0))),"")</f>
        <v/>
      </c>
      <c r="F457" s="370" t="str">
        <f t="array" ref="F457">IFERROR(IF(INDEX('Disaggregation Data'!$L$239:$L$470,MATCH(RIGHT(M457,255),RIGHT('Disaggregation Data'!$J$239:$J$470,255),0))=0,"",INDEX('Disaggregation Data'!$L$239:$L$470,MATCH(RIGHT(M457,255),RIGHT('Disaggregation Data'!J$239:$J$470,255),0))),"")</f>
        <v/>
      </c>
      <c r="G457" s="370" t="str">
        <f t="array" ref="G457">IFERROR(IF(INDEX('Disaggregation Data'!$M$239:$M$470,MATCH(RIGHT(M457,255),RIGHT('Disaggregation Data'!$J$239:$J$470,255),0))=0,"",INDEX('Disaggregation Data'!$M$239:$M$470,MATCH(RIGHT(M457,255),RIGHT('Disaggregation Data'!J$239:$J$470,255),0))),"")</f>
        <v/>
      </c>
      <c r="H457" s="369" t="str">
        <f t="array" ref="H457">IFERROR(IF(INDEX('Disaggregation Data'!$N$239:$N$470,MATCH(RIGHT(M457,255),RIGHT('Disaggregation Data'!$J$239:$J$470,255),0))=0,"",INDEX('Disaggregation Data'!$N$239:$N$470,MATCH(RIGHT(M457,255),RIGHT('Disaggregation Data'!J$239:$J$470,255),0))),"")</f>
        <v/>
      </c>
      <c r="I457" s="477" t="str">
        <f t="array" ref="I457">IFERROR(IF(INDEX('Disaggregation Records'!$G$59:$G$92,MATCH(LEFT(L457,255),LEFT('Disaggregation Records'!$D$59:$D$92,255),0))=0,"",INDEX('Disaggregation Records'!$G$59:$G$92,MATCH(LEFT(L457,255),LEFT('Disaggregation Records'!$D$59:$D$92,255),0))),"")</f>
        <v/>
      </c>
      <c r="J457" s="491" t="s">
        <v>800</v>
      </c>
      <c r="K457" s="491">
        <f t="shared" si="28"/>
        <v>139</v>
      </c>
      <c r="L457" s="491" t="str">
        <f t="shared" si="29"/>
        <v/>
      </c>
      <c r="M457" s="491" t="str">
        <f t="shared" si="30"/>
        <v/>
      </c>
      <c r="N457" s="491" t="b">
        <f t="shared" si="31"/>
        <v>0</v>
      </c>
      <c r="O457" s="492" t="s">
        <v>2047</v>
      </c>
      <c r="P457" s="201"/>
      <c r="Q457" s="178"/>
      <c r="U457" s="407"/>
      <c r="V457" s="407"/>
    </row>
    <row r="458" spans="1:22" ht="37.5" customHeight="1" x14ac:dyDescent="0.25">
      <c r="A458" s="367">
        <v>22</v>
      </c>
      <c r="B458" s="386" t="str">
        <f>IFERROR(VLOOKUP(A458,'Outcome Indicators - Section C'!$A$10:$S$35,19,FALSE),"")</f>
        <v/>
      </c>
      <c r="C458" s="490" t="str">
        <f t="array" ref="C458">IFERROR(IF(INDEX('Disaggregation Records'!$E$59:$E$92,MATCH(RIGHT(L458,255),RIGHT('Disaggregation Records'!$D$59:$D$92,255),0))=0,"",INDEX('Disaggregation Records'!$E$59:$E$92,MATCH(RIGHT(L458,255),RIGHT('Disaggregation Records'!$D$59:$D$92,255),0))),"")</f>
        <v/>
      </c>
      <c r="D458" s="490" t="str">
        <f t="array" ref="D458">IFERROR(IF(INDEX('Disaggregation Records'!$F$59:$F$92,MATCH(RIGHT(L458,255),RIGHT('Disaggregation Records'!$D$59:$D$92,255),0))=0,"",INDEX('Disaggregation Records'!$F$59:$F$92,MATCH(RIGHT(L458,255),RIGHT('Disaggregation Records'!$D$59:$D$92,255),0))),"")</f>
        <v/>
      </c>
      <c r="E458" s="370" t="str">
        <f t="array" ref="E458">IFERROR(IF(INDEX('Disaggregation Data'!$K$239:$K$470,MATCH(RIGHT(M458,255),RIGHT('Disaggregation Data'!$J$239:$J$470,255),0))=0,"",INDEX('Disaggregation Data'!$K$239:$K$470,MATCH(RIGHT(M458,255),RIGHT('Disaggregation Data'!J$239:$J$470,255),0))),"")</f>
        <v/>
      </c>
      <c r="F458" s="370" t="str">
        <f t="array" ref="F458">IFERROR(IF(INDEX('Disaggregation Data'!$L$239:$L$470,MATCH(RIGHT(M458,255),RIGHT('Disaggregation Data'!$J$239:$J$470,255),0))=0,"",INDEX('Disaggregation Data'!$L$239:$L$470,MATCH(RIGHT(M458,255),RIGHT('Disaggregation Data'!J$239:$J$470,255),0))),"")</f>
        <v/>
      </c>
      <c r="G458" s="370" t="str">
        <f t="array" ref="G458">IFERROR(IF(INDEX('Disaggregation Data'!$M$239:$M$470,MATCH(RIGHT(M458,255),RIGHT('Disaggregation Data'!$J$239:$J$470,255),0))=0,"",INDEX('Disaggregation Data'!$M$239:$M$470,MATCH(RIGHT(M458,255),RIGHT('Disaggregation Data'!J$239:$J$470,255),0))),"")</f>
        <v/>
      </c>
      <c r="H458" s="369" t="str">
        <f t="array" ref="H458">IFERROR(IF(INDEX('Disaggregation Data'!$N$239:$N$470,MATCH(RIGHT(M458,255),RIGHT('Disaggregation Data'!$J$239:$J$470,255),0))=0,"",INDEX('Disaggregation Data'!$N$239:$N$470,MATCH(RIGHT(M458,255),RIGHT('Disaggregation Data'!J$239:$J$470,255),0))),"")</f>
        <v/>
      </c>
      <c r="I458" s="477" t="str">
        <f t="array" ref="I458">IFERROR(IF(INDEX('Disaggregation Records'!$G$59:$G$92,MATCH(LEFT(L458,255),LEFT('Disaggregation Records'!$D$59:$D$92,255),0))=0,"",INDEX('Disaggregation Records'!$G$59:$G$92,MATCH(LEFT(L458,255),LEFT('Disaggregation Records'!$D$59:$D$92,255),0))),"")</f>
        <v/>
      </c>
      <c r="J458" s="491" t="s">
        <v>801</v>
      </c>
      <c r="K458" s="491">
        <f t="shared" si="28"/>
        <v>140</v>
      </c>
      <c r="L458" s="491" t="str">
        <f t="shared" si="29"/>
        <v/>
      </c>
      <c r="M458" s="491" t="str">
        <f t="shared" si="30"/>
        <v/>
      </c>
      <c r="N458" s="491" t="b">
        <f t="shared" si="31"/>
        <v>0</v>
      </c>
      <c r="O458" s="492" t="s">
        <v>2048</v>
      </c>
      <c r="P458" s="201"/>
      <c r="Q458" s="178"/>
      <c r="U458" s="407"/>
      <c r="V458" s="407"/>
    </row>
    <row r="459" spans="1:22" ht="37.5" customHeight="1" x14ac:dyDescent="0.25">
      <c r="A459" s="367">
        <v>22</v>
      </c>
      <c r="B459" s="386" t="str">
        <f>IFERROR(VLOOKUP(A459,'Outcome Indicators - Section C'!$A$10:$S$35,19,FALSE),"")</f>
        <v/>
      </c>
      <c r="C459" s="490" t="str">
        <f t="array" ref="C459">IFERROR(IF(INDEX('Disaggregation Records'!$E$59:$E$92,MATCH(RIGHT(L459,255),RIGHT('Disaggregation Records'!$D$59:$D$92,255),0))=0,"",INDEX('Disaggregation Records'!$E$59:$E$92,MATCH(RIGHT(L459,255),RIGHT('Disaggregation Records'!$D$59:$D$92,255),0))),"")</f>
        <v/>
      </c>
      <c r="D459" s="490" t="str">
        <f t="array" ref="D459">IFERROR(IF(INDEX('Disaggregation Records'!$F$59:$F$92,MATCH(RIGHT(L459,255),RIGHT('Disaggregation Records'!$D$59:$D$92,255),0))=0,"",INDEX('Disaggregation Records'!$F$59:$F$92,MATCH(RIGHT(L459,255),RIGHT('Disaggregation Records'!$D$59:$D$92,255),0))),"")</f>
        <v/>
      </c>
      <c r="E459" s="370" t="str">
        <f t="array" ref="E459">IFERROR(IF(INDEX('Disaggregation Data'!$K$239:$K$470,MATCH(RIGHT(M459,255),RIGHT('Disaggregation Data'!$J$239:$J$470,255),0))=0,"",INDEX('Disaggregation Data'!$K$239:$K$470,MATCH(RIGHT(M459,255),RIGHT('Disaggregation Data'!J$239:$J$470,255),0))),"")</f>
        <v/>
      </c>
      <c r="F459" s="370" t="str">
        <f t="array" ref="F459">IFERROR(IF(INDEX('Disaggregation Data'!$L$239:$L$470,MATCH(RIGHT(M459,255),RIGHT('Disaggregation Data'!$J$239:$J$470,255),0))=0,"",INDEX('Disaggregation Data'!$L$239:$L$470,MATCH(RIGHT(M459,255),RIGHT('Disaggregation Data'!J$239:$J$470,255),0))),"")</f>
        <v/>
      </c>
      <c r="G459" s="370" t="str">
        <f t="array" ref="G459">IFERROR(IF(INDEX('Disaggregation Data'!$M$239:$M$470,MATCH(RIGHT(M459,255),RIGHT('Disaggregation Data'!$J$239:$J$470,255),0))=0,"",INDEX('Disaggregation Data'!$M$239:$M$470,MATCH(RIGHT(M459,255),RIGHT('Disaggregation Data'!J$239:$J$470,255),0))),"")</f>
        <v/>
      </c>
      <c r="H459" s="369" t="str">
        <f t="array" ref="H459">IFERROR(IF(INDEX('Disaggregation Data'!$N$239:$N$470,MATCH(RIGHT(M459,255),RIGHT('Disaggregation Data'!$J$239:$J$470,255),0))=0,"",INDEX('Disaggregation Data'!$N$239:$N$470,MATCH(RIGHT(M459,255),RIGHT('Disaggregation Data'!J$239:$J$470,255),0))),"")</f>
        <v/>
      </c>
      <c r="I459" s="477" t="str">
        <f t="array" ref="I459">IFERROR(IF(INDEX('Disaggregation Records'!$G$59:$G$92,MATCH(LEFT(L459,255),LEFT('Disaggregation Records'!$D$59:$D$92,255),0))=0,"",INDEX('Disaggregation Records'!$G$59:$G$92,MATCH(LEFT(L459,255),LEFT('Disaggregation Records'!$D$59:$D$92,255),0))),"")</f>
        <v/>
      </c>
      <c r="J459" s="491" t="s">
        <v>801</v>
      </c>
      <c r="K459" s="491">
        <f t="shared" si="28"/>
        <v>141</v>
      </c>
      <c r="L459" s="491" t="str">
        <f t="shared" si="29"/>
        <v/>
      </c>
      <c r="M459" s="491" t="str">
        <f t="shared" si="30"/>
        <v/>
      </c>
      <c r="N459" s="491" t="b">
        <f t="shared" si="31"/>
        <v>0</v>
      </c>
      <c r="O459" s="492" t="s">
        <v>2049</v>
      </c>
      <c r="P459" s="201"/>
      <c r="Q459" s="178"/>
      <c r="U459" s="407"/>
      <c r="V459" s="407"/>
    </row>
    <row r="460" spans="1:22" ht="37.5" customHeight="1" x14ac:dyDescent="0.25">
      <c r="A460" s="367">
        <v>22</v>
      </c>
      <c r="B460" s="386" t="str">
        <f>IFERROR(VLOOKUP(A460,'Outcome Indicators - Section C'!$A$10:$S$35,19,FALSE),"")</f>
        <v/>
      </c>
      <c r="C460" s="490" t="str">
        <f t="array" ref="C460">IFERROR(IF(INDEX('Disaggregation Records'!$E$59:$E$92,MATCH(RIGHT(L460,255),RIGHT('Disaggregation Records'!$D$59:$D$92,255),0))=0,"",INDEX('Disaggregation Records'!$E$59:$E$92,MATCH(RIGHT(L460,255),RIGHT('Disaggregation Records'!$D$59:$D$92,255),0))),"")</f>
        <v/>
      </c>
      <c r="D460" s="490" t="str">
        <f t="array" ref="D460">IFERROR(IF(INDEX('Disaggregation Records'!$F$59:$F$92,MATCH(RIGHT(L460,255),RIGHT('Disaggregation Records'!$D$59:$D$92,255),0))=0,"",INDEX('Disaggregation Records'!$F$59:$F$92,MATCH(RIGHT(L460,255),RIGHT('Disaggregation Records'!$D$59:$D$92,255),0))),"")</f>
        <v/>
      </c>
      <c r="E460" s="370" t="str">
        <f t="array" ref="E460">IFERROR(IF(INDEX('Disaggregation Data'!$K$239:$K$470,MATCH(RIGHT(M460,255),RIGHT('Disaggregation Data'!$J$239:$J$470,255),0))=0,"",INDEX('Disaggregation Data'!$K$239:$K$470,MATCH(RIGHT(M460,255),RIGHT('Disaggregation Data'!J$239:$J$470,255),0))),"")</f>
        <v/>
      </c>
      <c r="F460" s="370" t="str">
        <f t="array" ref="F460">IFERROR(IF(INDEX('Disaggregation Data'!$L$239:$L$470,MATCH(RIGHT(M460,255),RIGHT('Disaggregation Data'!$J$239:$J$470,255),0))=0,"",INDEX('Disaggregation Data'!$L$239:$L$470,MATCH(RIGHT(M460,255),RIGHT('Disaggregation Data'!J$239:$J$470,255),0))),"")</f>
        <v/>
      </c>
      <c r="G460" s="370" t="str">
        <f t="array" ref="G460">IFERROR(IF(INDEX('Disaggregation Data'!$M$239:$M$470,MATCH(RIGHT(M460,255),RIGHT('Disaggregation Data'!$J$239:$J$470,255),0))=0,"",INDEX('Disaggregation Data'!$M$239:$M$470,MATCH(RIGHT(M460,255),RIGHT('Disaggregation Data'!J$239:$J$470,255),0))),"")</f>
        <v/>
      </c>
      <c r="H460" s="369" t="str">
        <f t="array" ref="H460">IFERROR(IF(INDEX('Disaggregation Data'!$N$239:$N$470,MATCH(RIGHT(M460,255),RIGHT('Disaggregation Data'!$J$239:$J$470,255),0))=0,"",INDEX('Disaggregation Data'!$N$239:$N$470,MATCH(RIGHT(M460,255),RIGHT('Disaggregation Data'!J$239:$J$470,255),0))),"")</f>
        <v/>
      </c>
      <c r="I460" s="477" t="str">
        <f t="array" ref="I460">IFERROR(IF(INDEX('Disaggregation Records'!$G$59:$G$92,MATCH(LEFT(L460,255),LEFT('Disaggregation Records'!$D$59:$D$92,255),0))=0,"",INDEX('Disaggregation Records'!$G$59:$G$92,MATCH(LEFT(L460,255),LEFT('Disaggregation Records'!$D$59:$D$92,255),0))),"")</f>
        <v/>
      </c>
      <c r="J460" s="491" t="s">
        <v>801</v>
      </c>
      <c r="K460" s="491">
        <f t="shared" si="28"/>
        <v>142</v>
      </c>
      <c r="L460" s="491" t="str">
        <f t="shared" si="29"/>
        <v/>
      </c>
      <c r="M460" s="491" t="str">
        <f t="shared" si="30"/>
        <v/>
      </c>
      <c r="N460" s="491" t="b">
        <f t="shared" si="31"/>
        <v>0</v>
      </c>
      <c r="O460" s="492" t="s">
        <v>2050</v>
      </c>
      <c r="P460" s="201"/>
      <c r="Q460" s="178"/>
      <c r="U460" s="407"/>
      <c r="V460" s="407"/>
    </row>
    <row r="461" spans="1:22" ht="37.5" customHeight="1" x14ac:dyDescent="0.25">
      <c r="A461" s="367">
        <v>22</v>
      </c>
      <c r="B461" s="386" t="str">
        <f>IFERROR(VLOOKUP(A461,'Outcome Indicators - Section C'!$A$10:$S$35,19,FALSE),"")</f>
        <v/>
      </c>
      <c r="C461" s="490" t="str">
        <f t="array" ref="C461">IFERROR(IF(INDEX('Disaggregation Records'!$E$59:$E$92,MATCH(RIGHT(L461,255),RIGHT('Disaggregation Records'!$D$59:$D$92,255),0))=0,"",INDEX('Disaggregation Records'!$E$59:$E$92,MATCH(RIGHT(L461,255),RIGHT('Disaggregation Records'!$D$59:$D$92,255),0))),"")</f>
        <v/>
      </c>
      <c r="D461" s="490" t="str">
        <f t="array" ref="D461">IFERROR(IF(INDEX('Disaggregation Records'!$F$59:$F$92,MATCH(RIGHT(L461,255),RIGHT('Disaggregation Records'!$D$59:$D$92,255),0))=0,"",INDEX('Disaggregation Records'!$F$59:$F$92,MATCH(RIGHT(L461,255),RIGHT('Disaggregation Records'!$D$59:$D$92,255),0))),"")</f>
        <v/>
      </c>
      <c r="E461" s="370" t="str">
        <f t="array" ref="E461">IFERROR(IF(INDEX('Disaggregation Data'!$K$239:$K$470,MATCH(RIGHT(M461,255),RIGHT('Disaggregation Data'!$J$239:$J$470,255),0))=0,"",INDEX('Disaggregation Data'!$K$239:$K$470,MATCH(RIGHT(M461,255),RIGHT('Disaggregation Data'!J$239:$J$470,255),0))),"")</f>
        <v/>
      </c>
      <c r="F461" s="370" t="str">
        <f t="array" ref="F461">IFERROR(IF(INDEX('Disaggregation Data'!$L$239:$L$470,MATCH(RIGHT(M461,255),RIGHT('Disaggregation Data'!$J$239:$J$470,255),0))=0,"",INDEX('Disaggregation Data'!$L$239:$L$470,MATCH(RIGHT(M461,255),RIGHT('Disaggregation Data'!J$239:$J$470,255),0))),"")</f>
        <v/>
      </c>
      <c r="G461" s="370" t="str">
        <f t="array" ref="G461">IFERROR(IF(INDEX('Disaggregation Data'!$M$239:$M$470,MATCH(RIGHT(M461,255),RIGHT('Disaggregation Data'!$J$239:$J$470,255),0))=0,"",INDEX('Disaggregation Data'!$M$239:$M$470,MATCH(RIGHT(M461,255),RIGHT('Disaggregation Data'!J$239:$J$470,255),0))),"")</f>
        <v/>
      </c>
      <c r="H461" s="369" t="str">
        <f t="array" ref="H461">IFERROR(IF(INDEX('Disaggregation Data'!$N$239:$N$470,MATCH(RIGHT(M461,255),RIGHT('Disaggregation Data'!$J$239:$J$470,255),0))=0,"",INDEX('Disaggregation Data'!$N$239:$N$470,MATCH(RIGHT(M461,255),RIGHT('Disaggregation Data'!J$239:$J$470,255),0))),"")</f>
        <v/>
      </c>
      <c r="I461" s="477" t="str">
        <f t="array" ref="I461">IFERROR(IF(INDEX('Disaggregation Records'!$G$59:$G$92,MATCH(LEFT(L461,255),LEFT('Disaggregation Records'!$D$59:$D$92,255),0))=0,"",INDEX('Disaggregation Records'!$G$59:$G$92,MATCH(LEFT(L461,255),LEFT('Disaggregation Records'!$D$59:$D$92,255),0))),"")</f>
        <v/>
      </c>
      <c r="J461" s="491" t="s">
        <v>801</v>
      </c>
      <c r="K461" s="491">
        <f t="shared" si="28"/>
        <v>143</v>
      </c>
      <c r="L461" s="491" t="str">
        <f t="shared" si="29"/>
        <v/>
      </c>
      <c r="M461" s="491" t="str">
        <f t="shared" si="30"/>
        <v/>
      </c>
      <c r="N461" s="491" t="b">
        <f t="shared" si="31"/>
        <v>0</v>
      </c>
      <c r="O461" s="492" t="s">
        <v>2051</v>
      </c>
      <c r="P461" s="201"/>
      <c r="Q461" s="178"/>
      <c r="U461" s="407"/>
      <c r="V461" s="407"/>
    </row>
    <row r="462" spans="1:22" ht="37.5" customHeight="1" x14ac:dyDescent="0.25">
      <c r="A462" s="367">
        <v>22</v>
      </c>
      <c r="B462" s="386" t="str">
        <f>IFERROR(VLOOKUP(A462,'Outcome Indicators - Section C'!$A$10:$S$35,19,FALSE),"")</f>
        <v/>
      </c>
      <c r="C462" s="490" t="str">
        <f t="array" ref="C462">IFERROR(IF(INDEX('Disaggregation Records'!$E$59:$E$92,MATCH(RIGHT(L462,255),RIGHT('Disaggregation Records'!$D$59:$D$92,255),0))=0,"",INDEX('Disaggregation Records'!$E$59:$E$92,MATCH(RIGHT(L462,255),RIGHT('Disaggregation Records'!$D$59:$D$92,255),0))),"")</f>
        <v/>
      </c>
      <c r="D462" s="490" t="str">
        <f t="array" ref="D462">IFERROR(IF(INDEX('Disaggregation Records'!$F$59:$F$92,MATCH(RIGHT(L462,255),RIGHT('Disaggregation Records'!$D$59:$D$92,255),0))=0,"",INDEX('Disaggregation Records'!$F$59:$F$92,MATCH(RIGHT(L462,255),RIGHT('Disaggregation Records'!$D$59:$D$92,255),0))),"")</f>
        <v/>
      </c>
      <c r="E462" s="370" t="str">
        <f t="array" ref="E462">IFERROR(IF(INDEX('Disaggregation Data'!$K$239:$K$470,MATCH(RIGHT(M462,255),RIGHT('Disaggregation Data'!$J$239:$J$470,255),0))=0,"",INDEX('Disaggregation Data'!$K$239:$K$470,MATCH(RIGHT(M462,255),RIGHT('Disaggregation Data'!J$239:$J$470,255),0))),"")</f>
        <v/>
      </c>
      <c r="F462" s="370" t="str">
        <f t="array" ref="F462">IFERROR(IF(INDEX('Disaggregation Data'!$L$239:$L$470,MATCH(RIGHT(M462,255),RIGHT('Disaggregation Data'!$J$239:$J$470,255),0))=0,"",INDEX('Disaggregation Data'!$L$239:$L$470,MATCH(RIGHT(M462,255),RIGHT('Disaggregation Data'!J$239:$J$470,255),0))),"")</f>
        <v/>
      </c>
      <c r="G462" s="370" t="str">
        <f t="array" ref="G462">IFERROR(IF(INDEX('Disaggregation Data'!$M$239:$M$470,MATCH(RIGHT(M462,255),RIGHT('Disaggregation Data'!$J$239:$J$470,255),0))=0,"",INDEX('Disaggregation Data'!$M$239:$M$470,MATCH(RIGHT(M462,255),RIGHT('Disaggregation Data'!J$239:$J$470,255),0))),"")</f>
        <v/>
      </c>
      <c r="H462" s="369" t="str">
        <f t="array" ref="H462">IFERROR(IF(INDEX('Disaggregation Data'!$N$239:$N$470,MATCH(RIGHT(M462,255),RIGHT('Disaggregation Data'!$J$239:$J$470,255),0))=0,"",INDEX('Disaggregation Data'!$N$239:$N$470,MATCH(RIGHT(M462,255),RIGHT('Disaggregation Data'!J$239:$J$470,255),0))),"")</f>
        <v/>
      </c>
      <c r="I462" s="477" t="str">
        <f t="array" ref="I462">IFERROR(IF(INDEX('Disaggregation Records'!$G$59:$G$92,MATCH(LEFT(L462,255),LEFT('Disaggregation Records'!$D$59:$D$92,255),0))=0,"",INDEX('Disaggregation Records'!$G$59:$G$92,MATCH(LEFT(L462,255),LEFT('Disaggregation Records'!$D$59:$D$92,255),0))),"")</f>
        <v/>
      </c>
      <c r="J462" s="491" t="s">
        <v>801</v>
      </c>
      <c r="K462" s="491">
        <f t="shared" si="28"/>
        <v>144</v>
      </c>
      <c r="L462" s="491" t="str">
        <f t="shared" si="29"/>
        <v/>
      </c>
      <c r="M462" s="491" t="str">
        <f t="shared" si="30"/>
        <v/>
      </c>
      <c r="N462" s="491" t="b">
        <f t="shared" si="31"/>
        <v>0</v>
      </c>
      <c r="O462" s="492" t="s">
        <v>2052</v>
      </c>
      <c r="P462" s="201"/>
      <c r="Q462" s="178"/>
      <c r="U462" s="407"/>
      <c r="V462" s="407"/>
    </row>
    <row r="463" spans="1:22" ht="37.5" customHeight="1" x14ac:dyDescent="0.25">
      <c r="A463" s="367">
        <v>22</v>
      </c>
      <c r="B463" s="386" t="str">
        <f>IFERROR(VLOOKUP(A463,'Outcome Indicators - Section C'!$A$10:$S$35,19,FALSE),"")</f>
        <v/>
      </c>
      <c r="C463" s="490" t="str">
        <f t="array" ref="C463">IFERROR(IF(INDEX('Disaggregation Records'!$E$59:$E$92,MATCH(RIGHT(L463,255),RIGHT('Disaggregation Records'!$D$59:$D$92,255),0))=0,"",INDEX('Disaggregation Records'!$E$59:$E$92,MATCH(RIGHT(L463,255),RIGHT('Disaggregation Records'!$D$59:$D$92,255),0))),"")</f>
        <v/>
      </c>
      <c r="D463" s="490" t="str">
        <f t="array" ref="D463">IFERROR(IF(INDEX('Disaggregation Records'!$F$59:$F$92,MATCH(RIGHT(L463,255),RIGHT('Disaggregation Records'!$D$59:$D$92,255),0))=0,"",INDEX('Disaggregation Records'!$F$59:$F$92,MATCH(RIGHT(L463,255),RIGHT('Disaggregation Records'!$D$59:$D$92,255),0))),"")</f>
        <v/>
      </c>
      <c r="E463" s="370" t="str">
        <f t="array" ref="E463">IFERROR(IF(INDEX('Disaggregation Data'!$K$239:$K$470,MATCH(RIGHT(M463,255),RIGHT('Disaggregation Data'!$J$239:$J$470,255),0))=0,"",INDEX('Disaggregation Data'!$K$239:$K$470,MATCH(RIGHT(M463,255),RIGHT('Disaggregation Data'!J$239:$J$470,255),0))),"")</f>
        <v/>
      </c>
      <c r="F463" s="370" t="str">
        <f t="array" ref="F463">IFERROR(IF(INDEX('Disaggregation Data'!$L$239:$L$470,MATCH(RIGHT(M463,255),RIGHT('Disaggregation Data'!$J$239:$J$470,255),0))=0,"",INDEX('Disaggregation Data'!$L$239:$L$470,MATCH(RIGHT(M463,255),RIGHT('Disaggregation Data'!J$239:$J$470,255),0))),"")</f>
        <v/>
      </c>
      <c r="G463" s="370" t="str">
        <f t="array" ref="G463">IFERROR(IF(INDEX('Disaggregation Data'!$M$239:$M$470,MATCH(RIGHT(M463,255),RIGHT('Disaggregation Data'!$J$239:$J$470,255),0))=0,"",INDEX('Disaggregation Data'!$M$239:$M$470,MATCH(RIGHT(M463,255),RIGHT('Disaggregation Data'!J$239:$J$470,255),0))),"")</f>
        <v/>
      </c>
      <c r="H463" s="369" t="str">
        <f t="array" ref="H463">IFERROR(IF(INDEX('Disaggregation Data'!$N$239:$N$470,MATCH(RIGHT(M463,255),RIGHT('Disaggregation Data'!$J$239:$J$470,255),0))=0,"",INDEX('Disaggregation Data'!$N$239:$N$470,MATCH(RIGHT(M463,255),RIGHT('Disaggregation Data'!J$239:$J$470,255),0))),"")</f>
        <v/>
      </c>
      <c r="I463" s="477" t="str">
        <f t="array" ref="I463">IFERROR(IF(INDEX('Disaggregation Records'!$G$59:$G$92,MATCH(LEFT(L463,255),LEFT('Disaggregation Records'!$D$59:$D$92,255),0))=0,"",INDEX('Disaggregation Records'!$G$59:$G$92,MATCH(LEFT(L463,255),LEFT('Disaggregation Records'!$D$59:$D$92,255),0))),"")</f>
        <v/>
      </c>
      <c r="J463" s="491" t="s">
        <v>801</v>
      </c>
      <c r="K463" s="491">
        <f t="shared" si="28"/>
        <v>145</v>
      </c>
      <c r="L463" s="491" t="str">
        <f t="shared" si="29"/>
        <v/>
      </c>
      <c r="M463" s="491" t="str">
        <f t="shared" si="30"/>
        <v/>
      </c>
      <c r="N463" s="491" t="b">
        <f t="shared" si="31"/>
        <v>0</v>
      </c>
      <c r="O463" s="492" t="s">
        <v>2053</v>
      </c>
      <c r="P463" s="201"/>
      <c r="Q463" s="178"/>
      <c r="U463" s="407"/>
      <c r="V463" s="407"/>
    </row>
    <row r="464" spans="1:22" ht="37.5" customHeight="1" x14ac:dyDescent="0.25">
      <c r="A464" s="367">
        <v>22</v>
      </c>
      <c r="B464" s="386" t="str">
        <f>IFERROR(VLOOKUP(A464,'Outcome Indicators - Section C'!$A$10:$S$35,19,FALSE),"")</f>
        <v/>
      </c>
      <c r="C464" s="490" t="str">
        <f t="array" ref="C464">IFERROR(IF(INDEX('Disaggregation Records'!$E$59:$E$92,MATCH(RIGHT(L464,255),RIGHT('Disaggregation Records'!$D$59:$D$92,255),0))=0,"",INDEX('Disaggregation Records'!$E$59:$E$92,MATCH(RIGHT(L464,255),RIGHT('Disaggregation Records'!$D$59:$D$92,255),0))),"")</f>
        <v/>
      </c>
      <c r="D464" s="490" t="str">
        <f t="array" ref="D464">IFERROR(IF(INDEX('Disaggregation Records'!$F$59:$F$92,MATCH(RIGHT(L464,255),RIGHT('Disaggregation Records'!$D$59:$D$92,255),0))=0,"",INDEX('Disaggregation Records'!$F$59:$F$92,MATCH(RIGHT(L464,255),RIGHT('Disaggregation Records'!$D$59:$D$92,255),0))),"")</f>
        <v/>
      </c>
      <c r="E464" s="370" t="str">
        <f t="array" ref="E464">IFERROR(IF(INDEX('Disaggregation Data'!$K$239:$K$470,MATCH(RIGHT(M464,255),RIGHT('Disaggregation Data'!$J$239:$J$470,255),0))=0,"",INDEX('Disaggregation Data'!$K$239:$K$470,MATCH(RIGHT(M464,255),RIGHT('Disaggregation Data'!J$239:$J$470,255),0))),"")</f>
        <v/>
      </c>
      <c r="F464" s="370" t="str">
        <f t="array" ref="F464">IFERROR(IF(INDEX('Disaggregation Data'!$L$239:$L$470,MATCH(RIGHT(M464,255),RIGHT('Disaggregation Data'!$J$239:$J$470,255),0))=0,"",INDEX('Disaggregation Data'!$L$239:$L$470,MATCH(RIGHT(M464,255),RIGHT('Disaggregation Data'!J$239:$J$470,255),0))),"")</f>
        <v/>
      </c>
      <c r="G464" s="370" t="str">
        <f t="array" ref="G464">IFERROR(IF(INDEX('Disaggregation Data'!$M$239:$M$470,MATCH(RIGHT(M464,255),RIGHT('Disaggregation Data'!$J$239:$J$470,255),0))=0,"",INDEX('Disaggregation Data'!$M$239:$M$470,MATCH(RIGHT(M464,255),RIGHT('Disaggregation Data'!J$239:$J$470,255),0))),"")</f>
        <v/>
      </c>
      <c r="H464" s="369" t="str">
        <f t="array" ref="H464">IFERROR(IF(INDEX('Disaggregation Data'!$N$239:$N$470,MATCH(RIGHT(M464,255),RIGHT('Disaggregation Data'!$J$239:$J$470,255),0))=0,"",INDEX('Disaggregation Data'!$N$239:$N$470,MATCH(RIGHT(M464,255),RIGHT('Disaggregation Data'!J$239:$J$470,255),0))),"")</f>
        <v/>
      </c>
      <c r="I464" s="477" t="str">
        <f t="array" ref="I464">IFERROR(IF(INDEX('Disaggregation Records'!$G$59:$G$92,MATCH(LEFT(L464,255),LEFT('Disaggregation Records'!$D$59:$D$92,255),0))=0,"",INDEX('Disaggregation Records'!$G$59:$G$92,MATCH(LEFT(L464,255),LEFT('Disaggregation Records'!$D$59:$D$92,255),0))),"")</f>
        <v/>
      </c>
      <c r="J464" s="491" t="s">
        <v>801</v>
      </c>
      <c r="K464" s="491">
        <f t="shared" si="28"/>
        <v>146</v>
      </c>
      <c r="L464" s="491" t="str">
        <f t="shared" si="29"/>
        <v/>
      </c>
      <c r="M464" s="491" t="str">
        <f t="shared" si="30"/>
        <v/>
      </c>
      <c r="N464" s="491" t="b">
        <f t="shared" si="31"/>
        <v>0</v>
      </c>
      <c r="O464" s="492" t="s">
        <v>2054</v>
      </c>
      <c r="P464" s="201"/>
      <c r="Q464" s="178"/>
      <c r="U464" s="407"/>
      <c r="V464" s="407"/>
    </row>
    <row r="465" spans="1:22" ht="37.5" customHeight="1" x14ac:dyDescent="0.25">
      <c r="A465" s="367">
        <v>22</v>
      </c>
      <c r="B465" s="386" t="str">
        <f>IFERROR(VLOOKUP(A465,'Outcome Indicators - Section C'!$A$10:$S$35,19,FALSE),"")</f>
        <v/>
      </c>
      <c r="C465" s="490" t="str">
        <f t="array" ref="C465">IFERROR(IF(INDEX('Disaggregation Records'!$E$59:$E$92,MATCH(RIGHT(L465,255),RIGHT('Disaggregation Records'!$D$59:$D$92,255),0))=0,"",INDEX('Disaggregation Records'!$E$59:$E$92,MATCH(RIGHT(L465,255),RIGHT('Disaggregation Records'!$D$59:$D$92,255),0))),"")</f>
        <v/>
      </c>
      <c r="D465" s="490" t="str">
        <f t="array" ref="D465">IFERROR(IF(INDEX('Disaggregation Records'!$F$59:$F$92,MATCH(RIGHT(L465,255),RIGHT('Disaggregation Records'!$D$59:$D$92,255),0))=0,"",INDEX('Disaggregation Records'!$F$59:$F$92,MATCH(RIGHT(L465,255),RIGHT('Disaggregation Records'!$D$59:$D$92,255),0))),"")</f>
        <v/>
      </c>
      <c r="E465" s="370" t="str">
        <f t="array" ref="E465">IFERROR(IF(INDEX('Disaggregation Data'!$K$239:$K$470,MATCH(RIGHT(M465,255),RIGHT('Disaggregation Data'!$J$239:$J$470,255),0))=0,"",INDEX('Disaggregation Data'!$K$239:$K$470,MATCH(RIGHT(M465,255),RIGHT('Disaggregation Data'!J$239:$J$470,255),0))),"")</f>
        <v/>
      </c>
      <c r="F465" s="370" t="str">
        <f t="array" ref="F465">IFERROR(IF(INDEX('Disaggregation Data'!$L$239:$L$470,MATCH(RIGHT(M465,255),RIGHT('Disaggregation Data'!$J$239:$J$470,255),0))=0,"",INDEX('Disaggregation Data'!$L$239:$L$470,MATCH(RIGHT(M465,255),RIGHT('Disaggregation Data'!J$239:$J$470,255),0))),"")</f>
        <v/>
      </c>
      <c r="G465" s="370" t="str">
        <f t="array" ref="G465">IFERROR(IF(INDEX('Disaggregation Data'!$M$239:$M$470,MATCH(RIGHT(M465,255),RIGHT('Disaggregation Data'!$J$239:$J$470,255),0))=0,"",INDEX('Disaggregation Data'!$M$239:$M$470,MATCH(RIGHT(M465,255),RIGHT('Disaggregation Data'!J$239:$J$470,255),0))),"")</f>
        <v/>
      </c>
      <c r="H465" s="369" t="str">
        <f t="array" ref="H465">IFERROR(IF(INDEX('Disaggregation Data'!$N$239:$N$470,MATCH(RIGHT(M465,255),RIGHT('Disaggregation Data'!$J$239:$J$470,255),0))=0,"",INDEX('Disaggregation Data'!$N$239:$N$470,MATCH(RIGHT(M465,255),RIGHT('Disaggregation Data'!J$239:$J$470,255),0))),"")</f>
        <v/>
      </c>
      <c r="I465" s="477" t="str">
        <f t="array" ref="I465">IFERROR(IF(INDEX('Disaggregation Records'!$G$59:$G$92,MATCH(LEFT(L465,255),LEFT('Disaggregation Records'!$D$59:$D$92,255),0))=0,"",INDEX('Disaggregation Records'!$G$59:$G$92,MATCH(LEFT(L465,255),LEFT('Disaggregation Records'!$D$59:$D$92,255),0))),"")</f>
        <v/>
      </c>
      <c r="J465" s="491" t="s">
        <v>801</v>
      </c>
      <c r="K465" s="491">
        <f t="shared" si="28"/>
        <v>147</v>
      </c>
      <c r="L465" s="491" t="str">
        <f t="shared" si="29"/>
        <v/>
      </c>
      <c r="M465" s="491" t="str">
        <f t="shared" si="30"/>
        <v/>
      </c>
      <c r="N465" s="491" t="b">
        <f t="shared" si="31"/>
        <v>0</v>
      </c>
      <c r="O465" s="492" t="s">
        <v>2055</v>
      </c>
      <c r="P465" s="201"/>
      <c r="Q465" s="178"/>
      <c r="U465" s="407"/>
      <c r="V465" s="407"/>
    </row>
    <row r="466" spans="1:22" ht="37.5" customHeight="1" x14ac:dyDescent="0.25">
      <c r="A466" s="367">
        <v>22</v>
      </c>
      <c r="B466" s="386" t="str">
        <f>IFERROR(VLOOKUP(A466,'Outcome Indicators - Section C'!$A$10:$S$35,19,FALSE),"")</f>
        <v/>
      </c>
      <c r="C466" s="490" t="str">
        <f t="array" ref="C466">IFERROR(IF(INDEX('Disaggregation Records'!$E$59:$E$92,MATCH(RIGHT(L466,255),RIGHT('Disaggregation Records'!$D$59:$D$92,255),0))=0,"",INDEX('Disaggregation Records'!$E$59:$E$92,MATCH(RIGHT(L466,255),RIGHT('Disaggregation Records'!$D$59:$D$92,255),0))),"")</f>
        <v/>
      </c>
      <c r="D466" s="490" t="str">
        <f t="array" ref="D466">IFERROR(IF(INDEX('Disaggregation Records'!$F$59:$F$92,MATCH(RIGHT(L466,255),RIGHT('Disaggregation Records'!$D$59:$D$92,255),0))=0,"",INDEX('Disaggregation Records'!$F$59:$F$92,MATCH(RIGHT(L466,255),RIGHT('Disaggregation Records'!$D$59:$D$92,255),0))),"")</f>
        <v/>
      </c>
      <c r="E466" s="370" t="str">
        <f t="array" ref="E466">IFERROR(IF(INDEX('Disaggregation Data'!$K$239:$K$470,MATCH(RIGHT(M466,255),RIGHT('Disaggregation Data'!$J$239:$J$470,255),0))=0,"",INDEX('Disaggregation Data'!$K$239:$K$470,MATCH(RIGHT(M466,255),RIGHT('Disaggregation Data'!J$239:$J$470,255),0))),"")</f>
        <v/>
      </c>
      <c r="F466" s="370" t="str">
        <f t="array" ref="F466">IFERROR(IF(INDEX('Disaggregation Data'!$L$239:$L$470,MATCH(RIGHT(M466,255),RIGHT('Disaggregation Data'!$J$239:$J$470,255),0))=0,"",INDEX('Disaggregation Data'!$L$239:$L$470,MATCH(RIGHT(M466,255),RIGHT('Disaggregation Data'!J$239:$J$470,255),0))),"")</f>
        <v/>
      </c>
      <c r="G466" s="370" t="str">
        <f t="array" ref="G466">IFERROR(IF(INDEX('Disaggregation Data'!$M$239:$M$470,MATCH(RIGHT(M466,255),RIGHT('Disaggregation Data'!$J$239:$J$470,255),0))=0,"",INDEX('Disaggregation Data'!$M$239:$M$470,MATCH(RIGHT(M466,255),RIGHT('Disaggregation Data'!J$239:$J$470,255),0))),"")</f>
        <v/>
      </c>
      <c r="H466" s="369" t="str">
        <f t="array" ref="H466">IFERROR(IF(INDEX('Disaggregation Data'!$N$239:$N$470,MATCH(RIGHT(M466,255),RIGHT('Disaggregation Data'!$J$239:$J$470,255),0))=0,"",INDEX('Disaggregation Data'!$N$239:$N$470,MATCH(RIGHT(M466,255),RIGHT('Disaggregation Data'!J$239:$J$470,255),0))),"")</f>
        <v/>
      </c>
      <c r="I466" s="477" t="str">
        <f t="array" ref="I466">IFERROR(IF(INDEX('Disaggregation Records'!$G$59:$G$92,MATCH(LEFT(L466,255),LEFT('Disaggregation Records'!$D$59:$D$92,255),0))=0,"",INDEX('Disaggregation Records'!$G$59:$G$92,MATCH(LEFT(L466,255),LEFT('Disaggregation Records'!$D$59:$D$92,255),0))),"")</f>
        <v/>
      </c>
      <c r="J466" s="491" t="s">
        <v>801</v>
      </c>
      <c r="K466" s="491">
        <f t="shared" si="28"/>
        <v>148</v>
      </c>
      <c r="L466" s="491" t="str">
        <f t="shared" si="29"/>
        <v/>
      </c>
      <c r="M466" s="491" t="str">
        <f t="shared" si="30"/>
        <v/>
      </c>
      <c r="N466" s="491" t="b">
        <f t="shared" si="31"/>
        <v>0</v>
      </c>
      <c r="O466" s="492" t="s">
        <v>2056</v>
      </c>
      <c r="P466" s="201"/>
      <c r="Q466" s="178"/>
      <c r="U466" s="407"/>
      <c r="V466" s="407"/>
    </row>
    <row r="467" spans="1:22" ht="37.5" customHeight="1" x14ac:dyDescent="0.25">
      <c r="A467" s="367">
        <v>22</v>
      </c>
      <c r="B467" s="386" t="str">
        <f>IFERROR(VLOOKUP(A467,'Outcome Indicators - Section C'!$A$10:$S$35,19,FALSE),"")</f>
        <v/>
      </c>
      <c r="C467" s="490" t="str">
        <f t="array" ref="C467">IFERROR(IF(INDEX('Disaggregation Records'!$E$59:$E$92,MATCH(RIGHT(L467,255),RIGHT('Disaggregation Records'!$D$59:$D$92,255),0))=0,"",INDEX('Disaggregation Records'!$E$59:$E$92,MATCH(RIGHT(L467,255),RIGHT('Disaggregation Records'!$D$59:$D$92,255),0))),"")</f>
        <v/>
      </c>
      <c r="D467" s="490" t="str">
        <f t="array" ref="D467">IFERROR(IF(INDEX('Disaggregation Records'!$F$59:$F$92,MATCH(RIGHT(L467,255),RIGHT('Disaggregation Records'!$D$59:$D$92,255),0))=0,"",INDEX('Disaggregation Records'!$F$59:$F$92,MATCH(RIGHT(L467,255),RIGHT('Disaggregation Records'!$D$59:$D$92,255),0))),"")</f>
        <v/>
      </c>
      <c r="E467" s="370" t="str">
        <f t="array" ref="E467">IFERROR(IF(INDEX('Disaggregation Data'!$K$239:$K$470,MATCH(RIGHT(M467,255),RIGHT('Disaggregation Data'!$J$239:$J$470,255),0))=0,"",INDEX('Disaggregation Data'!$K$239:$K$470,MATCH(RIGHT(M467,255),RIGHT('Disaggregation Data'!J$239:$J$470,255),0))),"")</f>
        <v/>
      </c>
      <c r="F467" s="370" t="str">
        <f t="array" ref="F467">IFERROR(IF(INDEX('Disaggregation Data'!$L$239:$L$470,MATCH(RIGHT(M467,255),RIGHT('Disaggregation Data'!$J$239:$J$470,255),0))=0,"",INDEX('Disaggregation Data'!$L$239:$L$470,MATCH(RIGHT(M467,255),RIGHT('Disaggregation Data'!J$239:$J$470,255),0))),"")</f>
        <v/>
      </c>
      <c r="G467" s="370" t="str">
        <f t="array" ref="G467">IFERROR(IF(INDEX('Disaggregation Data'!$M$239:$M$470,MATCH(RIGHT(M467,255),RIGHT('Disaggregation Data'!$J$239:$J$470,255),0))=0,"",INDEX('Disaggregation Data'!$M$239:$M$470,MATCH(RIGHT(M467,255),RIGHT('Disaggregation Data'!J$239:$J$470,255),0))),"")</f>
        <v/>
      </c>
      <c r="H467" s="369" t="str">
        <f t="array" ref="H467">IFERROR(IF(INDEX('Disaggregation Data'!$N$239:$N$470,MATCH(RIGHT(M467,255),RIGHT('Disaggregation Data'!$J$239:$J$470,255),0))=0,"",INDEX('Disaggregation Data'!$N$239:$N$470,MATCH(RIGHT(M467,255),RIGHT('Disaggregation Data'!J$239:$J$470,255),0))),"")</f>
        <v/>
      </c>
      <c r="I467" s="477" t="str">
        <f t="array" ref="I467">IFERROR(IF(INDEX('Disaggregation Records'!$G$59:$G$92,MATCH(LEFT(L467,255),LEFT('Disaggregation Records'!$D$59:$D$92,255),0))=0,"",INDEX('Disaggregation Records'!$G$59:$G$92,MATCH(LEFT(L467,255),LEFT('Disaggregation Records'!$D$59:$D$92,255),0))),"")</f>
        <v/>
      </c>
      <c r="J467" s="491" t="s">
        <v>801</v>
      </c>
      <c r="K467" s="491">
        <f t="shared" si="28"/>
        <v>149</v>
      </c>
      <c r="L467" s="491" t="str">
        <f t="shared" si="29"/>
        <v/>
      </c>
      <c r="M467" s="491" t="str">
        <f t="shared" si="30"/>
        <v/>
      </c>
      <c r="N467" s="491" t="b">
        <f t="shared" si="31"/>
        <v>0</v>
      </c>
      <c r="O467" s="492" t="s">
        <v>2057</v>
      </c>
      <c r="P467" s="201"/>
      <c r="Q467" s="178"/>
      <c r="U467" s="407"/>
      <c r="V467" s="407"/>
    </row>
    <row r="468" spans="1:22" ht="37.5" customHeight="1" x14ac:dyDescent="0.25">
      <c r="A468" s="367">
        <v>23</v>
      </c>
      <c r="B468" s="386" t="str">
        <f>IFERROR(VLOOKUP(A468,'Outcome Indicators - Section C'!$A$10:$S$35,19,FALSE),"")</f>
        <v/>
      </c>
      <c r="C468" s="490" t="str">
        <f t="array" ref="C468">IFERROR(IF(INDEX('Disaggregation Records'!$E$59:$E$92,MATCH(RIGHT(L468,255),RIGHT('Disaggregation Records'!$D$59:$D$92,255),0))=0,"",INDEX('Disaggregation Records'!$E$59:$E$92,MATCH(RIGHT(L468,255),RIGHT('Disaggregation Records'!$D$59:$D$92,255),0))),"")</f>
        <v/>
      </c>
      <c r="D468" s="490" t="str">
        <f t="array" ref="D468">IFERROR(IF(INDEX('Disaggregation Records'!$F$59:$F$92,MATCH(RIGHT(L468,255),RIGHT('Disaggregation Records'!$D$59:$D$92,255),0))=0,"",INDEX('Disaggregation Records'!$F$59:$F$92,MATCH(RIGHT(L468,255),RIGHT('Disaggregation Records'!$D$59:$D$92,255),0))),"")</f>
        <v/>
      </c>
      <c r="E468" s="370" t="str">
        <f t="array" ref="E468">IFERROR(IF(INDEX('Disaggregation Data'!$K$239:$K$470,MATCH(RIGHT(M468,255),RIGHT('Disaggregation Data'!$J$239:$J$470,255),0))=0,"",INDEX('Disaggregation Data'!$K$239:$K$470,MATCH(RIGHT(M468,255),RIGHT('Disaggregation Data'!J$239:$J$470,255),0))),"")</f>
        <v/>
      </c>
      <c r="F468" s="370" t="str">
        <f t="array" ref="F468">IFERROR(IF(INDEX('Disaggregation Data'!$L$239:$L$470,MATCH(RIGHT(M468,255),RIGHT('Disaggregation Data'!$J$239:$J$470,255),0))=0,"",INDEX('Disaggregation Data'!$L$239:$L$470,MATCH(RIGHT(M468,255),RIGHT('Disaggregation Data'!J$239:$J$470,255),0))),"")</f>
        <v/>
      </c>
      <c r="G468" s="370" t="str">
        <f t="array" ref="G468">IFERROR(IF(INDEX('Disaggregation Data'!$M$239:$M$470,MATCH(RIGHT(M468,255),RIGHT('Disaggregation Data'!$J$239:$J$470,255),0))=0,"",INDEX('Disaggregation Data'!$M$239:$M$470,MATCH(RIGHT(M468,255),RIGHT('Disaggregation Data'!J$239:$J$470,255),0))),"")</f>
        <v/>
      </c>
      <c r="H468" s="369" t="str">
        <f t="array" ref="H468">IFERROR(IF(INDEX('Disaggregation Data'!$N$239:$N$470,MATCH(RIGHT(M468,255),RIGHT('Disaggregation Data'!$J$239:$J$470,255),0))=0,"",INDEX('Disaggregation Data'!$N$239:$N$470,MATCH(RIGHT(M468,255),RIGHT('Disaggregation Data'!J$239:$J$470,255),0))),"")</f>
        <v/>
      </c>
      <c r="I468" s="477" t="str">
        <f t="array" ref="I468">IFERROR(IF(INDEX('Disaggregation Records'!$G$59:$G$92,MATCH(LEFT(L468,255),LEFT('Disaggregation Records'!$D$59:$D$92,255),0))=0,"",INDEX('Disaggregation Records'!$G$59:$G$92,MATCH(LEFT(L468,255),LEFT('Disaggregation Records'!$D$59:$D$92,255),0))),"")</f>
        <v/>
      </c>
      <c r="J468" s="491" t="s">
        <v>802</v>
      </c>
      <c r="K468" s="491">
        <f t="shared" si="28"/>
        <v>150</v>
      </c>
      <c r="L468" s="491" t="str">
        <f t="shared" si="29"/>
        <v/>
      </c>
      <c r="M468" s="491" t="str">
        <f t="shared" si="30"/>
        <v/>
      </c>
      <c r="N468" s="491" t="b">
        <f t="shared" si="31"/>
        <v>0</v>
      </c>
      <c r="O468" s="492" t="s">
        <v>2058</v>
      </c>
      <c r="P468" s="201"/>
      <c r="Q468" s="178"/>
      <c r="U468" s="407"/>
      <c r="V468" s="407"/>
    </row>
    <row r="469" spans="1:22" ht="37.5" customHeight="1" x14ac:dyDescent="0.25">
      <c r="A469" s="367">
        <v>23</v>
      </c>
      <c r="B469" s="386" t="str">
        <f>IFERROR(VLOOKUP(A469,'Outcome Indicators - Section C'!$A$10:$S$35,19,FALSE),"")</f>
        <v/>
      </c>
      <c r="C469" s="490" t="str">
        <f t="array" ref="C469">IFERROR(IF(INDEX('Disaggregation Records'!$E$59:$E$92,MATCH(RIGHT(L469,255),RIGHT('Disaggregation Records'!$D$59:$D$92,255),0))=0,"",INDEX('Disaggregation Records'!$E$59:$E$92,MATCH(RIGHT(L469,255),RIGHT('Disaggregation Records'!$D$59:$D$92,255),0))),"")</f>
        <v/>
      </c>
      <c r="D469" s="490" t="str">
        <f t="array" ref="D469">IFERROR(IF(INDEX('Disaggregation Records'!$F$59:$F$92,MATCH(RIGHT(L469,255),RIGHT('Disaggregation Records'!$D$59:$D$92,255),0))=0,"",INDEX('Disaggregation Records'!$F$59:$F$92,MATCH(RIGHT(L469,255),RIGHT('Disaggregation Records'!$D$59:$D$92,255),0))),"")</f>
        <v/>
      </c>
      <c r="E469" s="370" t="str">
        <f t="array" ref="E469">IFERROR(IF(INDEX('Disaggregation Data'!$K$239:$K$470,MATCH(RIGHT(M469,255),RIGHT('Disaggregation Data'!$J$239:$J$470,255),0))=0,"",INDEX('Disaggregation Data'!$K$239:$K$470,MATCH(RIGHT(M469,255),RIGHT('Disaggregation Data'!J$239:$J$470,255),0))),"")</f>
        <v/>
      </c>
      <c r="F469" s="370" t="str">
        <f t="array" ref="F469">IFERROR(IF(INDEX('Disaggregation Data'!$L$239:$L$470,MATCH(RIGHT(M469,255),RIGHT('Disaggregation Data'!$J$239:$J$470,255),0))=0,"",INDEX('Disaggregation Data'!$L$239:$L$470,MATCH(RIGHT(M469,255),RIGHT('Disaggregation Data'!J$239:$J$470,255),0))),"")</f>
        <v/>
      </c>
      <c r="G469" s="370" t="str">
        <f t="array" ref="G469">IFERROR(IF(INDEX('Disaggregation Data'!$M$239:$M$470,MATCH(RIGHT(M469,255),RIGHT('Disaggregation Data'!$J$239:$J$470,255),0))=0,"",INDEX('Disaggregation Data'!$M$239:$M$470,MATCH(RIGHT(M469,255),RIGHT('Disaggregation Data'!J$239:$J$470,255),0))),"")</f>
        <v/>
      </c>
      <c r="H469" s="369" t="str">
        <f t="array" ref="H469">IFERROR(IF(INDEX('Disaggregation Data'!$N$239:$N$470,MATCH(RIGHT(M469,255),RIGHT('Disaggregation Data'!$J$239:$J$470,255),0))=0,"",INDEX('Disaggregation Data'!$N$239:$N$470,MATCH(RIGHT(M469,255),RIGHT('Disaggregation Data'!J$239:$J$470,255),0))),"")</f>
        <v/>
      </c>
      <c r="I469" s="477" t="str">
        <f t="array" ref="I469">IFERROR(IF(INDEX('Disaggregation Records'!$G$59:$G$92,MATCH(LEFT(L469,255),LEFT('Disaggregation Records'!$D$59:$D$92,255),0))=0,"",INDEX('Disaggregation Records'!$G$59:$G$92,MATCH(LEFT(L469,255),LEFT('Disaggregation Records'!$D$59:$D$92,255),0))),"")</f>
        <v/>
      </c>
      <c r="J469" s="491" t="s">
        <v>802</v>
      </c>
      <c r="K469" s="491">
        <f t="shared" si="28"/>
        <v>151</v>
      </c>
      <c r="L469" s="491" t="str">
        <f t="shared" si="29"/>
        <v/>
      </c>
      <c r="M469" s="491" t="str">
        <f t="shared" si="30"/>
        <v/>
      </c>
      <c r="N469" s="491" t="b">
        <f t="shared" si="31"/>
        <v>0</v>
      </c>
      <c r="O469" s="492" t="s">
        <v>2059</v>
      </c>
      <c r="P469" s="201"/>
      <c r="Q469" s="178"/>
      <c r="U469" s="407"/>
      <c r="V469" s="407"/>
    </row>
    <row r="470" spans="1:22" ht="37.5" customHeight="1" x14ac:dyDescent="0.25">
      <c r="A470" s="367">
        <v>23</v>
      </c>
      <c r="B470" s="386" t="str">
        <f>IFERROR(VLOOKUP(A470,'Outcome Indicators - Section C'!$A$10:$S$35,19,FALSE),"")</f>
        <v/>
      </c>
      <c r="C470" s="490" t="str">
        <f t="array" ref="C470">IFERROR(IF(INDEX('Disaggregation Records'!$E$59:$E$92,MATCH(RIGHT(L470,255),RIGHT('Disaggregation Records'!$D$59:$D$92,255),0))=0,"",INDEX('Disaggregation Records'!$E$59:$E$92,MATCH(RIGHT(L470,255),RIGHT('Disaggregation Records'!$D$59:$D$92,255),0))),"")</f>
        <v/>
      </c>
      <c r="D470" s="490" t="str">
        <f t="array" ref="D470">IFERROR(IF(INDEX('Disaggregation Records'!$F$59:$F$92,MATCH(RIGHT(L470,255),RIGHT('Disaggregation Records'!$D$59:$D$92,255),0))=0,"",INDEX('Disaggregation Records'!$F$59:$F$92,MATCH(RIGHT(L470,255),RIGHT('Disaggregation Records'!$D$59:$D$92,255),0))),"")</f>
        <v/>
      </c>
      <c r="E470" s="370" t="str">
        <f t="array" ref="E470">IFERROR(IF(INDEX('Disaggregation Data'!$K$239:$K$470,MATCH(RIGHT(M470,255),RIGHT('Disaggregation Data'!$J$239:$J$470,255),0))=0,"",INDEX('Disaggregation Data'!$K$239:$K$470,MATCH(RIGHT(M470,255),RIGHT('Disaggregation Data'!J$239:$J$470,255),0))),"")</f>
        <v/>
      </c>
      <c r="F470" s="370" t="str">
        <f t="array" ref="F470">IFERROR(IF(INDEX('Disaggregation Data'!$L$239:$L$470,MATCH(RIGHT(M470,255),RIGHT('Disaggregation Data'!$J$239:$J$470,255),0))=0,"",INDEX('Disaggregation Data'!$L$239:$L$470,MATCH(RIGHT(M470,255),RIGHT('Disaggregation Data'!J$239:$J$470,255),0))),"")</f>
        <v/>
      </c>
      <c r="G470" s="370" t="str">
        <f t="array" ref="G470">IFERROR(IF(INDEX('Disaggregation Data'!$M$239:$M$470,MATCH(RIGHT(M470,255),RIGHT('Disaggregation Data'!$J$239:$J$470,255),0))=0,"",INDEX('Disaggregation Data'!$M$239:$M$470,MATCH(RIGHT(M470,255),RIGHT('Disaggregation Data'!J$239:$J$470,255),0))),"")</f>
        <v/>
      </c>
      <c r="H470" s="369" t="str">
        <f t="array" ref="H470">IFERROR(IF(INDEX('Disaggregation Data'!$N$239:$N$470,MATCH(RIGHT(M470,255),RIGHT('Disaggregation Data'!$J$239:$J$470,255),0))=0,"",INDEX('Disaggregation Data'!$N$239:$N$470,MATCH(RIGHT(M470,255),RIGHT('Disaggregation Data'!J$239:$J$470,255),0))),"")</f>
        <v/>
      </c>
      <c r="I470" s="477" t="str">
        <f t="array" ref="I470">IFERROR(IF(INDEX('Disaggregation Records'!$G$59:$G$92,MATCH(LEFT(L470,255),LEFT('Disaggregation Records'!$D$59:$D$92,255),0))=0,"",INDEX('Disaggregation Records'!$G$59:$G$92,MATCH(LEFT(L470,255),LEFT('Disaggregation Records'!$D$59:$D$92,255),0))),"")</f>
        <v/>
      </c>
      <c r="J470" s="491" t="s">
        <v>802</v>
      </c>
      <c r="K470" s="491">
        <f t="shared" si="28"/>
        <v>152</v>
      </c>
      <c r="L470" s="491" t="str">
        <f t="shared" si="29"/>
        <v/>
      </c>
      <c r="M470" s="491" t="str">
        <f t="shared" si="30"/>
        <v/>
      </c>
      <c r="N470" s="491" t="b">
        <f t="shared" si="31"/>
        <v>0</v>
      </c>
      <c r="O470" s="492" t="s">
        <v>2060</v>
      </c>
      <c r="P470" s="201"/>
      <c r="Q470" s="178"/>
      <c r="U470" s="407"/>
      <c r="V470" s="407"/>
    </row>
    <row r="471" spans="1:22" ht="37.5" customHeight="1" x14ac:dyDescent="0.25">
      <c r="A471" s="367">
        <v>23</v>
      </c>
      <c r="B471" s="386" t="str">
        <f>IFERROR(VLOOKUP(A471,'Outcome Indicators - Section C'!$A$10:$S$35,19,FALSE),"")</f>
        <v/>
      </c>
      <c r="C471" s="490" t="str">
        <f t="array" ref="C471">IFERROR(IF(INDEX('Disaggregation Records'!$E$59:$E$92,MATCH(RIGHT(L471,255),RIGHT('Disaggregation Records'!$D$59:$D$92,255),0))=0,"",INDEX('Disaggregation Records'!$E$59:$E$92,MATCH(RIGHT(L471,255),RIGHT('Disaggregation Records'!$D$59:$D$92,255),0))),"")</f>
        <v/>
      </c>
      <c r="D471" s="490" t="str">
        <f t="array" ref="D471">IFERROR(IF(INDEX('Disaggregation Records'!$F$59:$F$92,MATCH(RIGHT(L471,255),RIGHT('Disaggregation Records'!$D$59:$D$92,255),0))=0,"",INDEX('Disaggregation Records'!$F$59:$F$92,MATCH(RIGHT(L471,255),RIGHT('Disaggregation Records'!$D$59:$D$92,255),0))),"")</f>
        <v/>
      </c>
      <c r="E471" s="370" t="str">
        <f t="array" ref="E471">IFERROR(IF(INDEX('Disaggregation Data'!$K$239:$K$470,MATCH(RIGHT(M471,255),RIGHT('Disaggregation Data'!$J$239:$J$470,255),0))=0,"",INDEX('Disaggregation Data'!$K$239:$K$470,MATCH(RIGHT(M471,255),RIGHT('Disaggregation Data'!J$239:$J$470,255),0))),"")</f>
        <v/>
      </c>
      <c r="F471" s="370" t="str">
        <f t="array" ref="F471">IFERROR(IF(INDEX('Disaggregation Data'!$L$239:$L$470,MATCH(RIGHT(M471,255),RIGHT('Disaggregation Data'!$J$239:$J$470,255),0))=0,"",INDEX('Disaggregation Data'!$L$239:$L$470,MATCH(RIGHT(M471,255),RIGHT('Disaggregation Data'!J$239:$J$470,255),0))),"")</f>
        <v/>
      </c>
      <c r="G471" s="370" t="str">
        <f t="array" ref="G471">IFERROR(IF(INDEX('Disaggregation Data'!$M$239:$M$470,MATCH(RIGHT(M471,255),RIGHT('Disaggregation Data'!$J$239:$J$470,255),0))=0,"",INDEX('Disaggregation Data'!$M$239:$M$470,MATCH(RIGHT(M471,255),RIGHT('Disaggregation Data'!J$239:$J$470,255),0))),"")</f>
        <v/>
      </c>
      <c r="H471" s="369" t="str">
        <f t="array" ref="H471">IFERROR(IF(INDEX('Disaggregation Data'!$N$239:$N$470,MATCH(RIGHT(M471,255),RIGHT('Disaggregation Data'!$J$239:$J$470,255),0))=0,"",INDEX('Disaggregation Data'!$N$239:$N$470,MATCH(RIGHT(M471,255),RIGHT('Disaggregation Data'!J$239:$J$470,255),0))),"")</f>
        <v/>
      </c>
      <c r="I471" s="477" t="str">
        <f t="array" ref="I471">IFERROR(IF(INDEX('Disaggregation Records'!$G$59:$G$92,MATCH(LEFT(L471,255),LEFT('Disaggregation Records'!$D$59:$D$92,255),0))=0,"",INDEX('Disaggregation Records'!$G$59:$G$92,MATCH(LEFT(L471,255),LEFT('Disaggregation Records'!$D$59:$D$92,255),0))),"")</f>
        <v/>
      </c>
      <c r="J471" s="491" t="s">
        <v>802</v>
      </c>
      <c r="K471" s="491">
        <f t="shared" si="28"/>
        <v>153</v>
      </c>
      <c r="L471" s="491" t="str">
        <f t="shared" si="29"/>
        <v/>
      </c>
      <c r="M471" s="491" t="str">
        <f t="shared" si="30"/>
        <v/>
      </c>
      <c r="N471" s="491" t="b">
        <f t="shared" si="31"/>
        <v>0</v>
      </c>
      <c r="O471" s="492" t="s">
        <v>2061</v>
      </c>
      <c r="P471" s="201"/>
      <c r="Q471" s="178"/>
      <c r="U471" s="407"/>
      <c r="V471" s="407"/>
    </row>
    <row r="472" spans="1:22" ht="37.5" customHeight="1" x14ac:dyDescent="0.25">
      <c r="A472" s="367">
        <v>23</v>
      </c>
      <c r="B472" s="386" t="str">
        <f>IFERROR(VLOOKUP(A472,'Outcome Indicators - Section C'!$A$10:$S$35,19,FALSE),"")</f>
        <v/>
      </c>
      <c r="C472" s="490" t="str">
        <f t="array" ref="C472">IFERROR(IF(INDEX('Disaggregation Records'!$E$59:$E$92,MATCH(RIGHT(L472,255),RIGHT('Disaggregation Records'!$D$59:$D$92,255),0))=0,"",INDEX('Disaggregation Records'!$E$59:$E$92,MATCH(RIGHT(L472,255),RIGHT('Disaggregation Records'!$D$59:$D$92,255),0))),"")</f>
        <v/>
      </c>
      <c r="D472" s="490" t="str">
        <f t="array" ref="D472">IFERROR(IF(INDEX('Disaggregation Records'!$F$59:$F$92,MATCH(RIGHT(L472,255),RIGHT('Disaggregation Records'!$D$59:$D$92,255),0))=0,"",INDEX('Disaggregation Records'!$F$59:$F$92,MATCH(RIGHT(L472,255),RIGHT('Disaggregation Records'!$D$59:$D$92,255),0))),"")</f>
        <v/>
      </c>
      <c r="E472" s="370" t="str">
        <f t="array" ref="E472">IFERROR(IF(INDEX('Disaggregation Data'!$K$239:$K$470,MATCH(RIGHT(M472,255),RIGHT('Disaggregation Data'!$J$239:$J$470,255),0))=0,"",INDEX('Disaggregation Data'!$K$239:$K$470,MATCH(RIGHT(M472,255),RIGHT('Disaggregation Data'!J$239:$J$470,255),0))),"")</f>
        <v/>
      </c>
      <c r="F472" s="370" t="str">
        <f t="array" ref="F472">IFERROR(IF(INDEX('Disaggregation Data'!$L$239:$L$470,MATCH(RIGHT(M472,255),RIGHT('Disaggregation Data'!$J$239:$J$470,255),0))=0,"",INDEX('Disaggregation Data'!$L$239:$L$470,MATCH(RIGHT(M472,255),RIGHT('Disaggregation Data'!J$239:$J$470,255),0))),"")</f>
        <v/>
      </c>
      <c r="G472" s="370" t="str">
        <f t="array" ref="G472">IFERROR(IF(INDEX('Disaggregation Data'!$M$239:$M$470,MATCH(RIGHT(M472,255),RIGHT('Disaggregation Data'!$J$239:$J$470,255),0))=0,"",INDEX('Disaggregation Data'!$M$239:$M$470,MATCH(RIGHT(M472,255),RIGHT('Disaggregation Data'!J$239:$J$470,255),0))),"")</f>
        <v/>
      </c>
      <c r="H472" s="369" t="str">
        <f t="array" ref="H472">IFERROR(IF(INDEX('Disaggregation Data'!$N$239:$N$470,MATCH(RIGHT(M472,255),RIGHT('Disaggregation Data'!$J$239:$J$470,255),0))=0,"",INDEX('Disaggregation Data'!$N$239:$N$470,MATCH(RIGHT(M472,255),RIGHT('Disaggregation Data'!J$239:$J$470,255),0))),"")</f>
        <v/>
      </c>
      <c r="I472" s="477" t="str">
        <f t="array" ref="I472">IFERROR(IF(INDEX('Disaggregation Records'!$G$59:$G$92,MATCH(LEFT(L472,255),LEFT('Disaggregation Records'!$D$59:$D$92,255),0))=0,"",INDEX('Disaggregation Records'!$G$59:$G$92,MATCH(LEFT(L472,255),LEFT('Disaggregation Records'!$D$59:$D$92,255),0))),"")</f>
        <v/>
      </c>
      <c r="J472" s="491" t="s">
        <v>802</v>
      </c>
      <c r="K472" s="491">
        <f t="shared" si="28"/>
        <v>154</v>
      </c>
      <c r="L472" s="491" t="str">
        <f t="shared" si="29"/>
        <v/>
      </c>
      <c r="M472" s="491" t="str">
        <f t="shared" si="30"/>
        <v/>
      </c>
      <c r="N472" s="491" t="b">
        <f t="shared" si="31"/>
        <v>0</v>
      </c>
      <c r="O472" s="492" t="s">
        <v>2062</v>
      </c>
      <c r="P472" s="201"/>
      <c r="Q472" s="178"/>
      <c r="U472" s="407"/>
      <c r="V472" s="407"/>
    </row>
    <row r="473" spans="1:22" ht="37.5" customHeight="1" x14ac:dyDescent="0.25">
      <c r="A473" s="367">
        <v>23</v>
      </c>
      <c r="B473" s="386" t="str">
        <f>IFERROR(VLOOKUP(A473,'Outcome Indicators - Section C'!$A$10:$S$35,19,FALSE),"")</f>
        <v/>
      </c>
      <c r="C473" s="490" t="str">
        <f t="array" ref="C473">IFERROR(IF(INDEX('Disaggregation Records'!$E$59:$E$92,MATCH(RIGHT(L473,255),RIGHT('Disaggregation Records'!$D$59:$D$92,255),0))=0,"",INDEX('Disaggregation Records'!$E$59:$E$92,MATCH(RIGHT(L473,255),RIGHT('Disaggregation Records'!$D$59:$D$92,255),0))),"")</f>
        <v/>
      </c>
      <c r="D473" s="490" t="str">
        <f t="array" ref="D473">IFERROR(IF(INDEX('Disaggregation Records'!$F$59:$F$92,MATCH(RIGHT(L473,255),RIGHT('Disaggregation Records'!$D$59:$D$92,255),0))=0,"",INDEX('Disaggregation Records'!$F$59:$F$92,MATCH(RIGHT(L473,255),RIGHT('Disaggregation Records'!$D$59:$D$92,255),0))),"")</f>
        <v/>
      </c>
      <c r="E473" s="370" t="str">
        <f t="array" ref="E473">IFERROR(IF(INDEX('Disaggregation Data'!$K$239:$K$470,MATCH(RIGHT(M473,255),RIGHT('Disaggregation Data'!$J$239:$J$470,255),0))=0,"",INDEX('Disaggregation Data'!$K$239:$K$470,MATCH(RIGHT(M473,255),RIGHT('Disaggregation Data'!J$239:$J$470,255),0))),"")</f>
        <v/>
      </c>
      <c r="F473" s="370" t="str">
        <f t="array" ref="F473">IFERROR(IF(INDEX('Disaggregation Data'!$L$239:$L$470,MATCH(RIGHT(M473,255),RIGHT('Disaggregation Data'!$J$239:$J$470,255),0))=0,"",INDEX('Disaggregation Data'!$L$239:$L$470,MATCH(RIGHT(M473,255),RIGHT('Disaggregation Data'!J$239:$J$470,255),0))),"")</f>
        <v/>
      </c>
      <c r="G473" s="370" t="str">
        <f t="array" ref="G473">IFERROR(IF(INDEX('Disaggregation Data'!$M$239:$M$470,MATCH(RIGHT(M473,255),RIGHT('Disaggregation Data'!$J$239:$J$470,255),0))=0,"",INDEX('Disaggregation Data'!$M$239:$M$470,MATCH(RIGHT(M473,255),RIGHT('Disaggregation Data'!J$239:$J$470,255),0))),"")</f>
        <v/>
      </c>
      <c r="H473" s="369" t="str">
        <f t="array" ref="H473">IFERROR(IF(INDEX('Disaggregation Data'!$N$239:$N$470,MATCH(RIGHT(M473,255),RIGHT('Disaggregation Data'!$J$239:$J$470,255),0))=0,"",INDEX('Disaggregation Data'!$N$239:$N$470,MATCH(RIGHT(M473,255),RIGHT('Disaggregation Data'!J$239:$J$470,255),0))),"")</f>
        <v/>
      </c>
      <c r="I473" s="477" t="str">
        <f t="array" ref="I473">IFERROR(IF(INDEX('Disaggregation Records'!$G$59:$G$92,MATCH(LEFT(L473,255),LEFT('Disaggregation Records'!$D$59:$D$92,255),0))=0,"",INDEX('Disaggregation Records'!$G$59:$G$92,MATCH(LEFT(L473,255),LEFT('Disaggregation Records'!$D$59:$D$92,255),0))),"")</f>
        <v/>
      </c>
      <c r="J473" s="491" t="s">
        <v>802</v>
      </c>
      <c r="K473" s="491">
        <f t="shared" si="28"/>
        <v>155</v>
      </c>
      <c r="L473" s="491" t="str">
        <f t="shared" si="29"/>
        <v/>
      </c>
      <c r="M473" s="491" t="str">
        <f t="shared" si="30"/>
        <v/>
      </c>
      <c r="N473" s="491" t="b">
        <f t="shared" si="31"/>
        <v>0</v>
      </c>
      <c r="O473" s="492" t="s">
        <v>2063</v>
      </c>
      <c r="P473" s="201"/>
      <c r="Q473" s="178"/>
      <c r="U473" s="407"/>
      <c r="V473" s="407"/>
    </row>
    <row r="474" spans="1:22" ht="37.5" customHeight="1" x14ac:dyDescent="0.25">
      <c r="A474" s="367">
        <v>23</v>
      </c>
      <c r="B474" s="386" t="str">
        <f>IFERROR(VLOOKUP(A474,'Outcome Indicators - Section C'!$A$10:$S$35,19,FALSE),"")</f>
        <v/>
      </c>
      <c r="C474" s="490" t="str">
        <f t="array" ref="C474">IFERROR(IF(INDEX('Disaggregation Records'!$E$59:$E$92,MATCH(RIGHT(L474,255),RIGHT('Disaggregation Records'!$D$59:$D$92,255),0))=0,"",INDEX('Disaggregation Records'!$E$59:$E$92,MATCH(RIGHT(L474,255),RIGHT('Disaggregation Records'!$D$59:$D$92,255),0))),"")</f>
        <v/>
      </c>
      <c r="D474" s="490" t="str">
        <f t="array" ref="D474">IFERROR(IF(INDEX('Disaggregation Records'!$F$59:$F$92,MATCH(RIGHT(L474,255),RIGHT('Disaggregation Records'!$D$59:$D$92,255),0))=0,"",INDEX('Disaggregation Records'!$F$59:$F$92,MATCH(RIGHT(L474,255),RIGHT('Disaggregation Records'!$D$59:$D$92,255),0))),"")</f>
        <v/>
      </c>
      <c r="E474" s="370" t="str">
        <f t="array" ref="E474">IFERROR(IF(INDEX('Disaggregation Data'!$K$239:$K$470,MATCH(RIGHT(M474,255),RIGHT('Disaggregation Data'!$J$239:$J$470,255),0))=0,"",INDEX('Disaggregation Data'!$K$239:$K$470,MATCH(RIGHT(M474,255),RIGHT('Disaggregation Data'!J$239:$J$470,255),0))),"")</f>
        <v/>
      </c>
      <c r="F474" s="370" t="str">
        <f t="array" ref="F474">IFERROR(IF(INDEX('Disaggregation Data'!$L$239:$L$470,MATCH(RIGHT(M474,255),RIGHT('Disaggregation Data'!$J$239:$J$470,255),0))=0,"",INDEX('Disaggregation Data'!$L$239:$L$470,MATCH(RIGHT(M474,255),RIGHT('Disaggregation Data'!J$239:$J$470,255),0))),"")</f>
        <v/>
      </c>
      <c r="G474" s="370" t="str">
        <f t="array" ref="G474">IFERROR(IF(INDEX('Disaggregation Data'!$M$239:$M$470,MATCH(RIGHT(M474,255),RIGHT('Disaggregation Data'!$J$239:$J$470,255),0))=0,"",INDEX('Disaggregation Data'!$M$239:$M$470,MATCH(RIGHT(M474,255),RIGHT('Disaggregation Data'!J$239:$J$470,255),0))),"")</f>
        <v/>
      </c>
      <c r="H474" s="369" t="str">
        <f t="array" ref="H474">IFERROR(IF(INDEX('Disaggregation Data'!$N$239:$N$470,MATCH(RIGHT(M474,255),RIGHT('Disaggregation Data'!$J$239:$J$470,255),0))=0,"",INDEX('Disaggregation Data'!$N$239:$N$470,MATCH(RIGHT(M474,255),RIGHT('Disaggregation Data'!J$239:$J$470,255),0))),"")</f>
        <v/>
      </c>
      <c r="I474" s="477" t="str">
        <f t="array" ref="I474">IFERROR(IF(INDEX('Disaggregation Records'!$G$59:$G$92,MATCH(LEFT(L474,255),LEFT('Disaggregation Records'!$D$59:$D$92,255),0))=0,"",INDEX('Disaggregation Records'!$G$59:$G$92,MATCH(LEFT(L474,255),LEFT('Disaggregation Records'!$D$59:$D$92,255),0))),"")</f>
        <v/>
      </c>
      <c r="J474" s="491" t="s">
        <v>802</v>
      </c>
      <c r="K474" s="491">
        <f t="shared" si="28"/>
        <v>156</v>
      </c>
      <c r="L474" s="491" t="str">
        <f t="shared" si="29"/>
        <v/>
      </c>
      <c r="M474" s="491" t="str">
        <f t="shared" si="30"/>
        <v/>
      </c>
      <c r="N474" s="491" t="b">
        <f t="shared" si="31"/>
        <v>0</v>
      </c>
      <c r="O474" s="492" t="s">
        <v>2064</v>
      </c>
      <c r="P474" s="201"/>
      <c r="Q474" s="178"/>
      <c r="U474" s="407"/>
      <c r="V474" s="407"/>
    </row>
    <row r="475" spans="1:22" ht="37.5" customHeight="1" x14ac:dyDescent="0.25">
      <c r="A475" s="367">
        <v>23</v>
      </c>
      <c r="B475" s="386" t="str">
        <f>IFERROR(VLOOKUP(A475,'Outcome Indicators - Section C'!$A$10:$S$35,19,FALSE),"")</f>
        <v/>
      </c>
      <c r="C475" s="490" t="str">
        <f t="array" ref="C475">IFERROR(IF(INDEX('Disaggregation Records'!$E$59:$E$92,MATCH(RIGHT(L475,255),RIGHT('Disaggregation Records'!$D$59:$D$92,255),0))=0,"",INDEX('Disaggregation Records'!$E$59:$E$92,MATCH(RIGHT(L475,255),RIGHT('Disaggregation Records'!$D$59:$D$92,255),0))),"")</f>
        <v/>
      </c>
      <c r="D475" s="490" t="str">
        <f t="array" ref="D475">IFERROR(IF(INDEX('Disaggregation Records'!$F$59:$F$92,MATCH(RIGHT(L475,255),RIGHT('Disaggregation Records'!$D$59:$D$92,255),0))=0,"",INDEX('Disaggregation Records'!$F$59:$F$92,MATCH(RIGHT(L475,255),RIGHT('Disaggregation Records'!$D$59:$D$92,255),0))),"")</f>
        <v/>
      </c>
      <c r="E475" s="370" t="str">
        <f t="array" ref="E475">IFERROR(IF(INDEX('Disaggregation Data'!$K$239:$K$470,MATCH(RIGHT(M475,255),RIGHT('Disaggregation Data'!$J$239:$J$470,255),0))=0,"",INDEX('Disaggregation Data'!$K$239:$K$470,MATCH(RIGHT(M475,255),RIGHT('Disaggregation Data'!J$239:$J$470,255),0))),"")</f>
        <v/>
      </c>
      <c r="F475" s="370" t="str">
        <f t="array" ref="F475">IFERROR(IF(INDEX('Disaggregation Data'!$L$239:$L$470,MATCH(RIGHT(M475,255),RIGHT('Disaggregation Data'!$J$239:$J$470,255),0))=0,"",INDEX('Disaggregation Data'!$L$239:$L$470,MATCH(RIGHT(M475,255),RIGHT('Disaggregation Data'!J$239:$J$470,255),0))),"")</f>
        <v/>
      </c>
      <c r="G475" s="370" t="str">
        <f t="array" ref="G475">IFERROR(IF(INDEX('Disaggregation Data'!$M$239:$M$470,MATCH(RIGHT(M475,255),RIGHT('Disaggregation Data'!$J$239:$J$470,255),0))=0,"",INDEX('Disaggregation Data'!$M$239:$M$470,MATCH(RIGHT(M475,255),RIGHT('Disaggregation Data'!J$239:$J$470,255),0))),"")</f>
        <v/>
      </c>
      <c r="H475" s="369" t="str">
        <f t="array" ref="H475">IFERROR(IF(INDEX('Disaggregation Data'!$N$239:$N$470,MATCH(RIGHT(M475,255),RIGHT('Disaggregation Data'!$J$239:$J$470,255),0))=0,"",INDEX('Disaggregation Data'!$N$239:$N$470,MATCH(RIGHT(M475,255),RIGHT('Disaggregation Data'!J$239:$J$470,255),0))),"")</f>
        <v/>
      </c>
      <c r="I475" s="477" t="str">
        <f t="array" ref="I475">IFERROR(IF(INDEX('Disaggregation Records'!$G$59:$G$92,MATCH(LEFT(L475,255),LEFT('Disaggregation Records'!$D$59:$D$92,255),0))=0,"",INDEX('Disaggregation Records'!$G$59:$G$92,MATCH(LEFT(L475,255),LEFT('Disaggregation Records'!$D$59:$D$92,255),0))),"")</f>
        <v/>
      </c>
      <c r="J475" s="491" t="s">
        <v>802</v>
      </c>
      <c r="K475" s="491">
        <f t="shared" si="28"/>
        <v>157</v>
      </c>
      <c r="L475" s="491" t="str">
        <f t="shared" si="29"/>
        <v/>
      </c>
      <c r="M475" s="491" t="str">
        <f t="shared" si="30"/>
        <v/>
      </c>
      <c r="N475" s="491" t="b">
        <f t="shared" si="31"/>
        <v>0</v>
      </c>
      <c r="O475" s="492" t="s">
        <v>2065</v>
      </c>
      <c r="P475" s="201"/>
      <c r="Q475" s="178"/>
      <c r="U475" s="407"/>
      <c r="V475" s="407"/>
    </row>
    <row r="476" spans="1:22" ht="37.5" customHeight="1" x14ac:dyDescent="0.25">
      <c r="A476" s="367">
        <v>23</v>
      </c>
      <c r="B476" s="386" t="str">
        <f>IFERROR(VLOOKUP(A476,'Outcome Indicators - Section C'!$A$10:$S$35,19,FALSE),"")</f>
        <v/>
      </c>
      <c r="C476" s="490" t="str">
        <f t="array" ref="C476">IFERROR(IF(INDEX('Disaggregation Records'!$E$59:$E$92,MATCH(RIGHT(L476,255),RIGHT('Disaggregation Records'!$D$59:$D$92,255),0))=0,"",INDEX('Disaggregation Records'!$E$59:$E$92,MATCH(RIGHT(L476,255),RIGHT('Disaggregation Records'!$D$59:$D$92,255),0))),"")</f>
        <v/>
      </c>
      <c r="D476" s="490" t="str">
        <f t="array" ref="D476">IFERROR(IF(INDEX('Disaggregation Records'!$F$59:$F$92,MATCH(RIGHT(L476,255),RIGHT('Disaggregation Records'!$D$59:$D$92,255),0))=0,"",INDEX('Disaggregation Records'!$F$59:$F$92,MATCH(RIGHT(L476,255),RIGHT('Disaggregation Records'!$D$59:$D$92,255),0))),"")</f>
        <v/>
      </c>
      <c r="E476" s="370" t="str">
        <f t="array" ref="E476">IFERROR(IF(INDEX('Disaggregation Data'!$K$239:$K$470,MATCH(RIGHT(M476,255),RIGHT('Disaggregation Data'!$J$239:$J$470,255),0))=0,"",INDEX('Disaggregation Data'!$K$239:$K$470,MATCH(RIGHT(M476,255),RIGHT('Disaggregation Data'!J$239:$J$470,255),0))),"")</f>
        <v/>
      </c>
      <c r="F476" s="370" t="str">
        <f t="array" ref="F476">IFERROR(IF(INDEX('Disaggregation Data'!$L$239:$L$470,MATCH(RIGHT(M476,255),RIGHT('Disaggregation Data'!$J$239:$J$470,255),0))=0,"",INDEX('Disaggregation Data'!$L$239:$L$470,MATCH(RIGHT(M476,255),RIGHT('Disaggregation Data'!J$239:$J$470,255),0))),"")</f>
        <v/>
      </c>
      <c r="G476" s="370" t="str">
        <f t="array" ref="G476">IFERROR(IF(INDEX('Disaggregation Data'!$M$239:$M$470,MATCH(RIGHT(M476,255),RIGHT('Disaggregation Data'!$J$239:$J$470,255),0))=0,"",INDEX('Disaggregation Data'!$M$239:$M$470,MATCH(RIGHT(M476,255),RIGHT('Disaggregation Data'!J$239:$J$470,255),0))),"")</f>
        <v/>
      </c>
      <c r="H476" s="369" t="str">
        <f t="array" ref="H476">IFERROR(IF(INDEX('Disaggregation Data'!$N$239:$N$470,MATCH(RIGHT(M476,255),RIGHT('Disaggregation Data'!$J$239:$J$470,255),0))=0,"",INDEX('Disaggregation Data'!$N$239:$N$470,MATCH(RIGHT(M476,255),RIGHT('Disaggregation Data'!J$239:$J$470,255),0))),"")</f>
        <v/>
      </c>
      <c r="I476" s="477" t="str">
        <f t="array" ref="I476">IFERROR(IF(INDEX('Disaggregation Records'!$G$59:$G$92,MATCH(LEFT(L476,255),LEFT('Disaggregation Records'!$D$59:$D$92,255),0))=0,"",INDEX('Disaggregation Records'!$G$59:$G$92,MATCH(LEFT(L476,255),LEFT('Disaggregation Records'!$D$59:$D$92,255),0))),"")</f>
        <v/>
      </c>
      <c r="J476" s="491" t="s">
        <v>802</v>
      </c>
      <c r="K476" s="491">
        <f t="shared" si="28"/>
        <v>158</v>
      </c>
      <c r="L476" s="491" t="str">
        <f t="shared" si="29"/>
        <v/>
      </c>
      <c r="M476" s="491" t="str">
        <f t="shared" si="30"/>
        <v/>
      </c>
      <c r="N476" s="491" t="b">
        <f t="shared" si="31"/>
        <v>0</v>
      </c>
      <c r="O476" s="492" t="s">
        <v>2066</v>
      </c>
      <c r="P476" s="201"/>
      <c r="Q476" s="178"/>
      <c r="U476" s="407"/>
      <c r="V476" s="407"/>
    </row>
    <row r="477" spans="1:22" ht="37.5" customHeight="1" x14ac:dyDescent="0.25">
      <c r="A477" s="367">
        <v>23</v>
      </c>
      <c r="B477" s="386" t="str">
        <f>IFERROR(VLOOKUP(A477,'Outcome Indicators - Section C'!$A$10:$S$35,19,FALSE),"")</f>
        <v/>
      </c>
      <c r="C477" s="490" t="str">
        <f t="array" ref="C477">IFERROR(IF(INDEX('Disaggregation Records'!$E$59:$E$92,MATCH(RIGHT(L477,255),RIGHT('Disaggregation Records'!$D$59:$D$92,255),0))=0,"",INDEX('Disaggregation Records'!$E$59:$E$92,MATCH(RIGHT(L477,255),RIGHT('Disaggregation Records'!$D$59:$D$92,255),0))),"")</f>
        <v/>
      </c>
      <c r="D477" s="490" t="str">
        <f t="array" ref="D477">IFERROR(IF(INDEX('Disaggregation Records'!$F$59:$F$92,MATCH(RIGHT(L477,255),RIGHT('Disaggregation Records'!$D$59:$D$92,255),0))=0,"",INDEX('Disaggregation Records'!$F$59:$F$92,MATCH(RIGHT(L477,255),RIGHT('Disaggregation Records'!$D$59:$D$92,255),0))),"")</f>
        <v/>
      </c>
      <c r="E477" s="370" t="str">
        <f t="array" ref="E477">IFERROR(IF(INDEX('Disaggregation Data'!$K$239:$K$470,MATCH(RIGHT(M477,255),RIGHT('Disaggregation Data'!$J$239:$J$470,255),0))=0,"",INDEX('Disaggregation Data'!$K$239:$K$470,MATCH(RIGHT(M477,255),RIGHT('Disaggregation Data'!J$239:$J$470,255),0))),"")</f>
        <v/>
      </c>
      <c r="F477" s="370" t="str">
        <f t="array" ref="F477">IFERROR(IF(INDEX('Disaggregation Data'!$L$239:$L$470,MATCH(RIGHT(M477,255),RIGHT('Disaggregation Data'!$J$239:$J$470,255),0))=0,"",INDEX('Disaggregation Data'!$L$239:$L$470,MATCH(RIGHT(M477,255),RIGHT('Disaggregation Data'!J$239:$J$470,255),0))),"")</f>
        <v/>
      </c>
      <c r="G477" s="370" t="str">
        <f t="array" ref="G477">IFERROR(IF(INDEX('Disaggregation Data'!$M$239:$M$470,MATCH(RIGHT(M477,255),RIGHT('Disaggregation Data'!$J$239:$J$470,255),0))=0,"",INDEX('Disaggregation Data'!$M$239:$M$470,MATCH(RIGHT(M477,255),RIGHT('Disaggregation Data'!J$239:$J$470,255),0))),"")</f>
        <v/>
      </c>
      <c r="H477" s="369" t="str">
        <f t="array" ref="H477">IFERROR(IF(INDEX('Disaggregation Data'!$N$239:$N$470,MATCH(RIGHT(M477,255),RIGHT('Disaggregation Data'!$J$239:$J$470,255),0))=0,"",INDEX('Disaggregation Data'!$N$239:$N$470,MATCH(RIGHT(M477,255),RIGHT('Disaggregation Data'!J$239:$J$470,255),0))),"")</f>
        <v/>
      </c>
      <c r="I477" s="477" t="str">
        <f t="array" ref="I477">IFERROR(IF(INDEX('Disaggregation Records'!$G$59:$G$92,MATCH(LEFT(L477,255),LEFT('Disaggregation Records'!$D$59:$D$92,255),0))=0,"",INDEX('Disaggregation Records'!$G$59:$G$92,MATCH(LEFT(L477,255),LEFT('Disaggregation Records'!$D$59:$D$92,255),0))),"")</f>
        <v/>
      </c>
      <c r="J477" s="491" t="s">
        <v>802</v>
      </c>
      <c r="K477" s="491">
        <f t="shared" si="28"/>
        <v>159</v>
      </c>
      <c r="L477" s="491" t="str">
        <f t="shared" si="29"/>
        <v/>
      </c>
      <c r="M477" s="491" t="str">
        <f t="shared" si="30"/>
        <v/>
      </c>
      <c r="N477" s="491" t="b">
        <f t="shared" si="31"/>
        <v>0</v>
      </c>
      <c r="O477" s="492" t="s">
        <v>2067</v>
      </c>
      <c r="P477" s="201"/>
      <c r="Q477" s="178"/>
      <c r="U477" s="407"/>
      <c r="V477" s="407"/>
    </row>
    <row r="478" spans="1:22" ht="0.75" customHeight="1" thickBot="1" x14ac:dyDescent="0.3">
      <c r="A478" s="66"/>
      <c r="B478" s="67"/>
      <c r="C478" s="67"/>
      <c r="D478" s="67"/>
      <c r="E478" s="67"/>
      <c r="F478" s="67"/>
      <c r="G478" s="67"/>
      <c r="H478" s="67"/>
      <c r="I478" s="67"/>
      <c r="J478" s="67"/>
      <c r="K478" s="67"/>
      <c r="L478" s="67"/>
      <c r="M478" s="67"/>
      <c r="N478" s="67"/>
      <c r="O478" s="67"/>
      <c r="P478" s="171"/>
      <c r="Q478" s="172"/>
    </row>
    <row r="479" spans="1:22" ht="30" hidden="1" customHeight="1" x14ac:dyDescent="0.25">
      <c r="P479" s="135"/>
      <c r="Q479" s="135"/>
    </row>
    <row r="480" spans="1:22" ht="30" hidden="1" customHeight="1" x14ac:dyDescent="0.25">
      <c r="P480" s="135"/>
      <c r="Q480" s="135"/>
    </row>
    <row r="481" spans="1:33" ht="30" hidden="1" customHeight="1" x14ac:dyDescent="0.25">
      <c r="P481" s="135"/>
      <c r="Q481" s="135"/>
    </row>
    <row r="482" spans="1:33" hidden="1" x14ac:dyDescent="0.25">
      <c r="P482" s="135"/>
      <c r="Q482" s="135"/>
    </row>
    <row r="483" spans="1:33" ht="36" customHeight="1" thickBot="1" x14ac:dyDescent="0.3">
      <c r="P483" s="135"/>
      <c r="Q483" s="135"/>
    </row>
    <row r="484" spans="1:33" ht="33" customHeight="1" thickBot="1" x14ac:dyDescent="0.3">
      <c r="A484" s="579" t="s">
        <v>30</v>
      </c>
      <c r="B484" s="580"/>
      <c r="C484" s="580"/>
      <c r="D484" s="580"/>
      <c r="E484" s="580"/>
      <c r="F484" s="580"/>
      <c r="G484" s="580"/>
      <c r="H484" s="580"/>
      <c r="I484" s="580"/>
      <c r="J484" s="580"/>
      <c r="K484" s="580"/>
      <c r="L484" s="580"/>
      <c r="M484" s="580"/>
      <c r="N484" s="580"/>
      <c r="O484" s="580"/>
      <c r="P484" s="580"/>
      <c r="Q484" s="580"/>
      <c r="R484" s="580"/>
      <c r="S484" s="580"/>
      <c r="T484" s="580"/>
      <c r="U484" s="580"/>
      <c r="V484" s="174"/>
      <c r="W484" s="248"/>
      <c r="X484" s="248"/>
      <c r="Y484" s="248"/>
      <c r="Z484" s="248"/>
      <c r="AA484" s="248"/>
      <c r="AB484" s="248"/>
      <c r="AC484" s="248"/>
      <c r="AD484" s="248"/>
      <c r="AE484" s="13"/>
      <c r="AF484" s="291"/>
      <c r="AG484" s="291"/>
    </row>
    <row r="485" spans="1:33" ht="51" customHeight="1" x14ac:dyDescent="0.25">
      <c r="A485" s="440" t="s">
        <v>26</v>
      </c>
      <c r="B485" s="440" t="s">
        <v>126</v>
      </c>
      <c r="C485" s="440" t="s">
        <v>42</v>
      </c>
      <c r="D485" s="440" t="s">
        <v>31</v>
      </c>
      <c r="E485" s="440" t="s">
        <v>2</v>
      </c>
      <c r="F485" s="440" t="s">
        <v>3</v>
      </c>
      <c r="G485" s="440" t="s">
        <v>4</v>
      </c>
      <c r="H485" s="440" t="s">
        <v>33</v>
      </c>
      <c r="I485" s="440"/>
      <c r="J485" s="440" t="s">
        <v>155</v>
      </c>
      <c r="K485" s="440" t="s">
        <v>138</v>
      </c>
      <c r="L485" s="440" t="s">
        <v>139</v>
      </c>
      <c r="M485" s="440" t="s">
        <v>136</v>
      </c>
      <c r="N485" s="440" t="s">
        <v>137</v>
      </c>
      <c r="O485" s="440" t="s">
        <v>156</v>
      </c>
      <c r="P485" s="440"/>
      <c r="Q485" s="440"/>
      <c r="R485" s="440"/>
      <c r="S485" s="440"/>
      <c r="T485" s="440"/>
      <c r="U485" s="440" t="s">
        <v>18</v>
      </c>
      <c r="V485" s="440" t="s">
        <v>9</v>
      </c>
      <c r="W485" s="495"/>
      <c r="X485" s="495" t="s">
        <v>217</v>
      </c>
      <c r="Y485" s="495">
        <v>0</v>
      </c>
      <c r="Z485" s="495" t="s">
        <v>157</v>
      </c>
      <c r="AA485" s="495" t="s">
        <v>60</v>
      </c>
      <c r="AB485" s="495" t="s">
        <v>62</v>
      </c>
      <c r="AC485" s="495" t="s">
        <v>237</v>
      </c>
      <c r="AD485" s="495" t="s">
        <v>62</v>
      </c>
      <c r="AE485" s="218"/>
      <c r="AF485" s="121" t="s">
        <v>303</v>
      </c>
      <c r="AG485" s="121" t="s">
        <v>304</v>
      </c>
    </row>
    <row r="486" spans="1:33" ht="37.5" hidden="1" customHeight="1" x14ac:dyDescent="0.25">
      <c r="A486" s="367" t="s">
        <v>83</v>
      </c>
      <c r="B486" s="386" t="str">
        <f>IFERROR(VLOOKUP(A486,'Coverage Indicators - Section D'!$A$10:$Y$47,25,FALSE),"")</f>
        <v/>
      </c>
      <c r="C486" s="490" t="str">
        <f t="array" ref="C486">IFERROR(IF(INDEX('Disaggregation Records'!$E$95:$E$183,MATCH(RIGHT(Z486,255),RIGHT('Disaggregation Records'!$D$95:$D$183,255),0))=0,"",INDEX('Disaggregation Records'!$E$95:$E$183,MATCH(RIGHT(Z486,255),RIGHT('Disaggregation Records'!$D$95:$D$183,255),0))),"")</f>
        <v/>
      </c>
      <c r="D486" s="490" t="str">
        <f t="array" ref="D486">IFERROR(IF(INDEX('Disaggregation Records'!$F$95:$F$183,MATCH(RIGHT(Z486,255),RIGHT('Disaggregation Records'!$D$95:$D$183,255),0))=0,"",INDEX('Disaggregation Records'!$F$95:$F$183,MATCH(RIGHT(Z486,255),RIGHT('Disaggregation Records'!$D$95:$D$183,255),0))),"")</f>
        <v/>
      </c>
      <c r="E486" s="388" t="str">
        <f t="array" ref="E486">IFERROR(IF(INDEX('Disaggregation Data'!$K$475:$K$826,MATCH(RIGHT(X486,255),RIGHT('Disaggregation Data'!$J$475:$J$826,255),0))=0,"",INDEX('Disaggregation Data'!$K$475:$K$826,MATCH(RIGHT(X486,255),RIGHT('Disaggregation Data'!J$475:$J$826,255),0))),"")</f>
        <v/>
      </c>
      <c r="F486" s="389" t="str">
        <f t="array" ref="F486">IFERROR(IF(INDEX('Disaggregation Data'!$L$475:$L$826,MATCH(RIGHT(X486,255),RIGHT('Disaggregation Data'!$J$475:$J$826,255),0))=0,"",INDEX('Disaggregation Data'!$L$475:$L$826,MATCH(RIGHT(X486,255),RIGHT('Disaggregation Data'!J$475:$J$826,255),0))),"")</f>
        <v/>
      </c>
      <c r="G486" s="458" t="str">
        <f t="array" ref="G486">IFERROR(IF(INDEX('Disaggregation Data'!$M$475:$M$826,MATCH(RIGHT(X486,255),RIGHT('Disaggregation Data'!$J$475:$J$826,255),0))=0,(E486/F486)*100,INDEX('Disaggregation Data'!$M$475:$M$826,MATCH(RIGHT(X486,255),RIGHT('Disaggregation Data'!J$475:$J$826,255),0))),"")</f>
        <v/>
      </c>
      <c r="H486" s="392" t="str">
        <f t="array" ref="H486">IFERROR(IF(INDEX('Disaggregation Data'!$N$475:$N$826,MATCH(RIGHT(X486,255),RIGHT('Disaggregation Data'!$J$475:$J$826,255),0))=0,"",INDEX('Disaggregation Data'!$N$475:$N$826,MATCH(RIGHT(X486,255),RIGHT('Disaggregation Data'!J$475:$J$826,255),0))),"")</f>
        <v/>
      </c>
      <c r="I486" s="496"/>
      <c r="J486" s="496"/>
      <c r="K486" s="496"/>
      <c r="L486" s="496"/>
      <c r="M486" s="496"/>
      <c r="N486" s="496"/>
      <c r="O486" s="496"/>
      <c r="P486" s="496"/>
      <c r="Q486" s="496"/>
      <c r="R486" s="496"/>
      <c r="S486" s="496"/>
      <c r="T486" s="496"/>
      <c r="U486" s="392" t="str">
        <f t="array" ref="U486">IFERROR(IF(INDEX('Disaggregation Data'!$O$475:$O$826,MATCH(RIGHT(X486,255),RIGHT('Disaggregation Data'!$J$475:$J$826,255),0))=0,"",INDEX('Disaggregation Data'!$O$475:$O$826,MATCH(RIGHT(X486,255),RIGHT('Disaggregation Data'!J$475:$J$826,255),0))),"")</f>
        <v/>
      </c>
      <c r="V486" s="405" t="str">
        <f t="array" ref="V486">IFERROR(IF(INDEX('Disaggregation Data'!$P$475:$P$826,MATCH(RIGHT(X486,255),RIGHT('Disaggregation Data'!$J$475:$J$826,255),0))=0,"",INDEX('Disaggregation Data'!$P$475:$P$826,MATCH(RIGHT(X486,255),RIGHT('Disaggregation Data'!J$475:$J$826,255),0))),"")</f>
        <v/>
      </c>
      <c r="W486" s="497"/>
      <c r="X486" s="497" t="str">
        <f>IF(B486&lt;&gt;"",B486&amp;C486&amp;D486,"")</f>
        <v/>
      </c>
      <c r="Y486" s="497">
        <f>IF(B486=B485,Y485+1,0)</f>
        <v>0</v>
      </c>
      <c r="Z486" s="497" t="str">
        <f>IF(B486&lt;&gt;"",B486&amp;"-"&amp;Y486,"")</f>
        <v/>
      </c>
      <c r="AA486" s="497" t="b">
        <f>IFERROR(IF(B486&lt;&gt;"",TRUE,FALSE),"")</f>
        <v>0</v>
      </c>
      <c r="AB486" s="497" t="s">
        <v>61</v>
      </c>
      <c r="AC486" s="497" t="str">
        <f t="array" ref="AC486">IFERROR(IF(INDEX('Disaggregation Records'!$G$95:$G$183,MATCH(LEFT(Z486,255),LEFT('Disaggregation Records'!$D$95:$D$183,255),0))=0,"",INDEX('Disaggregation Records'!$G$95:$G$183,MATCH(LEFT(Z486,255),LEFT('Disaggregation Records'!$D$95:$D$183,255),0))),"")</f>
        <v/>
      </c>
      <c r="AD486" s="497" t="s">
        <v>61</v>
      </c>
      <c r="AE486" s="218"/>
      <c r="AF486" s="239"/>
      <c r="AG486" s="239"/>
    </row>
    <row r="487" spans="1:33" ht="37.5" customHeight="1" x14ac:dyDescent="0.25">
      <c r="A487" s="367">
        <v>1</v>
      </c>
      <c r="B487" s="386" t="str">
        <f>IFERROR(VLOOKUP(A487,'Coverage Indicators - Section D'!$A$10:$Y$47,25,FALSE),"")</f>
        <v/>
      </c>
      <c r="C487" s="490" t="str">
        <f t="array" ref="C487">IFERROR(IF(INDEX('Disaggregation Records'!$E$95:$E$183,MATCH(RIGHT(Z487,255),RIGHT('Disaggregation Records'!$D$95:$D$183,255),0))=0,"",INDEX('Disaggregation Records'!$E$95:$E$183,MATCH(RIGHT(Z487,255),RIGHT('Disaggregation Records'!$D$95:$D$183,255),0))),"")</f>
        <v/>
      </c>
      <c r="D487" s="490" t="str">
        <f t="array" ref="D487">IFERROR(IF(INDEX('Disaggregation Records'!$F$95:$F$183,MATCH(RIGHT(Z487,255),RIGHT('Disaggregation Records'!$D$95:$D$183,255),0))=0,"",INDEX('Disaggregation Records'!$F$95:$F$183,MATCH(RIGHT(Z487,255),RIGHT('Disaggregation Records'!$D$95:$D$183,255),0))),"")</f>
        <v/>
      </c>
      <c r="E487" s="388" t="str">
        <f t="array" ref="E487">IFERROR(IF(INDEX('Disaggregation Data'!$K$475:$K$826,MATCH(RIGHT(X487,255),RIGHT('Disaggregation Data'!$J$475:$J$826,255),0))=0,"",INDEX('Disaggregation Data'!$K$475:$K$826,MATCH(RIGHT(X487,255),RIGHT('Disaggregation Data'!J$475:$J$826,255),0))),"")</f>
        <v/>
      </c>
      <c r="F487" s="389" t="str">
        <f t="array" ref="F487">IFERROR(IF(INDEX('Disaggregation Data'!$L$475:$L$826,MATCH(RIGHT(X487,255),RIGHT('Disaggregation Data'!$J$475:$J$826,255),0))=0,"",INDEX('Disaggregation Data'!$L$475:$L$826,MATCH(RIGHT(X487,255),RIGHT('Disaggregation Data'!J$475:$J$826,255),0))),"")</f>
        <v/>
      </c>
      <c r="G487" s="458" t="str">
        <f t="array" ref="G487">IFERROR(IF(INDEX('Disaggregation Data'!$M$475:$M$826,MATCH(RIGHT(X487,255),RIGHT('Disaggregation Data'!$J$475:$J$826,255),0))=0,(E487/F487)*100,INDEX('Disaggregation Data'!$M$475:$M$826,MATCH(RIGHT(X487,255),RIGHT('Disaggregation Data'!J$475:$J$826,255),0))),"")</f>
        <v/>
      </c>
      <c r="H487" s="392" t="str">
        <f t="array" ref="H487">IFERROR(IF(INDEX('Disaggregation Data'!$N$475:$N$826,MATCH(RIGHT(X487,255),RIGHT('Disaggregation Data'!$J$475:$J$826,255),0))=0,"",INDEX('Disaggregation Data'!$N$475:$N$826,MATCH(RIGHT(X487,255),RIGHT('Disaggregation Data'!J$475:$J$826,255),0))),"")</f>
        <v/>
      </c>
      <c r="I487" s="496"/>
      <c r="J487" s="496"/>
      <c r="K487" s="496"/>
      <c r="L487" s="496"/>
      <c r="M487" s="496"/>
      <c r="N487" s="496"/>
      <c r="O487" s="496"/>
      <c r="P487" s="496"/>
      <c r="Q487" s="496"/>
      <c r="R487" s="496"/>
      <c r="S487" s="496"/>
      <c r="T487" s="496"/>
      <c r="U487" s="392" t="str">
        <f t="array" ref="U487">IFERROR(IF(INDEX('Disaggregation Data'!$O$475:$O$826,MATCH(RIGHT(X487,255),RIGHT('Disaggregation Data'!$J$475:$J$826,255),0))=0,"",INDEX('Disaggregation Data'!$O$475:$O$826,MATCH(RIGHT(X487,255),RIGHT('Disaggregation Data'!J$475:$J$826,255),0))),"")</f>
        <v/>
      </c>
      <c r="V487" s="405" t="str">
        <f t="array" ref="V487">IFERROR(IF(INDEX('Disaggregation Data'!$P$475:$P$826,MATCH(RIGHT(X487,255),RIGHT('Disaggregation Data'!$J$475:$J$826,255),0))=0,"",INDEX('Disaggregation Data'!$P$475:$P$826,MATCH(RIGHT(X487,255),RIGHT('Disaggregation Data'!J$475:$J$826,255),0))),"")</f>
        <v/>
      </c>
      <c r="W487" s="497"/>
      <c r="X487" s="497" t="str">
        <f t="shared" ref="X487:X550" si="32">IF(B487&lt;&gt;"",B487&amp;C487&amp;D487,"")</f>
        <v/>
      </c>
      <c r="Y487" s="497">
        <f t="shared" ref="Y487:Y550" si="33">IF(B487=B486,Y486+1,0)</f>
        <v>1</v>
      </c>
      <c r="Z487" s="497" t="str">
        <f t="shared" ref="Z487:Z550" si="34">IF(B487&lt;&gt;"",B487&amp;"-"&amp;Y487,"")</f>
        <v/>
      </c>
      <c r="AA487" s="497" t="b">
        <f t="shared" ref="AA487:AA550" si="35">IFERROR(IF(B487&lt;&gt;"",TRUE,FALSE),"")</f>
        <v>0</v>
      </c>
      <c r="AB487" s="497" t="s">
        <v>2068</v>
      </c>
      <c r="AC487" s="497" t="str">
        <f t="array" ref="AC487">IFERROR(IF(INDEX('Disaggregation Records'!$G$95:$G$183,MATCH(LEFT(Z487,255),LEFT('Disaggregation Records'!$D$95:$D$183,255),0))=0,"",INDEX('Disaggregation Records'!$G$95:$G$183,MATCH(LEFT(Z487,255),LEFT('Disaggregation Records'!$D$95:$D$183,255),0))),"")</f>
        <v/>
      </c>
      <c r="AD487" s="497" t="s">
        <v>803</v>
      </c>
      <c r="AE487" s="218"/>
      <c r="AF487" s="494"/>
      <c r="AG487" s="494"/>
    </row>
    <row r="488" spans="1:33" ht="37.5" customHeight="1" x14ac:dyDescent="0.25">
      <c r="A488" s="367">
        <v>1</v>
      </c>
      <c r="B488" s="386" t="str">
        <f>IFERROR(VLOOKUP(A488,'Coverage Indicators - Section D'!$A$10:$Y$47,25,FALSE),"")</f>
        <v/>
      </c>
      <c r="C488" s="490" t="str">
        <f t="array" ref="C488">IFERROR(IF(INDEX('Disaggregation Records'!$E$95:$E$183,MATCH(RIGHT(Z488,255),RIGHT('Disaggregation Records'!$D$95:$D$183,255),0))=0,"",INDEX('Disaggregation Records'!$E$95:$E$183,MATCH(RIGHT(Z488,255),RIGHT('Disaggregation Records'!$D$95:$D$183,255),0))),"")</f>
        <v/>
      </c>
      <c r="D488" s="490" t="str">
        <f t="array" ref="D488">IFERROR(IF(INDEX('Disaggregation Records'!$F$95:$F$183,MATCH(RIGHT(Z488,255),RIGHT('Disaggregation Records'!$D$95:$D$183,255),0))=0,"",INDEX('Disaggregation Records'!$F$95:$F$183,MATCH(RIGHT(Z488,255),RIGHT('Disaggregation Records'!$D$95:$D$183,255),0))),"")</f>
        <v/>
      </c>
      <c r="E488" s="388" t="str">
        <f t="array" ref="E488">IFERROR(IF(INDEX('Disaggregation Data'!$K$475:$K$826,MATCH(RIGHT(X488,255),RIGHT('Disaggregation Data'!$J$475:$J$826,255),0))=0,"",INDEX('Disaggregation Data'!$K$475:$K$826,MATCH(RIGHT(X488,255),RIGHT('Disaggregation Data'!J$475:$J$826,255),0))),"")</f>
        <v/>
      </c>
      <c r="F488" s="389" t="str">
        <f t="array" ref="F488">IFERROR(IF(INDEX('Disaggregation Data'!$L$475:$L$826,MATCH(RIGHT(X488,255),RIGHT('Disaggregation Data'!$J$475:$J$826,255),0))=0,"",INDEX('Disaggregation Data'!$L$475:$L$826,MATCH(RIGHT(X488,255),RIGHT('Disaggregation Data'!J$475:$J$826,255),0))),"")</f>
        <v/>
      </c>
      <c r="G488" s="458" t="str">
        <f t="array" ref="G488">IFERROR(IF(INDEX('Disaggregation Data'!$M$475:$M$826,MATCH(RIGHT(X488,255),RIGHT('Disaggregation Data'!$J$475:$J$826,255),0))=0,(E488/F488)*100,INDEX('Disaggregation Data'!$M$475:$M$826,MATCH(RIGHT(X488,255),RIGHT('Disaggregation Data'!J$475:$J$826,255),0))),"")</f>
        <v/>
      </c>
      <c r="H488" s="392" t="str">
        <f t="array" ref="H488">IFERROR(IF(INDEX('Disaggregation Data'!$N$475:$N$826,MATCH(RIGHT(X488,255),RIGHT('Disaggregation Data'!$J$475:$J$826,255),0))=0,"",INDEX('Disaggregation Data'!$N$475:$N$826,MATCH(RIGHT(X488,255),RIGHT('Disaggregation Data'!J$475:$J$826,255),0))),"")</f>
        <v/>
      </c>
      <c r="I488" s="496"/>
      <c r="J488" s="496"/>
      <c r="K488" s="496"/>
      <c r="L488" s="496"/>
      <c r="M488" s="496"/>
      <c r="N488" s="496"/>
      <c r="O488" s="496"/>
      <c r="P488" s="496"/>
      <c r="Q488" s="496"/>
      <c r="R488" s="496"/>
      <c r="S488" s="496"/>
      <c r="T488" s="496"/>
      <c r="U488" s="392" t="str">
        <f t="array" ref="U488">IFERROR(IF(INDEX('Disaggregation Data'!$O$475:$O$826,MATCH(RIGHT(X488,255),RIGHT('Disaggregation Data'!$J$475:$J$826,255),0))=0,"",INDEX('Disaggregation Data'!$O$475:$O$826,MATCH(RIGHT(X488,255),RIGHT('Disaggregation Data'!J$475:$J$826,255),0))),"")</f>
        <v/>
      </c>
      <c r="V488" s="405" t="str">
        <f t="array" ref="V488">IFERROR(IF(INDEX('Disaggregation Data'!$P$475:$P$826,MATCH(RIGHT(X488,255),RIGHT('Disaggregation Data'!$J$475:$J$826,255),0))=0,"",INDEX('Disaggregation Data'!$P$475:$P$826,MATCH(RIGHT(X488,255),RIGHT('Disaggregation Data'!J$475:$J$826,255),0))),"")</f>
        <v/>
      </c>
      <c r="W488" s="497"/>
      <c r="X488" s="497" t="str">
        <f t="shared" si="32"/>
        <v/>
      </c>
      <c r="Y488" s="497">
        <f t="shared" si="33"/>
        <v>2</v>
      </c>
      <c r="Z488" s="497" t="str">
        <f t="shared" si="34"/>
        <v/>
      </c>
      <c r="AA488" s="497" t="b">
        <f t="shared" si="35"/>
        <v>0</v>
      </c>
      <c r="AB488" s="497" t="s">
        <v>2069</v>
      </c>
      <c r="AC488" s="497" t="str">
        <f t="array" ref="AC488">IFERROR(IF(INDEX('Disaggregation Records'!$G$95:$G$183,MATCH(LEFT(Z488,255),LEFT('Disaggregation Records'!$D$95:$D$183,255),0))=0,"",INDEX('Disaggregation Records'!$G$95:$G$183,MATCH(LEFT(Z488,255),LEFT('Disaggregation Records'!$D$95:$D$183,255),0))),"")</f>
        <v/>
      </c>
      <c r="AD488" s="497" t="s">
        <v>803</v>
      </c>
      <c r="AE488" s="218"/>
      <c r="AF488" s="494"/>
      <c r="AG488" s="494"/>
    </row>
    <row r="489" spans="1:33" ht="37.5" customHeight="1" x14ac:dyDescent="0.25">
      <c r="A489" s="367">
        <v>1</v>
      </c>
      <c r="B489" s="386" t="str">
        <f>IFERROR(VLOOKUP(A489,'Coverage Indicators - Section D'!$A$10:$Y$47,25,FALSE),"")</f>
        <v/>
      </c>
      <c r="C489" s="490" t="str">
        <f t="array" ref="C489">IFERROR(IF(INDEX('Disaggregation Records'!$E$95:$E$183,MATCH(RIGHT(Z489,255),RIGHT('Disaggregation Records'!$D$95:$D$183,255),0))=0,"",INDEX('Disaggregation Records'!$E$95:$E$183,MATCH(RIGHT(Z489,255),RIGHT('Disaggregation Records'!$D$95:$D$183,255),0))),"")</f>
        <v/>
      </c>
      <c r="D489" s="490" t="str">
        <f t="array" ref="D489">IFERROR(IF(INDEX('Disaggregation Records'!$F$95:$F$183,MATCH(RIGHT(Z489,255),RIGHT('Disaggregation Records'!$D$95:$D$183,255),0))=0,"",INDEX('Disaggregation Records'!$F$95:$F$183,MATCH(RIGHT(Z489,255),RIGHT('Disaggregation Records'!$D$95:$D$183,255),0))),"")</f>
        <v/>
      </c>
      <c r="E489" s="388" t="str">
        <f t="array" ref="E489">IFERROR(IF(INDEX('Disaggregation Data'!$K$475:$K$826,MATCH(RIGHT(X489,255),RIGHT('Disaggregation Data'!$J$475:$J$826,255),0))=0,"",INDEX('Disaggregation Data'!$K$475:$K$826,MATCH(RIGHT(X489,255),RIGHT('Disaggregation Data'!J$475:$J$826,255),0))),"")</f>
        <v/>
      </c>
      <c r="F489" s="389" t="str">
        <f t="array" ref="F489">IFERROR(IF(INDEX('Disaggregation Data'!$L$475:$L$826,MATCH(RIGHT(X489,255),RIGHT('Disaggregation Data'!$J$475:$J$826,255),0))=0,"",INDEX('Disaggregation Data'!$L$475:$L$826,MATCH(RIGHT(X489,255),RIGHT('Disaggregation Data'!J$475:$J$826,255),0))),"")</f>
        <v/>
      </c>
      <c r="G489" s="458" t="str">
        <f t="array" ref="G489">IFERROR(IF(INDEX('Disaggregation Data'!$M$475:$M$826,MATCH(RIGHT(X489,255),RIGHT('Disaggregation Data'!$J$475:$J$826,255),0))=0,(E489/F489)*100,INDEX('Disaggregation Data'!$M$475:$M$826,MATCH(RIGHT(X489,255),RIGHT('Disaggregation Data'!J$475:$J$826,255),0))),"")</f>
        <v/>
      </c>
      <c r="H489" s="392" t="str">
        <f t="array" ref="H489">IFERROR(IF(INDEX('Disaggregation Data'!$N$475:$N$826,MATCH(RIGHT(X489,255),RIGHT('Disaggregation Data'!$J$475:$J$826,255),0))=0,"",INDEX('Disaggregation Data'!$N$475:$N$826,MATCH(RIGHT(X489,255),RIGHT('Disaggregation Data'!J$475:$J$826,255),0))),"")</f>
        <v/>
      </c>
      <c r="I489" s="496"/>
      <c r="J489" s="496"/>
      <c r="K489" s="496"/>
      <c r="L489" s="496"/>
      <c r="M489" s="496"/>
      <c r="N489" s="496"/>
      <c r="O489" s="496"/>
      <c r="P489" s="496"/>
      <c r="Q489" s="496"/>
      <c r="R489" s="496"/>
      <c r="S489" s="496"/>
      <c r="T489" s="496"/>
      <c r="U489" s="392" t="str">
        <f t="array" ref="U489">IFERROR(IF(INDEX('Disaggregation Data'!$O$475:$O$826,MATCH(RIGHT(X489,255),RIGHT('Disaggregation Data'!$J$475:$J$826,255),0))=0,"",INDEX('Disaggregation Data'!$O$475:$O$826,MATCH(RIGHT(X489,255),RIGHT('Disaggregation Data'!J$475:$J$826,255),0))),"")</f>
        <v/>
      </c>
      <c r="V489" s="405" t="str">
        <f t="array" ref="V489">IFERROR(IF(INDEX('Disaggregation Data'!$P$475:$P$826,MATCH(RIGHT(X489,255),RIGHT('Disaggregation Data'!$J$475:$J$826,255),0))=0,"",INDEX('Disaggregation Data'!$P$475:$P$826,MATCH(RIGHT(X489,255),RIGHT('Disaggregation Data'!J$475:$J$826,255),0))),"")</f>
        <v/>
      </c>
      <c r="W489" s="497"/>
      <c r="X489" s="497" t="str">
        <f t="shared" si="32"/>
        <v/>
      </c>
      <c r="Y489" s="497">
        <f t="shared" si="33"/>
        <v>3</v>
      </c>
      <c r="Z489" s="497" t="str">
        <f t="shared" si="34"/>
        <v/>
      </c>
      <c r="AA489" s="497" t="b">
        <f t="shared" si="35"/>
        <v>0</v>
      </c>
      <c r="AB489" s="497" t="s">
        <v>2070</v>
      </c>
      <c r="AC489" s="497" t="str">
        <f t="array" ref="AC489">IFERROR(IF(INDEX('Disaggregation Records'!$G$95:$G$183,MATCH(LEFT(Z489,255),LEFT('Disaggregation Records'!$D$95:$D$183,255),0))=0,"",INDEX('Disaggregation Records'!$G$95:$G$183,MATCH(LEFT(Z489,255),LEFT('Disaggregation Records'!$D$95:$D$183,255),0))),"")</f>
        <v/>
      </c>
      <c r="AD489" s="497" t="s">
        <v>803</v>
      </c>
      <c r="AE489" s="218"/>
      <c r="AF489" s="494"/>
      <c r="AG489" s="494"/>
    </row>
    <row r="490" spans="1:33" ht="37.5" customHeight="1" x14ac:dyDescent="0.25">
      <c r="A490" s="367">
        <v>1</v>
      </c>
      <c r="B490" s="386" t="str">
        <f>IFERROR(VLOOKUP(A490,'Coverage Indicators - Section D'!$A$10:$Y$47,25,FALSE),"")</f>
        <v/>
      </c>
      <c r="C490" s="490" t="str">
        <f t="array" ref="C490">IFERROR(IF(INDEX('Disaggregation Records'!$E$95:$E$183,MATCH(RIGHT(Z490,255),RIGHT('Disaggregation Records'!$D$95:$D$183,255),0))=0,"",INDEX('Disaggregation Records'!$E$95:$E$183,MATCH(RIGHT(Z490,255),RIGHT('Disaggregation Records'!$D$95:$D$183,255),0))),"")</f>
        <v/>
      </c>
      <c r="D490" s="490" t="str">
        <f t="array" ref="D490">IFERROR(IF(INDEX('Disaggregation Records'!$F$95:$F$183,MATCH(RIGHT(Z490,255),RIGHT('Disaggregation Records'!$D$95:$D$183,255),0))=0,"",INDEX('Disaggregation Records'!$F$95:$F$183,MATCH(RIGHT(Z490,255),RIGHT('Disaggregation Records'!$D$95:$D$183,255),0))),"")</f>
        <v/>
      </c>
      <c r="E490" s="388" t="str">
        <f t="array" ref="E490">IFERROR(IF(INDEX('Disaggregation Data'!$K$475:$K$826,MATCH(RIGHT(X490,255),RIGHT('Disaggregation Data'!$J$475:$J$826,255),0))=0,"",INDEX('Disaggregation Data'!$K$475:$K$826,MATCH(RIGHT(X490,255),RIGHT('Disaggregation Data'!J$475:$J$826,255),0))),"")</f>
        <v/>
      </c>
      <c r="F490" s="389" t="str">
        <f t="array" ref="F490">IFERROR(IF(INDEX('Disaggregation Data'!$L$475:$L$826,MATCH(RIGHT(X490,255),RIGHT('Disaggregation Data'!$J$475:$J$826,255),0))=0,"",INDEX('Disaggregation Data'!$L$475:$L$826,MATCH(RIGHT(X490,255),RIGHT('Disaggregation Data'!J$475:$J$826,255),0))),"")</f>
        <v/>
      </c>
      <c r="G490" s="458" t="str">
        <f t="array" ref="G490">IFERROR(IF(INDEX('Disaggregation Data'!$M$475:$M$826,MATCH(RIGHT(X490,255),RIGHT('Disaggregation Data'!$J$475:$J$826,255),0))=0,(E490/F490)*100,INDEX('Disaggregation Data'!$M$475:$M$826,MATCH(RIGHT(X490,255),RIGHT('Disaggregation Data'!J$475:$J$826,255),0))),"")</f>
        <v/>
      </c>
      <c r="H490" s="392" t="str">
        <f t="array" ref="H490">IFERROR(IF(INDEX('Disaggregation Data'!$N$475:$N$826,MATCH(RIGHT(X490,255),RIGHT('Disaggregation Data'!$J$475:$J$826,255),0))=0,"",INDEX('Disaggregation Data'!$N$475:$N$826,MATCH(RIGHT(X490,255),RIGHT('Disaggregation Data'!J$475:$J$826,255),0))),"")</f>
        <v/>
      </c>
      <c r="I490" s="496"/>
      <c r="J490" s="496"/>
      <c r="K490" s="496"/>
      <c r="L490" s="496"/>
      <c r="M490" s="496"/>
      <c r="N490" s="496"/>
      <c r="O490" s="496"/>
      <c r="P490" s="496"/>
      <c r="Q490" s="496"/>
      <c r="R490" s="496"/>
      <c r="S490" s="496"/>
      <c r="T490" s="496"/>
      <c r="U490" s="392" t="str">
        <f t="array" ref="U490">IFERROR(IF(INDEX('Disaggregation Data'!$O$475:$O$826,MATCH(RIGHT(X490,255),RIGHT('Disaggregation Data'!$J$475:$J$826,255),0))=0,"",INDEX('Disaggregation Data'!$O$475:$O$826,MATCH(RIGHT(X490,255),RIGHT('Disaggregation Data'!J$475:$J$826,255),0))),"")</f>
        <v/>
      </c>
      <c r="V490" s="405" t="str">
        <f t="array" ref="V490">IFERROR(IF(INDEX('Disaggregation Data'!$P$475:$P$826,MATCH(RIGHT(X490,255),RIGHT('Disaggregation Data'!$J$475:$J$826,255),0))=0,"",INDEX('Disaggregation Data'!$P$475:$P$826,MATCH(RIGHT(X490,255),RIGHT('Disaggregation Data'!J$475:$J$826,255),0))),"")</f>
        <v/>
      </c>
      <c r="W490" s="497"/>
      <c r="X490" s="497" t="str">
        <f t="shared" si="32"/>
        <v/>
      </c>
      <c r="Y490" s="497">
        <f t="shared" si="33"/>
        <v>4</v>
      </c>
      <c r="Z490" s="497" t="str">
        <f t="shared" si="34"/>
        <v/>
      </c>
      <c r="AA490" s="497" t="b">
        <f t="shared" si="35"/>
        <v>0</v>
      </c>
      <c r="AB490" s="497" t="s">
        <v>2071</v>
      </c>
      <c r="AC490" s="497" t="str">
        <f t="array" ref="AC490">IFERROR(IF(INDEX('Disaggregation Records'!$G$95:$G$183,MATCH(LEFT(Z490,255),LEFT('Disaggregation Records'!$D$95:$D$183,255),0))=0,"",INDEX('Disaggregation Records'!$G$95:$G$183,MATCH(LEFT(Z490,255),LEFT('Disaggregation Records'!$D$95:$D$183,255),0))),"")</f>
        <v/>
      </c>
      <c r="AD490" s="497" t="s">
        <v>803</v>
      </c>
      <c r="AE490" s="218"/>
      <c r="AF490" s="494"/>
      <c r="AG490" s="494"/>
    </row>
    <row r="491" spans="1:33" ht="37.5" customHeight="1" x14ac:dyDescent="0.25">
      <c r="A491" s="367">
        <v>1</v>
      </c>
      <c r="B491" s="386" t="str">
        <f>IFERROR(VLOOKUP(A491,'Coverage Indicators - Section D'!$A$10:$Y$47,25,FALSE),"")</f>
        <v/>
      </c>
      <c r="C491" s="490" t="str">
        <f t="array" ref="C491">IFERROR(IF(INDEX('Disaggregation Records'!$E$95:$E$183,MATCH(RIGHT(Z491,255),RIGHT('Disaggregation Records'!$D$95:$D$183,255),0))=0,"",INDEX('Disaggregation Records'!$E$95:$E$183,MATCH(RIGHT(Z491,255),RIGHT('Disaggregation Records'!$D$95:$D$183,255),0))),"")</f>
        <v/>
      </c>
      <c r="D491" s="490" t="str">
        <f t="array" ref="D491">IFERROR(IF(INDEX('Disaggregation Records'!$F$95:$F$183,MATCH(RIGHT(Z491,255),RIGHT('Disaggregation Records'!$D$95:$D$183,255),0))=0,"",INDEX('Disaggregation Records'!$F$95:$F$183,MATCH(RIGHT(Z491,255),RIGHT('Disaggregation Records'!$D$95:$D$183,255),0))),"")</f>
        <v/>
      </c>
      <c r="E491" s="388" t="str">
        <f t="array" ref="E491">IFERROR(IF(INDEX('Disaggregation Data'!$K$475:$K$826,MATCH(RIGHT(X491,255),RIGHT('Disaggregation Data'!$J$475:$J$826,255),0))=0,"",INDEX('Disaggregation Data'!$K$475:$K$826,MATCH(RIGHT(X491,255),RIGHT('Disaggregation Data'!J$475:$J$826,255),0))),"")</f>
        <v/>
      </c>
      <c r="F491" s="389" t="str">
        <f t="array" ref="F491">IFERROR(IF(INDEX('Disaggregation Data'!$L$475:$L$826,MATCH(RIGHT(X491,255),RIGHT('Disaggregation Data'!$J$475:$J$826,255),0))=0,"",INDEX('Disaggregation Data'!$L$475:$L$826,MATCH(RIGHT(X491,255),RIGHT('Disaggregation Data'!J$475:$J$826,255),0))),"")</f>
        <v/>
      </c>
      <c r="G491" s="458" t="str">
        <f t="array" ref="G491">IFERROR(IF(INDEX('Disaggregation Data'!$M$475:$M$826,MATCH(RIGHT(X491,255),RIGHT('Disaggregation Data'!$J$475:$J$826,255),0))=0,(E491/F491)*100,INDEX('Disaggregation Data'!$M$475:$M$826,MATCH(RIGHT(X491,255),RIGHT('Disaggregation Data'!J$475:$J$826,255),0))),"")</f>
        <v/>
      </c>
      <c r="H491" s="392" t="str">
        <f t="array" ref="H491">IFERROR(IF(INDEX('Disaggregation Data'!$N$475:$N$826,MATCH(RIGHT(X491,255),RIGHT('Disaggregation Data'!$J$475:$J$826,255),0))=0,"",INDEX('Disaggregation Data'!$N$475:$N$826,MATCH(RIGHT(X491,255),RIGHT('Disaggregation Data'!J$475:$J$826,255),0))),"")</f>
        <v/>
      </c>
      <c r="I491" s="496"/>
      <c r="J491" s="496"/>
      <c r="K491" s="496"/>
      <c r="L491" s="496"/>
      <c r="M491" s="496"/>
      <c r="N491" s="496"/>
      <c r="O491" s="496"/>
      <c r="P491" s="496"/>
      <c r="Q491" s="496"/>
      <c r="R491" s="496"/>
      <c r="S491" s="496"/>
      <c r="T491" s="496"/>
      <c r="U491" s="392" t="str">
        <f t="array" ref="U491">IFERROR(IF(INDEX('Disaggregation Data'!$O$475:$O$826,MATCH(RIGHT(X491,255),RIGHT('Disaggregation Data'!$J$475:$J$826,255),0))=0,"",INDEX('Disaggregation Data'!$O$475:$O$826,MATCH(RIGHT(X491,255),RIGHT('Disaggregation Data'!J$475:$J$826,255),0))),"")</f>
        <v/>
      </c>
      <c r="V491" s="405" t="str">
        <f t="array" ref="V491">IFERROR(IF(INDEX('Disaggregation Data'!$P$475:$P$826,MATCH(RIGHT(X491,255),RIGHT('Disaggregation Data'!$J$475:$J$826,255),0))=0,"",INDEX('Disaggregation Data'!$P$475:$P$826,MATCH(RIGHT(X491,255),RIGHT('Disaggregation Data'!J$475:$J$826,255),0))),"")</f>
        <v/>
      </c>
      <c r="W491" s="497"/>
      <c r="X491" s="497" t="str">
        <f t="shared" si="32"/>
        <v/>
      </c>
      <c r="Y491" s="497">
        <f t="shared" si="33"/>
        <v>5</v>
      </c>
      <c r="Z491" s="497" t="str">
        <f t="shared" si="34"/>
        <v/>
      </c>
      <c r="AA491" s="497" t="b">
        <f t="shared" si="35"/>
        <v>0</v>
      </c>
      <c r="AB491" s="497" t="s">
        <v>2072</v>
      </c>
      <c r="AC491" s="497" t="str">
        <f t="array" ref="AC491">IFERROR(IF(INDEX('Disaggregation Records'!$G$95:$G$183,MATCH(LEFT(Z491,255),LEFT('Disaggregation Records'!$D$95:$D$183,255),0))=0,"",INDEX('Disaggregation Records'!$G$95:$G$183,MATCH(LEFT(Z491,255),LEFT('Disaggregation Records'!$D$95:$D$183,255),0))),"")</f>
        <v/>
      </c>
      <c r="AD491" s="497" t="s">
        <v>803</v>
      </c>
      <c r="AE491" s="218"/>
      <c r="AF491" s="494"/>
      <c r="AG491" s="494"/>
    </row>
    <row r="492" spans="1:33" ht="37.5" customHeight="1" x14ac:dyDescent="0.25">
      <c r="A492" s="367">
        <v>1</v>
      </c>
      <c r="B492" s="386" t="str">
        <f>IFERROR(VLOOKUP(A492,'Coverage Indicators - Section D'!$A$10:$Y$47,25,FALSE),"")</f>
        <v/>
      </c>
      <c r="C492" s="490" t="str">
        <f t="array" ref="C492">IFERROR(IF(INDEX('Disaggregation Records'!$E$95:$E$183,MATCH(RIGHT(Z492,255),RIGHT('Disaggregation Records'!$D$95:$D$183,255),0))=0,"",INDEX('Disaggregation Records'!$E$95:$E$183,MATCH(RIGHT(Z492,255),RIGHT('Disaggregation Records'!$D$95:$D$183,255),0))),"")</f>
        <v/>
      </c>
      <c r="D492" s="490" t="str">
        <f t="array" ref="D492">IFERROR(IF(INDEX('Disaggregation Records'!$F$95:$F$183,MATCH(RIGHT(Z492,255),RIGHT('Disaggregation Records'!$D$95:$D$183,255),0))=0,"",INDEX('Disaggregation Records'!$F$95:$F$183,MATCH(RIGHT(Z492,255),RIGHT('Disaggregation Records'!$D$95:$D$183,255),0))),"")</f>
        <v/>
      </c>
      <c r="E492" s="388" t="str">
        <f t="array" ref="E492">IFERROR(IF(INDEX('Disaggregation Data'!$K$475:$K$826,MATCH(RIGHT(X492,255),RIGHT('Disaggregation Data'!$J$475:$J$826,255),0))=0,"",INDEX('Disaggregation Data'!$K$475:$K$826,MATCH(RIGHT(X492,255),RIGHT('Disaggregation Data'!J$475:$J$826,255),0))),"")</f>
        <v/>
      </c>
      <c r="F492" s="389" t="str">
        <f t="array" ref="F492">IFERROR(IF(INDEX('Disaggregation Data'!$L$475:$L$826,MATCH(RIGHT(X492,255),RIGHT('Disaggregation Data'!$J$475:$J$826,255),0))=0,"",INDEX('Disaggregation Data'!$L$475:$L$826,MATCH(RIGHT(X492,255),RIGHT('Disaggregation Data'!J$475:$J$826,255),0))),"")</f>
        <v/>
      </c>
      <c r="G492" s="458" t="str">
        <f t="array" ref="G492">IFERROR(IF(INDEX('Disaggregation Data'!$M$475:$M$826,MATCH(RIGHT(X492,255),RIGHT('Disaggregation Data'!$J$475:$J$826,255),0))=0,(E492/F492)*100,INDEX('Disaggregation Data'!$M$475:$M$826,MATCH(RIGHT(X492,255),RIGHT('Disaggregation Data'!J$475:$J$826,255),0))),"")</f>
        <v/>
      </c>
      <c r="H492" s="392" t="str">
        <f t="array" ref="H492">IFERROR(IF(INDEX('Disaggregation Data'!$N$475:$N$826,MATCH(RIGHT(X492,255),RIGHT('Disaggregation Data'!$J$475:$J$826,255),0))=0,"",INDEX('Disaggregation Data'!$N$475:$N$826,MATCH(RIGHT(X492,255),RIGHT('Disaggregation Data'!J$475:$J$826,255),0))),"")</f>
        <v/>
      </c>
      <c r="I492" s="496"/>
      <c r="J492" s="496"/>
      <c r="K492" s="496"/>
      <c r="L492" s="496"/>
      <c r="M492" s="496"/>
      <c r="N492" s="496"/>
      <c r="O492" s="496"/>
      <c r="P492" s="496"/>
      <c r="Q492" s="496"/>
      <c r="R492" s="496"/>
      <c r="S492" s="496"/>
      <c r="T492" s="496"/>
      <c r="U492" s="392" t="str">
        <f t="array" ref="U492">IFERROR(IF(INDEX('Disaggregation Data'!$O$475:$O$826,MATCH(RIGHT(X492,255),RIGHT('Disaggregation Data'!$J$475:$J$826,255),0))=0,"",INDEX('Disaggregation Data'!$O$475:$O$826,MATCH(RIGHT(X492,255),RIGHT('Disaggregation Data'!J$475:$J$826,255),0))),"")</f>
        <v/>
      </c>
      <c r="V492" s="405" t="str">
        <f t="array" ref="V492">IFERROR(IF(INDEX('Disaggregation Data'!$P$475:$P$826,MATCH(RIGHT(X492,255),RIGHT('Disaggregation Data'!$J$475:$J$826,255),0))=0,"",INDEX('Disaggregation Data'!$P$475:$P$826,MATCH(RIGHT(X492,255),RIGHT('Disaggregation Data'!J$475:$J$826,255),0))),"")</f>
        <v/>
      </c>
      <c r="W492" s="497"/>
      <c r="X492" s="497" t="str">
        <f t="shared" si="32"/>
        <v/>
      </c>
      <c r="Y492" s="497">
        <f t="shared" si="33"/>
        <v>6</v>
      </c>
      <c r="Z492" s="497" t="str">
        <f t="shared" si="34"/>
        <v/>
      </c>
      <c r="AA492" s="497" t="b">
        <f t="shared" si="35"/>
        <v>0</v>
      </c>
      <c r="AB492" s="497" t="s">
        <v>2073</v>
      </c>
      <c r="AC492" s="497" t="str">
        <f t="array" ref="AC492">IFERROR(IF(INDEX('Disaggregation Records'!$G$95:$G$183,MATCH(LEFT(Z492,255),LEFT('Disaggregation Records'!$D$95:$D$183,255),0))=0,"",INDEX('Disaggregation Records'!$G$95:$G$183,MATCH(LEFT(Z492,255),LEFT('Disaggregation Records'!$D$95:$D$183,255),0))),"")</f>
        <v/>
      </c>
      <c r="AD492" s="497" t="s">
        <v>803</v>
      </c>
      <c r="AE492" s="218"/>
      <c r="AF492" s="494"/>
      <c r="AG492" s="494"/>
    </row>
    <row r="493" spans="1:33" ht="37.5" customHeight="1" x14ac:dyDescent="0.25">
      <c r="A493" s="367">
        <v>1</v>
      </c>
      <c r="B493" s="386" t="str">
        <f>IFERROR(VLOOKUP(A493,'Coverage Indicators - Section D'!$A$10:$Y$47,25,FALSE),"")</f>
        <v/>
      </c>
      <c r="C493" s="490" t="str">
        <f t="array" ref="C493">IFERROR(IF(INDEX('Disaggregation Records'!$E$95:$E$183,MATCH(RIGHT(Z493,255),RIGHT('Disaggregation Records'!$D$95:$D$183,255),0))=0,"",INDEX('Disaggregation Records'!$E$95:$E$183,MATCH(RIGHT(Z493,255),RIGHT('Disaggregation Records'!$D$95:$D$183,255),0))),"")</f>
        <v/>
      </c>
      <c r="D493" s="490" t="str">
        <f t="array" ref="D493">IFERROR(IF(INDEX('Disaggregation Records'!$F$95:$F$183,MATCH(RIGHT(Z493,255),RIGHT('Disaggregation Records'!$D$95:$D$183,255),0))=0,"",INDEX('Disaggregation Records'!$F$95:$F$183,MATCH(RIGHT(Z493,255),RIGHT('Disaggregation Records'!$D$95:$D$183,255),0))),"")</f>
        <v/>
      </c>
      <c r="E493" s="388" t="str">
        <f t="array" ref="E493">IFERROR(IF(INDEX('Disaggregation Data'!$K$475:$K$826,MATCH(RIGHT(X493,255),RIGHT('Disaggregation Data'!$J$475:$J$826,255),0))=0,"",INDEX('Disaggregation Data'!$K$475:$K$826,MATCH(RIGHT(X493,255),RIGHT('Disaggregation Data'!J$475:$J$826,255),0))),"")</f>
        <v/>
      </c>
      <c r="F493" s="389" t="str">
        <f t="array" ref="F493">IFERROR(IF(INDEX('Disaggregation Data'!$L$475:$L$826,MATCH(RIGHT(X493,255),RIGHT('Disaggregation Data'!$J$475:$J$826,255),0))=0,"",INDEX('Disaggregation Data'!$L$475:$L$826,MATCH(RIGHT(X493,255),RIGHT('Disaggregation Data'!J$475:$J$826,255),0))),"")</f>
        <v/>
      </c>
      <c r="G493" s="458" t="str">
        <f t="array" ref="G493">IFERROR(IF(INDEX('Disaggregation Data'!$M$475:$M$826,MATCH(RIGHT(X493,255),RIGHT('Disaggregation Data'!$J$475:$J$826,255),0))=0,(E493/F493)*100,INDEX('Disaggregation Data'!$M$475:$M$826,MATCH(RIGHT(X493,255),RIGHT('Disaggregation Data'!J$475:$J$826,255),0))),"")</f>
        <v/>
      </c>
      <c r="H493" s="392" t="str">
        <f t="array" ref="H493">IFERROR(IF(INDEX('Disaggregation Data'!$N$475:$N$826,MATCH(RIGHT(X493,255),RIGHT('Disaggregation Data'!$J$475:$J$826,255),0))=0,"",INDEX('Disaggregation Data'!$N$475:$N$826,MATCH(RIGHT(X493,255),RIGHT('Disaggregation Data'!J$475:$J$826,255),0))),"")</f>
        <v/>
      </c>
      <c r="I493" s="496"/>
      <c r="J493" s="496"/>
      <c r="K493" s="496"/>
      <c r="L493" s="496"/>
      <c r="M493" s="496"/>
      <c r="N493" s="496"/>
      <c r="O493" s="496"/>
      <c r="P493" s="496"/>
      <c r="Q493" s="496"/>
      <c r="R493" s="496"/>
      <c r="S493" s="496"/>
      <c r="T493" s="496"/>
      <c r="U493" s="392" t="str">
        <f t="array" ref="U493">IFERROR(IF(INDEX('Disaggregation Data'!$O$475:$O$826,MATCH(RIGHT(X493,255),RIGHT('Disaggregation Data'!$J$475:$J$826,255),0))=0,"",INDEX('Disaggregation Data'!$O$475:$O$826,MATCH(RIGHT(X493,255),RIGHT('Disaggregation Data'!J$475:$J$826,255),0))),"")</f>
        <v/>
      </c>
      <c r="V493" s="405" t="str">
        <f t="array" ref="V493">IFERROR(IF(INDEX('Disaggregation Data'!$P$475:$P$826,MATCH(RIGHT(X493,255),RIGHT('Disaggregation Data'!$J$475:$J$826,255),0))=0,"",INDEX('Disaggregation Data'!$P$475:$P$826,MATCH(RIGHT(X493,255),RIGHT('Disaggregation Data'!J$475:$J$826,255),0))),"")</f>
        <v/>
      </c>
      <c r="W493" s="497"/>
      <c r="X493" s="497" t="str">
        <f t="shared" si="32"/>
        <v/>
      </c>
      <c r="Y493" s="497">
        <f t="shared" si="33"/>
        <v>7</v>
      </c>
      <c r="Z493" s="497" t="str">
        <f t="shared" si="34"/>
        <v/>
      </c>
      <c r="AA493" s="497" t="b">
        <f t="shared" si="35"/>
        <v>0</v>
      </c>
      <c r="AB493" s="497" t="s">
        <v>2074</v>
      </c>
      <c r="AC493" s="497" t="str">
        <f t="array" ref="AC493">IFERROR(IF(INDEX('Disaggregation Records'!$G$95:$G$183,MATCH(LEFT(Z493,255),LEFT('Disaggregation Records'!$D$95:$D$183,255),0))=0,"",INDEX('Disaggregation Records'!$G$95:$G$183,MATCH(LEFT(Z493,255),LEFT('Disaggregation Records'!$D$95:$D$183,255),0))),"")</f>
        <v/>
      </c>
      <c r="AD493" s="497" t="s">
        <v>803</v>
      </c>
      <c r="AE493" s="218"/>
      <c r="AF493" s="494"/>
      <c r="AG493" s="494"/>
    </row>
    <row r="494" spans="1:33" ht="37.5" customHeight="1" x14ac:dyDescent="0.25">
      <c r="A494" s="367">
        <v>1</v>
      </c>
      <c r="B494" s="386" t="str">
        <f>IFERROR(VLOOKUP(A494,'Coverage Indicators - Section D'!$A$10:$Y$47,25,FALSE),"")</f>
        <v/>
      </c>
      <c r="C494" s="490" t="str">
        <f t="array" ref="C494">IFERROR(IF(INDEX('Disaggregation Records'!$E$95:$E$183,MATCH(RIGHT(Z494,255),RIGHT('Disaggregation Records'!$D$95:$D$183,255),0))=0,"",INDEX('Disaggregation Records'!$E$95:$E$183,MATCH(RIGHT(Z494,255),RIGHT('Disaggregation Records'!$D$95:$D$183,255),0))),"")</f>
        <v/>
      </c>
      <c r="D494" s="490" t="str">
        <f t="array" ref="D494">IFERROR(IF(INDEX('Disaggregation Records'!$F$95:$F$183,MATCH(RIGHT(Z494,255),RIGHT('Disaggregation Records'!$D$95:$D$183,255),0))=0,"",INDEX('Disaggregation Records'!$F$95:$F$183,MATCH(RIGHT(Z494,255),RIGHT('Disaggregation Records'!$D$95:$D$183,255),0))),"")</f>
        <v/>
      </c>
      <c r="E494" s="388" t="str">
        <f t="array" ref="E494">IFERROR(IF(INDEX('Disaggregation Data'!$K$475:$K$826,MATCH(RIGHT(X494,255),RIGHT('Disaggregation Data'!$J$475:$J$826,255),0))=0,"",INDEX('Disaggregation Data'!$K$475:$K$826,MATCH(RIGHT(X494,255),RIGHT('Disaggregation Data'!J$475:$J$826,255),0))),"")</f>
        <v/>
      </c>
      <c r="F494" s="389" t="str">
        <f t="array" ref="F494">IFERROR(IF(INDEX('Disaggregation Data'!$L$475:$L$826,MATCH(RIGHT(X494,255),RIGHT('Disaggregation Data'!$J$475:$J$826,255),0))=0,"",INDEX('Disaggregation Data'!$L$475:$L$826,MATCH(RIGHT(X494,255),RIGHT('Disaggregation Data'!J$475:$J$826,255),0))),"")</f>
        <v/>
      </c>
      <c r="G494" s="458" t="str">
        <f t="array" ref="G494">IFERROR(IF(INDEX('Disaggregation Data'!$M$475:$M$826,MATCH(RIGHT(X494,255),RIGHT('Disaggregation Data'!$J$475:$J$826,255),0))=0,(E494/F494)*100,INDEX('Disaggregation Data'!$M$475:$M$826,MATCH(RIGHT(X494,255),RIGHT('Disaggregation Data'!J$475:$J$826,255),0))),"")</f>
        <v/>
      </c>
      <c r="H494" s="392" t="str">
        <f t="array" ref="H494">IFERROR(IF(INDEX('Disaggregation Data'!$N$475:$N$826,MATCH(RIGHT(X494,255),RIGHT('Disaggregation Data'!$J$475:$J$826,255),0))=0,"",INDEX('Disaggregation Data'!$N$475:$N$826,MATCH(RIGHT(X494,255),RIGHT('Disaggregation Data'!J$475:$J$826,255),0))),"")</f>
        <v/>
      </c>
      <c r="I494" s="496"/>
      <c r="J494" s="496"/>
      <c r="K494" s="496"/>
      <c r="L494" s="496"/>
      <c r="M494" s="496"/>
      <c r="N494" s="496"/>
      <c r="O494" s="496"/>
      <c r="P494" s="496"/>
      <c r="Q494" s="496"/>
      <c r="R494" s="496"/>
      <c r="S494" s="496"/>
      <c r="T494" s="496"/>
      <c r="U494" s="392" t="str">
        <f t="array" ref="U494">IFERROR(IF(INDEX('Disaggregation Data'!$O$475:$O$826,MATCH(RIGHT(X494,255),RIGHT('Disaggregation Data'!$J$475:$J$826,255),0))=0,"",INDEX('Disaggregation Data'!$O$475:$O$826,MATCH(RIGHT(X494,255),RIGHT('Disaggregation Data'!J$475:$J$826,255),0))),"")</f>
        <v/>
      </c>
      <c r="V494" s="405" t="str">
        <f t="array" ref="V494">IFERROR(IF(INDEX('Disaggregation Data'!$P$475:$P$826,MATCH(RIGHT(X494,255),RIGHT('Disaggregation Data'!$J$475:$J$826,255),0))=0,"",INDEX('Disaggregation Data'!$P$475:$P$826,MATCH(RIGHT(X494,255),RIGHT('Disaggregation Data'!J$475:$J$826,255),0))),"")</f>
        <v/>
      </c>
      <c r="W494" s="497"/>
      <c r="X494" s="497" t="str">
        <f t="shared" si="32"/>
        <v/>
      </c>
      <c r="Y494" s="497">
        <f t="shared" si="33"/>
        <v>8</v>
      </c>
      <c r="Z494" s="497" t="str">
        <f t="shared" si="34"/>
        <v/>
      </c>
      <c r="AA494" s="497" t="b">
        <f t="shared" si="35"/>
        <v>0</v>
      </c>
      <c r="AB494" s="497" t="s">
        <v>2075</v>
      </c>
      <c r="AC494" s="497" t="str">
        <f t="array" ref="AC494">IFERROR(IF(INDEX('Disaggregation Records'!$G$95:$G$183,MATCH(LEFT(Z494,255),LEFT('Disaggregation Records'!$D$95:$D$183,255),0))=0,"",INDEX('Disaggregation Records'!$G$95:$G$183,MATCH(LEFT(Z494,255),LEFT('Disaggregation Records'!$D$95:$D$183,255),0))),"")</f>
        <v/>
      </c>
      <c r="AD494" s="497" t="s">
        <v>803</v>
      </c>
      <c r="AE494" s="218"/>
      <c r="AF494" s="494"/>
      <c r="AG494" s="494"/>
    </row>
    <row r="495" spans="1:33" ht="37.5" customHeight="1" x14ac:dyDescent="0.25">
      <c r="A495" s="367">
        <v>1</v>
      </c>
      <c r="B495" s="386" t="str">
        <f>IFERROR(VLOOKUP(A495,'Coverage Indicators - Section D'!$A$10:$Y$47,25,FALSE),"")</f>
        <v/>
      </c>
      <c r="C495" s="490" t="str">
        <f t="array" ref="C495">IFERROR(IF(INDEX('Disaggregation Records'!$E$95:$E$183,MATCH(RIGHT(Z495,255),RIGHT('Disaggregation Records'!$D$95:$D$183,255),0))=0,"",INDEX('Disaggregation Records'!$E$95:$E$183,MATCH(RIGHT(Z495,255),RIGHT('Disaggregation Records'!$D$95:$D$183,255),0))),"")</f>
        <v/>
      </c>
      <c r="D495" s="490" t="str">
        <f t="array" ref="D495">IFERROR(IF(INDEX('Disaggregation Records'!$F$95:$F$183,MATCH(RIGHT(Z495,255),RIGHT('Disaggregation Records'!$D$95:$D$183,255),0))=0,"",INDEX('Disaggregation Records'!$F$95:$F$183,MATCH(RIGHT(Z495,255),RIGHT('Disaggregation Records'!$D$95:$D$183,255),0))),"")</f>
        <v/>
      </c>
      <c r="E495" s="388" t="str">
        <f t="array" ref="E495">IFERROR(IF(INDEX('Disaggregation Data'!$K$475:$K$826,MATCH(RIGHT(X495,255),RIGHT('Disaggregation Data'!$J$475:$J$826,255),0))=0,"",INDEX('Disaggregation Data'!$K$475:$K$826,MATCH(RIGHT(X495,255),RIGHT('Disaggregation Data'!J$475:$J$826,255),0))),"")</f>
        <v/>
      </c>
      <c r="F495" s="389" t="str">
        <f t="array" ref="F495">IFERROR(IF(INDEX('Disaggregation Data'!$L$475:$L$826,MATCH(RIGHT(X495,255),RIGHT('Disaggregation Data'!$J$475:$J$826,255),0))=0,"",INDEX('Disaggregation Data'!$L$475:$L$826,MATCH(RIGHT(X495,255),RIGHT('Disaggregation Data'!J$475:$J$826,255),0))),"")</f>
        <v/>
      </c>
      <c r="G495" s="458" t="str">
        <f t="array" ref="G495">IFERROR(IF(INDEX('Disaggregation Data'!$M$475:$M$826,MATCH(RIGHT(X495,255),RIGHT('Disaggregation Data'!$J$475:$J$826,255),0))=0,(E495/F495)*100,INDEX('Disaggregation Data'!$M$475:$M$826,MATCH(RIGHT(X495,255),RIGHT('Disaggregation Data'!J$475:$J$826,255),0))),"")</f>
        <v/>
      </c>
      <c r="H495" s="392" t="str">
        <f t="array" ref="H495">IFERROR(IF(INDEX('Disaggregation Data'!$N$475:$N$826,MATCH(RIGHT(X495,255),RIGHT('Disaggregation Data'!$J$475:$J$826,255),0))=0,"",INDEX('Disaggregation Data'!$N$475:$N$826,MATCH(RIGHT(X495,255),RIGHT('Disaggregation Data'!J$475:$J$826,255),0))),"")</f>
        <v/>
      </c>
      <c r="I495" s="496"/>
      <c r="J495" s="496"/>
      <c r="K495" s="496"/>
      <c r="L495" s="496"/>
      <c r="M495" s="496"/>
      <c r="N495" s="496"/>
      <c r="O495" s="496"/>
      <c r="P495" s="496"/>
      <c r="Q495" s="496"/>
      <c r="R495" s="496"/>
      <c r="S495" s="496"/>
      <c r="T495" s="496"/>
      <c r="U495" s="392" t="str">
        <f t="array" ref="U495">IFERROR(IF(INDEX('Disaggregation Data'!$O$475:$O$826,MATCH(RIGHT(X495,255),RIGHT('Disaggregation Data'!$J$475:$J$826,255),0))=0,"",INDEX('Disaggregation Data'!$O$475:$O$826,MATCH(RIGHT(X495,255),RIGHT('Disaggregation Data'!J$475:$J$826,255),0))),"")</f>
        <v/>
      </c>
      <c r="V495" s="405" t="str">
        <f t="array" ref="V495">IFERROR(IF(INDEX('Disaggregation Data'!$P$475:$P$826,MATCH(RIGHT(X495,255),RIGHT('Disaggregation Data'!$J$475:$J$826,255),0))=0,"",INDEX('Disaggregation Data'!$P$475:$P$826,MATCH(RIGHT(X495,255),RIGHT('Disaggregation Data'!J$475:$J$826,255),0))),"")</f>
        <v/>
      </c>
      <c r="W495" s="497"/>
      <c r="X495" s="497" t="str">
        <f t="shared" si="32"/>
        <v/>
      </c>
      <c r="Y495" s="497">
        <f t="shared" si="33"/>
        <v>9</v>
      </c>
      <c r="Z495" s="497" t="str">
        <f t="shared" si="34"/>
        <v/>
      </c>
      <c r="AA495" s="497" t="b">
        <f t="shared" si="35"/>
        <v>0</v>
      </c>
      <c r="AB495" s="497" t="s">
        <v>2076</v>
      </c>
      <c r="AC495" s="497" t="str">
        <f t="array" ref="AC495">IFERROR(IF(INDEX('Disaggregation Records'!$G$95:$G$183,MATCH(LEFT(Z495,255),LEFT('Disaggregation Records'!$D$95:$D$183,255),0))=0,"",INDEX('Disaggregation Records'!$G$95:$G$183,MATCH(LEFT(Z495,255),LEFT('Disaggregation Records'!$D$95:$D$183,255),0))),"")</f>
        <v/>
      </c>
      <c r="AD495" s="497" t="s">
        <v>803</v>
      </c>
      <c r="AE495" s="218"/>
      <c r="AF495" s="494"/>
      <c r="AG495" s="494"/>
    </row>
    <row r="496" spans="1:33" ht="37.5" customHeight="1" x14ac:dyDescent="0.25">
      <c r="A496" s="367">
        <v>1</v>
      </c>
      <c r="B496" s="386" t="str">
        <f>IFERROR(VLOOKUP(A496,'Coverage Indicators - Section D'!$A$10:$Y$47,25,FALSE),"")</f>
        <v/>
      </c>
      <c r="C496" s="490" t="str">
        <f t="array" ref="C496">IFERROR(IF(INDEX('Disaggregation Records'!$E$95:$E$183,MATCH(RIGHT(Z496,255),RIGHT('Disaggregation Records'!$D$95:$D$183,255),0))=0,"",INDEX('Disaggregation Records'!$E$95:$E$183,MATCH(RIGHT(Z496,255),RIGHT('Disaggregation Records'!$D$95:$D$183,255),0))),"")</f>
        <v/>
      </c>
      <c r="D496" s="490" t="str">
        <f t="array" ref="D496">IFERROR(IF(INDEX('Disaggregation Records'!$F$95:$F$183,MATCH(RIGHT(Z496,255),RIGHT('Disaggregation Records'!$D$95:$D$183,255),0))=0,"",INDEX('Disaggregation Records'!$F$95:$F$183,MATCH(RIGHT(Z496,255),RIGHT('Disaggregation Records'!$D$95:$D$183,255),0))),"")</f>
        <v/>
      </c>
      <c r="E496" s="388" t="str">
        <f t="array" ref="E496">IFERROR(IF(INDEX('Disaggregation Data'!$K$475:$K$826,MATCH(RIGHT(X496,255),RIGHT('Disaggregation Data'!$J$475:$J$826,255),0))=0,"",INDEX('Disaggregation Data'!$K$475:$K$826,MATCH(RIGHT(X496,255),RIGHT('Disaggregation Data'!J$475:$J$826,255),0))),"")</f>
        <v/>
      </c>
      <c r="F496" s="389" t="str">
        <f t="array" ref="F496">IFERROR(IF(INDEX('Disaggregation Data'!$L$475:$L$826,MATCH(RIGHT(X496,255),RIGHT('Disaggregation Data'!$J$475:$J$826,255),0))=0,"",INDEX('Disaggregation Data'!$L$475:$L$826,MATCH(RIGHT(X496,255),RIGHT('Disaggregation Data'!J$475:$J$826,255),0))),"")</f>
        <v/>
      </c>
      <c r="G496" s="458" t="str">
        <f t="array" ref="G496">IFERROR(IF(INDEX('Disaggregation Data'!$M$475:$M$826,MATCH(RIGHT(X496,255),RIGHT('Disaggregation Data'!$J$475:$J$826,255),0))=0,(E496/F496)*100,INDEX('Disaggregation Data'!$M$475:$M$826,MATCH(RIGHT(X496,255),RIGHT('Disaggregation Data'!J$475:$J$826,255),0))),"")</f>
        <v/>
      </c>
      <c r="H496" s="392" t="str">
        <f t="array" ref="H496">IFERROR(IF(INDEX('Disaggregation Data'!$N$475:$N$826,MATCH(RIGHT(X496,255),RIGHT('Disaggregation Data'!$J$475:$J$826,255),0))=0,"",INDEX('Disaggregation Data'!$N$475:$N$826,MATCH(RIGHT(X496,255),RIGHT('Disaggregation Data'!J$475:$J$826,255),0))),"")</f>
        <v/>
      </c>
      <c r="I496" s="496"/>
      <c r="J496" s="496"/>
      <c r="K496" s="496"/>
      <c r="L496" s="496"/>
      <c r="M496" s="496"/>
      <c r="N496" s="496"/>
      <c r="O496" s="496"/>
      <c r="P496" s="496"/>
      <c r="Q496" s="496"/>
      <c r="R496" s="496"/>
      <c r="S496" s="496"/>
      <c r="T496" s="496"/>
      <c r="U496" s="392" t="str">
        <f t="array" ref="U496">IFERROR(IF(INDEX('Disaggregation Data'!$O$475:$O$826,MATCH(RIGHT(X496,255),RIGHT('Disaggregation Data'!$J$475:$J$826,255),0))=0,"",INDEX('Disaggregation Data'!$O$475:$O$826,MATCH(RIGHT(X496,255),RIGHT('Disaggregation Data'!J$475:$J$826,255),0))),"")</f>
        <v/>
      </c>
      <c r="V496" s="405" t="str">
        <f t="array" ref="V496">IFERROR(IF(INDEX('Disaggregation Data'!$P$475:$P$826,MATCH(RIGHT(X496,255),RIGHT('Disaggregation Data'!$J$475:$J$826,255),0))=0,"",INDEX('Disaggregation Data'!$P$475:$P$826,MATCH(RIGHT(X496,255),RIGHT('Disaggregation Data'!J$475:$J$826,255),0))),"")</f>
        <v/>
      </c>
      <c r="W496" s="497"/>
      <c r="X496" s="497" t="str">
        <f t="shared" si="32"/>
        <v/>
      </c>
      <c r="Y496" s="497">
        <f t="shared" si="33"/>
        <v>10</v>
      </c>
      <c r="Z496" s="497" t="str">
        <f t="shared" si="34"/>
        <v/>
      </c>
      <c r="AA496" s="497" t="b">
        <f t="shared" si="35"/>
        <v>0</v>
      </c>
      <c r="AB496" s="497" t="s">
        <v>2077</v>
      </c>
      <c r="AC496" s="497" t="str">
        <f t="array" ref="AC496">IFERROR(IF(INDEX('Disaggregation Records'!$G$95:$G$183,MATCH(LEFT(Z496,255),LEFT('Disaggregation Records'!$D$95:$D$183,255),0))=0,"",INDEX('Disaggregation Records'!$G$95:$G$183,MATCH(LEFT(Z496,255),LEFT('Disaggregation Records'!$D$95:$D$183,255),0))),"")</f>
        <v/>
      </c>
      <c r="AD496" s="497" t="s">
        <v>803</v>
      </c>
      <c r="AE496" s="218"/>
      <c r="AF496" s="494"/>
      <c r="AG496" s="494"/>
    </row>
    <row r="497" spans="1:33" ht="37.5" customHeight="1" x14ac:dyDescent="0.25">
      <c r="A497" s="367">
        <v>2</v>
      </c>
      <c r="B497" s="386" t="str">
        <f>IFERROR(VLOOKUP(A497,'Coverage Indicators - Section D'!$A$10:$Y$47,25,FALSE),"")</f>
        <v/>
      </c>
      <c r="C497" s="490" t="str">
        <f t="array" ref="C497">IFERROR(IF(INDEX('Disaggregation Records'!$E$95:$E$183,MATCH(RIGHT(Z497,255),RIGHT('Disaggregation Records'!$D$95:$D$183,255),0))=0,"",INDEX('Disaggregation Records'!$E$95:$E$183,MATCH(RIGHT(Z497,255),RIGHT('Disaggregation Records'!$D$95:$D$183,255),0))),"")</f>
        <v/>
      </c>
      <c r="D497" s="490" t="str">
        <f t="array" ref="D497">IFERROR(IF(INDEX('Disaggregation Records'!$F$95:$F$183,MATCH(RIGHT(Z497,255),RIGHT('Disaggregation Records'!$D$95:$D$183,255),0))=0,"",INDEX('Disaggregation Records'!$F$95:$F$183,MATCH(RIGHT(Z497,255),RIGHT('Disaggregation Records'!$D$95:$D$183,255),0))),"")</f>
        <v/>
      </c>
      <c r="E497" s="388" t="str">
        <f t="array" ref="E497">IFERROR(IF(INDEX('Disaggregation Data'!$K$475:$K$826,MATCH(RIGHT(X497,255),RIGHT('Disaggregation Data'!$J$475:$J$826,255),0))=0,"",INDEX('Disaggregation Data'!$K$475:$K$826,MATCH(RIGHT(X497,255),RIGHT('Disaggregation Data'!J$475:$J$826,255),0))),"")</f>
        <v/>
      </c>
      <c r="F497" s="389" t="str">
        <f t="array" ref="F497">IFERROR(IF(INDEX('Disaggregation Data'!$L$475:$L$826,MATCH(RIGHT(X497,255),RIGHT('Disaggregation Data'!$J$475:$J$826,255),0))=0,"",INDEX('Disaggregation Data'!$L$475:$L$826,MATCH(RIGHT(X497,255),RIGHT('Disaggregation Data'!J$475:$J$826,255),0))),"")</f>
        <v/>
      </c>
      <c r="G497" s="458" t="str">
        <f t="array" ref="G497">IFERROR(IF(INDEX('Disaggregation Data'!$M$475:$M$826,MATCH(RIGHT(X497,255),RIGHT('Disaggregation Data'!$J$475:$J$826,255),0))=0,(E497/F497)*100,INDEX('Disaggregation Data'!$M$475:$M$826,MATCH(RIGHT(X497,255),RIGHT('Disaggregation Data'!J$475:$J$826,255),0))),"")</f>
        <v/>
      </c>
      <c r="H497" s="392" t="str">
        <f t="array" ref="H497">IFERROR(IF(INDEX('Disaggregation Data'!$N$475:$N$826,MATCH(RIGHT(X497,255),RIGHT('Disaggregation Data'!$J$475:$J$826,255),0))=0,"",INDEX('Disaggregation Data'!$N$475:$N$826,MATCH(RIGHT(X497,255),RIGHT('Disaggregation Data'!J$475:$J$826,255),0))),"")</f>
        <v/>
      </c>
      <c r="I497" s="496"/>
      <c r="J497" s="496"/>
      <c r="K497" s="496"/>
      <c r="L497" s="496"/>
      <c r="M497" s="496"/>
      <c r="N497" s="496"/>
      <c r="O497" s="496"/>
      <c r="P497" s="496"/>
      <c r="Q497" s="496"/>
      <c r="R497" s="496"/>
      <c r="S497" s="496"/>
      <c r="T497" s="496"/>
      <c r="U497" s="392" t="str">
        <f t="array" ref="U497">IFERROR(IF(INDEX('Disaggregation Data'!$O$475:$O$826,MATCH(RIGHT(X497,255),RIGHT('Disaggregation Data'!$J$475:$J$826,255),0))=0,"",INDEX('Disaggregation Data'!$O$475:$O$826,MATCH(RIGHT(X497,255),RIGHT('Disaggregation Data'!J$475:$J$826,255),0))),"")</f>
        <v/>
      </c>
      <c r="V497" s="405" t="str">
        <f t="array" ref="V497">IFERROR(IF(INDEX('Disaggregation Data'!$P$475:$P$826,MATCH(RIGHT(X497,255),RIGHT('Disaggregation Data'!$J$475:$J$826,255),0))=0,"",INDEX('Disaggregation Data'!$P$475:$P$826,MATCH(RIGHT(X497,255),RIGHT('Disaggregation Data'!J$475:$J$826,255),0))),"")</f>
        <v/>
      </c>
      <c r="W497" s="497"/>
      <c r="X497" s="497" t="str">
        <f t="shared" si="32"/>
        <v/>
      </c>
      <c r="Y497" s="497">
        <f t="shared" si="33"/>
        <v>11</v>
      </c>
      <c r="Z497" s="497" t="str">
        <f t="shared" si="34"/>
        <v/>
      </c>
      <c r="AA497" s="497" t="b">
        <f t="shared" si="35"/>
        <v>0</v>
      </c>
      <c r="AB497" s="497" t="s">
        <v>2078</v>
      </c>
      <c r="AC497" s="497" t="str">
        <f t="array" ref="AC497">IFERROR(IF(INDEX('Disaggregation Records'!$G$95:$G$183,MATCH(LEFT(Z497,255),LEFT('Disaggregation Records'!$D$95:$D$183,255),0))=0,"",INDEX('Disaggregation Records'!$G$95:$G$183,MATCH(LEFT(Z497,255),LEFT('Disaggregation Records'!$D$95:$D$183,255),0))),"")</f>
        <v/>
      </c>
      <c r="AD497" s="497" t="s">
        <v>804</v>
      </c>
      <c r="AE497" s="218"/>
      <c r="AF497" s="494"/>
      <c r="AG497" s="494"/>
    </row>
    <row r="498" spans="1:33" ht="37.5" customHeight="1" x14ac:dyDescent="0.25">
      <c r="A498" s="367">
        <v>2</v>
      </c>
      <c r="B498" s="386" t="str">
        <f>IFERROR(VLOOKUP(A498,'Coverage Indicators - Section D'!$A$10:$Y$47,25,FALSE),"")</f>
        <v/>
      </c>
      <c r="C498" s="490" t="str">
        <f t="array" ref="C498">IFERROR(IF(INDEX('Disaggregation Records'!$E$95:$E$183,MATCH(RIGHT(Z498,255),RIGHT('Disaggregation Records'!$D$95:$D$183,255),0))=0,"",INDEX('Disaggregation Records'!$E$95:$E$183,MATCH(RIGHT(Z498,255),RIGHT('Disaggregation Records'!$D$95:$D$183,255),0))),"")</f>
        <v/>
      </c>
      <c r="D498" s="490" t="str">
        <f t="array" ref="D498">IFERROR(IF(INDEX('Disaggregation Records'!$F$95:$F$183,MATCH(RIGHT(Z498,255),RIGHT('Disaggregation Records'!$D$95:$D$183,255),0))=0,"",INDEX('Disaggregation Records'!$F$95:$F$183,MATCH(RIGHT(Z498,255),RIGHT('Disaggregation Records'!$D$95:$D$183,255),0))),"")</f>
        <v/>
      </c>
      <c r="E498" s="388" t="str">
        <f t="array" ref="E498">IFERROR(IF(INDEX('Disaggregation Data'!$K$475:$K$826,MATCH(RIGHT(X498,255),RIGHT('Disaggregation Data'!$J$475:$J$826,255),0))=0,"",INDEX('Disaggregation Data'!$K$475:$K$826,MATCH(RIGHT(X498,255),RIGHT('Disaggregation Data'!J$475:$J$826,255),0))),"")</f>
        <v/>
      </c>
      <c r="F498" s="389" t="str">
        <f t="array" ref="F498">IFERROR(IF(INDEX('Disaggregation Data'!$L$475:$L$826,MATCH(RIGHT(X498,255),RIGHT('Disaggregation Data'!$J$475:$J$826,255),0))=0,"",INDEX('Disaggregation Data'!$L$475:$L$826,MATCH(RIGHT(X498,255),RIGHT('Disaggregation Data'!J$475:$J$826,255),0))),"")</f>
        <v/>
      </c>
      <c r="G498" s="458" t="str">
        <f t="array" ref="G498">IFERROR(IF(INDEX('Disaggregation Data'!$M$475:$M$826,MATCH(RIGHT(X498,255),RIGHT('Disaggregation Data'!$J$475:$J$826,255),0))=0,(E498/F498)*100,INDEX('Disaggregation Data'!$M$475:$M$826,MATCH(RIGHT(X498,255),RIGHT('Disaggregation Data'!J$475:$J$826,255),0))),"")</f>
        <v/>
      </c>
      <c r="H498" s="392" t="str">
        <f t="array" ref="H498">IFERROR(IF(INDEX('Disaggregation Data'!$N$475:$N$826,MATCH(RIGHT(X498,255),RIGHT('Disaggregation Data'!$J$475:$J$826,255),0))=0,"",INDEX('Disaggregation Data'!$N$475:$N$826,MATCH(RIGHT(X498,255),RIGHT('Disaggregation Data'!J$475:$J$826,255),0))),"")</f>
        <v/>
      </c>
      <c r="I498" s="496"/>
      <c r="J498" s="496"/>
      <c r="K498" s="496"/>
      <c r="L498" s="496"/>
      <c r="M498" s="496"/>
      <c r="N498" s="496"/>
      <c r="O498" s="496"/>
      <c r="P498" s="496"/>
      <c r="Q498" s="496"/>
      <c r="R498" s="496"/>
      <c r="S498" s="496"/>
      <c r="T498" s="496"/>
      <c r="U498" s="392" t="str">
        <f t="array" ref="U498">IFERROR(IF(INDEX('Disaggregation Data'!$O$475:$O$826,MATCH(RIGHT(X498,255),RIGHT('Disaggregation Data'!$J$475:$J$826,255),0))=0,"",INDEX('Disaggregation Data'!$O$475:$O$826,MATCH(RIGHT(X498,255),RIGHT('Disaggregation Data'!J$475:$J$826,255),0))),"")</f>
        <v/>
      </c>
      <c r="V498" s="405" t="str">
        <f t="array" ref="V498">IFERROR(IF(INDEX('Disaggregation Data'!$P$475:$P$826,MATCH(RIGHT(X498,255),RIGHT('Disaggregation Data'!$J$475:$J$826,255),0))=0,"",INDEX('Disaggregation Data'!$P$475:$P$826,MATCH(RIGHT(X498,255),RIGHT('Disaggregation Data'!J$475:$J$826,255),0))),"")</f>
        <v/>
      </c>
      <c r="W498" s="497"/>
      <c r="X498" s="497" t="str">
        <f t="shared" si="32"/>
        <v/>
      </c>
      <c r="Y498" s="497">
        <f t="shared" si="33"/>
        <v>12</v>
      </c>
      <c r="Z498" s="497" t="str">
        <f t="shared" si="34"/>
        <v/>
      </c>
      <c r="AA498" s="497" t="b">
        <f t="shared" si="35"/>
        <v>0</v>
      </c>
      <c r="AB498" s="497" t="s">
        <v>2079</v>
      </c>
      <c r="AC498" s="497" t="str">
        <f t="array" ref="AC498">IFERROR(IF(INDEX('Disaggregation Records'!$G$95:$G$183,MATCH(LEFT(Z498,255),LEFT('Disaggregation Records'!$D$95:$D$183,255),0))=0,"",INDEX('Disaggregation Records'!$G$95:$G$183,MATCH(LEFT(Z498,255),LEFT('Disaggregation Records'!$D$95:$D$183,255),0))),"")</f>
        <v/>
      </c>
      <c r="AD498" s="497" t="s">
        <v>804</v>
      </c>
      <c r="AE498" s="218"/>
      <c r="AF498" s="494"/>
      <c r="AG498" s="494"/>
    </row>
    <row r="499" spans="1:33" ht="37.5" customHeight="1" x14ac:dyDescent="0.25">
      <c r="A499" s="367">
        <v>2</v>
      </c>
      <c r="B499" s="386" t="str">
        <f>IFERROR(VLOOKUP(A499,'Coverage Indicators - Section D'!$A$10:$Y$47,25,FALSE),"")</f>
        <v/>
      </c>
      <c r="C499" s="490" t="str">
        <f t="array" ref="C499">IFERROR(IF(INDEX('Disaggregation Records'!$E$95:$E$183,MATCH(RIGHT(Z499,255),RIGHT('Disaggregation Records'!$D$95:$D$183,255),0))=0,"",INDEX('Disaggregation Records'!$E$95:$E$183,MATCH(RIGHT(Z499,255),RIGHT('Disaggregation Records'!$D$95:$D$183,255),0))),"")</f>
        <v/>
      </c>
      <c r="D499" s="490" t="str">
        <f t="array" ref="D499">IFERROR(IF(INDEX('Disaggregation Records'!$F$95:$F$183,MATCH(RIGHT(Z499,255),RIGHT('Disaggregation Records'!$D$95:$D$183,255),0))=0,"",INDEX('Disaggregation Records'!$F$95:$F$183,MATCH(RIGHT(Z499,255),RIGHT('Disaggregation Records'!$D$95:$D$183,255),0))),"")</f>
        <v/>
      </c>
      <c r="E499" s="388" t="str">
        <f t="array" ref="E499">IFERROR(IF(INDEX('Disaggregation Data'!$K$475:$K$826,MATCH(RIGHT(X499,255),RIGHT('Disaggregation Data'!$J$475:$J$826,255),0))=0,"",INDEX('Disaggregation Data'!$K$475:$K$826,MATCH(RIGHT(X499,255),RIGHT('Disaggregation Data'!J$475:$J$826,255),0))),"")</f>
        <v/>
      </c>
      <c r="F499" s="389" t="str">
        <f t="array" ref="F499">IFERROR(IF(INDEX('Disaggregation Data'!$L$475:$L$826,MATCH(RIGHT(X499,255),RIGHT('Disaggregation Data'!$J$475:$J$826,255),0))=0,"",INDEX('Disaggregation Data'!$L$475:$L$826,MATCH(RIGHT(X499,255),RIGHT('Disaggregation Data'!J$475:$J$826,255),0))),"")</f>
        <v/>
      </c>
      <c r="G499" s="458" t="str">
        <f t="array" ref="G499">IFERROR(IF(INDEX('Disaggregation Data'!$M$475:$M$826,MATCH(RIGHT(X499,255),RIGHT('Disaggregation Data'!$J$475:$J$826,255),0))=0,(E499/F499)*100,INDEX('Disaggregation Data'!$M$475:$M$826,MATCH(RIGHT(X499,255),RIGHT('Disaggregation Data'!J$475:$J$826,255),0))),"")</f>
        <v/>
      </c>
      <c r="H499" s="392" t="str">
        <f t="array" ref="H499">IFERROR(IF(INDEX('Disaggregation Data'!$N$475:$N$826,MATCH(RIGHT(X499,255),RIGHT('Disaggregation Data'!$J$475:$J$826,255),0))=0,"",INDEX('Disaggregation Data'!$N$475:$N$826,MATCH(RIGHT(X499,255),RIGHT('Disaggregation Data'!J$475:$J$826,255),0))),"")</f>
        <v/>
      </c>
      <c r="I499" s="496"/>
      <c r="J499" s="496"/>
      <c r="K499" s="496"/>
      <c r="L499" s="496"/>
      <c r="M499" s="496"/>
      <c r="N499" s="496"/>
      <c r="O499" s="496"/>
      <c r="P499" s="496"/>
      <c r="Q499" s="496"/>
      <c r="R499" s="496"/>
      <c r="S499" s="496"/>
      <c r="T499" s="496"/>
      <c r="U499" s="392" t="str">
        <f t="array" ref="U499">IFERROR(IF(INDEX('Disaggregation Data'!$O$475:$O$826,MATCH(RIGHT(X499,255),RIGHT('Disaggregation Data'!$J$475:$J$826,255),0))=0,"",INDEX('Disaggregation Data'!$O$475:$O$826,MATCH(RIGHT(X499,255),RIGHT('Disaggregation Data'!J$475:$J$826,255),0))),"")</f>
        <v/>
      </c>
      <c r="V499" s="405" t="str">
        <f t="array" ref="V499">IFERROR(IF(INDEX('Disaggregation Data'!$P$475:$P$826,MATCH(RIGHT(X499,255),RIGHT('Disaggregation Data'!$J$475:$J$826,255),0))=0,"",INDEX('Disaggregation Data'!$P$475:$P$826,MATCH(RIGHT(X499,255),RIGHT('Disaggregation Data'!J$475:$J$826,255),0))),"")</f>
        <v/>
      </c>
      <c r="W499" s="497"/>
      <c r="X499" s="497" t="str">
        <f t="shared" si="32"/>
        <v/>
      </c>
      <c r="Y499" s="497">
        <f t="shared" si="33"/>
        <v>13</v>
      </c>
      <c r="Z499" s="497" t="str">
        <f t="shared" si="34"/>
        <v/>
      </c>
      <c r="AA499" s="497" t="b">
        <f t="shared" si="35"/>
        <v>0</v>
      </c>
      <c r="AB499" s="497" t="s">
        <v>2080</v>
      </c>
      <c r="AC499" s="497" t="str">
        <f t="array" ref="AC499">IFERROR(IF(INDEX('Disaggregation Records'!$G$95:$G$183,MATCH(LEFT(Z499,255),LEFT('Disaggregation Records'!$D$95:$D$183,255),0))=0,"",INDEX('Disaggregation Records'!$G$95:$G$183,MATCH(LEFT(Z499,255),LEFT('Disaggregation Records'!$D$95:$D$183,255),0))),"")</f>
        <v/>
      </c>
      <c r="AD499" s="497" t="s">
        <v>804</v>
      </c>
      <c r="AE499" s="218"/>
      <c r="AF499" s="494"/>
      <c r="AG499" s="494"/>
    </row>
    <row r="500" spans="1:33" ht="37.5" customHeight="1" x14ac:dyDescent="0.25">
      <c r="A500" s="367">
        <v>2</v>
      </c>
      <c r="B500" s="386" t="str">
        <f>IFERROR(VLOOKUP(A500,'Coverage Indicators - Section D'!$A$10:$Y$47,25,FALSE),"")</f>
        <v/>
      </c>
      <c r="C500" s="490" t="str">
        <f t="array" ref="C500">IFERROR(IF(INDEX('Disaggregation Records'!$E$95:$E$183,MATCH(RIGHT(Z500,255),RIGHT('Disaggregation Records'!$D$95:$D$183,255),0))=0,"",INDEX('Disaggregation Records'!$E$95:$E$183,MATCH(RIGHT(Z500,255),RIGHT('Disaggregation Records'!$D$95:$D$183,255),0))),"")</f>
        <v/>
      </c>
      <c r="D500" s="490" t="str">
        <f t="array" ref="D500">IFERROR(IF(INDEX('Disaggregation Records'!$F$95:$F$183,MATCH(RIGHT(Z500,255),RIGHT('Disaggregation Records'!$D$95:$D$183,255),0))=0,"",INDEX('Disaggregation Records'!$F$95:$F$183,MATCH(RIGHT(Z500,255),RIGHT('Disaggregation Records'!$D$95:$D$183,255),0))),"")</f>
        <v/>
      </c>
      <c r="E500" s="388" t="str">
        <f t="array" ref="E500">IFERROR(IF(INDEX('Disaggregation Data'!$K$475:$K$826,MATCH(RIGHT(X500,255),RIGHT('Disaggregation Data'!$J$475:$J$826,255),0))=0,"",INDEX('Disaggregation Data'!$K$475:$K$826,MATCH(RIGHT(X500,255),RIGHT('Disaggregation Data'!J$475:$J$826,255),0))),"")</f>
        <v/>
      </c>
      <c r="F500" s="389" t="str">
        <f t="array" ref="F500">IFERROR(IF(INDEX('Disaggregation Data'!$L$475:$L$826,MATCH(RIGHT(X500,255),RIGHT('Disaggregation Data'!$J$475:$J$826,255),0))=0,"",INDEX('Disaggregation Data'!$L$475:$L$826,MATCH(RIGHT(X500,255),RIGHT('Disaggregation Data'!J$475:$J$826,255),0))),"")</f>
        <v/>
      </c>
      <c r="G500" s="458" t="str">
        <f t="array" ref="G500">IFERROR(IF(INDEX('Disaggregation Data'!$M$475:$M$826,MATCH(RIGHT(X500,255),RIGHT('Disaggregation Data'!$J$475:$J$826,255),0))=0,(E500/F500)*100,INDEX('Disaggregation Data'!$M$475:$M$826,MATCH(RIGHT(X500,255),RIGHT('Disaggregation Data'!J$475:$J$826,255),0))),"")</f>
        <v/>
      </c>
      <c r="H500" s="392" t="str">
        <f t="array" ref="H500">IFERROR(IF(INDEX('Disaggregation Data'!$N$475:$N$826,MATCH(RIGHT(X500,255),RIGHT('Disaggregation Data'!$J$475:$J$826,255),0))=0,"",INDEX('Disaggregation Data'!$N$475:$N$826,MATCH(RIGHT(X500,255),RIGHT('Disaggregation Data'!J$475:$J$826,255),0))),"")</f>
        <v/>
      </c>
      <c r="I500" s="496"/>
      <c r="J500" s="496"/>
      <c r="K500" s="496"/>
      <c r="L500" s="496"/>
      <c r="M500" s="496"/>
      <c r="N500" s="496"/>
      <c r="O500" s="496"/>
      <c r="P500" s="496"/>
      <c r="Q500" s="496"/>
      <c r="R500" s="496"/>
      <c r="S500" s="496"/>
      <c r="T500" s="496"/>
      <c r="U500" s="392" t="str">
        <f t="array" ref="U500">IFERROR(IF(INDEX('Disaggregation Data'!$O$475:$O$826,MATCH(RIGHT(X500,255),RIGHT('Disaggregation Data'!$J$475:$J$826,255),0))=0,"",INDEX('Disaggregation Data'!$O$475:$O$826,MATCH(RIGHT(X500,255),RIGHT('Disaggregation Data'!J$475:$J$826,255),0))),"")</f>
        <v/>
      </c>
      <c r="V500" s="405" t="str">
        <f t="array" ref="V500">IFERROR(IF(INDEX('Disaggregation Data'!$P$475:$P$826,MATCH(RIGHT(X500,255),RIGHT('Disaggregation Data'!$J$475:$J$826,255),0))=0,"",INDEX('Disaggregation Data'!$P$475:$P$826,MATCH(RIGHT(X500,255),RIGHT('Disaggregation Data'!J$475:$J$826,255),0))),"")</f>
        <v/>
      </c>
      <c r="W500" s="497"/>
      <c r="X500" s="497" t="str">
        <f t="shared" si="32"/>
        <v/>
      </c>
      <c r="Y500" s="497">
        <f t="shared" si="33"/>
        <v>14</v>
      </c>
      <c r="Z500" s="497" t="str">
        <f t="shared" si="34"/>
        <v/>
      </c>
      <c r="AA500" s="497" t="b">
        <f t="shared" si="35"/>
        <v>0</v>
      </c>
      <c r="AB500" s="497" t="s">
        <v>2081</v>
      </c>
      <c r="AC500" s="497" t="str">
        <f t="array" ref="AC500">IFERROR(IF(INDEX('Disaggregation Records'!$G$95:$G$183,MATCH(LEFT(Z500,255),LEFT('Disaggregation Records'!$D$95:$D$183,255),0))=0,"",INDEX('Disaggregation Records'!$G$95:$G$183,MATCH(LEFT(Z500,255),LEFT('Disaggregation Records'!$D$95:$D$183,255),0))),"")</f>
        <v/>
      </c>
      <c r="AD500" s="497" t="s">
        <v>804</v>
      </c>
      <c r="AE500" s="218"/>
      <c r="AF500" s="494"/>
      <c r="AG500" s="494"/>
    </row>
    <row r="501" spans="1:33" ht="37.5" customHeight="1" x14ac:dyDescent="0.25">
      <c r="A501" s="367">
        <v>2</v>
      </c>
      <c r="B501" s="386" t="str">
        <f>IFERROR(VLOOKUP(A501,'Coverage Indicators - Section D'!$A$10:$Y$47,25,FALSE),"")</f>
        <v/>
      </c>
      <c r="C501" s="490" t="str">
        <f t="array" ref="C501">IFERROR(IF(INDEX('Disaggregation Records'!$E$95:$E$183,MATCH(RIGHT(Z501,255),RIGHT('Disaggregation Records'!$D$95:$D$183,255),0))=0,"",INDEX('Disaggregation Records'!$E$95:$E$183,MATCH(RIGHT(Z501,255),RIGHT('Disaggregation Records'!$D$95:$D$183,255),0))),"")</f>
        <v/>
      </c>
      <c r="D501" s="490" t="str">
        <f t="array" ref="D501">IFERROR(IF(INDEX('Disaggregation Records'!$F$95:$F$183,MATCH(RIGHT(Z501,255),RIGHT('Disaggregation Records'!$D$95:$D$183,255),0))=0,"",INDEX('Disaggregation Records'!$F$95:$F$183,MATCH(RIGHT(Z501,255),RIGHT('Disaggregation Records'!$D$95:$D$183,255),0))),"")</f>
        <v/>
      </c>
      <c r="E501" s="388" t="str">
        <f t="array" ref="E501">IFERROR(IF(INDEX('Disaggregation Data'!$K$475:$K$826,MATCH(RIGHT(X501,255),RIGHT('Disaggregation Data'!$J$475:$J$826,255),0))=0,"",INDEX('Disaggregation Data'!$K$475:$K$826,MATCH(RIGHT(X501,255),RIGHT('Disaggregation Data'!J$475:$J$826,255),0))),"")</f>
        <v/>
      </c>
      <c r="F501" s="389" t="str">
        <f t="array" ref="F501">IFERROR(IF(INDEX('Disaggregation Data'!$L$475:$L$826,MATCH(RIGHT(X501,255),RIGHT('Disaggregation Data'!$J$475:$J$826,255),0))=0,"",INDEX('Disaggregation Data'!$L$475:$L$826,MATCH(RIGHT(X501,255),RIGHT('Disaggregation Data'!J$475:$J$826,255),0))),"")</f>
        <v/>
      </c>
      <c r="G501" s="458" t="str">
        <f t="array" ref="G501">IFERROR(IF(INDEX('Disaggregation Data'!$M$475:$M$826,MATCH(RIGHT(X501,255),RIGHT('Disaggregation Data'!$J$475:$J$826,255),0))=0,(E501/F501)*100,INDEX('Disaggregation Data'!$M$475:$M$826,MATCH(RIGHT(X501,255),RIGHT('Disaggregation Data'!J$475:$J$826,255),0))),"")</f>
        <v/>
      </c>
      <c r="H501" s="392" t="str">
        <f t="array" ref="H501">IFERROR(IF(INDEX('Disaggregation Data'!$N$475:$N$826,MATCH(RIGHT(X501,255),RIGHT('Disaggregation Data'!$J$475:$J$826,255),0))=0,"",INDEX('Disaggregation Data'!$N$475:$N$826,MATCH(RIGHT(X501,255),RIGHT('Disaggregation Data'!J$475:$J$826,255),0))),"")</f>
        <v/>
      </c>
      <c r="I501" s="496"/>
      <c r="J501" s="496"/>
      <c r="K501" s="496"/>
      <c r="L501" s="496"/>
      <c r="M501" s="496"/>
      <c r="N501" s="496"/>
      <c r="O501" s="496"/>
      <c r="P501" s="496"/>
      <c r="Q501" s="496"/>
      <c r="R501" s="496"/>
      <c r="S501" s="496"/>
      <c r="T501" s="496"/>
      <c r="U501" s="392" t="str">
        <f t="array" ref="U501">IFERROR(IF(INDEX('Disaggregation Data'!$O$475:$O$826,MATCH(RIGHT(X501,255),RIGHT('Disaggregation Data'!$J$475:$J$826,255),0))=0,"",INDEX('Disaggregation Data'!$O$475:$O$826,MATCH(RIGHT(X501,255),RIGHT('Disaggregation Data'!J$475:$J$826,255),0))),"")</f>
        <v/>
      </c>
      <c r="V501" s="405" t="str">
        <f t="array" ref="V501">IFERROR(IF(INDEX('Disaggregation Data'!$P$475:$P$826,MATCH(RIGHT(X501,255),RIGHT('Disaggregation Data'!$J$475:$J$826,255),0))=0,"",INDEX('Disaggregation Data'!$P$475:$P$826,MATCH(RIGHT(X501,255),RIGHT('Disaggregation Data'!J$475:$J$826,255),0))),"")</f>
        <v/>
      </c>
      <c r="W501" s="497"/>
      <c r="X501" s="497" t="str">
        <f t="shared" si="32"/>
        <v/>
      </c>
      <c r="Y501" s="497">
        <f t="shared" si="33"/>
        <v>15</v>
      </c>
      <c r="Z501" s="497" t="str">
        <f t="shared" si="34"/>
        <v/>
      </c>
      <c r="AA501" s="497" t="b">
        <f t="shared" si="35"/>
        <v>0</v>
      </c>
      <c r="AB501" s="497" t="s">
        <v>2082</v>
      </c>
      <c r="AC501" s="497" t="str">
        <f t="array" ref="AC501">IFERROR(IF(INDEX('Disaggregation Records'!$G$95:$G$183,MATCH(LEFT(Z501,255),LEFT('Disaggregation Records'!$D$95:$D$183,255),0))=0,"",INDEX('Disaggregation Records'!$G$95:$G$183,MATCH(LEFT(Z501,255),LEFT('Disaggregation Records'!$D$95:$D$183,255),0))),"")</f>
        <v/>
      </c>
      <c r="AD501" s="497" t="s">
        <v>804</v>
      </c>
      <c r="AE501" s="218"/>
      <c r="AF501" s="494"/>
      <c r="AG501" s="494"/>
    </row>
    <row r="502" spans="1:33" ht="37.5" customHeight="1" x14ac:dyDescent="0.25">
      <c r="A502" s="367">
        <v>2</v>
      </c>
      <c r="B502" s="386" t="str">
        <f>IFERROR(VLOOKUP(A502,'Coverage Indicators - Section D'!$A$10:$Y$47,25,FALSE),"")</f>
        <v/>
      </c>
      <c r="C502" s="490" t="str">
        <f t="array" ref="C502">IFERROR(IF(INDEX('Disaggregation Records'!$E$95:$E$183,MATCH(RIGHT(Z502,255),RIGHT('Disaggregation Records'!$D$95:$D$183,255),0))=0,"",INDEX('Disaggregation Records'!$E$95:$E$183,MATCH(RIGHT(Z502,255),RIGHT('Disaggregation Records'!$D$95:$D$183,255),0))),"")</f>
        <v/>
      </c>
      <c r="D502" s="490" t="str">
        <f t="array" ref="D502">IFERROR(IF(INDEX('Disaggregation Records'!$F$95:$F$183,MATCH(RIGHT(Z502,255),RIGHT('Disaggregation Records'!$D$95:$D$183,255),0))=0,"",INDEX('Disaggregation Records'!$F$95:$F$183,MATCH(RIGHT(Z502,255),RIGHT('Disaggregation Records'!$D$95:$D$183,255),0))),"")</f>
        <v/>
      </c>
      <c r="E502" s="388" t="str">
        <f t="array" ref="E502">IFERROR(IF(INDEX('Disaggregation Data'!$K$475:$K$826,MATCH(RIGHT(X502,255),RIGHT('Disaggregation Data'!$J$475:$J$826,255),0))=0,"",INDEX('Disaggregation Data'!$K$475:$K$826,MATCH(RIGHT(X502,255),RIGHT('Disaggregation Data'!J$475:$J$826,255),0))),"")</f>
        <v/>
      </c>
      <c r="F502" s="389" t="str">
        <f t="array" ref="F502">IFERROR(IF(INDEX('Disaggregation Data'!$L$475:$L$826,MATCH(RIGHT(X502,255),RIGHT('Disaggregation Data'!$J$475:$J$826,255),0))=0,"",INDEX('Disaggregation Data'!$L$475:$L$826,MATCH(RIGHT(X502,255),RIGHT('Disaggregation Data'!J$475:$J$826,255),0))),"")</f>
        <v/>
      </c>
      <c r="G502" s="458" t="str">
        <f t="array" ref="G502">IFERROR(IF(INDEX('Disaggregation Data'!$M$475:$M$826,MATCH(RIGHT(X502,255),RIGHT('Disaggregation Data'!$J$475:$J$826,255),0))=0,(E502/F502)*100,INDEX('Disaggregation Data'!$M$475:$M$826,MATCH(RIGHT(X502,255),RIGHT('Disaggregation Data'!J$475:$J$826,255),0))),"")</f>
        <v/>
      </c>
      <c r="H502" s="392" t="str">
        <f t="array" ref="H502">IFERROR(IF(INDEX('Disaggregation Data'!$N$475:$N$826,MATCH(RIGHT(X502,255),RIGHT('Disaggregation Data'!$J$475:$J$826,255),0))=0,"",INDEX('Disaggregation Data'!$N$475:$N$826,MATCH(RIGHT(X502,255),RIGHT('Disaggregation Data'!J$475:$J$826,255),0))),"")</f>
        <v/>
      </c>
      <c r="I502" s="496"/>
      <c r="J502" s="496"/>
      <c r="K502" s="496"/>
      <c r="L502" s="496"/>
      <c r="M502" s="496"/>
      <c r="N502" s="496"/>
      <c r="O502" s="496"/>
      <c r="P502" s="496"/>
      <c r="Q502" s="496"/>
      <c r="R502" s="496"/>
      <c r="S502" s="496"/>
      <c r="T502" s="496"/>
      <c r="U502" s="392" t="str">
        <f t="array" ref="U502">IFERROR(IF(INDEX('Disaggregation Data'!$O$475:$O$826,MATCH(RIGHT(X502,255),RIGHT('Disaggregation Data'!$J$475:$J$826,255),0))=0,"",INDEX('Disaggregation Data'!$O$475:$O$826,MATCH(RIGHT(X502,255),RIGHT('Disaggregation Data'!J$475:$J$826,255),0))),"")</f>
        <v/>
      </c>
      <c r="V502" s="405" t="str">
        <f t="array" ref="V502">IFERROR(IF(INDEX('Disaggregation Data'!$P$475:$P$826,MATCH(RIGHT(X502,255),RIGHT('Disaggregation Data'!$J$475:$J$826,255),0))=0,"",INDEX('Disaggregation Data'!$P$475:$P$826,MATCH(RIGHT(X502,255),RIGHT('Disaggregation Data'!J$475:$J$826,255),0))),"")</f>
        <v/>
      </c>
      <c r="W502" s="497"/>
      <c r="X502" s="497" t="str">
        <f t="shared" si="32"/>
        <v/>
      </c>
      <c r="Y502" s="497">
        <f t="shared" si="33"/>
        <v>16</v>
      </c>
      <c r="Z502" s="497" t="str">
        <f t="shared" si="34"/>
        <v/>
      </c>
      <c r="AA502" s="497" t="b">
        <f t="shared" si="35"/>
        <v>0</v>
      </c>
      <c r="AB502" s="497" t="s">
        <v>2083</v>
      </c>
      <c r="AC502" s="497" t="str">
        <f t="array" ref="AC502">IFERROR(IF(INDEX('Disaggregation Records'!$G$95:$G$183,MATCH(LEFT(Z502,255),LEFT('Disaggregation Records'!$D$95:$D$183,255),0))=0,"",INDEX('Disaggregation Records'!$G$95:$G$183,MATCH(LEFT(Z502,255),LEFT('Disaggregation Records'!$D$95:$D$183,255),0))),"")</f>
        <v/>
      </c>
      <c r="AD502" s="497" t="s">
        <v>804</v>
      </c>
      <c r="AE502" s="218"/>
      <c r="AF502" s="494"/>
      <c r="AG502" s="494"/>
    </row>
    <row r="503" spans="1:33" ht="37.5" customHeight="1" x14ac:dyDescent="0.25">
      <c r="A503" s="367">
        <v>2</v>
      </c>
      <c r="B503" s="386" t="str">
        <f>IFERROR(VLOOKUP(A503,'Coverage Indicators - Section D'!$A$10:$Y$47,25,FALSE),"")</f>
        <v/>
      </c>
      <c r="C503" s="490" t="str">
        <f t="array" ref="C503">IFERROR(IF(INDEX('Disaggregation Records'!$E$95:$E$183,MATCH(RIGHT(Z503,255),RIGHT('Disaggregation Records'!$D$95:$D$183,255),0))=0,"",INDEX('Disaggregation Records'!$E$95:$E$183,MATCH(RIGHT(Z503,255),RIGHT('Disaggregation Records'!$D$95:$D$183,255),0))),"")</f>
        <v/>
      </c>
      <c r="D503" s="490" t="str">
        <f t="array" ref="D503">IFERROR(IF(INDEX('Disaggregation Records'!$F$95:$F$183,MATCH(RIGHT(Z503,255),RIGHT('Disaggregation Records'!$D$95:$D$183,255),0))=0,"",INDEX('Disaggregation Records'!$F$95:$F$183,MATCH(RIGHT(Z503,255),RIGHT('Disaggregation Records'!$D$95:$D$183,255),0))),"")</f>
        <v/>
      </c>
      <c r="E503" s="388" t="str">
        <f t="array" ref="E503">IFERROR(IF(INDEX('Disaggregation Data'!$K$475:$K$826,MATCH(RIGHT(X503,255),RIGHT('Disaggregation Data'!$J$475:$J$826,255),0))=0,"",INDEX('Disaggregation Data'!$K$475:$K$826,MATCH(RIGHT(X503,255),RIGHT('Disaggregation Data'!J$475:$J$826,255),0))),"")</f>
        <v/>
      </c>
      <c r="F503" s="389" t="str">
        <f t="array" ref="F503">IFERROR(IF(INDEX('Disaggregation Data'!$L$475:$L$826,MATCH(RIGHT(X503,255),RIGHT('Disaggregation Data'!$J$475:$J$826,255),0))=0,"",INDEX('Disaggregation Data'!$L$475:$L$826,MATCH(RIGHT(X503,255),RIGHT('Disaggregation Data'!J$475:$J$826,255),0))),"")</f>
        <v/>
      </c>
      <c r="G503" s="458" t="str">
        <f t="array" ref="G503">IFERROR(IF(INDEX('Disaggregation Data'!$M$475:$M$826,MATCH(RIGHT(X503,255),RIGHT('Disaggregation Data'!$J$475:$J$826,255),0))=0,(E503/F503)*100,INDEX('Disaggregation Data'!$M$475:$M$826,MATCH(RIGHT(X503,255),RIGHT('Disaggregation Data'!J$475:$J$826,255),0))),"")</f>
        <v/>
      </c>
      <c r="H503" s="392" t="str">
        <f t="array" ref="H503">IFERROR(IF(INDEX('Disaggregation Data'!$N$475:$N$826,MATCH(RIGHT(X503,255),RIGHT('Disaggregation Data'!$J$475:$J$826,255),0))=0,"",INDEX('Disaggregation Data'!$N$475:$N$826,MATCH(RIGHT(X503,255),RIGHT('Disaggregation Data'!J$475:$J$826,255),0))),"")</f>
        <v/>
      </c>
      <c r="I503" s="496"/>
      <c r="J503" s="496"/>
      <c r="K503" s="496"/>
      <c r="L503" s="496"/>
      <c r="M503" s="496"/>
      <c r="N503" s="496"/>
      <c r="O503" s="496"/>
      <c r="P503" s="496"/>
      <c r="Q503" s="496"/>
      <c r="R503" s="496"/>
      <c r="S503" s="496"/>
      <c r="T503" s="496"/>
      <c r="U503" s="392" t="str">
        <f t="array" ref="U503">IFERROR(IF(INDEX('Disaggregation Data'!$O$475:$O$826,MATCH(RIGHT(X503,255),RIGHT('Disaggregation Data'!$J$475:$J$826,255),0))=0,"",INDEX('Disaggregation Data'!$O$475:$O$826,MATCH(RIGHT(X503,255),RIGHT('Disaggregation Data'!J$475:$J$826,255),0))),"")</f>
        <v/>
      </c>
      <c r="V503" s="405" t="str">
        <f t="array" ref="V503">IFERROR(IF(INDEX('Disaggregation Data'!$P$475:$P$826,MATCH(RIGHT(X503,255),RIGHT('Disaggregation Data'!$J$475:$J$826,255),0))=0,"",INDEX('Disaggregation Data'!$P$475:$P$826,MATCH(RIGHT(X503,255),RIGHT('Disaggregation Data'!J$475:$J$826,255),0))),"")</f>
        <v/>
      </c>
      <c r="W503" s="497"/>
      <c r="X503" s="497" t="str">
        <f t="shared" si="32"/>
        <v/>
      </c>
      <c r="Y503" s="497">
        <f t="shared" si="33"/>
        <v>17</v>
      </c>
      <c r="Z503" s="497" t="str">
        <f t="shared" si="34"/>
        <v/>
      </c>
      <c r="AA503" s="497" t="b">
        <f t="shared" si="35"/>
        <v>0</v>
      </c>
      <c r="AB503" s="497" t="s">
        <v>2084</v>
      </c>
      <c r="AC503" s="497" t="str">
        <f t="array" ref="AC503">IFERROR(IF(INDEX('Disaggregation Records'!$G$95:$G$183,MATCH(LEFT(Z503,255),LEFT('Disaggregation Records'!$D$95:$D$183,255),0))=0,"",INDEX('Disaggregation Records'!$G$95:$G$183,MATCH(LEFT(Z503,255),LEFT('Disaggregation Records'!$D$95:$D$183,255),0))),"")</f>
        <v/>
      </c>
      <c r="AD503" s="497" t="s">
        <v>804</v>
      </c>
      <c r="AE503" s="218"/>
      <c r="AF503" s="494"/>
      <c r="AG503" s="494"/>
    </row>
    <row r="504" spans="1:33" ht="37.5" customHeight="1" x14ac:dyDescent="0.25">
      <c r="A504" s="367">
        <v>2</v>
      </c>
      <c r="B504" s="386" t="str">
        <f>IFERROR(VLOOKUP(A504,'Coverage Indicators - Section D'!$A$10:$Y$47,25,FALSE),"")</f>
        <v/>
      </c>
      <c r="C504" s="490" t="str">
        <f t="array" ref="C504">IFERROR(IF(INDEX('Disaggregation Records'!$E$95:$E$183,MATCH(RIGHT(Z504,255),RIGHT('Disaggregation Records'!$D$95:$D$183,255),0))=0,"",INDEX('Disaggregation Records'!$E$95:$E$183,MATCH(RIGHT(Z504,255),RIGHT('Disaggregation Records'!$D$95:$D$183,255),0))),"")</f>
        <v/>
      </c>
      <c r="D504" s="490" t="str">
        <f t="array" ref="D504">IFERROR(IF(INDEX('Disaggregation Records'!$F$95:$F$183,MATCH(RIGHT(Z504,255),RIGHT('Disaggregation Records'!$D$95:$D$183,255),0))=0,"",INDEX('Disaggregation Records'!$F$95:$F$183,MATCH(RIGHT(Z504,255),RIGHT('Disaggregation Records'!$D$95:$D$183,255),0))),"")</f>
        <v/>
      </c>
      <c r="E504" s="388" t="str">
        <f t="array" ref="E504">IFERROR(IF(INDEX('Disaggregation Data'!$K$475:$K$826,MATCH(RIGHT(X504,255),RIGHT('Disaggregation Data'!$J$475:$J$826,255),0))=0,"",INDEX('Disaggregation Data'!$K$475:$K$826,MATCH(RIGHT(X504,255),RIGHT('Disaggregation Data'!J$475:$J$826,255),0))),"")</f>
        <v/>
      </c>
      <c r="F504" s="389" t="str">
        <f t="array" ref="F504">IFERROR(IF(INDEX('Disaggregation Data'!$L$475:$L$826,MATCH(RIGHT(X504,255),RIGHT('Disaggregation Data'!$J$475:$J$826,255),0))=0,"",INDEX('Disaggregation Data'!$L$475:$L$826,MATCH(RIGHT(X504,255),RIGHT('Disaggregation Data'!J$475:$J$826,255),0))),"")</f>
        <v/>
      </c>
      <c r="G504" s="458" t="str">
        <f t="array" ref="G504">IFERROR(IF(INDEX('Disaggregation Data'!$M$475:$M$826,MATCH(RIGHT(X504,255),RIGHT('Disaggregation Data'!$J$475:$J$826,255),0))=0,(E504/F504)*100,INDEX('Disaggregation Data'!$M$475:$M$826,MATCH(RIGHT(X504,255),RIGHT('Disaggregation Data'!J$475:$J$826,255),0))),"")</f>
        <v/>
      </c>
      <c r="H504" s="392" t="str">
        <f t="array" ref="H504">IFERROR(IF(INDEX('Disaggregation Data'!$N$475:$N$826,MATCH(RIGHT(X504,255),RIGHT('Disaggregation Data'!$J$475:$J$826,255),0))=0,"",INDEX('Disaggregation Data'!$N$475:$N$826,MATCH(RIGHT(X504,255),RIGHT('Disaggregation Data'!J$475:$J$826,255),0))),"")</f>
        <v/>
      </c>
      <c r="I504" s="496"/>
      <c r="J504" s="496"/>
      <c r="K504" s="496"/>
      <c r="L504" s="496"/>
      <c r="M504" s="496"/>
      <c r="N504" s="496"/>
      <c r="O504" s="496"/>
      <c r="P504" s="496"/>
      <c r="Q504" s="496"/>
      <c r="R504" s="496"/>
      <c r="S504" s="496"/>
      <c r="T504" s="496"/>
      <c r="U504" s="392" t="str">
        <f t="array" ref="U504">IFERROR(IF(INDEX('Disaggregation Data'!$O$475:$O$826,MATCH(RIGHT(X504,255),RIGHT('Disaggregation Data'!$J$475:$J$826,255),0))=0,"",INDEX('Disaggregation Data'!$O$475:$O$826,MATCH(RIGHT(X504,255),RIGHT('Disaggregation Data'!J$475:$J$826,255),0))),"")</f>
        <v/>
      </c>
      <c r="V504" s="405" t="str">
        <f t="array" ref="V504">IFERROR(IF(INDEX('Disaggregation Data'!$P$475:$P$826,MATCH(RIGHT(X504,255),RIGHT('Disaggregation Data'!$J$475:$J$826,255),0))=0,"",INDEX('Disaggregation Data'!$P$475:$P$826,MATCH(RIGHT(X504,255),RIGHT('Disaggregation Data'!J$475:$J$826,255),0))),"")</f>
        <v/>
      </c>
      <c r="W504" s="497"/>
      <c r="X504" s="497" t="str">
        <f t="shared" si="32"/>
        <v/>
      </c>
      <c r="Y504" s="497">
        <f t="shared" si="33"/>
        <v>18</v>
      </c>
      <c r="Z504" s="497" t="str">
        <f t="shared" si="34"/>
        <v/>
      </c>
      <c r="AA504" s="497" t="b">
        <f t="shared" si="35"/>
        <v>0</v>
      </c>
      <c r="AB504" s="497" t="s">
        <v>2085</v>
      </c>
      <c r="AC504" s="497" t="str">
        <f t="array" ref="AC504">IFERROR(IF(INDEX('Disaggregation Records'!$G$95:$G$183,MATCH(LEFT(Z504,255),LEFT('Disaggregation Records'!$D$95:$D$183,255),0))=0,"",INDEX('Disaggregation Records'!$G$95:$G$183,MATCH(LEFT(Z504,255),LEFT('Disaggregation Records'!$D$95:$D$183,255),0))),"")</f>
        <v/>
      </c>
      <c r="AD504" s="497" t="s">
        <v>804</v>
      </c>
      <c r="AE504" s="218"/>
      <c r="AF504" s="494"/>
      <c r="AG504" s="494"/>
    </row>
    <row r="505" spans="1:33" ht="37.5" customHeight="1" x14ac:dyDescent="0.25">
      <c r="A505" s="367">
        <v>2</v>
      </c>
      <c r="B505" s="386" t="str">
        <f>IFERROR(VLOOKUP(A505,'Coverage Indicators - Section D'!$A$10:$Y$47,25,FALSE),"")</f>
        <v/>
      </c>
      <c r="C505" s="490" t="str">
        <f t="array" ref="C505">IFERROR(IF(INDEX('Disaggregation Records'!$E$95:$E$183,MATCH(RIGHT(Z505,255),RIGHT('Disaggregation Records'!$D$95:$D$183,255),0))=0,"",INDEX('Disaggregation Records'!$E$95:$E$183,MATCH(RIGHT(Z505,255),RIGHT('Disaggregation Records'!$D$95:$D$183,255),0))),"")</f>
        <v/>
      </c>
      <c r="D505" s="490" t="str">
        <f t="array" ref="D505">IFERROR(IF(INDEX('Disaggregation Records'!$F$95:$F$183,MATCH(RIGHT(Z505,255),RIGHT('Disaggregation Records'!$D$95:$D$183,255),0))=0,"",INDEX('Disaggregation Records'!$F$95:$F$183,MATCH(RIGHT(Z505,255),RIGHT('Disaggregation Records'!$D$95:$D$183,255),0))),"")</f>
        <v/>
      </c>
      <c r="E505" s="388" t="str">
        <f t="array" ref="E505">IFERROR(IF(INDEX('Disaggregation Data'!$K$475:$K$826,MATCH(RIGHT(X505,255),RIGHT('Disaggregation Data'!$J$475:$J$826,255),0))=0,"",INDEX('Disaggregation Data'!$K$475:$K$826,MATCH(RIGHT(X505,255),RIGHT('Disaggregation Data'!J$475:$J$826,255),0))),"")</f>
        <v/>
      </c>
      <c r="F505" s="389" t="str">
        <f t="array" ref="F505">IFERROR(IF(INDEX('Disaggregation Data'!$L$475:$L$826,MATCH(RIGHT(X505,255),RIGHT('Disaggregation Data'!$J$475:$J$826,255),0))=0,"",INDEX('Disaggregation Data'!$L$475:$L$826,MATCH(RIGHT(X505,255),RIGHT('Disaggregation Data'!J$475:$J$826,255),0))),"")</f>
        <v/>
      </c>
      <c r="G505" s="458" t="str">
        <f t="array" ref="G505">IFERROR(IF(INDEX('Disaggregation Data'!$M$475:$M$826,MATCH(RIGHT(X505,255),RIGHT('Disaggregation Data'!$J$475:$J$826,255),0))=0,(E505/F505)*100,INDEX('Disaggregation Data'!$M$475:$M$826,MATCH(RIGHT(X505,255),RIGHT('Disaggregation Data'!J$475:$J$826,255),0))),"")</f>
        <v/>
      </c>
      <c r="H505" s="392" t="str">
        <f t="array" ref="H505">IFERROR(IF(INDEX('Disaggregation Data'!$N$475:$N$826,MATCH(RIGHT(X505,255),RIGHT('Disaggregation Data'!$J$475:$J$826,255),0))=0,"",INDEX('Disaggregation Data'!$N$475:$N$826,MATCH(RIGHT(X505,255),RIGHT('Disaggregation Data'!J$475:$J$826,255),0))),"")</f>
        <v/>
      </c>
      <c r="I505" s="496"/>
      <c r="J505" s="496"/>
      <c r="K505" s="496"/>
      <c r="L505" s="496"/>
      <c r="M505" s="496"/>
      <c r="N505" s="496"/>
      <c r="O505" s="496"/>
      <c r="P505" s="496"/>
      <c r="Q505" s="496"/>
      <c r="R505" s="496"/>
      <c r="S505" s="496"/>
      <c r="T505" s="496"/>
      <c r="U505" s="392" t="str">
        <f t="array" ref="U505">IFERROR(IF(INDEX('Disaggregation Data'!$O$475:$O$826,MATCH(RIGHT(X505,255),RIGHT('Disaggregation Data'!$J$475:$J$826,255),0))=0,"",INDEX('Disaggregation Data'!$O$475:$O$826,MATCH(RIGHT(X505,255),RIGHT('Disaggregation Data'!J$475:$J$826,255),0))),"")</f>
        <v/>
      </c>
      <c r="V505" s="405" t="str">
        <f t="array" ref="V505">IFERROR(IF(INDEX('Disaggregation Data'!$P$475:$P$826,MATCH(RIGHT(X505,255),RIGHT('Disaggregation Data'!$J$475:$J$826,255),0))=0,"",INDEX('Disaggregation Data'!$P$475:$P$826,MATCH(RIGHT(X505,255),RIGHT('Disaggregation Data'!J$475:$J$826,255),0))),"")</f>
        <v/>
      </c>
      <c r="W505" s="497"/>
      <c r="X505" s="497" t="str">
        <f t="shared" si="32"/>
        <v/>
      </c>
      <c r="Y505" s="497">
        <f t="shared" si="33"/>
        <v>19</v>
      </c>
      <c r="Z505" s="497" t="str">
        <f t="shared" si="34"/>
        <v/>
      </c>
      <c r="AA505" s="497" t="b">
        <f t="shared" si="35"/>
        <v>0</v>
      </c>
      <c r="AB505" s="497" t="s">
        <v>2086</v>
      </c>
      <c r="AC505" s="497" t="str">
        <f t="array" ref="AC505">IFERROR(IF(INDEX('Disaggregation Records'!$G$95:$G$183,MATCH(LEFT(Z505,255),LEFT('Disaggregation Records'!$D$95:$D$183,255),0))=0,"",INDEX('Disaggregation Records'!$G$95:$G$183,MATCH(LEFT(Z505,255),LEFT('Disaggregation Records'!$D$95:$D$183,255),0))),"")</f>
        <v/>
      </c>
      <c r="AD505" s="497" t="s">
        <v>804</v>
      </c>
      <c r="AE505" s="218"/>
      <c r="AF505" s="494"/>
      <c r="AG505" s="494"/>
    </row>
    <row r="506" spans="1:33" ht="37.5" customHeight="1" x14ac:dyDescent="0.25">
      <c r="A506" s="367">
        <v>2</v>
      </c>
      <c r="B506" s="386" t="str">
        <f>IFERROR(VLOOKUP(A506,'Coverage Indicators - Section D'!$A$10:$Y$47,25,FALSE),"")</f>
        <v/>
      </c>
      <c r="C506" s="490" t="str">
        <f t="array" ref="C506">IFERROR(IF(INDEX('Disaggregation Records'!$E$95:$E$183,MATCH(RIGHT(Z506,255),RIGHT('Disaggregation Records'!$D$95:$D$183,255),0))=0,"",INDEX('Disaggregation Records'!$E$95:$E$183,MATCH(RIGHT(Z506,255),RIGHT('Disaggregation Records'!$D$95:$D$183,255),0))),"")</f>
        <v/>
      </c>
      <c r="D506" s="490" t="str">
        <f t="array" ref="D506">IFERROR(IF(INDEX('Disaggregation Records'!$F$95:$F$183,MATCH(RIGHT(Z506,255),RIGHT('Disaggregation Records'!$D$95:$D$183,255),0))=0,"",INDEX('Disaggregation Records'!$F$95:$F$183,MATCH(RIGHT(Z506,255),RIGHT('Disaggregation Records'!$D$95:$D$183,255),0))),"")</f>
        <v/>
      </c>
      <c r="E506" s="388" t="str">
        <f t="array" ref="E506">IFERROR(IF(INDEX('Disaggregation Data'!$K$475:$K$826,MATCH(RIGHT(X506,255),RIGHT('Disaggregation Data'!$J$475:$J$826,255),0))=0,"",INDEX('Disaggregation Data'!$K$475:$K$826,MATCH(RIGHT(X506,255),RIGHT('Disaggregation Data'!J$475:$J$826,255),0))),"")</f>
        <v/>
      </c>
      <c r="F506" s="389" t="str">
        <f t="array" ref="F506">IFERROR(IF(INDEX('Disaggregation Data'!$L$475:$L$826,MATCH(RIGHT(X506,255),RIGHT('Disaggregation Data'!$J$475:$J$826,255),0))=0,"",INDEX('Disaggregation Data'!$L$475:$L$826,MATCH(RIGHT(X506,255),RIGHT('Disaggregation Data'!J$475:$J$826,255),0))),"")</f>
        <v/>
      </c>
      <c r="G506" s="458" t="str">
        <f t="array" ref="G506">IFERROR(IF(INDEX('Disaggregation Data'!$M$475:$M$826,MATCH(RIGHT(X506,255),RIGHT('Disaggregation Data'!$J$475:$J$826,255),0))=0,(E506/F506)*100,INDEX('Disaggregation Data'!$M$475:$M$826,MATCH(RIGHT(X506,255),RIGHT('Disaggregation Data'!J$475:$J$826,255),0))),"")</f>
        <v/>
      </c>
      <c r="H506" s="392" t="str">
        <f t="array" ref="H506">IFERROR(IF(INDEX('Disaggregation Data'!$N$475:$N$826,MATCH(RIGHT(X506,255),RIGHT('Disaggregation Data'!$J$475:$J$826,255),0))=0,"",INDEX('Disaggregation Data'!$N$475:$N$826,MATCH(RIGHT(X506,255),RIGHT('Disaggregation Data'!J$475:$J$826,255),0))),"")</f>
        <v/>
      </c>
      <c r="I506" s="496"/>
      <c r="J506" s="496"/>
      <c r="K506" s="496"/>
      <c r="L506" s="496"/>
      <c r="M506" s="496"/>
      <c r="N506" s="496"/>
      <c r="O506" s="496"/>
      <c r="P506" s="496"/>
      <c r="Q506" s="496"/>
      <c r="R506" s="496"/>
      <c r="S506" s="496"/>
      <c r="T506" s="496"/>
      <c r="U506" s="392" t="str">
        <f t="array" ref="U506">IFERROR(IF(INDEX('Disaggregation Data'!$O$475:$O$826,MATCH(RIGHT(X506,255),RIGHT('Disaggregation Data'!$J$475:$J$826,255),0))=0,"",INDEX('Disaggregation Data'!$O$475:$O$826,MATCH(RIGHT(X506,255),RIGHT('Disaggregation Data'!J$475:$J$826,255),0))),"")</f>
        <v/>
      </c>
      <c r="V506" s="405" t="str">
        <f t="array" ref="V506">IFERROR(IF(INDEX('Disaggregation Data'!$P$475:$P$826,MATCH(RIGHT(X506,255),RIGHT('Disaggregation Data'!$J$475:$J$826,255),0))=0,"",INDEX('Disaggregation Data'!$P$475:$P$826,MATCH(RIGHT(X506,255),RIGHT('Disaggregation Data'!J$475:$J$826,255),0))),"")</f>
        <v/>
      </c>
      <c r="W506" s="497"/>
      <c r="X506" s="497" t="str">
        <f t="shared" si="32"/>
        <v/>
      </c>
      <c r="Y506" s="497">
        <f t="shared" si="33"/>
        <v>20</v>
      </c>
      <c r="Z506" s="497" t="str">
        <f t="shared" si="34"/>
        <v/>
      </c>
      <c r="AA506" s="497" t="b">
        <f t="shared" si="35"/>
        <v>0</v>
      </c>
      <c r="AB506" s="497" t="s">
        <v>2087</v>
      </c>
      <c r="AC506" s="497" t="str">
        <f t="array" ref="AC506">IFERROR(IF(INDEX('Disaggregation Records'!$G$95:$G$183,MATCH(LEFT(Z506,255),LEFT('Disaggregation Records'!$D$95:$D$183,255),0))=0,"",INDEX('Disaggregation Records'!$G$95:$G$183,MATCH(LEFT(Z506,255),LEFT('Disaggregation Records'!$D$95:$D$183,255),0))),"")</f>
        <v/>
      </c>
      <c r="AD506" s="497" t="s">
        <v>804</v>
      </c>
      <c r="AE506" s="218"/>
      <c r="AF506" s="494"/>
      <c r="AG506" s="494"/>
    </row>
    <row r="507" spans="1:33" ht="37.5" customHeight="1" x14ac:dyDescent="0.25">
      <c r="A507" s="367">
        <v>3</v>
      </c>
      <c r="B507" s="386" t="str">
        <f>IFERROR(VLOOKUP(A507,'Coverage Indicators - Section D'!$A$10:$Y$47,25,FALSE),"")</f>
        <v/>
      </c>
      <c r="C507" s="490" t="str">
        <f t="array" ref="C507">IFERROR(IF(INDEX('Disaggregation Records'!$E$95:$E$183,MATCH(RIGHT(Z507,255),RIGHT('Disaggregation Records'!$D$95:$D$183,255),0))=0,"",INDEX('Disaggregation Records'!$E$95:$E$183,MATCH(RIGHT(Z507,255),RIGHT('Disaggregation Records'!$D$95:$D$183,255),0))),"")</f>
        <v/>
      </c>
      <c r="D507" s="490" t="str">
        <f t="array" ref="D507">IFERROR(IF(INDEX('Disaggregation Records'!$F$95:$F$183,MATCH(RIGHT(Z507,255),RIGHT('Disaggregation Records'!$D$95:$D$183,255),0))=0,"",INDEX('Disaggregation Records'!$F$95:$F$183,MATCH(RIGHT(Z507,255),RIGHT('Disaggregation Records'!$D$95:$D$183,255),0))),"")</f>
        <v/>
      </c>
      <c r="E507" s="388" t="str">
        <f t="array" ref="E507">IFERROR(IF(INDEX('Disaggregation Data'!$K$475:$K$826,MATCH(RIGHT(X507,255),RIGHT('Disaggregation Data'!$J$475:$J$826,255),0))=0,"",INDEX('Disaggregation Data'!$K$475:$K$826,MATCH(RIGHT(X507,255),RIGHT('Disaggregation Data'!J$475:$J$826,255),0))),"")</f>
        <v/>
      </c>
      <c r="F507" s="389" t="str">
        <f t="array" ref="F507">IFERROR(IF(INDEX('Disaggregation Data'!$L$475:$L$826,MATCH(RIGHT(X507,255),RIGHT('Disaggregation Data'!$J$475:$J$826,255),0))=0,"",INDEX('Disaggregation Data'!$L$475:$L$826,MATCH(RIGHT(X507,255),RIGHT('Disaggregation Data'!J$475:$J$826,255),0))),"")</f>
        <v/>
      </c>
      <c r="G507" s="458" t="str">
        <f t="array" ref="G507">IFERROR(IF(INDEX('Disaggregation Data'!$M$475:$M$826,MATCH(RIGHT(X507,255),RIGHT('Disaggregation Data'!$J$475:$J$826,255),0))=0,(E507/F507)*100,INDEX('Disaggregation Data'!$M$475:$M$826,MATCH(RIGHT(X507,255),RIGHT('Disaggregation Data'!J$475:$J$826,255),0))),"")</f>
        <v/>
      </c>
      <c r="H507" s="392" t="str">
        <f t="array" ref="H507">IFERROR(IF(INDEX('Disaggregation Data'!$N$475:$N$826,MATCH(RIGHT(X507,255),RIGHT('Disaggregation Data'!$J$475:$J$826,255),0))=0,"",INDEX('Disaggregation Data'!$N$475:$N$826,MATCH(RIGHT(X507,255),RIGHT('Disaggregation Data'!J$475:$J$826,255),0))),"")</f>
        <v/>
      </c>
      <c r="I507" s="496"/>
      <c r="J507" s="496"/>
      <c r="K507" s="496"/>
      <c r="L507" s="496"/>
      <c r="M507" s="496"/>
      <c r="N507" s="496"/>
      <c r="O507" s="496"/>
      <c r="P507" s="496"/>
      <c r="Q507" s="496"/>
      <c r="R507" s="496"/>
      <c r="S507" s="496"/>
      <c r="T507" s="496"/>
      <c r="U507" s="392" t="str">
        <f t="array" ref="U507">IFERROR(IF(INDEX('Disaggregation Data'!$O$475:$O$826,MATCH(RIGHT(X507,255),RIGHT('Disaggregation Data'!$J$475:$J$826,255),0))=0,"",INDEX('Disaggregation Data'!$O$475:$O$826,MATCH(RIGHT(X507,255),RIGHT('Disaggregation Data'!J$475:$J$826,255),0))),"")</f>
        <v/>
      </c>
      <c r="V507" s="405" t="str">
        <f t="array" ref="V507">IFERROR(IF(INDEX('Disaggregation Data'!$P$475:$P$826,MATCH(RIGHT(X507,255),RIGHT('Disaggregation Data'!$J$475:$J$826,255),0))=0,"",INDEX('Disaggregation Data'!$P$475:$P$826,MATCH(RIGHT(X507,255),RIGHT('Disaggregation Data'!J$475:$J$826,255),0))),"")</f>
        <v/>
      </c>
      <c r="W507" s="497"/>
      <c r="X507" s="497" t="str">
        <f t="shared" si="32"/>
        <v/>
      </c>
      <c r="Y507" s="497">
        <f t="shared" si="33"/>
        <v>21</v>
      </c>
      <c r="Z507" s="497" t="str">
        <f t="shared" si="34"/>
        <v/>
      </c>
      <c r="AA507" s="497" t="b">
        <f t="shared" si="35"/>
        <v>0</v>
      </c>
      <c r="AB507" s="497" t="s">
        <v>2088</v>
      </c>
      <c r="AC507" s="497" t="str">
        <f t="array" ref="AC507">IFERROR(IF(INDEX('Disaggregation Records'!$G$95:$G$183,MATCH(LEFT(Z507,255),LEFT('Disaggregation Records'!$D$95:$D$183,255),0))=0,"",INDEX('Disaggregation Records'!$G$95:$G$183,MATCH(LEFT(Z507,255),LEFT('Disaggregation Records'!$D$95:$D$183,255),0))),"")</f>
        <v/>
      </c>
      <c r="AD507" s="497" t="s">
        <v>805</v>
      </c>
      <c r="AE507" s="218"/>
      <c r="AF507" s="494"/>
      <c r="AG507" s="494"/>
    </row>
    <row r="508" spans="1:33" ht="37.5" customHeight="1" x14ac:dyDescent="0.25">
      <c r="A508" s="367">
        <v>3</v>
      </c>
      <c r="B508" s="386" t="str">
        <f>IFERROR(VLOOKUP(A508,'Coverage Indicators - Section D'!$A$10:$Y$47,25,FALSE),"")</f>
        <v/>
      </c>
      <c r="C508" s="490" t="str">
        <f t="array" ref="C508">IFERROR(IF(INDEX('Disaggregation Records'!$E$95:$E$183,MATCH(RIGHT(Z508,255),RIGHT('Disaggregation Records'!$D$95:$D$183,255),0))=0,"",INDEX('Disaggregation Records'!$E$95:$E$183,MATCH(RIGHT(Z508,255),RIGHT('Disaggregation Records'!$D$95:$D$183,255),0))),"")</f>
        <v/>
      </c>
      <c r="D508" s="490" t="str">
        <f t="array" ref="D508">IFERROR(IF(INDEX('Disaggregation Records'!$F$95:$F$183,MATCH(RIGHT(Z508,255),RIGHT('Disaggregation Records'!$D$95:$D$183,255),0))=0,"",INDEX('Disaggregation Records'!$F$95:$F$183,MATCH(RIGHT(Z508,255),RIGHT('Disaggregation Records'!$D$95:$D$183,255),0))),"")</f>
        <v/>
      </c>
      <c r="E508" s="388" t="str">
        <f t="array" ref="E508">IFERROR(IF(INDEX('Disaggregation Data'!$K$475:$K$826,MATCH(RIGHT(X508,255),RIGHT('Disaggregation Data'!$J$475:$J$826,255),0))=0,"",INDEX('Disaggregation Data'!$K$475:$K$826,MATCH(RIGHT(X508,255),RIGHT('Disaggregation Data'!J$475:$J$826,255),0))),"")</f>
        <v/>
      </c>
      <c r="F508" s="389" t="str">
        <f t="array" ref="F508">IFERROR(IF(INDEX('Disaggregation Data'!$L$475:$L$826,MATCH(RIGHT(X508,255),RIGHT('Disaggregation Data'!$J$475:$J$826,255),0))=0,"",INDEX('Disaggregation Data'!$L$475:$L$826,MATCH(RIGHT(X508,255),RIGHT('Disaggregation Data'!J$475:$J$826,255),0))),"")</f>
        <v/>
      </c>
      <c r="G508" s="458" t="str">
        <f t="array" ref="G508">IFERROR(IF(INDEX('Disaggregation Data'!$M$475:$M$826,MATCH(RIGHT(X508,255),RIGHT('Disaggregation Data'!$J$475:$J$826,255),0))=0,(E508/F508)*100,INDEX('Disaggregation Data'!$M$475:$M$826,MATCH(RIGHT(X508,255),RIGHT('Disaggregation Data'!J$475:$J$826,255),0))),"")</f>
        <v/>
      </c>
      <c r="H508" s="392" t="str">
        <f t="array" ref="H508">IFERROR(IF(INDEX('Disaggregation Data'!$N$475:$N$826,MATCH(RIGHT(X508,255),RIGHT('Disaggregation Data'!$J$475:$J$826,255),0))=0,"",INDEX('Disaggregation Data'!$N$475:$N$826,MATCH(RIGHT(X508,255),RIGHT('Disaggregation Data'!J$475:$J$826,255),0))),"")</f>
        <v/>
      </c>
      <c r="I508" s="496"/>
      <c r="J508" s="496"/>
      <c r="K508" s="496"/>
      <c r="L508" s="496"/>
      <c r="M508" s="496"/>
      <c r="N508" s="496"/>
      <c r="O508" s="496"/>
      <c r="P508" s="496"/>
      <c r="Q508" s="496"/>
      <c r="R508" s="496"/>
      <c r="S508" s="496"/>
      <c r="T508" s="496"/>
      <c r="U508" s="392" t="str">
        <f t="array" ref="U508">IFERROR(IF(INDEX('Disaggregation Data'!$O$475:$O$826,MATCH(RIGHT(X508,255),RIGHT('Disaggregation Data'!$J$475:$J$826,255),0))=0,"",INDEX('Disaggregation Data'!$O$475:$O$826,MATCH(RIGHT(X508,255),RIGHT('Disaggregation Data'!J$475:$J$826,255),0))),"")</f>
        <v/>
      </c>
      <c r="V508" s="405" t="str">
        <f t="array" ref="V508">IFERROR(IF(INDEX('Disaggregation Data'!$P$475:$P$826,MATCH(RIGHT(X508,255),RIGHT('Disaggregation Data'!$J$475:$J$826,255),0))=0,"",INDEX('Disaggregation Data'!$P$475:$P$826,MATCH(RIGHT(X508,255),RIGHT('Disaggregation Data'!J$475:$J$826,255),0))),"")</f>
        <v/>
      </c>
      <c r="W508" s="497"/>
      <c r="X508" s="497" t="str">
        <f t="shared" si="32"/>
        <v/>
      </c>
      <c r="Y508" s="497">
        <f t="shared" si="33"/>
        <v>22</v>
      </c>
      <c r="Z508" s="497" t="str">
        <f t="shared" si="34"/>
        <v/>
      </c>
      <c r="AA508" s="497" t="b">
        <f t="shared" si="35"/>
        <v>0</v>
      </c>
      <c r="AB508" s="497" t="s">
        <v>2089</v>
      </c>
      <c r="AC508" s="497" t="str">
        <f t="array" ref="AC508">IFERROR(IF(INDEX('Disaggregation Records'!$G$95:$G$183,MATCH(LEFT(Z508,255),LEFT('Disaggregation Records'!$D$95:$D$183,255),0))=0,"",INDEX('Disaggregation Records'!$G$95:$G$183,MATCH(LEFT(Z508,255),LEFT('Disaggregation Records'!$D$95:$D$183,255),0))),"")</f>
        <v/>
      </c>
      <c r="AD508" s="497" t="s">
        <v>805</v>
      </c>
      <c r="AE508" s="218"/>
      <c r="AF508" s="494"/>
      <c r="AG508" s="494"/>
    </row>
    <row r="509" spans="1:33" ht="37.5" customHeight="1" x14ac:dyDescent="0.25">
      <c r="A509" s="367">
        <v>3</v>
      </c>
      <c r="B509" s="386" t="str">
        <f>IFERROR(VLOOKUP(A509,'Coverage Indicators - Section D'!$A$10:$Y$47,25,FALSE),"")</f>
        <v/>
      </c>
      <c r="C509" s="490" t="str">
        <f t="array" ref="C509">IFERROR(IF(INDEX('Disaggregation Records'!$E$95:$E$183,MATCH(RIGHT(Z509,255),RIGHT('Disaggregation Records'!$D$95:$D$183,255),0))=0,"",INDEX('Disaggregation Records'!$E$95:$E$183,MATCH(RIGHT(Z509,255),RIGHT('Disaggregation Records'!$D$95:$D$183,255),0))),"")</f>
        <v/>
      </c>
      <c r="D509" s="490" t="str">
        <f t="array" ref="D509">IFERROR(IF(INDEX('Disaggregation Records'!$F$95:$F$183,MATCH(RIGHT(Z509,255),RIGHT('Disaggregation Records'!$D$95:$D$183,255),0))=0,"",INDEX('Disaggregation Records'!$F$95:$F$183,MATCH(RIGHT(Z509,255),RIGHT('Disaggregation Records'!$D$95:$D$183,255),0))),"")</f>
        <v/>
      </c>
      <c r="E509" s="388" t="str">
        <f t="array" ref="E509">IFERROR(IF(INDEX('Disaggregation Data'!$K$475:$K$826,MATCH(RIGHT(X509,255),RIGHT('Disaggregation Data'!$J$475:$J$826,255),0))=0,"",INDEX('Disaggregation Data'!$K$475:$K$826,MATCH(RIGHT(X509,255),RIGHT('Disaggregation Data'!J$475:$J$826,255),0))),"")</f>
        <v/>
      </c>
      <c r="F509" s="389" t="str">
        <f t="array" ref="F509">IFERROR(IF(INDEX('Disaggregation Data'!$L$475:$L$826,MATCH(RIGHT(X509,255),RIGHT('Disaggregation Data'!$J$475:$J$826,255),0))=0,"",INDEX('Disaggregation Data'!$L$475:$L$826,MATCH(RIGHT(X509,255),RIGHT('Disaggregation Data'!J$475:$J$826,255),0))),"")</f>
        <v/>
      </c>
      <c r="G509" s="458" t="str">
        <f t="array" ref="G509">IFERROR(IF(INDEX('Disaggregation Data'!$M$475:$M$826,MATCH(RIGHT(X509,255),RIGHT('Disaggregation Data'!$J$475:$J$826,255),0))=0,(E509/F509)*100,INDEX('Disaggregation Data'!$M$475:$M$826,MATCH(RIGHT(X509,255),RIGHT('Disaggregation Data'!J$475:$J$826,255),0))),"")</f>
        <v/>
      </c>
      <c r="H509" s="392" t="str">
        <f t="array" ref="H509">IFERROR(IF(INDEX('Disaggregation Data'!$N$475:$N$826,MATCH(RIGHT(X509,255),RIGHT('Disaggregation Data'!$J$475:$J$826,255),0))=0,"",INDEX('Disaggregation Data'!$N$475:$N$826,MATCH(RIGHT(X509,255),RIGHT('Disaggregation Data'!J$475:$J$826,255),0))),"")</f>
        <v/>
      </c>
      <c r="I509" s="496"/>
      <c r="J509" s="496"/>
      <c r="K509" s="496"/>
      <c r="L509" s="496"/>
      <c r="M509" s="496"/>
      <c r="N509" s="496"/>
      <c r="O509" s="496"/>
      <c r="P509" s="496"/>
      <c r="Q509" s="496"/>
      <c r="R509" s="496"/>
      <c r="S509" s="496"/>
      <c r="T509" s="496"/>
      <c r="U509" s="392" t="str">
        <f t="array" ref="U509">IFERROR(IF(INDEX('Disaggregation Data'!$O$475:$O$826,MATCH(RIGHT(X509,255),RIGHT('Disaggregation Data'!$J$475:$J$826,255),0))=0,"",INDEX('Disaggregation Data'!$O$475:$O$826,MATCH(RIGHT(X509,255),RIGHT('Disaggregation Data'!J$475:$J$826,255),0))),"")</f>
        <v/>
      </c>
      <c r="V509" s="405" t="str">
        <f t="array" ref="V509">IFERROR(IF(INDEX('Disaggregation Data'!$P$475:$P$826,MATCH(RIGHT(X509,255),RIGHT('Disaggregation Data'!$J$475:$J$826,255),0))=0,"",INDEX('Disaggregation Data'!$P$475:$P$826,MATCH(RIGHT(X509,255),RIGHT('Disaggregation Data'!J$475:$J$826,255),0))),"")</f>
        <v/>
      </c>
      <c r="W509" s="497"/>
      <c r="X509" s="497" t="str">
        <f t="shared" si="32"/>
        <v/>
      </c>
      <c r="Y509" s="497">
        <f t="shared" si="33"/>
        <v>23</v>
      </c>
      <c r="Z509" s="497" t="str">
        <f t="shared" si="34"/>
        <v/>
      </c>
      <c r="AA509" s="497" t="b">
        <f t="shared" si="35"/>
        <v>0</v>
      </c>
      <c r="AB509" s="497" t="s">
        <v>2090</v>
      </c>
      <c r="AC509" s="497" t="str">
        <f t="array" ref="AC509">IFERROR(IF(INDEX('Disaggregation Records'!$G$95:$G$183,MATCH(LEFT(Z509,255),LEFT('Disaggregation Records'!$D$95:$D$183,255),0))=0,"",INDEX('Disaggregation Records'!$G$95:$G$183,MATCH(LEFT(Z509,255),LEFT('Disaggregation Records'!$D$95:$D$183,255),0))),"")</f>
        <v/>
      </c>
      <c r="AD509" s="497" t="s">
        <v>805</v>
      </c>
      <c r="AE509" s="218"/>
      <c r="AF509" s="494"/>
      <c r="AG509" s="494"/>
    </row>
    <row r="510" spans="1:33" ht="37.5" customHeight="1" x14ac:dyDescent="0.25">
      <c r="A510" s="367">
        <v>3</v>
      </c>
      <c r="B510" s="386" t="str">
        <f>IFERROR(VLOOKUP(A510,'Coverage Indicators - Section D'!$A$10:$Y$47,25,FALSE),"")</f>
        <v/>
      </c>
      <c r="C510" s="490" t="str">
        <f t="array" ref="C510">IFERROR(IF(INDEX('Disaggregation Records'!$E$95:$E$183,MATCH(RIGHT(Z510,255),RIGHT('Disaggregation Records'!$D$95:$D$183,255),0))=0,"",INDEX('Disaggregation Records'!$E$95:$E$183,MATCH(RIGHT(Z510,255),RIGHT('Disaggregation Records'!$D$95:$D$183,255),0))),"")</f>
        <v/>
      </c>
      <c r="D510" s="490" t="str">
        <f t="array" ref="D510">IFERROR(IF(INDEX('Disaggregation Records'!$F$95:$F$183,MATCH(RIGHT(Z510,255),RIGHT('Disaggregation Records'!$D$95:$D$183,255),0))=0,"",INDEX('Disaggregation Records'!$F$95:$F$183,MATCH(RIGHT(Z510,255),RIGHT('Disaggregation Records'!$D$95:$D$183,255),0))),"")</f>
        <v/>
      </c>
      <c r="E510" s="388" t="str">
        <f t="array" ref="E510">IFERROR(IF(INDEX('Disaggregation Data'!$K$475:$K$826,MATCH(RIGHT(X510,255),RIGHT('Disaggregation Data'!$J$475:$J$826,255),0))=0,"",INDEX('Disaggregation Data'!$K$475:$K$826,MATCH(RIGHT(X510,255),RIGHT('Disaggregation Data'!J$475:$J$826,255),0))),"")</f>
        <v/>
      </c>
      <c r="F510" s="389" t="str">
        <f t="array" ref="F510">IFERROR(IF(INDEX('Disaggregation Data'!$L$475:$L$826,MATCH(RIGHT(X510,255),RIGHT('Disaggregation Data'!$J$475:$J$826,255),0))=0,"",INDEX('Disaggregation Data'!$L$475:$L$826,MATCH(RIGHT(X510,255),RIGHT('Disaggregation Data'!J$475:$J$826,255),0))),"")</f>
        <v/>
      </c>
      <c r="G510" s="458" t="str">
        <f t="array" ref="G510">IFERROR(IF(INDEX('Disaggregation Data'!$M$475:$M$826,MATCH(RIGHT(X510,255),RIGHT('Disaggregation Data'!$J$475:$J$826,255),0))=0,(E510/F510)*100,INDEX('Disaggregation Data'!$M$475:$M$826,MATCH(RIGHT(X510,255),RIGHT('Disaggregation Data'!J$475:$J$826,255),0))),"")</f>
        <v/>
      </c>
      <c r="H510" s="392" t="str">
        <f t="array" ref="H510">IFERROR(IF(INDEX('Disaggregation Data'!$N$475:$N$826,MATCH(RIGHT(X510,255),RIGHT('Disaggregation Data'!$J$475:$J$826,255),0))=0,"",INDEX('Disaggregation Data'!$N$475:$N$826,MATCH(RIGHT(X510,255),RIGHT('Disaggregation Data'!J$475:$J$826,255),0))),"")</f>
        <v/>
      </c>
      <c r="I510" s="496"/>
      <c r="J510" s="496"/>
      <c r="K510" s="496"/>
      <c r="L510" s="496"/>
      <c r="M510" s="496"/>
      <c r="N510" s="496"/>
      <c r="O510" s="496"/>
      <c r="P510" s="496"/>
      <c r="Q510" s="496"/>
      <c r="R510" s="496"/>
      <c r="S510" s="496"/>
      <c r="T510" s="496"/>
      <c r="U510" s="392" t="str">
        <f t="array" ref="U510">IFERROR(IF(INDEX('Disaggregation Data'!$O$475:$O$826,MATCH(RIGHT(X510,255),RIGHT('Disaggregation Data'!$J$475:$J$826,255),0))=0,"",INDEX('Disaggregation Data'!$O$475:$O$826,MATCH(RIGHT(X510,255),RIGHT('Disaggregation Data'!J$475:$J$826,255),0))),"")</f>
        <v/>
      </c>
      <c r="V510" s="405" t="str">
        <f t="array" ref="V510">IFERROR(IF(INDEX('Disaggregation Data'!$P$475:$P$826,MATCH(RIGHT(X510,255),RIGHT('Disaggregation Data'!$J$475:$J$826,255),0))=0,"",INDEX('Disaggregation Data'!$P$475:$P$826,MATCH(RIGHT(X510,255),RIGHT('Disaggregation Data'!J$475:$J$826,255),0))),"")</f>
        <v/>
      </c>
      <c r="W510" s="497"/>
      <c r="X510" s="497" t="str">
        <f t="shared" si="32"/>
        <v/>
      </c>
      <c r="Y510" s="497">
        <f t="shared" si="33"/>
        <v>24</v>
      </c>
      <c r="Z510" s="497" t="str">
        <f t="shared" si="34"/>
        <v/>
      </c>
      <c r="AA510" s="497" t="b">
        <f t="shared" si="35"/>
        <v>0</v>
      </c>
      <c r="AB510" s="497" t="s">
        <v>2091</v>
      </c>
      <c r="AC510" s="497" t="str">
        <f t="array" ref="AC510">IFERROR(IF(INDEX('Disaggregation Records'!$G$95:$G$183,MATCH(LEFT(Z510,255),LEFT('Disaggregation Records'!$D$95:$D$183,255),0))=0,"",INDEX('Disaggregation Records'!$G$95:$G$183,MATCH(LEFT(Z510,255),LEFT('Disaggregation Records'!$D$95:$D$183,255),0))),"")</f>
        <v/>
      </c>
      <c r="AD510" s="497" t="s">
        <v>805</v>
      </c>
      <c r="AE510" s="218"/>
      <c r="AF510" s="494"/>
      <c r="AG510" s="494"/>
    </row>
    <row r="511" spans="1:33" ht="37.5" customHeight="1" x14ac:dyDescent="0.25">
      <c r="A511" s="367">
        <v>3</v>
      </c>
      <c r="B511" s="386" t="str">
        <f>IFERROR(VLOOKUP(A511,'Coverage Indicators - Section D'!$A$10:$Y$47,25,FALSE),"")</f>
        <v/>
      </c>
      <c r="C511" s="490" t="str">
        <f t="array" ref="C511">IFERROR(IF(INDEX('Disaggregation Records'!$E$95:$E$183,MATCH(RIGHT(Z511,255),RIGHT('Disaggregation Records'!$D$95:$D$183,255),0))=0,"",INDEX('Disaggregation Records'!$E$95:$E$183,MATCH(RIGHT(Z511,255),RIGHT('Disaggregation Records'!$D$95:$D$183,255),0))),"")</f>
        <v/>
      </c>
      <c r="D511" s="490" t="str">
        <f t="array" ref="D511">IFERROR(IF(INDEX('Disaggregation Records'!$F$95:$F$183,MATCH(RIGHT(Z511,255),RIGHT('Disaggregation Records'!$D$95:$D$183,255),0))=0,"",INDEX('Disaggregation Records'!$F$95:$F$183,MATCH(RIGHT(Z511,255),RIGHT('Disaggregation Records'!$D$95:$D$183,255),0))),"")</f>
        <v/>
      </c>
      <c r="E511" s="388" t="str">
        <f t="array" ref="E511">IFERROR(IF(INDEX('Disaggregation Data'!$K$475:$K$826,MATCH(RIGHT(X511,255),RIGHT('Disaggregation Data'!$J$475:$J$826,255),0))=0,"",INDEX('Disaggregation Data'!$K$475:$K$826,MATCH(RIGHT(X511,255),RIGHT('Disaggregation Data'!J$475:$J$826,255),0))),"")</f>
        <v/>
      </c>
      <c r="F511" s="389" t="str">
        <f t="array" ref="F511">IFERROR(IF(INDEX('Disaggregation Data'!$L$475:$L$826,MATCH(RIGHT(X511,255),RIGHT('Disaggregation Data'!$J$475:$J$826,255),0))=0,"",INDEX('Disaggregation Data'!$L$475:$L$826,MATCH(RIGHT(X511,255),RIGHT('Disaggregation Data'!J$475:$J$826,255),0))),"")</f>
        <v/>
      </c>
      <c r="G511" s="458" t="str">
        <f t="array" ref="G511">IFERROR(IF(INDEX('Disaggregation Data'!$M$475:$M$826,MATCH(RIGHT(X511,255),RIGHT('Disaggregation Data'!$J$475:$J$826,255),0))=0,(E511/F511)*100,INDEX('Disaggregation Data'!$M$475:$M$826,MATCH(RIGHT(X511,255),RIGHT('Disaggregation Data'!J$475:$J$826,255),0))),"")</f>
        <v/>
      </c>
      <c r="H511" s="392" t="str">
        <f t="array" ref="H511">IFERROR(IF(INDEX('Disaggregation Data'!$N$475:$N$826,MATCH(RIGHT(X511,255),RIGHT('Disaggregation Data'!$J$475:$J$826,255),0))=0,"",INDEX('Disaggregation Data'!$N$475:$N$826,MATCH(RIGHT(X511,255),RIGHT('Disaggregation Data'!J$475:$J$826,255),0))),"")</f>
        <v/>
      </c>
      <c r="I511" s="496"/>
      <c r="J511" s="496"/>
      <c r="K511" s="496"/>
      <c r="L511" s="496"/>
      <c r="M511" s="496"/>
      <c r="N511" s="496"/>
      <c r="O511" s="496"/>
      <c r="P511" s="496"/>
      <c r="Q511" s="496"/>
      <c r="R511" s="496"/>
      <c r="S511" s="496"/>
      <c r="T511" s="496"/>
      <c r="U511" s="392" t="str">
        <f t="array" ref="U511">IFERROR(IF(INDEX('Disaggregation Data'!$O$475:$O$826,MATCH(RIGHT(X511,255),RIGHT('Disaggregation Data'!$J$475:$J$826,255),0))=0,"",INDEX('Disaggregation Data'!$O$475:$O$826,MATCH(RIGHT(X511,255),RIGHT('Disaggregation Data'!J$475:$J$826,255),0))),"")</f>
        <v/>
      </c>
      <c r="V511" s="405" t="str">
        <f t="array" ref="V511">IFERROR(IF(INDEX('Disaggregation Data'!$P$475:$P$826,MATCH(RIGHT(X511,255),RIGHT('Disaggregation Data'!$J$475:$J$826,255),0))=0,"",INDEX('Disaggregation Data'!$P$475:$P$826,MATCH(RIGHT(X511,255),RIGHT('Disaggregation Data'!J$475:$J$826,255),0))),"")</f>
        <v/>
      </c>
      <c r="W511" s="497"/>
      <c r="X511" s="497" t="str">
        <f t="shared" si="32"/>
        <v/>
      </c>
      <c r="Y511" s="497">
        <f t="shared" si="33"/>
        <v>25</v>
      </c>
      <c r="Z511" s="497" t="str">
        <f t="shared" si="34"/>
        <v/>
      </c>
      <c r="AA511" s="497" t="b">
        <f t="shared" si="35"/>
        <v>0</v>
      </c>
      <c r="AB511" s="497" t="s">
        <v>2092</v>
      </c>
      <c r="AC511" s="497" t="str">
        <f t="array" ref="AC511">IFERROR(IF(INDEX('Disaggregation Records'!$G$95:$G$183,MATCH(LEFT(Z511,255),LEFT('Disaggregation Records'!$D$95:$D$183,255),0))=0,"",INDEX('Disaggregation Records'!$G$95:$G$183,MATCH(LEFT(Z511,255),LEFT('Disaggregation Records'!$D$95:$D$183,255),0))),"")</f>
        <v/>
      </c>
      <c r="AD511" s="497" t="s">
        <v>805</v>
      </c>
      <c r="AE511" s="218"/>
      <c r="AF511" s="494"/>
      <c r="AG511" s="494"/>
    </row>
    <row r="512" spans="1:33" ht="37.5" customHeight="1" x14ac:dyDescent="0.25">
      <c r="A512" s="367">
        <v>3</v>
      </c>
      <c r="B512" s="386" t="str">
        <f>IFERROR(VLOOKUP(A512,'Coverage Indicators - Section D'!$A$10:$Y$47,25,FALSE),"")</f>
        <v/>
      </c>
      <c r="C512" s="490" t="str">
        <f t="array" ref="C512">IFERROR(IF(INDEX('Disaggregation Records'!$E$95:$E$183,MATCH(RIGHT(Z512,255),RIGHT('Disaggregation Records'!$D$95:$D$183,255),0))=0,"",INDEX('Disaggregation Records'!$E$95:$E$183,MATCH(RIGHT(Z512,255),RIGHT('Disaggregation Records'!$D$95:$D$183,255),0))),"")</f>
        <v/>
      </c>
      <c r="D512" s="490" t="str">
        <f t="array" ref="D512">IFERROR(IF(INDEX('Disaggregation Records'!$F$95:$F$183,MATCH(RIGHT(Z512,255),RIGHT('Disaggregation Records'!$D$95:$D$183,255),0))=0,"",INDEX('Disaggregation Records'!$F$95:$F$183,MATCH(RIGHT(Z512,255),RIGHT('Disaggregation Records'!$D$95:$D$183,255),0))),"")</f>
        <v/>
      </c>
      <c r="E512" s="388" t="str">
        <f t="array" ref="E512">IFERROR(IF(INDEX('Disaggregation Data'!$K$475:$K$826,MATCH(RIGHT(X512,255),RIGHT('Disaggregation Data'!$J$475:$J$826,255),0))=0,"",INDEX('Disaggregation Data'!$K$475:$K$826,MATCH(RIGHT(X512,255),RIGHT('Disaggregation Data'!J$475:$J$826,255),0))),"")</f>
        <v/>
      </c>
      <c r="F512" s="389" t="str">
        <f t="array" ref="F512">IFERROR(IF(INDEX('Disaggregation Data'!$L$475:$L$826,MATCH(RIGHT(X512,255),RIGHT('Disaggregation Data'!$J$475:$J$826,255),0))=0,"",INDEX('Disaggregation Data'!$L$475:$L$826,MATCH(RIGHT(X512,255),RIGHT('Disaggregation Data'!J$475:$J$826,255),0))),"")</f>
        <v/>
      </c>
      <c r="G512" s="458" t="str">
        <f t="array" ref="G512">IFERROR(IF(INDEX('Disaggregation Data'!$M$475:$M$826,MATCH(RIGHT(X512,255),RIGHT('Disaggregation Data'!$J$475:$J$826,255),0))=0,(E512/F512)*100,INDEX('Disaggregation Data'!$M$475:$M$826,MATCH(RIGHT(X512,255),RIGHT('Disaggregation Data'!J$475:$J$826,255),0))),"")</f>
        <v/>
      </c>
      <c r="H512" s="392" t="str">
        <f t="array" ref="H512">IFERROR(IF(INDEX('Disaggregation Data'!$N$475:$N$826,MATCH(RIGHT(X512,255),RIGHT('Disaggregation Data'!$J$475:$J$826,255),0))=0,"",INDEX('Disaggregation Data'!$N$475:$N$826,MATCH(RIGHT(X512,255),RIGHT('Disaggregation Data'!J$475:$J$826,255),0))),"")</f>
        <v/>
      </c>
      <c r="I512" s="496"/>
      <c r="J512" s="496"/>
      <c r="K512" s="496"/>
      <c r="L512" s="496"/>
      <c r="M512" s="496"/>
      <c r="N512" s="496"/>
      <c r="O512" s="496"/>
      <c r="P512" s="496"/>
      <c r="Q512" s="496"/>
      <c r="R512" s="496"/>
      <c r="S512" s="496"/>
      <c r="T512" s="496"/>
      <c r="U512" s="392" t="str">
        <f t="array" ref="U512">IFERROR(IF(INDEX('Disaggregation Data'!$O$475:$O$826,MATCH(RIGHT(X512,255),RIGHT('Disaggregation Data'!$J$475:$J$826,255),0))=0,"",INDEX('Disaggregation Data'!$O$475:$O$826,MATCH(RIGHT(X512,255),RIGHT('Disaggregation Data'!J$475:$J$826,255),0))),"")</f>
        <v/>
      </c>
      <c r="V512" s="405" t="str">
        <f t="array" ref="V512">IFERROR(IF(INDEX('Disaggregation Data'!$P$475:$P$826,MATCH(RIGHT(X512,255),RIGHT('Disaggregation Data'!$J$475:$J$826,255),0))=0,"",INDEX('Disaggregation Data'!$P$475:$P$826,MATCH(RIGHT(X512,255),RIGHT('Disaggregation Data'!J$475:$J$826,255),0))),"")</f>
        <v/>
      </c>
      <c r="W512" s="497"/>
      <c r="X512" s="497" t="str">
        <f t="shared" si="32"/>
        <v/>
      </c>
      <c r="Y512" s="497">
        <f t="shared" si="33"/>
        <v>26</v>
      </c>
      <c r="Z512" s="497" t="str">
        <f t="shared" si="34"/>
        <v/>
      </c>
      <c r="AA512" s="497" t="b">
        <f t="shared" si="35"/>
        <v>0</v>
      </c>
      <c r="AB512" s="497" t="s">
        <v>2093</v>
      </c>
      <c r="AC512" s="497" t="str">
        <f t="array" ref="AC512">IFERROR(IF(INDEX('Disaggregation Records'!$G$95:$G$183,MATCH(LEFT(Z512,255),LEFT('Disaggregation Records'!$D$95:$D$183,255),0))=0,"",INDEX('Disaggregation Records'!$G$95:$G$183,MATCH(LEFT(Z512,255),LEFT('Disaggregation Records'!$D$95:$D$183,255),0))),"")</f>
        <v/>
      </c>
      <c r="AD512" s="497" t="s">
        <v>805</v>
      </c>
      <c r="AE512" s="218"/>
      <c r="AF512" s="494"/>
      <c r="AG512" s="494"/>
    </row>
    <row r="513" spans="1:33" ht="37.5" customHeight="1" x14ac:dyDescent="0.25">
      <c r="A513" s="367">
        <v>3</v>
      </c>
      <c r="B513" s="386" t="str">
        <f>IFERROR(VLOOKUP(A513,'Coverage Indicators - Section D'!$A$10:$Y$47,25,FALSE),"")</f>
        <v/>
      </c>
      <c r="C513" s="490" t="str">
        <f t="array" ref="C513">IFERROR(IF(INDEX('Disaggregation Records'!$E$95:$E$183,MATCH(RIGHT(Z513,255),RIGHT('Disaggregation Records'!$D$95:$D$183,255),0))=0,"",INDEX('Disaggregation Records'!$E$95:$E$183,MATCH(RIGHT(Z513,255),RIGHT('Disaggregation Records'!$D$95:$D$183,255),0))),"")</f>
        <v/>
      </c>
      <c r="D513" s="490" t="str">
        <f t="array" ref="D513">IFERROR(IF(INDEX('Disaggregation Records'!$F$95:$F$183,MATCH(RIGHT(Z513,255),RIGHT('Disaggregation Records'!$D$95:$D$183,255),0))=0,"",INDEX('Disaggregation Records'!$F$95:$F$183,MATCH(RIGHT(Z513,255),RIGHT('Disaggregation Records'!$D$95:$D$183,255),0))),"")</f>
        <v/>
      </c>
      <c r="E513" s="388" t="str">
        <f t="array" ref="E513">IFERROR(IF(INDEX('Disaggregation Data'!$K$475:$K$826,MATCH(RIGHT(X513,255),RIGHT('Disaggregation Data'!$J$475:$J$826,255),0))=0,"",INDEX('Disaggregation Data'!$K$475:$K$826,MATCH(RIGHT(X513,255),RIGHT('Disaggregation Data'!J$475:$J$826,255),0))),"")</f>
        <v/>
      </c>
      <c r="F513" s="389" t="str">
        <f t="array" ref="F513">IFERROR(IF(INDEX('Disaggregation Data'!$L$475:$L$826,MATCH(RIGHT(X513,255),RIGHT('Disaggregation Data'!$J$475:$J$826,255),0))=0,"",INDEX('Disaggregation Data'!$L$475:$L$826,MATCH(RIGHT(X513,255),RIGHT('Disaggregation Data'!J$475:$J$826,255),0))),"")</f>
        <v/>
      </c>
      <c r="G513" s="458" t="str">
        <f t="array" ref="G513">IFERROR(IF(INDEX('Disaggregation Data'!$M$475:$M$826,MATCH(RIGHT(X513,255),RIGHT('Disaggregation Data'!$J$475:$J$826,255),0))=0,(E513/F513)*100,INDEX('Disaggregation Data'!$M$475:$M$826,MATCH(RIGHT(X513,255),RIGHT('Disaggregation Data'!J$475:$J$826,255),0))),"")</f>
        <v/>
      </c>
      <c r="H513" s="392" t="str">
        <f t="array" ref="H513">IFERROR(IF(INDEX('Disaggregation Data'!$N$475:$N$826,MATCH(RIGHT(X513,255),RIGHT('Disaggregation Data'!$J$475:$J$826,255),0))=0,"",INDEX('Disaggregation Data'!$N$475:$N$826,MATCH(RIGHT(X513,255),RIGHT('Disaggregation Data'!J$475:$J$826,255),0))),"")</f>
        <v/>
      </c>
      <c r="I513" s="496"/>
      <c r="J513" s="496"/>
      <c r="K513" s="496"/>
      <c r="L513" s="496"/>
      <c r="M513" s="496"/>
      <c r="N513" s="496"/>
      <c r="O513" s="496"/>
      <c r="P513" s="496"/>
      <c r="Q513" s="496"/>
      <c r="R513" s="496"/>
      <c r="S513" s="496"/>
      <c r="T513" s="496"/>
      <c r="U513" s="392" t="str">
        <f t="array" ref="U513">IFERROR(IF(INDEX('Disaggregation Data'!$O$475:$O$826,MATCH(RIGHT(X513,255),RIGHT('Disaggregation Data'!$J$475:$J$826,255),0))=0,"",INDEX('Disaggregation Data'!$O$475:$O$826,MATCH(RIGHT(X513,255),RIGHT('Disaggregation Data'!J$475:$J$826,255),0))),"")</f>
        <v/>
      </c>
      <c r="V513" s="405" t="str">
        <f t="array" ref="V513">IFERROR(IF(INDEX('Disaggregation Data'!$P$475:$P$826,MATCH(RIGHT(X513,255),RIGHT('Disaggregation Data'!$J$475:$J$826,255),0))=0,"",INDEX('Disaggregation Data'!$P$475:$P$826,MATCH(RIGHT(X513,255),RIGHT('Disaggregation Data'!J$475:$J$826,255),0))),"")</f>
        <v/>
      </c>
      <c r="W513" s="497"/>
      <c r="X513" s="497" t="str">
        <f t="shared" si="32"/>
        <v/>
      </c>
      <c r="Y513" s="497">
        <f t="shared" si="33"/>
        <v>27</v>
      </c>
      <c r="Z513" s="497" t="str">
        <f t="shared" si="34"/>
        <v/>
      </c>
      <c r="AA513" s="497" t="b">
        <f t="shared" si="35"/>
        <v>0</v>
      </c>
      <c r="AB513" s="497" t="s">
        <v>2094</v>
      </c>
      <c r="AC513" s="497" t="str">
        <f t="array" ref="AC513">IFERROR(IF(INDEX('Disaggregation Records'!$G$95:$G$183,MATCH(LEFT(Z513,255),LEFT('Disaggregation Records'!$D$95:$D$183,255),0))=0,"",INDEX('Disaggregation Records'!$G$95:$G$183,MATCH(LEFT(Z513,255),LEFT('Disaggregation Records'!$D$95:$D$183,255),0))),"")</f>
        <v/>
      </c>
      <c r="AD513" s="497" t="s">
        <v>805</v>
      </c>
      <c r="AE513" s="218"/>
      <c r="AF513" s="494"/>
      <c r="AG513" s="494"/>
    </row>
    <row r="514" spans="1:33" ht="37.5" customHeight="1" x14ac:dyDescent="0.25">
      <c r="A514" s="367">
        <v>3</v>
      </c>
      <c r="B514" s="386" t="str">
        <f>IFERROR(VLOOKUP(A514,'Coverage Indicators - Section D'!$A$10:$Y$47,25,FALSE),"")</f>
        <v/>
      </c>
      <c r="C514" s="490" t="str">
        <f t="array" ref="C514">IFERROR(IF(INDEX('Disaggregation Records'!$E$95:$E$183,MATCH(RIGHT(Z514,255),RIGHT('Disaggregation Records'!$D$95:$D$183,255),0))=0,"",INDEX('Disaggregation Records'!$E$95:$E$183,MATCH(RIGHT(Z514,255),RIGHT('Disaggregation Records'!$D$95:$D$183,255),0))),"")</f>
        <v/>
      </c>
      <c r="D514" s="490" t="str">
        <f t="array" ref="D514">IFERROR(IF(INDEX('Disaggregation Records'!$F$95:$F$183,MATCH(RIGHT(Z514,255),RIGHT('Disaggregation Records'!$D$95:$D$183,255),0))=0,"",INDEX('Disaggregation Records'!$F$95:$F$183,MATCH(RIGHT(Z514,255),RIGHT('Disaggregation Records'!$D$95:$D$183,255),0))),"")</f>
        <v/>
      </c>
      <c r="E514" s="388" t="str">
        <f t="array" ref="E514">IFERROR(IF(INDEX('Disaggregation Data'!$K$475:$K$826,MATCH(RIGHT(X514,255),RIGHT('Disaggregation Data'!$J$475:$J$826,255),0))=0,"",INDEX('Disaggregation Data'!$K$475:$K$826,MATCH(RIGHT(X514,255),RIGHT('Disaggregation Data'!J$475:$J$826,255),0))),"")</f>
        <v/>
      </c>
      <c r="F514" s="389" t="str">
        <f t="array" ref="F514">IFERROR(IF(INDEX('Disaggregation Data'!$L$475:$L$826,MATCH(RIGHT(X514,255),RIGHT('Disaggregation Data'!$J$475:$J$826,255),0))=0,"",INDEX('Disaggregation Data'!$L$475:$L$826,MATCH(RIGHT(X514,255),RIGHT('Disaggregation Data'!J$475:$J$826,255),0))),"")</f>
        <v/>
      </c>
      <c r="G514" s="458" t="str">
        <f t="array" ref="G514">IFERROR(IF(INDEX('Disaggregation Data'!$M$475:$M$826,MATCH(RIGHT(X514,255),RIGHT('Disaggregation Data'!$J$475:$J$826,255),0))=0,(E514/F514)*100,INDEX('Disaggregation Data'!$M$475:$M$826,MATCH(RIGHT(X514,255),RIGHT('Disaggregation Data'!J$475:$J$826,255),0))),"")</f>
        <v/>
      </c>
      <c r="H514" s="392" t="str">
        <f t="array" ref="H514">IFERROR(IF(INDEX('Disaggregation Data'!$N$475:$N$826,MATCH(RIGHT(X514,255),RIGHT('Disaggregation Data'!$J$475:$J$826,255),0))=0,"",INDEX('Disaggregation Data'!$N$475:$N$826,MATCH(RIGHT(X514,255),RIGHT('Disaggregation Data'!J$475:$J$826,255),0))),"")</f>
        <v/>
      </c>
      <c r="I514" s="496"/>
      <c r="J514" s="496"/>
      <c r="K514" s="496"/>
      <c r="L514" s="496"/>
      <c r="M514" s="496"/>
      <c r="N514" s="496"/>
      <c r="O514" s="496"/>
      <c r="P514" s="496"/>
      <c r="Q514" s="496"/>
      <c r="R514" s="496"/>
      <c r="S514" s="496"/>
      <c r="T514" s="496"/>
      <c r="U514" s="392" t="str">
        <f t="array" ref="U514">IFERROR(IF(INDEX('Disaggregation Data'!$O$475:$O$826,MATCH(RIGHT(X514,255),RIGHT('Disaggregation Data'!$J$475:$J$826,255),0))=0,"",INDEX('Disaggregation Data'!$O$475:$O$826,MATCH(RIGHT(X514,255),RIGHT('Disaggregation Data'!J$475:$J$826,255),0))),"")</f>
        <v/>
      </c>
      <c r="V514" s="405" t="str">
        <f t="array" ref="V514">IFERROR(IF(INDEX('Disaggregation Data'!$P$475:$P$826,MATCH(RIGHT(X514,255),RIGHT('Disaggregation Data'!$J$475:$J$826,255),0))=0,"",INDEX('Disaggregation Data'!$P$475:$P$826,MATCH(RIGHT(X514,255),RIGHT('Disaggregation Data'!J$475:$J$826,255),0))),"")</f>
        <v/>
      </c>
      <c r="W514" s="497"/>
      <c r="X514" s="497" t="str">
        <f t="shared" si="32"/>
        <v/>
      </c>
      <c r="Y514" s="497">
        <f t="shared" si="33"/>
        <v>28</v>
      </c>
      <c r="Z514" s="497" t="str">
        <f t="shared" si="34"/>
        <v/>
      </c>
      <c r="AA514" s="497" t="b">
        <f t="shared" si="35"/>
        <v>0</v>
      </c>
      <c r="AB514" s="497" t="s">
        <v>2095</v>
      </c>
      <c r="AC514" s="497" t="str">
        <f t="array" ref="AC514">IFERROR(IF(INDEX('Disaggregation Records'!$G$95:$G$183,MATCH(LEFT(Z514,255),LEFT('Disaggregation Records'!$D$95:$D$183,255),0))=0,"",INDEX('Disaggregation Records'!$G$95:$G$183,MATCH(LEFT(Z514,255),LEFT('Disaggregation Records'!$D$95:$D$183,255),0))),"")</f>
        <v/>
      </c>
      <c r="AD514" s="497" t="s">
        <v>805</v>
      </c>
      <c r="AE514" s="218"/>
      <c r="AF514" s="494"/>
      <c r="AG514" s="494"/>
    </row>
    <row r="515" spans="1:33" ht="37.5" customHeight="1" x14ac:dyDescent="0.25">
      <c r="A515" s="367">
        <v>3</v>
      </c>
      <c r="B515" s="386" t="str">
        <f>IFERROR(VLOOKUP(A515,'Coverage Indicators - Section D'!$A$10:$Y$47,25,FALSE),"")</f>
        <v/>
      </c>
      <c r="C515" s="490" t="str">
        <f t="array" ref="C515">IFERROR(IF(INDEX('Disaggregation Records'!$E$95:$E$183,MATCH(RIGHT(Z515,255),RIGHT('Disaggregation Records'!$D$95:$D$183,255),0))=0,"",INDEX('Disaggregation Records'!$E$95:$E$183,MATCH(RIGHT(Z515,255),RIGHT('Disaggregation Records'!$D$95:$D$183,255),0))),"")</f>
        <v/>
      </c>
      <c r="D515" s="490" t="str">
        <f t="array" ref="D515">IFERROR(IF(INDEX('Disaggregation Records'!$F$95:$F$183,MATCH(RIGHT(Z515,255),RIGHT('Disaggregation Records'!$D$95:$D$183,255),0))=0,"",INDEX('Disaggregation Records'!$F$95:$F$183,MATCH(RIGHT(Z515,255),RIGHT('Disaggregation Records'!$D$95:$D$183,255),0))),"")</f>
        <v/>
      </c>
      <c r="E515" s="388" t="str">
        <f t="array" ref="E515">IFERROR(IF(INDEX('Disaggregation Data'!$K$475:$K$826,MATCH(RIGHT(X515,255),RIGHT('Disaggregation Data'!$J$475:$J$826,255),0))=0,"",INDEX('Disaggregation Data'!$K$475:$K$826,MATCH(RIGHT(X515,255),RIGHT('Disaggregation Data'!J$475:$J$826,255),0))),"")</f>
        <v/>
      </c>
      <c r="F515" s="389" t="str">
        <f t="array" ref="F515">IFERROR(IF(INDEX('Disaggregation Data'!$L$475:$L$826,MATCH(RIGHT(X515,255),RIGHT('Disaggregation Data'!$J$475:$J$826,255),0))=0,"",INDEX('Disaggregation Data'!$L$475:$L$826,MATCH(RIGHT(X515,255),RIGHT('Disaggregation Data'!J$475:$J$826,255),0))),"")</f>
        <v/>
      </c>
      <c r="G515" s="458" t="str">
        <f t="array" ref="G515">IFERROR(IF(INDEX('Disaggregation Data'!$M$475:$M$826,MATCH(RIGHT(X515,255),RIGHT('Disaggregation Data'!$J$475:$J$826,255),0))=0,(E515/F515)*100,INDEX('Disaggregation Data'!$M$475:$M$826,MATCH(RIGHT(X515,255),RIGHT('Disaggregation Data'!J$475:$J$826,255),0))),"")</f>
        <v/>
      </c>
      <c r="H515" s="392" t="str">
        <f t="array" ref="H515">IFERROR(IF(INDEX('Disaggregation Data'!$N$475:$N$826,MATCH(RIGHT(X515,255),RIGHT('Disaggregation Data'!$J$475:$J$826,255),0))=0,"",INDEX('Disaggregation Data'!$N$475:$N$826,MATCH(RIGHT(X515,255),RIGHT('Disaggregation Data'!J$475:$J$826,255),0))),"")</f>
        <v/>
      </c>
      <c r="I515" s="496"/>
      <c r="J515" s="496"/>
      <c r="K515" s="496"/>
      <c r="L515" s="496"/>
      <c r="M515" s="496"/>
      <c r="N515" s="496"/>
      <c r="O515" s="496"/>
      <c r="P515" s="496"/>
      <c r="Q515" s="496"/>
      <c r="R515" s="496"/>
      <c r="S515" s="496"/>
      <c r="T515" s="496"/>
      <c r="U515" s="392" t="str">
        <f t="array" ref="U515">IFERROR(IF(INDEX('Disaggregation Data'!$O$475:$O$826,MATCH(RIGHT(X515,255),RIGHT('Disaggregation Data'!$J$475:$J$826,255),0))=0,"",INDEX('Disaggregation Data'!$O$475:$O$826,MATCH(RIGHT(X515,255),RIGHT('Disaggregation Data'!J$475:$J$826,255),0))),"")</f>
        <v/>
      </c>
      <c r="V515" s="405" t="str">
        <f t="array" ref="V515">IFERROR(IF(INDEX('Disaggregation Data'!$P$475:$P$826,MATCH(RIGHT(X515,255),RIGHT('Disaggregation Data'!$J$475:$J$826,255),0))=0,"",INDEX('Disaggregation Data'!$P$475:$P$826,MATCH(RIGHT(X515,255),RIGHT('Disaggregation Data'!J$475:$J$826,255),0))),"")</f>
        <v/>
      </c>
      <c r="W515" s="497"/>
      <c r="X515" s="497" t="str">
        <f t="shared" si="32"/>
        <v/>
      </c>
      <c r="Y515" s="497">
        <f t="shared" si="33"/>
        <v>29</v>
      </c>
      <c r="Z515" s="497" t="str">
        <f t="shared" si="34"/>
        <v/>
      </c>
      <c r="AA515" s="497" t="b">
        <f t="shared" si="35"/>
        <v>0</v>
      </c>
      <c r="AB515" s="497" t="s">
        <v>2096</v>
      </c>
      <c r="AC515" s="497" t="str">
        <f t="array" ref="AC515">IFERROR(IF(INDEX('Disaggregation Records'!$G$95:$G$183,MATCH(LEFT(Z515,255),LEFT('Disaggregation Records'!$D$95:$D$183,255),0))=0,"",INDEX('Disaggregation Records'!$G$95:$G$183,MATCH(LEFT(Z515,255),LEFT('Disaggregation Records'!$D$95:$D$183,255),0))),"")</f>
        <v/>
      </c>
      <c r="AD515" s="497" t="s">
        <v>805</v>
      </c>
      <c r="AE515" s="218"/>
      <c r="AF515" s="494"/>
      <c r="AG515" s="494"/>
    </row>
    <row r="516" spans="1:33" ht="37.5" customHeight="1" x14ac:dyDescent="0.25">
      <c r="A516" s="367">
        <v>3</v>
      </c>
      <c r="B516" s="386" t="str">
        <f>IFERROR(VLOOKUP(A516,'Coverage Indicators - Section D'!$A$10:$Y$47,25,FALSE),"")</f>
        <v/>
      </c>
      <c r="C516" s="490" t="str">
        <f t="array" ref="C516">IFERROR(IF(INDEX('Disaggregation Records'!$E$95:$E$183,MATCH(RIGHT(Z516,255),RIGHT('Disaggregation Records'!$D$95:$D$183,255),0))=0,"",INDEX('Disaggregation Records'!$E$95:$E$183,MATCH(RIGHT(Z516,255),RIGHT('Disaggregation Records'!$D$95:$D$183,255),0))),"")</f>
        <v/>
      </c>
      <c r="D516" s="490" t="str">
        <f t="array" ref="D516">IFERROR(IF(INDEX('Disaggregation Records'!$F$95:$F$183,MATCH(RIGHT(Z516,255),RIGHT('Disaggregation Records'!$D$95:$D$183,255),0))=0,"",INDEX('Disaggregation Records'!$F$95:$F$183,MATCH(RIGHT(Z516,255),RIGHT('Disaggregation Records'!$D$95:$D$183,255),0))),"")</f>
        <v/>
      </c>
      <c r="E516" s="388" t="str">
        <f t="array" ref="E516">IFERROR(IF(INDEX('Disaggregation Data'!$K$475:$K$826,MATCH(RIGHT(X516,255),RIGHT('Disaggregation Data'!$J$475:$J$826,255),0))=0,"",INDEX('Disaggregation Data'!$K$475:$K$826,MATCH(RIGHT(X516,255),RIGHT('Disaggregation Data'!J$475:$J$826,255),0))),"")</f>
        <v/>
      </c>
      <c r="F516" s="389" t="str">
        <f t="array" ref="F516">IFERROR(IF(INDEX('Disaggregation Data'!$L$475:$L$826,MATCH(RIGHT(X516,255),RIGHT('Disaggregation Data'!$J$475:$J$826,255),0))=0,"",INDEX('Disaggregation Data'!$L$475:$L$826,MATCH(RIGHT(X516,255),RIGHT('Disaggregation Data'!J$475:$J$826,255),0))),"")</f>
        <v/>
      </c>
      <c r="G516" s="458" t="str">
        <f t="array" ref="G516">IFERROR(IF(INDEX('Disaggregation Data'!$M$475:$M$826,MATCH(RIGHT(X516,255),RIGHT('Disaggregation Data'!$J$475:$J$826,255),0))=0,(E516/F516)*100,INDEX('Disaggregation Data'!$M$475:$M$826,MATCH(RIGHT(X516,255),RIGHT('Disaggregation Data'!J$475:$J$826,255),0))),"")</f>
        <v/>
      </c>
      <c r="H516" s="392" t="str">
        <f t="array" ref="H516">IFERROR(IF(INDEX('Disaggregation Data'!$N$475:$N$826,MATCH(RIGHT(X516,255),RIGHT('Disaggregation Data'!$J$475:$J$826,255),0))=0,"",INDEX('Disaggregation Data'!$N$475:$N$826,MATCH(RIGHT(X516,255),RIGHT('Disaggregation Data'!J$475:$J$826,255),0))),"")</f>
        <v/>
      </c>
      <c r="I516" s="496"/>
      <c r="J516" s="496"/>
      <c r="K516" s="496"/>
      <c r="L516" s="496"/>
      <c r="M516" s="496"/>
      <c r="N516" s="496"/>
      <c r="O516" s="496"/>
      <c r="P516" s="496"/>
      <c r="Q516" s="496"/>
      <c r="R516" s="496"/>
      <c r="S516" s="496"/>
      <c r="T516" s="496"/>
      <c r="U516" s="392" t="str">
        <f t="array" ref="U516">IFERROR(IF(INDEX('Disaggregation Data'!$O$475:$O$826,MATCH(RIGHT(X516,255),RIGHT('Disaggregation Data'!$J$475:$J$826,255),0))=0,"",INDEX('Disaggregation Data'!$O$475:$O$826,MATCH(RIGHT(X516,255),RIGHT('Disaggregation Data'!J$475:$J$826,255),0))),"")</f>
        <v/>
      </c>
      <c r="V516" s="405" t="str">
        <f t="array" ref="V516">IFERROR(IF(INDEX('Disaggregation Data'!$P$475:$P$826,MATCH(RIGHT(X516,255),RIGHT('Disaggregation Data'!$J$475:$J$826,255),0))=0,"",INDEX('Disaggregation Data'!$P$475:$P$826,MATCH(RIGHT(X516,255),RIGHT('Disaggregation Data'!J$475:$J$826,255),0))),"")</f>
        <v/>
      </c>
      <c r="W516" s="497"/>
      <c r="X516" s="497" t="str">
        <f t="shared" si="32"/>
        <v/>
      </c>
      <c r="Y516" s="497">
        <f t="shared" si="33"/>
        <v>30</v>
      </c>
      <c r="Z516" s="497" t="str">
        <f t="shared" si="34"/>
        <v/>
      </c>
      <c r="AA516" s="497" t="b">
        <f t="shared" si="35"/>
        <v>0</v>
      </c>
      <c r="AB516" s="497" t="s">
        <v>2097</v>
      </c>
      <c r="AC516" s="497" t="str">
        <f t="array" ref="AC516">IFERROR(IF(INDEX('Disaggregation Records'!$G$95:$G$183,MATCH(LEFT(Z516,255),LEFT('Disaggregation Records'!$D$95:$D$183,255),0))=0,"",INDEX('Disaggregation Records'!$G$95:$G$183,MATCH(LEFT(Z516,255),LEFT('Disaggregation Records'!$D$95:$D$183,255),0))),"")</f>
        <v/>
      </c>
      <c r="AD516" s="497" t="s">
        <v>805</v>
      </c>
      <c r="AE516" s="218"/>
      <c r="AF516" s="494"/>
      <c r="AG516" s="494"/>
    </row>
    <row r="517" spans="1:33" ht="37.5" customHeight="1" x14ac:dyDescent="0.25">
      <c r="A517" s="367">
        <v>4</v>
      </c>
      <c r="B517" s="386" t="str">
        <f>IFERROR(VLOOKUP(A517,'Coverage Indicators - Section D'!$A$10:$Y$47,25,FALSE),"")</f>
        <v/>
      </c>
      <c r="C517" s="490" t="str">
        <f t="array" ref="C517">IFERROR(IF(INDEX('Disaggregation Records'!$E$95:$E$183,MATCH(RIGHT(Z517,255),RIGHT('Disaggregation Records'!$D$95:$D$183,255),0))=0,"",INDEX('Disaggregation Records'!$E$95:$E$183,MATCH(RIGHT(Z517,255),RIGHT('Disaggregation Records'!$D$95:$D$183,255),0))),"")</f>
        <v/>
      </c>
      <c r="D517" s="490" t="str">
        <f t="array" ref="D517">IFERROR(IF(INDEX('Disaggregation Records'!$F$95:$F$183,MATCH(RIGHT(Z517,255),RIGHT('Disaggregation Records'!$D$95:$D$183,255),0))=0,"",INDEX('Disaggregation Records'!$F$95:$F$183,MATCH(RIGHT(Z517,255),RIGHT('Disaggregation Records'!$D$95:$D$183,255),0))),"")</f>
        <v/>
      </c>
      <c r="E517" s="388" t="str">
        <f t="array" ref="E517">IFERROR(IF(INDEX('Disaggregation Data'!$K$475:$K$826,MATCH(RIGHT(X517,255),RIGHT('Disaggregation Data'!$J$475:$J$826,255),0))=0,"",INDEX('Disaggregation Data'!$K$475:$K$826,MATCH(RIGHT(X517,255),RIGHT('Disaggregation Data'!J$475:$J$826,255),0))),"")</f>
        <v/>
      </c>
      <c r="F517" s="389" t="str">
        <f t="array" ref="F517">IFERROR(IF(INDEX('Disaggregation Data'!$L$475:$L$826,MATCH(RIGHT(X517,255),RIGHT('Disaggregation Data'!$J$475:$J$826,255),0))=0,"",INDEX('Disaggregation Data'!$L$475:$L$826,MATCH(RIGHT(X517,255),RIGHT('Disaggregation Data'!J$475:$J$826,255),0))),"")</f>
        <v/>
      </c>
      <c r="G517" s="458" t="str">
        <f t="array" ref="G517">IFERROR(IF(INDEX('Disaggregation Data'!$M$475:$M$826,MATCH(RIGHT(X517,255),RIGHT('Disaggregation Data'!$J$475:$J$826,255),0))=0,(E517/F517)*100,INDEX('Disaggregation Data'!$M$475:$M$826,MATCH(RIGHT(X517,255),RIGHT('Disaggregation Data'!J$475:$J$826,255),0))),"")</f>
        <v/>
      </c>
      <c r="H517" s="392" t="str">
        <f t="array" ref="H517">IFERROR(IF(INDEX('Disaggregation Data'!$N$475:$N$826,MATCH(RIGHT(X517,255),RIGHT('Disaggregation Data'!$J$475:$J$826,255),0))=0,"",INDEX('Disaggregation Data'!$N$475:$N$826,MATCH(RIGHT(X517,255),RIGHT('Disaggregation Data'!J$475:$J$826,255),0))),"")</f>
        <v/>
      </c>
      <c r="I517" s="496"/>
      <c r="J517" s="496"/>
      <c r="K517" s="496"/>
      <c r="L517" s="496"/>
      <c r="M517" s="496"/>
      <c r="N517" s="496"/>
      <c r="O517" s="496"/>
      <c r="P517" s="496"/>
      <c r="Q517" s="496"/>
      <c r="R517" s="496"/>
      <c r="S517" s="496"/>
      <c r="T517" s="496"/>
      <c r="U517" s="392" t="str">
        <f t="array" ref="U517">IFERROR(IF(INDEX('Disaggregation Data'!$O$475:$O$826,MATCH(RIGHT(X517,255),RIGHT('Disaggregation Data'!$J$475:$J$826,255),0))=0,"",INDEX('Disaggregation Data'!$O$475:$O$826,MATCH(RIGHT(X517,255),RIGHT('Disaggregation Data'!J$475:$J$826,255),0))),"")</f>
        <v/>
      </c>
      <c r="V517" s="405" t="str">
        <f t="array" ref="V517">IFERROR(IF(INDEX('Disaggregation Data'!$P$475:$P$826,MATCH(RIGHT(X517,255),RIGHT('Disaggregation Data'!$J$475:$J$826,255),0))=0,"",INDEX('Disaggregation Data'!$P$475:$P$826,MATCH(RIGHT(X517,255),RIGHT('Disaggregation Data'!J$475:$J$826,255),0))),"")</f>
        <v/>
      </c>
      <c r="W517" s="497"/>
      <c r="X517" s="497" t="str">
        <f t="shared" si="32"/>
        <v/>
      </c>
      <c r="Y517" s="497">
        <f t="shared" si="33"/>
        <v>31</v>
      </c>
      <c r="Z517" s="497" t="str">
        <f t="shared" si="34"/>
        <v/>
      </c>
      <c r="AA517" s="497" t="b">
        <f t="shared" si="35"/>
        <v>0</v>
      </c>
      <c r="AB517" s="497" t="s">
        <v>2098</v>
      </c>
      <c r="AC517" s="497" t="str">
        <f t="array" ref="AC517">IFERROR(IF(INDEX('Disaggregation Records'!$G$95:$G$183,MATCH(LEFT(Z517,255),LEFT('Disaggregation Records'!$D$95:$D$183,255),0))=0,"",INDEX('Disaggregation Records'!$G$95:$G$183,MATCH(LEFT(Z517,255),LEFT('Disaggregation Records'!$D$95:$D$183,255),0))),"")</f>
        <v/>
      </c>
      <c r="AD517" s="497" t="s">
        <v>806</v>
      </c>
      <c r="AE517" s="218"/>
      <c r="AF517" s="494"/>
      <c r="AG517" s="494"/>
    </row>
    <row r="518" spans="1:33" ht="37.5" customHeight="1" x14ac:dyDescent="0.25">
      <c r="A518" s="367">
        <v>4</v>
      </c>
      <c r="B518" s="386" t="str">
        <f>IFERROR(VLOOKUP(A518,'Coverage Indicators - Section D'!$A$10:$Y$47,25,FALSE),"")</f>
        <v/>
      </c>
      <c r="C518" s="490" t="str">
        <f t="array" ref="C518">IFERROR(IF(INDEX('Disaggregation Records'!$E$95:$E$183,MATCH(RIGHT(Z518,255),RIGHT('Disaggregation Records'!$D$95:$D$183,255),0))=0,"",INDEX('Disaggregation Records'!$E$95:$E$183,MATCH(RIGHT(Z518,255),RIGHT('Disaggregation Records'!$D$95:$D$183,255),0))),"")</f>
        <v/>
      </c>
      <c r="D518" s="490" t="str">
        <f t="array" ref="D518">IFERROR(IF(INDEX('Disaggregation Records'!$F$95:$F$183,MATCH(RIGHT(Z518,255),RIGHT('Disaggregation Records'!$D$95:$D$183,255),0))=0,"",INDEX('Disaggregation Records'!$F$95:$F$183,MATCH(RIGHT(Z518,255),RIGHT('Disaggregation Records'!$D$95:$D$183,255),0))),"")</f>
        <v/>
      </c>
      <c r="E518" s="388" t="str">
        <f t="array" ref="E518">IFERROR(IF(INDEX('Disaggregation Data'!$K$475:$K$826,MATCH(RIGHT(X518,255),RIGHT('Disaggregation Data'!$J$475:$J$826,255),0))=0,"",INDEX('Disaggregation Data'!$K$475:$K$826,MATCH(RIGHT(X518,255),RIGHT('Disaggregation Data'!J$475:$J$826,255),0))),"")</f>
        <v/>
      </c>
      <c r="F518" s="389" t="str">
        <f t="array" ref="F518">IFERROR(IF(INDEX('Disaggregation Data'!$L$475:$L$826,MATCH(RIGHT(X518,255),RIGHT('Disaggregation Data'!$J$475:$J$826,255),0))=0,"",INDEX('Disaggregation Data'!$L$475:$L$826,MATCH(RIGHT(X518,255),RIGHT('Disaggregation Data'!J$475:$J$826,255),0))),"")</f>
        <v/>
      </c>
      <c r="G518" s="458" t="str">
        <f t="array" ref="G518">IFERROR(IF(INDEX('Disaggregation Data'!$M$475:$M$826,MATCH(RIGHT(X518,255),RIGHT('Disaggregation Data'!$J$475:$J$826,255),0))=0,(E518/F518)*100,INDEX('Disaggregation Data'!$M$475:$M$826,MATCH(RIGHT(X518,255),RIGHT('Disaggregation Data'!J$475:$J$826,255),0))),"")</f>
        <v/>
      </c>
      <c r="H518" s="392" t="str">
        <f t="array" ref="H518">IFERROR(IF(INDEX('Disaggregation Data'!$N$475:$N$826,MATCH(RIGHT(X518,255),RIGHT('Disaggregation Data'!$J$475:$J$826,255),0))=0,"",INDEX('Disaggregation Data'!$N$475:$N$826,MATCH(RIGHT(X518,255),RIGHT('Disaggregation Data'!J$475:$J$826,255),0))),"")</f>
        <v/>
      </c>
      <c r="I518" s="496"/>
      <c r="J518" s="496"/>
      <c r="K518" s="496"/>
      <c r="L518" s="496"/>
      <c r="M518" s="496"/>
      <c r="N518" s="496"/>
      <c r="O518" s="496"/>
      <c r="P518" s="496"/>
      <c r="Q518" s="496"/>
      <c r="R518" s="496"/>
      <c r="S518" s="496"/>
      <c r="T518" s="496"/>
      <c r="U518" s="392" t="str">
        <f t="array" ref="U518">IFERROR(IF(INDEX('Disaggregation Data'!$O$475:$O$826,MATCH(RIGHT(X518,255),RIGHT('Disaggregation Data'!$J$475:$J$826,255),0))=0,"",INDEX('Disaggregation Data'!$O$475:$O$826,MATCH(RIGHT(X518,255),RIGHT('Disaggregation Data'!J$475:$J$826,255),0))),"")</f>
        <v/>
      </c>
      <c r="V518" s="405" t="str">
        <f t="array" ref="V518">IFERROR(IF(INDEX('Disaggregation Data'!$P$475:$P$826,MATCH(RIGHT(X518,255),RIGHT('Disaggregation Data'!$J$475:$J$826,255),0))=0,"",INDEX('Disaggregation Data'!$P$475:$P$826,MATCH(RIGHT(X518,255),RIGHT('Disaggregation Data'!J$475:$J$826,255),0))),"")</f>
        <v/>
      </c>
      <c r="W518" s="497"/>
      <c r="X518" s="497" t="str">
        <f t="shared" si="32"/>
        <v/>
      </c>
      <c r="Y518" s="497">
        <f t="shared" si="33"/>
        <v>32</v>
      </c>
      <c r="Z518" s="497" t="str">
        <f t="shared" si="34"/>
        <v/>
      </c>
      <c r="AA518" s="497" t="b">
        <f t="shared" si="35"/>
        <v>0</v>
      </c>
      <c r="AB518" s="497" t="s">
        <v>2099</v>
      </c>
      <c r="AC518" s="497" t="str">
        <f t="array" ref="AC518">IFERROR(IF(INDEX('Disaggregation Records'!$G$95:$G$183,MATCH(LEFT(Z518,255),LEFT('Disaggregation Records'!$D$95:$D$183,255),0))=0,"",INDEX('Disaggregation Records'!$G$95:$G$183,MATCH(LEFT(Z518,255),LEFT('Disaggregation Records'!$D$95:$D$183,255),0))),"")</f>
        <v/>
      </c>
      <c r="AD518" s="497" t="s">
        <v>806</v>
      </c>
      <c r="AE518" s="218"/>
      <c r="AF518" s="494"/>
      <c r="AG518" s="494"/>
    </row>
    <row r="519" spans="1:33" ht="37.5" customHeight="1" x14ac:dyDescent="0.25">
      <c r="A519" s="367">
        <v>4</v>
      </c>
      <c r="B519" s="386" t="str">
        <f>IFERROR(VLOOKUP(A519,'Coverage Indicators - Section D'!$A$10:$Y$47,25,FALSE),"")</f>
        <v/>
      </c>
      <c r="C519" s="490" t="str">
        <f t="array" ref="C519">IFERROR(IF(INDEX('Disaggregation Records'!$E$95:$E$183,MATCH(RIGHT(Z519,255),RIGHT('Disaggregation Records'!$D$95:$D$183,255),0))=0,"",INDEX('Disaggregation Records'!$E$95:$E$183,MATCH(RIGHT(Z519,255),RIGHT('Disaggregation Records'!$D$95:$D$183,255),0))),"")</f>
        <v/>
      </c>
      <c r="D519" s="490" t="str">
        <f t="array" ref="D519">IFERROR(IF(INDEX('Disaggregation Records'!$F$95:$F$183,MATCH(RIGHT(Z519,255),RIGHT('Disaggregation Records'!$D$95:$D$183,255),0))=0,"",INDEX('Disaggregation Records'!$F$95:$F$183,MATCH(RIGHT(Z519,255),RIGHT('Disaggregation Records'!$D$95:$D$183,255),0))),"")</f>
        <v/>
      </c>
      <c r="E519" s="388" t="str">
        <f t="array" ref="E519">IFERROR(IF(INDEX('Disaggregation Data'!$K$475:$K$826,MATCH(RIGHT(X519,255),RIGHT('Disaggregation Data'!$J$475:$J$826,255),0))=0,"",INDEX('Disaggregation Data'!$K$475:$K$826,MATCH(RIGHT(X519,255),RIGHT('Disaggregation Data'!J$475:$J$826,255),0))),"")</f>
        <v/>
      </c>
      <c r="F519" s="389" t="str">
        <f t="array" ref="F519">IFERROR(IF(INDEX('Disaggregation Data'!$L$475:$L$826,MATCH(RIGHT(X519,255),RIGHT('Disaggregation Data'!$J$475:$J$826,255),0))=0,"",INDEX('Disaggregation Data'!$L$475:$L$826,MATCH(RIGHT(X519,255),RIGHT('Disaggregation Data'!J$475:$J$826,255),0))),"")</f>
        <v/>
      </c>
      <c r="G519" s="458" t="str">
        <f t="array" ref="G519">IFERROR(IF(INDEX('Disaggregation Data'!$M$475:$M$826,MATCH(RIGHT(X519,255),RIGHT('Disaggregation Data'!$J$475:$J$826,255),0))=0,(E519/F519)*100,INDEX('Disaggregation Data'!$M$475:$M$826,MATCH(RIGHT(X519,255),RIGHT('Disaggregation Data'!J$475:$J$826,255),0))),"")</f>
        <v/>
      </c>
      <c r="H519" s="392" t="str">
        <f t="array" ref="H519">IFERROR(IF(INDEX('Disaggregation Data'!$N$475:$N$826,MATCH(RIGHT(X519,255),RIGHT('Disaggregation Data'!$J$475:$J$826,255),0))=0,"",INDEX('Disaggregation Data'!$N$475:$N$826,MATCH(RIGHT(X519,255),RIGHT('Disaggregation Data'!J$475:$J$826,255),0))),"")</f>
        <v/>
      </c>
      <c r="I519" s="496"/>
      <c r="J519" s="496"/>
      <c r="K519" s="496"/>
      <c r="L519" s="496"/>
      <c r="M519" s="496"/>
      <c r="N519" s="496"/>
      <c r="O519" s="496"/>
      <c r="P519" s="496"/>
      <c r="Q519" s="496"/>
      <c r="R519" s="496"/>
      <c r="S519" s="496"/>
      <c r="T519" s="496"/>
      <c r="U519" s="392" t="str">
        <f t="array" ref="U519">IFERROR(IF(INDEX('Disaggregation Data'!$O$475:$O$826,MATCH(RIGHT(X519,255),RIGHT('Disaggregation Data'!$J$475:$J$826,255),0))=0,"",INDEX('Disaggregation Data'!$O$475:$O$826,MATCH(RIGHT(X519,255),RIGHT('Disaggregation Data'!J$475:$J$826,255),0))),"")</f>
        <v/>
      </c>
      <c r="V519" s="405" t="str">
        <f t="array" ref="V519">IFERROR(IF(INDEX('Disaggregation Data'!$P$475:$P$826,MATCH(RIGHT(X519,255),RIGHT('Disaggregation Data'!$J$475:$J$826,255),0))=0,"",INDEX('Disaggregation Data'!$P$475:$P$826,MATCH(RIGHT(X519,255),RIGHT('Disaggregation Data'!J$475:$J$826,255),0))),"")</f>
        <v/>
      </c>
      <c r="W519" s="497"/>
      <c r="X519" s="497" t="str">
        <f t="shared" si="32"/>
        <v/>
      </c>
      <c r="Y519" s="497">
        <f t="shared" si="33"/>
        <v>33</v>
      </c>
      <c r="Z519" s="497" t="str">
        <f t="shared" si="34"/>
        <v/>
      </c>
      <c r="AA519" s="497" t="b">
        <f t="shared" si="35"/>
        <v>0</v>
      </c>
      <c r="AB519" s="497" t="s">
        <v>2100</v>
      </c>
      <c r="AC519" s="497" t="str">
        <f t="array" ref="AC519">IFERROR(IF(INDEX('Disaggregation Records'!$G$95:$G$183,MATCH(LEFT(Z519,255),LEFT('Disaggregation Records'!$D$95:$D$183,255),0))=0,"",INDEX('Disaggregation Records'!$G$95:$G$183,MATCH(LEFT(Z519,255),LEFT('Disaggregation Records'!$D$95:$D$183,255),0))),"")</f>
        <v/>
      </c>
      <c r="AD519" s="497" t="s">
        <v>806</v>
      </c>
      <c r="AE519" s="218"/>
      <c r="AF519" s="494"/>
      <c r="AG519" s="494"/>
    </row>
    <row r="520" spans="1:33" ht="37.5" customHeight="1" x14ac:dyDescent="0.25">
      <c r="A520" s="367">
        <v>4</v>
      </c>
      <c r="B520" s="386" t="str">
        <f>IFERROR(VLOOKUP(A520,'Coverage Indicators - Section D'!$A$10:$Y$47,25,FALSE),"")</f>
        <v/>
      </c>
      <c r="C520" s="490" t="str">
        <f t="array" ref="C520">IFERROR(IF(INDEX('Disaggregation Records'!$E$95:$E$183,MATCH(RIGHT(Z520,255),RIGHT('Disaggregation Records'!$D$95:$D$183,255),0))=0,"",INDEX('Disaggregation Records'!$E$95:$E$183,MATCH(RIGHT(Z520,255),RIGHT('Disaggregation Records'!$D$95:$D$183,255),0))),"")</f>
        <v/>
      </c>
      <c r="D520" s="490" t="str">
        <f t="array" ref="D520">IFERROR(IF(INDEX('Disaggregation Records'!$F$95:$F$183,MATCH(RIGHT(Z520,255),RIGHT('Disaggregation Records'!$D$95:$D$183,255),0))=0,"",INDEX('Disaggregation Records'!$F$95:$F$183,MATCH(RIGHT(Z520,255),RIGHT('Disaggregation Records'!$D$95:$D$183,255),0))),"")</f>
        <v/>
      </c>
      <c r="E520" s="388" t="str">
        <f t="array" ref="E520">IFERROR(IF(INDEX('Disaggregation Data'!$K$475:$K$826,MATCH(RIGHT(X520,255),RIGHT('Disaggregation Data'!$J$475:$J$826,255),0))=0,"",INDEX('Disaggregation Data'!$K$475:$K$826,MATCH(RIGHT(X520,255),RIGHT('Disaggregation Data'!J$475:$J$826,255),0))),"")</f>
        <v/>
      </c>
      <c r="F520" s="389" t="str">
        <f t="array" ref="F520">IFERROR(IF(INDEX('Disaggregation Data'!$L$475:$L$826,MATCH(RIGHT(X520,255),RIGHT('Disaggregation Data'!$J$475:$J$826,255),0))=0,"",INDEX('Disaggregation Data'!$L$475:$L$826,MATCH(RIGHT(X520,255),RIGHT('Disaggregation Data'!J$475:$J$826,255),0))),"")</f>
        <v/>
      </c>
      <c r="G520" s="458" t="str">
        <f t="array" ref="G520">IFERROR(IF(INDEX('Disaggregation Data'!$M$475:$M$826,MATCH(RIGHT(X520,255),RIGHT('Disaggregation Data'!$J$475:$J$826,255),0))=0,(E520/F520)*100,INDEX('Disaggregation Data'!$M$475:$M$826,MATCH(RIGHT(X520,255),RIGHT('Disaggregation Data'!J$475:$J$826,255),0))),"")</f>
        <v/>
      </c>
      <c r="H520" s="392" t="str">
        <f t="array" ref="H520">IFERROR(IF(INDEX('Disaggregation Data'!$N$475:$N$826,MATCH(RIGHT(X520,255),RIGHT('Disaggregation Data'!$J$475:$J$826,255),0))=0,"",INDEX('Disaggregation Data'!$N$475:$N$826,MATCH(RIGHT(X520,255),RIGHT('Disaggregation Data'!J$475:$J$826,255),0))),"")</f>
        <v/>
      </c>
      <c r="I520" s="496"/>
      <c r="J520" s="496"/>
      <c r="K520" s="496"/>
      <c r="L520" s="496"/>
      <c r="M520" s="496"/>
      <c r="N520" s="496"/>
      <c r="O520" s="496"/>
      <c r="P520" s="496"/>
      <c r="Q520" s="496"/>
      <c r="R520" s="496"/>
      <c r="S520" s="496"/>
      <c r="T520" s="496"/>
      <c r="U520" s="392" t="str">
        <f t="array" ref="U520">IFERROR(IF(INDEX('Disaggregation Data'!$O$475:$O$826,MATCH(RIGHT(X520,255),RIGHT('Disaggregation Data'!$J$475:$J$826,255),0))=0,"",INDEX('Disaggregation Data'!$O$475:$O$826,MATCH(RIGHT(X520,255),RIGHT('Disaggregation Data'!J$475:$J$826,255),0))),"")</f>
        <v/>
      </c>
      <c r="V520" s="405" t="str">
        <f t="array" ref="V520">IFERROR(IF(INDEX('Disaggregation Data'!$P$475:$P$826,MATCH(RIGHT(X520,255),RIGHT('Disaggregation Data'!$J$475:$J$826,255),0))=0,"",INDEX('Disaggregation Data'!$P$475:$P$826,MATCH(RIGHT(X520,255),RIGHT('Disaggregation Data'!J$475:$J$826,255),0))),"")</f>
        <v/>
      </c>
      <c r="W520" s="497"/>
      <c r="X520" s="497" t="str">
        <f t="shared" si="32"/>
        <v/>
      </c>
      <c r="Y520" s="497">
        <f t="shared" si="33"/>
        <v>34</v>
      </c>
      <c r="Z520" s="497" t="str">
        <f t="shared" si="34"/>
        <v/>
      </c>
      <c r="AA520" s="497" t="b">
        <f t="shared" si="35"/>
        <v>0</v>
      </c>
      <c r="AB520" s="497" t="s">
        <v>2101</v>
      </c>
      <c r="AC520" s="497" t="str">
        <f t="array" ref="AC520">IFERROR(IF(INDEX('Disaggregation Records'!$G$95:$G$183,MATCH(LEFT(Z520,255),LEFT('Disaggregation Records'!$D$95:$D$183,255),0))=0,"",INDEX('Disaggregation Records'!$G$95:$G$183,MATCH(LEFT(Z520,255),LEFT('Disaggregation Records'!$D$95:$D$183,255),0))),"")</f>
        <v/>
      </c>
      <c r="AD520" s="497" t="s">
        <v>806</v>
      </c>
      <c r="AE520" s="218"/>
      <c r="AF520" s="494"/>
      <c r="AG520" s="494"/>
    </row>
    <row r="521" spans="1:33" ht="37.5" customHeight="1" x14ac:dyDescent="0.25">
      <c r="A521" s="367">
        <v>4</v>
      </c>
      <c r="B521" s="386" t="str">
        <f>IFERROR(VLOOKUP(A521,'Coverage Indicators - Section D'!$A$10:$Y$47,25,FALSE),"")</f>
        <v/>
      </c>
      <c r="C521" s="490" t="str">
        <f t="array" ref="C521">IFERROR(IF(INDEX('Disaggregation Records'!$E$95:$E$183,MATCH(RIGHT(Z521,255),RIGHT('Disaggregation Records'!$D$95:$D$183,255),0))=0,"",INDEX('Disaggregation Records'!$E$95:$E$183,MATCH(RIGHT(Z521,255),RIGHT('Disaggregation Records'!$D$95:$D$183,255),0))),"")</f>
        <v/>
      </c>
      <c r="D521" s="490" t="str">
        <f t="array" ref="D521">IFERROR(IF(INDEX('Disaggregation Records'!$F$95:$F$183,MATCH(RIGHT(Z521,255),RIGHT('Disaggregation Records'!$D$95:$D$183,255),0))=0,"",INDEX('Disaggregation Records'!$F$95:$F$183,MATCH(RIGHT(Z521,255),RIGHT('Disaggregation Records'!$D$95:$D$183,255),0))),"")</f>
        <v/>
      </c>
      <c r="E521" s="388" t="str">
        <f t="array" ref="E521">IFERROR(IF(INDEX('Disaggregation Data'!$K$475:$K$826,MATCH(RIGHT(X521,255),RIGHT('Disaggregation Data'!$J$475:$J$826,255),0))=0,"",INDEX('Disaggregation Data'!$K$475:$K$826,MATCH(RIGHT(X521,255),RIGHT('Disaggregation Data'!J$475:$J$826,255),0))),"")</f>
        <v/>
      </c>
      <c r="F521" s="389" t="str">
        <f t="array" ref="F521">IFERROR(IF(INDEX('Disaggregation Data'!$L$475:$L$826,MATCH(RIGHT(X521,255),RIGHT('Disaggregation Data'!$J$475:$J$826,255),0))=0,"",INDEX('Disaggregation Data'!$L$475:$L$826,MATCH(RIGHT(X521,255),RIGHT('Disaggregation Data'!J$475:$J$826,255),0))),"")</f>
        <v/>
      </c>
      <c r="G521" s="458" t="str">
        <f t="array" ref="G521">IFERROR(IF(INDEX('Disaggregation Data'!$M$475:$M$826,MATCH(RIGHT(X521,255),RIGHT('Disaggregation Data'!$J$475:$J$826,255),0))=0,(E521/F521)*100,INDEX('Disaggregation Data'!$M$475:$M$826,MATCH(RIGHT(X521,255),RIGHT('Disaggregation Data'!J$475:$J$826,255),0))),"")</f>
        <v/>
      </c>
      <c r="H521" s="392" t="str">
        <f t="array" ref="H521">IFERROR(IF(INDEX('Disaggregation Data'!$N$475:$N$826,MATCH(RIGHT(X521,255),RIGHT('Disaggregation Data'!$J$475:$J$826,255),0))=0,"",INDEX('Disaggregation Data'!$N$475:$N$826,MATCH(RIGHT(X521,255),RIGHT('Disaggregation Data'!J$475:$J$826,255),0))),"")</f>
        <v/>
      </c>
      <c r="I521" s="496"/>
      <c r="J521" s="496"/>
      <c r="K521" s="496"/>
      <c r="L521" s="496"/>
      <c r="M521" s="496"/>
      <c r="N521" s="496"/>
      <c r="O521" s="496"/>
      <c r="P521" s="496"/>
      <c r="Q521" s="496"/>
      <c r="R521" s="496"/>
      <c r="S521" s="496"/>
      <c r="T521" s="496"/>
      <c r="U521" s="392" t="str">
        <f t="array" ref="U521">IFERROR(IF(INDEX('Disaggregation Data'!$O$475:$O$826,MATCH(RIGHT(X521,255),RIGHT('Disaggregation Data'!$J$475:$J$826,255),0))=0,"",INDEX('Disaggregation Data'!$O$475:$O$826,MATCH(RIGHT(X521,255),RIGHT('Disaggregation Data'!J$475:$J$826,255),0))),"")</f>
        <v/>
      </c>
      <c r="V521" s="405" t="str">
        <f t="array" ref="V521">IFERROR(IF(INDEX('Disaggregation Data'!$P$475:$P$826,MATCH(RIGHT(X521,255),RIGHT('Disaggregation Data'!$J$475:$J$826,255),0))=0,"",INDEX('Disaggregation Data'!$P$475:$P$826,MATCH(RIGHT(X521,255),RIGHT('Disaggregation Data'!J$475:$J$826,255),0))),"")</f>
        <v/>
      </c>
      <c r="W521" s="497"/>
      <c r="X521" s="497" t="str">
        <f t="shared" si="32"/>
        <v/>
      </c>
      <c r="Y521" s="497">
        <f t="shared" si="33"/>
        <v>35</v>
      </c>
      <c r="Z521" s="497" t="str">
        <f t="shared" si="34"/>
        <v/>
      </c>
      <c r="AA521" s="497" t="b">
        <f t="shared" si="35"/>
        <v>0</v>
      </c>
      <c r="AB521" s="497" t="s">
        <v>2102</v>
      </c>
      <c r="AC521" s="497" t="str">
        <f t="array" ref="AC521">IFERROR(IF(INDEX('Disaggregation Records'!$G$95:$G$183,MATCH(LEFT(Z521,255),LEFT('Disaggregation Records'!$D$95:$D$183,255),0))=0,"",INDEX('Disaggregation Records'!$G$95:$G$183,MATCH(LEFT(Z521,255),LEFT('Disaggregation Records'!$D$95:$D$183,255),0))),"")</f>
        <v/>
      </c>
      <c r="AD521" s="497" t="s">
        <v>806</v>
      </c>
      <c r="AE521" s="218"/>
      <c r="AF521" s="494"/>
      <c r="AG521" s="494"/>
    </row>
    <row r="522" spans="1:33" ht="37.5" customHeight="1" x14ac:dyDescent="0.25">
      <c r="A522" s="367">
        <v>4</v>
      </c>
      <c r="B522" s="386" t="str">
        <f>IFERROR(VLOOKUP(A522,'Coverage Indicators - Section D'!$A$10:$Y$47,25,FALSE),"")</f>
        <v/>
      </c>
      <c r="C522" s="490" t="str">
        <f t="array" ref="C522">IFERROR(IF(INDEX('Disaggregation Records'!$E$95:$E$183,MATCH(RIGHT(Z522,255),RIGHT('Disaggregation Records'!$D$95:$D$183,255),0))=0,"",INDEX('Disaggregation Records'!$E$95:$E$183,MATCH(RIGHT(Z522,255),RIGHT('Disaggregation Records'!$D$95:$D$183,255),0))),"")</f>
        <v/>
      </c>
      <c r="D522" s="490" t="str">
        <f t="array" ref="D522">IFERROR(IF(INDEX('Disaggregation Records'!$F$95:$F$183,MATCH(RIGHT(Z522,255),RIGHT('Disaggregation Records'!$D$95:$D$183,255),0))=0,"",INDEX('Disaggregation Records'!$F$95:$F$183,MATCH(RIGHT(Z522,255),RIGHT('Disaggregation Records'!$D$95:$D$183,255),0))),"")</f>
        <v/>
      </c>
      <c r="E522" s="388" t="str">
        <f t="array" ref="E522">IFERROR(IF(INDEX('Disaggregation Data'!$K$475:$K$826,MATCH(RIGHT(X522,255),RIGHT('Disaggregation Data'!$J$475:$J$826,255),0))=0,"",INDEX('Disaggregation Data'!$K$475:$K$826,MATCH(RIGHT(X522,255),RIGHT('Disaggregation Data'!J$475:$J$826,255),0))),"")</f>
        <v/>
      </c>
      <c r="F522" s="389" t="str">
        <f t="array" ref="F522">IFERROR(IF(INDEX('Disaggregation Data'!$L$475:$L$826,MATCH(RIGHT(X522,255),RIGHT('Disaggregation Data'!$J$475:$J$826,255),0))=0,"",INDEX('Disaggregation Data'!$L$475:$L$826,MATCH(RIGHT(X522,255),RIGHT('Disaggregation Data'!J$475:$J$826,255),0))),"")</f>
        <v/>
      </c>
      <c r="G522" s="458" t="str">
        <f t="array" ref="G522">IFERROR(IF(INDEX('Disaggregation Data'!$M$475:$M$826,MATCH(RIGHT(X522,255),RIGHT('Disaggregation Data'!$J$475:$J$826,255),0))=0,(E522/F522)*100,INDEX('Disaggregation Data'!$M$475:$M$826,MATCH(RIGHT(X522,255),RIGHT('Disaggregation Data'!J$475:$J$826,255),0))),"")</f>
        <v/>
      </c>
      <c r="H522" s="392" t="str">
        <f t="array" ref="H522">IFERROR(IF(INDEX('Disaggregation Data'!$N$475:$N$826,MATCH(RIGHT(X522,255),RIGHT('Disaggregation Data'!$J$475:$J$826,255),0))=0,"",INDEX('Disaggregation Data'!$N$475:$N$826,MATCH(RIGHT(X522,255),RIGHT('Disaggregation Data'!J$475:$J$826,255),0))),"")</f>
        <v/>
      </c>
      <c r="I522" s="496"/>
      <c r="J522" s="496"/>
      <c r="K522" s="496"/>
      <c r="L522" s="496"/>
      <c r="M522" s="496"/>
      <c r="N522" s="496"/>
      <c r="O522" s="496"/>
      <c r="P522" s="496"/>
      <c r="Q522" s="496"/>
      <c r="R522" s="496"/>
      <c r="S522" s="496"/>
      <c r="T522" s="496"/>
      <c r="U522" s="392" t="str">
        <f t="array" ref="U522">IFERROR(IF(INDEX('Disaggregation Data'!$O$475:$O$826,MATCH(RIGHT(X522,255),RIGHT('Disaggregation Data'!$J$475:$J$826,255),0))=0,"",INDEX('Disaggregation Data'!$O$475:$O$826,MATCH(RIGHT(X522,255),RIGHT('Disaggregation Data'!J$475:$J$826,255),0))),"")</f>
        <v/>
      </c>
      <c r="V522" s="405" t="str">
        <f t="array" ref="V522">IFERROR(IF(INDEX('Disaggregation Data'!$P$475:$P$826,MATCH(RIGHT(X522,255),RIGHT('Disaggregation Data'!$J$475:$J$826,255),0))=0,"",INDEX('Disaggregation Data'!$P$475:$P$826,MATCH(RIGHT(X522,255),RIGHT('Disaggregation Data'!J$475:$J$826,255),0))),"")</f>
        <v/>
      </c>
      <c r="W522" s="497"/>
      <c r="X522" s="497" t="str">
        <f t="shared" si="32"/>
        <v/>
      </c>
      <c r="Y522" s="497">
        <f t="shared" si="33"/>
        <v>36</v>
      </c>
      <c r="Z522" s="497" t="str">
        <f t="shared" si="34"/>
        <v/>
      </c>
      <c r="AA522" s="497" t="b">
        <f t="shared" si="35"/>
        <v>0</v>
      </c>
      <c r="AB522" s="497" t="s">
        <v>2103</v>
      </c>
      <c r="AC522" s="497" t="str">
        <f t="array" ref="AC522">IFERROR(IF(INDEX('Disaggregation Records'!$G$95:$G$183,MATCH(LEFT(Z522,255),LEFT('Disaggregation Records'!$D$95:$D$183,255),0))=0,"",INDEX('Disaggregation Records'!$G$95:$G$183,MATCH(LEFT(Z522,255),LEFT('Disaggregation Records'!$D$95:$D$183,255),0))),"")</f>
        <v/>
      </c>
      <c r="AD522" s="497" t="s">
        <v>806</v>
      </c>
      <c r="AE522" s="218"/>
      <c r="AF522" s="494"/>
      <c r="AG522" s="494"/>
    </row>
    <row r="523" spans="1:33" ht="37.5" customHeight="1" x14ac:dyDescent="0.25">
      <c r="A523" s="367">
        <v>4</v>
      </c>
      <c r="B523" s="386" t="str">
        <f>IFERROR(VLOOKUP(A523,'Coverage Indicators - Section D'!$A$10:$Y$47,25,FALSE),"")</f>
        <v/>
      </c>
      <c r="C523" s="490" t="str">
        <f t="array" ref="C523">IFERROR(IF(INDEX('Disaggregation Records'!$E$95:$E$183,MATCH(RIGHT(Z523,255),RIGHT('Disaggregation Records'!$D$95:$D$183,255),0))=0,"",INDEX('Disaggregation Records'!$E$95:$E$183,MATCH(RIGHT(Z523,255),RIGHT('Disaggregation Records'!$D$95:$D$183,255),0))),"")</f>
        <v/>
      </c>
      <c r="D523" s="490" t="str">
        <f t="array" ref="D523">IFERROR(IF(INDEX('Disaggregation Records'!$F$95:$F$183,MATCH(RIGHT(Z523,255),RIGHT('Disaggregation Records'!$D$95:$D$183,255),0))=0,"",INDEX('Disaggregation Records'!$F$95:$F$183,MATCH(RIGHT(Z523,255),RIGHT('Disaggregation Records'!$D$95:$D$183,255),0))),"")</f>
        <v/>
      </c>
      <c r="E523" s="388" t="str">
        <f t="array" ref="E523">IFERROR(IF(INDEX('Disaggregation Data'!$K$475:$K$826,MATCH(RIGHT(X523,255),RIGHT('Disaggregation Data'!$J$475:$J$826,255),0))=0,"",INDEX('Disaggregation Data'!$K$475:$K$826,MATCH(RIGHT(X523,255),RIGHT('Disaggregation Data'!J$475:$J$826,255),0))),"")</f>
        <v/>
      </c>
      <c r="F523" s="389" t="str">
        <f t="array" ref="F523">IFERROR(IF(INDEX('Disaggregation Data'!$L$475:$L$826,MATCH(RIGHT(X523,255),RIGHT('Disaggregation Data'!$J$475:$J$826,255),0))=0,"",INDEX('Disaggregation Data'!$L$475:$L$826,MATCH(RIGHT(X523,255),RIGHT('Disaggregation Data'!J$475:$J$826,255),0))),"")</f>
        <v/>
      </c>
      <c r="G523" s="458" t="str">
        <f t="array" ref="G523">IFERROR(IF(INDEX('Disaggregation Data'!$M$475:$M$826,MATCH(RIGHT(X523,255),RIGHT('Disaggregation Data'!$J$475:$J$826,255),0))=0,(E523/F523)*100,INDEX('Disaggregation Data'!$M$475:$M$826,MATCH(RIGHT(X523,255),RIGHT('Disaggregation Data'!J$475:$J$826,255),0))),"")</f>
        <v/>
      </c>
      <c r="H523" s="392" t="str">
        <f t="array" ref="H523">IFERROR(IF(INDEX('Disaggregation Data'!$N$475:$N$826,MATCH(RIGHT(X523,255),RIGHT('Disaggregation Data'!$J$475:$J$826,255),0))=0,"",INDEX('Disaggregation Data'!$N$475:$N$826,MATCH(RIGHT(X523,255),RIGHT('Disaggregation Data'!J$475:$J$826,255),0))),"")</f>
        <v/>
      </c>
      <c r="I523" s="496"/>
      <c r="J523" s="496"/>
      <c r="K523" s="496"/>
      <c r="L523" s="496"/>
      <c r="M523" s="496"/>
      <c r="N523" s="496"/>
      <c r="O523" s="496"/>
      <c r="P523" s="496"/>
      <c r="Q523" s="496"/>
      <c r="R523" s="496"/>
      <c r="S523" s="496"/>
      <c r="T523" s="496"/>
      <c r="U523" s="392" t="str">
        <f t="array" ref="U523">IFERROR(IF(INDEX('Disaggregation Data'!$O$475:$O$826,MATCH(RIGHT(X523,255),RIGHT('Disaggregation Data'!$J$475:$J$826,255),0))=0,"",INDEX('Disaggregation Data'!$O$475:$O$826,MATCH(RIGHT(X523,255),RIGHT('Disaggregation Data'!J$475:$J$826,255),0))),"")</f>
        <v/>
      </c>
      <c r="V523" s="405" t="str">
        <f t="array" ref="V523">IFERROR(IF(INDEX('Disaggregation Data'!$P$475:$P$826,MATCH(RIGHT(X523,255),RIGHT('Disaggregation Data'!$J$475:$J$826,255),0))=0,"",INDEX('Disaggregation Data'!$P$475:$P$826,MATCH(RIGHT(X523,255),RIGHT('Disaggregation Data'!J$475:$J$826,255),0))),"")</f>
        <v/>
      </c>
      <c r="W523" s="497"/>
      <c r="X523" s="497" t="str">
        <f t="shared" si="32"/>
        <v/>
      </c>
      <c r="Y523" s="497">
        <f t="shared" si="33"/>
        <v>37</v>
      </c>
      <c r="Z523" s="497" t="str">
        <f t="shared" si="34"/>
        <v/>
      </c>
      <c r="AA523" s="497" t="b">
        <f t="shared" si="35"/>
        <v>0</v>
      </c>
      <c r="AB523" s="497" t="s">
        <v>2104</v>
      </c>
      <c r="AC523" s="497" t="str">
        <f t="array" ref="AC523">IFERROR(IF(INDEX('Disaggregation Records'!$G$95:$G$183,MATCH(LEFT(Z523,255),LEFT('Disaggregation Records'!$D$95:$D$183,255),0))=0,"",INDEX('Disaggregation Records'!$G$95:$G$183,MATCH(LEFT(Z523,255),LEFT('Disaggregation Records'!$D$95:$D$183,255),0))),"")</f>
        <v/>
      </c>
      <c r="AD523" s="497" t="s">
        <v>806</v>
      </c>
      <c r="AE523" s="218"/>
      <c r="AF523" s="494"/>
      <c r="AG523" s="494"/>
    </row>
    <row r="524" spans="1:33" ht="37.5" customHeight="1" x14ac:dyDescent="0.25">
      <c r="A524" s="367">
        <v>4</v>
      </c>
      <c r="B524" s="386" t="str">
        <f>IFERROR(VLOOKUP(A524,'Coverage Indicators - Section D'!$A$10:$Y$47,25,FALSE),"")</f>
        <v/>
      </c>
      <c r="C524" s="490" t="str">
        <f t="array" ref="C524">IFERROR(IF(INDEX('Disaggregation Records'!$E$95:$E$183,MATCH(RIGHT(Z524,255),RIGHT('Disaggregation Records'!$D$95:$D$183,255),0))=0,"",INDEX('Disaggregation Records'!$E$95:$E$183,MATCH(RIGHT(Z524,255),RIGHT('Disaggregation Records'!$D$95:$D$183,255),0))),"")</f>
        <v/>
      </c>
      <c r="D524" s="490" t="str">
        <f t="array" ref="D524">IFERROR(IF(INDEX('Disaggregation Records'!$F$95:$F$183,MATCH(RIGHT(Z524,255),RIGHT('Disaggregation Records'!$D$95:$D$183,255),0))=0,"",INDEX('Disaggregation Records'!$F$95:$F$183,MATCH(RIGHT(Z524,255),RIGHT('Disaggregation Records'!$D$95:$D$183,255),0))),"")</f>
        <v/>
      </c>
      <c r="E524" s="388" t="str">
        <f t="array" ref="E524">IFERROR(IF(INDEX('Disaggregation Data'!$K$475:$K$826,MATCH(RIGHT(X524,255),RIGHT('Disaggregation Data'!$J$475:$J$826,255),0))=0,"",INDEX('Disaggregation Data'!$K$475:$K$826,MATCH(RIGHT(X524,255),RIGHT('Disaggregation Data'!J$475:$J$826,255),0))),"")</f>
        <v/>
      </c>
      <c r="F524" s="389" t="str">
        <f t="array" ref="F524">IFERROR(IF(INDEX('Disaggregation Data'!$L$475:$L$826,MATCH(RIGHT(X524,255),RIGHT('Disaggregation Data'!$J$475:$J$826,255),0))=0,"",INDEX('Disaggregation Data'!$L$475:$L$826,MATCH(RIGHT(X524,255),RIGHT('Disaggregation Data'!J$475:$J$826,255),0))),"")</f>
        <v/>
      </c>
      <c r="G524" s="458" t="str">
        <f t="array" ref="G524">IFERROR(IF(INDEX('Disaggregation Data'!$M$475:$M$826,MATCH(RIGHT(X524,255),RIGHT('Disaggregation Data'!$J$475:$J$826,255),0))=0,(E524/F524)*100,INDEX('Disaggregation Data'!$M$475:$M$826,MATCH(RIGHT(X524,255),RIGHT('Disaggregation Data'!J$475:$J$826,255),0))),"")</f>
        <v/>
      </c>
      <c r="H524" s="392" t="str">
        <f t="array" ref="H524">IFERROR(IF(INDEX('Disaggregation Data'!$N$475:$N$826,MATCH(RIGHT(X524,255),RIGHT('Disaggregation Data'!$J$475:$J$826,255),0))=0,"",INDEX('Disaggregation Data'!$N$475:$N$826,MATCH(RIGHT(X524,255),RIGHT('Disaggregation Data'!J$475:$J$826,255),0))),"")</f>
        <v/>
      </c>
      <c r="I524" s="496"/>
      <c r="J524" s="496"/>
      <c r="K524" s="496"/>
      <c r="L524" s="496"/>
      <c r="M524" s="496"/>
      <c r="N524" s="496"/>
      <c r="O524" s="496"/>
      <c r="P524" s="496"/>
      <c r="Q524" s="496"/>
      <c r="R524" s="496"/>
      <c r="S524" s="496"/>
      <c r="T524" s="496"/>
      <c r="U524" s="392" t="str">
        <f t="array" ref="U524">IFERROR(IF(INDEX('Disaggregation Data'!$O$475:$O$826,MATCH(RIGHT(X524,255),RIGHT('Disaggregation Data'!$J$475:$J$826,255),0))=0,"",INDEX('Disaggregation Data'!$O$475:$O$826,MATCH(RIGHT(X524,255),RIGHT('Disaggregation Data'!J$475:$J$826,255),0))),"")</f>
        <v/>
      </c>
      <c r="V524" s="405" t="str">
        <f t="array" ref="V524">IFERROR(IF(INDEX('Disaggregation Data'!$P$475:$P$826,MATCH(RIGHT(X524,255),RIGHT('Disaggregation Data'!$J$475:$J$826,255),0))=0,"",INDEX('Disaggregation Data'!$P$475:$P$826,MATCH(RIGHT(X524,255),RIGHT('Disaggregation Data'!J$475:$J$826,255),0))),"")</f>
        <v/>
      </c>
      <c r="W524" s="497"/>
      <c r="X524" s="497" t="str">
        <f t="shared" si="32"/>
        <v/>
      </c>
      <c r="Y524" s="497">
        <f t="shared" si="33"/>
        <v>38</v>
      </c>
      <c r="Z524" s="497" t="str">
        <f t="shared" si="34"/>
        <v/>
      </c>
      <c r="AA524" s="497" t="b">
        <f t="shared" si="35"/>
        <v>0</v>
      </c>
      <c r="AB524" s="497" t="s">
        <v>2105</v>
      </c>
      <c r="AC524" s="497" t="str">
        <f t="array" ref="AC524">IFERROR(IF(INDEX('Disaggregation Records'!$G$95:$G$183,MATCH(LEFT(Z524,255),LEFT('Disaggregation Records'!$D$95:$D$183,255),0))=0,"",INDEX('Disaggregation Records'!$G$95:$G$183,MATCH(LEFT(Z524,255),LEFT('Disaggregation Records'!$D$95:$D$183,255),0))),"")</f>
        <v/>
      </c>
      <c r="AD524" s="497" t="s">
        <v>806</v>
      </c>
      <c r="AE524" s="218"/>
      <c r="AF524" s="494"/>
      <c r="AG524" s="494"/>
    </row>
    <row r="525" spans="1:33" ht="37.5" customHeight="1" x14ac:dyDescent="0.25">
      <c r="A525" s="367">
        <v>4</v>
      </c>
      <c r="B525" s="386" t="str">
        <f>IFERROR(VLOOKUP(A525,'Coverage Indicators - Section D'!$A$10:$Y$47,25,FALSE),"")</f>
        <v/>
      </c>
      <c r="C525" s="490" t="str">
        <f t="array" ref="C525">IFERROR(IF(INDEX('Disaggregation Records'!$E$95:$E$183,MATCH(RIGHT(Z525,255),RIGHT('Disaggregation Records'!$D$95:$D$183,255),0))=0,"",INDEX('Disaggregation Records'!$E$95:$E$183,MATCH(RIGHT(Z525,255),RIGHT('Disaggregation Records'!$D$95:$D$183,255),0))),"")</f>
        <v/>
      </c>
      <c r="D525" s="490" t="str">
        <f t="array" ref="D525">IFERROR(IF(INDEX('Disaggregation Records'!$F$95:$F$183,MATCH(RIGHT(Z525,255),RIGHT('Disaggregation Records'!$D$95:$D$183,255),0))=0,"",INDEX('Disaggregation Records'!$F$95:$F$183,MATCH(RIGHT(Z525,255),RIGHT('Disaggregation Records'!$D$95:$D$183,255),0))),"")</f>
        <v/>
      </c>
      <c r="E525" s="388" t="str">
        <f t="array" ref="E525">IFERROR(IF(INDEX('Disaggregation Data'!$K$475:$K$826,MATCH(RIGHT(X525,255),RIGHT('Disaggregation Data'!$J$475:$J$826,255),0))=0,"",INDEX('Disaggregation Data'!$K$475:$K$826,MATCH(RIGHT(X525,255),RIGHT('Disaggregation Data'!J$475:$J$826,255),0))),"")</f>
        <v/>
      </c>
      <c r="F525" s="389" t="str">
        <f t="array" ref="F525">IFERROR(IF(INDEX('Disaggregation Data'!$L$475:$L$826,MATCH(RIGHT(X525,255),RIGHT('Disaggregation Data'!$J$475:$J$826,255),0))=0,"",INDEX('Disaggregation Data'!$L$475:$L$826,MATCH(RIGHT(X525,255),RIGHT('Disaggregation Data'!J$475:$J$826,255),0))),"")</f>
        <v/>
      </c>
      <c r="G525" s="458" t="str">
        <f t="array" ref="G525">IFERROR(IF(INDEX('Disaggregation Data'!$M$475:$M$826,MATCH(RIGHT(X525,255),RIGHT('Disaggregation Data'!$J$475:$J$826,255),0))=0,(E525/F525)*100,INDEX('Disaggregation Data'!$M$475:$M$826,MATCH(RIGHT(X525,255),RIGHT('Disaggregation Data'!J$475:$J$826,255),0))),"")</f>
        <v/>
      </c>
      <c r="H525" s="392" t="str">
        <f t="array" ref="H525">IFERROR(IF(INDEX('Disaggregation Data'!$N$475:$N$826,MATCH(RIGHT(X525,255),RIGHT('Disaggregation Data'!$J$475:$J$826,255),0))=0,"",INDEX('Disaggregation Data'!$N$475:$N$826,MATCH(RIGHT(X525,255),RIGHT('Disaggregation Data'!J$475:$J$826,255),0))),"")</f>
        <v/>
      </c>
      <c r="I525" s="496"/>
      <c r="J525" s="496"/>
      <c r="K525" s="496"/>
      <c r="L525" s="496"/>
      <c r="M525" s="496"/>
      <c r="N525" s="496"/>
      <c r="O525" s="496"/>
      <c r="P525" s="496"/>
      <c r="Q525" s="496"/>
      <c r="R525" s="496"/>
      <c r="S525" s="496"/>
      <c r="T525" s="496"/>
      <c r="U525" s="392" t="str">
        <f t="array" ref="U525">IFERROR(IF(INDEX('Disaggregation Data'!$O$475:$O$826,MATCH(RIGHT(X525,255),RIGHT('Disaggregation Data'!$J$475:$J$826,255),0))=0,"",INDEX('Disaggregation Data'!$O$475:$O$826,MATCH(RIGHT(X525,255),RIGHT('Disaggregation Data'!J$475:$J$826,255),0))),"")</f>
        <v/>
      </c>
      <c r="V525" s="405" t="str">
        <f t="array" ref="V525">IFERROR(IF(INDEX('Disaggregation Data'!$P$475:$P$826,MATCH(RIGHT(X525,255),RIGHT('Disaggregation Data'!$J$475:$J$826,255),0))=0,"",INDEX('Disaggregation Data'!$P$475:$P$826,MATCH(RIGHT(X525,255),RIGHT('Disaggregation Data'!J$475:$J$826,255),0))),"")</f>
        <v/>
      </c>
      <c r="W525" s="497"/>
      <c r="X525" s="497" t="str">
        <f t="shared" si="32"/>
        <v/>
      </c>
      <c r="Y525" s="497">
        <f t="shared" si="33"/>
        <v>39</v>
      </c>
      <c r="Z525" s="497" t="str">
        <f t="shared" si="34"/>
        <v/>
      </c>
      <c r="AA525" s="497" t="b">
        <f t="shared" si="35"/>
        <v>0</v>
      </c>
      <c r="AB525" s="497" t="s">
        <v>2106</v>
      </c>
      <c r="AC525" s="497" t="str">
        <f t="array" ref="AC525">IFERROR(IF(INDEX('Disaggregation Records'!$G$95:$G$183,MATCH(LEFT(Z525,255),LEFT('Disaggregation Records'!$D$95:$D$183,255),0))=0,"",INDEX('Disaggregation Records'!$G$95:$G$183,MATCH(LEFT(Z525,255),LEFT('Disaggregation Records'!$D$95:$D$183,255),0))),"")</f>
        <v/>
      </c>
      <c r="AD525" s="497" t="s">
        <v>806</v>
      </c>
      <c r="AE525" s="218"/>
      <c r="AF525" s="494"/>
      <c r="AG525" s="494"/>
    </row>
    <row r="526" spans="1:33" ht="37.5" customHeight="1" x14ac:dyDescent="0.25">
      <c r="A526" s="367">
        <v>4</v>
      </c>
      <c r="B526" s="386" t="str">
        <f>IFERROR(VLOOKUP(A526,'Coverage Indicators - Section D'!$A$10:$Y$47,25,FALSE),"")</f>
        <v/>
      </c>
      <c r="C526" s="490" t="str">
        <f t="array" ref="C526">IFERROR(IF(INDEX('Disaggregation Records'!$E$95:$E$183,MATCH(RIGHT(Z526,255),RIGHT('Disaggregation Records'!$D$95:$D$183,255),0))=0,"",INDEX('Disaggregation Records'!$E$95:$E$183,MATCH(RIGHT(Z526,255),RIGHT('Disaggregation Records'!$D$95:$D$183,255),0))),"")</f>
        <v/>
      </c>
      <c r="D526" s="490" t="str">
        <f t="array" ref="D526">IFERROR(IF(INDEX('Disaggregation Records'!$F$95:$F$183,MATCH(RIGHT(Z526,255),RIGHT('Disaggregation Records'!$D$95:$D$183,255),0))=0,"",INDEX('Disaggregation Records'!$F$95:$F$183,MATCH(RIGHT(Z526,255),RIGHT('Disaggregation Records'!$D$95:$D$183,255),0))),"")</f>
        <v/>
      </c>
      <c r="E526" s="388" t="str">
        <f t="array" ref="E526">IFERROR(IF(INDEX('Disaggregation Data'!$K$475:$K$826,MATCH(RIGHT(X526,255),RIGHT('Disaggregation Data'!$J$475:$J$826,255),0))=0,"",INDEX('Disaggregation Data'!$K$475:$K$826,MATCH(RIGHT(X526,255),RIGHT('Disaggregation Data'!J$475:$J$826,255),0))),"")</f>
        <v/>
      </c>
      <c r="F526" s="389" t="str">
        <f t="array" ref="F526">IFERROR(IF(INDEX('Disaggregation Data'!$L$475:$L$826,MATCH(RIGHT(X526,255),RIGHT('Disaggregation Data'!$J$475:$J$826,255),0))=0,"",INDEX('Disaggregation Data'!$L$475:$L$826,MATCH(RIGHT(X526,255),RIGHT('Disaggregation Data'!J$475:$J$826,255),0))),"")</f>
        <v/>
      </c>
      <c r="G526" s="458" t="str">
        <f t="array" ref="G526">IFERROR(IF(INDEX('Disaggregation Data'!$M$475:$M$826,MATCH(RIGHT(X526,255),RIGHT('Disaggregation Data'!$J$475:$J$826,255),0))=0,(E526/F526)*100,INDEX('Disaggregation Data'!$M$475:$M$826,MATCH(RIGHT(X526,255),RIGHT('Disaggregation Data'!J$475:$J$826,255),0))),"")</f>
        <v/>
      </c>
      <c r="H526" s="392" t="str">
        <f t="array" ref="H526">IFERROR(IF(INDEX('Disaggregation Data'!$N$475:$N$826,MATCH(RIGHT(X526,255),RIGHT('Disaggregation Data'!$J$475:$J$826,255),0))=0,"",INDEX('Disaggregation Data'!$N$475:$N$826,MATCH(RIGHT(X526,255),RIGHT('Disaggregation Data'!J$475:$J$826,255),0))),"")</f>
        <v/>
      </c>
      <c r="I526" s="496"/>
      <c r="J526" s="496"/>
      <c r="K526" s="496"/>
      <c r="L526" s="496"/>
      <c r="M526" s="496"/>
      <c r="N526" s="496"/>
      <c r="O526" s="496"/>
      <c r="P526" s="496"/>
      <c r="Q526" s="496"/>
      <c r="R526" s="496"/>
      <c r="S526" s="496"/>
      <c r="T526" s="496"/>
      <c r="U526" s="392" t="str">
        <f t="array" ref="U526">IFERROR(IF(INDEX('Disaggregation Data'!$O$475:$O$826,MATCH(RIGHT(X526,255),RIGHT('Disaggregation Data'!$J$475:$J$826,255),0))=0,"",INDEX('Disaggregation Data'!$O$475:$O$826,MATCH(RIGHT(X526,255),RIGHT('Disaggregation Data'!J$475:$J$826,255),0))),"")</f>
        <v/>
      </c>
      <c r="V526" s="405" t="str">
        <f t="array" ref="V526">IFERROR(IF(INDEX('Disaggregation Data'!$P$475:$P$826,MATCH(RIGHT(X526,255),RIGHT('Disaggregation Data'!$J$475:$J$826,255),0))=0,"",INDEX('Disaggregation Data'!$P$475:$P$826,MATCH(RIGHT(X526,255),RIGHT('Disaggregation Data'!J$475:$J$826,255),0))),"")</f>
        <v/>
      </c>
      <c r="W526" s="497"/>
      <c r="X526" s="497" t="str">
        <f t="shared" si="32"/>
        <v/>
      </c>
      <c r="Y526" s="497">
        <f t="shared" si="33"/>
        <v>40</v>
      </c>
      <c r="Z526" s="497" t="str">
        <f t="shared" si="34"/>
        <v/>
      </c>
      <c r="AA526" s="497" t="b">
        <f t="shared" si="35"/>
        <v>0</v>
      </c>
      <c r="AB526" s="497" t="s">
        <v>2107</v>
      </c>
      <c r="AC526" s="497" t="str">
        <f t="array" ref="AC526">IFERROR(IF(INDEX('Disaggregation Records'!$G$95:$G$183,MATCH(LEFT(Z526,255),LEFT('Disaggregation Records'!$D$95:$D$183,255),0))=0,"",INDEX('Disaggregation Records'!$G$95:$G$183,MATCH(LEFT(Z526,255),LEFT('Disaggregation Records'!$D$95:$D$183,255),0))),"")</f>
        <v/>
      </c>
      <c r="AD526" s="497" t="s">
        <v>806</v>
      </c>
      <c r="AE526" s="218"/>
      <c r="AF526" s="494"/>
      <c r="AG526" s="494"/>
    </row>
    <row r="527" spans="1:33" ht="37.5" customHeight="1" x14ac:dyDescent="0.25">
      <c r="A527" s="367">
        <v>5</v>
      </c>
      <c r="B527" s="386" t="str">
        <f>IFERROR(VLOOKUP(A527,'Coverage Indicators - Section D'!$A$10:$Y$47,25,FALSE),"")</f>
        <v/>
      </c>
      <c r="C527" s="490" t="str">
        <f t="array" ref="C527">IFERROR(IF(INDEX('Disaggregation Records'!$E$95:$E$183,MATCH(RIGHT(Z527,255),RIGHT('Disaggregation Records'!$D$95:$D$183,255),0))=0,"",INDEX('Disaggregation Records'!$E$95:$E$183,MATCH(RIGHT(Z527,255),RIGHT('Disaggregation Records'!$D$95:$D$183,255),0))),"")</f>
        <v/>
      </c>
      <c r="D527" s="490" t="str">
        <f t="array" ref="D527">IFERROR(IF(INDEX('Disaggregation Records'!$F$95:$F$183,MATCH(RIGHT(Z527,255),RIGHT('Disaggregation Records'!$D$95:$D$183,255),0))=0,"",INDEX('Disaggregation Records'!$F$95:$F$183,MATCH(RIGHT(Z527,255),RIGHT('Disaggregation Records'!$D$95:$D$183,255),0))),"")</f>
        <v/>
      </c>
      <c r="E527" s="388" t="str">
        <f t="array" ref="E527">IFERROR(IF(INDEX('Disaggregation Data'!$K$475:$K$826,MATCH(RIGHT(X527,255),RIGHT('Disaggregation Data'!$J$475:$J$826,255),0))=0,"",INDEX('Disaggregation Data'!$K$475:$K$826,MATCH(RIGHT(X527,255),RIGHT('Disaggregation Data'!J$475:$J$826,255),0))),"")</f>
        <v/>
      </c>
      <c r="F527" s="389" t="str">
        <f t="array" ref="F527">IFERROR(IF(INDEX('Disaggregation Data'!$L$475:$L$826,MATCH(RIGHT(X527,255),RIGHT('Disaggregation Data'!$J$475:$J$826,255),0))=0,"",INDEX('Disaggregation Data'!$L$475:$L$826,MATCH(RIGHT(X527,255),RIGHT('Disaggregation Data'!J$475:$J$826,255),0))),"")</f>
        <v/>
      </c>
      <c r="G527" s="458" t="str">
        <f t="array" ref="G527">IFERROR(IF(INDEX('Disaggregation Data'!$M$475:$M$826,MATCH(RIGHT(X527,255),RIGHT('Disaggregation Data'!$J$475:$J$826,255),0))=0,(E527/F527)*100,INDEX('Disaggregation Data'!$M$475:$M$826,MATCH(RIGHT(X527,255),RIGHT('Disaggregation Data'!J$475:$J$826,255),0))),"")</f>
        <v/>
      </c>
      <c r="H527" s="392" t="str">
        <f t="array" ref="H527">IFERROR(IF(INDEX('Disaggregation Data'!$N$475:$N$826,MATCH(RIGHT(X527,255),RIGHT('Disaggregation Data'!$J$475:$J$826,255),0))=0,"",INDEX('Disaggregation Data'!$N$475:$N$826,MATCH(RIGHT(X527,255),RIGHT('Disaggregation Data'!J$475:$J$826,255),0))),"")</f>
        <v/>
      </c>
      <c r="I527" s="496"/>
      <c r="J527" s="496"/>
      <c r="K527" s="496"/>
      <c r="L527" s="496"/>
      <c r="M527" s="496"/>
      <c r="N527" s="496"/>
      <c r="O527" s="496"/>
      <c r="P527" s="496"/>
      <c r="Q527" s="496"/>
      <c r="R527" s="496"/>
      <c r="S527" s="496"/>
      <c r="T527" s="496"/>
      <c r="U527" s="392" t="str">
        <f t="array" ref="U527">IFERROR(IF(INDEX('Disaggregation Data'!$O$475:$O$826,MATCH(RIGHT(X527,255),RIGHT('Disaggregation Data'!$J$475:$J$826,255),0))=0,"",INDEX('Disaggregation Data'!$O$475:$O$826,MATCH(RIGHT(X527,255),RIGHT('Disaggregation Data'!J$475:$J$826,255),0))),"")</f>
        <v/>
      </c>
      <c r="V527" s="405" t="str">
        <f t="array" ref="V527">IFERROR(IF(INDEX('Disaggregation Data'!$P$475:$P$826,MATCH(RIGHT(X527,255),RIGHT('Disaggregation Data'!$J$475:$J$826,255),0))=0,"",INDEX('Disaggregation Data'!$P$475:$P$826,MATCH(RIGHT(X527,255),RIGHT('Disaggregation Data'!J$475:$J$826,255),0))),"")</f>
        <v/>
      </c>
      <c r="W527" s="497"/>
      <c r="X527" s="497" t="str">
        <f t="shared" si="32"/>
        <v/>
      </c>
      <c r="Y527" s="497">
        <f t="shared" si="33"/>
        <v>41</v>
      </c>
      <c r="Z527" s="497" t="str">
        <f t="shared" si="34"/>
        <v/>
      </c>
      <c r="AA527" s="497" t="b">
        <f t="shared" si="35"/>
        <v>0</v>
      </c>
      <c r="AB527" s="497" t="s">
        <v>2108</v>
      </c>
      <c r="AC527" s="497" t="str">
        <f t="array" ref="AC527">IFERROR(IF(INDEX('Disaggregation Records'!$G$95:$G$183,MATCH(LEFT(Z527,255),LEFT('Disaggregation Records'!$D$95:$D$183,255),0))=0,"",INDEX('Disaggregation Records'!$G$95:$G$183,MATCH(LEFT(Z527,255),LEFT('Disaggregation Records'!$D$95:$D$183,255),0))),"")</f>
        <v/>
      </c>
      <c r="AD527" s="497" t="s">
        <v>807</v>
      </c>
      <c r="AE527" s="218"/>
      <c r="AF527" s="494"/>
      <c r="AG527" s="494"/>
    </row>
    <row r="528" spans="1:33" ht="37.5" customHeight="1" x14ac:dyDescent="0.25">
      <c r="A528" s="367">
        <v>5</v>
      </c>
      <c r="B528" s="386" t="str">
        <f>IFERROR(VLOOKUP(A528,'Coverage Indicators - Section D'!$A$10:$Y$47,25,FALSE),"")</f>
        <v/>
      </c>
      <c r="C528" s="490" t="str">
        <f t="array" ref="C528">IFERROR(IF(INDEX('Disaggregation Records'!$E$95:$E$183,MATCH(RIGHT(Z528,255),RIGHT('Disaggregation Records'!$D$95:$D$183,255),0))=0,"",INDEX('Disaggregation Records'!$E$95:$E$183,MATCH(RIGHT(Z528,255),RIGHT('Disaggregation Records'!$D$95:$D$183,255),0))),"")</f>
        <v/>
      </c>
      <c r="D528" s="490" t="str">
        <f t="array" ref="D528">IFERROR(IF(INDEX('Disaggregation Records'!$F$95:$F$183,MATCH(RIGHT(Z528,255),RIGHT('Disaggregation Records'!$D$95:$D$183,255),0))=0,"",INDEX('Disaggregation Records'!$F$95:$F$183,MATCH(RIGHT(Z528,255),RIGHT('Disaggregation Records'!$D$95:$D$183,255),0))),"")</f>
        <v/>
      </c>
      <c r="E528" s="388" t="str">
        <f t="array" ref="E528">IFERROR(IF(INDEX('Disaggregation Data'!$K$475:$K$826,MATCH(RIGHT(X528,255),RIGHT('Disaggregation Data'!$J$475:$J$826,255),0))=0,"",INDEX('Disaggregation Data'!$K$475:$K$826,MATCH(RIGHT(X528,255),RIGHT('Disaggregation Data'!J$475:$J$826,255),0))),"")</f>
        <v/>
      </c>
      <c r="F528" s="389" t="str">
        <f t="array" ref="F528">IFERROR(IF(INDEX('Disaggregation Data'!$L$475:$L$826,MATCH(RIGHT(X528,255),RIGHT('Disaggregation Data'!$J$475:$J$826,255),0))=0,"",INDEX('Disaggregation Data'!$L$475:$L$826,MATCH(RIGHT(X528,255),RIGHT('Disaggregation Data'!J$475:$J$826,255),0))),"")</f>
        <v/>
      </c>
      <c r="G528" s="458" t="str">
        <f t="array" ref="G528">IFERROR(IF(INDEX('Disaggregation Data'!$M$475:$M$826,MATCH(RIGHT(X528,255),RIGHT('Disaggregation Data'!$J$475:$J$826,255),0))=0,(E528/F528)*100,INDEX('Disaggregation Data'!$M$475:$M$826,MATCH(RIGHT(X528,255),RIGHT('Disaggregation Data'!J$475:$J$826,255),0))),"")</f>
        <v/>
      </c>
      <c r="H528" s="392" t="str">
        <f t="array" ref="H528">IFERROR(IF(INDEX('Disaggregation Data'!$N$475:$N$826,MATCH(RIGHT(X528,255),RIGHT('Disaggregation Data'!$J$475:$J$826,255),0))=0,"",INDEX('Disaggregation Data'!$N$475:$N$826,MATCH(RIGHT(X528,255),RIGHT('Disaggregation Data'!J$475:$J$826,255),0))),"")</f>
        <v/>
      </c>
      <c r="I528" s="496"/>
      <c r="J528" s="496"/>
      <c r="K528" s="496"/>
      <c r="L528" s="496"/>
      <c r="M528" s="496"/>
      <c r="N528" s="496"/>
      <c r="O528" s="496"/>
      <c r="P528" s="496"/>
      <c r="Q528" s="496"/>
      <c r="R528" s="496"/>
      <c r="S528" s="496"/>
      <c r="T528" s="496"/>
      <c r="U528" s="392" t="str">
        <f t="array" ref="U528">IFERROR(IF(INDEX('Disaggregation Data'!$O$475:$O$826,MATCH(RIGHT(X528,255),RIGHT('Disaggregation Data'!$J$475:$J$826,255),0))=0,"",INDEX('Disaggregation Data'!$O$475:$O$826,MATCH(RIGHT(X528,255),RIGHT('Disaggregation Data'!J$475:$J$826,255),0))),"")</f>
        <v/>
      </c>
      <c r="V528" s="405" t="str">
        <f t="array" ref="V528">IFERROR(IF(INDEX('Disaggregation Data'!$P$475:$P$826,MATCH(RIGHT(X528,255),RIGHT('Disaggregation Data'!$J$475:$J$826,255),0))=0,"",INDEX('Disaggregation Data'!$P$475:$P$826,MATCH(RIGHT(X528,255),RIGHT('Disaggregation Data'!J$475:$J$826,255),0))),"")</f>
        <v/>
      </c>
      <c r="W528" s="497"/>
      <c r="X528" s="497" t="str">
        <f t="shared" si="32"/>
        <v/>
      </c>
      <c r="Y528" s="497">
        <f t="shared" si="33"/>
        <v>42</v>
      </c>
      <c r="Z528" s="497" t="str">
        <f t="shared" si="34"/>
        <v/>
      </c>
      <c r="AA528" s="497" t="b">
        <f t="shared" si="35"/>
        <v>0</v>
      </c>
      <c r="AB528" s="497" t="s">
        <v>2109</v>
      </c>
      <c r="AC528" s="497" t="str">
        <f t="array" ref="AC528">IFERROR(IF(INDEX('Disaggregation Records'!$G$95:$G$183,MATCH(LEFT(Z528,255),LEFT('Disaggregation Records'!$D$95:$D$183,255),0))=0,"",INDEX('Disaggregation Records'!$G$95:$G$183,MATCH(LEFT(Z528,255),LEFT('Disaggregation Records'!$D$95:$D$183,255),0))),"")</f>
        <v/>
      </c>
      <c r="AD528" s="497" t="s">
        <v>807</v>
      </c>
      <c r="AE528" s="218"/>
      <c r="AF528" s="494"/>
      <c r="AG528" s="494"/>
    </row>
    <row r="529" spans="1:33" ht="37.5" customHeight="1" x14ac:dyDescent="0.25">
      <c r="A529" s="367">
        <v>5</v>
      </c>
      <c r="B529" s="386" t="str">
        <f>IFERROR(VLOOKUP(A529,'Coverage Indicators - Section D'!$A$10:$Y$47,25,FALSE),"")</f>
        <v/>
      </c>
      <c r="C529" s="490" t="str">
        <f t="array" ref="C529">IFERROR(IF(INDEX('Disaggregation Records'!$E$95:$E$183,MATCH(RIGHT(Z529,255),RIGHT('Disaggregation Records'!$D$95:$D$183,255),0))=0,"",INDEX('Disaggregation Records'!$E$95:$E$183,MATCH(RIGHT(Z529,255),RIGHT('Disaggregation Records'!$D$95:$D$183,255),0))),"")</f>
        <v/>
      </c>
      <c r="D529" s="490" t="str">
        <f t="array" ref="D529">IFERROR(IF(INDEX('Disaggregation Records'!$F$95:$F$183,MATCH(RIGHT(Z529,255),RIGHT('Disaggregation Records'!$D$95:$D$183,255),0))=0,"",INDEX('Disaggregation Records'!$F$95:$F$183,MATCH(RIGHT(Z529,255),RIGHT('Disaggregation Records'!$D$95:$D$183,255),0))),"")</f>
        <v/>
      </c>
      <c r="E529" s="388" t="str">
        <f t="array" ref="E529">IFERROR(IF(INDEX('Disaggregation Data'!$K$475:$K$826,MATCH(RIGHT(X529,255),RIGHT('Disaggregation Data'!$J$475:$J$826,255),0))=0,"",INDEX('Disaggregation Data'!$K$475:$K$826,MATCH(RIGHT(X529,255),RIGHT('Disaggregation Data'!J$475:$J$826,255),0))),"")</f>
        <v/>
      </c>
      <c r="F529" s="389" t="str">
        <f t="array" ref="F529">IFERROR(IF(INDEX('Disaggregation Data'!$L$475:$L$826,MATCH(RIGHT(X529,255),RIGHT('Disaggregation Data'!$J$475:$J$826,255),0))=0,"",INDEX('Disaggregation Data'!$L$475:$L$826,MATCH(RIGHT(X529,255),RIGHT('Disaggregation Data'!J$475:$J$826,255),0))),"")</f>
        <v/>
      </c>
      <c r="G529" s="458" t="str">
        <f t="array" ref="G529">IFERROR(IF(INDEX('Disaggregation Data'!$M$475:$M$826,MATCH(RIGHT(X529,255),RIGHT('Disaggregation Data'!$J$475:$J$826,255),0))=0,(E529/F529)*100,INDEX('Disaggregation Data'!$M$475:$M$826,MATCH(RIGHT(X529,255),RIGHT('Disaggregation Data'!J$475:$J$826,255),0))),"")</f>
        <v/>
      </c>
      <c r="H529" s="392" t="str">
        <f t="array" ref="H529">IFERROR(IF(INDEX('Disaggregation Data'!$N$475:$N$826,MATCH(RIGHT(X529,255),RIGHT('Disaggregation Data'!$J$475:$J$826,255),0))=0,"",INDEX('Disaggregation Data'!$N$475:$N$826,MATCH(RIGHT(X529,255),RIGHT('Disaggregation Data'!J$475:$J$826,255),0))),"")</f>
        <v/>
      </c>
      <c r="I529" s="496"/>
      <c r="J529" s="496"/>
      <c r="K529" s="496"/>
      <c r="L529" s="496"/>
      <c r="M529" s="496"/>
      <c r="N529" s="496"/>
      <c r="O529" s="496"/>
      <c r="P529" s="496"/>
      <c r="Q529" s="496"/>
      <c r="R529" s="496"/>
      <c r="S529" s="496"/>
      <c r="T529" s="496"/>
      <c r="U529" s="392" t="str">
        <f t="array" ref="U529">IFERROR(IF(INDEX('Disaggregation Data'!$O$475:$O$826,MATCH(RIGHT(X529,255),RIGHT('Disaggregation Data'!$J$475:$J$826,255),0))=0,"",INDEX('Disaggregation Data'!$O$475:$O$826,MATCH(RIGHT(X529,255),RIGHT('Disaggregation Data'!J$475:$J$826,255),0))),"")</f>
        <v/>
      </c>
      <c r="V529" s="405" t="str">
        <f t="array" ref="V529">IFERROR(IF(INDEX('Disaggregation Data'!$P$475:$P$826,MATCH(RIGHT(X529,255),RIGHT('Disaggregation Data'!$J$475:$J$826,255),0))=0,"",INDEX('Disaggregation Data'!$P$475:$P$826,MATCH(RIGHT(X529,255),RIGHT('Disaggregation Data'!J$475:$J$826,255),0))),"")</f>
        <v/>
      </c>
      <c r="W529" s="497"/>
      <c r="X529" s="497" t="str">
        <f t="shared" si="32"/>
        <v/>
      </c>
      <c r="Y529" s="497">
        <f t="shared" si="33"/>
        <v>43</v>
      </c>
      <c r="Z529" s="497" t="str">
        <f t="shared" si="34"/>
        <v/>
      </c>
      <c r="AA529" s="497" t="b">
        <f t="shared" si="35"/>
        <v>0</v>
      </c>
      <c r="AB529" s="497" t="s">
        <v>2110</v>
      </c>
      <c r="AC529" s="497" t="str">
        <f t="array" ref="AC529">IFERROR(IF(INDEX('Disaggregation Records'!$G$95:$G$183,MATCH(LEFT(Z529,255),LEFT('Disaggregation Records'!$D$95:$D$183,255),0))=0,"",INDEX('Disaggregation Records'!$G$95:$G$183,MATCH(LEFT(Z529,255),LEFT('Disaggregation Records'!$D$95:$D$183,255),0))),"")</f>
        <v/>
      </c>
      <c r="AD529" s="497" t="s">
        <v>807</v>
      </c>
      <c r="AE529" s="218"/>
      <c r="AF529" s="494"/>
      <c r="AG529" s="494"/>
    </row>
    <row r="530" spans="1:33" ht="37.5" customHeight="1" x14ac:dyDescent="0.25">
      <c r="A530" s="367">
        <v>5</v>
      </c>
      <c r="B530" s="386" t="str">
        <f>IFERROR(VLOOKUP(A530,'Coverage Indicators - Section D'!$A$10:$Y$47,25,FALSE),"")</f>
        <v/>
      </c>
      <c r="C530" s="490" t="str">
        <f t="array" ref="C530">IFERROR(IF(INDEX('Disaggregation Records'!$E$95:$E$183,MATCH(RIGHT(Z530,255),RIGHT('Disaggregation Records'!$D$95:$D$183,255),0))=0,"",INDEX('Disaggregation Records'!$E$95:$E$183,MATCH(RIGHT(Z530,255),RIGHT('Disaggregation Records'!$D$95:$D$183,255),0))),"")</f>
        <v/>
      </c>
      <c r="D530" s="490" t="str">
        <f t="array" ref="D530">IFERROR(IF(INDEX('Disaggregation Records'!$F$95:$F$183,MATCH(RIGHT(Z530,255),RIGHT('Disaggregation Records'!$D$95:$D$183,255),0))=0,"",INDEX('Disaggregation Records'!$F$95:$F$183,MATCH(RIGHT(Z530,255),RIGHT('Disaggregation Records'!$D$95:$D$183,255),0))),"")</f>
        <v/>
      </c>
      <c r="E530" s="388" t="str">
        <f t="array" ref="E530">IFERROR(IF(INDEX('Disaggregation Data'!$K$475:$K$826,MATCH(RIGHT(X530,255),RIGHT('Disaggregation Data'!$J$475:$J$826,255),0))=0,"",INDEX('Disaggregation Data'!$K$475:$K$826,MATCH(RIGHT(X530,255),RIGHT('Disaggregation Data'!J$475:$J$826,255),0))),"")</f>
        <v/>
      </c>
      <c r="F530" s="389" t="str">
        <f t="array" ref="F530">IFERROR(IF(INDEX('Disaggregation Data'!$L$475:$L$826,MATCH(RIGHT(X530,255),RIGHT('Disaggregation Data'!$J$475:$J$826,255),0))=0,"",INDEX('Disaggregation Data'!$L$475:$L$826,MATCH(RIGHT(X530,255),RIGHT('Disaggregation Data'!J$475:$J$826,255),0))),"")</f>
        <v/>
      </c>
      <c r="G530" s="458" t="str">
        <f t="array" ref="G530">IFERROR(IF(INDEX('Disaggregation Data'!$M$475:$M$826,MATCH(RIGHT(X530,255),RIGHT('Disaggregation Data'!$J$475:$J$826,255),0))=0,(E530/F530)*100,INDEX('Disaggregation Data'!$M$475:$M$826,MATCH(RIGHT(X530,255),RIGHT('Disaggregation Data'!J$475:$J$826,255),0))),"")</f>
        <v/>
      </c>
      <c r="H530" s="392" t="str">
        <f t="array" ref="H530">IFERROR(IF(INDEX('Disaggregation Data'!$N$475:$N$826,MATCH(RIGHT(X530,255),RIGHT('Disaggregation Data'!$J$475:$J$826,255),0))=0,"",INDEX('Disaggregation Data'!$N$475:$N$826,MATCH(RIGHT(X530,255),RIGHT('Disaggregation Data'!J$475:$J$826,255),0))),"")</f>
        <v/>
      </c>
      <c r="I530" s="496"/>
      <c r="J530" s="496"/>
      <c r="K530" s="496"/>
      <c r="L530" s="496"/>
      <c r="M530" s="496"/>
      <c r="N530" s="496"/>
      <c r="O530" s="496"/>
      <c r="P530" s="496"/>
      <c r="Q530" s="496"/>
      <c r="R530" s="496"/>
      <c r="S530" s="496"/>
      <c r="T530" s="496"/>
      <c r="U530" s="392" t="str">
        <f t="array" ref="U530">IFERROR(IF(INDEX('Disaggregation Data'!$O$475:$O$826,MATCH(RIGHT(X530,255),RIGHT('Disaggregation Data'!$J$475:$J$826,255),0))=0,"",INDEX('Disaggregation Data'!$O$475:$O$826,MATCH(RIGHT(X530,255),RIGHT('Disaggregation Data'!J$475:$J$826,255),0))),"")</f>
        <v/>
      </c>
      <c r="V530" s="405" t="str">
        <f t="array" ref="V530">IFERROR(IF(INDEX('Disaggregation Data'!$P$475:$P$826,MATCH(RIGHT(X530,255),RIGHT('Disaggregation Data'!$J$475:$J$826,255),0))=0,"",INDEX('Disaggregation Data'!$P$475:$P$826,MATCH(RIGHT(X530,255),RIGHT('Disaggregation Data'!J$475:$J$826,255),0))),"")</f>
        <v/>
      </c>
      <c r="W530" s="497"/>
      <c r="X530" s="497" t="str">
        <f t="shared" si="32"/>
        <v/>
      </c>
      <c r="Y530" s="497">
        <f t="shared" si="33"/>
        <v>44</v>
      </c>
      <c r="Z530" s="497" t="str">
        <f t="shared" si="34"/>
        <v/>
      </c>
      <c r="AA530" s="497" t="b">
        <f t="shared" si="35"/>
        <v>0</v>
      </c>
      <c r="AB530" s="497" t="s">
        <v>2111</v>
      </c>
      <c r="AC530" s="497" t="str">
        <f t="array" ref="AC530">IFERROR(IF(INDEX('Disaggregation Records'!$G$95:$G$183,MATCH(LEFT(Z530,255),LEFT('Disaggregation Records'!$D$95:$D$183,255),0))=0,"",INDEX('Disaggregation Records'!$G$95:$G$183,MATCH(LEFT(Z530,255),LEFT('Disaggregation Records'!$D$95:$D$183,255),0))),"")</f>
        <v/>
      </c>
      <c r="AD530" s="497" t="s">
        <v>807</v>
      </c>
      <c r="AE530" s="218"/>
      <c r="AF530" s="494"/>
      <c r="AG530" s="494"/>
    </row>
    <row r="531" spans="1:33" ht="37.5" customHeight="1" x14ac:dyDescent="0.25">
      <c r="A531" s="367">
        <v>5</v>
      </c>
      <c r="B531" s="386" t="str">
        <f>IFERROR(VLOOKUP(A531,'Coverage Indicators - Section D'!$A$10:$Y$47,25,FALSE),"")</f>
        <v/>
      </c>
      <c r="C531" s="490" t="str">
        <f t="array" ref="C531">IFERROR(IF(INDEX('Disaggregation Records'!$E$95:$E$183,MATCH(RIGHT(Z531,255),RIGHT('Disaggregation Records'!$D$95:$D$183,255),0))=0,"",INDEX('Disaggregation Records'!$E$95:$E$183,MATCH(RIGHT(Z531,255),RIGHT('Disaggregation Records'!$D$95:$D$183,255),0))),"")</f>
        <v/>
      </c>
      <c r="D531" s="490" t="str">
        <f t="array" ref="D531">IFERROR(IF(INDEX('Disaggregation Records'!$F$95:$F$183,MATCH(RIGHT(Z531,255),RIGHT('Disaggregation Records'!$D$95:$D$183,255),0))=0,"",INDEX('Disaggregation Records'!$F$95:$F$183,MATCH(RIGHT(Z531,255),RIGHT('Disaggregation Records'!$D$95:$D$183,255),0))),"")</f>
        <v/>
      </c>
      <c r="E531" s="388" t="str">
        <f t="array" ref="E531">IFERROR(IF(INDEX('Disaggregation Data'!$K$475:$K$826,MATCH(RIGHT(X531,255),RIGHT('Disaggregation Data'!$J$475:$J$826,255),0))=0,"",INDEX('Disaggregation Data'!$K$475:$K$826,MATCH(RIGHT(X531,255),RIGHT('Disaggregation Data'!J$475:$J$826,255),0))),"")</f>
        <v/>
      </c>
      <c r="F531" s="389" t="str">
        <f t="array" ref="F531">IFERROR(IF(INDEX('Disaggregation Data'!$L$475:$L$826,MATCH(RIGHT(X531,255),RIGHT('Disaggregation Data'!$J$475:$J$826,255),0))=0,"",INDEX('Disaggregation Data'!$L$475:$L$826,MATCH(RIGHT(X531,255),RIGHT('Disaggregation Data'!J$475:$J$826,255),0))),"")</f>
        <v/>
      </c>
      <c r="G531" s="458" t="str">
        <f t="array" ref="G531">IFERROR(IF(INDEX('Disaggregation Data'!$M$475:$M$826,MATCH(RIGHT(X531,255),RIGHT('Disaggregation Data'!$J$475:$J$826,255),0))=0,(E531/F531)*100,INDEX('Disaggregation Data'!$M$475:$M$826,MATCH(RIGHT(X531,255),RIGHT('Disaggregation Data'!J$475:$J$826,255),0))),"")</f>
        <v/>
      </c>
      <c r="H531" s="392" t="str">
        <f t="array" ref="H531">IFERROR(IF(INDEX('Disaggregation Data'!$N$475:$N$826,MATCH(RIGHT(X531,255),RIGHT('Disaggregation Data'!$J$475:$J$826,255),0))=0,"",INDEX('Disaggregation Data'!$N$475:$N$826,MATCH(RIGHT(X531,255),RIGHT('Disaggregation Data'!J$475:$J$826,255),0))),"")</f>
        <v/>
      </c>
      <c r="I531" s="496"/>
      <c r="J531" s="496"/>
      <c r="K531" s="496"/>
      <c r="L531" s="496"/>
      <c r="M531" s="496"/>
      <c r="N531" s="496"/>
      <c r="O531" s="496"/>
      <c r="P531" s="496"/>
      <c r="Q531" s="496"/>
      <c r="R531" s="496"/>
      <c r="S531" s="496"/>
      <c r="T531" s="496"/>
      <c r="U531" s="392" t="str">
        <f t="array" ref="U531">IFERROR(IF(INDEX('Disaggregation Data'!$O$475:$O$826,MATCH(RIGHT(X531,255),RIGHT('Disaggregation Data'!$J$475:$J$826,255),0))=0,"",INDEX('Disaggregation Data'!$O$475:$O$826,MATCH(RIGHT(X531,255),RIGHT('Disaggregation Data'!J$475:$J$826,255),0))),"")</f>
        <v/>
      </c>
      <c r="V531" s="405" t="str">
        <f t="array" ref="V531">IFERROR(IF(INDEX('Disaggregation Data'!$P$475:$P$826,MATCH(RIGHT(X531,255),RIGHT('Disaggregation Data'!$J$475:$J$826,255),0))=0,"",INDEX('Disaggregation Data'!$P$475:$P$826,MATCH(RIGHT(X531,255),RIGHT('Disaggregation Data'!J$475:$J$826,255),0))),"")</f>
        <v/>
      </c>
      <c r="W531" s="497"/>
      <c r="X531" s="497" t="str">
        <f t="shared" si="32"/>
        <v/>
      </c>
      <c r="Y531" s="497">
        <f t="shared" si="33"/>
        <v>45</v>
      </c>
      <c r="Z531" s="497" t="str">
        <f t="shared" si="34"/>
        <v/>
      </c>
      <c r="AA531" s="497" t="b">
        <f t="shared" si="35"/>
        <v>0</v>
      </c>
      <c r="AB531" s="497" t="s">
        <v>2112</v>
      </c>
      <c r="AC531" s="497" t="str">
        <f t="array" ref="AC531">IFERROR(IF(INDEX('Disaggregation Records'!$G$95:$G$183,MATCH(LEFT(Z531,255),LEFT('Disaggregation Records'!$D$95:$D$183,255),0))=0,"",INDEX('Disaggregation Records'!$G$95:$G$183,MATCH(LEFT(Z531,255),LEFT('Disaggregation Records'!$D$95:$D$183,255),0))),"")</f>
        <v/>
      </c>
      <c r="AD531" s="497" t="s">
        <v>807</v>
      </c>
      <c r="AE531" s="218"/>
      <c r="AF531" s="494"/>
      <c r="AG531" s="494"/>
    </row>
    <row r="532" spans="1:33" ht="37.5" customHeight="1" x14ac:dyDescent="0.25">
      <c r="A532" s="367">
        <v>5</v>
      </c>
      <c r="B532" s="386" t="str">
        <f>IFERROR(VLOOKUP(A532,'Coverage Indicators - Section D'!$A$10:$Y$47,25,FALSE),"")</f>
        <v/>
      </c>
      <c r="C532" s="490" t="str">
        <f t="array" ref="C532">IFERROR(IF(INDEX('Disaggregation Records'!$E$95:$E$183,MATCH(RIGHT(Z532,255),RIGHT('Disaggregation Records'!$D$95:$D$183,255),0))=0,"",INDEX('Disaggregation Records'!$E$95:$E$183,MATCH(RIGHT(Z532,255),RIGHT('Disaggregation Records'!$D$95:$D$183,255),0))),"")</f>
        <v/>
      </c>
      <c r="D532" s="490" t="str">
        <f t="array" ref="D532">IFERROR(IF(INDEX('Disaggregation Records'!$F$95:$F$183,MATCH(RIGHT(Z532,255),RIGHT('Disaggregation Records'!$D$95:$D$183,255),0))=0,"",INDEX('Disaggregation Records'!$F$95:$F$183,MATCH(RIGHT(Z532,255),RIGHT('Disaggregation Records'!$D$95:$D$183,255),0))),"")</f>
        <v/>
      </c>
      <c r="E532" s="388" t="str">
        <f t="array" ref="E532">IFERROR(IF(INDEX('Disaggregation Data'!$K$475:$K$826,MATCH(RIGHT(X532,255),RIGHT('Disaggregation Data'!$J$475:$J$826,255),0))=0,"",INDEX('Disaggregation Data'!$K$475:$K$826,MATCH(RIGHT(X532,255),RIGHT('Disaggregation Data'!J$475:$J$826,255),0))),"")</f>
        <v/>
      </c>
      <c r="F532" s="389" t="str">
        <f t="array" ref="F532">IFERROR(IF(INDEX('Disaggregation Data'!$L$475:$L$826,MATCH(RIGHT(X532,255),RIGHT('Disaggregation Data'!$J$475:$J$826,255),0))=0,"",INDEX('Disaggregation Data'!$L$475:$L$826,MATCH(RIGHT(X532,255),RIGHT('Disaggregation Data'!J$475:$J$826,255),0))),"")</f>
        <v/>
      </c>
      <c r="G532" s="458" t="str">
        <f t="array" ref="G532">IFERROR(IF(INDEX('Disaggregation Data'!$M$475:$M$826,MATCH(RIGHT(X532,255),RIGHT('Disaggregation Data'!$J$475:$J$826,255),0))=0,(E532/F532)*100,INDEX('Disaggregation Data'!$M$475:$M$826,MATCH(RIGHT(X532,255),RIGHT('Disaggregation Data'!J$475:$J$826,255),0))),"")</f>
        <v/>
      </c>
      <c r="H532" s="392" t="str">
        <f t="array" ref="H532">IFERROR(IF(INDEX('Disaggregation Data'!$N$475:$N$826,MATCH(RIGHT(X532,255),RIGHT('Disaggregation Data'!$J$475:$J$826,255),0))=0,"",INDEX('Disaggregation Data'!$N$475:$N$826,MATCH(RIGHT(X532,255),RIGHT('Disaggregation Data'!J$475:$J$826,255),0))),"")</f>
        <v/>
      </c>
      <c r="I532" s="496"/>
      <c r="J532" s="496"/>
      <c r="K532" s="496"/>
      <c r="L532" s="496"/>
      <c r="M532" s="496"/>
      <c r="N532" s="496"/>
      <c r="O532" s="496"/>
      <c r="P532" s="496"/>
      <c r="Q532" s="496"/>
      <c r="R532" s="496"/>
      <c r="S532" s="496"/>
      <c r="T532" s="496"/>
      <c r="U532" s="392" t="str">
        <f t="array" ref="U532">IFERROR(IF(INDEX('Disaggregation Data'!$O$475:$O$826,MATCH(RIGHT(X532,255),RIGHT('Disaggregation Data'!$J$475:$J$826,255),0))=0,"",INDEX('Disaggregation Data'!$O$475:$O$826,MATCH(RIGHT(X532,255),RIGHT('Disaggregation Data'!J$475:$J$826,255),0))),"")</f>
        <v/>
      </c>
      <c r="V532" s="405" t="str">
        <f t="array" ref="V532">IFERROR(IF(INDEX('Disaggregation Data'!$P$475:$P$826,MATCH(RIGHT(X532,255),RIGHT('Disaggregation Data'!$J$475:$J$826,255),0))=0,"",INDEX('Disaggregation Data'!$P$475:$P$826,MATCH(RIGHT(X532,255),RIGHT('Disaggregation Data'!J$475:$J$826,255),0))),"")</f>
        <v/>
      </c>
      <c r="W532" s="497"/>
      <c r="X532" s="497" t="str">
        <f t="shared" si="32"/>
        <v/>
      </c>
      <c r="Y532" s="497">
        <f t="shared" si="33"/>
        <v>46</v>
      </c>
      <c r="Z532" s="497" t="str">
        <f t="shared" si="34"/>
        <v/>
      </c>
      <c r="AA532" s="497" t="b">
        <f t="shared" si="35"/>
        <v>0</v>
      </c>
      <c r="AB532" s="497" t="s">
        <v>2113</v>
      </c>
      <c r="AC532" s="497" t="str">
        <f t="array" ref="AC532">IFERROR(IF(INDEX('Disaggregation Records'!$G$95:$G$183,MATCH(LEFT(Z532,255),LEFT('Disaggregation Records'!$D$95:$D$183,255),0))=0,"",INDEX('Disaggregation Records'!$G$95:$G$183,MATCH(LEFT(Z532,255),LEFT('Disaggregation Records'!$D$95:$D$183,255),0))),"")</f>
        <v/>
      </c>
      <c r="AD532" s="497" t="s">
        <v>807</v>
      </c>
      <c r="AE532" s="218"/>
      <c r="AF532" s="494"/>
      <c r="AG532" s="494"/>
    </row>
    <row r="533" spans="1:33" ht="37.5" customHeight="1" x14ac:dyDescent="0.25">
      <c r="A533" s="367">
        <v>5</v>
      </c>
      <c r="B533" s="386" t="str">
        <f>IFERROR(VLOOKUP(A533,'Coverage Indicators - Section D'!$A$10:$Y$47,25,FALSE),"")</f>
        <v/>
      </c>
      <c r="C533" s="490" t="str">
        <f t="array" ref="C533">IFERROR(IF(INDEX('Disaggregation Records'!$E$95:$E$183,MATCH(RIGHT(Z533,255),RIGHT('Disaggregation Records'!$D$95:$D$183,255),0))=0,"",INDEX('Disaggregation Records'!$E$95:$E$183,MATCH(RIGHT(Z533,255),RIGHT('Disaggregation Records'!$D$95:$D$183,255),0))),"")</f>
        <v/>
      </c>
      <c r="D533" s="490" t="str">
        <f t="array" ref="D533">IFERROR(IF(INDEX('Disaggregation Records'!$F$95:$F$183,MATCH(RIGHT(Z533,255),RIGHT('Disaggregation Records'!$D$95:$D$183,255),0))=0,"",INDEX('Disaggregation Records'!$F$95:$F$183,MATCH(RIGHT(Z533,255),RIGHT('Disaggregation Records'!$D$95:$D$183,255),0))),"")</f>
        <v/>
      </c>
      <c r="E533" s="388" t="str">
        <f t="array" ref="E533">IFERROR(IF(INDEX('Disaggregation Data'!$K$475:$K$826,MATCH(RIGHT(X533,255),RIGHT('Disaggregation Data'!$J$475:$J$826,255),0))=0,"",INDEX('Disaggregation Data'!$K$475:$K$826,MATCH(RIGHT(X533,255),RIGHT('Disaggregation Data'!J$475:$J$826,255),0))),"")</f>
        <v/>
      </c>
      <c r="F533" s="389" t="str">
        <f t="array" ref="F533">IFERROR(IF(INDEX('Disaggregation Data'!$L$475:$L$826,MATCH(RIGHT(X533,255),RIGHT('Disaggregation Data'!$J$475:$J$826,255),0))=0,"",INDEX('Disaggregation Data'!$L$475:$L$826,MATCH(RIGHT(X533,255),RIGHT('Disaggregation Data'!J$475:$J$826,255),0))),"")</f>
        <v/>
      </c>
      <c r="G533" s="458" t="str">
        <f t="array" ref="G533">IFERROR(IF(INDEX('Disaggregation Data'!$M$475:$M$826,MATCH(RIGHT(X533,255),RIGHT('Disaggregation Data'!$J$475:$J$826,255),0))=0,(E533/F533)*100,INDEX('Disaggregation Data'!$M$475:$M$826,MATCH(RIGHT(X533,255),RIGHT('Disaggregation Data'!J$475:$J$826,255),0))),"")</f>
        <v/>
      </c>
      <c r="H533" s="392" t="str">
        <f t="array" ref="H533">IFERROR(IF(INDEX('Disaggregation Data'!$N$475:$N$826,MATCH(RIGHT(X533,255),RIGHT('Disaggregation Data'!$J$475:$J$826,255),0))=0,"",INDEX('Disaggregation Data'!$N$475:$N$826,MATCH(RIGHT(X533,255),RIGHT('Disaggregation Data'!J$475:$J$826,255),0))),"")</f>
        <v/>
      </c>
      <c r="I533" s="496"/>
      <c r="J533" s="496"/>
      <c r="K533" s="496"/>
      <c r="L533" s="496"/>
      <c r="M533" s="496"/>
      <c r="N533" s="496"/>
      <c r="O533" s="496"/>
      <c r="P533" s="496"/>
      <c r="Q533" s="496"/>
      <c r="R533" s="496"/>
      <c r="S533" s="496"/>
      <c r="T533" s="496"/>
      <c r="U533" s="392" t="str">
        <f t="array" ref="U533">IFERROR(IF(INDEX('Disaggregation Data'!$O$475:$O$826,MATCH(RIGHT(X533,255),RIGHT('Disaggregation Data'!$J$475:$J$826,255),0))=0,"",INDEX('Disaggregation Data'!$O$475:$O$826,MATCH(RIGHT(X533,255),RIGHT('Disaggregation Data'!J$475:$J$826,255),0))),"")</f>
        <v/>
      </c>
      <c r="V533" s="405" t="str">
        <f t="array" ref="V533">IFERROR(IF(INDEX('Disaggregation Data'!$P$475:$P$826,MATCH(RIGHT(X533,255),RIGHT('Disaggregation Data'!$J$475:$J$826,255),0))=0,"",INDEX('Disaggregation Data'!$P$475:$P$826,MATCH(RIGHT(X533,255),RIGHT('Disaggregation Data'!J$475:$J$826,255),0))),"")</f>
        <v/>
      </c>
      <c r="W533" s="497"/>
      <c r="X533" s="497" t="str">
        <f t="shared" si="32"/>
        <v/>
      </c>
      <c r="Y533" s="497">
        <f t="shared" si="33"/>
        <v>47</v>
      </c>
      <c r="Z533" s="497" t="str">
        <f t="shared" si="34"/>
        <v/>
      </c>
      <c r="AA533" s="497" t="b">
        <f t="shared" si="35"/>
        <v>0</v>
      </c>
      <c r="AB533" s="497" t="s">
        <v>2114</v>
      </c>
      <c r="AC533" s="497" t="str">
        <f t="array" ref="AC533">IFERROR(IF(INDEX('Disaggregation Records'!$G$95:$G$183,MATCH(LEFT(Z533,255),LEFT('Disaggregation Records'!$D$95:$D$183,255),0))=0,"",INDEX('Disaggregation Records'!$G$95:$G$183,MATCH(LEFT(Z533,255),LEFT('Disaggregation Records'!$D$95:$D$183,255),0))),"")</f>
        <v/>
      </c>
      <c r="AD533" s="497" t="s">
        <v>807</v>
      </c>
      <c r="AE533" s="218"/>
      <c r="AF533" s="494"/>
      <c r="AG533" s="494"/>
    </row>
    <row r="534" spans="1:33" ht="37.5" customHeight="1" x14ac:dyDescent="0.25">
      <c r="A534" s="367">
        <v>5</v>
      </c>
      <c r="B534" s="386" t="str">
        <f>IFERROR(VLOOKUP(A534,'Coverage Indicators - Section D'!$A$10:$Y$47,25,FALSE),"")</f>
        <v/>
      </c>
      <c r="C534" s="490" t="str">
        <f t="array" ref="C534">IFERROR(IF(INDEX('Disaggregation Records'!$E$95:$E$183,MATCH(RIGHT(Z534,255),RIGHT('Disaggregation Records'!$D$95:$D$183,255),0))=0,"",INDEX('Disaggregation Records'!$E$95:$E$183,MATCH(RIGHT(Z534,255),RIGHT('Disaggregation Records'!$D$95:$D$183,255),0))),"")</f>
        <v/>
      </c>
      <c r="D534" s="490" t="str">
        <f t="array" ref="D534">IFERROR(IF(INDEX('Disaggregation Records'!$F$95:$F$183,MATCH(RIGHT(Z534,255),RIGHT('Disaggregation Records'!$D$95:$D$183,255),0))=0,"",INDEX('Disaggregation Records'!$F$95:$F$183,MATCH(RIGHT(Z534,255),RIGHT('Disaggregation Records'!$D$95:$D$183,255),0))),"")</f>
        <v/>
      </c>
      <c r="E534" s="388" t="str">
        <f t="array" ref="E534">IFERROR(IF(INDEX('Disaggregation Data'!$K$475:$K$826,MATCH(RIGHT(X534,255),RIGHT('Disaggregation Data'!$J$475:$J$826,255),0))=0,"",INDEX('Disaggregation Data'!$K$475:$K$826,MATCH(RIGHT(X534,255),RIGHT('Disaggregation Data'!J$475:$J$826,255),0))),"")</f>
        <v/>
      </c>
      <c r="F534" s="389" t="str">
        <f t="array" ref="F534">IFERROR(IF(INDEX('Disaggregation Data'!$L$475:$L$826,MATCH(RIGHT(X534,255),RIGHT('Disaggregation Data'!$J$475:$J$826,255),0))=0,"",INDEX('Disaggregation Data'!$L$475:$L$826,MATCH(RIGHT(X534,255),RIGHT('Disaggregation Data'!J$475:$J$826,255),0))),"")</f>
        <v/>
      </c>
      <c r="G534" s="458" t="str">
        <f t="array" ref="G534">IFERROR(IF(INDEX('Disaggregation Data'!$M$475:$M$826,MATCH(RIGHT(X534,255),RIGHT('Disaggregation Data'!$J$475:$J$826,255),0))=0,(E534/F534)*100,INDEX('Disaggregation Data'!$M$475:$M$826,MATCH(RIGHT(X534,255),RIGHT('Disaggregation Data'!J$475:$J$826,255),0))),"")</f>
        <v/>
      </c>
      <c r="H534" s="392" t="str">
        <f t="array" ref="H534">IFERROR(IF(INDEX('Disaggregation Data'!$N$475:$N$826,MATCH(RIGHT(X534,255),RIGHT('Disaggregation Data'!$J$475:$J$826,255),0))=0,"",INDEX('Disaggregation Data'!$N$475:$N$826,MATCH(RIGHT(X534,255),RIGHT('Disaggregation Data'!J$475:$J$826,255),0))),"")</f>
        <v/>
      </c>
      <c r="I534" s="496"/>
      <c r="J534" s="496"/>
      <c r="K534" s="496"/>
      <c r="L534" s="496"/>
      <c r="M534" s="496"/>
      <c r="N534" s="496"/>
      <c r="O534" s="496"/>
      <c r="P534" s="496"/>
      <c r="Q534" s="496"/>
      <c r="R534" s="496"/>
      <c r="S534" s="496"/>
      <c r="T534" s="496"/>
      <c r="U534" s="392" t="str">
        <f t="array" ref="U534">IFERROR(IF(INDEX('Disaggregation Data'!$O$475:$O$826,MATCH(RIGHT(X534,255),RIGHT('Disaggregation Data'!$J$475:$J$826,255),0))=0,"",INDEX('Disaggregation Data'!$O$475:$O$826,MATCH(RIGHT(X534,255),RIGHT('Disaggregation Data'!J$475:$J$826,255),0))),"")</f>
        <v/>
      </c>
      <c r="V534" s="405" t="str">
        <f t="array" ref="V534">IFERROR(IF(INDEX('Disaggregation Data'!$P$475:$P$826,MATCH(RIGHT(X534,255),RIGHT('Disaggregation Data'!$J$475:$J$826,255),0))=0,"",INDEX('Disaggregation Data'!$P$475:$P$826,MATCH(RIGHT(X534,255),RIGHT('Disaggregation Data'!J$475:$J$826,255),0))),"")</f>
        <v/>
      </c>
      <c r="W534" s="497"/>
      <c r="X534" s="497" t="str">
        <f t="shared" si="32"/>
        <v/>
      </c>
      <c r="Y534" s="497">
        <f t="shared" si="33"/>
        <v>48</v>
      </c>
      <c r="Z534" s="497" t="str">
        <f t="shared" si="34"/>
        <v/>
      </c>
      <c r="AA534" s="497" t="b">
        <f t="shared" si="35"/>
        <v>0</v>
      </c>
      <c r="AB534" s="497" t="s">
        <v>2115</v>
      </c>
      <c r="AC534" s="497" t="str">
        <f t="array" ref="AC534">IFERROR(IF(INDEX('Disaggregation Records'!$G$95:$G$183,MATCH(LEFT(Z534,255),LEFT('Disaggregation Records'!$D$95:$D$183,255),0))=0,"",INDEX('Disaggregation Records'!$G$95:$G$183,MATCH(LEFT(Z534,255),LEFT('Disaggregation Records'!$D$95:$D$183,255),0))),"")</f>
        <v/>
      </c>
      <c r="AD534" s="497" t="s">
        <v>807</v>
      </c>
      <c r="AE534" s="218"/>
      <c r="AF534" s="494"/>
      <c r="AG534" s="494"/>
    </row>
    <row r="535" spans="1:33" ht="37.5" customHeight="1" x14ac:dyDescent="0.25">
      <c r="A535" s="367">
        <v>5</v>
      </c>
      <c r="B535" s="386" t="str">
        <f>IFERROR(VLOOKUP(A535,'Coverage Indicators - Section D'!$A$10:$Y$47,25,FALSE),"")</f>
        <v/>
      </c>
      <c r="C535" s="490" t="str">
        <f t="array" ref="C535">IFERROR(IF(INDEX('Disaggregation Records'!$E$95:$E$183,MATCH(RIGHT(Z535,255),RIGHT('Disaggregation Records'!$D$95:$D$183,255),0))=0,"",INDEX('Disaggregation Records'!$E$95:$E$183,MATCH(RIGHT(Z535,255),RIGHT('Disaggregation Records'!$D$95:$D$183,255),0))),"")</f>
        <v/>
      </c>
      <c r="D535" s="490" t="str">
        <f t="array" ref="D535">IFERROR(IF(INDEX('Disaggregation Records'!$F$95:$F$183,MATCH(RIGHT(Z535,255),RIGHT('Disaggregation Records'!$D$95:$D$183,255),0))=0,"",INDEX('Disaggregation Records'!$F$95:$F$183,MATCH(RIGHT(Z535,255),RIGHT('Disaggregation Records'!$D$95:$D$183,255),0))),"")</f>
        <v/>
      </c>
      <c r="E535" s="388" t="str">
        <f t="array" ref="E535">IFERROR(IF(INDEX('Disaggregation Data'!$K$475:$K$826,MATCH(RIGHT(X535,255),RIGHT('Disaggregation Data'!$J$475:$J$826,255),0))=0,"",INDEX('Disaggregation Data'!$K$475:$K$826,MATCH(RIGHT(X535,255),RIGHT('Disaggregation Data'!J$475:$J$826,255),0))),"")</f>
        <v/>
      </c>
      <c r="F535" s="389" t="str">
        <f t="array" ref="F535">IFERROR(IF(INDEX('Disaggregation Data'!$L$475:$L$826,MATCH(RIGHT(X535,255),RIGHT('Disaggregation Data'!$J$475:$J$826,255),0))=0,"",INDEX('Disaggregation Data'!$L$475:$L$826,MATCH(RIGHT(X535,255),RIGHT('Disaggregation Data'!J$475:$J$826,255),0))),"")</f>
        <v/>
      </c>
      <c r="G535" s="458" t="str">
        <f t="array" ref="G535">IFERROR(IF(INDEX('Disaggregation Data'!$M$475:$M$826,MATCH(RIGHT(X535,255),RIGHT('Disaggregation Data'!$J$475:$J$826,255),0))=0,(E535/F535)*100,INDEX('Disaggregation Data'!$M$475:$M$826,MATCH(RIGHT(X535,255),RIGHT('Disaggregation Data'!J$475:$J$826,255),0))),"")</f>
        <v/>
      </c>
      <c r="H535" s="392" t="str">
        <f t="array" ref="H535">IFERROR(IF(INDEX('Disaggregation Data'!$N$475:$N$826,MATCH(RIGHT(X535,255),RIGHT('Disaggregation Data'!$J$475:$J$826,255),0))=0,"",INDEX('Disaggregation Data'!$N$475:$N$826,MATCH(RIGHT(X535,255),RIGHT('Disaggregation Data'!J$475:$J$826,255),0))),"")</f>
        <v/>
      </c>
      <c r="I535" s="496"/>
      <c r="J535" s="496"/>
      <c r="K535" s="496"/>
      <c r="L535" s="496"/>
      <c r="M535" s="496"/>
      <c r="N535" s="496"/>
      <c r="O535" s="496"/>
      <c r="P535" s="496"/>
      <c r="Q535" s="496"/>
      <c r="R535" s="496"/>
      <c r="S535" s="496"/>
      <c r="T535" s="496"/>
      <c r="U535" s="392" t="str">
        <f t="array" ref="U535">IFERROR(IF(INDEX('Disaggregation Data'!$O$475:$O$826,MATCH(RIGHT(X535,255),RIGHT('Disaggregation Data'!$J$475:$J$826,255),0))=0,"",INDEX('Disaggregation Data'!$O$475:$O$826,MATCH(RIGHT(X535,255),RIGHT('Disaggregation Data'!J$475:$J$826,255),0))),"")</f>
        <v/>
      </c>
      <c r="V535" s="405" t="str">
        <f t="array" ref="V535">IFERROR(IF(INDEX('Disaggregation Data'!$P$475:$P$826,MATCH(RIGHT(X535,255),RIGHT('Disaggregation Data'!$J$475:$J$826,255),0))=0,"",INDEX('Disaggregation Data'!$P$475:$P$826,MATCH(RIGHT(X535,255),RIGHT('Disaggregation Data'!J$475:$J$826,255),0))),"")</f>
        <v/>
      </c>
      <c r="W535" s="497"/>
      <c r="X535" s="497" t="str">
        <f t="shared" si="32"/>
        <v/>
      </c>
      <c r="Y535" s="497">
        <f t="shared" si="33"/>
        <v>49</v>
      </c>
      <c r="Z535" s="497" t="str">
        <f t="shared" si="34"/>
        <v/>
      </c>
      <c r="AA535" s="497" t="b">
        <f t="shared" si="35"/>
        <v>0</v>
      </c>
      <c r="AB535" s="497" t="s">
        <v>2116</v>
      </c>
      <c r="AC535" s="497" t="str">
        <f t="array" ref="AC535">IFERROR(IF(INDEX('Disaggregation Records'!$G$95:$G$183,MATCH(LEFT(Z535,255),LEFT('Disaggregation Records'!$D$95:$D$183,255),0))=0,"",INDEX('Disaggregation Records'!$G$95:$G$183,MATCH(LEFT(Z535,255),LEFT('Disaggregation Records'!$D$95:$D$183,255),0))),"")</f>
        <v/>
      </c>
      <c r="AD535" s="497" t="s">
        <v>807</v>
      </c>
      <c r="AE535" s="218"/>
      <c r="AF535" s="494"/>
      <c r="AG535" s="494"/>
    </row>
    <row r="536" spans="1:33" ht="37.5" customHeight="1" x14ac:dyDescent="0.25">
      <c r="A536" s="367">
        <v>5</v>
      </c>
      <c r="B536" s="386" t="str">
        <f>IFERROR(VLOOKUP(A536,'Coverage Indicators - Section D'!$A$10:$Y$47,25,FALSE),"")</f>
        <v/>
      </c>
      <c r="C536" s="490" t="str">
        <f t="array" ref="C536">IFERROR(IF(INDEX('Disaggregation Records'!$E$95:$E$183,MATCH(RIGHT(Z536,255),RIGHT('Disaggregation Records'!$D$95:$D$183,255),0))=0,"",INDEX('Disaggregation Records'!$E$95:$E$183,MATCH(RIGHT(Z536,255),RIGHT('Disaggregation Records'!$D$95:$D$183,255),0))),"")</f>
        <v/>
      </c>
      <c r="D536" s="490" t="str">
        <f t="array" ref="D536">IFERROR(IF(INDEX('Disaggregation Records'!$F$95:$F$183,MATCH(RIGHT(Z536,255),RIGHT('Disaggregation Records'!$D$95:$D$183,255),0))=0,"",INDEX('Disaggregation Records'!$F$95:$F$183,MATCH(RIGHT(Z536,255),RIGHT('Disaggregation Records'!$D$95:$D$183,255),0))),"")</f>
        <v/>
      </c>
      <c r="E536" s="388" t="str">
        <f t="array" ref="E536">IFERROR(IF(INDEX('Disaggregation Data'!$K$475:$K$826,MATCH(RIGHT(X536,255),RIGHT('Disaggregation Data'!$J$475:$J$826,255),0))=0,"",INDEX('Disaggregation Data'!$K$475:$K$826,MATCH(RIGHT(X536,255),RIGHT('Disaggregation Data'!J$475:$J$826,255),0))),"")</f>
        <v/>
      </c>
      <c r="F536" s="389" t="str">
        <f t="array" ref="F536">IFERROR(IF(INDEX('Disaggregation Data'!$L$475:$L$826,MATCH(RIGHT(X536,255),RIGHT('Disaggregation Data'!$J$475:$J$826,255),0))=0,"",INDEX('Disaggregation Data'!$L$475:$L$826,MATCH(RIGHT(X536,255),RIGHT('Disaggregation Data'!J$475:$J$826,255),0))),"")</f>
        <v/>
      </c>
      <c r="G536" s="458" t="str">
        <f t="array" ref="G536">IFERROR(IF(INDEX('Disaggregation Data'!$M$475:$M$826,MATCH(RIGHT(X536,255),RIGHT('Disaggregation Data'!$J$475:$J$826,255),0))=0,(E536/F536)*100,INDEX('Disaggregation Data'!$M$475:$M$826,MATCH(RIGHT(X536,255),RIGHT('Disaggregation Data'!J$475:$J$826,255),0))),"")</f>
        <v/>
      </c>
      <c r="H536" s="392" t="str">
        <f t="array" ref="H536">IFERROR(IF(INDEX('Disaggregation Data'!$N$475:$N$826,MATCH(RIGHT(X536,255),RIGHT('Disaggregation Data'!$J$475:$J$826,255),0))=0,"",INDEX('Disaggregation Data'!$N$475:$N$826,MATCH(RIGHT(X536,255),RIGHT('Disaggregation Data'!J$475:$J$826,255),0))),"")</f>
        <v/>
      </c>
      <c r="I536" s="496"/>
      <c r="J536" s="496"/>
      <c r="K536" s="496"/>
      <c r="L536" s="496"/>
      <c r="M536" s="496"/>
      <c r="N536" s="496"/>
      <c r="O536" s="496"/>
      <c r="P536" s="496"/>
      <c r="Q536" s="496"/>
      <c r="R536" s="496"/>
      <c r="S536" s="496"/>
      <c r="T536" s="496"/>
      <c r="U536" s="392" t="str">
        <f t="array" ref="U536">IFERROR(IF(INDEX('Disaggregation Data'!$O$475:$O$826,MATCH(RIGHT(X536,255),RIGHT('Disaggregation Data'!$J$475:$J$826,255),0))=0,"",INDEX('Disaggregation Data'!$O$475:$O$826,MATCH(RIGHT(X536,255),RIGHT('Disaggregation Data'!J$475:$J$826,255),0))),"")</f>
        <v/>
      </c>
      <c r="V536" s="405" t="str">
        <f t="array" ref="V536">IFERROR(IF(INDEX('Disaggregation Data'!$P$475:$P$826,MATCH(RIGHT(X536,255),RIGHT('Disaggregation Data'!$J$475:$J$826,255),0))=0,"",INDEX('Disaggregation Data'!$P$475:$P$826,MATCH(RIGHT(X536,255),RIGHT('Disaggregation Data'!J$475:$J$826,255),0))),"")</f>
        <v/>
      </c>
      <c r="W536" s="497"/>
      <c r="X536" s="497" t="str">
        <f t="shared" si="32"/>
        <v/>
      </c>
      <c r="Y536" s="497">
        <f t="shared" si="33"/>
        <v>50</v>
      </c>
      <c r="Z536" s="497" t="str">
        <f t="shared" si="34"/>
        <v/>
      </c>
      <c r="AA536" s="497" t="b">
        <f t="shared" si="35"/>
        <v>0</v>
      </c>
      <c r="AB536" s="497" t="s">
        <v>2117</v>
      </c>
      <c r="AC536" s="497" t="str">
        <f t="array" ref="AC536">IFERROR(IF(INDEX('Disaggregation Records'!$G$95:$G$183,MATCH(LEFT(Z536,255),LEFT('Disaggregation Records'!$D$95:$D$183,255),0))=0,"",INDEX('Disaggregation Records'!$G$95:$G$183,MATCH(LEFT(Z536,255),LEFT('Disaggregation Records'!$D$95:$D$183,255),0))),"")</f>
        <v/>
      </c>
      <c r="AD536" s="497" t="s">
        <v>807</v>
      </c>
      <c r="AE536" s="218"/>
      <c r="AF536" s="494"/>
      <c r="AG536" s="494"/>
    </row>
    <row r="537" spans="1:33" ht="37.5" customHeight="1" x14ac:dyDescent="0.25">
      <c r="A537" s="367">
        <v>6</v>
      </c>
      <c r="B537" s="386" t="str">
        <f>IFERROR(VLOOKUP(A537,'Coverage Indicators - Section D'!$A$10:$Y$47,25,FALSE),"")</f>
        <v/>
      </c>
      <c r="C537" s="490" t="str">
        <f t="array" ref="C537">IFERROR(IF(INDEX('Disaggregation Records'!$E$95:$E$183,MATCH(RIGHT(Z537,255),RIGHT('Disaggregation Records'!$D$95:$D$183,255),0))=0,"",INDEX('Disaggregation Records'!$E$95:$E$183,MATCH(RIGHT(Z537,255),RIGHT('Disaggregation Records'!$D$95:$D$183,255),0))),"")</f>
        <v/>
      </c>
      <c r="D537" s="490" t="str">
        <f t="array" ref="D537">IFERROR(IF(INDEX('Disaggregation Records'!$F$95:$F$183,MATCH(RIGHT(Z537,255),RIGHT('Disaggregation Records'!$D$95:$D$183,255),0))=0,"",INDEX('Disaggregation Records'!$F$95:$F$183,MATCH(RIGHT(Z537,255),RIGHT('Disaggregation Records'!$D$95:$D$183,255),0))),"")</f>
        <v/>
      </c>
      <c r="E537" s="388" t="str">
        <f t="array" ref="E537">IFERROR(IF(INDEX('Disaggregation Data'!$K$475:$K$826,MATCH(RIGHT(X537,255),RIGHT('Disaggregation Data'!$J$475:$J$826,255),0))=0,"",INDEX('Disaggregation Data'!$K$475:$K$826,MATCH(RIGHT(X537,255),RIGHT('Disaggregation Data'!J$475:$J$826,255),0))),"")</f>
        <v/>
      </c>
      <c r="F537" s="389" t="str">
        <f t="array" ref="F537">IFERROR(IF(INDEX('Disaggregation Data'!$L$475:$L$826,MATCH(RIGHT(X537,255),RIGHT('Disaggregation Data'!$J$475:$J$826,255),0))=0,"",INDEX('Disaggregation Data'!$L$475:$L$826,MATCH(RIGHT(X537,255),RIGHT('Disaggregation Data'!J$475:$J$826,255),0))),"")</f>
        <v/>
      </c>
      <c r="G537" s="458" t="str">
        <f t="array" ref="G537">IFERROR(IF(INDEX('Disaggregation Data'!$M$475:$M$826,MATCH(RIGHT(X537,255),RIGHT('Disaggregation Data'!$J$475:$J$826,255),0))=0,(E537/F537)*100,INDEX('Disaggregation Data'!$M$475:$M$826,MATCH(RIGHT(X537,255),RIGHT('Disaggregation Data'!J$475:$J$826,255),0))),"")</f>
        <v/>
      </c>
      <c r="H537" s="392" t="str">
        <f t="array" ref="H537">IFERROR(IF(INDEX('Disaggregation Data'!$N$475:$N$826,MATCH(RIGHT(X537,255),RIGHT('Disaggregation Data'!$J$475:$J$826,255),0))=0,"",INDEX('Disaggregation Data'!$N$475:$N$826,MATCH(RIGHT(X537,255),RIGHT('Disaggregation Data'!J$475:$J$826,255),0))),"")</f>
        <v/>
      </c>
      <c r="I537" s="496"/>
      <c r="J537" s="496"/>
      <c r="K537" s="496"/>
      <c r="L537" s="496"/>
      <c r="M537" s="496"/>
      <c r="N537" s="496"/>
      <c r="O537" s="496"/>
      <c r="P537" s="496"/>
      <c r="Q537" s="496"/>
      <c r="R537" s="496"/>
      <c r="S537" s="496"/>
      <c r="T537" s="496"/>
      <c r="U537" s="392" t="str">
        <f t="array" ref="U537">IFERROR(IF(INDEX('Disaggregation Data'!$O$475:$O$826,MATCH(RIGHT(X537,255),RIGHT('Disaggregation Data'!$J$475:$J$826,255),0))=0,"",INDEX('Disaggregation Data'!$O$475:$O$826,MATCH(RIGHT(X537,255),RIGHT('Disaggregation Data'!J$475:$J$826,255),0))),"")</f>
        <v/>
      </c>
      <c r="V537" s="405" t="str">
        <f t="array" ref="V537">IFERROR(IF(INDEX('Disaggregation Data'!$P$475:$P$826,MATCH(RIGHT(X537,255),RIGHT('Disaggregation Data'!$J$475:$J$826,255),0))=0,"",INDEX('Disaggregation Data'!$P$475:$P$826,MATCH(RIGHT(X537,255),RIGHT('Disaggregation Data'!J$475:$J$826,255),0))),"")</f>
        <v/>
      </c>
      <c r="W537" s="497"/>
      <c r="X537" s="497" t="str">
        <f t="shared" si="32"/>
        <v/>
      </c>
      <c r="Y537" s="497">
        <f t="shared" si="33"/>
        <v>51</v>
      </c>
      <c r="Z537" s="497" t="str">
        <f t="shared" si="34"/>
        <v/>
      </c>
      <c r="AA537" s="497" t="b">
        <f t="shared" si="35"/>
        <v>0</v>
      </c>
      <c r="AB537" s="497" t="s">
        <v>2118</v>
      </c>
      <c r="AC537" s="497" t="str">
        <f t="array" ref="AC537">IFERROR(IF(INDEX('Disaggregation Records'!$G$95:$G$183,MATCH(LEFT(Z537,255),LEFT('Disaggregation Records'!$D$95:$D$183,255),0))=0,"",INDEX('Disaggregation Records'!$G$95:$G$183,MATCH(LEFT(Z537,255),LEFT('Disaggregation Records'!$D$95:$D$183,255),0))),"")</f>
        <v/>
      </c>
      <c r="AD537" s="497" t="s">
        <v>808</v>
      </c>
      <c r="AE537" s="218"/>
      <c r="AF537" s="494"/>
      <c r="AG537" s="494"/>
    </row>
    <row r="538" spans="1:33" ht="37.5" customHeight="1" x14ac:dyDescent="0.25">
      <c r="A538" s="367">
        <v>6</v>
      </c>
      <c r="B538" s="386" t="str">
        <f>IFERROR(VLOOKUP(A538,'Coverage Indicators - Section D'!$A$10:$Y$47,25,FALSE),"")</f>
        <v/>
      </c>
      <c r="C538" s="490" t="str">
        <f t="array" ref="C538">IFERROR(IF(INDEX('Disaggregation Records'!$E$95:$E$183,MATCH(RIGHT(Z538,255),RIGHT('Disaggregation Records'!$D$95:$D$183,255),0))=0,"",INDEX('Disaggregation Records'!$E$95:$E$183,MATCH(RIGHT(Z538,255),RIGHT('Disaggregation Records'!$D$95:$D$183,255),0))),"")</f>
        <v/>
      </c>
      <c r="D538" s="490" t="str">
        <f t="array" ref="D538">IFERROR(IF(INDEX('Disaggregation Records'!$F$95:$F$183,MATCH(RIGHT(Z538,255),RIGHT('Disaggregation Records'!$D$95:$D$183,255),0))=0,"",INDEX('Disaggregation Records'!$F$95:$F$183,MATCH(RIGHT(Z538,255),RIGHT('Disaggregation Records'!$D$95:$D$183,255),0))),"")</f>
        <v/>
      </c>
      <c r="E538" s="388" t="str">
        <f t="array" ref="E538">IFERROR(IF(INDEX('Disaggregation Data'!$K$475:$K$826,MATCH(RIGHT(X538,255),RIGHT('Disaggregation Data'!$J$475:$J$826,255),0))=0,"",INDEX('Disaggregation Data'!$K$475:$K$826,MATCH(RIGHT(X538,255),RIGHT('Disaggregation Data'!J$475:$J$826,255),0))),"")</f>
        <v/>
      </c>
      <c r="F538" s="389" t="str">
        <f t="array" ref="F538">IFERROR(IF(INDEX('Disaggregation Data'!$L$475:$L$826,MATCH(RIGHT(X538,255),RIGHT('Disaggregation Data'!$J$475:$J$826,255),0))=0,"",INDEX('Disaggregation Data'!$L$475:$L$826,MATCH(RIGHT(X538,255),RIGHT('Disaggregation Data'!J$475:$J$826,255),0))),"")</f>
        <v/>
      </c>
      <c r="G538" s="458" t="str">
        <f t="array" ref="G538">IFERROR(IF(INDEX('Disaggregation Data'!$M$475:$M$826,MATCH(RIGHT(X538,255),RIGHT('Disaggregation Data'!$J$475:$J$826,255),0))=0,(E538/F538)*100,INDEX('Disaggregation Data'!$M$475:$M$826,MATCH(RIGHT(X538,255),RIGHT('Disaggregation Data'!J$475:$J$826,255),0))),"")</f>
        <v/>
      </c>
      <c r="H538" s="392" t="str">
        <f t="array" ref="H538">IFERROR(IF(INDEX('Disaggregation Data'!$N$475:$N$826,MATCH(RIGHT(X538,255),RIGHT('Disaggregation Data'!$J$475:$J$826,255),0))=0,"",INDEX('Disaggregation Data'!$N$475:$N$826,MATCH(RIGHT(X538,255),RIGHT('Disaggregation Data'!J$475:$J$826,255),0))),"")</f>
        <v/>
      </c>
      <c r="I538" s="496"/>
      <c r="J538" s="496"/>
      <c r="K538" s="496"/>
      <c r="L538" s="496"/>
      <c r="M538" s="496"/>
      <c r="N538" s="496"/>
      <c r="O538" s="496"/>
      <c r="P538" s="496"/>
      <c r="Q538" s="496"/>
      <c r="R538" s="496"/>
      <c r="S538" s="496"/>
      <c r="T538" s="496"/>
      <c r="U538" s="392" t="str">
        <f t="array" ref="U538">IFERROR(IF(INDEX('Disaggregation Data'!$O$475:$O$826,MATCH(RIGHT(X538,255),RIGHT('Disaggregation Data'!$J$475:$J$826,255),0))=0,"",INDEX('Disaggregation Data'!$O$475:$O$826,MATCH(RIGHT(X538,255),RIGHT('Disaggregation Data'!J$475:$J$826,255),0))),"")</f>
        <v/>
      </c>
      <c r="V538" s="405" t="str">
        <f t="array" ref="V538">IFERROR(IF(INDEX('Disaggregation Data'!$P$475:$P$826,MATCH(RIGHT(X538,255),RIGHT('Disaggregation Data'!$J$475:$J$826,255),0))=0,"",INDEX('Disaggregation Data'!$P$475:$P$826,MATCH(RIGHT(X538,255),RIGHT('Disaggregation Data'!J$475:$J$826,255),0))),"")</f>
        <v/>
      </c>
      <c r="W538" s="497"/>
      <c r="X538" s="497" t="str">
        <f t="shared" si="32"/>
        <v/>
      </c>
      <c r="Y538" s="497">
        <f t="shared" si="33"/>
        <v>52</v>
      </c>
      <c r="Z538" s="497" t="str">
        <f t="shared" si="34"/>
        <v/>
      </c>
      <c r="AA538" s="497" t="b">
        <f t="shared" si="35"/>
        <v>0</v>
      </c>
      <c r="AB538" s="497" t="s">
        <v>2119</v>
      </c>
      <c r="AC538" s="497" t="str">
        <f t="array" ref="AC538">IFERROR(IF(INDEX('Disaggregation Records'!$G$95:$G$183,MATCH(LEFT(Z538,255),LEFT('Disaggregation Records'!$D$95:$D$183,255),0))=0,"",INDEX('Disaggregation Records'!$G$95:$G$183,MATCH(LEFT(Z538,255),LEFT('Disaggregation Records'!$D$95:$D$183,255),0))),"")</f>
        <v/>
      </c>
      <c r="AD538" s="497" t="s">
        <v>808</v>
      </c>
      <c r="AE538" s="218"/>
      <c r="AF538" s="494"/>
      <c r="AG538" s="494"/>
    </row>
    <row r="539" spans="1:33" ht="37.5" customHeight="1" x14ac:dyDescent="0.25">
      <c r="A539" s="367">
        <v>6</v>
      </c>
      <c r="B539" s="386" t="str">
        <f>IFERROR(VLOOKUP(A539,'Coverage Indicators - Section D'!$A$10:$Y$47,25,FALSE),"")</f>
        <v/>
      </c>
      <c r="C539" s="490" t="str">
        <f t="array" ref="C539">IFERROR(IF(INDEX('Disaggregation Records'!$E$95:$E$183,MATCH(RIGHT(Z539,255),RIGHT('Disaggregation Records'!$D$95:$D$183,255),0))=0,"",INDEX('Disaggregation Records'!$E$95:$E$183,MATCH(RIGHT(Z539,255),RIGHT('Disaggregation Records'!$D$95:$D$183,255),0))),"")</f>
        <v/>
      </c>
      <c r="D539" s="490" t="str">
        <f t="array" ref="D539">IFERROR(IF(INDEX('Disaggregation Records'!$F$95:$F$183,MATCH(RIGHT(Z539,255),RIGHT('Disaggregation Records'!$D$95:$D$183,255),0))=0,"",INDEX('Disaggregation Records'!$F$95:$F$183,MATCH(RIGHT(Z539,255),RIGHT('Disaggregation Records'!$D$95:$D$183,255),0))),"")</f>
        <v/>
      </c>
      <c r="E539" s="388" t="str">
        <f t="array" ref="E539">IFERROR(IF(INDEX('Disaggregation Data'!$K$475:$K$826,MATCH(RIGHT(X539,255),RIGHT('Disaggregation Data'!$J$475:$J$826,255),0))=0,"",INDEX('Disaggregation Data'!$K$475:$K$826,MATCH(RIGHT(X539,255),RIGHT('Disaggregation Data'!J$475:$J$826,255),0))),"")</f>
        <v/>
      </c>
      <c r="F539" s="389" t="str">
        <f t="array" ref="F539">IFERROR(IF(INDEX('Disaggregation Data'!$L$475:$L$826,MATCH(RIGHT(X539,255),RIGHT('Disaggregation Data'!$J$475:$J$826,255),0))=0,"",INDEX('Disaggregation Data'!$L$475:$L$826,MATCH(RIGHT(X539,255),RIGHT('Disaggregation Data'!J$475:$J$826,255),0))),"")</f>
        <v/>
      </c>
      <c r="G539" s="458" t="str">
        <f t="array" ref="G539">IFERROR(IF(INDEX('Disaggregation Data'!$M$475:$M$826,MATCH(RIGHT(X539,255),RIGHT('Disaggregation Data'!$J$475:$J$826,255),0))=0,(E539/F539)*100,INDEX('Disaggregation Data'!$M$475:$M$826,MATCH(RIGHT(X539,255),RIGHT('Disaggregation Data'!J$475:$J$826,255),0))),"")</f>
        <v/>
      </c>
      <c r="H539" s="392" t="str">
        <f t="array" ref="H539">IFERROR(IF(INDEX('Disaggregation Data'!$N$475:$N$826,MATCH(RIGHT(X539,255),RIGHT('Disaggregation Data'!$J$475:$J$826,255),0))=0,"",INDEX('Disaggregation Data'!$N$475:$N$826,MATCH(RIGHT(X539,255),RIGHT('Disaggregation Data'!J$475:$J$826,255),0))),"")</f>
        <v/>
      </c>
      <c r="I539" s="496"/>
      <c r="J539" s="496"/>
      <c r="K539" s="496"/>
      <c r="L539" s="496"/>
      <c r="M539" s="496"/>
      <c r="N539" s="496"/>
      <c r="O539" s="496"/>
      <c r="P539" s="496"/>
      <c r="Q539" s="496"/>
      <c r="R539" s="496"/>
      <c r="S539" s="496"/>
      <c r="T539" s="496"/>
      <c r="U539" s="392" t="str">
        <f t="array" ref="U539">IFERROR(IF(INDEX('Disaggregation Data'!$O$475:$O$826,MATCH(RIGHT(X539,255),RIGHT('Disaggregation Data'!$J$475:$J$826,255),0))=0,"",INDEX('Disaggregation Data'!$O$475:$O$826,MATCH(RIGHT(X539,255),RIGHT('Disaggregation Data'!J$475:$J$826,255),0))),"")</f>
        <v/>
      </c>
      <c r="V539" s="405" t="str">
        <f t="array" ref="V539">IFERROR(IF(INDEX('Disaggregation Data'!$P$475:$P$826,MATCH(RIGHT(X539,255),RIGHT('Disaggregation Data'!$J$475:$J$826,255),0))=0,"",INDEX('Disaggregation Data'!$P$475:$P$826,MATCH(RIGHT(X539,255),RIGHT('Disaggregation Data'!J$475:$J$826,255),0))),"")</f>
        <v/>
      </c>
      <c r="W539" s="497"/>
      <c r="X539" s="497" t="str">
        <f t="shared" si="32"/>
        <v/>
      </c>
      <c r="Y539" s="497">
        <f t="shared" si="33"/>
        <v>53</v>
      </c>
      <c r="Z539" s="497" t="str">
        <f t="shared" si="34"/>
        <v/>
      </c>
      <c r="AA539" s="497" t="b">
        <f t="shared" si="35"/>
        <v>0</v>
      </c>
      <c r="AB539" s="497" t="s">
        <v>2120</v>
      </c>
      <c r="AC539" s="497" t="str">
        <f t="array" ref="AC539">IFERROR(IF(INDEX('Disaggregation Records'!$G$95:$G$183,MATCH(LEFT(Z539,255),LEFT('Disaggregation Records'!$D$95:$D$183,255),0))=0,"",INDEX('Disaggregation Records'!$G$95:$G$183,MATCH(LEFT(Z539,255),LEFT('Disaggregation Records'!$D$95:$D$183,255),0))),"")</f>
        <v/>
      </c>
      <c r="AD539" s="497" t="s">
        <v>808</v>
      </c>
      <c r="AE539" s="218"/>
      <c r="AF539" s="494"/>
      <c r="AG539" s="494"/>
    </row>
    <row r="540" spans="1:33" ht="37.5" customHeight="1" x14ac:dyDescent="0.25">
      <c r="A540" s="367">
        <v>6</v>
      </c>
      <c r="B540" s="386" t="str">
        <f>IFERROR(VLOOKUP(A540,'Coverage Indicators - Section D'!$A$10:$Y$47,25,FALSE),"")</f>
        <v/>
      </c>
      <c r="C540" s="490" t="str">
        <f t="array" ref="C540">IFERROR(IF(INDEX('Disaggregation Records'!$E$95:$E$183,MATCH(RIGHT(Z540,255),RIGHT('Disaggregation Records'!$D$95:$D$183,255),0))=0,"",INDEX('Disaggregation Records'!$E$95:$E$183,MATCH(RIGHT(Z540,255),RIGHT('Disaggregation Records'!$D$95:$D$183,255),0))),"")</f>
        <v/>
      </c>
      <c r="D540" s="490" t="str">
        <f t="array" ref="D540">IFERROR(IF(INDEX('Disaggregation Records'!$F$95:$F$183,MATCH(RIGHT(Z540,255),RIGHT('Disaggregation Records'!$D$95:$D$183,255),0))=0,"",INDEX('Disaggregation Records'!$F$95:$F$183,MATCH(RIGHT(Z540,255),RIGHT('Disaggregation Records'!$D$95:$D$183,255),0))),"")</f>
        <v/>
      </c>
      <c r="E540" s="388" t="str">
        <f t="array" ref="E540">IFERROR(IF(INDEX('Disaggregation Data'!$K$475:$K$826,MATCH(RIGHT(X540,255),RIGHT('Disaggregation Data'!$J$475:$J$826,255),0))=0,"",INDEX('Disaggregation Data'!$K$475:$K$826,MATCH(RIGHT(X540,255),RIGHT('Disaggregation Data'!J$475:$J$826,255),0))),"")</f>
        <v/>
      </c>
      <c r="F540" s="389" t="str">
        <f t="array" ref="F540">IFERROR(IF(INDEX('Disaggregation Data'!$L$475:$L$826,MATCH(RIGHT(X540,255),RIGHT('Disaggregation Data'!$J$475:$J$826,255),0))=0,"",INDEX('Disaggregation Data'!$L$475:$L$826,MATCH(RIGHT(X540,255),RIGHT('Disaggregation Data'!J$475:$J$826,255),0))),"")</f>
        <v/>
      </c>
      <c r="G540" s="458" t="str">
        <f t="array" ref="G540">IFERROR(IF(INDEX('Disaggregation Data'!$M$475:$M$826,MATCH(RIGHT(X540,255),RIGHT('Disaggregation Data'!$J$475:$J$826,255),0))=0,(E540/F540)*100,INDEX('Disaggregation Data'!$M$475:$M$826,MATCH(RIGHT(X540,255),RIGHT('Disaggregation Data'!J$475:$J$826,255),0))),"")</f>
        <v/>
      </c>
      <c r="H540" s="392" t="str">
        <f t="array" ref="H540">IFERROR(IF(INDEX('Disaggregation Data'!$N$475:$N$826,MATCH(RIGHT(X540,255),RIGHT('Disaggregation Data'!$J$475:$J$826,255),0))=0,"",INDEX('Disaggregation Data'!$N$475:$N$826,MATCH(RIGHT(X540,255),RIGHT('Disaggregation Data'!J$475:$J$826,255),0))),"")</f>
        <v/>
      </c>
      <c r="I540" s="496"/>
      <c r="J540" s="496"/>
      <c r="K540" s="496"/>
      <c r="L540" s="496"/>
      <c r="M540" s="496"/>
      <c r="N540" s="496"/>
      <c r="O540" s="496"/>
      <c r="P540" s="496"/>
      <c r="Q540" s="496"/>
      <c r="R540" s="496"/>
      <c r="S540" s="496"/>
      <c r="T540" s="496"/>
      <c r="U540" s="392" t="str">
        <f t="array" ref="U540">IFERROR(IF(INDEX('Disaggregation Data'!$O$475:$O$826,MATCH(RIGHT(X540,255),RIGHT('Disaggregation Data'!$J$475:$J$826,255),0))=0,"",INDEX('Disaggregation Data'!$O$475:$O$826,MATCH(RIGHT(X540,255),RIGHT('Disaggregation Data'!J$475:$J$826,255),0))),"")</f>
        <v/>
      </c>
      <c r="V540" s="405" t="str">
        <f t="array" ref="V540">IFERROR(IF(INDEX('Disaggregation Data'!$P$475:$P$826,MATCH(RIGHT(X540,255),RIGHT('Disaggregation Data'!$J$475:$J$826,255),0))=0,"",INDEX('Disaggregation Data'!$P$475:$P$826,MATCH(RIGHT(X540,255),RIGHT('Disaggregation Data'!J$475:$J$826,255),0))),"")</f>
        <v/>
      </c>
      <c r="W540" s="497"/>
      <c r="X540" s="497" t="str">
        <f t="shared" si="32"/>
        <v/>
      </c>
      <c r="Y540" s="497">
        <f t="shared" si="33"/>
        <v>54</v>
      </c>
      <c r="Z540" s="497" t="str">
        <f t="shared" si="34"/>
        <v/>
      </c>
      <c r="AA540" s="497" t="b">
        <f t="shared" si="35"/>
        <v>0</v>
      </c>
      <c r="AB540" s="497" t="s">
        <v>2121</v>
      </c>
      <c r="AC540" s="497" t="str">
        <f t="array" ref="AC540">IFERROR(IF(INDEX('Disaggregation Records'!$G$95:$G$183,MATCH(LEFT(Z540,255),LEFT('Disaggregation Records'!$D$95:$D$183,255),0))=0,"",INDEX('Disaggregation Records'!$G$95:$G$183,MATCH(LEFT(Z540,255),LEFT('Disaggregation Records'!$D$95:$D$183,255),0))),"")</f>
        <v/>
      </c>
      <c r="AD540" s="497" t="s">
        <v>808</v>
      </c>
      <c r="AE540" s="218"/>
      <c r="AF540" s="494"/>
      <c r="AG540" s="494"/>
    </row>
    <row r="541" spans="1:33" ht="37.5" customHeight="1" x14ac:dyDescent="0.25">
      <c r="A541" s="367">
        <v>6</v>
      </c>
      <c r="B541" s="386" t="str">
        <f>IFERROR(VLOOKUP(A541,'Coverage Indicators - Section D'!$A$10:$Y$47,25,FALSE),"")</f>
        <v/>
      </c>
      <c r="C541" s="490" t="str">
        <f t="array" ref="C541">IFERROR(IF(INDEX('Disaggregation Records'!$E$95:$E$183,MATCH(RIGHT(Z541,255),RIGHT('Disaggregation Records'!$D$95:$D$183,255),0))=0,"",INDEX('Disaggregation Records'!$E$95:$E$183,MATCH(RIGHT(Z541,255),RIGHT('Disaggregation Records'!$D$95:$D$183,255),0))),"")</f>
        <v/>
      </c>
      <c r="D541" s="490" t="str">
        <f t="array" ref="D541">IFERROR(IF(INDEX('Disaggregation Records'!$F$95:$F$183,MATCH(RIGHT(Z541,255),RIGHT('Disaggregation Records'!$D$95:$D$183,255),0))=0,"",INDEX('Disaggregation Records'!$F$95:$F$183,MATCH(RIGHT(Z541,255),RIGHT('Disaggregation Records'!$D$95:$D$183,255),0))),"")</f>
        <v/>
      </c>
      <c r="E541" s="388" t="str">
        <f t="array" ref="E541">IFERROR(IF(INDEX('Disaggregation Data'!$K$475:$K$826,MATCH(RIGHT(X541,255),RIGHT('Disaggregation Data'!$J$475:$J$826,255),0))=0,"",INDEX('Disaggregation Data'!$K$475:$K$826,MATCH(RIGHT(X541,255),RIGHT('Disaggregation Data'!J$475:$J$826,255),0))),"")</f>
        <v/>
      </c>
      <c r="F541" s="389" t="str">
        <f t="array" ref="F541">IFERROR(IF(INDEX('Disaggregation Data'!$L$475:$L$826,MATCH(RIGHT(X541,255),RIGHT('Disaggregation Data'!$J$475:$J$826,255),0))=0,"",INDEX('Disaggregation Data'!$L$475:$L$826,MATCH(RIGHT(X541,255),RIGHT('Disaggregation Data'!J$475:$J$826,255),0))),"")</f>
        <v/>
      </c>
      <c r="G541" s="458" t="str">
        <f t="array" ref="G541">IFERROR(IF(INDEX('Disaggregation Data'!$M$475:$M$826,MATCH(RIGHT(X541,255),RIGHT('Disaggregation Data'!$J$475:$J$826,255),0))=0,(E541/F541)*100,INDEX('Disaggregation Data'!$M$475:$M$826,MATCH(RIGHT(X541,255),RIGHT('Disaggregation Data'!J$475:$J$826,255),0))),"")</f>
        <v/>
      </c>
      <c r="H541" s="392" t="str">
        <f t="array" ref="H541">IFERROR(IF(INDEX('Disaggregation Data'!$N$475:$N$826,MATCH(RIGHT(X541,255),RIGHT('Disaggregation Data'!$J$475:$J$826,255),0))=0,"",INDEX('Disaggregation Data'!$N$475:$N$826,MATCH(RIGHT(X541,255),RIGHT('Disaggregation Data'!J$475:$J$826,255),0))),"")</f>
        <v/>
      </c>
      <c r="I541" s="496"/>
      <c r="J541" s="496"/>
      <c r="K541" s="496"/>
      <c r="L541" s="496"/>
      <c r="M541" s="496"/>
      <c r="N541" s="496"/>
      <c r="O541" s="496"/>
      <c r="P541" s="496"/>
      <c r="Q541" s="496"/>
      <c r="R541" s="496"/>
      <c r="S541" s="496"/>
      <c r="T541" s="496"/>
      <c r="U541" s="392" t="str">
        <f t="array" ref="U541">IFERROR(IF(INDEX('Disaggregation Data'!$O$475:$O$826,MATCH(RIGHT(X541,255),RIGHT('Disaggregation Data'!$J$475:$J$826,255),0))=0,"",INDEX('Disaggregation Data'!$O$475:$O$826,MATCH(RIGHT(X541,255),RIGHT('Disaggregation Data'!J$475:$J$826,255),0))),"")</f>
        <v/>
      </c>
      <c r="V541" s="405" t="str">
        <f t="array" ref="V541">IFERROR(IF(INDEX('Disaggregation Data'!$P$475:$P$826,MATCH(RIGHT(X541,255),RIGHT('Disaggregation Data'!$J$475:$J$826,255),0))=0,"",INDEX('Disaggregation Data'!$P$475:$P$826,MATCH(RIGHT(X541,255),RIGHT('Disaggregation Data'!J$475:$J$826,255),0))),"")</f>
        <v/>
      </c>
      <c r="W541" s="497"/>
      <c r="X541" s="497" t="str">
        <f t="shared" si="32"/>
        <v/>
      </c>
      <c r="Y541" s="497">
        <f t="shared" si="33"/>
        <v>55</v>
      </c>
      <c r="Z541" s="497" t="str">
        <f t="shared" si="34"/>
        <v/>
      </c>
      <c r="AA541" s="497" t="b">
        <f t="shared" si="35"/>
        <v>0</v>
      </c>
      <c r="AB541" s="497" t="s">
        <v>2122</v>
      </c>
      <c r="AC541" s="497" t="str">
        <f t="array" ref="AC541">IFERROR(IF(INDEX('Disaggregation Records'!$G$95:$G$183,MATCH(LEFT(Z541,255),LEFT('Disaggregation Records'!$D$95:$D$183,255),0))=0,"",INDEX('Disaggregation Records'!$G$95:$G$183,MATCH(LEFT(Z541,255),LEFT('Disaggregation Records'!$D$95:$D$183,255),0))),"")</f>
        <v/>
      </c>
      <c r="AD541" s="497" t="s">
        <v>808</v>
      </c>
      <c r="AE541" s="218"/>
      <c r="AF541" s="494"/>
      <c r="AG541" s="494"/>
    </row>
    <row r="542" spans="1:33" ht="37.5" customHeight="1" x14ac:dyDescent="0.25">
      <c r="A542" s="367">
        <v>6</v>
      </c>
      <c r="B542" s="386" t="str">
        <f>IFERROR(VLOOKUP(A542,'Coverage Indicators - Section D'!$A$10:$Y$47,25,FALSE),"")</f>
        <v/>
      </c>
      <c r="C542" s="490" t="str">
        <f t="array" ref="C542">IFERROR(IF(INDEX('Disaggregation Records'!$E$95:$E$183,MATCH(RIGHT(Z542,255),RIGHT('Disaggregation Records'!$D$95:$D$183,255),0))=0,"",INDEX('Disaggregation Records'!$E$95:$E$183,MATCH(RIGHT(Z542,255),RIGHT('Disaggregation Records'!$D$95:$D$183,255),0))),"")</f>
        <v/>
      </c>
      <c r="D542" s="490" t="str">
        <f t="array" ref="D542">IFERROR(IF(INDEX('Disaggregation Records'!$F$95:$F$183,MATCH(RIGHT(Z542,255),RIGHT('Disaggregation Records'!$D$95:$D$183,255),0))=0,"",INDEX('Disaggregation Records'!$F$95:$F$183,MATCH(RIGHT(Z542,255),RIGHT('Disaggregation Records'!$D$95:$D$183,255),0))),"")</f>
        <v/>
      </c>
      <c r="E542" s="388" t="str">
        <f t="array" ref="E542">IFERROR(IF(INDEX('Disaggregation Data'!$K$475:$K$826,MATCH(RIGHT(X542,255),RIGHT('Disaggregation Data'!$J$475:$J$826,255),0))=0,"",INDEX('Disaggregation Data'!$K$475:$K$826,MATCH(RIGHT(X542,255),RIGHT('Disaggregation Data'!J$475:$J$826,255),0))),"")</f>
        <v/>
      </c>
      <c r="F542" s="389" t="str">
        <f t="array" ref="F542">IFERROR(IF(INDEX('Disaggregation Data'!$L$475:$L$826,MATCH(RIGHT(X542,255),RIGHT('Disaggregation Data'!$J$475:$J$826,255),0))=0,"",INDEX('Disaggregation Data'!$L$475:$L$826,MATCH(RIGHT(X542,255),RIGHT('Disaggregation Data'!J$475:$J$826,255),0))),"")</f>
        <v/>
      </c>
      <c r="G542" s="458" t="str">
        <f t="array" ref="G542">IFERROR(IF(INDEX('Disaggregation Data'!$M$475:$M$826,MATCH(RIGHT(X542,255),RIGHT('Disaggregation Data'!$J$475:$J$826,255),0))=0,(E542/F542)*100,INDEX('Disaggregation Data'!$M$475:$M$826,MATCH(RIGHT(X542,255),RIGHT('Disaggregation Data'!J$475:$J$826,255),0))),"")</f>
        <v/>
      </c>
      <c r="H542" s="392" t="str">
        <f t="array" ref="H542">IFERROR(IF(INDEX('Disaggregation Data'!$N$475:$N$826,MATCH(RIGHT(X542,255),RIGHT('Disaggregation Data'!$J$475:$J$826,255),0))=0,"",INDEX('Disaggregation Data'!$N$475:$N$826,MATCH(RIGHT(X542,255),RIGHT('Disaggregation Data'!J$475:$J$826,255),0))),"")</f>
        <v/>
      </c>
      <c r="I542" s="496"/>
      <c r="J542" s="496"/>
      <c r="K542" s="496"/>
      <c r="L542" s="496"/>
      <c r="M542" s="496"/>
      <c r="N542" s="496"/>
      <c r="O542" s="496"/>
      <c r="P542" s="496"/>
      <c r="Q542" s="496"/>
      <c r="R542" s="496"/>
      <c r="S542" s="496"/>
      <c r="T542" s="496"/>
      <c r="U542" s="392" t="str">
        <f t="array" ref="U542">IFERROR(IF(INDEX('Disaggregation Data'!$O$475:$O$826,MATCH(RIGHT(X542,255),RIGHT('Disaggregation Data'!$J$475:$J$826,255),0))=0,"",INDEX('Disaggregation Data'!$O$475:$O$826,MATCH(RIGHT(X542,255),RIGHT('Disaggregation Data'!J$475:$J$826,255),0))),"")</f>
        <v/>
      </c>
      <c r="V542" s="405" t="str">
        <f t="array" ref="V542">IFERROR(IF(INDEX('Disaggregation Data'!$P$475:$P$826,MATCH(RIGHT(X542,255),RIGHT('Disaggregation Data'!$J$475:$J$826,255),0))=0,"",INDEX('Disaggregation Data'!$P$475:$P$826,MATCH(RIGHT(X542,255),RIGHT('Disaggregation Data'!J$475:$J$826,255),0))),"")</f>
        <v/>
      </c>
      <c r="W542" s="497"/>
      <c r="X542" s="497" t="str">
        <f t="shared" si="32"/>
        <v/>
      </c>
      <c r="Y542" s="497">
        <f t="shared" si="33"/>
        <v>56</v>
      </c>
      <c r="Z542" s="497" t="str">
        <f t="shared" si="34"/>
        <v/>
      </c>
      <c r="AA542" s="497" t="b">
        <f t="shared" si="35"/>
        <v>0</v>
      </c>
      <c r="AB542" s="497" t="s">
        <v>2123</v>
      </c>
      <c r="AC542" s="497" t="str">
        <f t="array" ref="AC542">IFERROR(IF(INDEX('Disaggregation Records'!$G$95:$G$183,MATCH(LEFT(Z542,255),LEFT('Disaggregation Records'!$D$95:$D$183,255),0))=0,"",INDEX('Disaggregation Records'!$G$95:$G$183,MATCH(LEFT(Z542,255),LEFT('Disaggregation Records'!$D$95:$D$183,255),0))),"")</f>
        <v/>
      </c>
      <c r="AD542" s="497" t="s">
        <v>808</v>
      </c>
      <c r="AE542" s="218"/>
      <c r="AF542" s="494"/>
      <c r="AG542" s="494"/>
    </row>
    <row r="543" spans="1:33" ht="37.5" customHeight="1" x14ac:dyDescent="0.25">
      <c r="A543" s="367">
        <v>6</v>
      </c>
      <c r="B543" s="386" t="str">
        <f>IFERROR(VLOOKUP(A543,'Coverage Indicators - Section D'!$A$10:$Y$47,25,FALSE),"")</f>
        <v/>
      </c>
      <c r="C543" s="490" t="str">
        <f t="array" ref="C543">IFERROR(IF(INDEX('Disaggregation Records'!$E$95:$E$183,MATCH(RIGHT(Z543,255),RIGHT('Disaggregation Records'!$D$95:$D$183,255),0))=0,"",INDEX('Disaggregation Records'!$E$95:$E$183,MATCH(RIGHT(Z543,255),RIGHT('Disaggregation Records'!$D$95:$D$183,255),0))),"")</f>
        <v/>
      </c>
      <c r="D543" s="490" t="str">
        <f t="array" ref="D543">IFERROR(IF(INDEX('Disaggregation Records'!$F$95:$F$183,MATCH(RIGHT(Z543,255),RIGHT('Disaggregation Records'!$D$95:$D$183,255),0))=0,"",INDEX('Disaggregation Records'!$F$95:$F$183,MATCH(RIGHT(Z543,255),RIGHT('Disaggregation Records'!$D$95:$D$183,255),0))),"")</f>
        <v/>
      </c>
      <c r="E543" s="388" t="str">
        <f t="array" ref="E543">IFERROR(IF(INDEX('Disaggregation Data'!$K$475:$K$826,MATCH(RIGHT(X543,255),RIGHT('Disaggregation Data'!$J$475:$J$826,255),0))=0,"",INDEX('Disaggregation Data'!$K$475:$K$826,MATCH(RIGHT(X543,255),RIGHT('Disaggregation Data'!J$475:$J$826,255),0))),"")</f>
        <v/>
      </c>
      <c r="F543" s="389" t="str">
        <f t="array" ref="F543">IFERROR(IF(INDEX('Disaggregation Data'!$L$475:$L$826,MATCH(RIGHT(X543,255),RIGHT('Disaggregation Data'!$J$475:$J$826,255),0))=0,"",INDEX('Disaggregation Data'!$L$475:$L$826,MATCH(RIGHT(X543,255),RIGHT('Disaggregation Data'!J$475:$J$826,255),0))),"")</f>
        <v/>
      </c>
      <c r="G543" s="458" t="str">
        <f t="array" ref="G543">IFERROR(IF(INDEX('Disaggregation Data'!$M$475:$M$826,MATCH(RIGHT(X543,255),RIGHT('Disaggregation Data'!$J$475:$J$826,255),0))=0,(E543/F543)*100,INDEX('Disaggregation Data'!$M$475:$M$826,MATCH(RIGHT(X543,255),RIGHT('Disaggregation Data'!J$475:$J$826,255),0))),"")</f>
        <v/>
      </c>
      <c r="H543" s="392" t="str">
        <f t="array" ref="H543">IFERROR(IF(INDEX('Disaggregation Data'!$N$475:$N$826,MATCH(RIGHT(X543,255),RIGHT('Disaggregation Data'!$J$475:$J$826,255),0))=0,"",INDEX('Disaggregation Data'!$N$475:$N$826,MATCH(RIGHT(X543,255),RIGHT('Disaggregation Data'!J$475:$J$826,255),0))),"")</f>
        <v/>
      </c>
      <c r="I543" s="496"/>
      <c r="J543" s="496"/>
      <c r="K543" s="496"/>
      <c r="L543" s="496"/>
      <c r="M543" s="496"/>
      <c r="N543" s="496"/>
      <c r="O543" s="496"/>
      <c r="P543" s="496"/>
      <c r="Q543" s="496"/>
      <c r="R543" s="496"/>
      <c r="S543" s="496"/>
      <c r="T543" s="496"/>
      <c r="U543" s="392" t="str">
        <f t="array" ref="U543">IFERROR(IF(INDEX('Disaggregation Data'!$O$475:$O$826,MATCH(RIGHT(X543,255),RIGHT('Disaggregation Data'!$J$475:$J$826,255),0))=0,"",INDEX('Disaggregation Data'!$O$475:$O$826,MATCH(RIGHT(X543,255),RIGHT('Disaggregation Data'!J$475:$J$826,255),0))),"")</f>
        <v/>
      </c>
      <c r="V543" s="405" t="str">
        <f t="array" ref="V543">IFERROR(IF(INDEX('Disaggregation Data'!$P$475:$P$826,MATCH(RIGHT(X543,255),RIGHT('Disaggregation Data'!$J$475:$J$826,255),0))=0,"",INDEX('Disaggregation Data'!$P$475:$P$826,MATCH(RIGHT(X543,255),RIGHT('Disaggregation Data'!J$475:$J$826,255),0))),"")</f>
        <v/>
      </c>
      <c r="W543" s="497"/>
      <c r="X543" s="497" t="str">
        <f t="shared" si="32"/>
        <v/>
      </c>
      <c r="Y543" s="497">
        <f t="shared" si="33"/>
        <v>57</v>
      </c>
      <c r="Z543" s="497" t="str">
        <f t="shared" si="34"/>
        <v/>
      </c>
      <c r="AA543" s="497" t="b">
        <f t="shared" si="35"/>
        <v>0</v>
      </c>
      <c r="AB543" s="497" t="s">
        <v>2124</v>
      </c>
      <c r="AC543" s="497" t="str">
        <f t="array" ref="AC543">IFERROR(IF(INDEX('Disaggregation Records'!$G$95:$G$183,MATCH(LEFT(Z543,255),LEFT('Disaggregation Records'!$D$95:$D$183,255),0))=0,"",INDEX('Disaggregation Records'!$G$95:$G$183,MATCH(LEFT(Z543,255),LEFT('Disaggregation Records'!$D$95:$D$183,255),0))),"")</f>
        <v/>
      </c>
      <c r="AD543" s="497" t="s">
        <v>808</v>
      </c>
      <c r="AE543" s="218"/>
      <c r="AF543" s="494"/>
      <c r="AG543" s="494"/>
    </row>
    <row r="544" spans="1:33" ht="37.5" customHeight="1" x14ac:dyDescent="0.25">
      <c r="A544" s="367">
        <v>6</v>
      </c>
      <c r="B544" s="386" t="str">
        <f>IFERROR(VLOOKUP(A544,'Coverage Indicators - Section D'!$A$10:$Y$47,25,FALSE),"")</f>
        <v/>
      </c>
      <c r="C544" s="490" t="str">
        <f t="array" ref="C544">IFERROR(IF(INDEX('Disaggregation Records'!$E$95:$E$183,MATCH(RIGHT(Z544,255),RIGHT('Disaggregation Records'!$D$95:$D$183,255),0))=0,"",INDEX('Disaggregation Records'!$E$95:$E$183,MATCH(RIGHT(Z544,255),RIGHT('Disaggregation Records'!$D$95:$D$183,255),0))),"")</f>
        <v/>
      </c>
      <c r="D544" s="490" t="str">
        <f t="array" ref="D544">IFERROR(IF(INDEX('Disaggregation Records'!$F$95:$F$183,MATCH(RIGHT(Z544,255),RIGHT('Disaggregation Records'!$D$95:$D$183,255),0))=0,"",INDEX('Disaggregation Records'!$F$95:$F$183,MATCH(RIGHT(Z544,255),RIGHT('Disaggregation Records'!$D$95:$D$183,255),0))),"")</f>
        <v/>
      </c>
      <c r="E544" s="388" t="str">
        <f t="array" ref="E544">IFERROR(IF(INDEX('Disaggregation Data'!$K$475:$K$826,MATCH(RIGHT(X544,255),RIGHT('Disaggregation Data'!$J$475:$J$826,255),0))=0,"",INDEX('Disaggregation Data'!$K$475:$K$826,MATCH(RIGHT(X544,255),RIGHT('Disaggregation Data'!J$475:$J$826,255),0))),"")</f>
        <v/>
      </c>
      <c r="F544" s="389" t="str">
        <f t="array" ref="F544">IFERROR(IF(INDEX('Disaggregation Data'!$L$475:$L$826,MATCH(RIGHT(X544,255),RIGHT('Disaggregation Data'!$J$475:$J$826,255),0))=0,"",INDEX('Disaggregation Data'!$L$475:$L$826,MATCH(RIGHT(X544,255),RIGHT('Disaggregation Data'!J$475:$J$826,255),0))),"")</f>
        <v/>
      </c>
      <c r="G544" s="458" t="str">
        <f t="array" ref="G544">IFERROR(IF(INDEX('Disaggregation Data'!$M$475:$M$826,MATCH(RIGHT(X544,255),RIGHT('Disaggregation Data'!$J$475:$J$826,255),0))=0,(E544/F544)*100,INDEX('Disaggregation Data'!$M$475:$M$826,MATCH(RIGHT(X544,255),RIGHT('Disaggregation Data'!J$475:$J$826,255),0))),"")</f>
        <v/>
      </c>
      <c r="H544" s="392" t="str">
        <f t="array" ref="H544">IFERROR(IF(INDEX('Disaggregation Data'!$N$475:$N$826,MATCH(RIGHT(X544,255),RIGHT('Disaggregation Data'!$J$475:$J$826,255),0))=0,"",INDEX('Disaggregation Data'!$N$475:$N$826,MATCH(RIGHT(X544,255),RIGHT('Disaggregation Data'!J$475:$J$826,255),0))),"")</f>
        <v/>
      </c>
      <c r="I544" s="496"/>
      <c r="J544" s="496"/>
      <c r="K544" s="496"/>
      <c r="L544" s="496"/>
      <c r="M544" s="496"/>
      <c r="N544" s="496"/>
      <c r="O544" s="496"/>
      <c r="P544" s="496"/>
      <c r="Q544" s="496"/>
      <c r="R544" s="496"/>
      <c r="S544" s="496"/>
      <c r="T544" s="496"/>
      <c r="U544" s="392" t="str">
        <f t="array" ref="U544">IFERROR(IF(INDEX('Disaggregation Data'!$O$475:$O$826,MATCH(RIGHT(X544,255),RIGHT('Disaggregation Data'!$J$475:$J$826,255),0))=0,"",INDEX('Disaggregation Data'!$O$475:$O$826,MATCH(RIGHT(X544,255),RIGHT('Disaggregation Data'!J$475:$J$826,255),0))),"")</f>
        <v/>
      </c>
      <c r="V544" s="405" t="str">
        <f t="array" ref="V544">IFERROR(IF(INDEX('Disaggregation Data'!$P$475:$P$826,MATCH(RIGHT(X544,255),RIGHT('Disaggregation Data'!$J$475:$J$826,255),0))=0,"",INDEX('Disaggregation Data'!$P$475:$P$826,MATCH(RIGHT(X544,255),RIGHT('Disaggregation Data'!J$475:$J$826,255),0))),"")</f>
        <v/>
      </c>
      <c r="W544" s="497"/>
      <c r="X544" s="497" t="str">
        <f t="shared" si="32"/>
        <v/>
      </c>
      <c r="Y544" s="497">
        <f t="shared" si="33"/>
        <v>58</v>
      </c>
      <c r="Z544" s="497" t="str">
        <f t="shared" si="34"/>
        <v/>
      </c>
      <c r="AA544" s="497" t="b">
        <f t="shared" si="35"/>
        <v>0</v>
      </c>
      <c r="AB544" s="497" t="s">
        <v>2125</v>
      </c>
      <c r="AC544" s="497" t="str">
        <f t="array" ref="AC544">IFERROR(IF(INDEX('Disaggregation Records'!$G$95:$G$183,MATCH(LEFT(Z544,255),LEFT('Disaggregation Records'!$D$95:$D$183,255),0))=0,"",INDEX('Disaggregation Records'!$G$95:$G$183,MATCH(LEFT(Z544,255),LEFT('Disaggregation Records'!$D$95:$D$183,255),0))),"")</f>
        <v/>
      </c>
      <c r="AD544" s="497" t="s">
        <v>808</v>
      </c>
      <c r="AE544" s="218"/>
      <c r="AF544" s="494"/>
      <c r="AG544" s="494"/>
    </row>
    <row r="545" spans="1:33" ht="37.5" customHeight="1" x14ac:dyDescent="0.25">
      <c r="A545" s="367">
        <v>6</v>
      </c>
      <c r="B545" s="386" t="str">
        <f>IFERROR(VLOOKUP(A545,'Coverage Indicators - Section D'!$A$10:$Y$47,25,FALSE),"")</f>
        <v/>
      </c>
      <c r="C545" s="490" t="str">
        <f t="array" ref="C545">IFERROR(IF(INDEX('Disaggregation Records'!$E$95:$E$183,MATCH(RIGHT(Z545,255),RIGHT('Disaggregation Records'!$D$95:$D$183,255),0))=0,"",INDEX('Disaggregation Records'!$E$95:$E$183,MATCH(RIGHT(Z545,255),RIGHT('Disaggregation Records'!$D$95:$D$183,255),0))),"")</f>
        <v/>
      </c>
      <c r="D545" s="490" t="str">
        <f t="array" ref="D545">IFERROR(IF(INDEX('Disaggregation Records'!$F$95:$F$183,MATCH(RIGHT(Z545,255),RIGHT('Disaggregation Records'!$D$95:$D$183,255),0))=0,"",INDEX('Disaggregation Records'!$F$95:$F$183,MATCH(RIGHT(Z545,255),RIGHT('Disaggregation Records'!$D$95:$D$183,255),0))),"")</f>
        <v/>
      </c>
      <c r="E545" s="388" t="str">
        <f t="array" ref="E545">IFERROR(IF(INDEX('Disaggregation Data'!$K$475:$K$826,MATCH(RIGHT(X545,255),RIGHT('Disaggregation Data'!$J$475:$J$826,255),0))=0,"",INDEX('Disaggregation Data'!$K$475:$K$826,MATCH(RIGHT(X545,255),RIGHT('Disaggregation Data'!J$475:$J$826,255),0))),"")</f>
        <v/>
      </c>
      <c r="F545" s="389" t="str">
        <f t="array" ref="F545">IFERROR(IF(INDEX('Disaggregation Data'!$L$475:$L$826,MATCH(RIGHT(X545,255),RIGHT('Disaggregation Data'!$J$475:$J$826,255),0))=0,"",INDEX('Disaggregation Data'!$L$475:$L$826,MATCH(RIGHT(X545,255),RIGHT('Disaggregation Data'!J$475:$J$826,255),0))),"")</f>
        <v/>
      </c>
      <c r="G545" s="458" t="str">
        <f t="array" ref="G545">IFERROR(IF(INDEX('Disaggregation Data'!$M$475:$M$826,MATCH(RIGHT(X545,255),RIGHT('Disaggregation Data'!$J$475:$J$826,255),0))=0,(E545/F545)*100,INDEX('Disaggregation Data'!$M$475:$M$826,MATCH(RIGHT(X545,255),RIGHT('Disaggregation Data'!J$475:$J$826,255),0))),"")</f>
        <v/>
      </c>
      <c r="H545" s="392" t="str">
        <f t="array" ref="H545">IFERROR(IF(INDEX('Disaggregation Data'!$N$475:$N$826,MATCH(RIGHT(X545,255),RIGHT('Disaggregation Data'!$J$475:$J$826,255),0))=0,"",INDEX('Disaggregation Data'!$N$475:$N$826,MATCH(RIGHT(X545,255),RIGHT('Disaggregation Data'!J$475:$J$826,255),0))),"")</f>
        <v/>
      </c>
      <c r="I545" s="496"/>
      <c r="J545" s="496"/>
      <c r="K545" s="496"/>
      <c r="L545" s="496"/>
      <c r="M545" s="496"/>
      <c r="N545" s="496"/>
      <c r="O545" s="496"/>
      <c r="P545" s="496"/>
      <c r="Q545" s="496"/>
      <c r="R545" s="496"/>
      <c r="S545" s="496"/>
      <c r="T545" s="496"/>
      <c r="U545" s="392" t="str">
        <f t="array" ref="U545">IFERROR(IF(INDEX('Disaggregation Data'!$O$475:$O$826,MATCH(RIGHT(X545,255),RIGHT('Disaggregation Data'!$J$475:$J$826,255),0))=0,"",INDEX('Disaggregation Data'!$O$475:$O$826,MATCH(RIGHT(X545,255),RIGHT('Disaggregation Data'!J$475:$J$826,255),0))),"")</f>
        <v/>
      </c>
      <c r="V545" s="405" t="str">
        <f t="array" ref="V545">IFERROR(IF(INDEX('Disaggregation Data'!$P$475:$P$826,MATCH(RIGHT(X545,255),RIGHT('Disaggregation Data'!$J$475:$J$826,255),0))=0,"",INDEX('Disaggregation Data'!$P$475:$P$826,MATCH(RIGHT(X545,255),RIGHT('Disaggregation Data'!J$475:$J$826,255),0))),"")</f>
        <v/>
      </c>
      <c r="W545" s="497"/>
      <c r="X545" s="497" t="str">
        <f t="shared" si="32"/>
        <v/>
      </c>
      <c r="Y545" s="497">
        <f t="shared" si="33"/>
        <v>59</v>
      </c>
      <c r="Z545" s="497" t="str">
        <f t="shared" si="34"/>
        <v/>
      </c>
      <c r="AA545" s="497" t="b">
        <f t="shared" si="35"/>
        <v>0</v>
      </c>
      <c r="AB545" s="497" t="s">
        <v>2126</v>
      </c>
      <c r="AC545" s="497" t="str">
        <f t="array" ref="AC545">IFERROR(IF(INDEX('Disaggregation Records'!$G$95:$G$183,MATCH(LEFT(Z545,255),LEFT('Disaggregation Records'!$D$95:$D$183,255),0))=0,"",INDEX('Disaggregation Records'!$G$95:$G$183,MATCH(LEFT(Z545,255),LEFT('Disaggregation Records'!$D$95:$D$183,255),0))),"")</f>
        <v/>
      </c>
      <c r="AD545" s="497" t="s">
        <v>808</v>
      </c>
      <c r="AE545" s="218"/>
      <c r="AF545" s="494"/>
      <c r="AG545" s="494"/>
    </row>
    <row r="546" spans="1:33" ht="37.5" customHeight="1" x14ac:dyDescent="0.25">
      <c r="A546" s="367">
        <v>6</v>
      </c>
      <c r="B546" s="386" t="str">
        <f>IFERROR(VLOOKUP(A546,'Coverage Indicators - Section D'!$A$10:$Y$47,25,FALSE),"")</f>
        <v/>
      </c>
      <c r="C546" s="490" t="str">
        <f t="array" ref="C546">IFERROR(IF(INDEX('Disaggregation Records'!$E$95:$E$183,MATCH(RIGHT(Z546,255),RIGHT('Disaggregation Records'!$D$95:$D$183,255),0))=0,"",INDEX('Disaggregation Records'!$E$95:$E$183,MATCH(RIGHT(Z546,255),RIGHT('Disaggregation Records'!$D$95:$D$183,255),0))),"")</f>
        <v/>
      </c>
      <c r="D546" s="490" t="str">
        <f t="array" ref="D546">IFERROR(IF(INDEX('Disaggregation Records'!$F$95:$F$183,MATCH(RIGHT(Z546,255),RIGHT('Disaggregation Records'!$D$95:$D$183,255),0))=0,"",INDEX('Disaggregation Records'!$F$95:$F$183,MATCH(RIGHT(Z546,255),RIGHT('Disaggregation Records'!$D$95:$D$183,255),0))),"")</f>
        <v/>
      </c>
      <c r="E546" s="388" t="str">
        <f t="array" ref="E546">IFERROR(IF(INDEX('Disaggregation Data'!$K$475:$K$826,MATCH(RIGHT(X546,255),RIGHT('Disaggregation Data'!$J$475:$J$826,255),0))=0,"",INDEX('Disaggregation Data'!$K$475:$K$826,MATCH(RIGHT(X546,255),RIGHT('Disaggregation Data'!J$475:$J$826,255),0))),"")</f>
        <v/>
      </c>
      <c r="F546" s="389" t="str">
        <f t="array" ref="F546">IFERROR(IF(INDEX('Disaggregation Data'!$L$475:$L$826,MATCH(RIGHT(X546,255),RIGHT('Disaggregation Data'!$J$475:$J$826,255),0))=0,"",INDEX('Disaggregation Data'!$L$475:$L$826,MATCH(RIGHT(X546,255),RIGHT('Disaggregation Data'!J$475:$J$826,255),0))),"")</f>
        <v/>
      </c>
      <c r="G546" s="458" t="str">
        <f t="array" ref="G546">IFERROR(IF(INDEX('Disaggregation Data'!$M$475:$M$826,MATCH(RIGHT(X546,255),RIGHT('Disaggregation Data'!$J$475:$J$826,255),0))=0,(E546/F546)*100,INDEX('Disaggregation Data'!$M$475:$M$826,MATCH(RIGHT(X546,255),RIGHT('Disaggregation Data'!J$475:$J$826,255),0))),"")</f>
        <v/>
      </c>
      <c r="H546" s="392" t="str">
        <f t="array" ref="H546">IFERROR(IF(INDEX('Disaggregation Data'!$N$475:$N$826,MATCH(RIGHT(X546,255),RIGHT('Disaggregation Data'!$J$475:$J$826,255),0))=0,"",INDEX('Disaggregation Data'!$N$475:$N$826,MATCH(RIGHT(X546,255),RIGHT('Disaggregation Data'!J$475:$J$826,255),0))),"")</f>
        <v/>
      </c>
      <c r="I546" s="496"/>
      <c r="J546" s="496"/>
      <c r="K546" s="496"/>
      <c r="L546" s="496"/>
      <c r="M546" s="496"/>
      <c r="N546" s="496"/>
      <c r="O546" s="496"/>
      <c r="P546" s="496"/>
      <c r="Q546" s="496"/>
      <c r="R546" s="496"/>
      <c r="S546" s="496"/>
      <c r="T546" s="496"/>
      <c r="U546" s="392" t="str">
        <f t="array" ref="U546">IFERROR(IF(INDEX('Disaggregation Data'!$O$475:$O$826,MATCH(RIGHT(X546,255),RIGHT('Disaggregation Data'!$J$475:$J$826,255),0))=0,"",INDEX('Disaggregation Data'!$O$475:$O$826,MATCH(RIGHT(X546,255),RIGHT('Disaggregation Data'!J$475:$J$826,255),0))),"")</f>
        <v/>
      </c>
      <c r="V546" s="405" t="str">
        <f t="array" ref="V546">IFERROR(IF(INDEX('Disaggregation Data'!$P$475:$P$826,MATCH(RIGHT(X546,255),RIGHT('Disaggregation Data'!$J$475:$J$826,255),0))=0,"",INDEX('Disaggregation Data'!$P$475:$P$826,MATCH(RIGHT(X546,255),RIGHT('Disaggregation Data'!J$475:$J$826,255),0))),"")</f>
        <v/>
      </c>
      <c r="W546" s="497"/>
      <c r="X546" s="497" t="str">
        <f t="shared" si="32"/>
        <v/>
      </c>
      <c r="Y546" s="497">
        <f t="shared" si="33"/>
        <v>60</v>
      </c>
      <c r="Z546" s="497" t="str">
        <f t="shared" si="34"/>
        <v/>
      </c>
      <c r="AA546" s="497" t="b">
        <f t="shared" si="35"/>
        <v>0</v>
      </c>
      <c r="AB546" s="497" t="s">
        <v>2127</v>
      </c>
      <c r="AC546" s="497" t="str">
        <f t="array" ref="AC546">IFERROR(IF(INDEX('Disaggregation Records'!$G$95:$G$183,MATCH(LEFT(Z546,255),LEFT('Disaggregation Records'!$D$95:$D$183,255),0))=0,"",INDEX('Disaggregation Records'!$G$95:$G$183,MATCH(LEFT(Z546,255),LEFT('Disaggregation Records'!$D$95:$D$183,255),0))),"")</f>
        <v/>
      </c>
      <c r="AD546" s="497" t="s">
        <v>808</v>
      </c>
      <c r="AE546" s="218"/>
      <c r="AF546" s="494"/>
      <c r="AG546" s="494"/>
    </row>
    <row r="547" spans="1:33" ht="37.5" customHeight="1" x14ac:dyDescent="0.25">
      <c r="A547" s="367">
        <v>7</v>
      </c>
      <c r="B547" s="386" t="str">
        <f>IFERROR(VLOOKUP(A547,'Coverage Indicators - Section D'!$A$10:$Y$47,25,FALSE),"")</f>
        <v/>
      </c>
      <c r="C547" s="490" t="str">
        <f t="array" ref="C547">IFERROR(IF(INDEX('Disaggregation Records'!$E$95:$E$183,MATCH(RIGHT(Z547,255),RIGHT('Disaggregation Records'!$D$95:$D$183,255),0))=0,"",INDEX('Disaggregation Records'!$E$95:$E$183,MATCH(RIGHT(Z547,255),RIGHT('Disaggregation Records'!$D$95:$D$183,255),0))),"")</f>
        <v/>
      </c>
      <c r="D547" s="490" t="str">
        <f t="array" ref="D547">IFERROR(IF(INDEX('Disaggregation Records'!$F$95:$F$183,MATCH(RIGHT(Z547,255),RIGHT('Disaggregation Records'!$D$95:$D$183,255),0))=0,"",INDEX('Disaggregation Records'!$F$95:$F$183,MATCH(RIGHT(Z547,255),RIGHT('Disaggregation Records'!$D$95:$D$183,255),0))),"")</f>
        <v/>
      </c>
      <c r="E547" s="388" t="str">
        <f t="array" ref="E547">IFERROR(IF(INDEX('Disaggregation Data'!$K$475:$K$826,MATCH(RIGHT(X547,255),RIGHT('Disaggregation Data'!$J$475:$J$826,255),0))=0,"",INDEX('Disaggregation Data'!$K$475:$K$826,MATCH(RIGHT(X547,255),RIGHT('Disaggregation Data'!J$475:$J$826,255),0))),"")</f>
        <v/>
      </c>
      <c r="F547" s="389" t="str">
        <f t="array" ref="F547">IFERROR(IF(INDEX('Disaggregation Data'!$L$475:$L$826,MATCH(RIGHT(X547,255),RIGHT('Disaggregation Data'!$J$475:$J$826,255),0))=0,"",INDEX('Disaggregation Data'!$L$475:$L$826,MATCH(RIGHT(X547,255),RIGHT('Disaggregation Data'!J$475:$J$826,255),0))),"")</f>
        <v/>
      </c>
      <c r="G547" s="458" t="str">
        <f t="array" ref="G547">IFERROR(IF(INDEX('Disaggregation Data'!$M$475:$M$826,MATCH(RIGHT(X547,255),RIGHT('Disaggregation Data'!$J$475:$J$826,255),0))=0,(E547/F547)*100,INDEX('Disaggregation Data'!$M$475:$M$826,MATCH(RIGHT(X547,255),RIGHT('Disaggregation Data'!J$475:$J$826,255),0))),"")</f>
        <v/>
      </c>
      <c r="H547" s="392" t="str">
        <f t="array" ref="H547">IFERROR(IF(INDEX('Disaggregation Data'!$N$475:$N$826,MATCH(RIGHT(X547,255),RIGHT('Disaggregation Data'!$J$475:$J$826,255),0))=0,"",INDEX('Disaggregation Data'!$N$475:$N$826,MATCH(RIGHT(X547,255),RIGHT('Disaggregation Data'!J$475:$J$826,255),0))),"")</f>
        <v/>
      </c>
      <c r="I547" s="496"/>
      <c r="J547" s="496"/>
      <c r="K547" s="496"/>
      <c r="L547" s="496"/>
      <c r="M547" s="496"/>
      <c r="N547" s="496"/>
      <c r="O547" s="496"/>
      <c r="P547" s="496"/>
      <c r="Q547" s="496"/>
      <c r="R547" s="496"/>
      <c r="S547" s="496"/>
      <c r="T547" s="496"/>
      <c r="U547" s="392" t="str">
        <f t="array" ref="U547">IFERROR(IF(INDEX('Disaggregation Data'!$O$475:$O$826,MATCH(RIGHT(X547,255),RIGHT('Disaggregation Data'!$J$475:$J$826,255),0))=0,"",INDEX('Disaggregation Data'!$O$475:$O$826,MATCH(RIGHT(X547,255),RIGHT('Disaggregation Data'!J$475:$J$826,255),0))),"")</f>
        <v/>
      </c>
      <c r="V547" s="405" t="str">
        <f t="array" ref="V547">IFERROR(IF(INDEX('Disaggregation Data'!$P$475:$P$826,MATCH(RIGHT(X547,255),RIGHT('Disaggregation Data'!$J$475:$J$826,255),0))=0,"",INDEX('Disaggregation Data'!$P$475:$P$826,MATCH(RIGHT(X547,255),RIGHT('Disaggregation Data'!J$475:$J$826,255),0))),"")</f>
        <v/>
      </c>
      <c r="W547" s="497"/>
      <c r="X547" s="497" t="str">
        <f t="shared" si="32"/>
        <v/>
      </c>
      <c r="Y547" s="497">
        <f t="shared" si="33"/>
        <v>61</v>
      </c>
      <c r="Z547" s="497" t="str">
        <f t="shared" si="34"/>
        <v/>
      </c>
      <c r="AA547" s="497" t="b">
        <f t="shared" si="35"/>
        <v>0</v>
      </c>
      <c r="AB547" s="497" t="s">
        <v>2128</v>
      </c>
      <c r="AC547" s="497" t="str">
        <f t="array" ref="AC547">IFERROR(IF(INDEX('Disaggregation Records'!$G$95:$G$183,MATCH(LEFT(Z547,255),LEFT('Disaggregation Records'!$D$95:$D$183,255),0))=0,"",INDEX('Disaggregation Records'!$G$95:$G$183,MATCH(LEFT(Z547,255),LEFT('Disaggregation Records'!$D$95:$D$183,255),0))),"")</f>
        <v/>
      </c>
      <c r="AD547" s="497" t="s">
        <v>809</v>
      </c>
      <c r="AE547" s="218"/>
      <c r="AF547" s="494"/>
      <c r="AG547" s="494"/>
    </row>
    <row r="548" spans="1:33" ht="37.5" customHeight="1" x14ac:dyDescent="0.25">
      <c r="A548" s="367">
        <v>7</v>
      </c>
      <c r="B548" s="386" t="str">
        <f>IFERROR(VLOOKUP(A548,'Coverage Indicators - Section D'!$A$10:$Y$47,25,FALSE),"")</f>
        <v/>
      </c>
      <c r="C548" s="490" t="str">
        <f t="array" ref="C548">IFERROR(IF(INDEX('Disaggregation Records'!$E$95:$E$183,MATCH(RIGHT(Z548,255),RIGHT('Disaggregation Records'!$D$95:$D$183,255),0))=0,"",INDEX('Disaggregation Records'!$E$95:$E$183,MATCH(RIGHT(Z548,255),RIGHT('Disaggregation Records'!$D$95:$D$183,255),0))),"")</f>
        <v/>
      </c>
      <c r="D548" s="490" t="str">
        <f t="array" ref="D548">IFERROR(IF(INDEX('Disaggregation Records'!$F$95:$F$183,MATCH(RIGHT(Z548,255),RIGHT('Disaggregation Records'!$D$95:$D$183,255),0))=0,"",INDEX('Disaggregation Records'!$F$95:$F$183,MATCH(RIGHT(Z548,255),RIGHT('Disaggregation Records'!$D$95:$D$183,255),0))),"")</f>
        <v/>
      </c>
      <c r="E548" s="388" t="str">
        <f t="array" ref="E548">IFERROR(IF(INDEX('Disaggregation Data'!$K$475:$K$826,MATCH(RIGHT(X548,255),RIGHT('Disaggregation Data'!$J$475:$J$826,255),0))=0,"",INDEX('Disaggregation Data'!$K$475:$K$826,MATCH(RIGHT(X548,255),RIGHT('Disaggregation Data'!J$475:$J$826,255),0))),"")</f>
        <v/>
      </c>
      <c r="F548" s="389" t="str">
        <f t="array" ref="F548">IFERROR(IF(INDEX('Disaggregation Data'!$L$475:$L$826,MATCH(RIGHT(X548,255),RIGHT('Disaggregation Data'!$J$475:$J$826,255),0))=0,"",INDEX('Disaggregation Data'!$L$475:$L$826,MATCH(RIGHT(X548,255),RIGHT('Disaggregation Data'!J$475:$J$826,255),0))),"")</f>
        <v/>
      </c>
      <c r="G548" s="458" t="str">
        <f t="array" ref="G548">IFERROR(IF(INDEX('Disaggregation Data'!$M$475:$M$826,MATCH(RIGHT(X548,255),RIGHT('Disaggregation Data'!$J$475:$J$826,255),0))=0,(E548/F548)*100,INDEX('Disaggregation Data'!$M$475:$M$826,MATCH(RIGHT(X548,255),RIGHT('Disaggregation Data'!J$475:$J$826,255),0))),"")</f>
        <v/>
      </c>
      <c r="H548" s="392" t="str">
        <f t="array" ref="H548">IFERROR(IF(INDEX('Disaggregation Data'!$N$475:$N$826,MATCH(RIGHT(X548,255),RIGHT('Disaggregation Data'!$J$475:$J$826,255),0))=0,"",INDEX('Disaggregation Data'!$N$475:$N$826,MATCH(RIGHT(X548,255),RIGHT('Disaggregation Data'!J$475:$J$826,255),0))),"")</f>
        <v/>
      </c>
      <c r="I548" s="496"/>
      <c r="J548" s="496"/>
      <c r="K548" s="496"/>
      <c r="L548" s="496"/>
      <c r="M548" s="496"/>
      <c r="N548" s="496"/>
      <c r="O548" s="496"/>
      <c r="P548" s="496"/>
      <c r="Q548" s="496"/>
      <c r="R548" s="496"/>
      <c r="S548" s="496"/>
      <c r="T548" s="496"/>
      <c r="U548" s="392" t="str">
        <f t="array" ref="U548">IFERROR(IF(INDEX('Disaggregation Data'!$O$475:$O$826,MATCH(RIGHT(X548,255),RIGHT('Disaggregation Data'!$J$475:$J$826,255),0))=0,"",INDEX('Disaggregation Data'!$O$475:$O$826,MATCH(RIGHT(X548,255),RIGHT('Disaggregation Data'!J$475:$J$826,255),0))),"")</f>
        <v/>
      </c>
      <c r="V548" s="405" t="str">
        <f t="array" ref="V548">IFERROR(IF(INDEX('Disaggregation Data'!$P$475:$P$826,MATCH(RIGHT(X548,255),RIGHT('Disaggregation Data'!$J$475:$J$826,255),0))=0,"",INDEX('Disaggregation Data'!$P$475:$P$826,MATCH(RIGHT(X548,255),RIGHT('Disaggregation Data'!J$475:$J$826,255),0))),"")</f>
        <v/>
      </c>
      <c r="W548" s="497"/>
      <c r="X548" s="497" t="str">
        <f t="shared" si="32"/>
        <v/>
      </c>
      <c r="Y548" s="497">
        <f t="shared" si="33"/>
        <v>62</v>
      </c>
      <c r="Z548" s="497" t="str">
        <f t="shared" si="34"/>
        <v/>
      </c>
      <c r="AA548" s="497" t="b">
        <f t="shared" si="35"/>
        <v>0</v>
      </c>
      <c r="AB548" s="497" t="s">
        <v>2129</v>
      </c>
      <c r="AC548" s="497" t="str">
        <f t="array" ref="AC548">IFERROR(IF(INDEX('Disaggregation Records'!$G$95:$G$183,MATCH(LEFT(Z548,255),LEFT('Disaggregation Records'!$D$95:$D$183,255),0))=0,"",INDEX('Disaggregation Records'!$G$95:$G$183,MATCH(LEFT(Z548,255),LEFT('Disaggregation Records'!$D$95:$D$183,255),0))),"")</f>
        <v/>
      </c>
      <c r="AD548" s="497" t="s">
        <v>809</v>
      </c>
      <c r="AE548" s="218"/>
      <c r="AF548" s="494"/>
      <c r="AG548" s="494"/>
    </row>
    <row r="549" spans="1:33" ht="37.5" customHeight="1" x14ac:dyDescent="0.25">
      <c r="A549" s="367">
        <v>7</v>
      </c>
      <c r="B549" s="386" t="str">
        <f>IFERROR(VLOOKUP(A549,'Coverage Indicators - Section D'!$A$10:$Y$47,25,FALSE),"")</f>
        <v/>
      </c>
      <c r="C549" s="490" t="str">
        <f t="array" ref="C549">IFERROR(IF(INDEX('Disaggregation Records'!$E$95:$E$183,MATCH(RIGHT(Z549,255),RIGHT('Disaggregation Records'!$D$95:$D$183,255),0))=0,"",INDEX('Disaggregation Records'!$E$95:$E$183,MATCH(RIGHT(Z549,255),RIGHT('Disaggregation Records'!$D$95:$D$183,255),0))),"")</f>
        <v/>
      </c>
      <c r="D549" s="490" t="str">
        <f t="array" ref="D549">IFERROR(IF(INDEX('Disaggregation Records'!$F$95:$F$183,MATCH(RIGHT(Z549,255),RIGHT('Disaggregation Records'!$D$95:$D$183,255),0))=0,"",INDEX('Disaggregation Records'!$F$95:$F$183,MATCH(RIGHT(Z549,255),RIGHT('Disaggregation Records'!$D$95:$D$183,255),0))),"")</f>
        <v/>
      </c>
      <c r="E549" s="388" t="str">
        <f t="array" ref="E549">IFERROR(IF(INDEX('Disaggregation Data'!$K$475:$K$826,MATCH(RIGHT(X549,255),RIGHT('Disaggregation Data'!$J$475:$J$826,255),0))=0,"",INDEX('Disaggregation Data'!$K$475:$K$826,MATCH(RIGHT(X549,255),RIGHT('Disaggregation Data'!J$475:$J$826,255),0))),"")</f>
        <v/>
      </c>
      <c r="F549" s="389" t="str">
        <f t="array" ref="F549">IFERROR(IF(INDEX('Disaggregation Data'!$L$475:$L$826,MATCH(RIGHT(X549,255),RIGHT('Disaggregation Data'!$J$475:$J$826,255),0))=0,"",INDEX('Disaggregation Data'!$L$475:$L$826,MATCH(RIGHT(X549,255),RIGHT('Disaggregation Data'!J$475:$J$826,255),0))),"")</f>
        <v/>
      </c>
      <c r="G549" s="458" t="str">
        <f t="array" ref="G549">IFERROR(IF(INDEX('Disaggregation Data'!$M$475:$M$826,MATCH(RIGHT(X549,255),RIGHT('Disaggregation Data'!$J$475:$J$826,255),0))=0,(E549/F549)*100,INDEX('Disaggregation Data'!$M$475:$M$826,MATCH(RIGHT(X549,255),RIGHT('Disaggregation Data'!J$475:$J$826,255),0))),"")</f>
        <v/>
      </c>
      <c r="H549" s="392" t="str">
        <f t="array" ref="H549">IFERROR(IF(INDEX('Disaggregation Data'!$N$475:$N$826,MATCH(RIGHT(X549,255),RIGHT('Disaggregation Data'!$J$475:$J$826,255),0))=0,"",INDEX('Disaggregation Data'!$N$475:$N$826,MATCH(RIGHT(X549,255),RIGHT('Disaggregation Data'!J$475:$J$826,255),0))),"")</f>
        <v/>
      </c>
      <c r="I549" s="496"/>
      <c r="J549" s="496"/>
      <c r="K549" s="496"/>
      <c r="L549" s="496"/>
      <c r="M549" s="496"/>
      <c r="N549" s="496"/>
      <c r="O549" s="496"/>
      <c r="P549" s="496"/>
      <c r="Q549" s="496"/>
      <c r="R549" s="496"/>
      <c r="S549" s="496"/>
      <c r="T549" s="496"/>
      <c r="U549" s="392" t="str">
        <f t="array" ref="U549">IFERROR(IF(INDEX('Disaggregation Data'!$O$475:$O$826,MATCH(RIGHT(X549,255),RIGHT('Disaggregation Data'!$J$475:$J$826,255),0))=0,"",INDEX('Disaggregation Data'!$O$475:$O$826,MATCH(RIGHT(X549,255),RIGHT('Disaggregation Data'!J$475:$J$826,255),0))),"")</f>
        <v/>
      </c>
      <c r="V549" s="405" t="str">
        <f t="array" ref="V549">IFERROR(IF(INDEX('Disaggregation Data'!$P$475:$P$826,MATCH(RIGHT(X549,255),RIGHT('Disaggregation Data'!$J$475:$J$826,255),0))=0,"",INDEX('Disaggregation Data'!$P$475:$P$826,MATCH(RIGHT(X549,255),RIGHT('Disaggregation Data'!J$475:$J$826,255),0))),"")</f>
        <v/>
      </c>
      <c r="W549" s="497"/>
      <c r="X549" s="497" t="str">
        <f t="shared" si="32"/>
        <v/>
      </c>
      <c r="Y549" s="497">
        <f t="shared" si="33"/>
        <v>63</v>
      </c>
      <c r="Z549" s="497" t="str">
        <f t="shared" si="34"/>
        <v/>
      </c>
      <c r="AA549" s="497" t="b">
        <f t="shared" si="35"/>
        <v>0</v>
      </c>
      <c r="AB549" s="497" t="s">
        <v>2130</v>
      </c>
      <c r="AC549" s="497" t="str">
        <f t="array" ref="AC549">IFERROR(IF(INDEX('Disaggregation Records'!$G$95:$G$183,MATCH(LEFT(Z549,255),LEFT('Disaggregation Records'!$D$95:$D$183,255),0))=0,"",INDEX('Disaggregation Records'!$G$95:$G$183,MATCH(LEFT(Z549,255),LEFT('Disaggregation Records'!$D$95:$D$183,255),0))),"")</f>
        <v/>
      </c>
      <c r="AD549" s="497" t="s">
        <v>809</v>
      </c>
      <c r="AE549" s="218"/>
      <c r="AF549" s="494"/>
      <c r="AG549" s="494"/>
    </row>
    <row r="550" spans="1:33" ht="37.5" customHeight="1" x14ac:dyDescent="0.25">
      <c r="A550" s="367">
        <v>7</v>
      </c>
      <c r="B550" s="386" t="str">
        <f>IFERROR(VLOOKUP(A550,'Coverage Indicators - Section D'!$A$10:$Y$47,25,FALSE),"")</f>
        <v/>
      </c>
      <c r="C550" s="490" t="str">
        <f t="array" ref="C550">IFERROR(IF(INDEX('Disaggregation Records'!$E$95:$E$183,MATCH(RIGHT(Z550,255),RIGHT('Disaggregation Records'!$D$95:$D$183,255),0))=0,"",INDEX('Disaggregation Records'!$E$95:$E$183,MATCH(RIGHT(Z550,255),RIGHT('Disaggregation Records'!$D$95:$D$183,255),0))),"")</f>
        <v/>
      </c>
      <c r="D550" s="490" t="str">
        <f t="array" ref="D550">IFERROR(IF(INDEX('Disaggregation Records'!$F$95:$F$183,MATCH(RIGHT(Z550,255),RIGHT('Disaggregation Records'!$D$95:$D$183,255),0))=0,"",INDEX('Disaggregation Records'!$F$95:$F$183,MATCH(RIGHT(Z550,255),RIGHT('Disaggregation Records'!$D$95:$D$183,255),0))),"")</f>
        <v/>
      </c>
      <c r="E550" s="388" t="str">
        <f t="array" ref="E550">IFERROR(IF(INDEX('Disaggregation Data'!$K$475:$K$826,MATCH(RIGHT(X550,255),RIGHT('Disaggregation Data'!$J$475:$J$826,255),0))=0,"",INDEX('Disaggregation Data'!$K$475:$K$826,MATCH(RIGHT(X550,255),RIGHT('Disaggregation Data'!J$475:$J$826,255),0))),"")</f>
        <v/>
      </c>
      <c r="F550" s="389" t="str">
        <f t="array" ref="F550">IFERROR(IF(INDEX('Disaggregation Data'!$L$475:$L$826,MATCH(RIGHT(X550,255),RIGHT('Disaggregation Data'!$J$475:$J$826,255),0))=0,"",INDEX('Disaggregation Data'!$L$475:$L$826,MATCH(RIGHT(X550,255),RIGHT('Disaggregation Data'!J$475:$J$826,255),0))),"")</f>
        <v/>
      </c>
      <c r="G550" s="458" t="str">
        <f t="array" ref="G550">IFERROR(IF(INDEX('Disaggregation Data'!$M$475:$M$826,MATCH(RIGHT(X550,255),RIGHT('Disaggregation Data'!$J$475:$J$826,255),0))=0,(E550/F550)*100,INDEX('Disaggregation Data'!$M$475:$M$826,MATCH(RIGHT(X550,255),RIGHT('Disaggregation Data'!J$475:$J$826,255),0))),"")</f>
        <v/>
      </c>
      <c r="H550" s="392" t="str">
        <f t="array" ref="H550">IFERROR(IF(INDEX('Disaggregation Data'!$N$475:$N$826,MATCH(RIGHT(X550,255),RIGHT('Disaggregation Data'!$J$475:$J$826,255),0))=0,"",INDEX('Disaggregation Data'!$N$475:$N$826,MATCH(RIGHT(X550,255),RIGHT('Disaggregation Data'!J$475:$J$826,255),0))),"")</f>
        <v/>
      </c>
      <c r="I550" s="496"/>
      <c r="J550" s="496"/>
      <c r="K550" s="496"/>
      <c r="L550" s="496"/>
      <c r="M550" s="496"/>
      <c r="N550" s="496"/>
      <c r="O550" s="496"/>
      <c r="P550" s="496"/>
      <c r="Q550" s="496"/>
      <c r="R550" s="496"/>
      <c r="S550" s="496"/>
      <c r="T550" s="496"/>
      <c r="U550" s="392" t="str">
        <f t="array" ref="U550">IFERROR(IF(INDEX('Disaggregation Data'!$O$475:$O$826,MATCH(RIGHT(X550,255),RIGHT('Disaggregation Data'!$J$475:$J$826,255),0))=0,"",INDEX('Disaggregation Data'!$O$475:$O$826,MATCH(RIGHT(X550,255),RIGHT('Disaggregation Data'!J$475:$J$826,255),0))),"")</f>
        <v/>
      </c>
      <c r="V550" s="405" t="str">
        <f t="array" ref="V550">IFERROR(IF(INDEX('Disaggregation Data'!$P$475:$P$826,MATCH(RIGHT(X550,255),RIGHT('Disaggregation Data'!$J$475:$J$826,255),0))=0,"",INDEX('Disaggregation Data'!$P$475:$P$826,MATCH(RIGHT(X550,255),RIGHT('Disaggregation Data'!J$475:$J$826,255),0))),"")</f>
        <v/>
      </c>
      <c r="W550" s="497"/>
      <c r="X550" s="497" t="str">
        <f t="shared" si="32"/>
        <v/>
      </c>
      <c r="Y550" s="497">
        <f t="shared" si="33"/>
        <v>64</v>
      </c>
      <c r="Z550" s="497" t="str">
        <f t="shared" si="34"/>
        <v/>
      </c>
      <c r="AA550" s="497" t="b">
        <f t="shared" si="35"/>
        <v>0</v>
      </c>
      <c r="AB550" s="497" t="s">
        <v>2131</v>
      </c>
      <c r="AC550" s="497" t="str">
        <f t="array" ref="AC550">IFERROR(IF(INDEX('Disaggregation Records'!$G$95:$G$183,MATCH(LEFT(Z550,255),LEFT('Disaggregation Records'!$D$95:$D$183,255),0))=0,"",INDEX('Disaggregation Records'!$G$95:$G$183,MATCH(LEFT(Z550,255),LEFT('Disaggregation Records'!$D$95:$D$183,255),0))),"")</f>
        <v/>
      </c>
      <c r="AD550" s="497" t="s">
        <v>809</v>
      </c>
      <c r="AE550" s="218"/>
      <c r="AF550" s="494"/>
      <c r="AG550" s="494"/>
    </row>
    <row r="551" spans="1:33" ht="37.5" customHeight="1" x14ac:dyDescent="0.25">
      <c r="A551" s="367">
        <v>7</v>
      </c>
      <c r="B551" s="386" t="str">
        <f>IFERROR(VLOOKUP(A551,'Coverage Indicators - Section D'!$A$10:$Y$47,25,FALSE),"")</f>
        <v/>
      </c>
      <c r="C551" s="490" t="str">
        <f t="array" ref="C551">IFERROR(IF(INDEX('Disaggregation Records'!$E$95:$E$183,MATCH(RIGHT(Z551,255),RIGHT('Disaggregation Records'!$D$95:$D$183,255),0))=0,"",INDEX('Disaggregation Records'!$E$95:$E$183,MATCH(RIGHT(Z551,255),RIGHT('Disaggregation Records'!$D$95:$D$183,255),0))),"")</f>
        <v/>
      </c>
      <c r="D551" s="490" t="str">
        <f t="array" ref="D551">IFERROR(IF(INDEX('Disaggregation Records'!$F$95:$F$183,MATCH(RIGHT(Z551,255),RIGHT('Disaggregation Records'!$D$95:$D$183,255),0))=0,"",INDEX('Disaggregation Records'!$F$95:$F$183,MATCH(RIGHT(Z551,255),RIGHT('Disaggregation Records'!$D$95:$D$183,255),0))),"")</f>
        <v/>
      </c>
      <c r="E551" s="388" t="str">
        <f t="array" ref="E551">IFERROR(IF(INDEX('Disaggregation Data'!$K$475:$K$826,MATCH(RIGHT(X551,255),RIGHT('Disaggregation Data'!$J$475:$J$826,255),0))=0,"",INDEX('Disaggregation Data'!$K$475:$K$826,MATCH(RIGHT(X551,255),RIGHT('Disaggregation Data'!J$475:$J$826,255),0))),"")</f>
        <v/>
      </c>
      <c r="F551" s="389" t="str">
        <f t="array" ref="F551">IFERROR(IF(INDEX('Disaggregation Data'!$L$475:$L$826,MATCH(RIGHT(X551,255),RIGHT('Disaggregation Data'!$J$475:$J$826,255),0))=0,"",INDEX('Disaggregation Data'!$L$475:$L$826,MATCH(RIGHT(X551,255),RIGHT('Disaggregation Data'!J$475:$J$826,255),0))),"")</f>
        <v/>
      </c>
      <c r="G551" s="458" t="str">
        <f t="array" ref="G551">IFERROR(IF(INDEX('Disaggregation Data'!$M$475:$M$826,MATCH(RIGHT(X551,255),RIGHT('Disaggregation Data'!$J$475:$J$826,255),0))=0,(E551/F551)*100,INDEX('Disaggregation Data'!$M$475:$M$826,MATCH(RIGHT(X551,255),RIGHT('Disaggregation Data'!J$475:$J$826,255),0))),"")</f>
        <v/>
      </c>
      <c r="H551" s="392" t="str">
        <f t="array" ref="H551">IFERROR(IF(INDEX('Disaggregation Data'!$N$475:$N$826,MATCH(RIGHT(X551,255),RIGHT('Disaggregation Data'!$J$475:$J$826,255),0))=0,"",INDEX('Disaggregation Data'!$N$475:$N$826,MATCH(RIGHT(X551,255),RIGHT('Disaggregation Data'!J$475:$J$826,255),0))),"")</f>
        <v/>
      </c>
      <c r="I551" s="496"/>
      <c r="J551" s="496"/>
      <c r="K551" s="496"/>
      <c r="L551" s="496"/>
      <c r="M551" s="496"/>
      <c r="N551" s="496"/>
      <c r="O551" s="496"/>
      <c r="P551" s="496"/>
      <c r="Q551" s="496"/>
      <c r="R551" s="496"/>
      <c r="S551" s="496"/>
      <c r="T551" s="496"/>
      <c r="U551" s="392" t="str">
        <f t="array" ref="U551">IFERROR(IF(INDEX('Disaggregation Data'!$O$475:$O$826,MATCH(RIGHT(X551,255),RIGHT('Disaggregation Data'!$J$475:$J$826,255),0))=0,"",INDEX('Disaggregation Data'!$O$475:$O$826,MATCH(RIGHT(X551,255),RIGHT('Disaggregation Data'!J$475:$J$826,255),0))),"")</f>
        <v/>
      </c>
      <c r="V551" s="405" t="str">
        <f t="array" ref="V551">IFERROR(IF(INDEX('Disaggregation Data'!$P$475:$P$826,MATCH(RIGHT(X551,255),RIGHT('Disaggregation Data'!$J$475:$J$826,255),0))=0,"",INDEX('Disaggregation Data'!$P$475:$P$826,MATCH(RIGHT(X551,255),RIGHT('Disaggregation Data'!J$475:$J$826,255),0))),"")</f>
        <v/>
      </c>
      <c r="W551" s="497"/>
      <c r="X551" s="497" t="str">
        <f t="shared" ref="X551:X614" si="36">IF(B551&lt;&gt;"",B551&amp;C551&amp;D551,"")</f>
        <v/>
      </c>
      <c r="Y551" s="497">
        <f t="shared" ref="Y551:Y614" si="37">IF(B551=B550,Y550+1,0)</f>
        <v>65</v>
      </c>
      <c r="Z551" s="497" t="str">
        <f t="shared" ref="Z551:Z614" si="38">IF(B551&lt;&gt;"",B551&amp;"-"&amp;Y551,"")</f>
        <v/>
      </c>
      <c r="AA551" s="497" t="b">
        <f t="shared" ref="AA551:AA614" si="39">IFERROR(IF(B551&lt;&gt;"",TRUE,FALSE),"")</f>
        <v>0</v>
      </c>
      <c r="AB551" s="497" t="s">
        <v>2132</v>
      </c>
      <c r="AC551" s="497" t="str">
        <f t="array" ref="AC551">IFERROR(IF(INDEX('Disaggregation Records'!$G$95:$G$183,MATCH(LEFT(Z551,255),LEFT('Disaggregation Records'!$D$95:$D$183,255),0))=0,"",INDEX('Disaggregation Records'!$G$95:$G$183,MATCH(LEFT(Z551,255),LEFT('Disaggregation Records'!$D$95:$D$183,255),0))),"")</f>
        <v/>
      </c>
      <c r="AD551" s="497" t="s">
        <v>809</v>
      </c>
      <c r="AE551" s="218"/>
      <c r="AF551" s="494"/>
      <c r="AG551" s="494"/>
    </row>
    <row r="552" spans="1:33" ht="37.5" customHeight="1" x14ac:dyDescent="0.25">
      <c r="A552" s="367">
        <v>7</v>
      </c>
      <c r="B552" s="386" t="str">
        <f>IFERROR(VLOOKUP(A552,'Coverage Indicators - Section D'!$A$10:$Y$47,25,FALSE),"")</f>
        <v/>
      </c>
      <c r="C552" s="490" t="str">
        <f t="array" ref="C552">IFERROR(IF(INDEX('Disaggregation Records'!$E$95:$E$183,MATCH(RIGHT(Z552,255),RIGHT('Disaggregation Records'!$D$95:$D$183,255),0))=0,"",INDEX('Disaggregation Records'!$E$95:$E$183,MATCH(RIGHT(Z552,255),RIGHT('Disaggregation Records'!$D$95:$D$183,255),0))),"")</f>
        <v/>
      </c>
      <c r="D552" s="490" t="str">
        <f t="array" ref="D552">IFERROR(IF(INDEX('Disaggregation Records'!$F$95:$F$183,MATCH(RIGHT(Z552,255),RIGHT('Disaggregation Records'!$D$95:$D$183,255),0))=0,"",INDEX('Disaggregation Records'!$F$95:$F$183,MATCH(RIGHT(Z552,255),RIGHT('Disaggregation Records'!$D$95:$D$183,255),0))),"")</f>
        <v/>
      </c>
      <c r="E552" s="388" t="str">
        <f t="array" ref="E552">IFERROR(IF(INDEX('Disaggregation Data'!$K$475:$K$826,MATCH(RIGHT(X552,255),RIGHT('Disaggregation Data'!$J$475:$J$826,255),0))=0,"",INDEX('Disaggregation Data'!$K$475:$K$826,MATCH(RIGHT(X552,255),RIGHT('Disaggregation Data'!J$475:$J$826,255),0))),"")</f>
        <v/>
      </c>
      <c r="F552" s="389" t="str">
        <f t="array" ref="F552">IFERROR(IF(INDEX('Disaggregation Data'!$L$475:$L$826,MATCH(RIGHT(X552,255),RIGHT('Disaggregation Data'!$J$475:$J$826,255),0))=0,"",INDEX('Disaggregation Data'!$L$475:$L$826,MATCH(RIGHT(X552,255),RIGHT('Disaggregation Data'!J$475:$J$826,255),0))),"")</f>
        <v/>
      </c>
      <c r="G552" s="458" t="str">
        <f t="array" ref="G552">IFERROR(IF(INDEX('Disaggregation Data'!$M$475:$M$826,MATCH(RIGHT(X552,255),RIGHT('Disaggregation Data'!$J$475:$J$826,255),0))=0,(E552/F552)*100,INDEX('Disaggregation Data'!$M$475:$M$826,MATCH(RIGHT(X552,255),RIGHT('Disaggregation Data'!J$475:$J$826,255),0))),"")</f>
        <v/>
      </c>
      <c r="H552" s="392" t="str">
        <f t="array" ref="H552">IFERROR(IF(INDEX('Disaggregation Data'!$N$475:$N$826,MATCH(RIGHT(X552,255),RIGHT('Disaggregation Data'!$J$475:$J$826,255),0))=0,"",INDEX('Disaggregation Data'!$N$475:$N$826,MATCH(RIGHT(X552,255),RIGHT('Disaggregation Data'!J$475:$J$826,255),0))),"")</f>
        <v/>
      </c>
      <c r="I552" s="496"/>
      <c r="J552" s="496"/>
      <c r="K552" s="496"/>
      <c r="L552" s="496"/>
      <c r="M552" s="496"/>
      <c r="N552" s="496"/>
      <c r="O552" s="496"/>
      <c r="P552" s="496"/>
      <c r="Q552" s="496"/>
      <c r="R552" s="496"/>
      <c r="S552" s="496"/>
      <c r="T552" s="496"/>
      <c r="U552" s="392" t="str">
        <f t="array" ref="U552">IFERROR(IF(INDEX('Disaggregation Data'!$O$475:$O$826,MATCH(RIGHT(X552,255),RIGHT('Disaggregation Data'!$J$475:$J$826,255),0))=0,"",INDEX('Disaggregation Data'!$O$475:$O$826,MATCH(RIGHT(X552,255),RIGHT('Disaggregation Data'!J$475:$J$826,255),0))),"")</f>
        <v/>
      </c>
      <c r="V552" s="405" t="str">
        <f t="array" ref="V552">IFERROR(IF(INDEX('Disaggregation Data'!$P$475:$P$826,MATCH(RIGHT(X552,255),RIGHT('Disaggregation Data'!$J$475:$J$826,255),0))=0,"",INDEX('Disaggregation Data'!$P$475:$P$826,MATCH(RIGHT(X552,255),RIGHT('Disaggregation Data'!J$475:$J$826,255),0))),"")</f>
        <v/>
      </c>
      <c r="W552" s="497"/>
      <c r="X552" s="497" t="str">
        <f t="shared" si="36"/>
        <v/>
      </c>
      <c r="Y552" s="497">
        <f t="shared" si="37"/>
        <v>66</v>
      </c>
      <c r="Z552" s="497" t="str">
        <f t="shared" si="38"/>
        <v/>
      </c>
      <c r="AA552" s="497" t="b">
        <f t="shared" si="39"/>
        <v>0</v>
      </c>
      <c r="AB552" s="497" t="s">
        <v>2133</v>
      </c>
      <c r="AC552" s="497" t="str">
        <f t="array" ref="AC552">IFERROR(IF(INDEX('Disaggregation Records'!$G$95:$G$183,MATCH(LEFT(Z552,255),LEFT('Disaggregation Records'!$D$95:$D$183,255),0))=0,"",INDEX('Disaggregation Records'!$G$95:$G$183,MATCH(LEFT(Z552,255),LEFT('Disaggregation Records'!$D$95:$D$183,255),0))),"")</f>
        <v/>
      </c>
      <c r="AD552" s="497" t="s">
        <v>809</v>
      </c>
      <c r="AE552" s="218"/>
      <c r="AF552" s="494"/>
      <c r="AG552" s="494"/>
    </row>
    <row r="553" spans="1:33" ht="37.5" customHeight="1" x14ac:dyDescent="0.25">
      <c r="A553" s="367">
        <v>7</v>
      </c>
      <c r="B553" s="386" t="str">
        <f>IFERROR(VLOOKUP(A553,'Coverage Indicators - Section D'!$A$10:$Y$47,25,FALSE),"")</f>
        <v/>
      </c>
      <c r="C553" s="490" t="str">
        <f t="array" ref="C553">IFERROR(IF(INDEX('Disaggregation Records'!$E$95:$E$183,MATCH(RIGHT(Z553,255),RIGHT('Disaggregation Records'!$D$95:$D$183,255),0))=0,"",INDEX('Disaggregation Records'!$E$95:$E$183,MATCH(RIGHT(Z553,255),RIGHT('Disaggregation Records'!$D$95:$D$183,255),0))),"")</f>
        <v/>
      </c>
      <c r="D553" s="490" t="str">
        <f t="array" ref="D553">IFERROR(IF(INDEX('Disaggregation Records'!$F$95:$F$183,MATCH(RIGHT(Z553,255),RIGHT('Disaggregation Records'!$D$95:$D$183,255),0))=0,"",INDEX('Disaggregation Records'!$F$95:$F$183,MATCH(RIGHT(Z553,255),RIGHT('Disaggregation Records'!$D$95:$D$183,255),0))),"")</f>
        <v/>
      </c>
      <c r="E553" s="388" t="str">
        <f t="array" ref="E553">IFERROR(IF(INDEX('Disaggregation Data'!$K$475:$K$826,MATCH(RIGHT(X553,255),RIGHT('Disaggregation Data'!$J$475:$J$826,255),0))=0,"",INDEX('Disaggregation Data'!$K$475:$K$826,MATCH(RIGHT(X553,255),RIGHT('Disaggregation Data'!J$475:$J$826,255),0))),"")</f>
        <v/>
      </c>
      <c r="F553" s="389" t="str">
        <f t="array" ref="F553">IFERROR(IF(INDEX('Disaggregation Data'!$L$475:$L$826,MATCH(RIGHT(X553,255),RIGHT('Disaggregation Data'!$J$475:$J$826,255),0))=0,"",INDEX('Disaggregation Data'!$L$475:$L$826,MATCH(RIGHT(X553,255),RIGHT('Disaggregation Data'!J$475:$J$826,255),0))),"")</f>
        <v/>
      </c>
      <c r="G553" s="458" t="str">
        <f t="array" ref="G553">IFERROR(IF(INDEX('Disaggregation Data'!$M$475:$M$826,MATCH(RIGHT(X553,255),RIGHT('Disaggregation Data'!$J$475:$J$826,255),0))=0,(E553/F553)*100,INDEX('Disaggregation Data'!$M$475:$M$826,MATCH(RIGHT(X553,255),RIGHT('Disaggregation Data'!J$475:$J$826,255),0))),"")</f>
        <v/>
      </c>
      <c r="H553" s="392" t="str">
        <f t="array" ref="H553">IFERROR(IF(INDEX('Disaggregation Data'!$N$475:$N$826,MATCH(RIGHT(X553,255),RIGHT('Disaggregation Data'!$J$475:$J$826,255),0))=0,"",INDEX('Disaggregation Data'!$N$475:$N$826,MATCH(RIGHT(X553,255),RIGHT('Disaggregation Data'!J$475:$J$826,255),0))),"")</f>
        <v/>
      </c>
      <c r="I553" s="496"/>
      <c r="J553" s="496"/>
      <c r="K553" s="496"/>
      <c r="L553" s="496"/>
      <c r="M553" s="496"/>
      <c r="N553" s="496"/>
      <c r="O553" s="496"/>
      <c r="P553" s="496"/>
      <c r="Q553" s="496"/>
      <c r="R553" s="496"/>
      <c r="S553" s="496"/>
      <c r="T553" s="496"/>
      <c r="U553" s="392" t="str">
        <f t="array" ref="U553">IFERROR(IF(INDEX('Disaggregation Data'!$O$475:$O$826,MATCH(RIGHT(X553,255),RIGHT('Disaggregation Data'!$J$475:$J$826,255),0))=0,"",INDEX('Disaggregation Data'!$O$475:$O$826,MATCH(RIGHT(X553,255),RIGHT('Disaggregation Data'!J$475:$J$826,255),0))),"")</f>
        <v/>
      </c>
      <c r="V553" s="405" t="str">
        <f t="array" ref="V553">IFERROR(IF(INDEX('Disaggregation Data'!$P$475:$P$826,MATCH(RIGHT(X553,255),RIGHT('Disaggregation Data'!$J$475:$J$826,255),0))=0,"",INDEX('Disaggregation Data'!$P$475:$P$826,MATCH(RIGHT(X553,255),RIGHT('Disaggregation Data'!J$475:$J$826,255),0))),"")</f>
        <v/>
      </c>
      <c r="W553" s="497"/>
      <c r="X553" s="497" t="str">
        <f t="shared" si="36"/>
        <v/>
      </c>
      <c r="Y553" s="497">
        <f t="shared" si="37"/>
        <v>67</v>
      </c>
      <c r="Z553" s="497" t="str">
        <f t="shared" si="38"/>
        <v/>
      </c>
      <c r="AA553" s="497" t="b">
        <f t="shared" si="39"/>
        <v>0</v>
      </c>
      <c r="AB553" s="497" t="s">
        <v>2134</v>
      </c>
      <c r="AC553" s="497" t="str">
        <f t="array" ref="AC553">IFERROR(IF(INDEX('Disaggregation Records'!$G$95:$G$183,MATCH(LEFT(Z553,255),LEFT('Disaggregation Records'!$D$95:$D$183,255),0))=0,"",INDEX('Disaggregation Records'!$G$95:$G$183,MATCH(LEFT(Z553,255),LEFT('Disaggregation Records'!$D$95:$D$183,255),0))),"")</f>
        <v/>
      </c>
      <c r="AD553" s="497" t="s">
        <v>809</v>
      </c>
      <c r="AE553" s="218"/>
      <c r="AF553" s="494"/>
      <c r="AG553" s="494"/>
    </row>
    <row r="554" spans="1:33" ht="37.5" customHeight="1" x14ac:dyDescent="0.25">
      <c r="A554" s="367">
        <v>7</v>
      </c>
      <c r="B554" s="386" t="str">
        <f>IFERROR(VLOOKUP(A554,'Coverage Indicators - Section D'!$A$10:$Y$47,25,FALSE),"")</f>
        <v/>
      </c>
      <c r="C554" s="490" t="str">
        <f t="array" ref="C554">IFERROR(IF(INDEX('Disaggregation Records'!$E$95:$E$183,MATCH(RIGHT(Z554,255),RIGHT('Disaggregation Records'!$D$95:$D$183,255),0))=0,"",INDEX('Disaggregation Records'!$E$95:$E$183,MATCH(RIGHT(Z554,255),RIGHT('Disaggregation Records'!$D$95:$D$183,255),0))),"")</f>
        <v/>
      </c>
      <c r="D554" s="490" t="str">
        <f t="array" ref="D554">IFERROR(IF(INDEX('Disaggregation Records'!$F$95:$F$183,MATCH(RIGHT(Z554,255),RIGHT('Disaggregation Records'!$D$95:$D$183,255),0))=0,"",INDEX('Disaggregation Records'!$F$95:$F$183,MATCH(RIGHT(Z554,255),RIGHT('Disaggregation Records'!$D$95:$D$183,255),0))),"")</f>
        <v/>
      </c>
      <c r="E554" s="388" t="str">
        <f t="array" ref="E554">IFERROR(IF(INDEX('Disaggregation Data'!$K$475:$K$826,MATCH(RIGHT(X554,255),RIGHT('Disaggregation Data'!$J$475:$J$826,255),0))=0,"",INDEX('Disaggregation Data'!$K$475:$K$826,MATCH(RIGHT(X554,255),RIGHT('Disaggregation Data'!J$475:$J$826,255),0))),"")</f>
        <v/>
      </c>
      <c r="F554" s="389" t="str">
        <f t="array" ref="F554">IFERROR(IF(INDEX('Disaggregation Data'!$L$475:$L$826,MATCH(RIGHT(X554,255),RIGHT('Disaggregation Data'!$J$475:$J$826,255),0))=0,"",INDEX('Disaggregation Data'!$L$475:$L$826,MATCH(RIGHT(X554,255),RIGHT('Disaggregation Data'!J$475:$J$826,255),0))),"")</f>
        <v/>
      </c>
      <c r="G554" s="458" t="str">
        <f t="array" ref="G554">IFERROR(IF(INDEX('Disaggregation Data'!$M$475:$M$826,MATCH(RIGHT(X554,255),RIGHT('Disaggregation Data'!$J$475:$J$826,255),0))=0,(E554/F554)*100,INDEX('Disaggregation Data'!$M$475:$M$826,MATCH(RIGHT(X554,255),RIGHT('Disaggregation Data'!J$475:$J$826,255),0))),"")</f>
        <v/>
      </c>
      <c r="H554" s="392" t="str">
        <f t="array" ref="H554">IFERROR(IF(INDEX('Disaggregation Data'!$N$475:$N$826,MATCH(RIGHT(X554,255),RIGHT('Disaggregation Data'!$J$475:$J$826,255),0))=0,"",INDEX('Disaggregation Data'!$N$475:$N$826,MATCH(RIGHT(X554,255),RIGHT('Disaggregation Data'!J$475:$J$826,255),0))),"")</f>
        <v/>
      </c>
      <c r="I554" s="496"/>
      <c r="J554" s="496"/>
      <c r="K554" s="496"/>
      <c r="L554" s="496"/>
      <c r="M554" s="496"/>
      <c r="N554" s="496"/>
      <c r="O554" s="496"/>
      <c r="P554" s="496"/>
      <c r="Q554" s="496"/>
      <c r="R554" s="496"/>
      <c r="S554" s="496"/>
      <c r="T554" s="496"/>
      <c r="U554" s="392" t="str">
        <f t="array" ref="U554">IFERROR(IF(INDEX('Disaggregation Data'!$O$475:$O$826,MATCH(RIGHT(X554,255),RIGHT('Disaggregation Data'!$J$475:$J$826,255),0))=0,"",INDEX('Disaggregation Data'!$O$475:$O$826,MATCH(RIGHT(X554,255),RIGHT('Disaggregation Data'!J$475:$J$826,255),0))),"")</f>
        <v/>
      </c>
      <c r="V554" s="405" t="str">
        <f t="array" ref="V554">IFERROR(IF(INDEX('Disaggregation Data'!$P$475:$P$826,MATCH(RIGHT(X554,255),RIGHT('Disaggregation Data'!$J$475:$J$826,255),0))=0,"",INDEX('Disaggregation Data'!$P$475:$P$826,MATCH(RIGHT(X554,255),RIGHT('Disaggregation Data'!J$475:$J$826,255),0))),"")</f>
        <v/>
      </c>
      <c r="W554" s="497"/>
      <c r="X554" s="497" t="str">
        <f t="shared" si="36"/>
        <v/>
      </c>
      <c r="Y554" s="497">
        <f t="shared" si="37"/>
        <v>68</v>
      </c>
      <c r="Z554" s="497" t="str">
        <f t="shared" si="38"/>
        <v/>
      </c>
      <c r="AA554" s="497" t="b">
        <f t="shared" si="39"/>
        <v>0</v>
      </c>
      <c r="AB554" s="497" t="s">
        <v>2135</v>
      </c>
      <c r="AC554" s="497" t="str">
        <f t="array" ref="AC554">IFERROR(IF(INDEX('Disaggregation Records'!$G$95:$G$183,MATCH(LEFT(Z554,255),LEFT('Disaggregation Records'!$D$95:$D$183,255),0))=0,"",INDEX('Disaggregation Records'!$G$95:$G$183,MATCH(LEFT(Z554,255),LEFT('Disaggregation Records'!$D$95:$D$183,255),0))),"")</f>
        <v/>
      </c>
      <c r="AD554" s="497" t="s">
        <v>809</v>
      </c>
      <c r="AE554" s="218"/>
      <c r="AF554" s="494"/>
      <c r="AG554" s="494"/>
    </row>
    <row r="555" spans="1:33" ht="37.5" customHeight="1" x14ac:dyDescent="0.25">
      <c r="A555" s="367">
        <v>7</v>
      </c>
      <c r="B555" s="386" t="str">
        <f>IFERROR(VLOOKUP(A555,'Coverage Indicators - Section D'!$A$10:$Y$47,25,FALSE),"")</f>
        <v/>
      </c>
      <c r="C555" s="490" t="str">
        <f t="array" ref="C555">IFERROR(IF(INDEX('Disaggregation Records'!$E$95:$E$183,MATCH(RIGHT(Z555,255),RIGHT('Disaggregation Records'!$D$95:$D$183,255),0))=0,"",INDEX('Disaggregation Records'!$E$95:$E$183,MATCH(RIGHT(Z555,255),RIGHT('Disaggregation Records'!$D$95:$D$183,255),0))),"")</f>
        <v/>
      </c>
      <c r="D555" s="490" t="str">
        <f t="array" ref="D555">IFERROR(IF(INDEX('Disaggregation Records'!$F$95:$F$183,MATCH(RIGHT(Z555,255),RIGHT('Disaggregation Records'!$D$95:$D$183,255),0))=0,"",INDEX('Disaggregation Records'!$F$95:$F$183,MATCH(RIGHT(Z555,255),RIGHT('Disaggregation Records'!$D$95:$D$183,255),0))),"")</f>
        <v/>
      </c>
      <c r="E555" s="388" t="str">
        <f t="array" ref="E555">IFERROR(IF(INDEX('Disaggregation Data'!$K$475:$K$826,MATCH(RIGHT(X555,255),RIGHT('Disaggregation Data'!$J$475:$J$826,255),0))=0,"",INDEX('Disaggregation Data'!$K$475:$K$826,MATCH(RIGHT(X555,255),RIGHT('Disaggregation Data'!J$475:$J$826,255),0))),"")</f>
        <v/>
      </c>
      <c r="F555" s="389" t="str">
        <f t="array" ref="F555">IFERROR(IF(INDEX('Disaggregation Data'!$L$475:$L$826,MATCH(RIGHT(X555,255),RIGHT('Disaggregation Data'!$J$475:$J$826,255),0))=0,"",INDEX('Disaggregation Data'!$L$475:$L$826,MATCH(RIGHT(X555,255),RIGHT('Disaggregation Data'!J$475:$J$826,255),0))),"")</f>
        <v/>
      </c>
      <c r="G555" s="458" t="str">
        <f t="array" ref="G555">IFERROR(IF(INDEX('Disaggregation Data'!$M$475:$M$826,MATCH(RIGHT(X555,255),RIGHT('Disaggregation Data'!$J$475:$J$826,255),0))=0,(E555/F555)*100,INDEX('Disaggregation Data'!$M$475:$M$826,MATCH(RIGHT(X555,255),RIGHT('Disaggregation Data'!J$475:$J$826,255),0))),"")</f>
        <v/>
      </c>
      <c r="H555" s="392" t="str">
        <f t="array" ref="H555">IFERROR(IF(INDEX('Disaggregation Data'!$N$475:$N$826,MATCH(RIGHT(X555,255),RIGHT('Disaggregation Data'!$J$475:$J$826,255),0))=0,"",INDEX('Disaggregation Data'!$N$475:$N$826,MATCH(RIGHT(X555,255),RIGHT('Disaggregation Data'!J$475:$J$826,255),0))),"")</f>
        <v/>
      </c>
      <c r="I555" s="496"/>
      <c r="J555" s="496"/>
      <c r="K555" s="496"/>
      <c r="L555" s="496"/>
      <c r="M555" s="496"/>
      <c r="N555" s="496"/>
      <c r="O555" s="496"/>
      <c r="P555" s="496"/>
      <c r="Q555" s="496"/>
      <c r="R555" s="496"/>
      <c r="S555" s="496"/>
      <c r="T555" s="496"/>
      <c r="U555" s="392" t="str">
        <f t="array" ref="U555">IFERROR(IF(INDEX('Disaggregation Data'!$O$475:$O$826,MATCH(RIGHT(X555,255),RIGHT('Disaggregation Data'!$J$475:$J$826,255),0))=0,"",INDEX('Disaggregation Data'!$O$475:$O$826,MATCH(RIGHT(X555,255),RIGHT('Disaggregation Data'!J$475:$J$826,255),0))),"")</f>
        <v/>
      </c>
      <c r="V555" s="405" t="str">
        <f t="array" ref="V555">IFERROR(IF(INDEX('Disaggregation Data'!$P$475:$P$826,MATCH(RIGHT(X555,255),RIGHT('Disaggregation Data'!$J$475:$J$826,255),0))=0,"",INDEX('Disaggregation Data'!$P$475:$P$826,MATCH(RIGHT(X555,255),RIGHT('Disaggregation Data'!J$475:$J$826,255),0))),"")</f>
        <v/>
      </c>
      <c r="W555" s="497"/>
      <c r="X555" s="497" t="str">
        <f t="shared" si="36"/>
        <v/>
      </c>
      <c r="Y555" s="497">
        <f t="shared" si="37"/>
        <v>69</v>
      </c>
      <c r="Z555" s="497" t="str">
        <f t="shared" si="38"/>
        <v/>
      </c>
      <c r="AA555" s="497" t="b">
        <f t="shared" si="39"/>
        <v>0</v>
      </c>
      <c r="AB555" s="497" t="s">
        <v>2136</v>
      </c>
      <c r="AC555" s="497" t="str">
        <f t="array" ref="AC555">IFERROR(IF(INDEX('Disaggregation Records'!$G$95:$G$183,MATCH(LEFT(Z555,255),LEFT('Disaggregation Records'!$D$95:$D$183,255),0))=0,"",INDEX('Disaggregation Records'!$G$95:$G$183,MATCH(LEFT(Z555,255),LEFT('Disaggregation Records'!$D$95:$D$183,255),0))),"")</f>
        <v/>
      </c>
      <c r="AD555" s="497" t="s">
        <v>809</v>
      </c>
      <c r="AE555" s="218"/>
      <c r="AF555" s="494"/>
      <c r="AG555" s="494"/>
    </row>
    <row r="556" spans="1:33" ht="37.5" customHeight="1" x14ac:dyDescent="0.25">
      <c r="A556" s="367">
        <v>7</v>
      </c>
      <c r="B556" s="386" t="str">
        <f>IFERROR(VLOOKUP(A556,'Coverage Indicators - Section D'!$A$10:$Y$47,25,FALSE),"")</f>
        <v/>
      </c>
      <c r="C556" s="490" t="str">
        <f t="array" ref="C556">IFERROR(IF(INDEX('Disaggregation Records'!$E$95:$E$183,MATCH(RIGHT(Z556,255),RIGHT('Disaggregation Records'!$D$95:$D$183,255),0))=0,"",INDEX('Disaggregation Records'!$E$95:$E$183,MATCH(RIGHT(Z556,255),RIGHT('Disaggregation Records'!$D$95:$D$183,255),0))),"")</f>
        <v/>
      </c>
      <c r="D556" s="490" t="str">
        <f t="array" ref="D556">IFERROR(IF(INDEX('Disaggregation Records'!$F$95:$F$183,MATCH(RIGHT(Z556,255),RIGHT('Disaggregation Records'!$D$95:$D$183,255),0))=0,"",INDEX('Disaggregation Records'!$F$95:$F$183,MATCH(RIGHT(Z556,255),RIGHT('Disaggregation Records'!$D$95:$D$183,255),0))),"")</f>
        <v/>
      </c>
      <c r="E556" s="388" t="str">
        <f t="array" ref="E556">IFERROR(IF(INDEX('Disaggregation Data'!$K$475:$K$826,MATCH(RIGHT(X556,255),RIGHT('Disaggregation Data'!$J$475:$J$826,255),0))=0,"",INDEX('Disaggregation Data'!$K$475:$K$826,MATCH(RIGHT(X556,255),RIGHT('Disaggregation Data'!J$475:$J$826,255),0))),"")</f>
        <v/>
      </c>
      <c r="F556" s="389" t="str">
        <f t="array" ref="F556">IFERROR(IF(INDEX('Disaggregation Data'!$L$475:$L$826,MATCH(RIGHT(X556,255),RIGHT('Disaggregation Data'!$J$475:$J$826,255),0))=0,"",INDEX('Disaggregation Data'!$L$475:$L$826,MATCH(RIGHT(X556,255),RIGHT('Disaggregation Data'!J$475:$J$826,255),0))),"")</f>
        <v/>
      </c>
      <c r="G556" s="458" t="str">
        <f t="array" ref="G556">IFERROR(IF(INDEX('Disaggregation Data'!$M$475:$M$826,MATCH(RIGHT(X556,255),RIGHT('Disaggregation Data'!$J$475:$J$826,255),0))=0,(E556/F556)*100,INDEX('Disaggregation Data'!$M$475:$M$826,MATCH(RIGHT(X556,255),RIGHT('Disaggregation Data'!J$475:$J$826,255),0))),"")</f>
        <v/>
      </c>
      <c r="H556" s="392" t="str">
        <f t="array" ref="H556">IFERROR(IF(INDEX('Disaggregation Data'!$N$475:$N$826,MATCH(RIGHT(X556,255),RIGHT('Disaggregation Data'!$J$475:$J$826,255),0))=0,"",INDEX('Disaggregation Data'!$N$475:$N$826,MATCH(RIGHT(X556,255),RIGHT('Disaggregation Data'!J$475:$J$826,255),0))),"")</f>
        <v/>
      </c>
      <c r="I556" s="496"/>
      <c r="J556" s="496"/>
      <c r="K556" s="496"/>
      <c r="L556" s="496"/>
      <c r="M556" s="496"/>
      <c r="N556" s="496"/>
      <c r="O556" s="496"/>
      <c r="P556" s="496"/>
      <c r="Q556" s="496"/>
      <c r="R556" s="496"/>
      <c r="S556" s="496"/>
      <c r="T556" s="496"/>
      <c r="U556" s="392" t="str">
        <f t="array" ref="U556">IFERROR(IF(INDEX('Disaggregation Data'!$O$475:$O$826,MATCH(RIGHT(X556,255),RIGHT('Disaggregation Data'!$J$475:$J$826,255),0))=0,"",INDEX('Disaggregation Data'!$O$475:$O$826,MATCH(RIGHT(X556,255),RIGHT('Disaggregation Data'!J$475:$J$826,255),0))),"")</f>
        <v/>
      </c>
      <c r="V556" s="405" t="str">
        <f t="array" ref="V556">IFERROR(IF(INDEX('Disaggregation Data'!$P$475:$P$826,MATCH(RIGHT(X556,255),RIGHT('Disaggregation Data'!$J$475:$J$826,255),0))=0,"",INDEX('Disaggregation Data'!$P$475:$P$826,MATCH(RIGHT(X556,255),RIGHT('Disaggregation Data'!J$475:$J$826,255),0))),"")</f>
        <v/>
      </c>
      <c r="W556" s="497"/>
      <c r="X556" s="497" t="str">
        <f t="shared" si="36"/>
        <v/>
      </c>
      <c r="Y556" s="497">
        <f t="shared" si="37"/>
        <v>70</v>
      </c>
      <c r="Z556" s="497" t="str">
        <f t="shared" si="38"/>
        <v/>
      </c>
      <c r="AA556" s="497" t="b">
        <f t="shared" si="39"/>
        <v>0</v>
      </c>
      <c r="AB556" s="497" t="s">
        <v>2137</v>
      </c>
      <c r="AC556" s="497" t="str">
        <f t="array" ref="AC556">IFERROR(IF(INDEX('Disaggregation Records'!$G$95:$G$183,MATCH(LEFT(Z556,255),LEFT('Disaggregation Records'!$D$95:$D$183,255),0))=0,"",INDEX('Disaggregation Records'!$G$95:$G$183,MATCH(LEFT(Z556,255),LEFT('Disaggregation Records'!$D$95:$D$183,255),0))),"")</f>
        <v/>
      </c>
      <c r="AD556" s="497" t="s">
        <v>809</v>
      </c>
      <c r="AE556" s="218"/>
      <c r="AF556" s="494"/>
      <c r="AG556" s="494"/>
    </row>
    <row r="557" spans="1:33" ht="37.5" customHeight="1" x14ac:dyDescent="0.25">
      <c r="A557" s="367">
        <v>8</v>
      </c>
      <c r="B557" s="386" t="str">
        <f>IFERROR(VLOOKUP(A557,'Coverage Indicators - Section D'!$A$10:$Y$47,25,FALSE),"")</f>
        <v>TCS-1(M): Percentage of people living with HIV currently receiving antiretroviral therapy</v>
      </c>
      <c r="C557" s="490" t="str">
        <f t="array" ref="C557">IFERROR(IF(INDEX('Disaggregation Records'!$E$95:$E$183,MATCH(RIGHT(Z557,255),RIGHT('Disaggregation Records'!$D$95:$D$183,255),0))=0,"",INDEX('Disaggregation Records'!$E$95:$E$183,MATCH(RIGHT(Z557,255),RIGHT('Disaggregation Records'!$D$95:$D$183,255),0))),"")</f>
        <v>Age</v>
      </c>
      <c r="D557" s="490" t="str">
        <f t="array" ref="D557">IFERROR(IF(INDEX('Disaggregation Records'!$F$95:$F$183,MATCH(RIGHT(Z557,255),RIGHT('Disaggregation Records'!$D$95:$D$183,255),0))=0,"",INDEX('Disaggregation Records'!$F$95:$F$183,MATCH(RIGHT(Z557,255),RIGHT('Disaggregation Records'!$D$95:$D$183,255),0))),"")</f>
        <v>U15</v>
      </c>
      <c r="E557" s="388">
        <v>417</v>
      </c>
      <c r="F557" s="389">
        <v>8100</v>
      </c>
      <c r="G557" s="525">
        <v>5.0999999999999997E-2</v>
      </c>
      <c r="H557" s="392" t="s">
        <v>346</v>
      </c>
      <c r="I557" s="496"/>
      <c r="J557" s="496"/>
      <c r="K557" s="496"/>
      <c r="L557" s="496"/>
      <c r="M557" s="496"/>
      <c r="N557" s="496"/>
      <c r="O557" s="496"/>
      <c r="P557" s="496"/>
      <c r="Q557" s="496"/>
      <c r="R557" s="496"/>
      <c r="S557" s="496"/>
      <c r="T557" s="496"/>
      <c r="U557" s="392" t="s">
        <v>4910</v>
      </c>
      <c r="V557" s="405" t="s">
        <v>4990</v>
      </c>
      <c r="W557" s="497"/>
      <c r="X557" s="497" t="str">
        <f t="shared" si="36"/>
        <v>TCS-1(M): Percentage of people living with HIV currently receiving antiretroviral therapyAgeU15</v>
      </c>
      <c r="Y557" s="497">
        <f t="shared" si="37"/>
        <v>0</v>
      </c>
      <c r="Z557" s="497" t="str">
        <f t="shared" si="38"/>
        <v>TCS-1(M): Percentage of people living with HIV currently receiving antiretroviral therapy-0</v>
      </c>
      <c r="AA557" s="497" t="b">
        <f t="shared" si="39"/>
        <v>1</v>
      </c>
      <c r="AB557" s="497" t="s">
        <v>2138</v>
      </c>
      <c r="AC557" s="497" t="str">
        <f t="array" ref="AC557">IFERROR(IF(INDEX('Disaggregation Records'!$G$95:$G$183,MATCH(LEFT(Z557,255),LEFT('Disaggregation Records'!$D$95:$D$183,255),0))=0,"",INDEX('Disaggregation Records'!$G$95:$G$183,MATCH(LEFT(Z557,255),LEFT('Disaggregation Records'!$D$95:$D$183,255),0))),"")</f>
        <v>a1L36000000zoMsEAI</v>
      </c>
      <c r="AD557" s="497" t="s">
        <v>810</v>
      </c>
      <c r="AE557" s="218"/>
      <c r="AF557" s="494"/>
      <c r="AG557" s="494"/>
    </row>
    <row r="558" spans="1:33" ht="37.5" customHeight="1" x14ac:dyDescent="0.25">
      <c r="A558" s="367">
        <v>8</v>
      </c>
      <c r="B558" s="386" t="str">
        <f>IFERROR(VLOOKUP(A558,'Coverage Indicators - Section D'!$A$10:$Y$47,25,FALSE),"")</f>
        <v>TCS-1(M): Percentage of people living with HIV currently receiving antiretroviral therapy</v>
      </c>
      <c r="C558" s="490" t="str">
        <f t="array" ref="C558">IFERROR(IF(INDEX('Disaggregation Records'!$E$95:$E$183,MATCH(RIGHT(Z558,255),RIGHT('Disaggregation Records'!$D$95:$D$183,255),0))=0,"",INDEX('Disaggregation Records'!$E$95:$E$183,MATCH(RIGHT(Z558,255),RIGHT('Disaggregation Records'!$D$95:$D$183,255),0))),"")</f>
        <v>Age</v>
      </c>
      <c r="D558" s="490" t="str">
        <f t="array" ref="D558">IFERROR(IF(INDEX('Disaggregation Records'!$F$95:$F$183,MATCH(RIGHT(Z558,255),RIGHT('Disaggregation Records'!$D$95:$D$183,255),0))=0,"",INDEX('Disaggregation Records'!$F$95:$F$183,MATCH(RIGHT(Z558,255),RIGHT('Disaggregation Records'!$D$95:$D$183,255),0))),"")</f>
        <v>15+</v>
      </c>
      <c r="E558" s="388">
        <v>2251</v>
      </c>
      <c r="F558" s="389">
        <v>8100</v>
      </c>
      <c r="G558" s="525">
        <v>0.27800000000000002</v>
      </c>
      <c r="H558" s="392" t="s">
        <v>346</v>
      </c>
      <c r="I558" s="496"/>
      <c r="J558" s="496"/>
      <c r="K558" s="496"/>
      <c r="L558" s="496"/>
      <c r="M558" s="496"/>
      <c r="N558" s="496"/>
      <c r="O558" s="496"/>
      <c r="P558" s="496"/>
      <c r="Q558" s="496"/>
      <c r="R558" s="496"/>
      <c r="S558" s="496"/>
      <c r="T558" s="496"/>
      <c r="U558" s="392" t="s">
        <v>4910</v>
      </c>
      <c r="V558" s="405" t="s">
        <v>4991</v>
      </c>
      <c r="W558" s="497"/>
      <c r="X558" s="497" t="str">
        <f t="shared" si="36"/>
        <v>TCS-1(M): Percentage of people living with HIV currently receiving antiretroviral therapyAge15+</v>
      </c>
      <c r="Y558" s="497">
        <f t="shared" si="37"/>
        <v>1</v>
      </c>
      <c r="Z558" s="497" t="str">
        <f t="shared" si="38"/>
        <v>TCS-1(M): Percentage of people living with HIV currently receiving antiretroviral therapy-1</v>
      </c>
      <c r="AA558" s="497" t="b">
        <f t="shared" si="39"/>
        <v>1</v>
      </c>
      <c r="AB558" s="497" t="s">
        <v>2139</v>
      </c>
      <c r="AC558" s="497" t="str">
        <f t="array" ref="AC558">IFERROR(IF(INDEX('Disaggregation Records'!$G$95:$G$183,MATCH(LEFT(Z558,255),LEFT('Disaggregation Records'!$D$95:$D$183,255),0))=0,"",INDEX('Disaggregation Records'!$G$95:$G$183,MATCH(LEFT(Z558,255),LEFT('Disaggregation Records'!$D$95:$D$183,255),0))),"")</f>
        <v>a1L36000000zoMtEAI</v>
      </c>
      <c r="AD558" s="497" t="s">
        <v>810</v>
      </c>
      <c r="AE558" s="218"/>
      <c r="AF558" s="494"/>
      <c r="AG558" s="494"/>
    </row>
    <row r="559" spans="1:33" ht="37.5" customHeight="1" x14ac:dyDescent="0.25">
      <c r="A559" s="367">
        <v>8</v>
      </c>
      <c r="B559" s="386" t="str">
        <f>IFERROR(VLOOKUP(A559,'Coverage Indicators - Section D'!$A$10:$Y$47,25,FALSE),"")</f>
        <v>TCS-1(M): Percentage of people living with HIV currently receiving antiretroviral therapy</v>
      </c>
      <c r="C559" s="490" t="str">
        <f t="array" ref="C559">IFERROR(IF(INDEX('Disaggregation Records'!$E$95:$E$183,MATCH(RIGHT(Z559,255),RIGHT('Disaggregation Records'!$D$95:$D$183,255),0))=0,"",INDEX('Disaggregation Records'!$E$95:$E$183,MATCH(RIGHT(Z559,255),RIGHT('Disaggregation Records'!$D$95:$D$183,255),0))),"")</f>
        <v>Age | Gender</v>
      </c>
      <c r="D559" s="490" t="str">
        <f t="array" ref="D559">IFERROR(IF(INDEX('Disaggregation Records'!$F$95:$F$183,MATCH(RIGHT(Z559,255),RIGHT('Disaggregation Records'!$D$95:$D$183,255),0))=0,"",INDEX('Disaggregation Records'!$F$95:$F$183,MATCH(RIGHT(Z559,255),RIGHT('Disaggregation Records'!$D$95:$D$183,255),0))),"")</f>
        <v>15-24 male</v>
      </c>
      <c r="E559" s="388"/>
      <c r="F559" s="389"/>
      <c r="G559" s="525"/>
      <c r="H559" s="392"/>
      <c r="I559" s="496"/>
      <c r="J559" s="496"/>
      <c r="K559" s="496"/>
      <c r="L559" s="496"/>
      <c r="M559" s="496"/>
      <c r="N559" s="496"/>
      <c r="O559" s="496"/>
      <c r="P559" s="496"/>
      <c r="Q559" s="496"/>
      <c r="R559" s="496"/>
      <c r="S559" s="496"/>
      <c r="T559" s="496"/>
      <c r="U559" s="392"/>
      <c r="V559" s="405" t="s">
        <v>4992</v>
      </c>
      <c r="W559" s="497"/>
      <c r="X559" s="497" t="str">
        <f t="shared" si="36"/>
        <v>TCS-1(M): Percentage of people living with HIV currently receiving antiretroviral therapyAge | Gender15-24 male</v>
      </c>
      <c r="Y559" s="497">
        <f t="shared" si="37"/>
        <v>2</v>
      </c>
      <c r="Z559" s="497" t="str">
        <f t="shared" si="38"/>
        <v>TCS-1(M): Percentage of people living with HIV currently receiving antiretroviral therapy-2</v>
      </c>
      <c r="AA559" s="497" t="b">
        <f t="shared" si="39"/>
        <v>1</v>
      </c>
      <c r="AB559" s="497" t="s">
        <v>2140</v>
      </c>
      <c r="AC559" s="497" t="str">
        <f t="array" ref="AC559">IFERROR(IF(INDEX('Disaggregation Records'!$G$95:$G$183,MATCH(LEFT(Z559,255),LEFT('Disaggregation Records'!$D$95:$D$183,255),0))=0,"",INDEX('Disaggregation Records'!$G$95:$G$183,MATCH(LEFT(Z559,255),LEFT('Disaggregation Records'!$D$95:$D$183,255),0))),"")</f>
        <v>a1L36000000zoO2EAI</v>
      </c>
      <c r="AD559" s="497" t="s">
        <v>810</v>
      </c>
      <c r="AE559" s="218"/>
      <c r="AF559" s="494"/>
      <c r="AG559" s="494"/>
    </row>
    <row r="560" spans="1:33" ht="37.5" customHeight="1" x14ac:dyDescent="0.25">
      <c r="A560" s="367">
        <v>8</v>
      </c>
      <c r="B560" s="386" t="str">
        <f>IFERROR(VLOOKUP(A560,'Coverage Indicators - Section D'!$A$10:$Y$47,25,FALSE),"")</f>
        <v>TCS-1(M): Percentage of people living with HIV currently receiving antiretroviral therapy</v>
      </c>
      <c r="C560" s="490" t="str">
        <f t="array" ref="C560">IFERROR(IF(INDEX('Disaggregation Records'!$E$95:$E$183,MATCH(RIGHT(Z560,255),RIGHT('Disaggregation Records'!$D$95:$D$183,255),0))=0,"",INDEX('Disaggregation Records'!$E$95:$E$183,MATCH(RIGHT(Z560,255),RIGHT('Disaggregation Records'!$D$95:$D$183,255),0))),"")</f>
        <v>Age | Gender</v>
      </c>
      <c r="D560" s="490" t="str">
        <f t="array" ref="D560">IFERROR(IF(INDEX('Disaggregation Records'!$F$95:$F$183,MATCH(RIGHT(Z560,255),RIGHT('Disaggregation Records'!$D$95:$D$183,255),0))=0,"",INDEX('Disaggregation Records'!$F$95:$F$183,MATCH(RIGHT(Z560,255),RIGHT('Disaggregation Records'!$D$95:$D$183,255),0))),"")</f>
        <v>15-19 male</v>
      </c>
      <c r="E560" s="388"/>
      <c r="F560" s="389"/>
      <c r="G560" s="525"/>
      <c r="H560" s="392"/>
      <c r="I560" s="496"/>
      <c r="J560" s="496"/>
      <c r="K560" s="496"/>
      <c r="L560" s="496"/>
      <c r="M560" s="496"/>
      <c r="N560" s="496"/>
      <c r="O560" s="496"/>
      <c r="P560" s="496"/>
      <c r="Q560" s="496"/>
      <c r="R560" s="496"/>
      <c r="S560" s="496"/>
      <c r="T560" s="496"/>
      <c r="U560" s="392"/>
      <c r="V560" s="405" t="s">
        <v>4992</v>
      </c>
      <c r="W560" s="497"/>
      <c r="X560" s="497" t="str">
        <f t="shared" si="36"/>
        <v>TCS-1(M): Percentage of people living with HIV currently receiving antiretroviral therapyAge | Gender15-19 male</v>
      </c>
      <c r="Y560" s="497">
        <f t="shared" si="37"/>
        <v>3</v>
      </c>
      <c r="Z560" s="497" t="str">
        <f t="shared" si="38"/>
        <v>TCS-1(M): Percentage of people living with HIV currently receiving antiretroviral therapy-3</v>
      </c>
      <c r="AA560" s="497" t="b">
        <f t="shared" si="39"/>
        <v>1</v>
      </c>
      <c r="AB560" s="497" t="s">
        <v>2141</v>
      </c>
      <c r="AC560" s="497" t="str">
        <f t="array" ref="AC560">IFERROR(IF(INDEX('Disaggregation Records'!$G$95:$G$183,MATCH(LEFT(Z560,255),LEFT('Disaggregation Records'!$D$95:$D$183,255),0))=0,"",INDEX('Disaggregation Records'!$G$95:$G$183,MATCH(LEFT(Z560,255),LEFT('Disaggregation Records'!$D$95:$D$183,255),0))),"")</f>
        <v>a1L36000002NzjpEAC</v>
      </c>
      <c r="AD560" s="497" t="s">
        <v>810</v>
      </c>
      <c r="AE560" s="218"/>
      <c r="AF560" s="494"/>
      <c r="AG560" s="494"/>
    </row>
    <row r="561" spans="1:33" ht="37.5" customHeight="1" x14ac:dyDescent="0.25">
      <c r="A561" s="367">
        <v>8</v>
      </c>
      <c r="B561" s="386" t="str">
        <f>IFERROR(VLOOKUP(A561,'Coverage Indicators - Section D'!$A$10:$Y$47,25,FALSE),"")</f>
        <v>TCS-1(M): Percentage of people living with HIV currently receiving antiretroviral therapy</v>
      </c>
      <c r="C561" s="490" t="str">
        <f t="array" ref="C561">IFERROR(IF(INDEX('Disaggregation Records'!$E$95:$E$183,MATCH(RIGHT(Z561,255),RIGHT('Disaggregation Records'!$D$95:$D$183,255),0))=0,"",INDEX('Disaggregation Records'!$E$95:$E$183,MATCH(RIGHT(Z561,255),RIGHT('Disaggregation Records'!$D$95:$D$183,255),0))),"")</f>
        <v>Age | Gender</v>
      </c>
      <c r="D561" s="490" t="str">
        <f t="array" ref="D561">IFERROR(IF(INDEX('Disaggregation Records'!$F$95:$F$183,MATCH(RIGHT(Z561,255),RIGHT('Disaggregation Records'!$D$95:$D$183,255),0))=0,"",INDEX('Disaggregation Records'!$F$95:$F$183,MATCH(RIGHT(Z561,255),RIGHT('Disaggregation Records'!$D$95:$D$183,255),0))),"")</f>
        <v>20-24 male</v>
      </c>
      <c r="E561" s="388"/>
      <c r="F561" s="389"/>
      <c r="G561" s="525"/>
      <c r="H561" s="392"/>
      <c r="I561" s="496"/>
      <c r="J561" s="496"/>
      <c r="K561" s="496"/>
      <c r="L561" s="496"/>
      <c r="M561" s="496"/>
      <c r="N561" s="496"/>
      <c r="O561" s="496"/>
      <c r="P561" s="496"/>
      <c r="Q561" s="496"/>
      <c r="R561" s="496"/>
      <c r="S561" s="496"/>
      <c r="T561" s="496"/>
      <c r="U561" s="392"/>
      <c r="V561" s="405" t="s">
        <v>4992</v>
      </c>
      <c r="W561" s="497"/>
      <c r="X561" s="497" t="str">
        <f t="shared" si="36"/>
        <v>TCS-1(M): Percentage of people living with HIV currently receiving antiretroviral therapyAge | Gender20-24 male</v>
      </c>
      <c r="Y561" s="497">
        <f t="shared" si="37"/>
        <v>4</v>
      </c>
      <c r="Z561" s="497" t="str">
        <f t="shared" si="38"/>
        <v>TCS-1(M): Percentage of people living with HIV currently receiving antiretroviral therapy-4</v>
      </c>
      <c r="AA561" s="497" t="b">
        <f t="shared" si="39"/>
        <v>1</v>
      </c>
      <c r="AB561" s="497" t="s">
        <v>2142</v>
      </c>
      <c r="AC561" s="497" t="str">
        <f t="array" ref="AC561">IFERROR(IF(INDEX('Disaggregation Records'!$G$95:$G$183,MATCH(LEFT(Z561,255),LEFT('Disaggregation Records'!$D$95:$D$183,255),0))=0,"",INDEX('Disaggregation Records'!$G$95:$G$183,MATCH(LEFT(Z561,255),LEFT('Disaggregation Records'!$D$95:$D$183,255),0))),"")</f>
        <v>a1L36000002NzjqEAC</v>
      </c>
      <c r="AD561" s="497" t="s">
        <v>810</v>
      </c>
      <c r="AE561" s="218"/>
      <c r="AF561" s="494"/>
      <c r="AG561" s="494"/>
    </row>
    <row r="562" spans="1:33" ht="37.5" customHeight="1" x14ac:dyDescent="0.25">
      <c r="A562" s="367">
        <v>8</v>
      </c>
      <c r="B562" s="386" t="str">
        <f>IFERROR(VLOOKUP(A562,'Coverage Indicators - Section D'!$A$10:$Y$47,25,FALSE),"")</f>
        <v>TCS-1(M): Percentage of people living with HIV currently receiving antiretroviral therapy</v>
      </c>
      <c r="C562" s="490" t="str">
        <f t="array" ref="C562">IFERROR(IF(INDEX('Disaggregation Records'!$E$95:$E$183,MATCH(RIGHT(Z562,255),RIGHT('Disaggregation Records'!$D$95:$D$183,255),0))=0,"",INDEX('Disaggregation Records'!$E$95:$E$183,MATCH(RIGHT(Z562,255),RIGHT('Disaggregation Records'!$D$95:$D$183,255),0))),"")</f>
        <v>Age | Gender</v>
      </c>
      <c r="D562" s="490" t="str">
        <f t="array" ref="D562">IFERROR(IF(INDEX('Disaggregation Records'!$F$95:$F$183,MATCH(RIGHT(Z562,255),RIGHT('Disaggregation Records'!$D$95:$D$183,255),0))=0,"",INDEX('Disaggregation Records'!$F$95:$F$183,MATCH(RIGHT(Z562,255),RIGHT('Disaggregation Records'!$D$95:$D$183,255),0))),"")</f>
        <v>15-24 female</v>
      </c>
      <c r="E562" s="388"/>
      <c r="F562" s="389"/>
      <c r="G562" s="525"/>
      <c r="H562" s="392"/>
      <c r="I562" s="496"/>
      <c r="J562" s="496"/>
      <c r="K562" s="496"/>
      <c r="L562" s="496"/>
      <c r="M562" s="496"/>
      <c r="N562" s="496"/>
      <c r="O562" s="496"/>
      <c r="P562" s="496"/>
      <c r="Q562" s="496"/>
      <c r="R562" s="496"/>
      <c r="S562" s="496"/>
      <c r="T562" s="496"/>
      <c r="U562" s="392"/>
      <c r="V562" s="405" t="s">
        <v>4992</v>
      </c>
      <c r="W562" s="497"/>
      <c r="X562" s="497" t="str">
        <f t="shared" si="36"/>
        <v>TCS-1(M): Percentage of people living with HIV currently receiving antiretroviral therapyAge | Gender15-24 female</v>
      </c>
      <c r="Y562" s="497">
        <f t="shared" si="37"/>
        <v>5</v>
      </c>
      <c r="Z562" s="497" t="str">
        <f t="shared" si="38"/>
        <v>TCS-1(M): Percentage of people living with HIV currently receiving antiretroviral therapy-5</v>
      </c>
      <c r="AA562" s="497" t="b">
        <f t="shared" si="39"/>
        <v>1</v>
      </c>
      <c r="AB562" s="497" t="s">
        <v>2143</v>
      </c>
      <c r="AC562" s="497" t="str">
        <f t="array" ref="AC562">IFERROR(IF(INDEX('Disaggregation Records'!$G$95:$G$183,MATCH(LEFT(Z562,255),LEFT('Disaggregation Records'!$D$95:$D$183,255),0))=0,"",INDEX('Disaggregation Records'!$G$95:$G$183,MATCH(LEFT(Z562,255),LEFT('Disaggregation Records'!$D$95:$D$183,255),0))),"")</f>
        <v>a1L36000002Nzk7EAC</v>
      </c>
      <c r="AD562" s="497" t="s">
        <v>810</v>
      </c>
      <c r="AE562" s="218"/>
      <c r="AF562" s="494"/>
      <c r="AG562" s="494"/>
    </row>
    <row r="563" spans="1:33" ht="37.5" customHeight="1" x14ac:dyDescent="0.25">
      <c r="A563" s="367">
        <v>8</v>
      </c>
      <c r="B563" s="386" t="str">
        <f>IFERROR(VLOOKUP(A563,'Coverage Indicators - Section D'!$A$10:$Y$47,25,FALSE),"")</f>
        <v>TCS-1(M): Percentage of people living with HIV currently receiving antiretroviral therapy</v>
      </c>
      <c r="C563" s="490" t="str">
        <f t="array" ref="C563">IFERROR(IF(INDEX('Disaggregation Records'!$E$95:$E$183,MATCH(RIGHT(Z563,255),RIGHT('Disaggregation Records'!$D$95:$D$183,255),0))=0,"",INDEX('Disaggregation Records'!$E$95:$E$183,MATCH(RIGHT(Z563,255),RIGHT('Disaggregation Records'!$D$95:$D$183,255),0))),"")</f>
        <v>Age | Gender</v>
      </c>
      <c r="D563" s="490" t="str">
        <f t="array" ref="D563">IFERROR(IF(INDEX('Disaggregation Records'!$F$95:$F$183,MATCH(RIGHT(Z563,255),RIGHT('Disaggregation Records'!$D$95:$D$183,255),0))=0,"",INDEX('Disaggregation Records'!$F$95:$F$183,MATCH(RIGHT(Z563,255),RIGHT('Disaggregation Records'!$D$95:$D$183,255),0))),"")</f>
        <v>15-19 female</v>
      </c>
      <c r="E563" s="388"/>
      <c r="F563" s="389"/>
      <c r="G563" s="525"/>
      <c r="H563" s="392"/>
      <c r="I563" s="496"/>
      <c r="J563" s="496"/>
      <c r="K563" s="496"/>
      <c r="L563" s="496"/>
      <c r="M563" s="496"/>
      <c r="N563" s="496"/>
      <c r="O563" s="496"/>
      <c r="P563" s="496"/>
      <c r="Q563" s="496"/>
      <c r="R563" s="496"/>
      <c r="S563" s="496"/>
      <c r="T563" s="496"/>
      <c r="U563" s="392"/>
      <c r="V563" s="405" t="s">
        <v>4992</v>
      </c>
      <c r="W563" s="497"/>
      <c r="X563" s="497" t="str">
        <f t="shared" si="36"/>
        <v>TCS-1(M): Percentage of people living with HIV currently receiving antiretroviral therapyAge | Gender15-19 female</v>
      </c>
      <c r="Y563" s="497">
        <f t="shared" si="37"/>
        <v>6</v>
      </c>
      <c r="Z563" s="497" t="str">
        <f t="shared" si="38"/>
        <v>TCS-1(M): Percentage of people living with HIV currently receiving antiretroviral therapy-6</v>
      </c>
      <c r="AA563" s="497" t="b">
        <f t="shared" si="39"/>
        <v>1</v>
      </c>
      <c r="AB563" s="497" t="s">
        <v>2144</v>
      </c>
      <c r="AC563" s="497" t="str">
        <f t="array" ref="AC563">IFERROR(IF(INDEX('Disaggregation Records'!$G$95:$G$183,MATCH(LEFT(Z563,255),LEFT('Disaggregation Records'!$D$95:$D$183,255),0))=0,"",INDEX('Disaggregation Records'!$G$95:$G$183,MATCH(LEFT(Z563,255),LEFT('Disaggregation Records'!$D$95:$D$183,255),0))),"")</f>
        <v>a1L36000002Nzk8EAC</v>
      </c>
      <c r="AD563" s="497" t="s">
        <v>810</v>
      </c>
      <c r="AE563" s="218"/>
      <c r="AF563" s="494"/>
      <c r="AG563" s="494"/>
    </row>
    <row r="564" spans="1:33" ht="37.5" customHeight="1" x14ac:dyDescent="0.25">
      <c r="A564" s="367">
        <v>8</v>
      </c>
      <c r="B564" s="386" t="str">
        <f>IFERROR(VLOOKUP(A564,'Coverage Indicators - Section D'!$A$10:$Y$47,25,FALSE),"")</f>
        <v>TCS-1(M): Percentage of people living with HIV currently receiving antiretroviral therapy</v>
      </c>
      <c r="C564" s="490" t="str">
        <f t="array" ref="C564">IFERROR(IF(INDEX('Disaggregation Records'!$E$95:$E$183,MATCH(RIGHT(Z564,255),RIGHT('Disaggregation Records'!$D$95:$D$183,255),0))=0,"",INDEX('Disaggregation Records'!$E$95:$E$183,MATCH(RIGHT(Z564,255),RIGHT('Disaggregation Records'!$D$95:$D$183,255),0))),"")</f>
        <v>Age | Gender</v>
      </c>
      <c r="D564" s="490" t="str">
        <f t="array" ref="D564">IFERROR(IF(INDEX('Disaggregation Records'!$F$95:$F$183,MATCH(RIGHT(Z564,255),RIGHT('Disaggregation Records'!$D$95:$D$183,255),0))=0,"",INDEX('Disaggregation Records'!$F$95:$F$183,MATCH(RIGHT(Z564,255),RIGHT('Disaggregation Records'!$D$95:$D$183,255),0))),"")</f>
        <v>20-24 female</v>
      </c>
      <c r="E564" s="388"/>
      <c r="F564" s="389"/>
      <c r="G564" s="525"/>
      <c r="H564" s="392"/>
      <c r="I564" s="496"/>
      <c r="J564" s="496"/>
      <c r="K564" s="496"/>
      <c r="L564" s="496"/>
      <c r="M564" s="496"/>
      <c r="N564" s="496"/>
      <c r="O564" s="496"/>
      <c r="P564" s="496"/>
      <c r="Q564" s="496"/>
      <c r="R564" s="496"/>
      <c r="S564" s="496"/>
      <c r="T564" s="496"/>
      <c r="U564" s="392"/>
      <c r="V564" s="405" t="s">
        <v>4992</v>
      </c>
      <c r="W564" s="497"/>
      <c r="X564" s="497" t="str">
        <f t="shared" si="36"/>
        <v>TCS-1(M): Percentage of people living with HIV currently receiving antiretroviral therapyAge | Gender20-24 female</v>
      </c>
      <c r="Y564" s="497">
        <f t="shared" si="37"/>
        <v>7</v>
      </c>
      <c r="Z564" s="497" t="str">
        <f t="shared" si="38"/>
        <v>TCS-1(M): Percentage of people living with HIV currently receiving antiretroviral therapy-7</v>
      </c>
      <c r="AA564" s="497" t="b">
        <f t="shared" si="39"/>
        <v>1</v>
      </c>
      <c r="AB564" s="497" t="s">
        <v>2145</v>
      </c>
      <c r="AC564" s="497" t="str">
        <f t="array" ref="AC564">IFERROR(IF(INDEX('Disaggregation Records'!$G$95:$G$183,MATCH(LEFT(Z564,255),LEFT('Disaggregation Records'!$D$95:$D$183,255),0))=0,"",INDEX('Disaggregation Records'!$G$95:$G$183,MATCH(LEFT(Z564,255),LEFT('Disaggregation Records'!$D$95:$D$183,255),0))),"")</f>
        <v>a1L36000002Nzk9EAC</v>
      </c>
      <c r="AD564" s="497" t="s">
        <v>810</v>
      </c>
      <c r="AE564" s="218"/>
      <c r="AF564" s="494"/>
      <c r="AG564" s="494"/>
    </row>
    <row r="565" spans="1:33" ht="37.5" customHeight="1" x14ac:dyDescent="0.25">
      <c r="A565" s="367">
        <v>8</v>
      </c>
      <c r="B565" s="386" t="str">
        <f>IFERROR(VLOOKUP(A565,'Coverage Indicators - Section D'!$A$10:$Y$47,25,FALSE),"")</f>
        <v>TCS-1(M): Percentage of people living with HIV currently receiving antiretroviral therapy</v>
      </c>
      <c r="C565" s="490" t="str">
        <f t="array" ref="C565">IFERROR(IF(INDEX('Disaggregation Records'!$E$95:$E$183,MATCH(RIGHT(Z565,255),RIGHT('Disaggregation Records'!$D$95:$D$183,255),0))=0,"",INDEX('Disaggregation Records'!$E$95:$E$183,MATCH(RIGHT(Z565,255),RIGHT('Disaggregation Records'!$D$95:$D$183,255),0))),"")</f>
        <v>Gender</v>
      </c>
      <c r="D565" s="490" t="str">
        <f t="array" ref="D565">IFERROR(IF(INDEX('Disaggregation Records'!$F$95:$F$183,MATCH(RIGHT(Z565,255),RIGHT('Disaggregation Records'!$D$95:$D$183,255),0))=0,"",INDEX('Disaggregation Records'!$F$95:$F$183,MATCH(RIGHT(Z565,255),RIGHT('Disaggregation Records'!$D$95:$D$183,255),0))),"")</f>
        <v>Male</v>
      </c>
      <c r="E565" s="388">
        <v>1463</v>
      </c>
      <c r="F565" s="389">
        <v>8100</v>
      </c>
      <c r="G565" s="525">
        <v>0.18099999999999999</v>
      </c>
      <c r="H565" s="392" t="s">
        <v>346</v>
      </c>
      <c r="I565" s="496"/>
      <c r="J565" s="496"/>
      <c r="K565" s="496"/>
      <c r="L565" s="496"/>
      <c r="M565" s="496"/>
      <c r="N565" s="496"/>
      <c r="O565" s="496"/>
      <c r="P565" s="496"/>
      <c r="Q565" s="496"/>
      <c r="R565" s="496"/>
      <c r="S565" s="496"/>
      <c r="T565" s="496"/>
      <c r="U565" s="392" t="s">
        <v>4910</v>
      </c>
      <c r="V565" s="405" t="s">
        <v>4993</v>
      </c>
      <c r="W565" s="497"/>
      <c r="X565" s="497" t="str">
        <f t="shared" si="36"/>
        <v>TCS-1(M): Percentage of people living with HIV currently receiving antiretroviral therapyGenderMale</v>
      </c>
      <c r="Y565" s="497">
        <f t="shared" si="37"/>
        <v>8</v>
      </c>
      <c r="Z565" s="497" t="str">
        <f t="shared" si="38"/>
        <v>TCS-1(M): Percentage of people living with HIV currently receiving antiretroviral therapy-8</v>
      </c>
      <c r="AA565" s="497" t="b">
        <f t="shared" si="39"/>
        <v>1</v>
      </c>
      <c r="AB565" s="497" t="s">
        <v>2146</v>
      </c>
      <c r="AC565" s="497" t="str">
        <f t="array" ref="AC565">IFERROR(IF(INDEX('Disaggregation Records'!$G$95:$G$183,MATCH(LEFT(Z565,255),LEFT('Disaggregation Records'!$D$95:$D$183,255),0))=0,"",INDEX('Disaggregation Records'!$G$95:$G$183,MATCH(LEFT(Z565,255),LEFT('Disaggregation Records'!$D$95:$D$183,255),0))),"")</f>
        <v>a1L36000000zoMpEAI</v>
      </c>
      <c r="AD565" s="497" t="s">
        <v>810</v>
      </c>
      <c r="AE565" s="218"/>
      <c r="AF565" s="494"/>
      <c r="AG565" s="494"/>
    </row>
    <row r="566" spans="1:33" ht="37.5" customHeight="1" x14ac:dyDescent="0.25">
      <c r="A566" s="367">
        <v>8</v>
      </c>
      <c r="B566" s="386" t="str">
        <f>IFERROR(VLOOKUP(A566,'Coverage Indicators - Section D'!$A$10:$Y$47,25,FALSE),"")</f>
        <v>TCS-1(M): Percentage of people living with HIV currently receiving antiretroviral therapy</v>
      </c>
      <c r="C566" s="490" t="str">
        <f t="array" ref="C566">IFERROR(IF(INDEX('Disaggregation Records'!$E$95:$E$183,MATCH(RIGHT(Z566,255),RIGHT('Disaggregation Records'!$D$95:$D$183,255),0))=0,"",INDEX('Disaggregation Records'!$E$95:$E$183,MATCH(RIGHT(Z566,255),RIGHT('Disaggregation Records'!$D$95:$D$183,255),0))),"")</f>
        <v>Gender</v>
      </c>
      <c r="D566" s="490" t="str">
        <f t="array" ref="D566">IFERROR(IF(INDEX('Disaggregation Records'!$F$95:$F$183,MATCH(RIGHT(Z566,255),RIGHT('Disaggregation Records'!$D$95:$D$183,255),0))=0,"",INDEX('Disaggregation Records'!$F$95:$F$183,MATCH(RIGHT(Z566,255),RIGHT('Disaggregation Records'!$D$95:$D$183,255),0))),"")</f>
        <v>Female</v>
      </c>
      <c r="E566" s="388">
        <v>1205</v>
      </c>
      <c r="F566" s="389">
        <v>8100</v>
      </c>
      <c r="G566" s="525">
        <v>0.14899999999999999</v>
      </c>
      <c r="H566" s="392" t="s">
        <v>346</v>
      </c>
      <c r="I566" s="496"/>
      <c r="J566" s="496"/>
      <c r="K566" s="496"/>
      <c r="L566" s="496"/>
      <c r="M566" s="496"/>
      <c r="N566" s="496"/>
      <c r="O566" s="496"/>
      <c r="P566" s="496"/>
      <c r="Q566" s="496"/>
      <c r="R566" s="496"/>
      <c r="S566" s="496"/>
      <c r="T566" s="496"/>
      <c r="U566" s="392" t="s">
        <v>4910</v>
      </c>
      <c r="V566" s="405" t="s">
        <v>4994</v>
      </c>
      <c r="W566" s="497"/>
      <c r="X566" s="497" t="str">
        <f t="shared" si="36"/>
        <v>TCS-1(M): Percentage of people living with HIV currently receiving antiretroviral therapyGenderFemale</v>
      </c>
      <c r="Y566" s="497">
        <f t="shared" si="37"/>
        <v>9</v>
      </c>
      <c r="Z566" s="497" t="str">
        <f t="shared" si="38"/>
        <v>TCS-1(M): Percentage of people living with HIV currently receiving antiretroviral therapy-9</v>
      </c>
      <c r="AA566" s="497" t="b">
        <f t="shared" si="39"/>
        <v>1</v>
      </c>
      <c r="AB566" s="497" t="s">
        <v>2147</v>
      </c>
      <c r="AC566" s="497" t="str">
        <f t="array" ref="AC566">IFERROR(IF(INDEX('Disaggregation Records'!$G$95:$G$183,MATCH(LEFT(Z566,255),LEFT('Disaggregation Records'!$D$95:$D$183,255),0))=0,"",INDEX('Disaggregation Records'!$G$95:$G$183,MATCH(LEFT(Z566,255),LEFT('Disaggregation Records'!$D$95:$D$183,255),0))),"")</f>
        <v>a1L36000000zoMqEAI</v>
      </c>
      <c r="AD566" s="497" t="s">
        <v>810</v>
      </c>
      <c r="AE566" s="218"/>
      <c r="AF566" s="494"/>
      <c r="AG566" s="494"/>
    </row>
    <row r="567" spans="1:33" ht="37.5" customHeight="1" x14ac:dyDescent="0.25">
      <c r="A567" s="367">
        <v>9</v>
      </c>
      <c r="B567" s="386" t="str">
        <f>IFERROR(VLOOKUP(A567,'Coverage Indicators - Section D'!$A$10:$Y$47,25,FALSE),"")</f>
        <v>TCS-3.1: Percentage of people living with HIV and on ART, who have a suppressed viral load at 12 months (&lt;1000 copies/ml)</v>
      </c>
      <c r="C567" s="490" t="str">
        <f t="array" ref="C567">IFERROR(IF(INDEX('Disaggregation Records'!$E$95:$E$183,MATCH(RIGHT(Z567,255),RIGHT('Disaggregation Records'!$D$95:$D$183,255),0))=0,"",INDEX('Disaggregation Records'!$E$95:$E$183,MATCH(RIGHT(Z567,255),RIGHT('Disaggregation Records'!$D$95:$D$183,255),0))),"")</f>
        <v>Age | Gender</v>
      </c>
      <c r="D567" s="490" t="str">
        <f t="array" ref="D567">IFERROR(IF(INDEX('Disaggregation Records'!$F$95:$F$183,MATCH(RIGHT(Z567,255),RIGHT('Disaggregation Records'!$D$95:$D$183,255),0))=0,"",INDEX('Disaggregation Records'!$F$95:$F$183,MATCH(RIGHT(Z567,255),RIGHT('Disaggregation Records'!$D$95:$D$183,255),0))),"")</f>
        <v>15-19 male</v>
      </c>
      <c r="E567" s="388">
        <v>9</v>
      </c>
      <c r="F567" s="389">
        <v>14</v>
      </c>
      <c r="G567" s="525">
        <v>0.64200000000000002</v>
      </c>
      <c r="H567" s="392" t="s">
        <v>346</v>
      </c>
      <c r="I567" s="496"/>
      <c r="J567" s="496"/>
      <c r="K567" s="496"/>
      <c r="L567" s="496"/>
      <c r="M567" s="496"/>
      <c r="N567" s="496"/>
      <c r="O567" s="496"/>
      <c r="P567" s="496"/>
      <c r="Q567" s="496"/>
      <c r="R567" s="496"/>
      <c r="S567" s="496"/>
      <c r="T567" s="496"/>
      <c r="U567" s="370" t="s">
        <v>4907</v>
      </c>
      <c r="V567" s="405" t="s">
        <v>4995</v>
      </c>
      <c r="W567" s="497"/>
      <c r="X567" s="497" t="str">
        <f t="shared" si="36"/>
        <v>TCS-3.1: Percentage of people living with HIV and on ART, who have a suppressed viral load at 12 months (&lt;1000 copies/ml)Age | Gender15-19 male</v>
      </c>
      <c r="Y567" s="497">
        <f t="shared" si="37"/>
        <v>0</v>
      </c>
      <c r="Z567" s="497" t="str">
        <f t="shared" si="38"/>
        <v>TCS-3.1: Percentage of people living with HIV and on ART, who have a suppressed viral load at 12 months (&lt;1000 copies/ml)-0</v>
      </c>
      <c r="AA567" s="497" t="b">
        <f t="shared" si="39"/>
        <v>1</v>
      </c>
      <c r="AB567" s="497" t="s">
        <v>2148</v>
      </c>
      <c r="AC567" s="497" t="str">
        <f t="array" ref="AC567">IFERROR(IF(INDEX('Disaggregation Records'!$G$95:$G$183,MATCH(LEFT(Z567,255),LEFT('Disaggregation Records'!$D$95:$D$183,255),0))=0,"",INDEX('Disaggregation Records'!$G$95:$G$183,MATCH(LEFT(Z567,255),LEFT('Disaggregation Records'!$D$95:$D$183,255),0))),"")</f>
        <v>a1L36000002NzjuEAC</v>
      </c>
      <c r="AD567" s="497" t="s">
        <v>811</v>
      </c>
      <c r="AE567" s="218"/>
      <c r="AF567" s="494"/>
      <c r="AG567" s="494"/>
    </row>
    <row r="568" spans="1:33" ht="37.5" customHeight="1" x14ac:dyDescent="0.25">
      <c r="A568" s="367">
        <v>9</v>
      </c>
      <c r="B568" s="386" t="str">
        <f>IFERROR(VLOOKUP(A568,'Coverage Indicators - Section D'!$A$10:$Y$47,25,FALSE),"")</f>
        <v>TCS-3.1: Percentage of people living with HIV and on ART, who have a suppressed viral load at 12 months (&lt;1000 copies/ml)</v>
      </c>
      <c r="C568" s="490" t="str">
        <f t="array" ref="C568">IFERROR(IF(INDEX('Disaggregation Records'!$E$95:$E$183,MATCH(RIGHT(Z568,255),RIGHT('Disaggregation Records'!$D$95:$D$183,255),0))=0,"",INDEX('Disaggregation Records'!$E$95:$E$183,MATCH(RIGHT(Z568,255),RIGHT('Disaggregation Records'!$D$95:$D$183,255),0))),"")</f>
        <v>Age | Gender</v>
      </c>
      <c r="D568" s="490" t="str">
        <f t="array" ref="D568">IFERROR(IF(INDEX('Disaggregation Records'!$F$95:$F$183,MATCH(RIGHT(Z568,255),RIGHT('Disaggregation Records'!$D$95:$D$183,255),0))=0,"",INDEX('Disaggregation Records'!$F$95:$F$183,MATCH(RIGHT(Z568,255),RIGHT('Disaggregation Records'!$D$95:$D$183,255),0))),"")</f>
        <v>20-24 female</v>
      </c>
      <c r="E568" s="388">
        <v>41</v>
      </c>
      <c r="F568" s="389">
        <v>69</v>
      </c>
      <c r="G568" s="525">
        <v>0.59399999999999997</v>
      </c>
      <c r="H568" s="392" t="s">
        <v>346</v>
      </c>
      <c r="I568" s="496"/>
      <c r="J568" s="496"/>
      <c r="K568" s="496"/>
      <c r="L568" s="496"/>
      <c r="M568" s="496"/>
      <c r="N568" s="496"/>
      <c r="O568" s="496"/>
      <c r="P568" s="496"/>
      <c r="Q568" s="496"/>
      <c r="R568" s="496"/>
      <c r="S568" s="496"/>
      <c r="T568" s="496"/>
      <c r="U568" s="370" t="s">
        <v>4907</v>
      </c>
      <c r="V568" s="405" t="s">
        <v>4995</v>
      </c>
      <c r="W568" s="497"/>
      <c r="X568" s="497" t="str">
        <f t="shared" si="36"/>
        <v>TCS-3.1: Percentage of people living with HIV and on ART, who have a suppressed viral load at 12 months (&lt;1000 copies/ml)Age | Gender20-24 female</v>
      </c>
      <c r="Y568" s="497">
        <f t="shared" si="37"/>
        <v>1</v>
      </c>
      <c r="Z568" s="497" t="str">
        <f t="shared" si="38"/>
        <v>TCS-3.1: Percentage of people living with HIV and on ART, who have a suppressed viral load at 12 months (&lt;1000 copies/ml)-1</v>
      </c>
      <c r="AA568" s="497" t="b">
        <f t="shared" si="39"/>
        <v>1</v>
      </c>
      <c r="AB568" s="497" t="s">
        <v>2149</v>
      </c>
      <c r="AC568" s="497" t="str">
        <f t="array" ref="AC568">IFERROR(IF(INDEX('Disaggregation Records'!$G$95:$G$183,MATCH(LEFT(Z568,255),LEFT('Disaggregation Records'!$D$95:$D$183,255),0))=0,"",INDEX('Disaggregation Records'!$G$95:$G$183,MATCH(LEFT(Z568,255),LEFT('Disaggregation Records'!$D$95:$D$183,255),0))),"")</f>
        <v>a1L36000002NzjvEAC</v>
      </c>
      <c r="AD568" s="497" t="s">
        <v>811</v>
      </c>
      <c r="AE568" s="218"/>
      <c r="AF568" s="494"/>
      <c r="AG568" s="494"/>
    </row>
    <row r="569" spans="1:33" ht="37.5" customHeight="1" x14ac:dyDescent="0.25">
      <c r="A569" s="367">
        <v>9</v>
      </c>
      <c r="B569" s="386" t="str">
        <f>IFERROR(VLOOKUP(A569,'Coverage Indicators - Section D'!$A$10:$Y$47,25,FALSE),"")</f>
        <v>TCS-3.1: Percentage of people living with HIV and on ART, who have a suppressed viral load at 12 months (&lt;1000 copies/ml)</v>
      </c>
      <c r="C569" s="490" t="str">
        <f t="array" ref="C569">IFERROR(IF(INDEX('Disaggregation Records'!$E$95:$E$183,MATCH(RIGHT(Z569,255),RIGHT('Disaggregation Records'!$D$95:$D$183,255),0))=0,"",INDEX('Disaggregation Records'!$E$95:$E$183,MATCH(RIGHT(Z569,255),RIGHT('Disaggregation Records'!$D$95:$D$183,255),0))),"")</f>
        <v>Age | Gender</v>
      </c>
      <c r="D569" s="490" t="str">
        <f t="array" ref="D569">IFERROR(IF(INDEX('Disaggregation Records'!$F$95:$F$183,MATCH(RIGHT(Z569,255),RIGHT('Disaggregation Records'!$D$95:$D$183,255),0))=0,"",INDEX('Disaggregation Records'!$F$95:$F$183,MATCH(RIGHT(Z569,255),RIGHT('Disaggregation Records'!$D$95:$D$183,255),0))),"")</f>
        <v>20-24 male</v>
      </c>
      <c r="E569" s="388">
        <v>16</v>
      </c>
      <c r="F569" s="389">
        <v>29</v>
      </c>
      <c r="G569" s="525">
        <v>0.55200000000000005</v>
      </c>
      <c r="H569" s="392" t="s">
        <v>346</v>
      </c>
      <c r="I569" s="496"/>
      <c r="J569" s="496"/>
      <c r="K569" s="496"/>
      <c r="L569" s="496"/>
      <c r="M569" s="496"/>
      <c r="N569" s="496"/>
      <c r="O569" s="496"/>
      <c r="P569" s="496"/>
      <c r="Q569" s="496"/>
      <c r="R569" s="496"/>
      <c r="S569" s="496"/>
      <c r="T569" s="496"/>
      <c r="U569" s="370" t="s">
        <v>4907</v>
      </c>
      <c r="V569" s="405" t="s">
        <v>4995</v>
      </c>
      <c r="W569" s="497"/>
      <c r="X569" s="497" t="str">
        <f t="shared" si="36"/>
        <v>TCS-3.1: Percentage of people living with HIV and on ART, who have a suppressed viral load at 12 months (&lt;1000 copies/ml)Age | Gender20-24 male</v>
      </c>
      <c r="Y569" s="497">
        <f t="shared" si="37"/>
        <v>2</v>
      </c>
      <c r="Z569" s="497" t="str">
        <f t="shared" si="38"/>
        <v>TCS-3.1: Percentage of people living with HIV and on ART, who have a suppressed viral load at 12 months (&lt;1000 copies/ml)-2</v>
      </c>
      <c r="AA569" s="497" t="b">
        <f t="shared" si="39"/>
        <v>1</v>
      </c>
      <c r="AB569" s="497" t="s">
        <v>2150</v>
      </c>
      <c r="AC569" s="497" t="str">
        <f t="array" ref="AC569">IFERROR(IF(INDEX('Disaggregation Records'!$G$95:$G$183,MATCH(LEFT(Z569,255),LEFT('Disaggregation Records'!$D$95:$D$183,255),0))=0,"",INDEX('Disaggregation Records'!$G$95:$G$183,MATCH(LEFT(Z569,255),LEFT('Disaggregation Records'!$D$95:$D$183,255),0))),"")</f>
        <v>a1L36000002Nzk5EAC</v>
      </c>
      <c r="AD569" s="497" t="s">
        <v>811</v>
      </c>
      <c r="AE569" s="218"/>
      <c r="AF569" s="494"/>
      <c r="AG569" s="494"/>
    </row>
    <row r="570" spans="1:33" ht="37.5" customHeight="1" x14ac:dyDescent="0.25">
      <c r="A570" s="367">
        <v>9</v>
      </c>
      <c r="B570" s="386" t="str">
        <f>IFERROR(VLOOKUP(A570,'Coverage Indicators - Section D'!$A$10:$Y$47,25,FALSE),"")</f>
        <v>TCS-3.1: Percentage of people living with HIV and on ART, who have a suppressed viral load at 12 months (&lt;1000 copies/ml)</v>
      </c>
      <c r="C570" s="490" t="str">
        <f t="array" ref="C570">IFERROR(IF(INDEX('Disaggregation Records'!$E$95:$E$183,MATCH(RIGHT(Z570,255),RIGHT('Disaggregation Records'!$D$95:$D$183,255),0))=0,"",INDEX('Disaggregation Records'!$E$95:$E$183,MATCH(RIGHT(Z570,255),RIGHT('Disaggregation Records'!$D$95:$D$183,255),0))),"")</f>
        <v>Age | Gender</v>
      </c>
      <c r="D570" s="490" t="str">
        <f t="array" ref="D570">IFERROR(IF(INDEX('Disaggregation Records'!$F$95:$F$183,MATCH(RIGHT(Z570,255),RIGHT('Disaggregation Records'!$D$95:$D$183,255),0))=0,"",INDEX('Disaggregation Records'!$F$95:$F$183,MATCH(RIGHT(Z570,255),RIGHT('Disaggregation Records'!$D$95:$D$183,255),0))),"")</f>
        <v>15-19 female</v>
      </c>
      <c r="E570" s="388">
        <v>6</v>
      </c>
      <c r="F570" s="389">
        <v>10</v>
      </c>
      <c r="G570" s="525">
        <v>0.6</v>
      </c>
      <c r="H570" s="392" t="s">
        <v>346</v>
      </c>
      <c r="I570" s="496"/>
      <c r="J570" s="496"/>
      <c r="K570" s="496"/>
      <c r="L570" s="496"/>
      <c r="M570" s="496"/>
      <c r="N570" s="496"/>
      <c r="O570" s="496"/>
      <c r="P570" s="496"/>
      <c r="Q570" s="496"/>
      <c r="R570" s="496"/>
      <c r="S570" s="496"/>
      <c r="T570" s="496"/>
      <c r="U570" s="370" t="s">
        <v>4907</v>
      </c>
      <c r="V570" s="405" t="s">
        <v>4995</v>
      </c>
      <c r="W570" s="497"/>
      <c r="X570" s="497" t="str">
        <f t="shared" si="36"/>
        <v>TCS-3.1: Percentage of people living with HIV and on ART, who have a suppressed viral load at 12 months (&lt;1000 copies/ml)Age | Gender15-19 female</v>
      </c>
      <c r="Y570" s="497">
        <f t="shared" si="37"/>
        <v>3</v>
      </c>
      <c r="Z570" s="497" t="str">
        <f t="shared" si="38"/>
        <v>TCS-3.1: Percentage of people living with HIV and on ART, who have a suppressed viral load at 12 months (&lt;1000 copies/ml)-3</v>
      </c>
      <c r="AA570" s="497" t="b">
        <f t="shared" si="39"/>
        <v>1</v>
      </c>
      <c r="AB570" s="497" t="s">
        <v>2151</v>
      </c>
      <c r="AC570" s="497" t="str">
        <f t="array" ref="AC570">IFERROR(IF(INDEX('Disaggregation Records'!$G$95:$G$183,MATCH(LEFT(Z570,255),LEFT('Disaggregation Records'!$D$95:$D$183,255),0))=0,"",INDEX('Disaggregation Records'!$G$95:$G$183,MATCH(LEFT(Z570,255),LEFT('Disaggregation Records'!$D$95:$D$183,255),0))),"")</f>
        <v>a1L36000002Nzk6EAC</v>
      </c>
      <c r="AD570" s="497" t="s">
        <v>811</v>
      </c>
      <c r="AE570" s="218"/>
      <c r="AF570" s="494"/>
      <c r="AG570" s="494"/>
    </row>
    <row r="571" spans="1:33" ht="37.5" customHeight="1" x14ac:dyDescent="0.25">
      <c r="A571" s="367">
        <v>9</v>
      </c>
      <c r="B571" s="386" t="str">
        <f>IFERROR(VLOOKUP(A571,'Coverage Indicators - Section D'!$A$10:$Y$47,25,FALSE),"")</f>
        <v>TCS-3.1: Percentage of people living with HIV and on ART, who have a suppressed viral load at 12 months (&lt;1000 copies/ml)</v>
      </c>
      <c r="C571" s="490" t="str">
        <f t="array" ref="C571">IFERROR(IF(INDEX('Disaggregation Records'!$E$95:$E$183,MATCH(RIGHT(Z571,255),RIGHT('Disaggregation Records'!$D$95:$D$183,255),0))=0,"",INDEX('Disaggregation Records'!$E$95:$E$183,MATCH(RIGHT(Z571,255),RIGHT('Disaggregation Records'!$D$95:$D$183,255),0))),"")</f>
        <v/>
      </c>
      <c r="D571" s="490" t="str">
        <f t="array" ref="D571">IFERROR(IF(INDEX('Disaggregation Records'!$F$95:$F$183,MATCH(RIGHT(Z571,255),RIGHT('Disaggregation Records'!$D$95:$D$183,255),0))=0,"",INDEX('Disaggregation Records'!$F$95:$F$183,MATCH(RIGHT(Z571,255),RIGHT('Disaggregation Records'!$D$95:$D$183,255),0))),"")</f>
        <v/>
      </c>
      <c r="E571" s="388" t="str">
        <f t="array" ref="E571">IFERROR(IF(INDEX('Disaggregation Data'!$K$475:$K$826,MATCH(RIGHT(X571,255),RIGHT('Disaggregation Data'!$J$475:$J$826,255),0))=0,"",INDEX('Disaggregation Data'!$K$475:$K$826,MATCH(RIGHT(X571,255),RIGHT('Disaggregation Data'!J$475:$J$826,255),0))),"")</f>
        <v/>
      </c>
      <c r="F571" s="389" t="str">
        <f t="array" ref="F571">IFERROR(IF(INDEX('Disaggregation Data'!$L$475:$L$826,MATCH(RIGHT(X571,255),RIGHT('Disaggregation Data'!$J$475:$J$826,255),0))=0,"",INDEX('Disaggregation Data'!$L$475:$L$826,MATCH(RIGHT(X571,255),RIGHT('Disaggregation Data'!J$475:$J$826,255),0))),"")</f>
        <v/>
      </c>
      <c r="G571" s="458" t="str">
        <f t="array" ref="G571">IFERROR(IF(INDEX('Disaggregation Data'!$M$475:$M$826,MATCH(RIGHT(X571,255),RIGHT('Disaggregation Data'!$J$475:$J$826,255),0))=0,(E571/F571)*100,INDEX('Disaggregation Data'!$M$475:$M$826,MATCH(RIGHT(X571,255),RIGHT('Disaggregation Data'!J$475:$J$826,255),0))),"")</f>
        <v/>
      </c>
      <c r="H571" s="392" t="str">
        <f t="array" ref="H571">IFERROR(IF(INDEX('Disaggregation Data'!$N$475:$N$826,MATCH(RIGHT(X571,255),RIGHT('Disaggregation Data'!$J$475:$J$826,255),0))=0,"",INDEX('Disaggregation Data'!$N$475:$N$826,MATCH(RIGHT(X571,255),RIGHT('Disaggregation Data'!J$475:$J$826,255),0))),"")</f>
        <v/>
      </c>
      <c r="I571" s="496"/>
      <c r="J571" s="496"/>
      <c r="K571" s="496"/>
      <c r="L571" s="496"/>
      <c r="M571" s="496"/>
      <c r="N571" s="496"/>
      <c r="O571" s="496"/>
      <c r="P571" s="496"/>
      <c r="Q571" s="496"/>
      <c r="R571" s="496"/>
      <c r="S571" s="496"/>
      <c r="T571" s="496"/>
      <c r="U571" s="392" t="str">
        <f t="array" ref="U571">IFERROR(IF(INDEX('Disaggregation Data'!$O$475:$O$826,MATCH(RIGHT(X571,255),RIGHT('Disaggregation Data'!$J$475:$J$826,255),0))=0,"",INDEX('Disaggregation Data'!$O$475:$O$826,MATCH(RIGHT(X571,255),RIGHT('Disaggregation Data'!J$475:$J$826,255),0))),"")</f>
        <v/>
      </c>
      <c r="V571" s="405" t="str">
        <f t="array" ref="V571">IFERROR(IF(INDEX('Disaggregation Data'!$P$475:$P$826,MATCH(RIGHT(X571,255),RIGHT('Disaggregation Data'!$J$475:$J$826,255),0))=0,"",INDEX('Disaggregation Data'!$P$475:$P$826,MATCH(RIGHT(X571,255),RIGHT('Disaggregation Data'!J$475:$J$826,255),0))),"")</f>
        <v/>
      </c>
      <c r="W571" s="497"/>
      <c r="X571" s="497" t="str">
        <f t="shared" si="36"/>
        <v>TCS-3.1: Percentage of people living with HIV and on ART, who have a suppressed viral load at 12 months (&lt;1000 copies/ml)</v>
      </c>
      <c r="Y571" s="497">
        <f t="shared" si="37"/>
        <v>4</v>
      </c>
      <c r="Z571" s="497" t="str">
        <f t="shared" si="38"/>
        <v>TCS-3.1: Percentage of people living with HIV and on ART, who have a suppressed viral load at 12 months (&lt;1000 copies/ml)-4</v>
      </c>
      <c r="AA571" s="497" t="b">
        <f t="shared" si="39"/>
        <v>1</v>
      </c>
      <c r="AB571" s="497" t="s">
        <v>2152</v>
      </c>
      <c r="AC571" s="497" t="str">
        <f t="array" ref="AC571">IFERROR(IF(INDEX('Disaggregation Records'!$G$95:$G$183,MATCH(LEFT(Z571,255),LEFT('Disaggregation Records'!$D$95:$D$183,255),0))=0,"",INDEX('Disaggregation Records'!$G$95:$G$183,MATCH(LEFT(Z571,255),LEFT('Disaggregation Records'!$D$95:$D$183,255),0))),"")</f>
        <v/>
      </c>
      <c r="AD571" s="497" t="s">
        <v>811</v>
      </c>
      <c r="AE571" s="218"/>
      <c r="AF571" s="494"/>
      <c r="AG571" s="494"/>
    </row>
    <row r="572" spans="1:33" ht="37.5" customHeight="1" x14ac:dyDescent="0.25">
      <c r="A572" s="367">
        <v>9</v>
      </c>
      <c r="B572" s="386" t="str">
        <f>IFERROR(VLOOKUP(A572,'Coverage Indicators - Section D'!$A$10:$Y$47,25,FALSE),"")</f>
        <v>TCS-3.1: Percentage of people living with HIV and on ART, who have a suppressed viral load at 12 months (&lt;1000 copies/ml)</v>
      </c>
      <c r="C572" s="490" t="str">
        <f t="array" ref="C572">IFERROR(IF(INDEX('Disaggregation Records'!$E$95:$E$183,MATCH(RIGHT(Z572,255),RIGHT('Disaggregation Records'!$D$95:$D$183,255),0))=0,"",INDEX('Disaggregation Records'!$E$95:$E$183,MATCH(RIGHT(Z572,255),RIGHT('Disaggregation Records'!$D$95:$D$183,255),0))),"")</f>
        <v/>
      </c>
      <c r="D572" s="490" t="str">
        <f t="array" ref="D572">IFERROR(IF(INDEX('Disaggregation Records'!$F$95:$F$183,MATCH(RIGHT(Z572,255),RIGHT('Disaggregation Records'!$D$95:$D$183,255),0))=0,"",INDEX('Disaggregation Records'!$F$95:$F$183,MATCH(RIGHT(Z572,255),RIGHT('Disaggregation Records'!$D$95:$D$183,255),0))),"")</f>
        <v/>
      </c>
      <c r="E572" s="388" t="str">
        <f t="array" ref="E572">IFERROR(IF(INDEX('Disaggregation Data'!$K$475:$K$826,MATCH(RIGHT(X572,255),RIGHT('Disaggregation Data'!$J$475:$J$826,255),0))=0,"",INDEX('Disaggregation Data'!$K$475:$K$826,MATCH(RIGHT(X572,255),RIGHT('Disaggregation Data'!J$475:$J$826,255),0))),"")</f>
        <v/>
      </c>
      <c r="F572" s="389" t="str">
        <f t="array" ref="F572">IFERROR(IF(INDEX('Disaggregation Data'!$L$475:$L$826,MATCH(RIGHT(X572,255),RIGHT('Disaggregation Data'!$J$475:$J$826,255),0))=0,"",INDEX('Disaggregation Data'!$L$475:$L$826,MATCH(RIGHT(X572,255),RIGHT('Disaggregation Data'!J$475:$J$826,255),0))),"")</f>
        <v/>
      </c>
      <c r="G572" s="458" t="str">
        <f t="array" ref="G572">IFERROR(IF(INDEX('Disaggregation Data'!$M$475:$M$826,MATCH(RIGHT(X572,255),RIGHT('Disaggregation Data'!$J$475:$J$826,255),0))=0,(E572/F572)*100,INDEX('Disaggregation Data'!$M$475:$M$826,MATCH(RIGHT(X572,255),RIGHT('Disaggregation Data'!J$475:$J$826,255),0))),"")</f>
        <v/>
      </c>
      <c r="H572" s="392" t="str">
        <f t="array" ref="H572">IFERROR(IF(INDEX('Disaggregation Data'!$N$475:$N$826,MATCH(RIGHT(X572,255),RIGHT('Disaggregation Data'!$J$475:$J$826,255),0))=0,"",INDEX('Disaggregation Data'!$N$475:$N$826,MATCH(RIGHT(X572,255),RIGHT('Disaggregation Data'!J$475:$J$826,255),0))),"")</f>
        <v/>
      </c>
      <c r="I572" s="496"/>
      <c r="J572" s="496"/>
      <c r="K572" s="496"/>
      <c r="L572" s="496"/>
      <c r="M572" s="496"/>
      <c r="N572" s="496"/>
      <c r="O572" s="496"/>
      <c r="P572" s="496"/>
      <c r="Q572" s="496"/>
      <c r="R572" s="496"/>
      <c r="S572" s="496"/>
      <c r="T572" s="496"/>
      <c r="U572" s="392" t="str">
        <f t="array" ref="U572">IFERROR(IF(INDEX('Disaggregation Data'!$O$475:$O$826,MATCH(RIGHT(X572,255),RIGHT('Disaggregation Data'!$J$475:$J$826,255),0))=0,"",INDEX('Disaggregation Data'!$O$475:$O$826,MATCH(RIGHT(X572,255),RIGHT('Disaggregation Data'!J$475:$J$826,255),0))),"")</f>
        <v/>
      </c>
      <c r="V572" s="405" t="str">
        <f t="array" ref="V572">IFERROR(IF(INDEX('Disaggregation Data'!$P$475:$P$826,MATCH(RIGHT(X572,255),RIGHT('Disaggregation Data'!$J$475:$J$826,255),0))=0,"",INDEX('Disaggregation Data'!$P$475:$P$826,MATCH(RIGHT(X572,255),RIGHT('Disaggregation Data'!J$475:$J$826,255),0))),"")</f>
        <v/>
      </c>
      <c r="W572" s="497"/>
      <c r="X572" s="497" t="str">
        <f t="shared" si="36"/>
        <v>TCS-3.1: Percentage of people living with HIV and on ART, who have a suppressed viral load at 12 months (&lt;1000 copies/ml)</v>
      </c>
      <c r="Y572" s="497">
        <f t="shared" si="37"/>
        <v>5</v>
      </c>
      <c r="Z572" s="497" t="str">
        <f t="shared" si="38"/>
        <v>TCS-3.1: Percentage of people living with HIV and on ART, who have a suppressed viral load at 12 months (&lt;1000 copies/ml)-5</v>
      </c>
      <c r="AA572" s="497" t="b">
        <f t="shared" si="39"/>
        <v>1</v>
      </c>
      <c r="AB572" s="497" t="s">
        <v>2153</v>
      </c>
      <c r="AC572" s="497" t="str">
        <f t="array" ref="AC572">IFERROR(IF(INDEX('Disaggregation Records'!$G$95:$G$183,MATCH(LEFT(Z572,255),LEFT('Disaggregation Records'!$D$95:$D$183,255),0))=0,"",INDEX('Disaggregation Records'!$G$95:$G$183,MATCH(LEFT(Z572,255),LEFT('Disaggregation Records'!$D$95:$D$183,255),0))),"")</f>
        <v/>
      </c>
      <c r="AD572" s="497" t="s">
        <v>811</v>
      </c>
      <c r="AE572" s="218"/>
      <c r="AF572" s="494"/>
      <c r="AG572" s="494"/>
    </row>
    <row r="573" spans="1:33" ht="37.5" customHeight="1" x14ac:dyDescent="0.25">
      <c r="A573" s="367">
        <v>9</v>
      </c>
      <c r="B573" s="386" t="str">
        <f>IFERROR(VLOOKUP(A573,'Coverage Indicators - Section D'!$A$10:$Y$47,25,FALSE),"")</f>
        <v>TCS-3.1: Percentage of people living with HIV and on ART, who have a suppressed viral load at 12 months (&lt;1000 copies/ml)</v>
      </c>
      <c r="C573" s="490" t="str">
        <f t="array" ref="C573">IFERROR(IF(INDEX('Disaggregation Records'!$E$95:$E$183,MATCH(RIGHT(Z573,255),RIGHT('Disaggregation Records'!$D$95:$D$183,255),0))=0,"",INDEX('Disaggregation Records'!$E$95:$E$183,MATCH(RIGHT(Z573,255),RIGHT('Disaggregation Records'!$D$95:$D$183,255),0))),"")</f>
        <v/>
      </c>
      <c r="D573" s="490" t="str">
        <f t="array" ref="D573">IFERROR(IF(INDEX('Disaggregation Records'!$F$95:$F$183,MATCH(RIGHT(Z573,255),RIGHT('Disaggregation Records'!$D$95:$D$183,255),0))=0,"",INDEX('Disaggregation Records'!$F$95:$F$183,MATCH(RIGHT(Z573,255),RIGHT('Disaggregation Records'!$D$95:$D$183,255),0))),"")</f>
        <v/>
      </c>
      <c r="E573" s="388" t="str">
        <f t="array" ref="E573">IFERROR(IF(INDEX('Disaggregation Data'!$K$475:$K$826,MATCH(RIGHT(X573,255),RIGHT('Disaggregation Data'!$J$475:$J$826,255),0))=0,"",INDEX('Disaggregation Data'!$K$475:$K$826,MATCH(RIGHT(X573,255),RIGHT('Disaggregation Data'!J$475:$J$826,255),0))),"")</f>
        <v/>
      </c>
      <c r="F573" s="389" t="str">
        <f t="array" ref="F573">IFERROR(IF(INDEX('Disaggregation Data'!$L$475:$L$826,MATCH(RIGHT(X573,255),RIGHT('Disaggregation Data'!$J$475:$J$826,255),0))=0,"",INDEX('Disaggregation Data'!$L$475:$L$826,MATCH(RIGHT(X573,255),RIGHT('Disaggregation Data'!J$475:$J$826,255),0))),"")</f>
        <v/>
      </c>
      <c r="G573" s="458" t="str">
        <f t="array" ref="G573">IFERROR(IF(INDEX('Disaggregation Data'!$M$475:$M$826,MATCH(RIGHT(X573,255),RIGHT('Disaggregation Data'!$J$475:$J$826,255),0))=0,(E573/F573)*100,INDEX('Disaggregation Data'!$M$475:$M$826,MATCH(RIGHT(X573,255),RIGHT('Disaggregation Data'!J$475:$J$826,255),0))),"")</f>
        <v/>
      </c>
      <c r="H573" s="392" t="str">
        <f t="array" ref="H573">IFERROR(IF(INDEX('Disaggregation Data'!$N$475:$N$826,MATCH(RIGHT(X573,255),RIGHT('Disaggregation Data'!$J$475:$J$826,255),0))=0,"",INDEX('Disaggregation Data'!$N$475:$N$826,MATCH(RIGHT(X573,255),RIGHT('Disaggregation Data'!J$475:$J$826,255),0))),"")</f>
        <v/>
      </c>
      <c r="I573" s="496"/>
      <c r="J573" s="496"/>
      <c r="K573" s="496"/>
      <c r="L573" s="496"/>
      <c r="M573" s="496"/>
      <c r="N573" s="496"/>
      <c r="O573" s="496"/>
      <c r="P573" s="496"/>
      <c r="Q573" s="496"/>
      <c r="R573" s="496"/>
      <c r="S573" s="496"/>
      <c r="T573" s="496"/>
      <c r="U573" s="392" t="str">
        <f t="array" ref="U573">IFERROR(IF(INDEX('Disaggregation Data'!$O$475:$O$826,MATCH(RIGHT(X573,255),RIGHT('Disaggregation Data'!$J$475:$J$826,255),0))=0,"",INDEX('Disaggregation Data'!$O$475:$O$826,MATCH(RIGHT(X573,255),RIGHT('Disaggregation Data'!J$475:$J$826,255),0))),"")</f>
        <v/>
      </c>
      <c r="V573" s="405" t="str">
        <f t="array" ref="V573">IFERROR(IF(INDEX('Disaggregation Data'!$P$475:$P$826,MATCH(RIGHT(X573,255),RIGHT('Disaggregation Data'!$J$475:$J$826,255),0))=0,"",INDEX('Disaggregation Data'!$P$475:$P$826,MATCH(RIGHT(X573,255),RIGHT('Disaggregation Data'!J$475:$J$826,255),0))),"")</f>
        <v/>
      </c>
      <c r="W573" s="497"/>
      <c r="X573" s="497" t="str">
        <f t="shared" si="36"/>
        <v>TCS-3.1: Percentage of people living with HIV and on ART, who have a suppressed viral load at 12 months (&lt;1000 copies/ml)</v>
      </c>
      <c r="Y573" s="497">
        <f t="shared" si="37"/>
        <v>6</v>
      </c>
      <c r="Z573" s="497" t="str">
        <f t="shared" si="38"/>
        <v>TCS-3.1: Percentage of people living with HIV and on ART, who have a suppressed viral load at 12 months (&lt;1000 copies/ml)-6</v>
      </c>
      <c r="AA573" s="497" t="b">
        <f t="shared" si="39"/>
        <v>1</v>
      </c>
      <c r="AB573" s="497" t="s">
        <v>2154</v>
      </c>
      <c r="AC573" s="497" t="str">
        <f t="array" ref="AC573">IFERROR(IF(INDEX('Disaggregation Records'!$G$95:$G$183,MATCH(LEFT(Z573,255),LEFT('Disaggregation Records'!$D$95:$D$183,255),0))=0,"",INDEX('Disaggregation Records'!$G$95:$G$183,MATCH(LEFT(Z573,255),LEFT('Disaggregation Records'!$D$95:$D$183,255),0))),"")</f>
        <v/>
      </c>
      <c r="AD573" s="497" t="s">
        <v>811</v>
      </c>
      <c r="AE573" s="218"/>
      <c r="AF573" s="494"/>
      <c r="AG573" s="494"/>
    </row>
    <row r="574" spans="1:33" ht="37.5" customHeight="1" x14ac:dyDescent="0.25">
      <c r="A574" s="367">
        <v>9</v>
      </c>
      <c r="B574" s="386" t="str">
        <f>IFERROR(VLOOKUP(A574,'Coverage Indicators - Section D'!$A$10:$Y$47,25,FALSE),"")</f>
        <v>TCS-3.1: Percentage of people living with HIV and on ART, who have a suppressed viral load at 12 months (&lt;1000 copies/ml)</v>
      </c>
      <c r="C574" s="490" t="str">
        <f t="array" ref="C574">IFERROR(IF(INDEX('Disaggregation Records'!$E$95:$E$183,MATCH(RIGHT(Z574,255),RIGHT('Disaggregation Records'!$D$95:$D$183,255),0))=0,"",INDEX('Disaggregation Records'!$E$95:$E$183,MATCH(RIGHT(Z574,255),RIGHT('Disaggregation Records'!$D$95:$D$183,255),0))),"")</f>
        <v/>
      </c>
      <c r="D574" s="490" t="str">
        <f t="array" ref="D574">IFERROR(IF(INDEX('Disaggregation Records'!$F$95:$F$183,MATCH(RIGHT(Z574,255),RIGHT('Disaggregation Records'!$D$95:$D$183,255),0))=0,"",INDEX('Disaggregation Records'!$F$95:$F$183,MATCH(RIGHT(Z574,255),RIGHT('Disaggregation Records'!$D$95:$D$183,255),0))),"")</f>
        <v/>
      </c>
      <c r="E574" s="388" t="str">
        <f t="array" ref="E574">IFERROR(IF(INDEX('Disaggregation Data'!$K$475:$K$826,MATCH(RIGHT(X574,255),RIGHT('Disaggregation Data'!$J$475:$J$826,255),0))=0,"",INDEX('Disaggregation Data'!$K$475:$K$826,MATCH(RIGHT(X574,255),RIGHT('Disaggregation Data'!J$475:$J$826,255),0))),"")</f>
        <v/>
      </c>
      <c r="F574" s="389" t="str">
        <f t="array" ref="F574">IFERROR(IF(INDEX('Disaggregation Data'!$L$475:$L$826,MATCH(RIGHT(X574,255),RIGHT('Disaggregation Data'!$J$475:$J$826,255),0))=0,"",INDEX('Disaggregation Data'!$L$475:$L$826,MATCH(RIGHT(X574,255),RIGHT('Disaggregation Data'!J$475:$J$826,255),0))),"")</f>
        <v/>
      </c>
      <c r="G574" s="458" t="str">
        <f t="array" ref="G574">IFERROR(IF(INDEX('Disaggregation Data'!$M$475:$M$826,MATCH(RIGHT(X574,255),RIGHT('Disaggregation Data'!$J$475:$J$826,255),0))=0,(E574/F574)*100,INDEX('Disaggregation Data'!$M$475:$M$826,MATCH(RIGHT(X574,255),RIGHT('Disaggregation Data'!J$475:$J$826,255),0))),"")</f>
        <v/>
      </c>
      <c r="H574" s="392" t="str">
        <f t="array" ref="H574">IFERROR(IF(INDEX('Disaggregation Data'!$N$475:$N$826,MATCH(RIGHT(X574,255),RIGHT('Disaggregation Data'!$J$475:$J$826,255),0))=0,"",INDEX('Disaggregation Data'!$N$475:$N$826,MATCH(RIGHT(X574,255),RIGHT('Disaggregation Data'!J$475:$J$826,255),0))),"")</f>
        <v/>
      </c>
      <c r="I574" s="496"/>
      <c r="J574" s="496"/>
      <c r="K574" s="496"/>
      <c r="L574" s="496"/>
      <c r="M574" s="496"/>
      <c r="N574" s="496"/>
      <c r="O574" s="496"/>
      <c r="P574" s="496"/>
      <c r="Q574" s="496"/>
      <c r="R574" s="496"/>
      <c r="S574" s="496"/>
      <c r="T574" s="496"/>
      <c r="U574" s="392" t="str">
        <f t="array" ref="U574">IFERROR(IF(INDEX('Disaggregation Data'!$O$475:$O$826,MATCH(RIGHT(X574,255),RIGHT('Disaggregation Data'!$J$475:$J$826,255),0))=0,"",INDEX('Disaggregation Data'!$O$475:$O$826,MATCH(RIGHT(X574,255),RIGHT('Disaggregation Data'!J$475:$J$826,255),0))),"")</f>
        <v/>
      </c>
      <c r="V574" s="405" t="str">
        <f t="array" ref="V574">IFERROR(IF(INDEX('Disaggregation Data'!$P$475:$P$826,MATCH(RIGHT(X574,255),RIGHT('Disaggregation Data'!$J$475:$J$826,255),0))=0,"",INDEX('Disaggregation Data'!$P$475:$P$826,MATCH(RIGHT(X574,255),RIGHT('Disaggregation Data'!J$475:$J$826,255),0))),"")</f>
        <v/>
      </c>
      <c r="W574" s="497"/>
      <c r="X574" s="497" t="str">
        <f t="shared" si="36"/>
        <v>TCS-3.1: Percentage of people living with HIV and on ART, who have a suppressed viral load at 12 months (&lt;1000 copies/ml)</v>
      </c>
      <c r="Y574" s="497">
        <f t="shared" si="37"/>
        <v>7</v>
      </c>
      <c r="Z574" s="497" t="str">
        <f t="shared" si="38"/>
        <v>TCS-3.1: Percentage of people living with HIV and on ART, who have a suppressed viral load at 12 months (&lt;1000 copies/ml)-7</v>
      </c>
      <c r="AA574" s="497" t="b">
        <f t="shared" si="39"/>
        <v>1</v>
      </c>
      <c r="AB574" s="497" t="s">
        <v>2155</v>
      </c>
      <c r="AC574" s="497" t="str">
        <f t="array" ref="AC574">IFERROR(IF(INDEX('Disaggregation Records'!$G$95:$G$183,MATCH(LEFT(Z574,255),LEFT('Disaggregation Records'!$D$95:$D$183,255),0))=0,"",INDEX('Disaggregation Records'!$G$95:$G$183,MATCH(LEFT(Z574,255),LEFT('Disaggregation Records'!$D$95:$D$183,255),0))),"")</f>
        <v/>
      </c>
      <c r="AD574" s="497" t="s">
        <v>811</v>
      </c>
      <c r="AE574" s="218"/>
      <c r="AF574" s="494"/>
      <c r="AG574" s="494"/>
    </row>
    <row r="575" spans="1:33" ht="37.5" customHeight="1" x14ac:dyDescent="0.25">
      <c r="A575" s="367">
        <v>9</v>
      </c>
      <c r="B575" s="386" t="str">
        <f>IFERROR(VLOOKUP(A575,'Coverage Indicators - Section D'!$A$10:$Y$47,25,FALSE),"")</f>
        <v>TCS-3.1: Percentage of people living with HIV and on ART, who have a suppressed viral load at 12 months (&lt;1000 copies/ml)</v>
      </c>
      <c r="C575" s="490" t="str">
        <f t="array" ref="C575">IFERROR(IF(INDEX('Disaggregation Records'!$E$95:$E$183,MATCH(RIGHT(Z575,255),RIGHT('Disaggregation Records'!$D$95:$D$183,255),0))=0,"",INDEX('Disaggregation Records'!$E$95:$E$183,MATCH(RIGHT(Z575,255),RIGHT('Disaggregation Records'!$D$95:$D$183,255),0))),"")</f>
        <v/>
      </c>
      <c r="D575" s="490" t="str">
        <f t="array" ref="D575">IFERROR(IF(INDEX('Disaggregation Records'!$F$95:$F$183,MATCH(RIGHT(Z575,255),RIGHT('Disaggregation Records'!$D$95:$D$183,255),0))=0,"",INDEX('Disaggregation Records'!$F$95:$F$183,MATCH(RIGHT(Z575,255),RIGHT('Disaggregation Records'!$D$95:$D$183,255),0))),"")</f>
        <v/>
      </c>
      <c r="E575" s="388" t="str">
        <f t="array" ref="E575">IFERROR(IF(INDEX('Disaggregation Data'!$K$475:$K$826,MATCH(RIGHT(X575,255),RIGHT('Disaggregation Data'!$J$475:$J$826,255),0))=0,"",INDEX('Disaggregation Data'!$K$475:$K$826,MATCH(RIGHT(X575,255),RIGHT('Disaggregation Data'!J$475:$J$826,255),0))),"")</f>
        <v/>
      </c>
      <c r="F575" s="389" t="str">
        <f t="array" ref="F575">IFERROR(IF(INDEX('Disaggregation Data'!$L$475:$L$826,MATCH(RIGHT(X575,255),RIGHT('Disaggregation Data'!$J$475:$J$826,255),0))=0,"",INDEX('Disaggregation Data'!$L$475:$L$826,MATCH(RIGHT(X575,255),RIGHT('Disaggregation Data'!J$475:$J$826,255),0))),"")</f>
        <v/>
      </c>
      <c r="G575" s="458" t="str">
        <f t="array" ref="G575">IFERROR(IF(INDEX('Disaggregation Data'!$M$475:$M$826,MATCH(RIGHT(X575,255),RIGHT('Disaggregation Data'!$J$475:$J$826,255),0))=0,(E575/F575)*100,INDEX('Disaggregation Data'!$M$475:$M$826,MATCH(RIGHT(X575,255),RIGHT('Disaggregation Data'!J$475:$J$826,255),0))),"")</f>
        <v/>
      </c>
      <c r="H575" s="392" t="str">
        <f t="array" ref="H575">IFERROR(IF(INDEX('Disaggregation Data'!$N$475:$N$826,MATCH(RIGHT(X575,255),RIGHT('Disaggregation Data'!$J$475:$J$826,255),0))=0,"",INDEX('Disaggregation Data'!$N$475:$N$826,MATCH(RIGHT(X575,255),RIGHT('Disaggregation Data'!J$475:$J$826,255),0))),"")</f>
        <v/>
      </c>
      <c r="I575" s="496"/>
      <c r="J575" s="496"/>
      <c r="K575" s="496"/>
      <c r="L575" s="496"/>
      <c r="M575" s="496"/>
      <c r="N575" s="496"/>
      <c r="O575" s="496"/>
      <c r="P575" s="496"/>
      <c r="Q575" s="496"/>
      <c r="R575" s="496"/>
      <c r="S575" s="496"/>
      <c r="T575" s="496"/>
      <c r="U575" s="392" t="str">
        <f t="array" ref="U575">IFERROR(IF(INDEX('Disaggregation Data'!$O$475:$O$826,MATCH(RIGHT(X575,255),RIGHT('Disaggregation Data'!$J$475:$J$826,255),0))=0,"",INDEX('Disaggregation Data'!$O$475:$O$826,MATCH(RIGHT(X575,255),RIGHT('Disaggregation Data'!J$475:$J$826,255),0))),"")</f>
        <v/>
      </c>
      <c r="V575" s="405" t="str">
        <f t="array" ref="V575">IFERROR(IF(INDEX('Disaggregation Data'!$P$475:$P$826,MATCH(RIGHT(X575,255),RIGHT('Disaggregation Data'!$J$475:$J$826,255),0))=0,"",INDEX('Disaggregation Data'!$P$475:$P$826,MATCH(RIGHT(X575,255),RIGHT('Disaggregation Data'!J$475:$J$826,255),0))),"")</f>
        <v/>
      </c>
      <c r="W575" s="497"/>
      <c r="X575" s="497" t="str">
        <f t="shared" si="36"/>
        <v>TCS-3.1: Percentage of people living with HIV and on ART, who have a suppressed viral load at 12 months (&lt;1000 copies/ml)</v>
      </c>
      <c r="Y575" s="497">
        <f t="shared" si="37"/>
        <v>8</v>
      </c>
      <c r="Z575" s="497" t="str">
        <f t="shared" si="38"/>
        <v>TCS-3.1: Percentage of people living with HIV and on ART, who have a suppressed viral load at 12 months (&lt;1000 copies/ml)-8</v>
      </c>
      <c r="AA575" s="497" t="b">
        <f t="shared" si="39"/>
        <v>1</v>
      </c>
      <c r="AB575" s="497" t="s">
        <v>2156</v>
      </c>
      <c r="AC575" s="497" t="str">
        <f t="array" ref="AC575">IFERROR(IF(INDEX('Disaggregation Records'!$G$95:$G$183,MATCH(LEFT(Z575,255),LEFT('Disaggregation Records'!$D$95:$D$183,255),0))=0,"",INDEX('Disaggregation Records'!$G$95:$G$183,MATCH(LEFT(Z575,255),LEFT('Disaggregation Records'!$D$95:$D$183,255),0))),"")</f>
        <v/>
      </c>
      <c r="AD575" s="497" t="s">
        <v>811</v>
      </c>
      <c r="AE575" s="218"/>
      <c r="AF575" s="494"/>
      <c r="AG575" s="494"/>
    </row>
    <row r="576" spans="1:33" ht="37.5" customHeight="1" x14ac:dyDescent="0.25">
      <c r="A576" s="367">
        <v>9</v>
      </c>
      <c r="B576" s="386" t="str">
        <f>IFERROR(VLOOKUP(A576,'Coverage Indicators - Section D'!$A$10:$Y$47,25,FALSE),"")</f>
        <v>TCS-3.1: Percentage of people living with HIV and on ART, who have a suppressed viral load at 12 months (&lt;1000 copies/ml)</v>
      </c>
      <c r="C576" s="490" t="str">
        <f t="array" ref="C576">IFERROR(IF(INDEX('Disaggregation Records'!$E$95:$E$183,MATCH(RIGHT(Z576,255),RIGHT('Disaggregation Records'!$D$95:$D$183,255),0))=0,"",INDEX('Disaggregation Records'!$E$95:$E$183,MATCH(RIGHT(Z576,255),RIGHT('Disaggregation Records'!$D$95:$D$183,255),0))),"")</f>
        <v/>
      </c>
      <c r="D576" s="490" t="str">
        <f t="array" ref="D576">IFERROR(IF(INDEX('Disaggregation Records'!$F$95:$F$183,MATCH(RIGHT(Z576,255),RIGHT('Disaggregation Records'!$D$95:$D$183,255),0))=0,"",INDEX('Disaggregation Records'!$F$95:$F$183,MATCH(RIGHT(Z576,255),RIGHT('Disaggregation Records'!$D$95:$D$183,255),0))),"")</f>
        <v/>
      </c>
      <c r="E576" s="388" t="str">
        <f t="array" ref="E576">IFERROR(IF(INDEX('Disaggregation Data'!$K$475:$K$826,MATCH(RIGHT(X576,255),RIGHT('Disaggregation Data'!$J$475:$J$826,255),0))=0,"",INDEX('Disaggregation Data'!$K$475:$K$826,MATCH(RIGHT(X576,255),RIGHT('Disaggregation Data'!J$475:$J$826,255),0))),"")</f>
        <v/>
      </c>
      <c r="F576" s="389" t="str">
        <f t="array" ref="F576">IFERROR(IF(INDEX('Disaggregation Data'!$L$475:$L$826,MATCH(RIGHT(X576,255),RIGHT('Disaggregation Data'!$J$475:$J$826,255),0))=0,"",INDEX('Disaggregation Data'!$L$475:$L$826,MATCH(RIGHT(X576,255),RIGHT('Disaggregation Data'!J$475:$J$826,255),0))),"")</f>
        <v/>
      </c>
      <c r="G576" s="458" t="str">
        <f t="array" ref="G576">IFERROR(IF(INDEX('Disaggregation Data'!$M$475:$M$826,MATCH(RIGHT(X576,255),RIGHT('Disaggregation Data'!$J$475:$J$826,255),0))=0,(E576/F576)*100,INDEX('Disaggregation Data'!$M$475:$M$826,MATCH(RIGHT(X576,255),RIGHT('Disaggregation Data'!J$475:$J$826,255),0))),"")</f>
        <v/>
      </c>
      <c r="H576" s="392" t="str">
        <f t="array" ref="H576">IFERROR(IF(INDEX('Disaggregation Data'!$N$475:$N$826,MATCH(RIGHT(X576,255),RIGHT('Disaggregation Data'!$J$475:$J$826,255),0))=0,"",INDEX('Disaggregation Data'!$N$475:$N$826,MATCH(RIGHT(X576,255),RIGHT('Disaggregation Data'!J$475:$J$826,255),0))),"")</f>
        <v/>
      </c>
      <c r="I576" s="496"/>
      <c r="J576" s="496"/>
      <c r="K576" s="496"/>
      <c r="L576" s="496"/>
      <c r="M576" s="496"/>
      <c r="N576" s="496"/>
      <c r="O576" s="496"/>
      <c r="P576" s="496"/>
      <c r="Q576" s="496"/>
      <c r="R576" s="496"/>
      <c r="S576" s="496"/>
      <c r="T576" s="496"/>
      <c r="U576" s="392" t="str">
        <f t="array" ref="U576">IFERROR(IF(INDEX('Disaggregation Data'!$O$475:$O$826,MATCH(RIGHT(X576,255),RIGHT('Disaggregation Data'!$J$475:$J$826,255),0))=0,"",INDEX('Disaggregation Data'!$O$475:$O$826,MATCH(RIGHT(X576,255),RIGHT('Disaggregation Data'!J$475:$J$826,255),0))),"")</f>
        <v/>
      </c>
      <c r="V576" s="405" t="str">
        <f t="array" ref="V576">IFERROR(IF(INDEX('Disaggregation Data'!$P$475:$P$826,MATCH(RIGHT(X576,255),RIGHT('Disaggregation Data'!$J$475:$J$826,255),0))=0,"",INDEX('Disaggregation Data'!$P$475:$P$826,MATCH(RIGHT(X576,255),RIGHT('Disaggregation Data'!J$475:$J$826,255),0))),"")</f>
        <v/>
      </c>
      <c r="W576" s="497"/>
      <c r="X576" s="497" t="str">
        <f t="shared" si="36"/>
        <v>TCS-3.1: Percentage of people living with HIV and on ART, who have a suppressed viral load at 12 months (&lt;1000 copies/ml)</v>
      </c>
      <c r="Y576" s="497">
        <f t="shared" si="37"/>
        <v>9</v>
      </c>
      <c r="Z576" s="497" t="str">
        <f t="shared" si="38"/>
        <v>TCS-3.1: Percentage of people living with HIV and on ART, who have a suppressed viral load at 12 months (&lt;1000 copies/ml)-9</v>
      </c>
      <c r="AA576" s="497" t="b">
        <f t="shared" si="39"/>
        <v>1</v>
      </c>
      <c r="AB576" s="497" t="s">
        <v>2157</v>
      </c>
      <c r="AC576" s="497" t="str">
        <f t="array" ref="AC576">IFERROR(IF(INDEX('Disaggregation Records'!$G$95:$G$183,MATCH(LEFT(Z576,255),LEFT('Disaggregation Records'!$D$95:$D$183,255),0))=0,"",INDEX('Disaggregation Records'!$G$95:$G$183,MATCH(LEFT(Z576,255),LEFT('Disaggregation Records'!$D$95:$D$183,255),0))),"")</f>
        <v/>
      </c>
      <c r="AD576" s="497" t="s">
        <v>811</v>
      </c>
      <c r="AE576" s="218"/>
      <c r="AF576" s="494"/>
      <c r="AG576" s="494"/>
    </row>
    <row r="577" spans="1:33" ht="37.5" customHeight="1" x14ac:dyDescent="0.25">
      <c r="A577" s="367">
        <v>10</v>
      </c>
      <c r="B577" s="386" t="str">
        <f>IFERROR(VLOOKUP(A577,'Coverage Indicators - Section D'!$A$10:$Y$47,25,FALSE),"")</f>
        <v/>
      </c>
      <c r="C577" s="490" t="str">
        <f t="array" ref="C577">IFERROR(IF(INDEX('Disaggregation Records'!$E$95:$E$183,MATCH(RIGHT(Z577,255),RIGHT('Disaggregation Records'!$D$95:$D$183,255),0))=0,"",INDEX('Disaggregation Records'!$E$95:$E$183,MATCH(RIGHT(Z577,255),RIGHT('Disaggregation Records'!$D$95:$D$183,255),0))),"")</f>
        <v/>
      </c>
      <c r="D577" s="490" t="str">
        <f t="array" ref="D577">IFERROR(IF(INDEX('Disaggregation Records'!$F$95:$F$183,MATCH(RIGHT(Z577,255),RIGHT('Disaggregation Records'!$D$95:$D$183,255),0))=0,"",INDEX('Disaggregation Records'!$F$95:$F$183,MATCH(RIGHT(Z577,255),RIGHT('Disaggregation Records'!$D$95:$D$183,255),0))),"")</f>
        <v/>
      </c>
      <c r="E577" s="388" t="str">
        <f t="array" ref="E577">IFERROR(IF(INDEX('Disaggregation Data'!$K$475:$K$826,MATCH(RIGHT(X577,255),RIGHT('Disaggregation Data'!$J$475:$J$826,255),0))=0,"",INDEX('Disaggregation Data'!$K$475:$K$826,MATCH(RIGHT(X577,255),RIGHT('Disaggregation Data'!J$475:$J$826,255),0))),"")</f>
        <v/>
      </c>
      <c r="F577" s="389" t="str">
        <f t="array" ref="F577">IFERROR(IF(INDEX('Disaggregation Data'!$L$475:$L$826,MATCH(RIGHT(X577,255),RIGHT('Disaggregation Data'!$J$475:$J$826,255),0))=0,"",INDEX('Disaggregation Data'!$L$475:$L$826,MATCH(RIGHT(X577,255),RIGHT('Disaggregation Data'!J$475:$J$826,255),0))),"")</f>
        <v/>
      </c>
      <c r="G577" s="458" t="str">
        <f t="array" ref="G577">IFERROR(IF(INDEX('Disaggregation Data'!$M$475:$M$826,MATCH(RIGHT(X577,255),RIGHT('Disaggregation Data'!$J$475:$J$826,255),0))=0,(E577/F577)*100,INDEX('Disaggregation Data'!$M$475:$M$826,MATCH(RIGHT(X577,255),RIGHT('Disaggregation Data'!J$475:$J$826,255),0))),"")</f>
        <v/>
      </c>
      <c r="H577" s="392" t="str">
        <f t="array" ref="H577">IFERROR(IF(INDEX('Disaggregation Data'!$N$475:$N$826,MATCH(RIGHT(X577,255),RIGHT('Disaggregation Data'!$J$475:$J$826,255),0))=0,"",INDEX('Disaggregation Data'!$N$475:$N$826,MATCH(RIGHT(X577,255),RIGHT('Disaggregation Data'!J$475:$J$826,255),0))),"")</f>
        <v/>
      </c>
      <c r="I577" s="496"/>
      <c r="J577" s="496"/>
      <c r="K577" s="496"/>
      <c r="L577" s="496"/>
      <c r="M577" s="496"/>
      <c r="N577" s="496"/>
      <c r="O577" s="496"/>
      <c r="P577" s="496"/>
      <c r="Q577" s="496"/>
      <c r="R577" s="496"/>
      <c r="S577" s="496"/>
      <c r="T577" s="496"/>
      <c r="U577" s="392" t="str">
        <f t="array" ref="U577">IFERROR(IF(INDEX('Disaggregation Data'!$O$475:$O$826,MATCH(RIGHT(X577,255),RIGHT('Disaggregation Data'!$J$475:$J$826,255),0))=0,"",INDEX('Disaggregation Data'!$O$475:$O$826,MATCH(RIGHT(X577,255),RIGHT('Disaggregation Data'!J$475:$J$826,255),0))),"")</f>
        <v/>
      </c>
      <c r="V577" s="405" t="str">
        <f t="array" ref="V577">IFERROR(IF(INDEX('Disaggregation Data'!$P$475:$P$826,MATCH(RIGHT(X577,255),RIGHT('Disaggregation Data'!$J$475:$J$826,255),0))=0,"",INDEX('Disaggregation Data'!$P$475:$P$826,MATCH(RIGHT(X577,255),RIGHT('Disaggregation Data'!J$475:$J$826,255),0))),"")</f>
        <v/>
      </c>
      <c r="W577" s="497"/>
      <c r="X577" s="497" t="str">
        <f t="shared" si="36"/>
        <v/>
      </c>
      <c r="Y577" s="497">
        <f t="shared" si="37"/>
        <v>0</v>
      </c>
      <c r="Z577" s="497" t="str">
        <f t="shared" si="38"/>
        <v/>
      </c>
      <c r="AA577" s="497" t="b">
        <f t="shared" si="39"/>
        <v>0</v>
      </c>
      <c r="AB577" s="497" t="s">
        <v>2158</v>
      </c>
      <c r="AC577" s="497" t="str">
        <f t="array" ref="AC577">IFERROR(IF(INDEX('Disaggregation Records'!$G$95:$G$183,MATCH(LEFT(Z577,255),LEFT('Disaggregation Records'!$D$95:$D$183,255),0))=0,"",INDEX('Disaggregation Records'!$G$95:$G$183,MATCH(LEFT(Z577,255),LEFT('Disaggregation Records'!$D$95:$D$183,255),0))),"")</f>
        <v/>
      </c>
      <c r="AD577" s="497" t="s">
        <v>812</v>
      </c>
      <c r="AE577" s="218"/>
      <c r="AF577" s="494"/>
      <c r="AG577" s="494"/>
    </row>
    <row r="578" spans="1:33" ht="37.5" customHeight="1" x14ac:dyDescent="0.25">
      <c r="A578" s="367">
        <v>10</v>
      </c>
      <c r="B578" s="386" t="str">
        <f>IFERROR(VLOOKUP(A578,'Coverage Indicators - Section D'!$A$10:$Y$47,25,FALSE),"")</f>
        <v/>
      </c>
      <c r="C578" s="490" t="str">
        <f t="array" ref="C578">IFERROR(IF(INDEX('Disaggregation Records'!$E$95:$E$183,MATCH(RIGHT(Z578,255),RIGHT('Disaggregation Records'!$D$95:$D$183,255),0))=0,"",INDEX('Disaggregation Records'!$E$95:$E$183,MATCH(RIGHT(Z578,255),RIGHT('Disaggregation Records'!$D$95:$D$183,255),0))),"")</f>
        <v/>
      </c>
      <c r="D578" s="490" t="str">
        <f t="array" ref="D578">IFERROR(IF(INDEX('Disaggregation Records'!$F$95:$F$183,MATCH(RIGHT(Z578,255),RIGHT('Disaggregation Records'!$D$95:$D$183,255),0))=0,"",INDEX('Disaggregation Records'!$F$95:$F$183,MATCH(RIGHT(Z578,255),RIGHT('Disaggregation Records'!$D$95:$D$183,255),0))),"")</f>
        <v/>
      </c>
      <c r="E578" s="388" t="str">
        <f t="array" ref="E578">IFERROR(IF(INDEX('Disaggregation Data'!$K$475:$K$826,MATCH(RIGHT(X578,255),RIGHT('Disaggregation Data'!$J$475:$J$826,255),0))=0,"",INDEX('Disaggregation Data'!$K$475:$K$826,MATCH(RIGHT(X578,255),RIGHT('Disaggregation Data'!J$475:$J$826,255),0))),"")</f>
        <v/>
      </c>
      <c r="F578" s="389" t="str">
        <f t="array" ref="F578">IFERROR(IF(INDEX('Disaggregation Data'!$L$475:$L$826,MATCH(RIGHT(X578,255),RIGHT('Disaggregation Data'!$J$475:$J$826,255),0))=0,"",INDEX('Disaggregation Data'!$L$475:$L$826,MATCH(RIGHT(X578,255),RIGHT('Disaggregation Data'!J$475:$J$826,255),0))),"")</f>
        <v/>
      </c>
      <c r="G578" s="458" t="str">
        <f t="array" ref="G578">IFERROR(IF(INDEX('Disaggregation Data'!$M$475:$M$826,MATCH(RIGHT(X578,255),RIGHT('Disaggregation Data'!$J$475:$J$826,255),0))=0,(E578/F578)*100,INDEX('Disaggregation Data'!$M$475:$M$826,MATCH(RIGHT(X578,255),RIGHT('Disaggregation Data'!J$475:$J$826,255),0))),"")</f>
        <v/>
      </c>
      <c r="H578" s="392" t="str">
        <f t="array" ref="H578">IFERROR(IF(INDEX('Disaggregation Data'!$N$475:$N$826,MATCH(RIGHT(X578,255),RIGHT('Disaggregation Data'!$J$475:$J$826,255),0))=0,"",INDEX('Disaggregation Data'!$N$475:$N$826,MATCH(RIGHT(X578,255),RIGHT('Disaggregation Data'!J$475:$J$826,255),0))),"")</f>
        <v/>
      </c>
      <c r="I578" s="496"/>
      <c r="J578" s="496"/>
      <c r="K578" s="496"/>
      <c r="L578" s="496"/>
      <c r="M578" s="496"/>
      <c r="N578" s="496"/>
      <c r="O578" s="496"/>
      <c r="P578" s="496"/>
      <c r="Q578" s="496"/>
      <c r="R578" s="496"/>
      <c r="S578" s="496"/>
      <c r="T578" s="496"/>
      <c r="U578" s="392" t="str">
        <f t="array" ref="U578">IFERROR(IF(INDEX('Disaggregation Data'!$O$475:$O$826,MATCH(RIGHT(X578,255),RIGHT('Disaggregation Data'!$J$475:$J$826,255),0))=0,"",INDEX('Disaggregation Data'!$O$475:$O$826,MATCH(RIGHT(X578,255),RIGHT('Disaggregation Data'!J$475:$J$826,255),0))),"")</f>
        <v/>
      </c>
      <c r="V578" s="405" t="str">
        <f t="array" ref="V578">IFERROR(IF(INDEX('Disaggregation Data'!$P$475:$P$826,MATCH(RIGHT(X578,255),RIGHT('Disaggregation Data'!$J$475:$J$826,255),0))=0,"",INDEX('Disaggregation Data'!$P$475:$P$826,MATCH(RIGHT(X578,255),RIGHT('Disaggregation Data'!J$475:$J$826,255),0))),"")</f>
        <v/>
      </c>
      <c r="W578" s="497"/>
      <c r="X578" s="497" t="str">
        <f t="shared" si="36"/>
        <v/>
      </c>
      <c r="Y578" s="497">
        <f t="shared" si="37"/>
        <v>1</v>
      </c>
      <c r="Z578" s="497" t="str">
        <f t="shared" si="38"/>
        <v/>
      </c>
      <c r="AA578" s="497" t="b">
        <f t="shared" si="39"/>
        <v>0</v>
      </c>
      <c r="AB578" s="497" t="s">
        <v>2159</v>
      </c>
      <c r="AC578" s="497" t="str">
        <f t="array" ref="AC578">IFERROR(IF(INDEX('Disaggregation Records'!$G$95:$G$183,MATCH(LEFT(Z578,255),LEFT('Disaggregation Records'!$D$95:$D$183,255),0))=0,"",INDEX('Disaggregation Records'!$G$95:$G$183,MATCH(LEFT(Z578,255),LEFT('Disaggregation Records'!$D$95:$D$183,255),0))),"")</f>
        <v/>
      </c>
      <c r="AD578" s="497" t="s">
        <v>812</v>
      </c>
      <c r="AE578" s="218"/>
      <c r="AF578" s="494"/>
      <c r="AG578" s="494"/>
    </row>
    <row r="579" spans="1:33" ht="37.5" customHeight="1" x14ac:dyDescent="0.25">
      <c r="A579" s="367">
        <v>10</v>
      </c>
      <c r="B579" s="386" t="str">
        <f>IFERROR(VLOOKUP(A579,'Coverage Indicators - Section D'!$A$10:$Y$47,25,FALSE),"")</f>
        <v/>
      </c>
      <c r="C579" s="490" t="str">
        <f t="array" ref="C579">IFERROR(IF(INDEX('Disaggregation Records'!$E$95:$E$183,MATCH(RIGHT(Z579,255),RIGHT('Disaggregation Records'!$D$95:$D$183,255),0))=0,"",INDEX('Disaggregation Records'!$E$95:$E$183,MATCH(RIGHT(Z579,255),RIGHT('Disaggregation Records'!$D$95:$D$183,255),0))),"")</f>
        <v/>
      </c>
      <c r="D579" s="490" t="str">
        <f t="array" ref="D579">IFERROR(IF(INDEX('Disaggregation Records'!$F$95:$F$183,MATCH(RIGHT(Z579,255),RIGHT('Disaggregation Records'!$D$95:$D$183,255),0))=0,"",INDEX('Disaggregation Records'!$F$95:$F$183,MATCH(RIGHT(Z579,255),RIGHT('Disaggregation Records'!$D$95:$D$183,255),0))),"")</f>
        <v/>
      </c>
      <c r="E579" s="388" t="str">
        <f t="array" ref="E579">IFERROR(IF(INDEX('Disaggregation Data'!$K$475:$K$826,MATCH(RIGHT(X579,255),RIGHT('Disaggregation Data'!$J$475:$J$826,255),0))=0,"",INDEX('Disaggregation Data'!$K$475:$K$826,MATCH(RIGHT(X579,255),RIGHT('Disaggregation Data'!J$475:$J$826,255),0))),"")</f>
        <v/>
      </c>
      <c r="F579" s="389" t="str">
        <f t="array" ref="F579">IFERROR(IF(INDEX('Disaggregation Data'!$L$475:$L$826,MATCH(RIGHT(X579,255),RIGHT('Disaggregation Data'!$J$475:$J$826,255),0))=0,"",INDEX('Disaggregation Data'!$L$475:$L$826,MATCH(RIGHT(X579,255),RIGHT('Disaggregation Data'!J$475:$J$826,255),0))),"")</f>
        <v/>
      </c>
      <c r="G579" s="458" t="str">
        <f t="array" ref="G579">IFERROR(IF(INDEX('Disaggregation Data'!$M$475:$M$826,MATCH(RIGHT(X579,255),RIGHT('Disaggregation Data'!$J$475:$J$826,255),0))=0,(E579/F579)*100,INDEX('Disaggregation Data'!$M$475:$M$826,MATCH(RIGHT(X579,255),RIGHT('Disaggregation Data'!J$475:$J$826,255),0))),"")</f>
        <v/>
      </c>
      <c r="H579" s="392" t="str">
        <f t="array" ref="H579">IFERROR(IF(INDEX('Disaggregation Data'!$N$475:$N$826,MATCH(RIGHT(X579,255),RIGHT('Disaggregation Data'!$J$475:$J$826,255),0))=0,"",INDEX('Disaggregation Data'!$N$475:$N$826,MATCH(RIGHT(X579,255),RIGHT('Disaggregation Data'!J$475:$J$826,255),0))),"")</f>
        <v/>
      </c>
      <c r="I579" s="496"/>
      <c r="J579" s="496"/>
      <c r="K579" s="496"/>
      <c r="L579" s="496"/>
      <c r="M579" s="496"/>
      <c r="N579" s="496"/>
      <c r="O579" s="496"/>
      <c r="P579" s="496"/>
      <c r="Q579" s="496"/>
      <c r="R579" s="496"/>
      <c r="S579" s="496"/>
      <c r="T579" s="496"/>
      <c r="U579" s="392" t="str">
        <f t="array" ref="U579">IFERROR(IF(INDEX('Disaggregation Data'!$O$475:$O$826,MATCH(RIGHT(X579,255),RIGHT('Disaggregation Data'!$J$475:$J$826,255),0))=0,"",INDEX('Disaggregation Data'!$O$475:$O$826,MATCH(RIGHT(X579,255),RIGHT('Disaggregation Data'!J$475:$J$826,255),0))),"")</f>
        <v/>
      </c>
      <c r="V579" s="405" t="str">
        <f t="array" ref="V579">IFERROR(IF(INDEX('Disaggregation Data'!$P$475:$P$826,MATCH(RIGHT(X579,255),RIGHT('Disaggregation Data'!$J$475:$J$826,255),0))=0,"",INDEX('Disaggregation Data'!$P$475:$P$826,MATCH(RIGHT(X579,255),RIGHT('Disaggregation Data'!J$475:$J$826,255),0))),"")</f>
        <v/>
      </c>
      <c r="W579" s="497"/>
      <c r="X579" s="497" t="str">
        <f t="shared" si="36"/>
        <v/>
      </c>
      <c r="Y579" s="497">
        <f t="shared" si="37"/>
        <v>2</v>
      </c>
      <c r="Z579" s="497" t="str">
        <f t="shared" si="38"/>
        <v/>
      </c>
      <c r="AA579" s="497" t="b">
        <f t="shared" si="39"/>
        <v>0</v>
      </c>
      <c r="AB579" s="497" t="s">
        <v>2160</v>
      </c>
      <c r="AC579" s="497" t="str">
        <f t="array" ref="AC579">IFERROR(IF(INDEX('Disaggregation Records'!$G$95:$G$183,MATCH(LEFT(Z579,255),LEFT('Disaggregation Records'!$D$95:$D$183,255),0))=0,"",INDEX('Disaggregation Records'!$G$95:$G$183,MATCH(LEFT(Z579,255),LEFT('Disaggregation Records'!$D$95:$D$183,255),0))),"")</f>
        <v/>
      </c>
      <c r="AD579" s="497" t="s">
        <v>812</v>
      </c>
      <c r="AE579" s="218"/>
      <c r="AF579" s="494"/>
      <c r="AG579" s="494"/>
    </row>
    <row r="580" spans="1:33" ht="37.5" customHeight="1" x14ac:dyDescent="0.25">
      <c r="A580" s="367">
        <v>10</v>
      </c>
      <c r="B580" s="386" t="str">
        <f>IFERROR(VLOOKUP(A580,'Coverage Indicators - Section D'!$A$10:$Y$47,25,FALSE),"")</f>
        <v/>
      </c>
      <c r="C580" s="490" t="str">
        <f t="array" ref="C580">IFERROR(IF(INDEX('Disaggregation Records'!$E$95:$E$183,MATCH(RIGHT(Z580,255),RIGHT('Disaggregation Records'!$D$95:$D$183,255),0))=0,"",INDEX('Disaggregation Records'!$E$95:$E$183,MATCH(RIGHT(Z580,255),RIGHT('Disaggregation Records'!$D$95:$D$183,255),0))),"")</f>
        <v/>
      </c>
      <c r="D580" s="490" t="str">
        <f t="array" ref="D580">IFERROR(IF(INDEX('Disaggregation Records'!$F$95:$F$183,MATCH(RIGHT(Z580,255),RIGHT('Disaggregation Records'!$D$95:$D$183,255),0))=0,"",INDEX('Disaggregation Records'!$F$95:$F$183,MATCH(RIGHT(Z580,255),RIGHT('Disaggregation Records'!$D$95:$D$183,255),0))),"")</f>
        <v/>
      </c>
      <c r="E580" s="388" t="str">
        <f t="array" ref="E580">IFERROR(IF(INDEX('Disaggregation Data'!$K$475:$K$826,MATCH(RIGHT(X580,255),RIGHT('Disaggregation Data'!$J$475:$J$826,255),0))=0,"",INDEX('Disaggregation Data'!$K$475:$K$826,MATCH(RIGHT(X580,255),RIGHT('Disaggregation Data'!J$475:$J$826,255),0))),"")</f>
        <v/>
      </c>
      <c r="F580" s="389" t="str">
        <f t="array" ref="F580">IFERROR(IF(INDEX('Disaggregation Data'!$L$475:$L$826,MATCH(RIGHT(X580,255),RIGHT('Disaggregation Data'!$J$475:$J$826,255),0))=0,"",INDEX('Disaggregation Data'!$L$475:$L$826,MATCH(RIGHT(X580,255),RIGHT('Disaggregation Data'!J$475:$J$826,255),0))),"")</f>
        <v/>
      </c>
      <c r="G580" s="458" t="str">
        <f t="array" ref="G580">IFERROR(IF(INDEX('Disaggregation Data'!$M$475:$M$826,MATCH(RIGHT(X580,255),RIGHT('Disaggregation Data'!$J$475:$J$826,255),0))=0,(E580/F580)*100,INDEX('Disaggregation Data'!$M$475:$M$826,MATCH(RIGHT(X580,255),RIGHT('Disaggregation Data'!J$475:$J$826,255),0))),"")</f>
        <v/>
      </c>
      <c r="H580" s="392" t="str">
        <f t="array" ref="H580">IFERROR(IF(INDEX('Disaggregation Data'!$N$475:$N$826,MATCH(RIGHT(X580,255),RIGHT('Disaggregation Data'!$J$475:$J$826,255),0))=0,"",INDEX('Disaggregation Data'!$N$475:$N$826,MATCH(RIGHT(X580,255),RIGHT('Disaggregation Data'!J$475:$J$826,255),0))),"")</f>
        <v/>
      </c>
      <c r="I580" s="496"/>
      <c r="J580" s="496"/>
      <c r="K580" s="496"/>
      <c r="L580" s="496"/>
      <c r="M580" s="496"/>
      <c r="N580" s="496"/>
      <c r="O580" s="496"/>
      <c r="P580" s="496"/>
      <c r="Q580" s="496"/>
      <c r="R580" s="496"/>
      <c r="S580" s="496"/>
      <c r="T580" s="496"/>
      <c r="U580" s="392" t="str">
        <f t="array" ref="U580">IFERROR(IF(INDEX('Disaggregation Data'!$O$475:$O$826,MATCH(RIGHT(X580,255),RIGHT('Disaggregation Data'!$J$475:$J$826,255),0))=0,"",INDEX('Disaggregation Data'!$O$475:$O$826,MATCH(RIGHT(X580,255),RIGHT('Disaggregation Data'!J$475:$J$826,255),0))),"")</f>
        <v/>
      </c>
      <c r="V580" s="405" t="str">
        <f t="array" ref="V580">IFERROR(IF(INDEX('Disaggregation Data'!$P$475:$P$826,MATCH(RIGHT(X580,255),RIGHT('Disaggregation Data'!$J$475:$J$826,255),0))=0,"",INDEX('Disaggregation Data'!$P$475:$P$826,MATCH(RIGHT(X580,255),RIGHT('Disaggregation Data'!J$475:$J$826,255),0))),"")</f>
        <v/>
      </c>
      <c r="W580" s="497"/>
      <c r="X580" s="497" t="str">
        <f t="shared" si="36"/>
        <v/>
      </c>
      <c r="Y580" s="497">
        <f t="shared" si="37"/>
        <v>3</v>
      </c>
      <c r="Z580" s="497" t="str">
        <f t="shared" si="38"/>
        <v/>
      </c>
      <c r="AA580" s="497" t="b">
        <f t="shared" si="39"/>
        <v>0</v>
      </c>
      <c r="AB580" s="497" t="s">
        <v>2161</v>
      </c>
      <c r="AC580" s="497" t="str">
        <f t="array" ref="AC580">IFERROR(IF(INDEX('Disaggregation Records'!$G$95:$G$183,MATCH(LEFT(Z580,255),LEFT('Disaggregation Records'!$D$95:$D$183,255),0))=0,"",INDEX('Disaggregation Records'!$G$95:$G$183,MATCH(LEFT(Z580,255),LEFT('Disaggregation Records'!$D$95:$D$183,255),0))),"")</f>
        <v/>
      </c>
      <c r="AD580" s="497" t="s">
        <v>812</v>
      </c>
      <c r="AE580" s="218"/>
      <c r="AF580" s="494"/>
      <c r="AG580" s="494"/>
    </row>
    <row r="581" spans="1:33" ht="37.5" customHeight="1" x14ac:dyDescent="0.25">
      <c r="A581" s="367">
        <v>10</v>
      </c>
      <c r="B581" s="386" t="str">
        <f>IFERROR(VLOOKUP(A581,'Coverage Indicators - Section D'!$A$10:$Y$47,25,FALSE),"")</f>
        <v/>
      </c>
      <c r="C581" s="490" t="str">
        <f t="array" ref="C581">IFERROR(IF(INDEX('Disaggregation Records'!$E$95:$E$183,MATCH(RIGHT(Z581,255),RIGHT('Disaggregation Records'!$D$95:$D$183,255),0))=0,"",INDEX('Disaggregation Records'!$E$95:$E$183,MATCH(RIGHT(Z581,255),RIGHT('Disaggregation Records'!$D$95:$D$183,255),0))),"")</f>
        <v/>
      </c>
      <c r="D581" s="490" t="str">
        <f t="array" ref="D581">IFERROR(IF(INDEX('Disaggregation Records'!$F$95:$F$183,MATCH(RIGHT(Z581,255),RIGHT('Disaggregation Records'!$D$95:$D$183,255),0))=0,"",INDEX('Disaggregation Records'!$F$95:$F$183,MATCH(RIGHT(Z581,255),RIGHT('Disaggregation Records'!$D$95:$D$183,255),0))),"")</f>
        <v/>
      </c>
      <c r="E581" s="388" t="str">
        <f t="array" ref="E581">IFERROR(IF(INDEX('Disaggregation Data'!$K$475:$K$826,MATCH(RIGHT(X581,255),RIGHT('Disaggregation Data'!$J$475:$J$826,255),0))=0,"",INDEX('Disaggregation Data'!$K$475:$K$826,MATCH(RIGHT(X581,255),RIGHT('Disaggregation Data'!J$475:$J$826,255),0))),"")</f>
        <v/>
      </c>
      <c r="F581" s="389" t="str">
        <f t="array" ref="F581">IFERROR(IF(INDEX('Disaggregation Data'!$L$475:$L$826,MATCH(RIGHT(X581,255),RIGHT('Disaggregation Data'!$J$475:$J$826,255),0))=0,"",INDEX('Disaggregation Data'!$L$475:$L$826,MATCH(RIGHT(X581,255),RIGHT('Disaggregation Data'!J$475:$J$826,255),0))),"")</f>
        <v/>
      </c>
      <c r="G581" s="458" t="str">
        <f t="array" ref="G581">IFERROR(IF(INDEX('Disaggregation Data'!$M$475:$M$826,MATCH(RIGHT(X581,255),RIGHT('Disaggregation Data'!$J$475:$J$826,255),0))=0,(E581/F581)*100,INDEX('Disaggregation Data'!$M$475:$M$826,MATCH(RIGHT(X581,255),RIGHT('Disaggregation Data'!J$475:$J$826,255),0))),"")</f>
        <v/>
      </c>
      <c r="H581" s="392" t="str">
        <f t="array" ref="H581">IFERROR(IF(INDEX('Disaggregation Data'!$N$475:$N$826,MATCH(RIGHT(X581,255),RIGHT('Disaggregation Data'!$J$475:$J$826,255),0))=0,"",INDEX('Disaggregation Data'!$N$475:$N$826,MATCH(RIGHT(X581,255),RIGHT('Disaggregation Data'!J$475:$J$826,255),0))),"")</f>
        <v/>
      </c>
      <c r="I581" s="496"/>
      <c r="J581" s="496"/>
      <c r="K581" s="496"/>
      <c r="L581" s="496"/>
      <c r="M581" s="496"/>
      <c r="N581" s="496"/>
      <c r="O581" s="496"/>
      <c r="P581" s="496"/>
      <c r="Q581" s="496"/>
      <c r="R581" s="496"/>
      <c r="S581" s="496"/>
      <c r="T581" s="496"/>
      <c r="U581" s="392" t="str">
        <f t="array" ref="U581">IFERROR(IF(INDEX('Disaggregation Data'!$O$475:$O$826,MATCH(RIGHT(X581,255),RIGHT('Disaggregation Data'!$J$475:$J$826,255),0))=0,"",INDEX('Disaggregation Data'!$O$475:$O$826,MATCH(RIGHT(X581,255),RIGHT('Disaggregation Data'!J$475:$J$826,255),0))),"")</f>
        <v/>
      </c>
      <c r="V581" s="405" t="str">
        <f t="array" ref="V581">IFERROR(IF(INDEX('Disaggregation Data'!$P$475:$P$826,MATCH(RIGHT(X581,255),RIGHT('Disaggregation Data'!$J$475:$J$826,255),0))=0,"",INDEX('Disaggregation Data'!$P$475:$P$826,MATCH(RIGHT(X581,255),RIGHT('Disaggregation Data'!J$475:$J$826,255),0))),"")</f>
        <v/>
      </c>
      <c r="W581" s="497"/>
      <c r="X581" s="497" t="str">
        <f t="shared" si="36"/>
        <v/>
      </c>
      <c r="Y581" s="497">
        <f t="shared" si="37"/>
        <v>4</v>
      </c>
      <c r="Z581" s="497" t="str">
        <f t="shared" si="38"/>
        <v/>
      </c>
      <c r="AA581" s="497" t="b">
        <f t="shared" si="39"/>
        <v>0</v>
      </c>
      <c r="AB581" s="497" t="s">
        <v>2162</v>
      </c>
      <c r="AC581" s="497" t="str">
        <f t="array" ref="AC581">IFERROR(IF(INDEX('Disaggregation Records'!$G$95:$G$183,MATCH(LEFT(Z581,255),LEFT('Disaggregation Records'!$D$95:$D$183,255),0))=0,"",INDEX('Disaggregation Records'!$G$95:$G$183,MATCH(LEFT(Z581,255),LEFT('Disaggregation Records'!$D$95:$D$183,255),0))),"")</f>
        <v/>
      </c>
      <c r="AD581" s="497" t="s">
        <v>812</v>
      </c>
      <c r="AE581" s="218"/>
      <c r="AF581" s="494"/>
      <c r="AG581" s="494"/>
    </row>
    <row r="582" spans="1:33" ht="37.5" customHeight="1" x14ac:dyDescent="0.25">
      <c r="A582" s="367">
        <v>10</v>
      </c>
      <c r="B582" s="386" t="str">
        <f>IFERROR(VLOOKUP(A582,'Coverage Indicators - Section D'!$A$10:$Y$47,25,FALSE),"")</f>
        <v/>
      </c>
      <c r="C582" s="490" t="str">
        <f t="array" ref="C582">IFERROR(IF(INDEX('Disaggregation Records'!$E$95:$E$183,MATCH(RIGHT(Z582,255),RIGHT('Disaggregation Records'!$D$95:$D$183,255),0))=0,"",INDEX('Disaggregation Records'!$E$95:$E$183,MATCH(RIGHT(Z582,255),RIGHT('Disaggregation Records'!$D$95:$D$183,255),0))),"")</f>
        <v/>
      </c>
      <c r="D582" s="490" t="str">
        <f t="array" ref="D582">IFERROR(IF(INDEX('Disaggregation Records'!$F$95:$F$183,MATCH(RIGHT(Z582,255),RIGHT('Disaggregation Records'!$D$95:$D$183,255),0))=0,"",INDEX('Disaggregation Records'!$F$95:$F$183,MATCH(RIGHT(Z582,255),RIGHT('Disaggregation Records'!$D$95:$D$183,255),0))),"")</f>
        <v/>
      </c>
      <c r="E582" s="388" t="str">
        <f t="array" ref="E582">IFERROR(IF(INDEX('Disaggregation Data'!$K$475:$K$826,MATCH(RIGHT(X582,255),RIGHT('Disaggregation Data'!$J$475:$J$826,255),0))=0,"",INDEX('Disaggregation Data'!$K$475:$K$826,MATCH(RIGHT(X582,255),RIGHT('Disaggregation Data'!J$475:$J$826,255),0))),"")</f>
        <v/>
      </c>
      <c r="F582" s="389" t="str">
        <f t="array" ref="F582">IFERROR(IF(INDEX('Disaggregation Data'!$L$475:$L$826,MATCH(RIGHT(X582,255),RIGHT('Disaggregation Data'!$J$475:$J$826,255),0))=0,"",INDEX('Disaggregation Data'!$L$475:$L$826,MATCH(RIGHT(X582,255),RIGHT('Disaggregation Data'!J$475:$J$826,255),0))),"")</f>
        <v/>
      </c>
      <c r="G582" s="458" t="str">
        <f t="array" ref="G582">IFERROR(IF(INDEX('Disaggregation Data'!$M$475:$M$826,MATCH(RIGHT(X582,255),RIGHT('Disaggregation Data'!$J$475:$J$826,255),0))=0,(E582/F582)*100,INDEX('Disaggregation Data'!$M$475:$M$826,MATCH(RIGHT(X582,255),RIGHT('Disaggregation Data'!J$475:$J$826,255),0))),"")</f>
        <v/>
      </c>
      <c r="H582" s="392" t="str">
        <f t="array" ref="H582">IFERROR(IF(INDEX('Disaggregation Data'!$N$475:$N$826,MATCH(RIGHT(X582,255),RIGHT('Disaggregation Data'!$J$475:$J$826,255),0))=0,"",INDEX('Disaggregation Data'!$N$475:$N$826,MATCH(RIGHT(X582,255),RIGHT('Disaggregation Data'!J$475:$J$826,255),0))),"")</f>
        <v/>
      </c>
      <c r="I582" s="496"/>
      <c r="J582" s="496"/>
      <c r="K582" s="496"/>
      <c r="L582" s="496"/>
      <c r="M582" s="496"/>
      <c r="N582" s="496"/>
      <c r="O582" s="496"/>
      <c r="P582" s="496"/>
      <c r="Q582" s="496"/>
      <c r="R582" s="496"/>
      <c r="S582" s="496"/>
      <c r="T582" s="496"/>
      <c r="U582" s="392" t="str">
        <f t="array" ref="U582">IFERROR(IF(INDEX('Disaggregation Data'!$O$475:$O$826,MATCH(RIGHT(X582,255),RIGHT('Disaggregation Data'!$J$475:$J$826,255),0))=0,"",INDEX('Disaggregation Data'!$O$475:$O$826,MATCH(RIGHT(X582,255),RIGHT('Disaggregation Data'!J$475:$J$826,255),0))),"")</f>
        <v/>
      </c>
      <c r="V582" s="405" t="str">
        <f t="array" ref="V582">IFERROR(IF(INDEX('Disaggregation Data'!$P$475:$P$826,MATCH(RIGHT(X582,255),RIGHT('Disaggregation Data'!$J$475:$J$826,255),0))=0,"",INDEX('Disaggregation Data'!$P$475:$P$826,MATCH(RIGHT(X582,255),RIGHT('Disaggregation Data'!J$475:$J$826,255),0))),"")</f>
        <v/>
      </c>
      <c r="W582" s="497"/>
      <c r="X582" s="497" t="str">
        <f t="shared" si="36"/>
        <v/>
      </c>
      <c r="Y582" s="497">
        <f t="shared" si="37"/>
        <v>5</v>
      </c>
      <c r="Z582" s="497" t="str">
        <f t="shared" si="38"/>
        <v/>
      </c>
      <c r="AA582" s="497" t="b">
        <f t="shared" si="39"/>
        <v>0</v>
      </c>
      <c r="AB582" s="497" t="s">
        <v>2163</v>
      </c>
      <c r="AC582" s="497" t="str">
        <f t="array" ref="AC582">IFERROR(IF(INDEX('Disaggregation Records'!$G$95:$G$183,MATCH(LEFT(Z582,255),LEFT('Disaggregation Records'!$D$95:$D$183,255),0))=0,"",INDEX('Disaggregation Records'!$G$95:$G$183,MATCH(LEFT(Z582,255),LEFT('Disaggregation Records'!$D$95:$D$183,255),0))),"")</f>
        <v/>
      </c>
      <c r="AD582" s="497" t="s">
        <v>812</v>
      </c>
      <c r="AE582" s="218"/>
      <c r="AF582" s="494"/>
      <c r="AG582" s="494"/>
    </row>
    <row r="583" spans="1:33" ht="37.5" customHeight="1" x14ac:dyDescent="0.25">
      <c r="A583" s="367">
        <v>10</v>
      </c>
      <c r="B583" s="386" t="str">
        <f>IFERROR(VLOOKUP(A583,'Coverage Indicators - Section D'!$A$10:$Y$47,25,FALSE),"")</f>
        <v/>
      </c>
      <c r="C583" s="490" t="str">
        <f t="array" ref="C583">IFERROR(IF(INDEX('Disaggregation Records'!$E$95:$E$183,MATCH(RIGHT(Z583,255),RIGHT('Disaggregation Records'!$D$95:$D$183,255),0))=0,"",INDEX('Disaggregation Records'!$E$95:$E$183,MATCH(RIGHT(Z583,255),RIGHT('Disaggregation Records'!$D$95:$D$183,255),0))),"")</f>
        <v/>
      </c>
      <c r="D583" s="490" t="str">
        <f t="array" ref="D583">IFERROR(IF(INDEX('Disaggregation Records'!$F$95:$F$183,MATCH(RIGHT(Z583,255),RIGHT('Disaggregation Records'!$D$95:$D$183,255),0))=0,"",INDEX('Disaggregation Records'!$F$95:$F$183,MATCH(RIGHT(Z583,255),RIGHT('Disaggregation Records'!$D$95:$D$183,255),0))),"")</f>
        <v/>
      </c>
      <c r="E583" s="388" t="str">
        <f t="array" ref="E583">IFERROR(IF(INDEX('Disaggregation Data'!$K$475:$K$826,MATCH(RIGHT(X583,255),RIGHT('Disaggregation Data'!$J$475:$J$826,255),0))=0,"",INDEX('Disaggregation Data'!$K$475:$K$826,MATCH(RIGHT(X583,255),RIGHT('Disaggregation Data'!J$475:$J$826,255),0))),"")</f>
        <v/>
      </c>
      <c r="F583" s="389" t="str">
        <f t="array" ref="F583">IFERROR(IF(INDEX('Disaggregation Data'!$L$475:$L$826,MATCH(RIGHT(X583,255),RIGHT('Disaggregation Data'!$J$475:$J$826,255),0))=0,"",INDEX('Disaggregation Data'!$L$475:$L$826,MATCH(RIGHT(X583,255),RIGHT('Disaggregation Data'!J$475:$J$826,255),0))),"")</f>
        <v/>
      </c>
      <c r="G583" s="458" t="str">
        <f t="array" ref="G583">IFERROR(IF(INDEX('Disaggregation Data'!$M$475:$M$826,MATCH(RIGHT(X583,255),RIGHT('Disaggregation Data'!$J$475:$J$826,255),0))=0,(E583/F583)*100,INDEX('Disaggregation Data'!$M$475:$M$826,MATCH(RIGHT(X583,255),RIGHT('Disaggregation Data'!J$475:$J$826,255),0))),"")</f>
        <v/>
      </c>
      <c r="H583" s="392" t="str">
        <f t="array" ref="H583">IFERROR(IF(INDEX('Disaggregation Data'!$N$475:$N$826,MATCH(RIGHT(X583,255),RIGHT('Disaggregation Data'!$J$475:$J$826,255),0))=0,"",INDEX('Disaggregation Data'!$N$475:$N$826,MATCH(RIGHT(X583,255),RIGHT('Disaggregation Data'!J$475:$J$826,255),0))),"")</f>
        <v/>
      </c>
      <c r="I583" s="496"/>
      <c r="J583" s="496"/>
      <c r="K583" s="496"/>
      <c r="L583" s="496"/>
      <c r="M583" s="496"/>
      <c r="N583" s="496"/>
      <c r="O583" s="496"/>
      <c r="P583" s="496"/>
      <c r="Q583" s="496"/>
      <c r="R583" s="496"/>
      <c r="S583" s="496"/>
      <c r="T583" s="496"/>
      <c r="U583" s="392" t="str">
        <f t="array" ref="U583">IFERROR(IF(INDEX('Disaggregation Data'!$O$475:$O$826,MATCH(RIGHT(X583,255),RIGHT('Disaggregation Data'!$J$475:$J$826,255),0))=0,"",INDEX('Disaggregation Data'!$O$475:$O$826,MATCH(RIGHT(X583,255),RIGHT('Disaggregation Data'!J$475:$J$826,255),0))),"")</f>
        <v/>
      </c>
      <c r="V583" s="405" t="str">
        <f t="array" ref="V583">IFERROR(IF(INDEX('Disaggregation Data'!$P$475:$P$826,MATCH(RIGHT(X583,255),RIGHT('Disaggregation Data'!$J$475:$J$826,255),0))=0,"",INDEX('Disaggregation Data'!$P$475:$P$826,MATCH(RIGHT(X583,255),RIGHT('Disaggregation Data'!J$475:$J$826,255),0))),"")</f>
        <v/>
      </c>
      <c r="W583" s="497"/>
      <c r="X583" s="497" t="str">
        <f t="shared" si="36"/>
        <v/>
      </c>
      <c r="Y583" s="497">
        <f t="shared" si="37"/>
        <v>6</v>
      </c>
      <c r="Z583" s="497" t="str">
        <f t="shared" si="38"/>
        <v/>
      </c>
      <c r="AA583" s="497" t="b">
        <f t="shared" si="39"/>
        <v>0</v>
      </c>
      <c r="AB583" s="497" t="s">
        <v>2164</v>
      </c>
      <c r="AC583" s="497" t="str">
        <f t="array" ref="AC583">IFERROR(IF(INDEX('Disaggregation Records'!$G$95:$G$183,MATCH(LEFT(Z583,255),LEFT('Disaggregation Records'!$D$95:$D$183,255),0))=0,"",INDEX('Disaggregation Records'!$G$95:$G$183,MATCH(LEFT(Z583,255),LEFT('Disaggregation Records'!$D$95:$D$183,255),0))),"")</f>
        <v/>
      </c>
      <c r="AD583" s="497" t="s">
        <v>812</v>
      </c>
      <c r="AE583" s="218"/>
      <c r="AF583" s="494"/>
      <c r="AG583" s="494"/>
    </row>
    <row r="584" spans="1:33" ht="37.5" customHeight="1" x14ac:dyDescent="0.25">
      <c r="A584" s="367">
        <v>10</v>
      </c>
      <c r="B584" s="386" t="str">
        <f>IFERROR(VLOOKUP(A584,'Coverage Indicators - Section D'!$A$10:$Y$47,25,FALSE),"")</f>
        <v/>
      </c>
      <c r="C584" s="490" t="str">
        <f t="array" ref="C584">IFERROR(IF(INDEX('Disaggregation Records'!$E$95:$E$183,MATCH(RIGHT(Z584,255),RIGHT('Disaggregation Records'!$D$95:$D$183,255),0))=0,"",INDEX('Disaggregation Records'!$E$95:$E$183,MATCH(RIGHT(Z584,255),RIGHT('Disaggregation Records'!$D$95:$D$183,255),0))),"")</f>
        <v/>
      </c>
      <c r="D584" s="490" t="str">
        <f t="array" ref="D584">IFERROR(IF(INDEX('Disaggregation Records'!$F$95:$F$183,MATCH(RIGHT(Z584,255),RIGHT('Disaggregation Records'!$D$95:$D$183,255),0))=0,"",INDEX('Disaggregation Records'!$F$95:$F$183,MATCH(RIGHT(Z584,255),RIGHT('Disaggregation Records'!$D$95:$D$183,255),0))),"")</f>
        <v/>
      </c>
      <c r="E584" s="388" t="str">
        <f t="array" ref="E584">IFERROR(IF(INDEX('Disaggregation Data'!$K$475:$K$826,MATCH(RIGHT(X584,255),RIGHT('Disaggregation Data'!$J$475:$J$826,255),0))=0,"",INDEX('Disaggregation Data'!$K$475:$K$826,MATCH(RIGHT(X584,255),RIGHT('Disaggregation Data'!J$475:$J$826,255),0))),"")</f>
        <v/>
      </c>
      <c r="F584" s="389" t="str">
        <f t="array" ref="F584">IFERROR(IF(INDEX('Disaggregation Data'!$L$475:$L$826,MATCH(RIGHT(X584,255),RIGHT('Disaggregation Data'!$J$475:$J$826,255),0))=0,"",INDEX('Disaggregation Data'!$L$475:$L$826,MATCH(RIGHT(X584,255),RIGHT('Disaggregation Data'!J$475:$J$826,255),0))),"")</f>
        <v/>
      </c>
      <c r="G584" s="458" t="str">
        <f t="array" ref="G584">IFERROR(IF(INDEX('Disaggregation Data'!$M$475:$M$826,MATCH(RIGHT(X584,255),RIGHT('Disaggregation Data'!$J$475:$J$826,255),0))=0,(E584/F584)*100,INDEX('Disaggregation Data'!$M$475:$M$826,MATCH(RIGHT(X584,255),RIGHT('Disaggregation Data'!J$475:$J$826,255),0))),"")</f>
        <v/>
      </c>
      <c r="H584" s="392" t="str">
        <f t="array" ref="H584">IFERROR(IF(INDEX('Disaggregation Data'!$N$475:$N$826,MATCH(RIGHT(X584,255),RIGHT('Disaggregation Data'!$J$475:$J$826,255),0))=0,"",INDEX('Disaggregation Data'!$N$475:$N$826,MATCH(RIGHT(X584,255),RIGHT('Disaggregation Data'!J$475:$J$826,255),0))),"")</f>
        <v/>
      </c>
      <c r="I584" s="496"/>
      <c r="J584" s="496"/>
      <c r="K584" s="496"/>
      <c r="L584" s="496"/>
      <c r="M584" s="496"/>
      <c r="N584" s="496"/>
      <c r="O584" s="496"/>
      <c r="P584" s="496"/>
      <c r="Q584" s="496"/>
      <c r="R584" s="496"/>
      <c r="S584" s="496"/>
      <c r="T584" s="496"/>
      <c r="U584" s="392" t="str">
        <f t="array" ref="U584">IFERROR(IF(INDEX('Disaggregation Data'!$O$475:$O$826,MATCH(RIGHT(X584,255),RIGHT('Disaggregation Data'!$J$475:$J$826,255),0))=0,"",INDEX('Disaggregation Data'!$O$475:$O$826,MATCH(RIGHT(X584,255),RIGHT('Disaggregation Data'!J$475:$J$826,255),0))),"")</f>
        <v/>
      </c>
      <c r="V584" s="405" t="str">
        <f t="array" ref="V584">IFERROR(IF(INDEX('Disaggregation Data'!$P$475:$P$826,MATCH(RIGHT(X584,255),RIGHT('Disaggregation Data'!$J$475:$J$826,255),0))=0,"",INDEX('Disaggregation Data'!$P$475:$P$826,MATCH(RIGHT(X584,255),RIGHT('Disaggregation Data'!J$475:$J$826,255),0))),"")</f>
        <v/>
      </c>
      <c r="W584" s="497"/>
      <c r="X584" s="497" t="str">
        <f t="shared" si="36"/>
        <v/>
      </c>
      <c r="Y584" s="497">
        <f t="shared" si="37"/>
        <v>7</v>
      </c>
      <c r="Z584" s="497" t="str">
        <f t="shared" si="38"/>
        <v/>
      </c>
      <c r="AA584" s="497" t="b">
        <f t="shared" si="39"/>
        <v>0</v>
      </c>
      <c r="AB584" s="497" t="s">
        <v>2165</v>
      </c>
      <c r="AC584" s="497" t="str">
        <f t="array" ref="AC584">IFERROR(IF(INDEX('Disaggregation Records'!$G$95:$G$183,MATCH(LEFT(Z584,255),LEFT('Disaggregation Records'!$D$95:$D$183,255),0))=0,"",INDEX('Disaggregation Records'!$G$95:$G$183,MATCH(LEFT(Z584,255),LEFT('Disaggregation Records'!$D$95:$D$183,255),0))),"")</f>
        <v/>
      </c>
      <c r="AD584" s="497" t="s">
        <v>812</v>
      </c>
      <c r="AE584" s="218"/>
      <c r="AF584" s="494"/>
      <c r="AG584" s="494"/>
    </row>
    <row r="585" spans="1:33" ht="37.5" customHeight="1" x14ac:dyDescent="0.25">
      <c r="A585" s="367">
        <v>10</v>
      </c>
      <c r="B585" s="386" t="str">
        <f>IFERROR(VLOOKUP(A585,'Coverage Indicators - Section D'!$A$10:$Y$47,25,FALSE),"")</f>
        <v/>
      </c>
      <c r="C585" s="490" t="str">
        <f t="array" ref="C585">IFERROR(IF(INDEX('Disaggregation Records'!$E$95:$E$183,MATCH(RIGHT(Z585,255),RIGHT('Disaggregation Records'!$D$95:$D$183,255),0))=0,"",INDEX('Disaggregation Records'!$E$95:$E$183,MATCH(RIGHT(Z585,255),RIGHT('Disaggregation Records'!$D$95:$D$183,255),0))),"")</f>
        <v/>
      </c>
      <c r="D585" s="490" t="str">
        <f t="array" ref="D585">IFERROR(IF(INDEX('Disaggregation Records'!$F$95:$F$183,MATCH(RIGHT(Z585,255),RIGHT('Disaggregation Records'!$D$95:$D$183,255),0))=0,"",INDEX('Disaggregation Records'!$F$95:$F$183,MATCH(RIGHT(Z585,255),RIGHT('Disaggregation Records'!$D$95:$D$183,255),0))),"")</f>
        <v/>
      </c>
      <c r="E585" s="388" t="str">
        <f t="array" ref="E585">IFERROR(IF(INDEX('Disaggregation Data'!$K$475:$K$826,MATCH(RIGHT(X585,255),RIGHT('Disaggregation Data'!$J$475:$J$826,255),0))=0,"",INDEX('Disaggregation Data'!$K$475:$K$826,MATCH(RIGHT(X585,255),RIGHT('Disaggregation Data'!J$475:$J$826,255),0))),"")</f>
        <v/>
      </c>
      <c r="F585" s="389" t="str">
        <f t="array" ref="F585">IFERROR(IF(INDEX('Disaggregation Data'!$L$475:$L$826,MATCH(RIGHT(X585,255),RIGHT('Disaggregation Data'!$J$475:$J$826,255),0))=0,"",INDEX('Disaggregation Data'!$L$475:$L$826,MATCH(RIGHT(X585,255),RIGHT('Disaggregation Data'!J$475:$J$826,255),0))),"")</f>
        <v/>
      </c>
      <c r="G585" s="458" t="str">
        <f t="array" ref="G585">IFERROR(IF(INDEX('Disaggregation Data'!$M$475:$M$826,MATCH(RIGHT(X585,255),RIGHT('Disaggregation Data'!$J$475:$J$826,255),0))=0,(E585/F585)*100,INDEX('Disaggregation Data'!$M$475:$M$826,MATCH(RIGHT(X585,255),RIGHT('Disaggregation Data'!J$475:$J$826,255),0))),"")</f>
        <v/>
      </c>
      <c r="H585" s="392" t="str">
        <f t="array" ref="H585">IFERROR(IF(INDEX('Disaggregation Data'!$N$475:$N$826,MATCH(RIGHT(X585,255),RIGHT('Disaggregation Data'!$J$475:$J$826,255),0))=0,"",INDEX('Disaggregation Data'!$N$475:$N$826,MATCH(RIGHT(X585,255),RIGHT('Disaggregation Data'!J$475:$J$826,255),0))),"")</f>
        <v/>
      </c>
      <c r="I585" s="496"/>
      <c r="J585" s="496"/>
      <c r="K585" s="496"/>
      <c r="L585" s="496"/>
      <c r="M585" s="496"/>
      <c r="N585" s="496"/>
      <c r="O585" s="496"/>
      <c r="P585" s="496"/>
      <c r="Q585" s="496"/>
      <c r="R585" s="496"/>
      <c r="S585" s="496"/>
      <c r="T585" s="496"/>
      <c r="U585" s="392" t="str">
        <f t="array" ref="U585">IFERROR(IF(INDEX('Disaggregation Data'!$O$475:$O$826,MATCH(RIGHT(X585,255),RIGHT('Disaggregation Data'!$J$475:$J$826,255),0))=0,"",INDEX('Disaggregation Data'!$O$475:$O$826,MATCH(RIGHT(X585,255),RIGHT('Disaggregation Data'!J$475:$J$826,255),0))),"")</f>
        <v/>
      </c>
      <c r="V585" s="405" t="str">
        <f t="array" ref="V585">IFERROR(IF(INDEX('Disaggregation Data'!$P$475:$P$826,MATCH(RIGHT(X585,255),RIGHT('Disaggregation Data'!$J$475:$J$826,255),0))=0,"",INDEX('Disaggregation Data'!$P$475:$P$826,MATCH(RIGHT(X585,255),RIGHT('Disaggregation Data'!J$475:$J$826,255),0))),"")</f>
        <v/>
      </c>
      <c r="W585" s="497"/>
      <c r="X585" s="497" t="str">
        <f t="shared" si="36"/>
        <v/>
      </c>
      <c r="Y585" s="497">
        <f t="shared" si="37"/>
        <v>8</v>
      </c>
      <c r="Z585" s="497" t="str">
        <f t="shared" si="38"/>
        <v/>
      </c>
      <c r="AA585" s="497" t="b">
        <f t="shared" si="39"/>
        <v>0</v>
      </c>
      <c r="AB585" s="497" t="s">
        <v>2166</v>
      </c>
      <c r="AC585" s="497" t="str">
        <f t="array" ref="AC585">IFERROR(IF(INDEX('Disaggregation Records'!$G$95:$G$183,MATCH(LEFT(Z585,255),LEFT('Disaggregation Records'!$D$95:$D$183,255),0))=0,"",INDEX('Disaggregation Records'!$G$95:$G$183,MATCH(LEFT(Z585,255),LEFT('Disaggregation Records'!$D$95:$D$183,255),0))),"")</f>
        <v/>
      </c>
      <c r="AD585" s="497" t="s">
        <v>812</v>
      </c>
      <c r="AE585" s="218"/>
      <c r="AF585" s="494"/>
      <c r="AG585" s="494"/>
    </row>
    <row r="586" spans="1:33" ht="37.5" customHeight="1" x14ac:dyDescent="0.25">
      <c r="A586" s="367">
        <v>10</v>
      </c>
      <c r="B586" s="386" t="str">
        <f>IFERROR(VLOOKUP(A586,'Coverage Indicators - Section D'!$A$10:$Y$47,25,FALSE),"")</f>
        <v/>
      </c>
      <c r="C586" s="490" t="str">
        <f t="array" ref="C586">IFERROR(IF(INDEX('Disaggregation Records'!$E$95:$E$183,MATCH(RIGHT(Z586,255),RIGHT('Disaggregation Records'!$D$95:$D$183,255),0))=0,"",INDEX('Disaggregation Records'!$E$95:$E$183,MATCH(RIGHT(Z586,255),RIGHT('Disaggregation Records'!$D$95:$D$183,255),0))),"")</f>
        <v/>
      </c>
      <c r="D586" s="490" t="str">
        <f t="array" ref="D586">IFERROR(IF(INDEX('Disaggregation Records'!$F$95:$F$183,MATCH(RIGHT(Z586,255),RIGHT('Disaggregation Records'!$D$95:$D$183,255),0))=0,"",INDEX('Disaggregation Records'!$F$95:$F$183,MATCH(RIGHT(Z586,255),RIGHT('Disaggregation Records'!$D$95:$D$183,255),0))),"")</f>
        <v/>
      </c>
      <c r="E586" s="388" t="str">
        <f t="array" ref="E586">IFERROR(IF(INDEX('Disaggregation Data'!$K$475:$K$826,MATCH(RIGHT(X586,255),RIGHT('Disaggregation Data'!$J$475:$J$826,255),0))=0,"",INDEX('Disaggregation Data'!$K$475:$K$826,MATCH(RIGHT(X586,255),RIGHT('Disaggregation Data'!J$475:$J$826,255),0))),"")</f>
        <v/>
      </c>
      <c r="F586" s="389" t="str">
        <f t="array" ref="F586">IFERROR(IF(INDEX('Disaggregation Data'!$L$475:$L$826,MATCH(RIGHT(X586,255),RIGHT('Disaggregation Data'!$J$475:$J$826,255),0))=0,"",INDEX('Disaggregation Data'!$L$475:$L$826,MATCH(RIGHT(X586,255),RIGHT('Disaggregation Data'!J$475:$J$826,255),0))),"")</f>
        <v/>
      </c>
      <c r="G586" s="458" t="str">
        <f t="array" ref="G586">IFERROR(IF(INDEX('Disaggregation Data'!$M$475:$M$826,MATCH(RIGHT(X586,255),RIGHT('Disaggregation Data'!$J$475:$J$826,255),0))=0,(E586/F586)*100,INDEX('Disaggregation Data'!$M$475:$M$826,MATCH(RIGHT(X586,255),RIGHT('Disaggregation Data'!J$475:$J$826,255),0))),"")</f>
        <v/>
      </c>
      <c r="H586" s="392" t="str">
        <f t="array" ref="H586">IFERROR(IF(INDEX('Disaggregation Data'!$N$475:$N$826,MATCH(RIGHT(X586,255),RIGHT('Disaggregation Data'!$J$475:$J$826,255),0))=0,"",INDEX('Disaggregation Data'!$N$475:$N$826,MATCH(RIGHT(X586,255),RIGHT('Disaggregation Data'!J$475:$J$826,255),0))),"")</f>
        <v/>
      </c>
      <c r="I586" s="496"/>
      <c r="J586" s="496"/>
      <c r="K586" s="496"/>
      <c r="L586" s="496"/>
      <c r="M586" s="496"/>
      <c r="N586" s="496"/>
      <c r="O586" s="496"/>
      <c r="P586" s="496"/>
      <c r="Q586" s="496"/>
      <c r="R586" s="496"/>
      <c r="S586" s="496"/>
      <c r="T586" s="496"/>
      <c r="U586" s="392" t="str">
        <f t="array" ref="U586">IFERROR(IF(INDEX('Disaggregation Data'!$O$475:$O$826,MATCH(RIGHT(X586,255),RIGHT('Disaggregation Data'!$J$475:$J$826,255),0))=0,"",INDEX('Disaggregation Data'!$O$475:$O$826,MATCH(RIGHT(X586,255),RIGHT('Disaggregation Data'!J$475:$J$826,255),0))),"")</f>
        <v/>
      </c>
      <c r="V586" s="405" t="str">
        <f t="array" ref="V586">IFERROR(IF(INDEX('Disaggregation Data'!$P$475:$P$826,MATCH(RIGHT(X586,255),RIGHT('Disaggregation Data'!$J$475:$J$826,255),0))=0,"",INDEX('Disaggregation Data'!$P$475:$P$826,MATCH(RIGHT(X586,255),RIGHT('Disaggregation Data'!J$475:$J$826,255),0))),"")</f>
        <v/>
      </c>
      <c r="W586" s="497"/>
      <c r="X586" s="497" t="str">
        <f t="shared" si="36"/>
        <v/>
      </c>
      <c r="Y586" s="497">
        <f t="shared" si="37"/>
        <v>9</v>
      </c>
      <c r="Z586" s="497" t="str">
        <f t="shared" si="38"/>
        <v/>
      </c>
      <c r="AA586" s="497" t="b">
        <f t="shared" si="39"/>
        <v>0</v>
      </c>
      <c r="AB586" s="497" t="s">
        <v>2167</v>
      </c>
      <c r="AC586" s="497" t="str">
        <f t="array" ref="AC586">IFERROR(IF(INDEX('Disaggregation Records'!$G$95:$G$183,MATCH(LEFT(Z586,255),LEFT('Disaggregation Records'!$D$95:$D$183,255),0))=0,"",INDEX('Disaggregation Records'!$G$95:$G$183,MATCH(LEFT(Z586,255),LEFT('Disaggregation Records'!$D$95:$D$183,255),0))),"")</f>
        <v/>
      </c>
      <c r="AD586" s="497" t="s">
        <v>812</v>
      </c>
      <c r="AE586" s="218"/>
      <c r="AF586" s="494"/>
      <c r="AG586" s="494"/>
    </row>
    <row r="587" spans="1:33" ht="37.5" customHeight="1" x14ac:dyDescent="0.25">
      <c r="A587" s="367">
        <v>11</v>
      </c>
      <c r="B587" s="386" t="str">
        <f>IFERROR(VLOOKUP(A587,'Coverage Indicators - Section D'!$A$10:$Y$47,25,FALSE),"")</f>
        <v/>
      </c>
      <c r="C587" s="490" t="str">
        <f t="array" ref="C587">IFERROR(IF(INDEX('Disaggregation Records'!$E$95:$E$183,MATCH(RIGHT(Z587,255),RIGHT('Disaggregation Records'!$D$95:$D$183,255),0))=0,"",INDEX('Disaggregation Records'!$E$95:$E$183,MATCH(RIGHT(Z587,255),RIGHT('Disaggregation Records'!$D$95:$D$183,255),0))),"")</f>
        <v/>
      </c>
      <c r="D587" s="490" t="str">
        <f t="array" ref="D587">IFERROR(IF(INDEX('Disaggregation Records'!$F$95:$F$183,MATCH(RIGHT(Z587,255),RIGHT('Disaggregation Records'!$D$95:$D$183,255),0))=0,"",INDEX('Disaggregation Records'!$F$95:$F$183,MATCH(RIGHT(Z587,255),RIGHT('Disaggregation Records'!$D$95:$D$183,255),0))),"")</f>
        <v/>
      </c>
      <c r="E587" s="388" t="str">
        <f t="array" ref="E587">IFERROR(IF(INDEX('Disaggregation Data'!$K$475:$K$826,MATCH(RIGHT(X587,255),RIGHT('Disaggregation Data'!$J$475:$J$826,255),0))=0,"",INDEX('Disaggregation Data'!$K$475:$K$826,MATCH(RIGHT(X587,255),RIGHT('Disaggregation Data'!J$475:$J$826,255),0))),"")</f>
        <v/>
      </c>
      <c r="F587" s="389" t="str">
        <f t="array" ref="F587">IFERROR(IF(INDEX('Disaggregation Data'!$L$475:$L$826,MATCH(RIGHT(X587,255),RIGHT('Disaggregation Data'!$J$475:$J$826,255),0))=0,"",INDEX('Disaggregation Data'!$L$475:$L$826,MATCH(RIGHT(X587,255),RIGHT('Disaggregation Data'!J$475:$J$826,255),0))),"")</f>
        <v/>
      </c>
      <c r="G587" s="458" t="str">
        <f t="array" ref="G587">IFERROR(IF(INDEX('Disaggregation Data'!$M$475:$M$826,MATCH(RIGHT(X587,255),RIGHT('Disaggregation Data'!$J$475:$J$826,255),0))=0,(E587/F587)*100,INDEX('Disaggregation Data'!$M$475:$M$826,MATCH(RIGHT(X587,255),RIGHT('Disaggregation Data'!J$475:$J$826,255),0))),"")</f>
        <v/>
      </c>
      <c r="H587" s="392" t="str">
        <f t="array" ref="H587">IFERROR(IF(INDEX('Disaggregation Data'!$N$475:$N$826,MATCH(RIGHT(X587,255),RIGHT('Disaggregation Data'!$J$475:$J$826,255),0))=0,"",INDEX('Disaggregation Data'!$N$475:$N$826,MATCH(RIGHT(X587,255),RIGHT('Disaggregation Data'!J$475:$J$826,255),0))),"")</f>
        <v/>
      </c>
      <c r="I587" s="496"/>
      <c r="J587" s="496"/>
      <c r="K587" s="496"/>
      <c r="L587" s="496"/>
      <c r="M587" s="496"/>
      <c r="N587" s="496"/>
      <c r="O587" s="496"/>
      <c r="P587" s="496"/>
      <c r="Q587" s="496"/>
      <c r="R587" s="496"/>
      <c r="S587" s="496"/>
      <c r="T587" s="496"/>
      <c r="U587" s="392" t="str">
        <f t="array" ref="U587">IFERROR(IF(INDEX('Disaggregation Data'!$O$475:$O$826,MATCH(RIGHT(X587,255),RIGHT('Disaggregation Data'!$J$475:$J$826,255),0))=0,"",INDEX('Disaggregation Data'!$O$475:$O$826,MATCH(RIGHT(X587,255),RIGHT('Disaggregation Data'!J$475:$J$826,255),0))),"")</f>
        <v/>
      </c>
      <c r="V587" s="405" t="str">
        <f t="array" ref="V587">IFERROR(IF(INDEX('Disaggregation Data'!$P$475:$P$826,MATCH(RIGHT(X587,255),RIGHT('Disaggregation Data'!$J$475:$J$826,255),0))=0,"",INDEX('Disaggregation Data'!$P$475:$P$826,MATCH(RIGHT(X587,255),RIGHT('Disaggregation Data'!J$475:$J$826,255),0))),"")</f>
        <v/>
      </c>
      <c r="W587" s="497"/>
      <c r="X587" s="497" t="str">
        <f t="shared" si="36"/>
        <v/>
      </c>
      <c r="Y587" s="497">
        <f t="shared" si="37"/>
        <v>10</v>
      </c>
      <c r="Z587" s="497" t="str">
        <f t="shared" si="38"/>
        <v/>
      </c>
      <c r="AA587" s="497" t="b">
        <f t="shared" si="39"/>
        <v>0</v>
      </c>
      <c r="AB587" s="497" t="s">
        <v>2168</v>
      </c>
      <c r="AC587" s="497" t="str">
        <f t="array" ref="AC587">IFERROR(IF(INDEX('Disaggregation Records'!$G$95:$G$183,MATCH(LEFT(Z587,255),LEFT('Disaggregation Records'!$D$95:$D$183,255),0))=0,"",INDEX('Disaggregation Records'!$G$95:$G$183,MATCH(LEFT(Z587,255),LEFT('Disaggregation Records'!$D$95:$D$183,255),0))),"")</f>
        <v/>
      </c>
      <c r="AD587" s="497" t="s">
        <v>813</v>
      </c>
      <c r="AE587" s="218"/>
      <c r="AF587" s="494"/>
      <c r="AG587" s="494"/>
    </row>
    <row r="588" spans="1:33" ht="37.5" customHeight="1" x14ac:dyDescent="0.25">
      <c r="A588" s="367">
        <v>11</v>
      </c>
      <c r="B588" s="386" t="str">
        <f>IFERROR(VLOOKUP(A588,'Coverage Indicators - Section D'!$A$10:$Y$47,25,FALSE),"")</f>
        <v/>
      </c>
      <c r="C588" s="490" t="str">
        <f t="array" ref="C588">IFERROR(IF(INDEX('Disaggregation Records'!$E$95:$E$183,MATCH(RIGHT(Z588,255),RIGHT('Disaggregation Records'!$D$95:$D$183,255),0))=0,"",INDEX('Disaggregation Records'!$E$95:$E$183,MATCH(RIGHT(Z588,255),RIGHT('Disaggregation Records'!$D$95:$D$183,255),0))),"")</f>
        <v/>
      </c>
      <c r="D588" s="490" t="str">
        <f t="array" ref="D588">IFERROR(IF(INDEX('Disaggregation Records'!$F$95:$F$183,MATCH(RIGHT(Z588,255),RIGHT('Disaggregation Records'!$D$95:$D$183,255),0))=0,"",INDEX('Disaggregation Records'!$F$95:$F$183,MATCH(RIGHT(Z588,255),RIGHT('Disaggregation Records'!$D$95:$D$183,255),0))),"")</f>
        <v/>
      </c>
      <c r="E588" s="388" t="str">
        <f t="array" ref="E588">IFERROR(IF(INDEX('Disaggregation Data'!$K$475:$K$826,MATCH(RIGHT(X588,255),RIGHT('Disaggregation Data'!$J$475:$J$826,255),0))=0,"",INDEX('Disaggregation Data'!$K$475:$K$826,MATCH(RIGHT(X588,255),RIGHT('Disaggregation Data'!J$475:$J$826,255),0))),"")</f>
        <v/>
      </c>
      <c r="F588" s="389" t="str">
        <f t="array" ref="F588">IFERROR(IF(INDEX('Disaggregation Data'!$L$475:$L$826,MATCH(RIGHT(X588,255),RIGHT('Disaggregation Data'!$J$475:$J$826,255),0))=0,"",INDEX('Disaggregation Data'!$L$475:$L$826,MATCH(RIGHT(X588,255),RIGHT('Disaggregation Data'!J$475:$J$826,255),0))),"")</f>
        <v/>
      </c>
      <c r="G588" s="458" t="str">
        <f t="array" ref="G588">IFERROR(IF(INDEX('Disaggregation Data'!$M$475:$M$826,MATCH(RIGHT(X588,255),RIGHT('Disaggregation Data'!$J$475:$J$826,255),0))=0,(E588/F588)*100,INDEX('Disaggregation Data'!$M$475:$M$826,MATCH(RIGHT(X588,255),RIGHT('Disaggregation Data'!J$475:$J$826,255),0))),"")</f>
        <v/>
      </c>
      <c r="H588" s="392" t="str">
        <f t="array" ref="H588">IFERROR(IF(INDEX('Disaggregation Data'!$N$475:$N$826,MATCH(RIGHT(X588,255),RIGHT('Disaggregation Data'!$J$475:$J$826,255),0))=0,"",INDEX('Disaggregation Data'!$N$475:$N$826,MATCH(RIGHT(X588,255),RIGHT('Disaggregation Data'!J$475:$J$826,255),0))),"")</f>
        <v/>
      </c>
      <c r="I588" s="496"/>
      <c r="J588" s="496"/>
      <c r="K588" s="496"/>
      <c r="L588" s="496"/>
      <c r="M588" s="496"/>
      <c r="N588" s="496"/>
      <c r="O588" s="496"/>
      <c r="P588" s="496"/>
      <c r="Q588" s="496"/>
      <c r="R588" s="496"/>
      <c r="S588" s="496"/>
      <c r="T588" s="496"/>
      <c r="U588" s="392" t="str">
        <f t="array" ref="U588">IFERROR(IF(INDEX('Disaggregation Data'!$O$475:$O$826,MATCH(RIGHT(X588,255),RIGHT('Disaggregation Data'!$J$475:$J$826,255),0))=0,"",INDEX('Disaggregation Data'!$O$475:$O$826,MATCH(RIGHT(X588,255),RIGHT('Disaggregation Data'!J$475:$J$826,255),0))),"")</f>
        <v/>
      </c>
      <c r="V588" s="405" t="str">
        <f t="array" ref="V588">IFERROR(IF(INDEX('Disaggregation Data'!$P$475:$P$826,MATCH(RIGHT(X588,255),RIGHT('Disaggregation Data'!$J$475:$J$826,255),0))=0,"",INDEX('Disaggregation Data'!$P$475:$P$826,MATCH(RIGHT(X588,255),RIGHT('Disaggregation Data'!J$475:$J$826,255),0))),"")</f>
        <v/>
      </c>
      <c r="W588" s="497"/>
      <c r="X588" s="497" t="str">
        <f t="shared" si="36"/>
        <v/>
      </c>
      <c r="Y588" s="497">
        <f t="shared" si="37"/>
        <v>11</v>
      </c>
      <c r="Z588" s="497" t="str">
        <f t="shared" si="38"/>
        <v/>
      </c>
      <c r="AA588" s="497" t="b">
        <f t="shared" si="39"/>
        <v>0</v>
      </c>
      <c r="AB588" s="497" t="s">
        <v>2169</v>
      </c>
      <c r="AC588" s="497" t="str">
        <f t="array" ref="AC588">IFERROR(IF(INDEX('Disaggregation Records'!$G$95:$G$183,MATCH(LEFT(Z588,255),LEFT('Disaggregation Records'!$D$95:$D$183,255),0))=0,"",INDEX('Disaggregation Records'!$G$95:$G$183,MATCH(LEFT(Z588,255),LEFT('Disaggregation Records'!$D$95:$D$183,255),0))),"")</f>
        <v/>
      </c>
      <c r="AD588" s="497" t="s">
        <v>813</v>
      </c>
      <c r="AE588" s="218"/>
      <c r="AF588" s="494"/>
      <c r="AG588" s="494"/>
    </row>
    <row r="589" spans="1:33" ht="37.5" customHeight="1" x14ac:dyDescent="0.25">
      <c r="A589" s="367">
        <v>11</v>
      </c>
      <c r="B589" s="386" t="str">
        <f>IFERROR(VLOOKUP(A589,'Coverage Indicators - Section D'!$A$10:$Y$47,25,FALSE),"")</f>
        <v/>
      </c>
      <c r="C589" s="490" t="str">
        <f t="array" ref="C589">IFERROR(IF(INDEX('Disaggregation Records'!$E$95:$E$183,MATCH(RIGHT(Z589,255),RIGHT('Disaggregation Records'!$D$95:$D$183,255),0))=0,"",INDEX('Disaggregation Records'!$E$95:$E$183,MATCH(RIGHT(Z589,255),RIGHT('Disaggregation Records'!$D$95:$D$183,255),0))),"")</f>
        <v/>
      </c>
      <c r="D589" s="490" t="str">
        <f t="array" ref="D589">IFERROR(IF(INDEX('Disaggregation Records'!$F$95:$F$183,MATCH(RIGHT(Z589,255),RIGHT('Disaggregation Records'!$D$95:$D$183,255),0))=0,"",INDEX('Disaggregation Records'!$F$95:$F$183,MATCH(RIGHT(Z589,255),RIGHT('Disaggregation Records'!$D$95:$D$183,255),0))),"")</f>
        <v/>
      </c>
      <c r="E589" s="388" t="str">
        <f t="array" ref="E589">IFERROR(IF(INDEX('Disaggregation Data'!$K$475:$K$826,MATCH(RIGHT(X589,255),RIGHT('Disaggregation Data'!$J$475:$J$826,255),0))=0,"",INDEX('Disaggregation Data'!$K$475:$K$826,MATCH(RIGHT(X589,255),RIGHT('Disaggregation Data'!J$475:$J$826,255),0))),"")</f>
        <v/>
      </c>
      <c r="F589" s="389" t="str">
        <f t="array" ref="F589">IFERROR(IF(INDEX('Disaggregation Data'!$L$475:$L$826,MATCH(RIGHT(X589,255),RIGHT('Disaggregation Data'!$J$475:$J$826,255),0))=0,"",INDEX('Disaggregation Data'!$L$475:$L$826,MATCH(RIGHT(X589,255),RIGHT('Disaggregation Data'!J$475:$J$826,255),0))),"")</f>
        <v/>
      </c>
      <c r="G589" s="458" t="str">
        <f t="array" ref="G589">IFERROR(IF(INDEX('Disaggregation Data'!$M$475:$M$826,MATCH(RIGHT(X589,255),RIGHT('Disaggregation Data'!$J$475:$J$826,255),0))=0,(E589/F589)*100,INDEX('Disaggregation Data'!$M$475:$M$826,MATCH(RIGHT(X589,255),RIGHT('Disaggregation Data'!J$475:$J$826,255),0))),"")</f>
        <v/>
      </c>
      <c r="H589" s="392" t="str">
        <f t="array" ref="H589">IFERROR(IF(INDEX('Disaggregation Data'!$N$475:$N$826,MATCH(RIGHT(X589,255),RIGHT('Disaggregation Data'!$J$475:$J$826,255),0))=0,"",INDEX('Disaggregation Data'!$N$475:$N$826,MATCH(RIGHT(X589,255),RIGHT('Disaggregation Data'!J$475:$J$826,255),0))),"")</f>
        <v/>
      </c>
      <c r="I589" s="496"/>
      <c r="J589" s="496"/>
      <c r="K589" s="496"/>
      <c r="L589" s="496"/>
      <c r="M589" s="496"/>
      <c r="N589" s="496"/>
      <c r="O589" s="496"/>
      <c r="P589" s="496"/>
      <c r="Q589" s="496"/>
      <c r="R589" s="496"/>
      <c r="S589" s="496"/>
      <c r="T589" s="496"/>
      <c r="U589" s="392" t="str">
        <f t="array" ref="U589">IFERROR(IF(INDEX('Disaggregation Data'!$O$475:$O$826,MATCH(RIGHT(X589,255),RIGHT('Disaggregation Data'!$J$475:$J$826,255),0))=0,"",INDEX('Disaggregation Data'!$O$475:$O$826,MATCH(RIGHT(X589,255),RIGHT('Disaggregation Data'!J$475:$J$826,255),0))),"")</f>
        <v/>
      </c>
      <c r="V589" s="405" t="str">
        <f t="array" ref="V589">IFERROR(IF(INDEX('Disaggregation Data'!$P$475:$P$826,MATCH(RIGHT(X589,255),RIGHT('Disaggregation Data'!$J$475:$J$826,255),0))=0,"",INDEX('Disaggregation Data'!$P$475:$P$826,MATCH(RIGHT(X589,255),RIGHT('Disaggregation Data'!J$475:$J$826,255),0))),"")</f>
        <v/>
      </c>
      <c r="W589" s="497"/>
      <c r="X589" s="497" t="str">
        <f t="shared" si="36"/>
        <v/>
      </c>
      <c r="Y589" s="497">
        <f t="shared" si="37"/>
        <v>12</v>
      </c>
      <c r="Z589" s="497" t="str">
        <f t="shared" si="38"/>
        <v/>
      </c>
      <c r="AA589" s="497" t="b">
        <f t="shared" si="39"/>
        <v>0</v>
      </c>
      <c r="AB589" s="497" t="s">
        <v>2170</v>
      </c>
      <c r="AC589" s="497" t="str">
        <f t="array" ref="AC589">IFERROR(IF(INDEX('Disaggregation Records'!$G$95:$G$183,MATCH(LEFT(Z589,255),LEFT('Disaggregation Records'!$D$95:$D$183,255),0))=0,"",INDEX('Disaggregation Records'!$G$95:$G$183,MATCH(LEFT(Z589,255),LEFT('Disaggregation Records'!$D$95:$D$183,255),0))),"")</f>
        <v/>
      </c>
      <c r="AD589" s="497" t="s">
        <v>813</v>
      </c>
      <c r="AE589" s="218"/>
      <c r="AF589" s="494"/>
      <c r="AG589" s="494"/>
    </row>
    <row r="590" spans="1:33" ht="37.5" customHeight="1" x14ac:dyDescent="0.25">
      <c r="A590" s="367">
        <v>11</v>
      </c>
      <c r="B590" s="386" t="str">
        <f>IFERROR(VLOOKUP(A590,'Coverage Indicators - Section D'!$A$10:$Y$47,25,FALSE),"")</f>
        <v/>
      </c>
      <c r="C590" s="490" t="str">
        <f t="array" ref="C590">IFERROR(IF(INDEX('Disaggregation Records'!$E$95:$E$183,MATCH(RIGHT(Z590,255),RIGHT('Disaggregation Records'!$D$95:$D$183,255),0))=0,"",INDEX('Disaggregation Records'!$E$95:$E$183,MATCH(RIGHT(Z590,255),RIGHT('Disaggregation Records'!$D$95:$D$183,255),0))),"")</f>
        <v/>
      </c>
      <c r="D590" s="490" t="str">
        <f t="array" ref="D590">IFERROR(IF(INDEX('Disaggregation Records'!$F$95:$F$183,MATCH(RIGHT(Z590,255),RIGHT('Disaggregation Records'!$D$95:$D$183,255),0))=0,"",INDEX('Disaggregation Records'!$F$95:$F$183,MATCH(RIGHT(Z590,255),RIGHT('Disaggregation Records'!$D$95:$D$183,255),0))),"")</f>
        <v/>
      </c>
      <c r="E590" s="388" t="str">
        <f t="array" ref="E590">IFERROR(IF(INDEX('Disaggregation Data'!$K$475:$K$826,MATCH(RIGHT(X590,255),RIGHT('Disaggregation Data'!$J$475:$J$826,255),0))=0,"",INDEX('Disaggregation Data'!$K$475:$K$826,MATCH(RIGHT(X590,255),RIGHT('Disaggregation Data'!J$475:$J$826,255),0))),"")</f>
        <v/>
      </c>
      <c r="F590" s="389" t="str">
        <f t="array" ref="F590">IFERROR(IF(INDEX('Disaggregation Data'!$L$475:$L$826,MATCH(RIGHT(X590,255),RIGHT('Disaggregation Data'!$J$475:$J$826,255),0))=0,"",INDEX('Disaggregation Data'!$L$475:$L$826,MATCH(RIGHT(X590,255),RIGHT('Disaggregation Data'!J$475:$J$826,255),0))),"")</f>
        <v/>
      </c>
      <c r="G590" s="458" t="str">
        <f t="array" ref="G590">IFERROR(IF(INDEX('Disaggregation Data'!$M$475:$M$826,MATCH(RIGHT(X590,255),RIGHT('Disaggregation Data'!$J$475:$J$826,255),0))=0,(E590/F590)*100,INDEX('Disaggregation Data'!$M$475:$M$826,MATCH(RIGHT(X590,255),RIGHT('Disaggregation Data'!J$475:$J$826,255),0))),"")</f>
        <v/>
      </c>
      <c r="H590" s="392" t="str">
        <f t="array" ref="H590">IFERROR(IF(INDEX('Disaggregation Data'!$N$475:$N$826,MATCH(RIGHT(X590,255),RIGHT('Disaggregation Data'!$J$475:$J$826,255),0))=0,"",INDEX('Disaggregation Data'!$N$475:$N$826,MATCH(RIGHT(X590,255),RIGHT('Disaggregation Data'!J$475:$J$826,255),0))),"")</f>
        <v/>
      </c>
      <c r="I590" s="496"/>
      <c r="J590" s="496"/>
      <c r="K590" s="496"/>
      <c r="L590" s="496"/>
      <c r="M590" s="496"/>
      <c r="N590" s="496"/>
      <c r="O590" s="496"/>
      <c r="P590" s="496"/>
      <c r="Q590" s="496"/>
      <c r="R590" s="496"/>
      <c r="S590" s="496"/>
      <c r="T590" s="496"/>
      <c r="U590" s="392" t="str">
        <f t="array" ref="U590">IFERROR(IF(INDEX('Disaggregation Data'!$O$475:$O$826,MATCH(RIGHT(X590,255),RIGHT('Disaggregation Data'!$J$475:$J$826,255),0))=0,"",INDEX('Disaggregation Data'!$O$475:$O$826,MATCH(RIGHT(X590,255),RIGHT('Disaggregation Data'!J$475:$J$826,255),0))),"")</f>
        <v/>
      </c>
      <c r="V590" s="405" t="str">
        <f t="array" ref="V590">IFERROR(IF(INDEX('Disaggregation Data'!$P$475:$P$826,MATCH(RIGHT(X590,255),RIGHT('Disaggregation Data'!$J$475:$J$826,255),0))=0,"",INDEX('Disaggregation Data'!$P$475:$P$826,MATCH(RIGHT(X590,255),RIGHT('Disaggregation Data'!J$475:$J$826,255),0))),"")</f>
        <v/>
      </c>
      <c r="W590" s="497"/>
      <c r="X590" s="497" t="str">
        <f t="shared" si="36"/>
        <v/>
      </c>
      <c r="Y590" s="497">
        <f t="shared" si="37"/>
        <v>13</v>
      </c>
      <c r="Z590" s="497" t="str">
        <f t="shared" si="38"/>
        <v/>
      </c>
      <c r="AA590" s="497" t="b">
        <f t="shared" si="39"/>
        <v>0</v>
      </c>
      <c r="AB590" s="497" t="s">
        <v>2171</v>
      </c>
      <c r="AC590" s="497" t="str">
        <f t="array" ref="AC590">IFERROR(IF(INDEX('Disaggregation Records'!$G$95:$G$183,MATCH(LEFT(Z590,255),LEFT('Disaggregation Records'!$D$95:$D$183,255),0))=0,"",INDEX('Disaggregation Records'!$G$95:$G$183,MATCH(LEFT(Z590,255),LEFT('Disaggregation Records'!$D$95:$D$183,255),0))),"")</f>
        <v/>
      </c>
      <c r="AD590" s="497" t="s">
        <v>813</v>
      </c>
      <c r="AE590" s="218"/>
      <c r="AF590" s="494"/>
      <c r="AG590" s="494"/>
    </row>
    <row r="591" spans="1:33" ht="37.5" customHeight="1" x14ac:dyDescent="0.25">
      <c r="A591" s="367">
        <v>11</v>
      </c>
      <c r="B591" s="386" t="str">
        <f>IFERROR(VLOOKUP(A591,'Coverage Indicators - Section D'!$A$10:$Y$47,25,FALSE),"")</f>
        <v/>
      </c>
      <c r="C591" s="490" t="str">
        <f t="array" ref="C591">IFERROR(IF(INDEX('Disaggregation Records'!$E$95:$E$183,MATCH(RIGHT(Z591,255),RIGHT('Disaggregation Records'!$D$95:$D$183,255),0))=0,"",INDEX('Disaggregation Records'!$E$95:$E$183,MATCH(RIGHT(Z591,255),RIGHT('Disaggregation Records'!$D$95:$D$183,255),0))),"")</f>
        <v/>
      </c>
      <c r="D591" s="490" t="str">
        <f t="array" ref="D591">IFERROR(IF(INDEX('Disaggregation Records'!$F$95:$F$183,MATCH(RIGHT(Z591,255),RIGHT('Disaggregation Records'!$D$95:$D$183,255),0))=0,"",INDEX('Disaggregation Records'!$F$95:$F$183,MATCH(RIGHT(Z591,255),RIGHT('Disaggregation Records'!$D$95:$D$183,255),0))),"")</f>
        <v/>
      </c>
      <c r="E591" s="388" t="str">
        <f t="array" ref="E591">IFERROR(IF(INDEX('Disaggregation Data'!$K$475:$K$826,MATCH(RIGHT(X591,255),RIGHT('Disaggregation Data'!$J$475:$J$826,255),0))=0,"",INDEX('Disaggregation Data'!$K$475:$K$826,MATCH(RIGHT(X591,255),RIGHT('Disaggregation Data'!J$475:$J$826,255),0))),"")</f>
        <v/>
      </c>
      <c r="F591" s="389" t="str">
        <f t="array" ref="F591">IFERROR(IF(INDEX('Disaggregation Data'!$L$475:$L$826,MATCH(RIGHT(X591,255),RIGHT('Disaggregation Data'!$J$475:$J$826,255),0))=0,"",INDEX('Disaggregation Data'!$L$475:$L$826,MATCH(RIGHT(X591,255),RIGHT('Disaggregation Data'!J$475:$J$826,255),0))),"")</f>
        <v/>
      </c>
      <c r="G591" s="458" t="str">
        <f t="array" ref="G591">IFERROR(IF(INDEX('Disaggregation Data'!$M$475:$M$826,MATCH(RIGHT(X591,255),RIGHT('Disaggregation Data'!$J$475:$J$826,255),0))=0,(E591/F591)*100,INDEX('Disaggregation Data'!$M$475:$M$826,MATCH(RIGHT(X591,255),RIGHT('Disaggregation Data'!J$475:$J$826,255),0))),"")</f>
        <v/>
      </c>
      <c r="H591" s="392" t="str">
        <f t="array" ref="H591">IFERROR(IF(INDEX('Disaggregation Data'!$N$475:$N$826,MATCH(RIGHT(X591,255),RIGHT('Disaggregation Data'!$J$475:$J$826,255),0))=0,"",INDEX('Disaggregation Data'!$N$475:$N$826,MATCH(RIGHT(X591,255),RIGHT('Disaggregation Data'!J$475:$J$826,255),0))),"")</f>
        <v/>
      </c>
      <c r="I591" s="496"/>
      <c r="J591" s="496"/>
      <c r="K591" s="496"/>
      <c r="L591" s="496"/>
      <c r="M591" s="496"/>
      <c r="N591" s="496"/>
      <c r="O591" s="496"/>
      <c r="P591" s="496"/>
      <c r="Q591" s="496"/>
      <c r="R591" s="496"/>
      <c r="S591" s="496"/>
      <c r="T591" s="496"/>
      <c r="U591" s="392" t="str">
        <f t="array" ref="U591">IFERROR(IF(INDEX('Disaggregation Data'!$O$475:$O$826,MATCH(RIGHT(X591,255),RIGHT('Disaggregation Data'!$J$475:$J$826,255),0))=0,"",INDEX('Disaggregation Data'!$O$475:$O$826,MATCH(RIGHT(X591,255),RIGHT('Disaggregation Data'!J$475:$J$826,255),0))),"")</f>
        <v/>
      </c>
      <c r="V591" s="405" t="str">
        <f t="array" ref="V591">IFERROR(IF(INDEX('Disaggregation Data'!$P$475:$P$826,MATCH(RIGHT(X591,255),RIGHT('Disaggregation Data'!$J$475:$J$826,255),0))=0,"",INDEX('Disaggregation Data'!$P$475:$P$826,MATCH(RIGHT(X591,255),RIGHT('Disaggregation Data'!J$475:$J$826,255),0))),"")</f>
        <v/>
      </c>
      <c r="W591" s="497"/>
      <c r="X591" s="497" t="str">
        <f t="shared" si="36"/>
        <v/>
      </c>
      <c r="Y591" s="497">
        <f t="shared" si="37"/>
        <v>14</v>
      </c>
      <c r="Z591" s="497" t="str">
        <f t="shared" si="38"/>
        <v/>
      </c>
      <c r="AA591" s="497" t="b">
        <f t="shared" si="39"/>
        <v>0</v>
      </c>
      <c r="AB591" s="497" t="s">
        <v>2172</v>
      </c>
      <c r="AC591" s="497" t="str">
        <f t="array" ref="AC591">IFERROR(IF(INDEX('Disaggregation Records'!$G$95:$G$183,MATCH(LEFT(Z591,255),LEFT('Disaggregation Records'!$D$95:$D$183,255),0))=0,"",INDEX('Disaggregation Records'!$G$95:$G$183,MATCH(LEFT(Z591,255),LEFT('Disaggregation Records'!$D$95:$D$183,255),0))),"")</f>
        <v/>
      </c>
      <c r="AD591" s="497" t="s">
        <v>813</v>
      </c>
      <c r="AE591" s="218"/>
      <c r="AF591" s="494"/>
      <c r="AG591" s="494"/>
    </row>
    <row r="592" spans="1:33" ht="37.5" customHeight="1" x14ac:dyDescent="0.25">
      <c r="A592" s="367">
        <v>11</v>
      </c>
      <c r="B592" s="386" t="str">
        <f>IFERROR(VLOOKUP(A592,'Coverage Indicators - Section D'!$A$10:$Y$47,25,FALSE),"")</f>
        <v/>
      </c>
      <c r="C592" s="490" t="str">
        <f t="array" ref="C592">IFERROR(IF(INDEX('Disaggregation Records'!$E$95:$E$183,MATCH(RIGHT(Z592,255),RIGHT('Disaggregation Records'!$D$95:$D$183,255),0))=0,"",INDEX('Disaggregation Records'!$E$95:$E$183,MATCH(RIGHT(Z592,255),RIGHT('Disaggregation Records'!$D$95:$D$183,255),0))),"")</f>
        <v/>
      </c>
      <c r="D592" s="490" t="str">
        <f t="array" ref="D592">IFERROR(IF(INDEX('Disaggregation Records'!$F$95:$F$183,MATCH(RIGHT(Z592,255),RIGHT('Disaggregation Records'!$D$95:$D$183,255),0))=0,"",INDEX('Disaggregation Records'!$F$95:$F$183,MATCH(RIGHT(Z592,255),RIGHT('Disaggregation Records'!$D$95:$D$183,255),0))),"")</f>
        <v/>
      </c>
      <c r="E592" s="388" t="str">
        <f t="array" ref="E592">IFERROR(IF(INDEX('Disaggregation Data'!$K$475:$K$826,MATCH(RIGHT(X592,255),RIGHT('Disaggregation Data'!$J$475:$J$826,255),0))=0,"",INDEX('Disaggregation Data'!$K$475:$K$826,MATCH(RIGHT(X592,255),RIGHT('Disaggregation Data'!J$475:$J$826,255),0))),"")</f>
        <v/>
      </c>
      <c r="F592" s="389" t="str">
        <f t="array" ref="F592">IFERROR(IF(INDEX('Disaggregation Data'!$L$475:$L$826,MATCH(RIGHT(X592,255),RIGHT('Disaggregation Data'!$J$475:$J$826,255),0))=0,"",INDEX('Disaggregation Data'!$L$475:$L$826,MATCH(RIGHT(X592,255),RIGHT('Disaggregation Data'!J$475:$J$826,255),0))),"")</f>
        <v/>
      </c>
      <c r="G592" s="458" t="str">
        <f t="array" ref="G592">IFERROR(IF(INDEX('Disaggregation Data'!$M$475:$M$826,MATCH(RIGHT(X592,255),RIGHT('Disaggregation Data'!$J$475:$J$826,255),0))=0,(E592/F592)*100,INDEX('Disaggregation Data'!$M$475:$M$826,MATCH(RIGHT(X592,255),RIGHT('Disaggregation Data'!J$475:$J$826,255),0))),"")</f>
        <v/>
      </c>
      <c r="H592" s="392" t="str">
        <f t="array" ref="H592">IFERROR(IF(INDEX('Disaggregation Data'!$N$475:$N$826,MATCH(RIGHT(X592,255),RIGHT('Disaggregation Data'!$J$475:$J$826,255),0))=0,"",INDEX('Disaggregation Data'!$N$475:$N$826,MATCH(RIGHT(X592,255),RIGHT('Disaggregation Data'!J$475:$J$826,255),0))),"")</f>
        <v/>
      </c>
      <c r="I592" s="496"/>
      <c r="J592" s="496"/>
      <c r="K592" s="496"/>
      <c r="L592" s="496"/>
      <c r="M592" s="496"/>
      <c r="N592" s="496"/>
      <c r="O592" s="496"/>
      <c r="P592" s="496"/>
      <c r="Q592" s="496"/>
      <c r="R592" s="496"/>
      <c r="S592" s="496"/>
      <c r="T592" s="496"/>
      <c r="U592" s="392" t="str">
        <f t="array" ref="U592">IFERROR(IF(INDEX('Disaggregation Data'!$O$475:$O$826,MATCH(RIGHT(X592,255),RIGHT('Disaggregation Data'!$J$475:$J$826,255),0))=0,"",INDEX('Disaggregation Data'!$O$475:$O$826,MATCH(RIGHT(X592,255),RIGHT('Disaggregation Data'!J$475:$J$826,255),0))),"")</f>
        <v/>
      </c>
      <c r="V592" s="405" t="str">
        <f t="array" ref="V592">IFERROR(IF(INDEX('Disaggregation Data'!$P$475:$P$826,MATCH(RIGHT(X592,255),RIGHT('Disaggregation Data'!$J$475:$J$826,255),0))=0,"",INDEX('Disaggregation Data'!$P$475:$P$826,MATCH(RIGHT(X592,255),RIGHT('Disaggregation Data'!J$475:$J$826,255),0))),"")</f>
        <v/>
      </c>
      <c r="W592" s="497"/>
      <c r="X592" s="497" t="str">
        <f t="shared" si="36"/>
        <v/>
      </c>
      <c r="Y592" s="497">
        <f t="shared" si="37"/>
        <v>15</v>
      </c>
      <c r="Z592" s="497" t="str">
        <f t="shared" si="38"/>
        <v/>
      </c>
      <c r="AA592" s="497" t="b">
        <f t="shared" si="39"/>
        <v>0</v>
      </c>
      <c r="AB592" s="497" t="s">
        <v>2173</v>
      </c>
      <c r="AC592" s="497" t="str">
        <f t="array" ref="AC592">IFERROR(IF(INDEX('Disaggregation Records'!$G$95:$G$183,MATCH(LEFT(Z592,255),LEFT('Disaggregation Records'!$D$95:$D$183,255),0))=0,"",INDEX('Disaggregation Records'!$G$95:$G$183,MATCH(LEFT(Z592,255),LEFT('Disaggregation Records'!$D$95:$D$183,255),0))),"")</f>
        <v/>
      </c>
      <c r="AD592" s="497" t="s">
        <v>813</v>
      </c>
      <c r="AE592" s="218"/>
      <c r="AF592" s="494"/>
      <c r="AG592" s="494"/>
    </row>
    <row r="593" spans="1:33" ht="37.5" customHeight="1" x14ac:dyDescent="0.25">
      <c r="A593" s="367">
        <v>11</v>
      </c>
      <c r="B593" s="386" t="str">
        <f>IFERROR(VLOOKUP(A593,'Coverage Indicators - Section D'!$A$10:$Y$47,25,FALSE),"")</f>
        <v/>
      </c>
      <c r="C593" s="490" t="str">
        <f t="array" ref="C593">IFERROR(IF(INDEX('Disaggregation Records'!$E$95:$E$183,MATCH(RIGHT(Z593,255),RIGHT('Disaggregation Records'!$D$95:$D$183,255),0))=0,"",INDEX('Disaggregation Records'!$E$95:$E$183,MATCH(RIGHT(Z593,255),RIGHT('Disaggregation Records'!$D$95:$D$183,255),0))),"")</f>
        <v/>
      </c>
      <c r="D593" s="490" t="str">
        <f t="array" ref="D593">IFERROR(IF(INDEX('Disaggregation Records'!$F$95:$F$183,MATCH(RIGHT(Z593,255),RIGHT('Disaggregation Records'!$D$95:$D$183,255),0))=0,"",INDEX('Disaggregation Records'!$F$95:$F$183,MATCH(RIGHT(Z593,255),RIGHT('Disaggregation Records'!$D$95:$D$183,255),0))),"")</f>
        <v/>
      </c>
      <c r="E593" s="388" t="str">
        <f t="array" ref="E593">IFERROR(IF(INDEX('Disaggregation Data'!$K$475:$K$826,MATCH(RIGHT(X593,255),RIGHT('Disaggregation Data'!$J$475:$J$826,255),0))=0,"",INDEX('Disaggregation Data'!$K$475:$K$826,MATCH(RIGHT(X593,255),RIGHT('Disaggregation Data'!J$475:$J$826,255),0))),"")</f>
        <v/>
      </c>
      <c r="F593" s="389" t="str">
        <f t="array" ref="F593">IFERROR(IF(INDEX('Disaggregation Data'!$L$475:$L$826,MATCH(RIGHT(X593,255),RIGHT('Disaggregation Data'!$J$475:$J$826,255),0))=0,"",INDEX('Disaggregation Data'!$L$475:$L$826,MATCH(RIGHT(X593,255),RIGHT('Disaggregation Data'!J$475:$J$826,255),0))),"")</f>
        <v/>
      </c>
      <c r="G593" s="458" t="str">
        <f t="array" ref="G593">IFERROR(IF(INDEX('Disaggregation Data'!$M$475:$M$826,MATCH(RIGHT(X593,255),RIGHT('Disaggregation Data'!$J$475:$J$826,255),0))=0,(E593/F593)*100,INDEX('Disaggregation Data'!$M$475:$M$826,MATCH(RIGHT(X593,255),RIGHT('Disaggregation Data'!J$475:$J$826,255),0))),"")</f>
        <v/>
      </c>
      <c r="H593" s="392" t="str">
        <f t="array" ref="H593">IFERROR(IF(INDEX('Disaggregation Data'!$N$475:$N$826,MATCH(RIGHT(X593,255),RIGHT('Disaggregation Data'!$J$475:$J$826,255),0))=0,"",INDEX('Disaggregation Data'!$N$475:$N$826,MATCH(RIGHT(X593,255),RIGHT('Disaggregation Data'!J$475:$J$826,255),0))),"")</f>
        <v/>
      </c>
      <c r="I593" s="496"/>
      <c r="J593" s="496"/>
      <c r="K593" s="496"/>
      <c r="L593" s="496"/>
      <c r="M593" s="496"/>
      <c r="N593" s="496"/>
      <c r="O593" s="496"/>
      <c r="P593" s="496"/>
      <c r="Q593" s="496"/>
      <c r="R593" s="496"/>
      <c r="S593" s="496"/>
      <c r="T593" s="496"/>
      <c r="U593" s="392" t="str">
        <f t="array" ref="U593">IFERROR(IF(INDEX('Disaggregation Data'!$O$475:$O$826,MATCH(RIGHT(X593,255),RIGHT('Disaggregation Data'!$J$475:$J$826,255),0))=0,"",INDEX('Disaggregation Data'!$O$475:$O$826,MATCH(RIGHT(X593,255),RIGHT('Disaggregation Data'!J$475:$J$826,255),0))),"")</f>
        <v/>
      </c>
      <c r="V593" s="405" t="str">
        <f t="array" ref="V593">IFERROR(IF(INDEX('Disaggregation Data'!$P$475:$P$826,MATCH(RIGHT(X593,255),RIGHT('Disaggregation Data'!$J$475:$J$826,255),0))=0,"",INDEX('Disaggregation Data'!$P$475:$P$826,MATCH(RIGHT(X593,255),RIGHT('Disaggregation Data'!J$475:$J$826,255),0))),"")</f>
        <v/>
      </c>
      <c r="W593" s="497"/>
      <c r="X593" s="497" t="str">
        <f t="shared" si="36"/>
        <v/>
      </c>
      <c r="Y593" s="497">
        <f t="shared" si="37"/>
        <v>16</v>
      </c>
      <c r="Z593" s="497" t="str">
        <f t="shared" si="38"/>
        <v/>
      </c>
      <c r="AA593" s="497" t="b">
        <f t="shared" si="39"/>
        <v>0</v>
      </c>
      <c r="AB593" s="497" t="s">
        <v>2174</v>
      </c>
      <c r="AC593" s="497" t="str">
        <f t="array" ref="AC593">IFERROR(IF(INDEX('Disaggregation Records'!$G$95:$G$183,MATCH(LEFT(Z593,255),LEFT('Disaggregation Records'!$D$95:$D$183,255),0))=0,"",INDEX('Disaggregation Records'!$G$95:$G$183,MATCH(LEFT(Z593,255),LEFT('Disaggregation Records'!$D$95:$D$183,255),0))),"")</f>
        <v/>
      </c>
      <c r="AD593" s="497" t="s">
        <v>813</v>
      </c>
      <c r="AE593" s="218"/>
      <c r="AF593" s="494"/>
      <c r="AG593" s="494"/>
    </row>
    <row r="594" spans="1:33" ht="37.5" customHeight="1" x14ac:dyDescent="0.25">
      <c r="A594" s="367">
        <v>11</v>
      </c>
      <c r="B594" s="386" t="str">
        <f>IFERROR(VLOOKUP(A594,'Coverage Indicators - Section D'!$A$10:$Y$47,25,FALSE),"")</f>
        <v/>
      </c>
      <c r="C594" s="490" t="str">
        <f t="array" ref="C594">IFERROR(IF(INDEX('Disaggregation Records'!$E$95:$E$183,MATCH(RIGHT(Z594,255),RIGHT('Disaggregation Records'!$D$95:$D$183,255),0))=0,"",INDEX('Disaggregation Records'!$E$95:$E$183,MATCH(RIGHT(Z594,255),RIGHT('Disaggregation Records'!$D$95:$D$183,255),0))),"")</f>
        <v/>
      </c>
      <c r="D594" s="490" t="str">
        <f t="array" ref="D594">IFERROR(IF(INDEX('Disaggregation Records'!$F$95:$F$183,MATCH(RIGHT(Z594,255),RIGHT('Disaggregation Records'!$D$95:$D$183,255),0))=0,"",INDEX('Disaggregation Records'!$F$95:$F$183,MATCH(RIGHT(Z594,255),RIGHT('Disaggregation Records'!$D$95:$D$183,255),0))),"")</f>
        <v/>
      </c>
      <c r="E594" s="388" t="str">
        <f t="array" ref="E594">IFERROR(IF(INDEX('Disaggregation Data'!$K$475:$K$826,MATCH(RIGHT(X594,255),RIGHT('Disaggregation Data'!$J$475:$J$826,255),0))=0,"",INDEX('Disaggregation Data'!$K$475:$K$826,MATCH(RIGHT(X594,255),RIGHT('Disaggregation Data'!J$475:$J$826,255),0))),"")</f>
        <v/>
      </c>
      <c r="F594" s="389" t="str">
        <f t="array" ref="F594">IFERROR(IF(INDEX('Disaggregation Data'!$L$475:$L$826,MATCH(RIGHT(X594,255),RIGHT('Disaggregation Data'!$J$475:$J$826,255),0))=0,"",INDEX('Disaggregation Data'!$L$475:$L$826,MATCH(RIGHT(X594,255),RIGHT('Disaggregation Data'!J$475:$J$826,255),0))),"")</f>
        <v/>
      </c>
      <c r="G594" s="458" t="str">
        <f t="array" ref="G594">IFERROR(IF(INDEX('Disaggregation Data'!$M$475:$M$826,MATCH(RIGHT(X594,255),RIGHT('Disaggregation Data'!$J$475:$J$826,255),0))=0,(E594/F594)*100,INDEX('Disaggregation Data'!$M$475:$M$826,MATCH(RIGHT(X594,255),RIGHT('Disaggregation Data'!J$475:$J$826,255),0))),"")</f>
        <v/>
      </c>
      <c r="H594" s="392" t="str">
        <f t="array" ref="H594">IFERROR(IF(INDEX('Disaggregation Data'!$N$475:$N$826,MATCH(RIGHT(X594,255),RIGHT('Disaggregation Data'!$J$475:$J$826,255),0))=0,"",INDEX('Disaggregation Data'!$N$475:$N$826,MATCH(RIGHT(X594,255),RIGHT('Disaggregation Data'!J$475:$J$826,255),0))),"")</f>
        <v/>
      </c>
      <c r="I594" s="496"/>
      <c r="J594" s="496"/>
      <c r="K594" s="496"/>
      <c r="L594" s="496"/>
      <c r="M594" s="496"/>
      <c r="N594" s="496"/>
      <c r="O594" s="496"/>
      <c r="P594" s="496"/>
      <c r="Q594" s="496"/>
      <c r="R594" s="496"/>
      <c r="S594" s="496"/>
      <c r="T594" s="496"/>
      <c r="U594" s="392" t="str">
        <f t="array" ref="U594">IFERROR(IF(INDEX('Disaggregation Data'!$O$475:$O$826,MATCH(RIGHT(X594,255),RIGHT('Disaggregation Data'!$J$475:$J$826,255),0))=0,"",INDEX('Disaggregation Data'!$O$475:$O$826,MATCH(RIGHT(X594,255),RIGHT('Disaggregation Data'!J$475:$J$826,255),0))),"")</f>
        <v/>
      </c>
      <c r="V594" s="405" t="str">
        <f t="array" ref="V594">IFERROR(IF(INDEX('Disaggregation Data'!$P$475:$P$826,MATCH(RIGHT(X594,255),RIGHT('Disaggregation Data'!$J$475:$J$826,255),0))=0,"",INDEX('Disaggregation Data'!$P$475:$P$826,MATCH(RIGHT(X594,255),RIGHT('Disaggregation Data'!J$475:$J$826,255),0))),"")</f>
        <v/>
      </c>
      <c r="W594" s="497"/>
      <c r="X594" s="497" t="str">
        <f t="shared" si="36"/>
        <v/>
      </c>
      <c r="Y594" s="497">
        <f t="shared" si="37"/>
        <v>17</v>
      </c>
      <c r="Z594" s="497" t="str">
        <f t="shared" si="38"/>
        <v/>
      </c>
      <c r="AA594" s="497" t="b">
        <f t="shared" si="39"/>
        <v>0</v>
      </c>
      <c r="AB594" s="497" t="s">
        <v>2175</v>
      </c>
      <c r="AC594" s="497" t="str">
        <f t="array" ref="AC594">IFERROR(IF(INDEX('Disaggregation Records'!$G$95:$G$183,MATCH(LEFT(Z594,255),LEFT('Disaggregation Records'!$D$95:$D$183,255),0))=0,"",INDEX('Disaggregation Records'!$G$95:$G$183,MATCH(LEFT(Z594,255),LEFT('Disaggregation Records'!$D$95:$D$183,255),0))),"")</f>
        <v/>
      </c>
      <c r="AD594" s="497" t="s">
        <v>813</v>
      </c>
      <c r="AE594" s="218"/>
      <c r="AF594" s="494"/>
      <c r="AG594" s="494"/>
    </row>
    <row r="595" spans="1:33" ht="37.5" customHeight="1" x14ac:dyDescent="0.25">
      <c r="A595" s="367">
        <v>11</v>
      </c>
      <c r="B595" s="386" t="str">
        <f>IFERROR(VLOOKUP(A595,'Coverage Indicators - Section D'!$A$10:$Y$47,25,FALSE),"")</f>
        <v/>
      </c>
      <c r="C595" s="490" t="str">
        <f t="array" ref="C595">IFERROR(IF(INDEX('Disaggregation Records'!$E$95:$E$183,MATCH(RIGHT(Z595,255),RIGHT('Disaggregation Records'!$D$95:$D$183,255),0))=0,"",INDEX('Disaggregation Records'!$E$95:$E$183,MATCH(RIGHT(Z595,255),RIGHT('Disaggregation Records'!$D$95:$D$183,255),0))),"")</f>
        <v/>
      </c>
      <c r="D595" s="490" t="str">
        <f t="array" ref="D595">IFERROR(IF(INDEX('Disaggregation Records'!$F$95:$F$183,MATCH(RIGHT(Z595,255),RIGHT('Disaggregation Records'!$D$95:$D$183,255),0))=0,"",INDEX('Disaggregation Records'!$F$95:$F$183,MATCH(RIGHT(Z595,255),RIGHT('Disaggregation Records'!$D$95:$D$183,255),0))),"")</f>
        <v/>
      </c>
      <c r="E595" s="388" t="str">
        <f t="array" ref="E595">IFERROR(IF(INDEX('Disaggregation Data'!$K$475:$K$826,MATCH(RIGHT(X595,255),RIGHT('Disaggregation Data'!$J$475:$J$826,255),0))=0,"",INDEX('Disaggregation Data'!$K$475:$K$826,MATCH(RIGHT(X595,255),RIGHT('Disaggregation Data'!J$475:$J$826,255),0))),"")</f>
        <v/>
      </c>
      <c r="F595" s="389" t="str">
        <f t="array" ref="F595">IFERROR(IF(INDEX('Disaggregation Data'!$L$475:$L$826,MATCH(RIGHT(X595,255),RIGHT('Disaggregation Data'!$J$475:$J$826,255),0))=0,"",INDEX('Disaggregation Data'!$L$475:$L$826,MATCH(RIGHT(X595,255),RIGHT('Disaggregation Data'!J$475:$J$826,255),0))),"")</f>
        <v/>
      </c>
      <c r="G595" s="458" t="str">
        <f t="array" ref="G595">IFERROR(IF(INDEX('Disaggregation Data'!$M$475:$M$826,MATCH(RIGHT(X595,255),RIGHT('Disaggregation Data'!$J$475:$J$826,255),0))=0,(E595/F595)*100,INDEX('Disaggregation Data'!$M$475:$M$826,MATCH(RIGHT(X595,255),RIGHT('Disaggregation Data'!J$475:$J$826,255),0))),"")</f>
        <v/>
      </c>
      <c r="H595" s="392" t="str">
        <f t="array" ref="H595">IFERROR(IF(INDEX('Disaggregation Data'!$N$475:$N$826,MATCH(RIGHT(X595,255),RIGHT('Disaggregation Data'!$J$475:$J$826,255),0))=0,"",INDEX('Disaggregation Data'!$N$475:$N$826,MATCH(RIGHT(X595,255),RIGHT('Disaggregation Data'!J$475:$J$826,255),0))),"")</f>
        <v/>
      </c>
      <c r="I595" s="496"/>
      <c r="J595" s="496"/>
      <c r="K595" s="496"/>
      <c r="L595" s="496"/>
      <c r="M595" s="496"/>
      <c r="N595" s="496"/>
      <c r="O595" s="496"/>
      <c r="P595" s="496"/>
      <c r="Q595" s="496"/>
      <c r="R595" s="496"/>
      <c r="S595" s="496"/>
      <c r="T595" s="496"/>
      <c r="U595" s="392" t="str">
        <f t="array" ref="U595">IFERROR(IF(INDEX('Disaggregation Data'!$O$475:$O$826,MATCH(RIGHT(X595,255),RIGHT('Disaggregation Data'!$J$475:$J$826,255),0))=0,"",INDEX('Disaggregation Data'!$O$475:$O$826,MATCH(RIGHT(X595,255),RIGHT('Disaggregation Data'!J$475:$J$826,255),0))),"")</f>
        <v/>
      </c>
      <c r="V595" s="405" t="str">
        <f t="array" ref="V595">IFERROR(IF(INDEX('Disaggregation Data'!$P$475:$P$826,MATCH(RIGHT(X595,255),RIGHT('Disaggregation Data'!$J$475:$J$826,255),0))=0,"",INDEX('Disaggregation Data'!$P$475:$P$826,MATCH(RIGHT(X595,255),RIGHT('Disaggregation Data'!J$475:$J$826,255),0))),"")</f>
        <v/>
      </c>
      <c r="W595" s="497"/>
      <c r="X595" s="497" t="str">
        <f t="shared" si="36"/>
        <v/>
      </c>
      <c r="Y595" s="497">
        <f t="shared" si="37"/>
        <v>18</v>
      </c>
      <c r="Z595" s="497" t="str">
        <f t="shared" si="38"/>
        <v/>
      </c>
      <c r="AA595" s="497" t="b">
        <f t="shared" si="39"/>
        <v>0</v>
      </c>
      <c r="AB595" s="497" t="s">
        <v>2176</v>
      </c>
      <c r="AC595" s="497" t="str">
        <f t="array" ref="AC595">IFERROR(IF(INDEX('Disaggregation Records'!$G$95:$G$183,MATCH(LEFT(Z595,255),LEFT('Disaggregation Records'!$D$95:$D$183,255),0))=0,"",INDEX('Disaggregation Records'!$G$95:$G$183,MATCH(LEFT(Z595,255),LEFT('Disaggregation Records'!$D$95:$D$183,255),0))),"")</f>
        <v/>
      </c>
      <c r="AD595" s="497" t="s">
        <v>813</v>
      </c>
      <c r="AE595" s="218"/>
      <c r="AF595" s="494"/>
      <c r="AG595" s="494"/>
    </row>
    <row r="596" spans="1:33" ht="37.5" customHeight="1" x14ac:dyDescent="0.25">
      <c r="A596" s="367">
        <v>11</v>
      </c>
      <c r="B596" s="386" t="str">
        <f>IFERROR(VLOOKUP(A596,'Coverage Indicators - Section D'!$A$10:$Y$47,25,FALSE),"")</f>
        <v/>
      </c>
      <c r="C596" s="490" t="str">
        <f t="array" ref="C596">IFERROR(IF(INDEX('Disaggregation Records'!$E$95:$E$183,MATCH(RIGHT(Z596,255),RIGHT('Disaggregation Records'!$D$95:$D$183,255),0))=0,"",INDEX('Disaggregation Records'!$E$95:$E$183,MATCH(RIGHT(Z596,255),RIGHT('Disaggregation Records'!$D$95:$D$183,255),0))),"")</f>
        <v/>
      </c>
      <c r="D596" s="490" t="str">
        <f t="array" ref="D596">IFERROR(IF(INDEX('Disaggregation Records'!$F$95:$F$183,MATCH(RIGHT(Z596,255),RIGHT('Disaggregation Records'!$D$95:$D$183,255),0))=0,"",INDEX('Disaggregation Records'!$F$95:$F$183,MATCH(RIGHT(Z596,255),RIGHT('Disaggregation Records'!$D$95:$D$183,255),0))),"")</f>
        <v/>
      </c>
      <c r="E596" s="388" t="str">
        <f t="array" ref="E596">IFERROR(IF(INDEX('Disaggregation Data'!$K$475:$K$826,MATCH(RIGHT(X596,255),RIGHT('Disaggregation Data'!$J$475:$J$826,255),0))=0,"",INDEX('Disaggregation Data'!$K$475:$K$826,MATCH(RIGHT(X596,255),RIGHT('Disaggregation Data'!J$475:$J$826,255),0))),"")</f>
        <v/>
      </c>
      <c r="F596" s="389" t="str">
        <f t="array" ref="F596">IFERROR(IF(INDEX('Disaggregation Data'!$L$475:$L$826,MATCH(RIGHT(X596,255),RIGHT('Disaggregation Data'!$J$475:$J$826,255),0))=0,"",INDEX('Disaggregation Data'!$L$475:$L$826,MATCH(RIGHT(X596,255),RIGHT('Disaggregation Data'!J$475:$J$826,255),0))),"")</f>
        <v/>
      </c>
      <c r="G596" s="458" t="str">
        <f t="array" ref="G596">IFERROR(IF(INDEX('Disaggregation Data'!$M$475:$M$826,MATCH(RIGHT(X596,255),RIGHT('Disaggregation Data'!$J$475:$J$826,255),0))=0,(E596/F596)*100,INDEX('Disaggregation Data'!$M$475:$M$826,MATCH(RIGHT(X596,255),RIGHT('Disaggregation Data'!J$475:$J$826,255),0))),"")</f>
        <v/>
      </c>
      <c r="H596" s="392" t="str">
        <f t="array" ref="H596">IFERROR(IF(INDEX('Disaggregation Data'!$N$475:$N$826,MATCH(RIGHT(X596,255),RIGHT('Disaggregation Data'!$J$475:$J$826,255),0))=0,"",INDEX('Disaggregation Data'!$N$475:$N$826,MATCH(RIGHT(X596,255),RIGHT('Disaggregation Data'!J$475:$J$826,255),0))),"")</f>
        <v/>
      </c>
      <c r="I596" s="496"/>
      <c r="J596" s="496"/>
      <c r="K596" s="496"/>
      <c r="L596" s="496"/>
      <c r="M596" s="496"/>
      <c r="N596" s="496"/>
      <c r="O596" s="496"/>
      <c r="P596" s="496"/>
      <c r="Q596" s="496"/>
      <c r="R596" s="496"/>
      <c r="S596" s="496"/>
      <c r="T596" s="496"/>
      <c r="U596" s="392" t="str">
        <f t="array" ref="U596">IFERROR(IF(INDEX('Disaggregation Data'!$O$475:$O$826,MATCH(RIGHT(X596,255),RIGHT('Disaggregation Data'!$J$475:$J$826,255),0))=0,"",INDEX('Disaggregation Data'!$O$475:$O$826,MATCH(RIGHT(X596,255),RIGHT('Disaggregation Data'!J$475:$J$826,255),0))),"")</f>
        <v/>
      </c>
      <c r="V596" s="405" t="str">
        <f t="array" ref="V596">IFERROR(IF(INDEX('Disaggregation Data'!$P$475:$P$826,MATCH(RIGHT(X596,255),RIGHT('Disaggregation Data'!$J$475:$J$826,255),0))=0,"",INDEX('Disaggregation Data'!$P$475:$P$826,MATCH(RIGHT(X596,255),RIGHT('Disaggregation Data'!J$475:$J$826,255),0))),"")</f>
        <v/>
      </c>
      <c r="W596" s="497"/>
      <c r="X596" s="497" t="str">
        <f t="shared" si="36"/>
        <v/>
      </c>
      <c r="Y596" s="497">
        <f t="shared" si="37"/>
        <v>19</v>
      </c>
      <c r="Z596" s="497" t="str">
        <f t="shared" si="38"/>
        <v/>
      </c>
      <c r="AA596" s="497" t="b">
        <f t="shared" si="39"/>
        <v>0</v>
      </c>
      <c r="AB596" s="497" t="s">
        <v>2177</v>
      </c>
      <c r="AC596" s="497" t="str">
        <f t="array" ref="AC596">IFERROR(IF(INDEX('Disaggregation Records'!$G$95:$G$183,MATCH(LEFT(Z596,255),LEFT('Disaggregation Records'!$D$95:$D$183,255),0))=0,"",INDEX('Disaggregation Records'!$G$95:$G$183,MATCH(LEFT(Z596,255),LEFT('Disaggregation Records'!$D$95:$D$183,255),0))),"")</f>
        <v/>
      </c>
      <c r="AD596" s="497" t="s">
        <v>813</v>
      </c>
      <c r="AE596" s="218"/>
      <c r="AF596" s="494"/>
      <c r="AG596" s="494"/>
    </row>
    <row r="597" spans="1:33" ht="37.5" customHeight="1" x14ac:dyDescent="0.25">
      <c r="A597" s="367">
        <v>12</v>
      </c>
      <c r="B597" s="386" t="str">
        <f>IFERROR(VLOOKUP(A597,'Coverage Indicators - Section D'!$A$10:$Y$47,25,FALSE),"")</f>
        <v/>
      </c>
      <c r="C597" s="490" t="str">
        <f t="array" ref="C597">IFERROR(IF(INDEX('Disaggregation Records'!$E$95:$E$183,MATCH(RIGHT(Z597,255),RIGHT('Disaggregation Records'!$D$95:$D$183,255),0))=0,"",INDEX('Disaggregation Records'!$E$95:$E$183,MATCH(RIGHT(Z597,255),RIGHT('Disaggregation Records'!$D$95:$D$183,255),0))),"")</f>
        <v/>
      </c>
      <c r="D597" s="490" t="str">
        <f t="array" ref="D597">IFERROR(IF(INDEX('Disaggregation Records'!$F$95:$F$183,MATCH(RIGHT(Z597,255),RIGHT('Disaggregation Records'!$D$95:$D$183,255),0))=0,"",INDEX('Disaggregation Records'!$F$95:$F$183,MATCH(RIGHT(Z597,255),RIGHT('Disaggregation Records'!$D$95:$D$183,255),0))),"")</f>
        <v/>
      </c>
      <c r="E597" s="388" t="str">
        <f t="array" ref="E597">IFERROR(IF(INDEX('Disaggregation Data'!$K$475:$K$826,MATCH(RIGHT(X597,255),RIGHT('Disaggregation Data'!$J$475:$J$826,255),0))=0,"",INDEX('Disaggregation Data'!$K$475:$K$826,MATCH(RIGHT(X597,255),RIGHT('Disaggregation Data'!J$475:$J$826,255),0))),"")</f>
        <v/>
      </c>
      <c r="F597" s="389" t="str">
        <f t="array" ref="F597">IFERROR(IF(INDEX('Disaggregation Data'!$L$475:$L$826,MATCH(RIGHT(X597,255),RIGHT('Disaggregation Data'!$J$475:$J$826,255),0))=0,"",INDEX('Disaggregation Data'!$L$475:$L$826,MATCH(RIGHT(X597,255),RIGHT('Disaggregation Data'!J$475:$J$826,255),0))),"")</f>
        <v/>
      </c>
      <c r="G597" s="458" t="str">
        <f t="array" ref="G597">IFERROR(IF(INDEX('Disaggregation Data'!$M$475:$M$826,MATCH(RIGHT(X597,255),RIGHT('Disaggregation Data'!$J$475:$J$826,255),0))=0,(E597/F597)*100,INDEX('Disaggregation Data'!$M$475:$M$826,MATCH(RIGHT(X597,255),RIGHT('Disaggregation Data'!J$475:$J$826,255),0))),"")</f>
        <v/>
      </c>
      <c r="H597" s="392" t="str">
        <f t="array" ref="H597">IFERROR(IF(INDEX('Disaggregation Data'!$N$475:$N$826,MATCH(RIGHT(X597,255),RIGHT('Disaggregation Data'!$J$475:$J$826,255),0))=0,"",INDEX('Disaggregation Data'!$N$475:$N$826,MATCH(RIGHT(X597,255),RIGHT('Disaggregation Data'!J$475:$J$826,255),0))),"")</f>
        <v/>
      </c>
      <c r="I597" s="496"/>
      <c r="J597" s="496"/>
      <c r="K597" s="496"/>
      <c r="L597" s="496"/>
      <c r="M597" s="496"/>
      <c r="N597" s="496"/>
      <c r="O597" s="496"/>
      <c r="P597" s="496"/>
      <c r="Q597" s="496"/>
      <c r="R597" s="496"/>
      <c r="S597" s="496"/>
      <c r="T597" s="496"/>
      <c r="U597" s="392" t="str">
        <f t="array" ref="U597">IFERROR(IF(INDEX('Disaggregation Data'!$O$475:$O$826,MATCH(RIGHT(X597,255),RIGHT('Disaggregation Data'!$J$475:$J$826,255),0))=0,"",INDEX('Disaggregation Data'!$O$475:$O$826,MATCH(RIGHT(X597,255),RIGHT('Disaggregation Data'!J$475:$J$826,255),0))),"")</f>
        <v/>
      </c>
      <c r="V597" s="405" t="str">
        <f t="array" ref="V597">IFERROR(IF(INDEX('Disaggregation Data'!$P$475:$P$826,MATCH(RIGHT(X597,255),RIGHT('Disaggregation Data'!$J$475:$J$826,255),0))=0,"",INDEX('Disaggregation Data'!$P$475:$P$826,MATCH(RIGHT(X597,255),RIGHT('Disaggregation Data'!J$475:$J$826,255),0))),"")</f>
        <v/>
      </c>
      <c r="W597" s="497"/>
      <c r="X597" s="497" t="str">
        <f t="shared" si="36"/>
        <v/>
      </c>
      <c r="Y597" s="497">
        <f t="shared" si="37"/>
        <v>20</v>
      </c>
      <c r="Z597" s="497" t="str">
        <f t="shared" si="38"/>
        <v/>
      </c>
      <c r="AA597" s="497" t="b">
        <f t="shared" si="39"/>
        <v>0</v>
      </c>
      <c r="AB597" s="497" t="s">
        <v>2178</v>
      </c>
      <c r="AC597" s="497" t="str">
        <f t="array" ref="AC597">IFERROR(IF(INDEX('Disaggregation Records'!$G$95:$G$183,MATCH(LEFT(Z597,255),LEFT('Disaggregation Records'!$D$95:$D$183,255),0))=0,"",INDEX('Disaggregation Records'!$G$95:$G$183,MATCH(LEFT(Z597,255),LEFT('Disaggregation Records'!$D$95:$D$183,255),0))),"")</f>
        <v/>
      </c>
      <c r="AD597" s="497" t="s">
        <v>814</v>
      </c>
      <c r="AE597" s="218"/>
      <c r="AF597" s="494"/>
      <c r="AG597" s="494"/>
    </row>
    <row r="598" spans="1:33" ht="37.5" customHeight="1" x14ac:dyDescent="0.25">
      <c r="A598" s="367">
        <v>12</v>
      </c>
      <c r="B598" s="386" t="str">
        <f>IFERROR(VLOOKUP(A598,'Coverage Indicators - Section D'!$A$10:$Y$47,25,FALSE),"")</f>
        <v/>
      </c>
      <c r="C598" s="490" t="str">
        <f t="array" ref="C598">IFERROR(IF(INDEX('Disaggregation Records'!$E$95:$E$183,MATCH(RIGHT(Z598,255),RIGHT('Disaggregation Records'!$D$95:$D$183,255),0))=0,"",INDEX('Disaggregation Records'!$E$95:$E$183,MATCH(RIGHT(Z598,255),RIGHT('Disaggregation Records'!$D$95:$D$183,255),0))),"")</f>
        <v/>
      </c>
      <c r="D598" s="490" t="str">
        <f t="array" ref="D598">IFERROR(IF(INDEX('Disaggregation Records'!$F$95:$F$183,MATCH(RIGHT(Z598,255),RIGHT('Disaggregation Records'!$D$95:$D$183,255),0))=0,"",INDEX('Disaggregation Records'!$F$95:$F$183,MATCH(RIGHT(Z598,255),RIGHT('Disaggregation Records'!$D$95:$D$183,255),0))),"")</f>
        <v/>
      </c>
      <c r="E598" s="388" t="str">
        <f t="array" ref="E598">IFERROR(IF(INDEX('Disaggregation Data'!$K$475:$K$826,MATCH(RIGHT(X598,255),RIGHT('Disaggregation Data'!$J$475:$J$826,255),0))=0,"",INDEX('Disaggregation Data'!$K$475:$K$826,MATCH(RIGHT(X598,255),RIGHT('Disaggregation Data'!J$475:$J$826,255),0))),"")</f>
        <v/>
      </c>
      <c r="F598" s="389" t="str">
        <f t="array" ref="F598">IFERROR(IF(INDEX('Disaggregation Data'!$L$475:$L$826,MATCH(RIGHT(X598,255),RIGHT('Disaggregation Data'!$J$475:$J$826,255),0))=0,"",INDEX('Disaggregation Data'!$L$475:$L$826,MATCH(RIGHT(X598,255),RIGHT('Disaggregation Data'!J$475:$J$826,255),0))),"")</f>
        <v/>
      </c>
      <c r="G598" s="458" t="str">
        <f t="array" ref="G598">IFERROR(IF(INDEX('Disaggregation Data'!$M$475:$M$826,MATCH(RIGHT(X598,255),RIGHT('Disaggregation Data'!$J$475:$J$826,255),0))=0,(E598/F598)*100,INDEX('Disaggregation Data'!$M$475:$M$826,MATCH(RIGHT(X598,255),RIGHT('Disaggregation Data'!J$475:$J$826,255),0))),"")</f>
        <v/>
      </c>
      <c r="H598" s="392" t="str">
        <f t="array" ref="H598">IFERROR(IF(INDEX('Disaggregation Data'!$N$475:$N$826,MATCH(RIGHT(X598,255),RIGHT('Disaggregation Data'!$J$475:$J$826,255),0))=0,"",INDEX('Disaggregation Data'!$N$475:$N$826,MATCH(RIGHT(X598,255),RIGHT('Disaggregation Data'!J$475:$J$826,255),0))),"")</f>
        <v/>
      </c>
      <c r="I598" s="496"/>
      <c r="J598" s="496"/>
      <c r="K598" s="496"/>
      <c r="L598" s="496"/>
      <c r="M598" s="496"/>
      <c r="N598" s="496"/>
      <c r="O598" s="496"/>
      <c r="P598" s="496"/>
      <c r="Q598" s="496"/>
      <c r="R598" s="496"/>
      <c r="S598" s="496"/>
      <c r="T598" s="496"/>
      <c r="U598" s="392" t="str">
        <f t="array" ref="U598">IFERROR(IF(INDEX('Disaggregation Data'!$O$475:$O$826,MATCH(RIGHT(X598,255),RIGHT('Disaggregation Data'!$J$475:$J$826,255),0))=0,"",INDEX('Disaggregation Data'!$O$475:$O$826,MATCH(RIGHT(X598,255),RIGHT('Disaggregation Data'!J$475:$J$826,255),0))),"")</f>
        <v/>
      </c>
      <c r="V598" s="405" t="str">
        <f t="array" ref="V598">IFERROR(IF(INDEX('Disaggregation Data'!$P$475:$P$826,MATCH(RIGHT(X598,255),RIGHT('Disaggregation Data'!$J$475:$J$826,255),0))=0,"",INDEX('Disaggregation Data'!$P$475:$P$826,MATCH(RIGHT(X598,255),RIGHT('Disaggregation Data'!J$475:$J$826,255),0))),"")</f>
        <v/>
      </c>
      <c r="W598" s="497"/>
      <c r="X598" s="497" t="str">
        <f t="shared" si="36"/>
        <v/>
      </c>
      <c r="Y598" s="497">
        <f t="shared" si="37"/>
        <v>21</v>
      </c>
      <c r="Z598" s="497" t="str">
        <f t="shared" si="38"/>
        <v/>
      </c>
      <c r="AA598" s="497" t="b">
        <f t="shared" si="39"/>
        <v>0</v>
      </c>
      <c r="AB598" s="497" t="s">
        <v>2179</v>
      </c>
      <c r="AC598" s="497" t="str">
        <f t="array" ref="AC598">IFERROR(IF(INDEX('Disaggregation Records'!$G$95:$G$183,MATCH(LEFT(Z598,255),LEFT('Disaggregation Records'!$D$95:$D$183,255),0))=0,"",INDEX('Disaggregation Records'!$G$95:$G$183,MATCH(LEFT(Z598,255),LEFT('Disaggregation Records'!$D$95:$D$183,255),0))),"")</f>
        <v/>
      </c>
      <c r="AD598" s="497" t="s">
        <v>814</v>
      </c>
      <c r="AE598" s="218"/>
      <c r="AF598" s="494"/>
      <c r="AG598" s="494"/>
    </row>
    <row r="599" spans="1:33" ht="37.5" customHeight="1" x14ac:dyDescent="0.25">
      <c r="A599" s="367">
        <v>12</v>
      </c>
      <c r="B599" s="386" t="str">
        <f>IFERROR(VLOOKUP(A599,'Coverage Indicators - Section D'!$A$10:$Y$47,25,FALSE),"")</f>
        <v/>
      </c>
      <c r="C599" s="490" t="str">
        <f t="array" ref="C599">IFERROR(IF(INDEX('Disaggregation Records'!$E$95:$E$183,MATCH(RIGHT(Z599,255),RIGHT('Disaggregation Records'!$D$95:$D$183,255),0))=0,"",INDEX('Disaggregation Records'!$E$95:$E$183,MATCH(RIGHT(Z599,255),RIGHT('Disaggregation Records'!$D$95:$D$183,255),0))),"")</f>
        <v/>
      </c>
      <c r="D599" s="490" t="str">
        <f t="array" ref="D599">IFERROR(IF(INDEX('Disaggregation Records'!$F$95:$F$183,MATCH(RIGHT(Z599,255),RIGHT('Disaggregation Records'!$D$95:$D$183,255),0))=0,"",INDEX('Disaggregation Records'!$F$95:$F$183,MATCH(RIGHT(Z599,255),RIGHT('Disaggregation Records'!$D$95:$D$183,255),0))),"")</f>
        <v/>
      </c>
      <c r="E599" s="388" t="str">
        <f t="array" ref="E599">IFERROR(IF(INDEX('Disaggregation Data'!$K$475:$K$826,MATCH(RIGHT(X599,255),RIGHT('Disaggregation Data'!$J$475:$J$826,255),0))=0,"",INDEX('Disaggregation Data'!$K$475:$K$826,MATCH(RIGHT(X599,255),RIGHT('Disaggregation Data'!J$475:$J$826,255),0))),"")</f>
        <v/>
      </c>
      <c r="F599" s="389" t="str">
        <f t="array" ref="F599">IFERROR(IF(INDEX('Disaggregation Data'!$L$475:$L$826,MATCH(RIGHT(X599,255),RIGHT('Disaggregation Data'!$J$475:$J$826,255),0))=0,"",INDEX('Disaggregation Data'!$L$475:$L$826,MATCH(RIGHT(X599,255),RIGHT('Disaggregation Data'!J$475:$J$826,255),0))),"")</f>
        <v/>
      </c>
      <c r="G599" s="458" t="str">
        <f t="array" ref="G599">IFERROR(IF(INDEX('Disaggregation Data'!$M$475:$M$826,MATCH(RIGHT(X599,255),RIGHT('Disaggregation Data'!$J$475:$J$826,255),0))=0,(E599/F599)*100,INDEX('Disaggregation Data'!$M$475:$M$826,MATCH(RIGHT(X599,255),RIGHT('Disaggregation Data'!J$475:$J$826,255),0))),"")</f>
        <v/>
      </c>
      <c r="H599" s="392" t="str">
        <f t="array" ref="H599">IFERROR(IF(INDEX('Disaggregation Data'!$N$475:$N$826,MATCH(RIGHT(X599,255),RIGHT('Disaggregation Data'!$J$475:$J$826,255),0))=0,"",INDEX('Disaggregation Data'!$N$475:$N$826,MATCH(RIGHT(X599,255),RIGHT('Disaggregation Data'!J$475:$J$826,255),0))),"")</f>
        <v/>
      </c>
      <c r="I599" s="496"/>
      <c r="J599" s="496"/>
      <c r="K599" s="496"/>
      <c r="L599" s="496"/>
      <c r="M599" s="496"/>
      <c r="N599" s="496"/>
      <c r="O599" s="496"/>
      <c r="P599" s="496"/>
      <c r="Q599" s="496"/>
      <c r="R599" s="496"/>
      <c r="S599" s="496"/>
      <c r="T599" s="496"/>
      <c r="U599" s="392" t="str">
        <f t="array" ref="U599">IFERROR(IF(INDEX('Disaggregation Data'!$O$475:$O$826,MATCH(RIGHT(X599,255),RIGHT('Disaggregation Data'!$J$475:$J$826,255),0))=0,"",INDEX('Disaggregation Data'!$O$475:$O$826,MATCH(RIGHT(X599,255),RIGHT('Disaggregation Data'!J$475:$J$826,255),0))),"")</f>
        <v/>
      </c>
      <c r="V599" s="405" t="str">
        <f t="array" ref="V599">IFERROR(IF(INDEX('Disaggregation Data'!$P$475:$P$826,MATCH(RIGHT(X599,255),RIGHT('Disaggregation Data'!$J$475:$J$826,255),0))=0,"",INDEX('Disaggregation Data'!$P$475:$P$826,MATCH(RIGHT(X599,255),RIGHT('Disaggregation Data'!J$475:$J$826,255),0))),"")</f>
        <v/>
      </c>
      <c r="W599" s="497"/>
      <c r="X599" s="497" t="str">
        <f t="shared" si="36"/>
        <v/>
      </c>
      <c r="Y599" s="497">
        <f t="shared" si="37"/>
        <v>22</v>
      </c>
      <c r="Z599" s="497" t="str">
        <f t="shared" si="38"/>
        <v/>
      </c>
      <c r="AA599" s="497" t="b">
        <f t="shared" si="39"/>
        <v>0</v>
      </c>
      <c r="AB599" s="497" t="s">
        <v>2180</v>
      </c>
      <c r="AC599" s="497" t="str">
        <f t="array" ref="AC599">IFERROR(IF(INDEX('Disaggregation Records'!$G$95:$G$183,MATCH(LEFT(Z599,255),LEFT('Disaggregation Records'!$D$95:$D$183,255),0))=0,"",INDEX('Disaggregation Records'!$G$95:$G$183,MATCH(LEFT(Z599,255),LEFT('Disaggregation Records'!$D$95:$D$183,255),0))),"")</f>
        <v/>
      </c>
      <c r="AD599" s="497" t="s">
        <v>814</v>
      </c>
      <c r="AE599" s="218"/>
      <c r="AF599" s="494"/>
      <c r="AG599" s="494"/>
    </row>
    <row r="600" spans="1:33" ht="37.5" customHeight="1" x14ac:dyDescent="0.25">
      <c r="A600" s="367">
        <v>12</v>
      </c>
      <c r="B600" s="386" t="str">
        <f>IFERROR(VLOOKUP(A600,'Coverage Indicators - Section D'!$A$10:$Y$47,25,FALSE),"")</f>
        <v/>
      </c>
      <c r="C600" s="490" t="str">
        <f t="array" ref="C600">IFERROR(IF(INDEX('Disaggregation Records'!$E$95:$E$183,MATCH(RIGHT(Z600,255),RIGHT('Disaggregation Records'!$D$95:$D$183,255),0))=0,"",INDEX('Disaggregation Records'!$E$95:$E$183,MATCH(RIGHT(Z600,255),RIGHT('Disaggregation Records'!$D$95:$D$183,255),0))),"")</f>
        <v/>
      </c>
      <c r="D600" s="490" t="str">
        <f t="array" ref="D600">IFERROR(IF(INDEX('Disaggregation Records'!$F$95:$F$183,MATCH(RIGHT(Z600,255),RIGHT('Disaggregation Records'!$D$95:$D$183,255),0))=0,"",INDEX('Disaggregation Records'!$F$95:$F$183,MATCH(RIGHT(Z600,255),RIGHT('Disaggregation Records'!$D$95:$D$183,255),0))),"")</f>
        <v/>
      </c>
      <c r="E600" s="388" t="str">
        <f t="array" ref="E600">IFERROR(IF(INDEX('Disaggregation Data'!$K$475:$K$826,MATCH(RIGHT(X600,255),RIGHT('Disaggregation Data'!$J$475:$J$826,255),0))=0,"",INDEX('Disaggregation Data'!$K$475:$K$826,MATCH(RIGHT(X600,255),RIGHT('Disaggregation Data'!J$475:$J$826,255),0))),"")</f>
        <v/>
      </c>
      <c r="F600" s="389" t="str">
        <f t="array" ref="F600">IFERROR(IF(INDEX('Disaggregation Data'!$L$475:$L$826,MATCH(RIGHT(X600,255),RIGHT('Disaggregation Data'!$J$475:$J$826,255),0))=0,"",INDEX('Disaggregation Data'!$L$475:$L$826,MATCH(RIGHT(X600,255),RIGHT('Disaggregation Data'!J$475:$J$826,255),0))),"")</f>
        <v/>
      </c>
      <c r="G600" s="458" t="str">
        <f t="array" ref="G600">IFERROR(IF(INDEX('Disaggregation Data'!$M$475:$M$826,MATCH(RIGHT(X600,255),RIGHT('Disaggregation Data'!$J$475:$J$826,255),0))=0,(E600/F600)*100,INDEX('Disaggregation Data'!$M$475:$M$826,MATCH(RIGHT(X600,255),RIGHT('Disaggregation Data'!J$475:$J$826,255),0))),"")</f>
        <v/>
      </c>
      <c r="H600" s="392" t="str">
        <f t="array" ref="H600">IFERROR(IF(INDEX('Disaggregation Data'!$N$475:$N$826,MATCH(RIGHT(X600,255),RIGHT('Disaggregation Data'!$J$475:$J$826,255),0))=0,"",INDEX('Disaggregation Data'!$N$475:$N$826,MATCH(RIGHT(X600,255),RIGHT('Disaggregation Data'!J$475:$J$826,255),0))),"")</f>
        <v/>
      </c>
      <c r="I600" s="496"/>
      <c r="J600" s="496"/>
      <c r="K600" s="496"/>
      <c r="L600" s="496"/>
      <c r="M600" s="496"/>
      <c r="N600" s="496"/>
      <c r="O600" s="496"/>
      <c r="P600" s="496"/>
      <c r="Q600" s="496"/>
      <c r="R600" s="496"/>
      <c r="S600" s="496"/>
      <c r="T600" s="496"/>
      <c r="U600" s="392" t="str">
        <f t="array" ref="U600">IFERROR(IF(INDEX('Disaggregation Data'!$O$475:$O$826,MATCH(RIGHT(X600,255),RIGHT('Disaggregation Data'!$J$475:$J$826,255),0))=0,"",INDEX('Disaggregation Data'!$O$475:$O$826,MATCH(RIGHT(X600,255),RIGHT('Disaggregation Data'!J$475:$J$826,255),0))),"")</f>
        <v/>
      </c>
      <c r="V600" s="405" t="str">
        <f t="array" ref="V600">IFERROR(IF(INDEX('Disaggregation Data'!$P$475:$P$826,MATCH(RIGHT(X600,255),RIGHT('Disaggregation Data'!$J$475:$J$826,255),0))=0,"",INDEX('Disaggregation Data'!$P$475:$P$826,MATCH(RIGHT(X600,255),RIGHT('Disaggregation Data'!J$475:$J$826,255),0))),"")</f>
        <v/>
      </c>
      <c r="W600" s="497"/>
      <c r="X600" s="497" t="str">
        <f t="shared" si="36"/>
        <v/>
      </c>
      <c r="Y600" s="497">
        <f t="shared" si="37"/>
        <v>23</v>
      </c>
      <c r="Z600" s="497" t="str">
        <f t="shared" si="38"/>
        <v/>
      </c>
      <c r="AA600" s="497" t="b">
        <f t="shared" si="39"/>
        <v>0</v>
      </c>
      <c r="AB600" s="497" t="s">
        <v>2181</v>
      </c>
      <c r="AC600" s="497" t="str">
        <f t="array" ref="AC600">IFERROR(IF(INDEX('Disaggregation Records'!$G$95:$G$183,MATCH(LEFT(Z600,255),LEFT('Disaggregation Records'!$D$95:$D$183,255),0))=0,"",INDEX('Disaggregation Records'!$G$95:$G$183,MATCH(LEFT(Z600,255),LEFT('Disaggregation Records'!$D$95:$D$183,255),0))),"")</f>
        <v/>
      </c>
      <c r="AD600" s="497" t="s">
        <v>814</v>
      </c>
      <c r="AE600" s="218"/>
      <c r="AF600" s="494"/>
      <c r="AG600" s="494"/>
    </row>
    <row r="601" spans="1:33" ht="37.5" customHeight="1" x14ac:dyDescent="0.25">
      <c r="A601" s="367">
        <v>12</v>
      </c>
      <c r="B601" s="386" t="str">
        <f>IFERROR(VLOOKUP(A601,'Coverage Indicators - Section D'!$A$10:$Y$47,25,FALSE),"")</f>
        <v/>
      </c>
      <c r="C601" s="490" t="str">
        <f t="array" ref="C601">IFERROR(IF(INDEX('Disaggregation Records'!$E$95:$E$183,MATCH(RIGHT(Z601,255),RIGHT('Disaggregation Records'!$D$95:$D$183,255),0))=0,"",INDEX('Disaggregation Records'!$E$95:$E$183,MATCH(RIGHT(Z601,255),RIGHT('Disaggregation Records'!$D$95:$D$183,255),0))),"")</f>
        <v/>
      </c>
      <c r="D601" s="490" t="str">
        <f t="array" ref="D601">IFERROR(IF(INDEX('Disaggregation Records'!$F$95:$F$183,MATCH(RIGHT(Z601,255),RIGHT('Disaggregation Records'!$D$95:$D$183,255),0))=0,"",INDEX('Disaggregation Records'!$F$95:$F$183,MATCH(RIGHT(Z601,255),RIGHT('Disaggregation Records'!$D$95:$D$183,255),0))),"")</f>
        <v/>
      </c>
      <c r="E601" s="388" t="str">
        <f t="array" ref="E601">IFERROR(IF(INDEX('Disaggregation Data'!$K$475:$K$826,MATCH(RIGHT(X601,255),RIGHT('Disaggregation Data'!$J$475:$J$826,255),0))=0,"",INDEX('Disaggregation Data'!$K$475:$K$826,MATCH(RIGHT(X601,255),RIGHT('Disaggregation Data'!J$475:$J$826,255),0))),"")</f>
        <v/>
      </c>
      <c r="F601" s="389" t="str">
        <f t="array" ref="F601">IFERROR(IF(INDEX('Disaggregation Data'!$L$475:$L$826,MATCH(RIGHT(X601,255),RIGHT('Disaggregation Data'!$J$475:$J$826,255),0))=0,"",INDEX('Disaggregation Data'!$L$475:$L$826,MATCH(RIGHT(X601,255),RIGHT('Disaggregation Data'!J$475:$J$826,255),0))),"")</f>
        <v/>
      </c>
      <c r="G601" s="458" t="str">
        <f t="array" ref="G601">IFERROR(IF(INDEX('Disaggregation Data'!$M$475:$M$826,MATCH(RIGHT(X601,255),RIGHT('Disaggregation Data'!$J$475:$J$826,255),0))=0,(E601/F601)*100,INDEX('Disaggregation Data'!$M$475:$M$826,MATCH(RIGHT(X601,255),RIGHT('Disaggregation Data'!J$475:$J$826,255),0))),"")</f>
        <v/>
      </c>
      <c r="H601" s="392" t="str">
        <f t="array" ref="H601">IFERROR(IF(INDEX('Disaggregation Data'!$N$475:$N$826,MATCH(RIGHT(X601,255),RIGHT('Disaggregation Data'!$J$475:$J$826,255),0))=0,"",INDEX('Disaggregation Data'!$N$475:$N$826,MATCH(RIGHT(X601,255),RIGHT('Disaggregation Data'!J$475:$J$826,255),0))),"")</f>
        <v/>
      </c>
      <c r="I601" s="496"/>
      <c r="J601" s="496"/>
      <c r="K601" s="496"/>
      <c r="L601" s="496"/>
      <c r="M601" s="496"/>
      <c r="N601" s="496"/>
      <c r="O601" s="496"/>
      <c r="P601" s="496"/>
      <c r="Q601" s="496"/>
      <c r="R601" s="496"/>
      <c r="S601" s="496"/>
      <c r="T601" s="496"/>
      <c r="U601" s="392" t="str">
        <f t="array" ref="U601">IFERROR(IF(INDEX('Disaggregation Data'!$O$475:$O$826,MATCH(RIGHT(X601,255),RIGHT('Disaggregation Data'!$J$475:$J$826,255),0))=0,"",INDEX('Disaggregation Data'!$O$475:$O$826,MATCH(RIGHT(X601,255),RIGHT('Disaggregation Data'!J$475:$J$826,255),0))),"")</f>
        <v/>
      </c>
      <c r="V601" s="405" t="str">
        <f t="array" ref="V601">IFERROR(IF(INDEX('Disaggregation Data'!$P$475:$P$826,MATCH(RIGHT(X601,255),RIGHT('Disaggregation Data'!$J$475:$J$826,255),0))=0,"",INDEX('Disaggregation Data'!$P$475:$P$826,MATCH(RIGHT(X601,255),RIGHT('Disaggregation Data'!J$475:$J$826,255),0))),"")</f>
        <v/>
      </c>
      <c r="W601" s="497"/>
      <c r="X601" s="497" t="str">
        <f t="shared" si="36"/>
        <v/>
      </c>
      <c r="Y601" s="497">
        <f t="shared" si="37"/>
        <v>24</v>
      </c>
      <c r="Z601" s="497" t="str">
        <f t="shared" si="38"/>
        <v/>
      </c>
      <c r="AA601" s="497" t="b">
        <f t="shared" si="39"/>
        <v>0</v>
      </c>
      <c r="AB601" s="497" t="s">
        <v>2182</v>
      </c>
      <c r="AC601" s="497" t="str">
        <f t="array" ref="AC601">IFERROR(IF(INDEX('Disaggregation Records'!$G$95:$G$183,MATCH(LEFT(Z601,255),LEFT('Disaggregation Records'!$D$95:$D$183,255),0))=0,"",INDEX('Disaggregation Records'!$G$95:$G$183,MATCH(LEFT(Z601,255),LEFT('Disaggregation Records'!$D$95:$D$183,255),0))),"")</f>
        <v/>
      </c>
      <c r="AD601" s="497" t="s">
        <v>814</v>
      </c>
      <c r="AE601" s="218"/>
      <c r="AF601" s="494"/>
      <c r="AG601" s="494"/>
    </row>
    <row r="602" spans="1:33" ht="37.5" customHeight="1" x14ac:dyDescent="0.25">
      <c r="A602" s="367">
        <v>12</v>
      </c>
      <c r="B602" s="386" t="str">
        <f>IFERROR(VLOOKUP(A602,'Coverage Indicators - Section D'!$A$10:$Y$47,25,FALSE),"")</f>
        <v/>
      </c>
      <c r="C602" s="490" t="str">
        <f t="array" ref="C602">IFERROR(IF(INDEX('Disaggregation Records'!$E$95:$E$183,MATCH(RIGHT(Z602,255),RIGHT('Disaggregation Records'!$D$95:$D$183,255),0))=0,"",INDEX('Disaggregation Records'!$E$95:$E$183,MATCH(RIGHT(Z602,255),RIGHT('Disaggregation Records'!$D$95:$D$183,255),0))),"")</f>
        <v/>
      </c>
      <c r="D602" s="490" t="str">
        <f t="array" ref="D602">IFERROR(IF(INDEX('Disaggregation Records'!$F$95:$F$183,MATCH(RIGHT(Z602,255),RIGHT('Disaggregation Records'!$D$95:$D$183,255),0))=0,"",INDEX('Disaggregation Records'!$F$95:$F$183,MATCH(RIGHT(Z602,255),RIGHT('Disaggregation Records'!$D$95:$D$183,255),0))),"")</f>
        <v/>
      </c>
      <c r="E602" s="388" t="str">
        <f t="array" ref="E602">IFERROR(IF(INDEX('Disaggregation Data'!$K$475:$K$826,MATCH(RIGHT(X602,255),RIGHT('Disaggregation Data'!$J$475:$J$826,255),0))=0,"",INDEX('Disaggregation Data'!$K$475:$K$826,MATCH(RIGHT(X602,255),RIGHT('Disaggregation Data'!J$475:$J$826,255),0))),"")</f>
        <v/>
      </c>
      <c r="F602" s="389" t="str">
        <f t="array" ref="F602">IFERROR(IF(INDEX('Disaggregation Data'!$L$475:$L$826,MATCH(RIGHT(X602,255),RIGHT('Disaggregation Data'!$J$475:$J$826,255),0))=0,"",INDEX('Disaggregation Data'!$L$475:$L$826,MATCH(RIGHT(X602,255),RIGHT('Disaggregation Data'!J$475:$J$826,255),0))),"")</f>
        <v/>
      </c>
      <c r="G602" s="458" t="str">
        <f t="array" ref="G602">IFERROR(IF(INDEX('Disaggregation Data'!$M$475:$M$826,MATCH(RIGHT(X602,255),RIGHT('Disaggregation Data'!$J$475:$J$826,255),0))=0,(E602/F602)*100,INDEX('Disaggregation Data'!$M$475:$M$826,MATCH(RIGHT(X602,255),RIGHT('Disaggregation Data'!J$475:$J$826,255),0))),"")</f>
        <v/>
      </c>
      <c r="H602" s="392" t="str">
        <f t="array" ref="H602">IFERROR(IF(INDEX('Disaggregation Data'!$N$475:$N$826,MATCH(RIGHT(X602,255),RIGHT('Disaggregation Data'!$J$475:$J$826,255),0))=0,"",INDEX('Disaggregation Data'!$N$475:$N$826,MATCH(RIGHT(X602,255),RIGHT('Disaggregation Data'!J$475:$J$826,255),0))),"")</f>
        <v/>
      </c>
      <c r="I602" s="496"/>
      <c r="J602" s="496"/>
      <c r="K602" s="496"/>
      <c r="L602" s="496"/>
      <c r="M602" s="496"/>
      <c r="N602" s="496"/>
      <c r="O602" s="496"/>
      <c r="P602" s="496"/>
      <c r="Q602" s="496"/>
      <c r="R602" s="496"/>
      <c r="S602" s="496"/>
      <c r="T602" s="496"/>
      <c r="U602" s="392" t="str">
        <f t="array" ref="U602">IFERROR(IF(INDEX('Disaggregation Data'!$O$475:$O$826,MATCH(RIGHT(X602,255),RIGHT('Disaggregation Data'!$J$475:$J$826,255),0))=0,"",INDEX('Disaggregation Data'!$O$475:$O$826,MATCH(RIGHT(X602,255),RIGHT('Disaggregation Data'!J$475:$J$826,255),0))),"")</f>
        <v/>
      </c>
      <c r="V602" s="405" t="str">
        <f t="array" ref="V602">IFERROR(IF(INDEX('Disaggregation Data'!$P$475:$P$826,MATCH(RIGHT(X602,255),RIGHT('Disaggregation Data'!$J$475:$J$826,255),0))=0,"",INDEX('Disaggregation Data'!$P$475:$P$826,MATCH(RIGHT(X602,255),RIGHT('Disaggregation Data'!J$475:$J$826,255),0))),"")</f>
        <v/>
      </c>
      <c r="W602" s="497"/>
      <c r="X602" s="497" t="str">
        <f t="shared" si="36"/>
        <v/>
      </c>
      <c r="Y602" s="497">
        <f t="shared" si="37"/>
        <v>25</v>
      </c>
      <c r="Z602" s="497" t="str">
        <f t="shared" si="38"/>
        <v/>
      </c>
      <c r="AA602" s="497" t="b">
        <f t="shared" si="39"/>
        <v>0</v>
      </c>
      <c r="AB602" s="497" t="s">
        <v>2183</v>
      </c>
      <c r="AC602" s="497" t="str">
        <f t="array" ref="AC602">IFERROR(IF(INDEX('Disaggregation Records'!$G$95:$G$183,MATCH(LEFT(Z602,255),LEFT('Disaggregation Records'!$D$95:$D$183,255),0))=0,"",INDEX('Disaggregation Records'!$G$95:$G$183,MATCH(LEFT(Z602,255),LEFT('Disaggregation Records'!$D$95:$D$183,255),0))),"")</f>
        <v/>
      </c>
      <c r="AD602" s="497" t="s">
        <v>814</v>
      </c>
      <c r="AE602" s="218"/>
      <c r="AF602" s="494"/>
      <c r="AG602" s="494"/>
    </row>
    <row r="603" spans="1:33" ht="37.5" customHeight="1" x14ac:dyDescent="0.25">
      <c r="A603" s="367">
        <v>12</v>
      </c>
      <c r="B603" s="386" t="str">
        <f>IFERROR(VLOOKUP(A603,'Coverage Indicators - Section D'!$A$10:$Y$47,25,FALSE),"")</f>
        <v/>
      </c>
      <c r="C603" s="490" t="str">
        <f t="array" ref="C603">IFERROR(IF(INDEX('Disaggregation Records'!$E$95:$E$183,MATCH(RIGHT(Z603,255),RIGHT('Disaggregation Records'!$D$95:$D$183,255),0))=0,"",INDEX('Disaggregation Records'!$E$95:$E$183,MATCH(RIGHT(Z603,255),RIGHT('Disaggregation Records'!$D$95:$D$183,255),0))),"")</f>
        <v/>
      </c>
      <c r="D603" s="490" t="str">
        <f t="array" ref="D603">IFERROR(IF(INDEX('Disaggregation Records'!$F$95:$F$183,MATCH(RIGHT(Z603,255),RIGHT('Disaggregation Records'!$D$95:$D$183,255),0))=0,"",INDEX('Disaggregation Records'!$F$95:$F$183,MATCH(RIGHT(Z603,255),RIGHT('Disaggregation Records'!$D$95:$D$183,255),0))),"")</f>
        <v/>
      </c>
      <c r="E603" s="388" t="str">
        <f t="array" ref="E603">IFERROR(IF(INDEX('Disaggregation Data'!$K$475:$K$826,MATCH(RIGHT(X603,255),RIGHT('Disaggregation Data'!$J$475:$J$826,255),0))=0,"",INDEX('Disaggregation Data'!$K$475:$K$826,MATCH(RIGHT(X603,255),RIGHT('Disaggregation Data'!J$475:$J$826,255),0))),"")</f>
        <v/>
      </c>
      <c r="F603" s="389" t="str">
        <f t="array" ref="F603">IFERROR(IF(INDEX('Disaggregation Data'!$L$475:$L$826,MATCH(RIGHT(X603,255),RIGHT('Disaggregation Data'!$J$475:$J$826,255),0))=0,"",INDEX('Disaggregation Data'!$L$475:$L$826,MATCH(RIGHT(X603,255),RIGHT('Disaggregation Data'!J$475:$J$826,255),0))),"")</f>
        <v/>
      </c>
      <c r="G603" s="458" t="str">
        <f t="array" ref="G603">IFERROR(IF(INDEX('Disaggregation Data'!$M$475:$M$826,MATCH(RIGHT(X603,255),RIGHT('Disaggregation Data'!$J$475:$J$826,255),0))=0,(E603/F603)*100,INDEX('Disaggregation Data'!$M$475:$M$826,MATCH(RIGHT(X603,255),RIGHT('Disaggregation Data'!J$475:$J$826,255),0))),"")</f>
        <v/>
      </c>
      <c r="H603" s="392" t="str">
        <f t="array" ref="H603">IFERROR(IF(INDEX('Disaggregation Data'!$N$475:$N$826,MATCH(RIGHT(X603,255),RIGHT('Disaggregation Data'!$J$475:$J$826,255),0))=0,"",INDEX('Disaggregation Data'!$N$475:$N$826,MATCH(RIGHT(X603,255),RIGHT('Disaggregation Data'!J$475:$J$826,255),0))),"")</f>
        <v/>
      </c>
      <c r="I603" s="496"/>
      <c r="J603" s="496"/>
      <c r="K603" s="496"/>
      <c r="L603" s="496"/>
      <c r="M603" s="496"/>
      <c r="N603" s="496"/>
      <c r="O603" s="496"/>
      <c r="P603" s="496"/>
      <c r="Q603" s="496"/>
      <c r="R603" s="496"/>
      <c r="S603" s="496"/>
      <c r="T603" s="496"/>
      <c r="U603" s="392" t="str">
        <f t="array" ref="U603">IFERROR(IF(INDEX('Disaggregation Data'!$O$475:$O$826,MATCH(RIGHT(X603,255),RIGHT('Disaggregation Data'!$J$475:$J$826,255),0))=0,"",INDEX('Disaggregation Data'!$O$475:$O$826,MATCH(RIGHT(X603,255),RIGHT('Disaggregation Data'!J$475:$J$826,255),0))),"")</f>
        <v/>
      </c>
      <c r="V603" s="405" t="str">
        <f t="array" ref="V603">IFERROR(IF(INDEX('Disaggregation Data'!$P$475:$P$826,MATCH(RIGHT(X603,255),RIGHT('Disaggregation Data'!$J$475:$J$826,255),0))=0,"",INDEX('Disaggregation Data'!$P$475:$P$826,MATCH(RIGHT(X603,255),RIGHT('Disaggregation Data'!J$475:$J$826,255),0))),"")</f>
        <v/>
      </c>
      <c r="W603" s="497"/>
      <c r="X603" s="497" t="str">
        <f t="shared" si="36"/>
        <v/>
      </c>
      <c r="Y603" s="497">
        <f t="shared" si="37"/>
        <v>26</v>
      </c>
      <c r="Z603" s="497" t="str">
        <f t="shared" si="38"/>
        <v/>
      </c>
      <c r="AA603" s="497" t="b">
        <f t="shared" si="39"/>
        <v>0</v>
      </c>
      <c r="AB603" s="497" t="s">
        <v>2184</v>
      </c>
      <c r="AC603" s="497" t="str">
        <f t="array" ref="AC603">IFERROR(IF(INDEX('Disaggregation Records'!$G$95:$G$183,MATCH(LEFT(Z603,255),LEFT('Disaggregation Records'!$D$95:$D$183,255),0))=0,"",INDEX('Disaggregation Records'!$G$95:$G$183,MATCH(LEFT(Z603,255),LEFT('Disaggregation Records'!$D$95:$D$183,255),0))),"")</f>
        <v/>
      </c>
      <c r="AD603" s="497" t="s">
        <v>814</v>
      </c>
      <c r="AE603" s="218"/>
      <c r="AF603" s="494"/>
      <c r="AG603" s="494"/>
    </row>
    <row r="604" spans="1:33" ht="37.5" customHeight="1" x14ac:dyDescent="0.25">
      <c r="A604" s="367">
        <v>12</v>
      </c>
      <c r="B604" s="386" t="str">
        <f>IFERROR(VLOOKUP(A604,'Coverage Indicators - Section D'!$A$10:$Y$47,25,FALSE),"")</f>
        <v/>
      </c>
      <c r="C604" s="490" t="str">
        <f t="array" ref="C604">IFERROR(IF(INDEX('Disaggregation Records'!$E$95:$E$183,MATCH(RIGHT(Z604,255),RIGHT('Disaggregation Records'!$D$95:$D$183,255),0))=0,"",INDEX('Disaggregation Records'!$E$95:$E$183,MATCH(RIGHT(Z604,255),RIGHT('Disaggregation Records'!$D$95:$D$183,255),0))),"")</f>
        <v/>
      </c>
      <c r="D604" s="490" t="str">
        <f t="array" ref="D604">IFERROR(IF(INDEX('Disaggregation Records'!$F$95:$F$183,MATCH(RIGHT(Z604,255),RIGHT('Disaggregation Records'!$D$95:$D$183,255),0))=0,"",INDEX('Disaggregation Records'!$F$95:$F$183,MATCH(RIGHT(Z604,255),RIGHT('Disaggregation Records'!$D$95:$D$183,255),0))),"")</f>
        <v/>
      </c>
      <c r="E604" s="388" t="str">
        <f t="array" ref="E604">IFERROR(IF(INDEX('Disaggregation Data'!$K$475:$K$826,MATCH(RIGHT(X604,255),RIGHT('Disaggregation Data'!$J$475:$J$826,255),0))=0,"",INDEX('Disaggregation Data'!$K$475:$K$826,MATCH(RIGHT(X604,255),RIGHT('Disaggregation Data'!J$475:$J$826,255),0))),"")</f>
        <v/>
      </c>
      <c r="F604" s="389" t="str">
        <f t="array" ref="F604">IFERROR(IF(INDEX('Disaggregation Data'!$L$475:$L$826,MATCH(RIGHT(X604,255),RIGHT('Disaggregation Data'!$J$475:$J$826,255),0))=0,"",INDEX('Disaggregation Data'!$L$475:$L$826,MATCH(RIGHT(X604,255),RIGHT('Disaggregation Data'!J$475:$J$826,255),0))),"")</f>
        <v/>
      </c>
      <c r="G604" s="458" t="str">
        <f t="array" ref="G604">IFERROR(IF(INDEX('Disaggregation Data'!$M$475:$M$826,MATCH(RIGHT(X604,255),RIGHT('Disaggregation Data'!$J$475:$J$826,255),0))=0,(E604/F604)*100,INDEX('Disaggregation Data'!$M$475:$M$826,MATCH(RIGHT(X604,255),RIGHT('Disaggregation Data'!J$475:$J$826,255),0))),"")</f>
        <v/>
      </c>
      <c r="H604" s="392" t="str">
        <f t="array" ref="H604">IFERROR(IF(INDEX('Disaggregation Data'!$N$475:$N$826,MATCH(RIGHT(X604,255),RIGHT('Disaggregation Data'!$J$475:$J$826,255),0))=0,"",INDEX('Disaggregation Data'!$N$475:$N$826,MATCH(RIGHT(X604,255),RIGHT('Disaggregation Data'!J$475:$J$826,255),0))),"")</f>
        <v/>
      </c>
      <c r="I604" s="496"/>
      <c r="J604" s="496"/>
      <c r="K604" s="496"/>
      <c r="L604" s="496"/>
      <c r="M604" s="496"/>
      <c r="N604" s="496"/>
      <c r="O604" s="496"/>
      <c r="P604" s="496"/>
      <c r="Q604" s="496"/>
      <c r="R604" s="496"/>
      <c r="S604" s="496"/>
      <c r="T604" s="496"/>
      <c r="U604" s="392" t="str">
        <f t="array" ref="U604">IFERROR(IF(INDEX('Disaggregation Data'!$O$475:$O$826,MATCH(RIGHT(X604,255),RIGHT('Disaggregation Data'!$J$475:$J$826,255),0))=0,"",INDEX('Disaggregation Data'!$O$475:$O$826,MATCH(RIGHT(X604,255),RIGHT('Disaggregation Data'!J$475:$J$826,255),0))),"")</f>
        <v/>
      </c>
      <c r="V604" s="405" t="str">
        <f t="array" ref="V604">IFERROR(IF(INDEX('Disaggregation Data'!$P$475:$P$826,MATCH(RIGHT(X604,255),RIGHT('Disaggregation Data'!$J$475:$J$826,255),0))=0,"",INDEX('Disaggregation Data'!$P$475:$P$826,MATCH(RIGHT(X604,255),RIGHT('Disaggregation Data'!J$475:$J$826,255),0))),"")</f>
        <v/>
      </c>
      <c r="W604" s="497"/>
      <c r="X604" s="497" t="str">
        <f t="shared" si="36"/>
        <v/>
      </c>
      <c r="Y604" s="497">
        <f t="shared" si="37"/>
        <v>27</v>
      </c>
      <c r="Z604" s="497" t="str">
        <f t="shared" si="38"/>
        <v/>
      </c>
      <c r="AA604" s="497" t="b">
        <f t="shared" si="39"/>
        <v>0</v>
      </c>
      <c r="AB604" s="497" t="s">
        <v>2185</v>
      </c>
      <c r="AC604" s="497" t="str">
        <f t="array" ref="AC604">IFERROR(IF(INDEX('Disaggregation Records'!$G$95:$G$183,MATCH(LEFT(Z604,255),LEFT('Disaggregation Records'!$D$95:$D$183,255),0))=0,"",INDEX('Disaggregation Records'!$G$95:$G$183,MATCH(LEFT(Z604,255),LEFT('Disaggregation Records'!$D$95:$D$183,255),0))),"")</f>
        <v/>
      </c>
      <c r="AD604" s="497" t="s">
        <v>814</v>
      </c>
      <c r="AE604" s="218"/>
      <c r="AF604" s="494"/>
      <c r="AG604" s="494"/>
    </row>
    <row r="605" spans="1:33" ht="37.5" customHeight="1" x14ac:dyDescent="0.25">
      <c r="A605" s="367">
        <v>12</v>
      </c>
      <c r="B605" s="386" t="str">
        <f>IFERROR(VLOOKUP(A605,'Coverage Indicators - Section D'!$A$10:$Y$47,25,FALSE),"")</f>
        <v/>
      </c>
      <c r="C605" s="490" t="str">
        <f t="array" ref="C605">IFERROR(IF(INDEX('Disaggregation Records'!$E$95:$E$183,MATCH(RIGHT(Z605,255),RIGHT('Disaggregation Records'!$D$95:$D$183,255),0))=0,"",INDEX('Disaggregation Records'!$E$95:$E$183,MATCH(RIGHT(Z605,255),RIGHT('Disaggregation Records'!$D$95:$D$183,255),0))),"")</f>
        <v/>
      </c>
      <c r="D605" s="490" t="str">
        <f t="array" ref="D605">IFERROR(IF(INDEX('Disaggregation Records'!$F$95:$F$183,MATCH(RIGHT(Z605,255),RIGHT('Disaggregation Records'!$D$95:$D$183,255),0))=0,"",INDEX('Disaggregation Records'!$F$95:$F$183,MATCH(RIGHT(Z605,255),RIGHT('Disaggregation Records'!$D$95:$D$183,255),0))),"")</f>
        <v/>
      </c>
      <c r="E605" s="388" t="str">
        <f t="array" ref="E605">IFERROR(IF(INDEX('Disaggregation Data'!$K$475:$K$826,MATCH(RIGHT(X605,255),RIGHT('Disaggregation Data'!$J$475:$J$826,255),0))=0,"",INDEX('Disaggregation Data'!$K$475:$K$826,MATCH(RIGHT(X605,255),RIGHT('Disaggregation Data'!J$475:$J$826,255),0))),"")</f>
        <v/>
      </c>
      <c r="F605" s="389" t="str">
        <f t="array" ref="F605">IFERROR(IF(INDEX('Disaggregation Data'!$L$475:$L$826,MATCH(RIGHT(X605,255),RIGHT('Disaggregation Data'!$J$475:$J$826,255),0))=0,"",INDEX('Disaggregation Data'!$L$475:$L$826,MATCH(RIGHT(X605,255),RIGHT('Disaggregation Data'!J$475:$J$826,255),0))),"")</f>
        <v/>
      </c>
      <c r="G605" s="458" t="str">
        <f t="array" ref="G605">IFERROR(IF(INDEX('Disaggregation Data'!$M$475:$M$826,MATCH(RIGHT(X605,255),RIGHT('Disaggregation Data'!$J$475:$J$826,255),0))=0,(E605/F605)*100,INDEX('Disaggregation Data'!$M$475:$M$826,MATCH(RIGHT(X605,255),RIGHT('Disaggregation Data'!J$475:$J$826,255),0))),"")</f>
        <v/>
      </c>
      <c r="H605" s="392" t="str">
        <f t="array" ref="H605">IFERROR(IF(INDEX('Disaggregation Data'!$N$475:$N$826,MATCH(RIGHT(X605,255),RIGHT('Disaggregation Data'!$J$475:$J$826,255),0))=0,"",INDEX('Disaggregation Data'!$N$475:$N$826,MATCH(RIGHT(X605,255),RIGHT('Disaggregation Data'!J$475:$J$826,255),0))),"")</f>
        <v/>
      </c>
      <c r="I605" s="496"/>
      <c r="J605" s="496"/>
      <c r="K605" s="496"/>
      <c r="L605" s="496"/>
      <c r="M605" s="496"/>
      <c r="N605" s="496"/>
      <c r="O605" s="496"/>
      <c r="P605" s="496"/>
      <c r="Q605" s="496"/>
      <c r="R605" s="496"/>
      <c r="S605" s="496"/>
      <c r="T605" s="496"/>
      <c r="U605" s="392" t="str">
        <f t="array" ref="U605">IFERROR(IF(INDEX('Disaggregation Data'!$O$475:$O$826,MATCH(RIGHT(X605,255),RIGHT('Disaggregation Data'!$J$475:$J$826,255),0))=0,"",INDEX('Disaggregation Data'!$O$475:$O$826,MATCH(RIGHT(X605,255),RIGHT('Disaggregation Data'!J$475:$J$826,255),0))),"")</f>
        <v/>
      </c>
      <c r="V605" s="405" t="str">
        <f t="array" ref="V605">IFERROR(IF(INDEX('Disaggregation Data'!$P$475:$P$826,MATCH(RIGHT(X605,255),RIGHT('Disaggregation Data'!$J$475:$J$826,255),0))=0,"",INDEX('Disaggregation Data'!$P$475:$P$826,MATCH(RIGHT(X605,255),RIGHT('Disaggregation Data'!J$475:$J$826,255),0))),"")</f>
        <v/>
      </c>
      <c r="W605" s="497"/>
      <c r="X605" s="497" t="str">
        <f t="shared" si="36"/>
        <v/>
      </c>
      <c r="Y605" s="497">
        <f t="shared" si="37"/>
        <v>28</v>
      </c>
      <c r="Z605" s="497" t="str">
        <f t="shared" si="38"/>
        <v/>
      </c>
      <c r="AA605" s="497" t="b">
        <f t="shared" si="39"/>
        <v>0</v>
      </c>
      <c r="AB605" s="497" t="s">
        <v>2186</v>
      </c>
      <c r="AC605" s="497" t="str">
        <f t="array" ref="AC605">IFERROR(IF(INDEX('Disaggregation Records'!$G$95:$G$183,MATCH(LEFT(Z605,255),LEFT('Disaggregation Records'!$D$95:$D$183,255),0))=0,"",INDEX('Disaggregation Records'!$G$95:$G$183,MATCH(LEFT(Z605,255),LEFT('Disaggregation Records'!$D$95:$D$183,255),0))),"")</f>
        <v/>
      </c>
      <c r="AD605" s="497" t="s">
        <v>814</v>
      </c>
      <c r="AE605" s="218"/>
      <c r="AF605" s="494"/>
      <c r="AG605" s="494"/>
    </row>
    <row r="606" spans="1:33" ht="37.5" customHeight="1" x14ac:dyDescent="0.25">
      <c r="A606" s="367">
        <v>12</v>
      </c>
      <c r="B606" s="386" t="str">
        <f>IFERROR(VLOOKUP(A606,'Coverage Indicators - Section D'!$A$10:$Y$47,25,FALSE),"")</f>
        <v/>
      </c>
      <c r="C606" s="490" t="str">
        <f t="array" ref="C606">IFERROR(IF(INDEX('Disaggregation Records'!$E$95:$E$183,MATCH(RIGHT(Z606,255),RIGHT('Disaggregation Records'!$D$95:$D$183,255),0))=0,"",INDEX('Disaggregation Records'!$E$95:$E$183,MATCH(RIGHT(Z606,255),RIGHT('Disaggregation Records'!$D$95:$D$183,255),0))),"")</f>
        <v/>
      </c>
      <c r="D606" s="490" t="str">
        <f t="array" ref="D606">IFERROR(IF(INDEX('Disaggregation Records'!$F$95:$F$183,MATCH(RIGHT(Z606,255),RIGHT('Disaggregation Records'!$D$95:$D$183,255),0))=0,"",INDEX('Disaggregation Records'!$F$95:$F$183,MATCH(RIGHT(Z606,255),RIGHT('Disaggregation Records'!$D$95:$D$183,255),0))),"")</f>
        <v/>
      </c>
      <c r="E606" s="388" t="str">
        <f t="array" ref="E606">IFERROR(IF(INDEX('Disaggregation Data'!$K$475:$K$826,MATCH(RIGHT(X606,255),RIGHT('Disaggregation Data'!$J$475:$J$826,255),0))=0,"",INDEX('Disaggregation Data'!$K$475:$K$826,MATCH(RIGHT(X606,255),RIGHT('Disaggregation Data'!J$475:$J$826,255),0))),"")</f>
        <v/>
      </c>
      <c r="F606" s="389" t="str">
        <f t="array" ref="F606">IFERROR(IF(INDEX('Disaggregation Data'!$L$475:$L$826,MATCH(RIGHT(X606,255),RIGHT('Disaggregation Data'!$J$475:$J$826,255),0))=0,"",INDEX('Disaggregation Data'!$L$475:$L$826,MATCH(RIGHT(X606,255),RIGHT('Disaggregation Data'!J$475:$J$826,255),0))),"")</f>
        <v/>
      </c>
      <c r="G606" s="458" t="str">
        <f t="array" ref="G606">IFERROR(IF(INDEX('Disaggregation Data'!$M$475:$M$826,MATCH(RIGHT(X606,255),RIGHT('Disaggregation Data'!$J$475:$J$826,255),0))=0,(E606/F606)*100,INDEX('Disaggregation Data'!$M$475:$M$826,MATCH(RIGHT(X606,255),RIGHT('Disaggregation Data'!J$475:$J$826,255),0))),"")</f>
        <v/>
      </c>
      <c r="H606" s="392" t="str">
        <f t="array" ref="H606">IFERROR(IF(INDEX('Disaggregation Data'!$N$475:$N$826,MATCH(RIGHT(X606,255),RIGHT('Disaggregation Data'!$J$475:$J$826,255),0))=0,"",INDEX('Disaggregation Data'!$N$475:$N$826,MATCH(RIGHT(X606,255),RIGHT('Disaggregation Data'!J$475:$J$826,255),0))),"")</f>
        <v/>
      </c>
      <c r="I606" s="496"/>
      <c r="J606" s="496"/>
      <c r="K606" s="496"/>
      <c r="L606" s="496"/>
      <c r="M606" s="496"/>
      <c r="N606" s="496"/>
      <c r="O606" s="496"/>
      <c r="P606" s="496"/>
      <c r="Q606" s="496"/>
      <c r="R606" s="496"/>
      <c r="S606" s="496"/>
      <c r="T606" s="496"/>
      <c r="U606" s="392" t="str">
        <f t="array" ref="U606">IFERROR(IF(INDEX('Disaggregation Data'!$O$475:$O$826,MATCH(RIGHT(X606,255),RIGHT('Disaggregation Data'!$J$475:$J$826,255),0))=0,"",INDEX('Disaggregation Data'!$O$475:$O$826,MATCH(RIGHT(X606,255),RIGHT('Disaggregation Data'!J$475:$J$826,255),0))),"")</f>
        <v/>
      </c>
      <c r="V606" s="405" t="str">
        <f t="array" ref="V606">IFERROR(IF(INDEX('Disaggregation Data'!$P$475:$P$826,MATCH(RIGHT(X606,255),RIGHT('Disaggregation Data'!$J$475:$J$826,255),0))=0,"",INDEX('Disaggregation Data'!$P$475:$P$826,MATCH(RIGHT(X606,255),RIGHT('Disaggregation Data'!J$475:$J$826,255),0))),"")</f>
        <v/>
      </c>
      <c r="W606" s="497"/>
      <c r="X606" s="497" t="str">
        <f t="shared" si="36"/>
        <v/>
      </c>
      <c r="Y606" s="497">
        <f t="shared" si="37"/>
        <v>29</v>
      </c>
      <c r="Z606" s="497" t="str">
        <f t="shared" si="38"/>
        <v/>
      </c>
      <c r="AA606" s="497" t="b">
        <f t="shared" si="39"/>
        <v>0</v>
      </c>
      <c r="AB606" s="497" t="s">
        <v>2187</v>
      </c>
      <c r="AC606" s="497" t="str">
        <f t="array" ref="AC606">IFERROR(IF(INDEX('Disaggregation Records'!$G$95:$G$183,MATCH(LEFT(Z606,255),LEFT('Disaggregation Records'!$D$95:$D$183,255),0))=0,"",INDEX('Disaggregation Records'!$G$95:$G$183,MATCH(LEFT(Z606,255),LEFT('Disaggregation Records'!$D$95:$D$183,255),0))),"")</f>
        <v/>
      </c>
      <c r="AD606" s="497" t="s">
        <v>814</v>
      </c>
      <c r="AE606" s="218"/>
      <c r="AF606" s="494"/>
      <c r="AG606" s="494"/>
    </row>
    <row r="607" spans="1:33" ht="37.5" customHeight="1" x14ac:dyDescent="0.25">
      <c r="A607" s="367">
        <v>13</v>
      </c>
      <c r="B607" s="386" t="str">
        <f>IFERROR(VLOOKUP(A607,'Coverage Indicators - Section D'!$A$10:$Y$47,25,FALSE),"")</f>
        <v>TCP-1(M): Number of notified cases of all forms of TB-(i.e. bacteriologically confirmed + clinically diagnosed), includes new and relapse cases</v>
      </c>
      <c r="C607" s="490" t="str">
        <f t="array" ref="C607">IFERROR(IF(INDEX('Disaggregation Records'!$E$95:$E$183,MATCH(RIGHT(Z607,255),RIGHT('Disaggregation Records'!$D$95:$D$183,255),0))=0,"",INDEX('Disaggregation Records'!$E$95:$E$183,MATCH(RIGHT(Z607,255),RIGHT('Disaggregation Records'!$D$95:$D$183,255),0))),"")</f>
        <v>Age</v>
      </c>
      <c r="D607" s="490" t="str">
        <f t="array" ref="D607">IFERROR(IF(INDEX('Disaggregation Records'!$F$95:$F$183,MATCH(RIGHT(Z607,255),RIGHT('Disaggregation Records'!$D$95:$D$183,255),0))=0,"",INDEX('Disaggregation Records'!$F$95:$F$183,MATCH(RIGHT(Z607,255),RIGHT('Disaggregation Records'!$D$95:$D$183,255),0))),"")</f>
        <v>U15</v>
      </c>
      <c r="E607" s="389">
        <v>407</v>
      </c>
      <c r="F607" s="389" t="str">
        <f t="array" ref="F607">IFERROR(IF(INDEX('Disaggregation Data'!$L$475:$L$826,MATCH(RIGHT(X607,255),RIGHT('Disaggregation Data'!$J$475:$J$826,255),0))=0,"",INDEX('Disaggregation Data'!$L$475:$L$826,MATCH(RIGHT(X607,255),RIGHT('Disaggregation Data'!J$475:$J$826,255),0))),"")</f>
        <v/>
      </c>
      <c r="G607" s="458" t="str">
        <f t="array" ref="G607">IFERROR(IF(INDEX('Disaggregation Data'!$M$475:$M$826,MATCH(RIGHT(X607,255),RIGHT('Disaggregation Data'!$J$475:$J$826,255),0))=0,(E607/F607)*100,INDEX('Disaggregation Data'!$M$475:$M$826,MATCH(RIGHT(X607,255),RIGHT('Disaggregation Data'!J$475:$J$826,255),0))),"")</f>
        <v/>
      </c>
      <c r="H607" s="392" t="s">
        <v>346</v>
      </c>
      <c r="I607" s="496"/>
      <c r="J607" s="496"/>
      <c r="K607" s="496"/>
      <c r="L607" s="496"/>
      <c r="M607" s="496"/>
      <c r="N607" s="496"/>
      <c r="O607" s="496"/>
      <c r="P607" s="496"/>
      <c r="Q607" s="496"/>
      <c r="R607" s="496"/>
      <c r="S607" s="496"/>
      <c r="T607" s="496"/>
      <c r="U607" s="392" t="str">
        <f t="array" ref="U607">IFERROR(IF(INDEX('Disaggregation Data'!$O$475:$O$826,MATCH(RIGHT(X607,255),RIGHT('Disaggregation Data'!$J$475:$J$826,255),0))=0,"",INDEX('Disaggregation Data'!$O$475:$O$826,MATCH(RIGHT(X607,255),RIGHT('Disaggregation Data'!J$475:$J$826,255),0))),"")</f>
        <v/>
      </c>
      <c r="V607" s="405" t="str">
        <f t="array" ref="V607">IFERROR(IF(INDEX('Disaggregation Data'!$P$475:$P$826,MATCH(RIGHT(X607,255),RIGHT('Disaggregation Data'!$J$475:$J$826,255),0))=0,"",INDEX('Disaggregation Data'!$P$475:$P$826,MATCH(RIGHT(X607,255),RIGHT('Disaggregation Data'!J$475:$J$826,255),0))),"")</f>
        <v/>
      </c>
      <c r="W607" s="497"/>
      <c r="X607" s="497" t="str">
        <f t="shared" si="36"/>
        <v>TCP-1(M): Number of notified cases of all forms of TB-(i.e. bacteriologically confirmed + clinically diagnosed), includes new and relapse casesAgeU15</v>
      </c>
      <c r="Y607" s="497">
        <f t="shared" si="37"/>
        <v>0</v>
      </c>
      <c r="Z607" s="497" t="str">
        <f t="shared" si="38"/>
        <v>TCP-1(M): Number of notified cases of all forms of TB-(i.e. bacteriologically confirmed + clinically diagnosed), includes new and relapse cases-0</v>
      </c>
      <c r="AA607" s="497" t="b">
        <f t="shared" si="39"/>
        <v>1</v>
      </c>
      <c r="AB607" s="497" t="s">
        <v>2188</v>
      </c>
      <c r="AC607" s="497" t="str">
        <f t="array" ref="AC607">IFERROR(IF(INDEX('Disaggregation Records'!$G$95:$G$183,MATCH(LEFT(Z607,255),LEFT('Disaggregation Records'!$D$95:$D$183,255),0))=0,"",INDEX('Disaggregation Records'!$G$95:$G$183,MATCH(LEFT(Z607,255),LEFT('Disaggregation Records'!$D$95:$D$183,255),0))),"")</f>
        <v>a1L36000000zoN2EAI</v>
      </c>
      <c r="AD607" s="497" t="s">
        <v>815</v>
      </c>
      <c r="AE607" s="218"/>
      <c r="AF607" s="494"/>
      <c r="AG607" s="494"/>
    </row>
    <row r="608" spans="1:33" ht="37.5" customHeight="1" x14ac:dyDescent="0.25">
      <c r="A608" s="367">
        <v>13</v>
      </c>
      <c r="B608" s="386" t="str">
        <f>IFERROR(VLOOKUP(A608,'Coverage Indicators - Section D'!$A$10:$Y$47,25,FALSE),"")</f>
        <v>TCP-1(M): Number of notified cases of all forms of TB-(i.e. bacteriologically confirmed + clinically diagnosed), includes new and relapse cases</v>
      </c>
      <c r="C608" s="490" t="str">
        <f t="array" ref="C608">IFERROR(IF(INDEX('Disaggregation Records'!$E$95:$E$183,MATCH(RIGHT(Z608,255),RIGHT('Disaggregation Records'!$D$95:$D$183,255),0))=0,"",INDEX('Disaggregation Records'!$E$95:$E$183,MATCH(RIGHT(Z608,255),RIGHT('Disaggregation Records'!$D$95:$D$183,255),0))),"")</f>
        <v>Age</v>
      </c>
      <c r="D608" s="490" t="str">
        <f t="array" ref="D608">IFERROR(IF(INDEX('Disaggregation Records'!$F$95:$F$183,MATCH(RIGHT(Z608,255),RIGHT('Disaggregation Records'!$D$95:$D$183,255),0))=0,"",INDEX('Disaggregation Records'!$F$95:$F$183,MATCH(RIGHT(Z608,255),RIGHT('Disaggregation Records'!$D$95:$D$183,255),0))),"")</f>
        <v>15+</v>
      </c>
      <c r="E608" s="389">
        <v>6619</v>
      </c>
      <c r="F608" s="389" t="str">
        <f t="array" ref="F608">IFERROR(IF(INDEX('Disaggregation Data'!$L$475:$L$826,MATCH(RIGHT(X608,255),RIGHT('Disaggregation Data'!$J$475:$J$826,255),0))=0,"",INDEX('Disaggregation Data'!$L$475:$L$826,MATCH(RIGHT(X608,255),RIGHT('Disaggregation Data'!J$475:$J$826,255),0))),"")</f>
        <v/>
      </c>
      <c r="G608" s="458" t="str">
        <f t="array" ref="G608">IFERROR(IF(INDEX('Disaggregation Data'!$M$475:$M$826,MATCH(RIGHT(X608,255),RIGHT('Disaggregation Data'!$J$475:$J$826,255),0))=0,(E608/F608)*100,INDEX('Disaggregation Data'!$M$475:$M$826,MATCH(RIGHT(X608,255),RIGHT('Disaggregation Data'!J$475:$J$826,255),0))),"")</f>
        <v/>
      </c>
      <c r="H608" s="392" t="s">
        <v>346</v>
      </c>
      <c r="I608" s="496"/>
      <c r="J608" s="496"/>
      <c r="K608" s="496"/>
      <c r="L608" s="496"/>
      <c r="M608" s="496"/>
      <c r="N608" s="496"/>
      <c r="O608" s="496"/>
      <c r="P608" s="496"/>
      <c r="Q608" s="496"/>
      <c r="R608" s="496"/>
      <c r="S608" s="496"/>
      <c r="T608" s="496"/>
      <c r="U608" s="392" t="str">
        <f t="array" ref="U608">IFERROR(IF(INDEX('Disaggregation Data'!$O$475:$O$826,MATCH(RIGHT(X608,255),RIGHT('Disaggregation Data'!$J$475:$J$826,255),0))=0,"",INDEX('Disaggregation Data'!$O$475:$O$826,MATCH(RIGHT(X608,255),RIGHT('Disaggregation Data'!J$475:$J$826,255),0))),"")</f>
        <v/>
      </c>
      <c r="V608" s="405" t="str">
        <f t="array" ref="V608">IFERROR(IF(INDEX('Disaggregation Data'!$P$475:$P$826,MATCH(RIGHT(X608,255),RIGHT('Disaggregation Data'!$J$475:$J$826,255),0))=0,"",INDEX('Disaggregation Data'!$P$475:$P$826,MATCH(RIGHT(X608,255),RIGHT('Disaggregation Data'!J$475:$J$826,255),0))),"")</f>
        <v/>
      </c>
      <c r="W608" s="497"/>
      <c r="X608" s="497" t="str">
        <f t="shared" si="36"/>
        <v>TCP-1(M): Number of notified cases of all forms of TB-(i.e. bacteriologically confirmed + clinically diagnosed), includes new and relapse casesAge15+</v>
      </c>
      <c r="Y608" s="497">
        <f t="shared" si="37"/>
        <v>1</v>
      </c>
      <c r="Z608" s="497" t="str">
        <f t="shared" si="38"/>
        <v>TCP-1(M): Number of notified cases of all forms of TB-(i.e. bacteriologically confirmed + clinically diagnosed), includes new and relapse cases-1</v>
      </c>
      <c r="AA608" s="497" t="b">
        <f t="shared" si="39"/>
        <v>1</v>
      </c>
      <c r="AB608" s="497" t="s">
        <v>2189</v>
      </c>
      <c r="AC608" s="497" t="str">
        <f t="array" ref="AC608">IFERROR(IF(INDEX('Disaggregation Records'!$G$95:$G$183,MATCH(LEFT(Z608,255),LEFT('Disaggregation Records'!$D$95:$D$183,255),0))=0,"",INDEX('Disaggregation Records'!$G$95:$G$183,MATCH(LEFT(Z608,255),LEFT('Disaggregation Records'!$D$95:$D$183,255),0))),"")</f>
        <v>a1L36000000zoO8EAI</v>
      </c>
      <c r="AD608" s="497" t="s">
        <v>815</v>
      </c>
      <c r="AE608" s="218"/>
      <c r="AF608" s="494"/>
      <c r="AG608" s="494"/>
    </row>
    <row r="609" spans="1:33" ht="37.5" customHeight="1" x14ac:dyDescent="0.25">
      <c r="A609" s="367">
        <v>13</v>
      </c>
      <c r="B609" s="386" t="str">
        <f>IFERROR(VLOOKUP(A609,'Coverage Indicators - Section D'!$A$10:$Y$47,25,FALSE),"")</f>
        <v>TCP-1(M): Number of notified cases of all forms of TB-(i.e. bacteriologically confirmed + clinically diagnosed), includes new and relapse cases</v>
      </c>
      <c r="C609" s="490" t="str">
        <f t="array" ref="C609">IFERROR(IF(INDEX('Disaggregation Records'!$E$95:$E$183,MATCH(RIGHT(Z609,255),RIGHT('Disaggregation Records'!$D$95:$D$183,255),0))=0,"",INDEX('Disaggregation Records'!$E$95:$E$183,MATCH(RIGHT(Z609,255),RIGHT('Disaggregation Records'!$D$95:$D$183,255),0))),"")</f>
        <v>Gender</v>
      </c>
      <c r="D609" s="490" t="str">
        <f t="array" ref="D609">IFERROR(IF(INDEX('Disaggregation Records'!$F$95:$F$183,MATCH(RIGHT(Z609,255),RIGHT('Disaggregation Records'!$D$95:$D$183,255),0))=0,"",INDEX('Disaggregation Records'!$F$95:$F$183,MATCH(RIGHT(Z609,255),RIGHT('Disaggregation Records'!$D$95:$D$183,255),0))),"")</f>
        <v>Male</v>
      </c>
      <c r="E609" s="389">
        <v>4033</v>
      </c>
      <c r="F609" s="389" t="str">
        <f t="array" ref="F609">IFERROR(IF(INDEX('Disaggregation Data'!$L$475:$L$826,MATCH(RIGHT(X609,255),RIGHT('Disaggregation Data'!$J$475:$J$826,255),0))=0,"",INDEX('Disaggregation Data'!$L$475:$L$826,MATCH(RIGHT(X609,255),RIGHT('Disaggregation Data'!J$475:$J$826,255),0))),"")</f>
        <v/>
      </c>
      <c r="G609" s="458" t="str">
        <f t="array" ref="G609">IFERROR(IF(INDEX('Disaggregation Data'!$M$475:$M$826,MATCH(RIGHT(X609,255),RIGHT('Disaggregation Data'!$J$475:$J$826,255),0))=0,(E609/F609)*100,INDEX('Disaggregation Data'!$M$475:$M$826,MATCH(RIGHT(X609,255),RIGHT('Disaggregation Data'!J$475:$J$826,255),0))),"")</f>
        <v/>
      </c>
      <c r="H609" s="392" t="s">
        <v>346</v>
      </c>
      <c r="I609" s="496"/>
      <c r="J609" s="496"/>
      <c r="K609" s="496"/>
      <c r="L609" s="496"/>
      <c r="M609" s="496"/>
      <c r="N609" s="496"/>
      <c r="O609" s="496"/>
      <c r="P609" s="496"/>
      <c r="Q609" s="496"/>
      <c r="R609" s="496"/>
      <c r="S609" s="496"/>
      <c r="T609" s="496"/>
      <c r="U609" s="392" t="str">
        <f t="array" ref="U609">IFERROR(IF(INDEX('Disaggregation Data'!$O$475:$O$826,MATCH(RIGHT(X609,255),RIGHT('Disaggregation Data'!$J$475:$J$826,255),0))=0,"",INDEX('Disaggregation Data'!$O$475:$O$826,MATCH(RIGHT(X609,255),RIGHT('Disaggregation Data'!J$475:$J$826,255),0))),"")</f>
        <v/>
      </c>
      <c r="V609" s="405" t="str">
        <f t="array" ref="V609">IFERROR(IF(INDEX('Disaggregation Data'!$P$475:$P$826,MATCH(RIGHT(X609,255),RIGHT('Disaggregation Data'!$J$475:$J$826,255),0))=0,"",INDEX('Disaggregation Data'!$P$475:$P$826,MATCH(RIGHT(X609,255),RIGHT('Disaggregation Data'!J$475:$J$826,255),0))),"")</f>
        <v/>
      </c>
      <c r="W609" s="497"/>
      <c r="X609" s="497" t="str">
        <f t="shared" si="36"/>
        <v>TCP-1(M): Number of notified cases of all forms of TB-(i.e. bacteriologically confirmed + clinically diagnosed), includes new and relapse casesGenderMale</v>
      </c>
      <c r="Y609" s="497">
        <f t="shared" si="37"/>
        <v>2</v>
      </c>
      <c r="Z609" s="497" t="str">
        <f t="shared" si="38"/>
        <v>TCP-1(M): Number of notified cases of all forms of TB-(i.e. bacteriologically confirmed + clinically diagnosed), includes new and relapse cases-2</v>
      </c>
      <c r="AA609" s="497" t="b">
        <f t="shared" si="39"/>
        <v>1</v>
      </c>
      <c r="AB609" s="497" t="s">
        <v>2190</v>
      </c>
      <c r="AC609" s="497" t="str">
        <f t="array" ref="AC609">IFERROR(IF(INDEX('Disaggregation Records'!$G$95:$G$183,MATCH(LEFT(Z609,255),LEFT('Disaggregation Records'!$D$95:$D$183,255),0))=0,"",INDEX('Disaggregation Records'!$G$95:$G$183,MATCH(LEFT(Z609,255),LEFT('Disaggregation Records'!$D$95:$D$183,255),0))),"")</f>
        <v>a1L36000000zoMxEAI</v>
      </c>
      <c r="AD609" s="497" t="s">
        <v>815</v>
      </c>
      <c r="AE609" s="218"/>
      <c r="AF609" s="494"/>
      <c r="AG609" s="494"/>
    </row>
    <row r="610" spans="1:33" ht="37.5" customHeight="1" x14ac:dyDescent="0.25">
      <c r="A610" s="367">
        <v>13</v>
      </c>
      <c r="B610" s="386" t="str">
        <f>IFERROR(VLOOKUP(A610,'Coverage Indicators - Section D'!$A$10:$Y$47,25,FALSE),"")</f>
        <v>TCP-1(M): Number of notified cases of all forms of TB-(i.e. bacteriologically confirmed + clinically diagnosed), includes new and relapse cases</v>
      </c>
      <c r="C610" s="490" t="str">
        <f t="array" ref="C610">IFERROR(IF(INDEX('Disaggregation Records'!$E$95:$E$183,MATCH(RIGHT(Z610,255),RIGHT('Disaggregation Records'!$D$95:$D$183,255),0))=0,"",INDEX('Disaggregation Records'!$E$95:$E$183,MATCH(RIGHT(Z610,255),RIGHT('Disaggregation Records'!$D$95:$D$183,255),0))),"")</f>
        <v>Gender</v>
      </c>
      <c r="D610" s="490" t="str">
        <f t="array" ref="D610">IFERROR(IF(INDEX('Disaggregation Records'!$F$95:$F$183,MATCH(RIGHT(Z610,255),RIGHT('Disaggregation Records'!$D$95:$D$183,255),0))=0,"",INDEX('Disaggregation Records'!$F$95:$F$183,MATCH(RIGHT(Z610,255),RIGHT('Disaggregation Records'!$D$95:$D$183,255),0))),"")</f>
        <v>Female</v>
      </c>
      <c r="E610" s="389">
        <v>2993</v>
      </c>
      <c r="F610" s="389" t="str">
        <f t="array" ref="F610">IFERROR(IF(INDEX('Disaggregation Data'!$L$475:$L$826,MATCH(RIGHT(X610,255),RIGHT('Disaggregation Data'!$J$475:$J$826,255),0))=0,"",INDEX('Disaggregation Data'!$L$475:$L$826,MATCH(RIGHT(X610,255),RIGHT('Disaggregation Data'!J$475:$J$826,255),0))),"")</f>
        <v/>
      </c>
      <c r="G610" s="458" t="str">
        <f t="array" ref="G610">IFERROR(IF(INDEX('Disaggregation Data'!$M$475:$M$826,MATCH(RIGHT(X610,255),RIGHT('Disaggregation Data'!$J$475:$J$826,255),0))=0,(E610/F610)*100,INDEX('Disaggregation Data'!$M$475:$M$826,MATCH(RIGHT(X610,255),RIGHT('Disaggregation Data'!J$475:$J$826,255),0))),"")</f>
        <v/>
      </c>
      <c r="H610" s="392" t="s">
        <v>346</v>
      </c>
      <c r="I610" s="496"/>
      <c r="J610" s="496"/>
      <c r="K610" s="496"/>
      <c r="L610" s="496"/>
      <c r="M610" s="496"/>
      <c r="N610" s="496"/>
      <c r="O610" s="496"/>
      <c r="P610" s="496"/>
      <c r="Q610" s="496"/>
      <c r="R610" s="496"/>
      <c r="S610" s="496"/>
      <c r="T610" s="496"/>
      <c r="U610" s="392" t="str">
        <f t="array" ref="U610">IFERROR(IF(INDEX('Disaggregation Data'!$O$475:$O$826,MATCH(RIGHT(X610,255),RIGHT('Disaggregation Data'!$J$475:$J$826,255),0))=0,"",INDEX('Disaggregation Data'!$O$475:$O$826,MATCH(RIGHT(X610,255),RIGHT('Disaggregation Data'!J$475:$J$826,255),0))),"")</f>
        <v/>
      </c>
      <c r="V610" s="405" t="str">
        <f t="array" ref="V610">IFERROR(IF(INDEX('Disaggregation Data'!$P$475:$P$826,MATCH(RIGHT(X610,255),RIGHT('Disaggregation Data'!$J$475:$J$826,255),0))=0,"",INDEX('Disaggregation Data'!$P$475:$P$826,MATCH(RIGHT(X610,255),RIGHT('Disaggregation Data'!J$475:$J$826,255),0))),"")</f>
        <v/>
      </c>
      <c r="W610" s="497"/>
      <c r="X610" s="497" t="str">
        <f t="shared" si="36"/>
        <v>TCP-1(M): Number of notified cases of all forms of TB-(i.e. bacteriologically confirmed + clinically diagnosed), includes new and relapse casesGenderFemale</v>
      </c>
      <c r="Y610" s="497">
        <f t="shared" si="37"/>
        <v>3</v>
      </c>
      <c r="Z610" s="497" t="str">
        <f t="shared" si="38"/>
        <v>TCP-1(M): Number of notified cases of all forms of TB-(i.e. bacteriologically confirmed + clinically diagnosed), includes new and relapse cases-3</v>
      </c>
      <c r="AA610" s="497" t="b">
        <f t="shared" si="39"/>
        <v>1</v>
      </c>
      <c r="AB610" s="497" t="s">
        <v>2191</v>
      </c>
      <c r="AC610" s="497" t="str">
        <f t="array" ref="AC610">IFERROR(IF(INDEX('Disaggregation Records'!$G$95:$G$183,MATCH(LEFT(Z610,255),LEFT('Disaggregation Records'!$D$95:$D$183,255),0))=0,"",INDEX('Disaggregation Records'!$G$95:$G$183,MATCH(LEFT(Z610,255),LEFT('Disaggregation Records'!$D$95:$D$183,255),0))),"")</f>
        <v>a1L36000000zoMyEAI</v>
      </c>
      <c r="AD610" s="497" t="s">
        <v>815</v>
      </c>
      <c r="AE610" s="218"/>
      <c r="AF610" s="494"/>
      <c r="AG610" s="494"/>
    </row>
    <row r="611" spans="1:33" ht="37.5" customHeight="1" x14ac:dyDescent="0.25">
      <c r="A611" s="367">
        <v>13</v>
      </c>
      <c r="B611" s="386" t="str">
        <f>IFERROR(VLOOKUP(A611,'Coverage Indicators - Section D'!$A$10:$Y$47,25,FALSE),"")</f>
        <v>TCP-1(M): Number of notified cases of all forms of TB-(i.e. bacteriologically confirmed + clinically diagnosed), includes new and relapse cases</v>
      </c>
      <c r="C611" s="490" t="str">
        <f t="array" ref="C611">IFERROR(IF(INDEX('Disaggregation Records'!$E$95:$E$183,MATCH(RIGHT(Z611,255),RIGHT('Disaggregation Records'!$D$95:$D$183,255),0))=0,"",INDEX('Disaggregation Records'!$E$95:$E$183,MATCH(RIGHT(Z611,255),RIGHT('Disaggregation Records'!$D$95:$D$183,255),0))),"")</f>
        <v>HIV test status</v>
      </c>
      <c r="D611" s="490" t="str">
        <f t="array" ref="D611">IFERROR(IF(INDEX('Disaggregation Records'!$F$95:$F$183,MATCH(RIGHT(Z611,255),RIGHT('Disaggregation Records'!$D$95:$D$183,255),0))=0,"",INDEX('Disaggregation Records'!$F$95:$F$183,MATCH(RIGHT(Z611,255),RIGHT('Disaggregation Records'!$D$95:$D$183,255),0))),"")</f>
        <v>Positive</v>
      </c>
      <c r="E611" s="530">
        <v>210</v>
      </c>
      <c r="F611" s="389" t="str">
        <f t="array" ref="F611">IFERROR(IF(INDEX('Disaggregation Data'!$L$475:$L$826,MATCH(RIGHT(X611,255),RIGHT('Disaggregation Data'!$J$475:$J$826,255),0))=0,"",INDEX('Disaggregation Data'!$L$475:$L$826,MATCH(RIGHT(X611,255),RIGHT('Disaggregation Data'!J$475:$J$826,255),0))),"")</f>
        <v/>
      </c>
      <c r="G611" s="458" t="str">
        <f t="array" ref="G611">IFERROR(IF(INDEX('Disaggregation Data'!$M$475:$M$826,MATCH(RIGHT(X611,255),RIGHT('Disaggregation Data'!$J$475:$J$826,255),0))=0,(E611/F611)*100,INDEX('Disaggregation Data'!$M$475:$M$826,MATCH(RIGHT(X611,255),RIGHT('Disaggregation Data'!J$475:$J$826,255),0))),"")</f>
        <v/>
      </c>
      <c r="H611" s="392" t="s">
        <v>346</v>
      </c>
      <c r="I611" s="496"/>
      <c r="J611" s="496"/>
      <c r="K611" s="496"/>
      <c r="L611" s="496"/>
      <c r="M611" s="496"/>
      <c r="N611" s="496"/>
      <c r="O611" s="496"/>
      <c r="P611" s="496"/>
      <c r="Q611" s="496"/>
      <c r="R611" s="496"/>
      <c r="S611" s="496"/>
      <c r="T611" s="496"/>
      <c r="U611" s="392" t="str">
        <f t="array" ref="U611">IFERROR(IF(INDEX('Disaggregation Data'!$O$475:$O$826,MATCH(RIGHT(X611,255),RIGHT('Disaggregation Data'!$J$475:$J$826,255),0))=0,"",INDEX('Disaggregation Data'!$O$475:$O$826,MATCH(RIGHT(X611,255),RIGHT('Disaggregation Data'!J$475:$J$826,255),0))),"")</f>
        <v/>
      </c>
      <c r="V611" s="405" t="str">
        <f t="array" ref="V611">IFERROR(IF(INDEX('Disaggregation Data'!$P$475:$P$826,MATCH(RIGHT(X611,255),RIGHT('Disaggregation Data'!$J$475:$J$826,255),0))=0,"",INDEX('Disaggregation Data'!$P$475:$P$826,MATCH(RIGHT(X611,255),RIGHT('Disaggregation Data'!J$475:$J$826,255),0))),"")</f>
        <v/>
      </c>
      <c r="W611" s="497"/>
      <c r="X611" s="497" t="str">
        <f t="shared" si="36"/>
        <v>TCP-1(M): Number of notified cases of all forms of TB-(i.e. bacteriologically confirmed + clinically diagnosed), includes new and relapse casesHIV test statusPositive</v>
      </c>
      <c r="Y611" s="497">
        <f t="shared" si="37"/>
        <v>4</v>
      </c>
      <c r="Z611" s="497" t="str">
        <f t="shared" si="38"/>
        <v>TCP-1(M): Number of notified cases of all forms of TB-(i.e. bacteriologically confirmed + clinically diagnosed), includes new and relapse cases-4</v>
      </c>
      <c r="AA611" s="497" t="b">
        <f t="shared" si="39"/>
        <v>1</v>
      </c>
      <c r="AB611" s="497" t="s">
        <v>2192</v>
      </c>
      <c r="AC611" s="497" t="str">
        <f t="array" ref="AC611">IFERROR(IF(INDEX('Disaggregation Records'!$G$95:$G$183,MATCH(LEFT(Z611,255),LEFT('Disaggregation Records'!$D$95:$D$183,255),0))=0,"",INDEX('Disaggregation Records'!$G$95:$G$183,MATCH(LEFT(Z611,255),LEFT('Disaggregation Records'!$D$95:$D$183,255),0))),"")</f>
        <v>a1L36000000zoMzEAI</v>
      </c>
      <c r="AD611" s="497" t="s">
        <v>815</v>
      </c>
      <c r="AE611" s="218"/>
      <c r="AF611" s="494"/>
      <c r="AG611" s="494"/>
    </row>
    <row r="612" spans="1:33" ht="37.5" customHeight="1" x14ac:dyDescent="0.25">
      <c r="A612" s="367">
        <v>13</v>
      </c>
      <c r="B612" s="386" t="str">
        <f>IFERROR(VLOOKUP(A612,'Coverage Indicators - Section D'!$A$10:$Y$47,25,FALSE),"")</f>
        <v>TCP-1(M): Number of notified cases of all forms of TB-(i.e. bacteriologically confirmed + clinically diagnosed), includes new and relapse cases</v>
      </c>
      <c r="C612" s="490" t="str">
        <f t="array" ref="C612">IFERROR(IF(INDEX('Disaggregation Records'!$E$95:$E$183,MATCH(RIGHT(Z612,255),RIGHT('Disaggregation Records'!$D$95:$D$183,255),0))=0,"",INDEX('Disaggregation Records'!$E$95:$E$183,MATCH(RIGHT(Z612,255),RIGHT('Disaggregation Records'!$D$95:$D$183,255),0))),"")</f>
        <v>HIV test status</v>
      </c>
      <c r="D612" s="490" t="str">
        <f t="array" ref="D612">IFERROR(IF(INDEX('Disaggregation Records'!$F$95:$F$183,MATCH(RIGHT(Z612,255),RIGHT('Disaggregation Records'!$D$95:$D$183,255),0))=0,"",INDEX('Disaggregation Records'!$F$95:$F$183,MATCH(RIGHT(Z612,255),RIGHT('Disaggregation Records'!$D$95:$D$183,255),0))),"")</f>
        <v>Negative</v>
      </c>
      <c r="E612" s="389">
        <v>6870</v>
      </c>
      <c r="F612" s="389" t="str">
        <f t="array" ref="F612">IFERROR(IF(INDEX('Disaggregation Data'!$L$475:$L$826,MATCH(RIGHT(X612,255),RIGHT('Disaggregation Data'!$J$475:$J$826,255),0))=0,"",INDEX('Disaggregation Data'!$L$475:$L$826,MATCH(RIGHT(X612,255),RIGHT('Disaggregation Data'!J$475:$J$826,255),0))),"")</f>
        <v/>
      </c>
      <c r="G612" s="458" t="str">
        <f t="array" ref="G612">IFERROR(IF(INDEX('Disaggregation Data'!$M$475:$M$826,MATCH(RIGHT(X612,255),RIGHT('Disaggregation Data'!$J$475:$J$826,255),0))=0,(E612/F612)*100,INDEX('Disaggregation Data'!$M$475:$M$826,MATCH(RIGHT(X612,255),RIGHT('Disaggregation Data'!J$475:$J$826,255),0))),"")</f>
        <v/>
      </c>
      <c r="H612" s="392" t="s">
        <v>346</v>
      </c>
      <c r="I612" s="496"/>
      <c r="J612" s="496"/>
      <c r="K612" s="496"/>
      <c r="L612" s="496"/>
      <c r="M612" s="496"/>
      <c r="N612" s="496"/>
      <c r="O612" s="496"/>
      <c r="P612" s="496"/>
      <c r="Q612" s="496"/>
      <c r="R612" s="496"/>
      <c r="S612" s="496"/>
      <c r="T612" s="496"/>
      <c r="U612" s="392" t="str">
        <f t="array" ref="U612">IFERROR(IF(INDEX('Disaggregation Data'!$O$475:$O$826,MATCH(RIGHT(X612,255),RIGHT('Disaggregation Data'!$J$475:$J$826,255),0))=0,"",INDEX('Disaggregation Data'!$O$475:$O$826,MATCH(RIGHT(X612,255),RIGHT('Disaggregation Data'!J$475:$J$826,255),0))),"")</f>
        <v/>
      </c>
      <c r="V612" s="405" t="str">
        <f t="array" ref="V612">IFERROR(IF(INDEX('Disaggregation Data'!$P$475:$P$826,MATCH(RIGHT(X612,255),RIGHT('Disaggregation Data'!$J$475:$J$826,255),0))=0,"",INDEX('Disaggregation Data'!$P$475:$P$826,MATCH(RIGHT(X612,255),RIGHT('Disaggregation Data'!J$475:$J$826,255),0))),"")</f>
        <v/>
      </c>
      <c r="W612" s="497"/>
      <c r="X612" s="497" t="str">
        <f t="shared" si="36"/>
        <v>TCP-1(M): Number of notified cases of all forms of TB-(i.e. bacteriologically confirmed + clinically diagnosed), includes new and relapse casesHIV test statusNegative</v>
      </c>
      <c r="Y612" s="497">
        <f t="shared" si="37"/>
        <v>5</v>
      </c>
      <c r="Z612" s="497" t="str">
        <f t="shared" si="38"/>
        <v>TCP-1(M): Number of notified cases of all forms of TB-(i.e. bacteriologically confirmed + clinically diagnosed), includes new and relapse cases-5</v>
      </c>
      <c r="AA612" s="497" t="b">
        <f t="shared" si="39"/>
        <v>1</v>
      </c>
      <c r="AB612" s="497" t="s">
        <v>2193</v>
      </c>
      <c r="AC612" s="497" t="str">
        <f t="array" ref="AC612">IFERROR(IF(INDEX('Disaggregation Records'!$G$95:$G$183,MATCH(LEFT(Z612,255),LEFT('Disaggregation Records'!$D$95:$D$183,255),0))=0,"",INDEX('Disaggregation Records'!$G$95:$G$183,MATCH(LEFT(Z612,255),LEFT('Disaggregation Records'!$D$95:$D$183,255),0))),"")</f>
        <v>a1L36000000zoN0EAI</v>
      </c>
      <c r="AD612" s="497" t="s">
        <v>815</v>
      </c>
      <c r="AE612" s="218"/>
      <c r="AF612" s="494"/>
      <c r="AG612" s="494"/>
    </row>
    <row r="613" spans="1:33" ht="37.5" customHeight="1" x14ac:dyDescent="0.25">
      <c r="A613" s="367">
        <v>13</v>
      </c>
      <c r="B613" s="386" t="str">
        <f>IFERROR(VLOOKUP(A613,'Coverage Indicators - Section D'!$A$10:$Y$47,25,FALSE),"")</f>
        <v>TCP-1(M): Number of notified cases of all forms of TB-(i.e. bacteriologically confirmed + clinically diagnosed), includes new and relapse cases</v>
      </c>
      <c r="C613" s="490" t="str">
        <f t="array" ref="C613">IFERROR(IF(INDEX('Disaggregation Records'!$E$95:$E$183,MATCH(RIGHT(Z613,255),RIGHT('Disaggregation Records'!$D$95:$D$183,255),0))=0,"",INDEX('Disaggregation Records'!$E$95:$E$183,MATCH(RIGHT(Z613,255),RIGHT('Disaggregation Records'!$D$95:$D$183,255),0))),"")</f>
        <v>HIV test status</v>
      </c>
      <c r="D613" s="490" t="str">
        <f t="array" ref="D613">IFERROR(IF(INDEX('Disaggregation Records'!$F$95:$F$183,MATCH(RIGHT(Z613,255),RIGHT('Disaggregation Records'!$D$95:$D$183,255),0))=0,"",INDEX('Disaggregation Records'!$F$95:$F$183,MATCH(RIGHT(Z613,255),RIGHT('Disaggregation Records'!$D$95:$D$183,255),0))),"")</f>
        <v>Not documented</v>
      </c>
      <c r="E613" s="530">
        <v>915</v>
      </c>
      <c r="F613" s="389" t="str">
        <f t="array" ref="F613">IFERROR(IF(INDEX('Disaggregation Data'!$L$475:$L$826,MATCH(RIGHT(X613,255),RIGHT('Disaggregation Data'!$J$475:$J$826,255),0))=0,"",INDEX('Disaggregation Data'!$L$475:$L$826,MATCH(RIGHT(X613,255),RIGHT('Disaggregation Data'!J$475:$J$826,255),0))),"")</f>
        <v/>
      </c>
      <c r="G613" s="458" t="str">
        <f t="array" ref="G613">IFERROR(IF(INDEX('Disaggregation Data'!$M$475:$M$826,MATCH(RIGHT(X613,255),RIGHT('Disaggregation Data'!$J$475:$J$826,255),0))=0,(E613/F613)*100,INDEX('Disaggregation Data'!$M$475:$M$826,MATCH(RIGHT(X613,255),RIGHT('Disaggregation Data'!J$475:$J$826,255),0))),"")</f>
        <v/>
      </c>
      <c r="H613" s="392" t="s">
        <v>346</v>
      </c>
      <c r="I613" s="496"/>
      <c r="J613" s="496"/>
      <c r="K613" s="496"/>
      <c r="L613" s="496"/>
      <c r="M613" s="496"/>
      <c r="N613" s="496"/>
      <c r="O613" s="496"/>
      <c r="P613" s="496"/>
      <c r="Q613" s="496"/>
      <c r="R613" s="496"/>
      <c r="S613" s="496"/>
      <c r="T613" s="496"/>
      <c r="U613" s="392" t="str">
        <f t="array" ref="U613">IFERROR(IF(INDEX('Disaggregation Data'!$O$475:$O$826,MATCH(RIGHT(X613,255),RIGHT('Disaggregation Data'!$J$475:$J$826,255),0))=0,"",INDEX('Disaggregation Data'!$O$475:$O$826,MATCH(RIGHT(X613,255),RIGHT('Disaggregation Data'!J$475:$J$826,255),0))),"")</f>
        <v/>
      </c>
      <c r="V613" s="405" t="str">
        <f t="array" ref="V613">IFERROR(IF(INDEX('Disaggregation Data'!$P$475:$P$826,MATCH(RIGHT(X613,255),RIGHT('Disaggregation Data'!$J$475:$J$826,255),0))=0,"",INDEX('Disaggregation Data'!$P$475:$P$826,MATCH(RIGHT(X613,255),RIGHT('Disaggregation Data'!J$475:$J$826,255),0))),"")</f>
        <v/>
      </c>
      <c r="W613" s="497"/>
      <c r="X613" s="497" t="str">
        <f t="shared" si="36"/>
        <v>TCP-1(M): Number of notified cases of all forms of TB-(i.e. bacteriologically confirmed + clinically diagnosed), includes new and relapse casesHIV test statusNot documented</v>
      </c>
      <c r="Y613" s="497">
        <f t="shared" si="37"/>
        <v>6</v>
      </c>
      <c r="Z613" s="497" t="str">
        <f t="shared" si="38"/>
        <v>TCP-1(M): Number of notified cases of all forms of TB-(i.e. bacteriologically confirmed + clinically diagnosed), includes new and relapse cases-6</v>
      </c>
      <c r="AA613" s="497" t="b">
        <f t="shared" si="39"/>
        <v>1</v>
      </c>
      <c r="AB613" s="497" t="s">
        <v>2194</v>
      </c>
      <c r="AC613" s="497" t="str">
        <f t="array" ref="AC613">IFERROR(IF(INDEX('Disaggregation Records'!$G$95:$G$183,MATCH(LEFT(Z613,255),LEFT('Disaggregation Records'!$D$95:$D$183,255),0))=0,"",INDEX('Disaggregation Records'!$G$95:$G$183,MATCH(LEFT(Z613,255),LEFT('Disaggregation Records'!$D$95:$D$183,255),0))),"")</f>
        <v>a1L36000000zoN1EAI</v>
      </c>
      <c r="AD613" s="497" t="s">
        <v>815</v>
      </c>
      <c r="AE613" s="218"/>
      <c r="AF613" s="494"/>
      <c r="AG613" s="494"/>
    </row>
    <row r="614" spans="1:33" ht="37.5" customHeight="1" x14ac:dyDescent="0.25">
      <c r="A614" s="367">
        <v>13</v>
      </c>
      <c r="B614" s="386" t="str">
        <f>IFERROR(VLOOKUP(A614,'Coverage Indicators - Section D'!$A$10:$Y$47,25,FALSE),"")</f>
        <v>TCP-1(M): Number of notified cases of all forms of TB-(i.e. bacteriologically confirmed + clinically diagnosed), includes new and relapse cases</v>
      </c>
      <c r="C614" s="490" t="str">
        <f t="array" ref="C614">IFERROR(IF(INDEX('Disaggregation Records'!$E$95:$E$183,MATCH(RIGHT(Z614,255),RIGHT('Disaggregation Records'!$D$95:$D$183,255),0))=0,"",INDEX('Disaggregation Records'!$E$95:$E$183,MATCH(RIGHT(Z614,255),RIGHT('Disaggregation Records'!$D$95:$D$183,255),0))),"")</f>
        <v>TB case definition</v>
      </c>
      <c r="D614" s="490" t="str">
        <f t="array" ref="D614">IFERROR(IF(INDEX('Disaggregation Records'!$F$95:$F$183,MATCH(RIGHT(Z614,255),RIGHT('Disaggregation Records'!$D$95:$D$183,255),0))=0,"",INDEX('Disaggregation Records'!$F$95:$F$183,MATCH(RIGHT(Z614,255),RIGHT('Disaggregation Records'!$D$95:$D$183,255),0))),"")</f>
        <v>Bacteriologically confirmed</v>
      </c>
      <c r="E614" s="530">
        <v>3449</v>
      </c>
      <c r="F614" s="389" t="str">
        <f t="array" ref="F614">IFERROR(IF(INDEX('Disaggregation Data'!$L$475:$L$826,MATCH(RIGHT(X614,255),RIGHT('Disaggregation Data'!$J$475:$J$826,255),0))=0,"",INDEX('Disaggregation Data'!$L$475:$L$826,MATCH(RIGHT(X614,255),RIGHT('Disaggregation Data'!J$475:$J$826,255),0))),"")</f>
        <v/>
      </c>
      <c r="G614" s="458" t="str">
        <f t="array" ref="G614">IFERROR(IF(INDEX('Disaggregation Data'!$M$475:$M$826,MATCH(RIGHT(X614,255),RIGHT('Disaggregation Data'!$J$475:$J$826,255),0))=0,(E614/F614)*100,INDEX('Disaggregation Data'!$M$475:$M$826,MATCH(RIGHT(X614,255),RIGHT('Disaggregation Data'!J$475:$J$826,255),0))),"")</f>
        <v/>
      </c>
      <c r="H614" s="392" t="s">
        <v>346</v>
      </c>
      <c r="I614" s="496"/>
      <c r="J614" s="496"/>
      <c r="K614" s="496"/>
      <c r="L614" s="496"/>
      <c r="M614" s="496"/>
      <c r="N614" s="496"/>
      <c r="O614" s="496"/>
      <c r="P614" s="496"/>
      <c r="Q614" s="496"/>
      <c r="R614" s="496"/>
      <c r="S614" s="496"/>
      <c r="T614" s="496"/>
      <c r="U614" s="392" t="str">
        <f t="array" ref="U614">IFERROR(IF(INDEX('Disaggregation Data'!$O$475:$O$826,MATCH(RIGHT(X614,255),RIGHT('Disaggregation Data'!$J$475:$J$826,255),0))=0,"",INDEX('Disaggregation Data'!$O$475:$O$826,MATCH(RIGHT(X614,255),RIGHT('Disaggregation Data'!J$475:$J$826,255),0))),"")</f>
        <v/>
      </c>
      <c r="V614" s="405" t="str">
        <f t="array" ref="V614">IFERROR(IF(INDEX('Disaggregation Data'!$P$475:$P$826,MATCH(RIGHT(X614,255),RIGHT('Disaggregation Data'!$J$475:$J$826,255),0))=0,"",INDEX('Disaggregation Data'!$P$475:$P$826,MATCH(RIGHT(X614,255),RIGHT('Disaggregation Data'!J$475:$J$826,255),0))),"")</f>
        <v/>
      </c>
      <c r="W614" s="497"/>
      <c r="X614" s="497" t="str">
        <f t="shared" si="36"/>
        <v>TCP-1(M): Number of notified cases of all forms of TB-(i.e. bacteriologically confirmed + clinically diagnosed), includes new and relapse casesTB case definitionBacteriologically confirmed</v>
      </c>
      <c r="Y614" s="497">
        <f t="shared" si="37"/>
        <v>7</v>
      </c>
      <c r="Z614" s="497" t="str">
        <f t="shared" si="38"/>
        <v>TCP-1(M): Number of notified cases of all forms of TB-(i.e. bacteriologically confirmed + clinically diagnosed), includes new and relapse cases-7</v>
      </c>
      <c r="AA614" s="497" t="b">
        <f t="shared" si="39"/>
        <v>1</v>
      </c>
      <c r="AB614" s="497" t="s">
        <v>2195</v>
      </c>
      <c r="AC614" s="497" t="str">
        <f t="array" ref="AC614">IFERROR(IF(INDEX('Disaggregation Records'!$G$95:$G$183,MATCH(LEFT(Z614,255),LEFT('Disaggregation Records'!$D$95:$D$183,255),0))=0,"",INDEX('Disaggregation Records'!$G$95:$G$183,MATCH(LEFT(Z614,255),LEFT('Disaggregation Records'!$D$95:$D$183,255),0))),"")</f>
        <v>a1L36000002NzjwEAC</v>
      </c>
      <c r="AD614" s="497" t="s">
        <v>815</v>
      </c>
      <c r="AE614" s="218"/>
      <c r="AF614" s="494"/>
      <c r="AG614" s="494"/>
    </row>
    <row r="615" spans="1:33" ht="37.5" customHeight="1" x14ac:dyDescent="0.25">
      <c r="A615" s="367">
        <v>13</v>
      </c>
      <c r="B615" s="386" t="str">
        <f>IFERROR(VLOOKUP(A615,'Coverage Indicators - Section D'!$A$10:$Y$47,25,FALSE),"")</f>
        <v>TCP-1(M): Number of notified cases of all forms of TB-(i.e. bacteriologically confirmed + clinically diagnosed), includes new and relapse cases</v>
      </c>
      <c r="C615" s="490" t="str">
        <f t="array" ref="C615">IFERROR(IF(INDEX('Disaggregation Records'!$E$95:$E$183,MATCH(RIGHT(Z615,255),RIGHT('Disaggregation Records'!$D$95:$D$183,255),0))=0,"",INDEX('Disaggregation Records'!$E$95:$E$183,MATCH(RIGHT(Z615,255),RIGHT('Disaggregation Records'!$D$95:$D$183,255),0))),"")</f>
        <v/>
      </c>
      <c r="D615" s="490" t="str">
        <f t="array" ref="D615">IFERROR(IF(INDEX('Disaggregation Records'!$F$95:$F$183,MATCH(RIGHT(Z615,255),RIGHT('Disaggregation Records'!$D$95:$D$183,255),0))=0,"",INDEX('Disaggregation Records'!$F$95:$F$183,MATCH(RIGHT(Z615,255),RIGHT('Disaggregation Records'!$D$95:$D$183,255),0))),"")</f>
        <v/>
      </c>
      <c r="E615" s="388" t="str">
        <f t="array" ref="E615">IFERROR(IF(INDEX('Disaggregation Data'!$K$475:$K$826,MATCH(RIGHT(X615,255),RIGHT('Disaggregation Data'!$J$475:$J$826,255),0))=0,"",INDEX('Disaggregation Data'!$K$475:$K$826,MATCH(RIGHT(X615,255),RIGHT('Disaggregation Data'!J$475:$J$826,255),0))),"")</f>
        <v/>
      </c>
      <c r="F615" s="389" t="str">
        <f t="array" ref="F615">IFERROR(IF(INDEX('Disaggregation Data'!$L$475:$L$826,MATCH(RIGHT(X615,255),RIGHT('Disaggregation Data'!$J$475:$J$826,255),0))=0,"",INDEX('Disaggregation Data'!$L$475:$L$826,MATCH(RIGHT(X615,255),RIGHT('Disaggregation Data'!J$475:$J$826,255),0))),"")</f>
        <v/>
      </c>
      <c r="G615" s="458" t="str">
        <f t="array" ref="G615">IFERROR(IF(INDEX('Disaggregation Data'!$M$475:$M$826,MATCH(RIGHT(X615,255),RIGHT('Disaggregation Data'!$J$475:$J$826,255),0))=0,(E615/F615)*100,INDEX('Disaggregation Data'!$M$475:$M$826,MATCH(RIGHT(X615,255),RIGHT('Disaggregation Data'!J$475:$J$826,255),0))),"")</f>
        <v/>
      </c>
      <c r="H615" s="392" t="str">
        <f t="array" ref="H615">IFERROR(IF(INDEX('Disaggregation Data'!$N$475:$N$826,MATCH(RIGHT(X615,255),RIGHT('Disaggregation Data'!$J$475:$J$826,255),0))=0,"",INDEX('Disaggregation Data'!$N$475:$N$826,MATCH(RIGHT(X615,255),RIGHT('Disaggregation Data'!J$475:$J$826,255),0))),"")</f>
        <v/>
      </c>
      <c r="I615" s="496"/>
      <c r="J615" s="496"/>
      <c r="K615" s="496"/>
      <c r="L615" s="496"/>
      <c r="M615" s="496"/>
      <c r="N615" s="496"/>
      <c r="O615" s="496"/>
      <c r="P615" s="496"/>
      <c r="Q615" s="496"/>
      <c r="R615" s="496"/>
      <c r="S615" s="496"/>
      <c r="T615" s="496"/>
      <c r="U615" s="392" t="str">
        <f t="array" ref="U615">IFERROR(IF(INDEX('Disaggregation Data'!$O$475:$O$826,MATCH(RIGHT(X615,255),RIGHT('Disaggregation Data'!$J$475:$J$826,255),0))=0,"",INDEX('Disaggregation Data'!$O$475:$O$826,MATCH(RIGHT(X615,255),RIGHT('Disaggregation Data'!J$475:$J$826,255),0))),"")</f>
        <v/>
      </c>
      <c r="V615" s="405" t="str">
        <f t="array" ref="V615">IFERROR(IF(INDEX('Disaggregation Data'!$P$475:$P$826,MATCH(RIGHT(X615,255),RIGHT('Disaggregation Data'!$J$475:$J$826,255),0))=0,"",INDEX('Disaggregation Data'!$P$475:$P$826,MATCH(RIGHT(X615,255),RIGHT('Disaggregation Data'!J$475:$J$826,255),0))),"")</f>
        <v/>
      </c>
      <c r="W615" s="497"/>
      <c r="X615" s="497" t="str">
        <f t="shared" ref="X615:X678" si="40">IF(B615&lt;&gt;"",B615&amp;C615&amp;D615,"")</f>
        <v>TCP-1(M): Number of notified cases of all forms of TB-(i.e. bacteriologically confirmed + clinically diagnosed), includes new and relapse cases</v>
      </c>
      <c r="Y615" s="497">
        <f t="shared" ref="Y615:Y678" si="41">IF(B615=B614,Y614+1,0)</f>
        <v>8</v>
      </c>
      <c r="Z615" s="497" t="str">
        <f t="shared" ref="Z615:Z678" si="42">IF(B615&lt;&gt;"",B615&amp;"-"&amp;Y615,"")</f>
        <v>TCP-1(M): Number of notified cases of all forms of TB-(i.e. bacteriologically confirmed + clinically diagnosed), includes new and relapse cases-8</v>
      </c>
      <c r="AA615" s="497" t="b">
        <f t="shared" ref="AA615:AA678" si="43">IFERROR(IF(B615&lt;&gt;"",TRUE,FALSE),"")</f>
        <v>1</v>
      </c>
      <c r="AB615" s="497" t="s">
        <v>2196</v>
      </c>
      <c r="AC615" s="497" t="str">
        <f t="array" ref="AC615">IFERROR(IF(INDEX('Disaggregation Records'!$G$95:$G$183,MATCH(LEFT(Z615,255),LEFT('Disaggregation Records'!$D$95:$D$183,255),0))=0,"",INDEX('Disaggregation Records'!$G$95:$G$183,MATCH(LEFT(Z615,255),LEFT('Disaggregation Records'!$D$95:$D$183,255),0))),"")</f>
        <v/>
      </c>
      <c r="AD615" s="497" t="s">
        <v>815</v>
      </c>
      <c r="AE615" s="218"/>
      <c r="AF615" s="494"/>
      <c r="AG615" s="494"/>
    </row>
    <row r="616" spans="1:33" ht="37.5" customHeight="1" x14ac:dyDescent="0.25">
      <c r="A616" s="367">
        <v>13</v>
      </c>
      <c r="B616" s="386" t="str">
        <f>IFERROR(VLOOKUP(A616,'Coverage Indicators - Section D'!$A$10:$Y$47,25,FALSE),"")</f>
        <v>TCP-1(M): Number of notified cases of all forms of TB-(i.e. bacteriologically confirmed + clinically diagnosed), includes new and relapse cases</v>
      </c>
      <c r="C616" s="490" t="str">
        <f t="array" ref="C616">IFERROR(IF(INDEX('Disaggregation Records'!$E$95:$E$183,MATCH(RIGHT(Z616,255),RIGHT('Disaggregation Records'!$D$95:$D$183,255),0))=0,"",INDEX('Disaggregation Records'!$E$95:$E$183,MATCH(RIGHT(Z616,255),RIGHT('Disaggregation Records'!$D$95:$D$183,255),0))),"")</f>
        <v/>
      </c>
      <c r="D616" s="490" t="str">
        <f t="array" ref="D616">IFERROR(IF(INDEX('Disaggregation Records'!$F$95:$F$183,MATCH(RIGHT(Z616,255),RIGHT('Disaggregation Records'!$D$95:$D$183,255),0))=0,"",INDEX('Disaggregation Records'!$F$95:$F$183,MATCH(RIGHT(Z616,255),RIGHT('Disaggregation Records'!$D$95:$D$183,255),0))),"")</f>
        <v/>
      </c>
      <c r="E616" s="388" t="str">
        <f t="array" ref="E616">IFERROR(IF(INDEX('Disaggregation Data'!$K$475:$K$826,MATCH(RIGHT(X616,255),RIGHT('Disaggregation Data'!$J$475:$J$826,255),0))=0,"",INDEX('Disaggregation Data'!$K$475:$K$826,MATCH(RIGHT(X616,255),RIGHT('Disaggregation Data'!J$475:$J$826,255),0))),"")</f>
        <v/>
      </c>
      <c r="F616" s="389" t="str">
        <f t="array" ref="F616">IFERROR(IF(INDEX('Disaggregation Data'!$L$475:$L$826,MATCH(RIGHT(X616,255),RIGHT('Disaggregation Data'!$J$475:$J$826,255),0))=0,"",INDEX('Disaggregation Data'!$L$475:$L$826,MATCH(RIGHT(X616,255),RIGHT('Disaggregation Data'!J$475:$J$826,255),0))),"")</f>
        <v/>
      </c>
      <c r="G616" s="458" t="str">
        <f t="array" ref="G616">IFERROR(IF(INDEX('Disaggregation Data'!$M$475:$M$826,MATCH(RIGHT(X616,255),RIGHT('Disaggregation Data'!$J$475:$J$826,255),0))=0,(E616/F616)*100,INDEX('Disaggregation Data'!$M$475:$M$826,MATCH(RIGHT(X616,255),RIGHT('Disaggregation Data'!J$475:$J$826,255),0))),"")</f>
        <v/>
      </c>
      <c r="H616" s="392" t="str">
        <f t="array" ref="H616">IFERROR(IF(INDEX('Disaggregation Data'!$N$475:$N$826,MATCH(RIGHT(X616,255),RIGHT('Disaggregation Data'!$J$475:$J$826,255),0))=0,"",INDEX('Disaggregation Data'!$N$475:$N$826,MATCH(RIGHT(X616,255),RIGHT('Disaggregation Data'!J$475:$J$826,255),0))),"")</f>
        <v/>
      </c>
      <c r="I616" s="496"/>
      <c r="J616" s="496"/>
      <c r="K616" s="496"/>
      <c r="L616" s="496"/>
      <c r="M616" s="496"/>
      <c r="N616" s="496"/>
      <c r="O616" s="496"/>
      <c r="P616" s="496"/>
      <c r="Q616" s="496"/>
      <c r="R616" s="496"/>
      <c r="S616" s="496"/>
      <c r="T616" s="496"/>
      <c r="U616" s="392" t="str">
        <f t="array" ref="U616">IFERROR(IF(INDEX('Disaggregation Data'!$O$475:$O$826,MATCH(RIGHT(X616,255),RIGHT('Disaggregation Data'!$J$475:$J$826,255),0))=0,"",INDEX('Disaggregation Data'!$O$475:$O$826,MATCH(RIGHT(X616,255),RIGHT('Disaggregation Data'!J$475:$J$826,255),0))),"")</f>
        <v/>
      </c>
      <c r="V616" s="405" t="str">
        <f t="array" ref="V616">IFERROR(IF(INDEX('Disaggregation Data'!$P$475:$P$826,MATCH(RIGHT(X616,255),RIGHT('Disaggregation Data'!$J$475:$J$826,255),0))=0,"",INDEX('Disaggregation Data'!$P$475:$P$826,MATCH(RIGHT(X616,255),RIGHT('Disaggregation Data'!J$475:$J$826,255),0))),"")</f>
        <v/>
      </c>
      <c r="W616" s="497"/>
      <c r="X616" s="497" t="str">
        <f t="shared" si="40"/>
        <v>TCP-1(M): Number of notified cases of all forms of TB-(i.e. bacteriologically confirmed + clinically diagnosed), includes new and relapse cases</v>
      </c>
      <c r="Y616" s="497">
        <f t="shared" si="41"/>
        <v>9</v>
      </c>
      <c r="Z616" s="497" t="str">
        <f t="shared" si="42"/>
        <v>TCP-1(M): Number of notified cases of all forms of TB-(i.e. bacteriologically confirmed + clinically diagnosed), includes new and relapse cases-9</v>
      </c>
      <c r="AA616" s="497" t="b">
        <f t="shared" si="43"/>
        <v>1</v>
      </c>
      <c r="AB616" s="497" t="s">
        <v>2197</v>
      </c>
      <c r="AC616" s="497" t="str">
        <f t="array" ref="AC616">IFERROR(IF(INDEX('Disaggregation Records'!$G$95:$G$183,MATCH(LEFT(Z616,255),LEFT('Disaggregation Records'!$D$95:$D$183,255),0))=0,"",INDEX('Disaggregation Records'!$G$95:$G$183,MATCH(LEFT(Z616,255),LEFT('Disaggregation Records'!$D$95:$D$183,255),0))),"")</f>
        <v/>
      </c>
      <c r="AD616" s="497" t="s">
        <v>815</v>
      </c>
      <c r="AE616" s="218"/>
      <c r="AF616" s="494"/>
      <c r="AG616" s="494"/>
    </row>
    <row r="617" spans="1:33" ht="37.5" customHeight="1" x14ac:dyDescent="0.25">
      <c r="A617" s="367">
        <v>14</v>
      </c>
      <c r="B617" s="386" t="str">
        <f>IFERROR(VLOOKUP(A617,'Coverage Indicators - Section D'!$A$10:$Y$47,25,FALSE),"")</f>
        <v>TCP-2(M): Treatment success rate- all forms:  Percentage of TB cases, all forms, bacteriologically confirmed plus clinically diagnosed, successfully treated (cured plus treatment completed) among all TB cases registered for treatment during a specified period, new and relapse cases</v>
      </c>
      <c r="C617" s="490" t="str">
        <f t="array" ref="C617">IFERROR(IF(INDEX('Disaggregation Records'!$E$95:$E$183,MATCH(RIGHT(Z617,255),RIGHT('Disaggregation Records'!$D$95:$D$183,255),0))=0,"",INDEX('Disaggregation Records'!$E$95:$E$183,MATCH(RIGHT(Z617,255),RIGHT('Disaggregation Records'!$D$95:$D$183,255),0))),"")</f>
        <v>Age</v>
      </c>
      <c r="D617" s="490" t="str">
        <f t="array" ref="D617">IFERROR(IF(INDEX('Disaggregation Records'!$F$95:$F$183,MATCH(RIGHT(Z617,255),RIGHT('Disaggregation Records'!$D$95:$D$183,255),0))=0,"",INDEX('Disaggregation Records'!$F$95:$F$183,MATCH(RIGHT(Z617,255),RIGHT('Disaggregation Records'!$D$95:$D$183,255),0))),"")</f>
        <v>U15</v>
      </c>
      <c r="E617" s="388"/>
      <c r="F617" s="389" t="str">
        <f t="array" ref="F617">IFERROR(IF(INDEX('Disaggregation Data'!$L$475:$L$826,MATCH(RIGHT(X617,255),RIGHT('Disaggregation Data'!$J$475:$J$826,255),0))=0,"",INDEX('Disaggregation Data'!$L$475:$L$826,MATCH(RIGHT(X617,255),RIGHT('Disaggregation Data'!J$475:$J$826,255),0))),"")</f>
        <v/>
      </c>
      <c r="G617" s="458">
        <v>94.6</v>
      </c>
      <c r="H617" s="392" t="s">
        <v>345</v>
      </c>
      <c r="I617" s="496"/>
      <c r="J617" s="496"/>
      <c r="K617" s="496"/>
      <c r="L617" s="496"/>
      <c r="M617" s="496"/>
      <c r="N617" s="496"/>
      <c r="O617" s="496"/>
      <c r="P617" s="496"/>
      <c r="Q617" s="496"/>
      <c r="R617" s="496"/>
      <c r="S617" s="496"/>
      <c r="T617" s="496"/>
      <c r="U617" s="392" t="str">
        <f t="array" ref="U617">IFERROR(IF(INDEX('Disaggregation Data'!$O$475:$O$826,MATCH(RIGHT(X617,255),RIGHT('Disaggregation Data'!$J$475:$J$826,255),0))=0,"",INDEX('Disaggregation Data'!$O$475:$O$826,MATCH(RIGHT(X617,255),RIGHT('Disaggregation Data'!J$475:$J$826,255),0))),"")</f>
        <v/>
      </c>
      <c r="V617" s="405"/>
      <c r="W617" s="497"/>
      <c r="X617" s="497" t="str">
        <f t="shared" si="40"/>
        <v>TCP-2(M): Treatment success rate- all forms:  Percentage of TB cases, all forms, bacteriologically confirmed plus clinically diagnosed, successfully treated (cured plus treatment completed) among all TB cases registered for treatment during a specified period, new and relapse casesAgeU15</v>
      </c>
      <c r="Y617" s="497">
        <f t="shared" si="41"/>
        <v>0</v>
      </c>
      <c r="Z617" s="497" t="str">
        <f t="shared" si="42"/>
        <v>TCP-2(M): Treatment success rate- all forms:  Percentage of TB cases, all forms, bacteriologically confirmed plus clinically diagnosed, successfully treated (cured plus treatment completed) among all TB cases registered for treatment during a specified period, new and relapse cases-0</v>
      </c>
      <c r="AA617" s="497" t="b">
        <f t="shared" si="43"/>
        <v>1</v>
      </c>
      <c r="AB617" s="497" t="s">
        <v>2198</v>
      </c>
      <c r="AC617" s="497" t="str">
        <f t="array" ref="AC617">IFERROR(IF(INDEX('Disaggregation Records'!$G$95:$G$183,MATCH(LEFT(Z617,255),LEFT('Disaggregation Records'!$D$95:$D$183,255),0))=0,"",INDEX('Disaggregation Records'!$G$95:$G$183,MATCH(LEFT(Z617,255),LEFT('Disaggregation Records'!$D$95:$D$183,255),0))),"")</f>
        <v>a1L36000000zoN8EAI</v>
      </c>
      <c r="AD617" s="497" t="s">
        <v>816</v>
      </c>
      <c r="AE617" s="218"/>
      <c r="AF617" s="494"/>
      <c r="AG617" s="494"/>
    </row>
    <row r="618" spans="1:33" ht="37.5" customHeight="1" x14ac:dyDescent="0.25">
      <c r="A618" s="367">
        <v>14</v>
      </c>
      <c r="B618" s="386" t="str">
        <f>IFERROR(VLOOKUP(A618,'Coverage Indicators - Section D'!$A$10:$Y$47,25,FALSE),"")</f>
        <v>TCP-2(M): Treatment success rate- all forms:  Percentage of TB cases, all forms, bacteriologically confirmed plus clinically diagnosed, successfully treated (cured plus treatment completed) among all TB cases registered for treatment during a specified period, new and relapse cases</v>
      </c>
      <c r="C618" s="490" t="str">
        <f t="array" ref="C618">IFERROR(IF(INDEX('Disaggregation Records'!$E$95:$E$183,MATCH(RIGHT(Z618,255),RIGHT('Disaggregation Records'!$D$95:$D$183,255),0))=0,"",INDEX('Disaggregation Records'!$E$95:$E$183,MATCH(RIGHT(Z618,255),RIGHT('Disaggregation Records'!$D$95:$D$183,255),0))),"")</f>
        <v>Age</v>
      </c>
      <c r="D618" s="490" t="str">
        <f t="array" ref="D618">IFERROR(IF(INDEX('Disaggregation Records'!$F$95:$F$183,MATCH(RIGHT(Z618,255),RIGHT('Disaggregation Records'!$D$95:$D$183,255),0))=0,"",INDEX('Disaggregation Records'!$F$95:$F$183,MATCH(RIGHT(Z618,255),RIGHT('Disaggregation Records'!$D$95:$D$183,255),0))),"")</f>
        <v>15+</v>
      </c>
      <c r="E618" s="388" t="str">
        <f t="array" ref="E618">IFERROR(IF(INDEX('Disaggregation Data'!$K$475:$K$826,MATCH(RIGHT(X618,255),RIGHT('Disaggregation Data'!$J$475:$J$826,255),0))=0,"",INDEX('Disaggregation Data'!$K$475:$K$826,MATCH(RIGHT(X618,255),RIGHT('Disaggregation Data'!J$475:$J$826,255),0))),"")</f>
        <v/>
      </c>
      <c r="F618" s="389" t="str">
        <f t="array" ref="F618">IFERROR(IF(INDEX('Disaggregation Data'!$L$475:$L$826,MATCH(RIGHT(X618,255),RIGHT('Disaggregation Data'!$J$475:$J$826,255),0))=0,"",INDEX('Disaggregation Data'!$L$475:$L$826,MATCH(RIGHT(X618,255),RIGHT('Disaggregation Data'!J$475:$J$826,255),0))),"")</f>
        <v/>
      </c>
      <c r="G618" s="458" t="str">
        <f t="array" ref="G618">IFERROR(IF(INDEX('Disaggregation Data'!$M$475:$M$826,MATCH(RIGHT(X618,255),RIGHT('Disaggregation Data'!$J$475:$J$826,255),0))=0,(E618/F618)*100,INDEX('Disaggregation Data'!$M$475:$M$826,MATCH(RIGHT(X618,255),RIGHT('Disaggregation Data'!J$475:$J$826,255),0))),"")</f>
        <v/>
      </c>
      <c r="H618" s="392" t="str">
        <f t="array" ref="H618">IFERROR(IF(INDEX('Disaggregation Data'!$N$475:$N$826,MATCH(RIGHT(X618,255),RIGHT('Disaggregation Data'!$J$475:$J$826,255),0))=0,"",INDEX('Disaggregation Data'!$N$475:$N$826,MATCH(RIGHT(X618,255),RIGHT('Disaggregation Data'!J$475:$J$826,255),0))),"")</f>
        <v/>
      </c>
      <c r="I618" s="496"/>
      <c r="J618" s="496"/>
      <c r="K618" s="496"/>
      <c r="L618" s="496"/>
      <c r="M618" s="496"/>
      <c r="N618" s="496"/>
      <c r="O618" s="496"/>
      <c r="P618" s="496"/>
      <c r="Q618" s="496"/>
      <c r="R618" s="496"/>
      <c r="S618" s="496"/>
      <c r="T618" s="496"/>
      <c r="U618" s="392" t="str">
        <f t="array" ref="U618">IFERROR(IF(INDEX('Disaggregation Data'!$O$475:$O$826,MATCH(RIGHT(X618,255),RIGHT('Disaggregation Data'!$J$475:$J$826,255),0))=0,"",INDEX('Disaggregation Data'!$O$475:$O$826,MATCH(RIGHT(X618,255),RIGHT('Disaggregation Data'!J$475:$J$826,255),0))),"")</f>
        <v/>
      </c>
      <c r="V618" s="405" t="s">
        <v>5006</v>
      </c>
      <c r="W618" s="497"/>
      <c r="X618" s="497" t="str">
        <f t="shared" si="40"/>
        <v>TCP-2(M): Treatment success rate- all forms:  Percentage of TB cases, all forms, bacteriologically confirmed plus clinically diagnosed, successfully treated (cured plus treatment completed) among all TB cases registered for treatment during a specified period, new and relapse casesAge15+</v>
      </c>
      <c r="Y618" s="497">
        <f t="shared" si="41"/>
        <v>1</v>
      </c>
      <c r="Z618" s="497" t="str">
        <f t="shared" si="42"/>
        <v>TCP-2(M): Treatment success rate- all forms:  Percentage of TB cases, all forms, bacteriologically confirmed plus clinically diagnosed, successfully treated (cured plus treatment completed) among all TB cases registered for treatment during a specified period, new and relapse cases-1</v>
      </c>
      <c r="AA618" s="497" t="b">
        <f t="shared" si="43"/>
        <v>1</v>
      </c>
      <c r="AB618" s="497" t="s">
        <v>2199</v>
      </c>
      <c r="AC618" s="497" t="str">
        <f t="array" ref="AC618">IFERROR(IF(INDEX('Disaggregation Records'!$G$95:$G$183,MATCH(LEFT(Z618,255),LEFT('Disaggregation Records'!$D$95:$D$183,255),0))=0,"",INDEX('Disaggregation Records'!$G$95:$G$183,MATCH(LEFT(Z618,255),LEFT('Disaggregation Records'!$D$95:$D$183,255),0))),"")</f>
        <v>a1L36000000zoN8EAI</v>
      </c>
      <c r="AD618" s="497" t="s">
        <v>816</v>
      </c>
      <c r="AE618" s="218"/>
      <c r="AF618" s="494"/>
      <c r="AG618" s="494"/>
    </row>
    <row r="619" spans="1:33" ht="37.5" customHeight="1" x14ac:dyDescent="0.25">
      <c r="A619" s="367">
        <v>14</v>
      </c>
      <c r="B619" s="386" t="str">
        <f>IFERROR(VLOOKUP(A619,'Coverage Indicators - Section D'!$A$10:$Y$47,25,FALSE),"")</f>
        <v>TCP-2(M): Treatment success rate- all forms:  Percentage of TB cases, all forms, bacteriologically confirmed plus clinically diagnosed, successfully treated (cured plus treatment completed) among all TB cases registered for treatment during a specified period, new and relapse cases</v>
      </c>
      <c r="C619" s="490" t="str">
        <f t="array" ref="C619">IFERROR(IF(INDEX('Disaggregation Records'!$E$95:$E$183,MATCH(RIGHT(Z619,255),RIGHT('Disaggregation Records'!$D$95:$D$183,255),0))=0,"",INDEX('Disaggregation Records'!$E$95:$E$183,MATCH(RIGHT(Z619,255),RIGHT('Disaggregation Records'!$D$95:$D$183,255),0))),"")</f>
        <v>Gender</v>
      </c>
      <c r="D619" s="490" t="str">
        <f t="array" ref="D619">IFERROR(IF(INDEX('Disaggregation Records'!$F$95:$F$183,MATCH(RIGHT(Z619,255),RIGHT('Disaggregation Records'!$D$95:$D$183,255),0))=0,"",INDEX('Disaggregation Records'!$F$95:$F$183,MATCH(RIGHT(Z619,255),RIGHT('Disaggregation Records'!$D$95:$D$183,255),0))),"")</f>
        <v>Male</v>
      </c>
      <c r="E619" s="388" t="str">
        <f t="array" ref="E619">IFERROR(IF(INDEX('Disaggregation Data'!$K$475:$K$826,MATCH(RIGHT(X619,255),RIGHT('Disaggregation Data'!$J$475:$J$826,255),0))=0,"",INDEX('Disaggregation Data'!$K$475:$K$826,MATCH(RIGHT(X619,255),RIGHT('Disaggregation Data'!J$475:$J$826,255),0))),"")</f>
        <v/>
      </c>
      <c r="F619" s="389" t="str">
        <f t="array" ref="F619">IFERROR(IF(INDEX('Disaggregation Data'!$L$475:$L$826,MATCH(RIGHT(X619,255),RIGHT('Disaggregation Data'!$J$475:$J$826,255),0))=0,"",INDEX('Disaggregation Data'!$L$475:$L$826,MATCH(RIGHT(X619,255),RIGHT('Disaggregation Data'!J$475:$J$826,255),0))),"")</f>
        <v/>
      </c>
      <c r="G619" s="458" t="str">
        <f t="array" ref="G619">IFERROR(IF(INDEX('Disaggregation Data'!$M$475:$M$826,MATCH(RIGHT(X619,255),RIGHT('Disaggregation Data'!$J$475:$J$826,255),0))=0,(E619/F619)*100,INDEX('Disaggregation Data'!$M$475:$M$826,MATCH(RIGHT(X619,255),RIGHT('Disaggregation Data'!J$475:$J$826,255),0))),"")</f>
        <v/>
      </c>
      <c r="H619" s="392" t="str">
        <f t="array" ref="H619">IFERROR(IF(INDEX('Disaggregation Data'!$N$475:$N$826,MATCH(RIGHT(X619,255),RIGHT('Disaggregation Data'!$J$475:$J$826,255),0))=0,"",INDEX('Disaggregation Data'!$N$475:$N$826,MATCH(RIGHT(X619,255),RIGHT('Disaggregation Data'!J$475:$J$826,255),0))),"")</f>
        <v/>
      </c>
      <c r="I619" s="496"/>
      <c r="J619" s="496"/>
      <c r="K619" s="496"/>
      <c r="L619" s="496"/>
      <c r="M619" s="496"/>
      <c r="N619" s="496"/>
      <c r="O619" s="496"/>
      <c r="P619" s="496"/>
      <c r="Q619" s="496"/>
      <c r="R619" s="496"/>
      <c r="S619" s="496"/>
      <c r="T619" s="496"/>
      <c r="U619" s="392" t="str">
        <f t="array" ref="U619">IFERROR(IF(INDEX('Disaggregation Data'!$O$475:$O$826,MATCH(RIGHT(X619,255),RIGHT('Disaggregation Data'!$J$475:$J$826,255),0))=0,"",INDEX('Disaggregation Data'!$O$475:$O$826,MATCH(RIGHT(X619,255),RIGHT('Disaggregation Data'!J$475:$J$826,255),0))),"")</f>
        <v/>
      </c>
      <c r="V619" s="405" t="s">
        <v>5006</v>
      </c>
      <c r="W619" s="497"/>
      <c r="X619" s="497" t="str">
        <f t="shared" si="40"/>
        <v>TCP-2(M): Treatment success rate- all forms:  Percentage of TB cases, all forms, bacteriologically confirmed plus clinically diagnosed, successfully treated (cured plus treatment completed) among all TB cases registered for treatment during a specified period, new and relapse casesGenderMale</v>
      </c>
      <c r="Y619" s="497">
        <f t="shared" si="41"/>
        <v>2</v>
      </c>
      <c r="Z619" s="497" t="str">
        <f t="shared" si="42"/>
        <v>TCP-2(M): Treatment success rate- all forms:  Percentage of TB cases, all forms, bacteriologically confirmed plus clinically diagnosed, successfully treated (cured plus treatment completed) among all TB cases registered for treatment during a specified period, new and relapse cases-2</v>
      </c>
      <c r="AA619" s="497" t="b">
        <f t="shared" si="43"/>
        <v>1</v>
      </c>
      <c r="AB619" s="497" t="s">
        <v>2200</v>
      </c>
      <c r="AC619" s="497" t="str">
        <f t="array" ref="AC619">IFERROR(IF(INDEX('Disaggregation Records'!$G$95:$G$183,MATCH(LEFT(Z619,255),LEFT('Disaggregation Records'!$D$95:$D$183,255),0))=0,"",INDEX('Disaggregation Records'!$G$95:$G$183,MATCH(LEFT(Z619,255),LEFT('Disaggregation Records'!$D$95:$D$183,255),0))),"")</f>
        <v>a1L36000000zoN8EAI</v>
      </c>
      <c r="AD619" s="497" t="s">
        <v>816</v>
      </c>
      <c r="AE619" s="218"/>
      <c r="AF619" s="494"/>
      <c r="AG619" s="494"/>
    </row>
    <row r="620" spans="1:33" ht="37.5" customHeight="1" x14ac:dyDescent="0.25">
      <c r="A620" s="367">
        <v>14</v>
      </c>
      <c r="B620" s="386" t="str">
        <f>IFERROR(VLOOKUP(A620,'Coverage Indicators - Section D'!$A$10:$Y$47,25,FALSE),"")</f>
        <v>TCP-2(M): Treatment success rate- all forms:  Percentage of TB cases, all forms, bacteriologically confirmed plus clinically diagnosed, successfully treated (cured plus treatment completed) among all TB cases registered for treatment during a specified period, new and relapse cases</v>
      </c>
      <c r="C620" s="490" t="str">
        <f t="array" ref="C620">IFERROR(IF(INDEX('Disaggregation Records'!$E$95:$E$183,MATCH(RIGHT(Z620,255),RIGHT('Disaggregation Records'!$D$95:$D$183,255),0))=0,"",INDEX('Disaggregation Records'!$E$95:$E$183,MATCH(RIGHT(Z620,255),RIGHT('Disaggregation Records'!$D$95:$D$183,255),0))),"")</f>
        <v>Gender</v>
      </c>
      <c r="D620" s="490" t="str">
        <f t="array" ref="D620">IFERROR(IF(INDEX('Disaggregation Records'!$F$95:$F$183,MATCH(RIGHT(Z620,255),RIGHT('Disaggregation Records'!$D$95:$D$183,255),0))=0,"",INDEX('Disaggregation Records'!$F$95:$F$183,MATCH(RIGHT(Z620,255),RIGHT('Disaggregation Records'!$D$95:$D$183,255),0))),"")</f>
        <v>Female</v>
      </c>
      <c r="E620" s="388" t="str">
        <f t="array" ref="E620">IFERROR(IF(INDEX('Disaggregation Data'!$K$475:$K$826,MATCH(RIGHT(X620,255),RIGHT('Disaggregation Data'!$J$475:$J$826,255),0))=0,"",INDEX('Disaggregation Data'!$K$475:$K$826,MATCH(RIGHT(X620,255),RIGHT('Disaggregation Data'!J$475:$J$826,255),0))),"")</f>
        <v/>
      </c>
      <c r="F620" s="389" t="str">
        <f t="array" ref="F620">IFERROR(IF(INDEX('Disaggregation Data'!$L$475:$L$826,MATCH(RIGHT(X620,255),RIGHT('Disaggregation Data'!$J$475:$J$826,255),0))=0,"",INDEX('Disaggregation Data'!$L$475:$L$826,MATCH(RIGHT(X620,255),RIGHT('Disaggregation Data'!J$475:$J$826,255),0))),"")</f>
        <v/>
      </c>
      <c r="G620" s="458" t="str">
        <f t="array" ref="G620">IFERROR(IF(INDEX('Disaggregation Data'!$M$475:$M$826,MATCH(RIGHT(X620,255),RIGHT('Disaggregation Data'!$J$475:$J$826,255),0))=0,(E620/F620)*100,INDEX('Disaggregation Data'!$M$475:$M$826,MATCH(RIGHT(X620,255),RIGHT('Disaggregation Data'!J$475:$J$826,255),0))),"")</f>
        <v/>
      </c>
      <c r="H620" s="392" t="str">
        <f t="array" ref="H620">IFERROR(IF(INDEX('Disaggregation Data'!$N$475:$N$826,MATCH(RIGHT(X620,255),RIGHT('Disaggregation Data'!$J$475:$J$826,255),0))=0,"",INDEX('Disaggregation Data'!$N$475:$N$826,MATCH(RIGHT(X620,255),RIGHT('Disaggregation Data'!J$475:$J$826,255),0))),"")</f>
        <v/>
      </c>
      <c r="I620" s="496"/>
      <c r="J620" s="496"/>
      <c r="K620" s="496"/>
      <c r="L620" s="496"/>
      <c r="M620" s="496"/>
      <c r="N620" s="496"/>
      <c r="O620" s="496"/>
      <c r="P620" s="496"/>
      <c r="Q620" s="496"/>
      <c r="R620" s="496"/>
      <c r="S620" s="496"/>
      <c r="T620" s="496"/>
      <c r="U620" s="392" t="str">
        <f t="array" ref="U620">IFERROR(IF(INDEX('Disaggregation Data'!$O$475:$O$826,MATCH(RIGHT(X620,255),RIGHT('Disaggregation Data'!$J$475:$J$826,255),0))=0,"",INDEX('Disaggregation Data'!$O$475:$O$826,MATCH(RIGHT(X620,255),RIGHT('Disaggregation Data'!J$475:$J$826,255),0))),"")</f>
        <v/>
      </c>
      <c r="V620" s="405" t="s">
        <v>5006</v>
      </c>
      <c r="W620" s="497"/>
      <c r="X620" s="497" t="str">
        <f t="shared" si="40"/>
        <v>TCP-2(M): Treatment success rate- all forms:  Percentage of TB cases, all forms, bacteriologically confirmed plus clinically diagnosed, successfully treated (cured plus treatment completed) among all TB cases registered for treatment during a specified period, new and relapse casesGenderFemale</v>
      </c>
      <c r="Y620" s="497">
        <f t="shared" si="41"/>
        <v>3</v>
      </c>
      <c r="Z620" s="497" t="str">
        <f t="shared" si="42"/>
        <v>TCP-2(M): Treatment success rate- all forms:  Percentage of TB cases, all forms, bacteriologically confirmed plus clinically diagnosed, successfully treated (cured plus treatment completed) among all TB cases registered for treatment during a specified period, new and relapse cases-3</v>
      </c>
      <c r="AA620" s="497" t="b">
        <f t="shared" si="43"/>
        <v>1</v>
      </c>
      <c r="AB620" s="497" t="s">
        <v>2201</v>
      </c>
      <c r="AC620" s="497" t="str">
        <f t="array" ref="AC620">IFERROR(IF(INDEX('Disaggregation Records'!$G$95:$G$183,MATCH(LEFT(Z620,255),LEFT('Disaggregation Records'!$D$95:$D$183,255),0))=0,"",INDEX('Disaggregation Records'!$G$95:$G$183,MATCH(LEFT(Z620,255),LEFT('Disaggregation Records'!$D$95:$D$183,255),0))),"")</f>
        <v>a1L36000000zoN8EAI</v>
      </c>
      <c r="AD620" s="497" t="s">
        <v>816</v>
      </c>
      <c r="AE620" s="218"/>
      <c r="AF620" s="494"/>
      <c r="AG620" s="494"/>
    </row>
    <row r="621" spans="1:33" ht="37.5" customHeight="1" x14ac:dyDescent="0.25">
      <c r="A621" s="367">
        <v>14</v>
      </c>
      <c r="B621" s="386" t="str">
        <f>IFERROR(VLOOKUP(A621,'Coverage Indicators - Section D'!$A$10:$Y$47,25,FALSE),"")</f>
        <v>TCP-2(M): Treatment success rate- all forms:  Percentage of TB cases, all forms, bacteriologically confirmed plus clinically diagnosed, successfully treated (cured plus treatment completed) among all TB cases registered for treatment during a specified period, new and relapse cases</v>
      </c>
      <c r="C621" s="490" t="str">
        <f t="array" ref="C621">IFERROR(IF(INDEX('Disaggregation Records'!$E$95:$E$183,MATCH(RIGHT(Z621,255),RIGHT('Disaggregation Records'!$D$95:$D$183,255),0))=0,"",INDEX('Disaggregation Records'!$E$95:$E$183,MATCH(RIGHT(Z621,255),RIGHT('Disaggregation Records'!$D$95:$D$183,255),0))),"")</f>
        <v>HIV test status</v>
      </c>
      <c r="D621" s="490" t="str">
        <f t="array" ref="D621">IFERROR(IF(INDEX('Disaggregation Records'!$F$95:$F$183,MATCH(RIGHT(Z621,255),RIGHT('Disaggregation Records'!$D$95:$D$183,255),0))=0,"",INDEX('Disaggregation Records'!$F$95:$F$183,MATCH(RIGHT(Z621,255),RIGHT('Disaggregation Records'!$D$95:$D$183,255),0))),"")</f>
        <v>Positive</v>
      </c>
      <c r="E621" s="388"/>
      <c r="F621" s="389" t="str">
        <f t="array" ref="F621">IFERROR(IF(INDEX('Disaggregation Data'!$L$475:$L$826,MATCH(RIGHT(X621,255),RIGHT('Disaggregation Data'!$J$475:$J$826,255),0))=0,"",INDEX('Disaggregation Data'!$L$475:$L$826,MATCH(RIGHT(X621,255),RIGHT('Disaggregation Data'!J$475:$J$826,255),0))),"")</f>
        <v/>
      </c>
      <c r="G621" s="458">
        <v>60.9</v>
      </c>
      <c r="H621" s="392" t="s">
        <v>345</v>
      </c>
      <c r="I621" s="496"/>
      <c r="J621" s="496"/>
      <c r="K621" s="496"/>
      <c r="L621" s="496"/>
      <c r="M621" s="496"/>
      <c r="N621" s="496"/>
      <c r="O621" s="496"/>
      <c r="P621" s="496"/>
      <c r="Q621" s="496"/>
      <c r="R621" s="496"/>
      <c r="S621" s="496"/>
      <c r="T621" s="496"/>
      <c r="U621" s="392" t="str">
        <f t="array" ref="U621">IFERROR(IF(INDEX('Disaggregation Data'!$O$475:$O$826,MATCH(RIGHT(X621,255),RIGHT('Disaggregation Data'!$J$475:$J$826,255),0))=0,"",INDEX('Disaggregation Data'!$O$475:$O$826,MATCH(RIGHT(X621,255),RIGHT('Disaggregation Data'!J$475:$J$826,255),0))),"")</f>
        <v/>
      </c>
      <c r="V621" s="405" t="str">
        <f t="array" ref="V621">IFERROR(IF(INDEX('Disaggregation Data'!$P$475:$P$826,MATCH(RIGHT(X621,255),RIGHT('Disaggregation Data'!$J$475:$J$826,255),0))=0,"",INDEX('Disaggregation Data'!$P$475:$P$826,MATCH(RIGHT(X621,255),RIGHT('Disaggregation Data'!J$475:$J$826,255),0))),"")</f>
        <v/>
      </c>
      <c r="W621" s="497"/>
      <c r="X621" s="497" t="str">
        <f t="shared" si="40"/>
        <v>TCP-2(M): Treatment success rate- all forms:  Percentage of TB cases, all forms, bacteriologically confirmed plus clinically diagnosed, successfully treated (cured plus treatment completed) among all TB cases registered for treatment during a specified period, new and relapse casesHIV test statusPositive</v>
      </c>
      <c r="Y621" s="497">
        <f t="shared" si="41"/>
        <v>4</v>
      </c>
      <c r="Z621" s="497" t="str">
        <f t="shared" si="42"/>
        <v>TCP-2(M): Treatment success rate- all forms:  Percentage of TB cases, all forms, bacteriologically confirmed plus clinically diagnosed, successfully treated (cured plus treatment completed) among all TB cases registered for treatment during a specified period, new and relapse cases-4</v>
      </c>
      <c r="AA621" s="497" t="b">
        <f t="shared" si="43"/>
        <v>1</v>
      </c>
      <c r="AB621" s="497" t="s">
        <v>2202</v>
      </c>
      <c r="AC621" s="497" t="str">
        <f t="array" ref="AC621">IFERROR(IF(INDEX('Disaggregation Records'!$G$95:$G$183,MATCH(LEFT(Z621,255),LEFT('Disaggregation Records'!$D$95:$D$183,255),0))=0,"",INDEX('Disaggregation Records'!$G$95:$G$183,MATCH(LEFT(Z621,255),LEFT('Disaggregation Records'!$D$95:$D$183,255),0))),"")</f>
        <v>a1L36000000zoN8EAI</v>
      </c>
      <c r="AD621" s="497" t="s">
        <v>816</v>
      </c>
      <c r="AE621" s="218"/>
      <c r="AF621" s="494"/>
      <c r="AG621" s="494"/>
    </row>
    <row r="622" spans="1:33" ht="37.5" customHeight="1" x14ac:dyDescent="0.25">
      <c r="A622" s="367">
        <v>14</v>
      </c>
      <c r="B622" s="386" t="str">
        <f>IFERROR(VLOOKUP(A622,'Coverage Indicators - Section D'!$A$10:$Y$47,25,FALSE),"")</f>
        <v>TCP-2(M): Treatment success rate- all forms:  Percentage of TB cases, all forms, bacteriologically confirmed plus clinically diagnosed, successfully treated (cured plus treatment completed) among all TB cases registered for treatment during a specified period, new and relapse cases</v>
      </c>
      <c r="C622" s="490" t="str">
        <f t="array" ref="C622">IFERROR(IF(INDEX('Disaggregation Records'!$E$95:$E$183,MATCH(RIGHT(Z622,255),RIGHT('Disaggregation Records'!$D$95:$D$183,255),0))=0,"",INDEX('Disaggregation Records'!$E$95:$E$183,MATCH(RIGHT(Z622,255),RIGHT('Disaggregation Records'!$D$95:$D$183,255),0))),"")</f>
        <v>HIV test status</v>
      </c>
      <c r="D622" s="490" t="str">
        <f t="array" ref="D622">IFERROR(IF(INDEX('Disaggregation Records'!$F$95:$F$183,MATCH(RIGHT(Z622,255),RIGHT('Disaggregation Records'!$D$95:$D$183,255),0))=0,"",INDEX('Disaggregation Records'!$F$95:$F$183,MATCH(RIGHT(Z622,255),RIGHT('Disaggregation Records'!$D$95:$D$183,255),0))),"")</f>
        <v>Negative</v>
      </c>
      <c r="E622" s="388" t="str">
        <f t="array" ref="E622">IFERROR(IF(INDEX('Disaggregation Data'!$K$475:$K$826,MATCH(RIGHT(X622,255),RIGHT('Disaggregation Data'!$J$475:$J$826,255),0))=0,"",INDEX('Disaggregation Data'!$K$475:$K$826,MATCH(RIGHT(X622,255),RIGHT('Disaggregation Data'!J$475:$J$826,255),0))),"")</f>
        <v/>
      </c>
      <c r="F622" s="389" t="str">
        <f t="array" ref="F622">IFERROR(IF(INDEX('Disaggregation Data'!$L$475:$L$826,MATCH(RIGHT(X622,255),RIGHT('Disaggregation Data'!$J$475:$J$826,255),0))=0,"",INDEX('Disaggregation Data'!$L$475:$L$826,MATCH(RIGHT(X622,255),RIGHT('Disaggregation Data'!J$475:$J$826,255),0))),"")</f>
        <v/>
      </c>
      <c r="G622" s="458" t="str">
        <f t="array" ref="G622">IFERROR(IF(INDEX('Disaggregation Data'!$M$475:$M$826,MATCH(RIGHT(X622,255),RIGHT('Disaggregation Data'!$J$475:$J$826,255),0))=0,(E622/F622)*100,INDEX('Disaggregation Data'!$M$475:$M$826,MATCH(RIGHT(X622,255),RIGHT('Disaggregation Data'!J$475:$J$826,255),0))),"")</f>
        <v/>
      </c>
      <c r="H622" s="392" t="str">
        <f t="array" ref="H622">IFERROR(IF(INDEX('Disaggregation Data'!$N$475:$N$826,MATCH(RIGHT(X622,255),RIGHT('Disaggregation Data'!$J$475:$J$826,255),0))=0,"",INDEX('Disaggregation Data'!$N$475:$N$826,MATCH(RIGHT(X622,255),RIGHT('Disaggregation Data'!J$475:$J$826,255),0))),"")</f>
        <v/>
      </c>
      <c r="I622" s="496"/>
      <c r="J622" s="496"/>
      <c r="K622" s="496"/>
      <c r="L622" s="496"/>
      <c r="M622" s="496"/>
      <c r="N622" s="496"/>
      <c r="O622" s="496"/>
      <c r="P622" s="496"/>
      <c r="Q622" s="496"/>
      <c r="R622" s="496"/>
      <c r="S622" s="496"/>
      <c r="T622" s="496"/>
      <c r="U622" s="392" t="str">
        <f t="array" ref="U622">IFERROR(IF(INDEX('Disaggregation Data'!$O$475:$O$826,MATCH(RIGHT(X622,255),RIGHT('Disaggregation Data'!$J$475:$J$826,255),0))=0,"",INDEX('Disaggregation Data'!$O$475:$O$826,MATCH(RIGHT(X622,255),RIGHT('Disaggregation Data'!J$475:$J$826,255),0))),"")</f>
        <v/>
      </c>
      <c r="V622" s="405" t="s">
        <v>5006</v>
      </c>
      <c r="W622" s="497"/>
      <c r="X622" s="497" t="str">
        <f t="shared" si="40"/>
        <v>TCP-2(M): Treatment success rate- all forms:  Percentage of TB cases, all forms, bacteriologically confirmed plus clinically diagnosed, successfully treated (cured plus treatment completed) among all TB cases registered for treatment during a specified period, new and relapse casesHIV test statusNegative</v>
      </c>
      <c r="Y622" s="497">
        <f t="shared" si="41"/>
        <v>5</v>
      </c>
      <c r="Z622" s="497" t="str">
        <f t="shared" si="42"/>
        <v>TCP-2(M): Treatment success rate- all forms:  Percentage of TB cases, all forms, bacteriologically confirmed plus clinically diagnosed, successfully treated (cured plus treatment completed) among all TB cases registered for treatment during a specified period, new and relapse cases-5</v>
      </c>
      <c r="AA622" s="497" t="b">
        <f t="shared" si="43"/>
        <v>1</v>
      </c>
      <c r="AB622" s="497" t="s">
        <v>2203</v>
      </c>
      <c r="AC622" s="497" t="str">
        <f t="array" ref="AC622">IFERROR(IF(INDEX('Disaggregation Records'!$G$95:$G$183,MATCH(LEFT(Z622,255),LEFT('Disaggregation Records'!$D$95:$D$183,255),0))=0,"",INDEX('Disaggregation Records'!$G$95:$G$183,MATCH(LEFT(Z622,255),LEFT('Disaggregation Records'!$D$95:$D$183,255),0))),"")</f>
        <v>a1L36000000zoN8EAI</v>
      </c>
      <c r="AD622" s="497" t="s">
        <v>816</v>
      </c>
      <c r="AE622" s="218"/>
      <c r="AF622" s="494"/>
      <c r="AG622" s="494"/>
    </row>
    <row r="623" spans="1:33" ht="37.5" customHeight="1" x14ac:dyDescent="0.25">
      <c r="A623" s="367">
        <v>14</v>
      </c>
      <c r="B623" s="386" t="str">
        <f>IFERROR(VLOOKUP(A623,'Coverage Indicators - Section D'!$A$10:$Y$47,25,FALSE),"")</f>
        <v>TCP-2(M): Treatment success rate- all forms:  Percentage of TB cases, all forms, bacteriologically confirmed plus clinically diagnosed, successfully treated (cured plus treatment completed) among all TB cases registered for treatment during a specified period, new and relapse cases</v>
      </c>
      <c r="C623" s="490" t="str">
        <f t="array" ref="C623">IFERROR(IF(INDEX('Disaggregation Records'!$E$95:$E$183,MATCH(RIGHT(Z623,255),RIGHT('Disaggregation Records'!$D$95:$D$183,255),0))=0,"",INDEX('Disaggregation Records'!$E$95:$E$183,MATCH(RIGHT(Z623,255),RIGHT('Disaggregation Records'!$D$95:$D$183,255),0))),"")</f>
        <v>HIV test status</v>
      </c>
      <c r="D623" s="490" t="str">
        <f t="array" ref="D623">IFERROR(IF(INDEX('Disaggregation Records'!$F$95:$F$183,MATCH(RIGHT(Z623,255),RIGHT('Disaggregation Records'!$D$95:$D$183,255),0))=0,"",INDEX('Disaggregation Records'!$F$95:$F$183,MATCH(RIGHT(Z623,255),RIGHT('Disaggregation Records'!$D$95:$D$183,255),0))),"")</f>
        <v>Not documented</v>
      </c>
      <c r="E623" s="388" t="str">
        <f t="array" ref="E623">IFERROR(IF(INDEX('Disaggregation Data'!$K$475:$K$826,MATCH(RIGHT(X623,255),RIGHT('Disaggregation Data'!$J$475:$J$826,255),0))=0,"",INDEX('Disaggregation Data'!$K$475:$K$826,MATCH(RIGHT(X623,255),RIGHT('Disaggregation Data'!J$475:$J$826,255),0))),"")</f>
        <v/>
      </c>
      <c r="F623" s="389" t="str">
        <f t="array" ref="F623">IFERROR(IF(INDEX('Disaggregation Data'!$L$475:$L$826,MATCH(RIGHT(X623,255),RIGHT('Disaggregation Data'!$J$475:$J$826,255),0))=0,"",INDEX('Disaggregation Data'!$L$475:$L$826,MATCH(RIGHT(X623,255),RIGHT('Disaggregation Data'!J$475:$J$826,255),0))),"")</f>
        <v/>
      </c>
      <c r="G623" s="458" t="str">
        <f t="array" ref="G623">IFERROR(IF(INDEX('Disaggregation Data'!$M$475:$M$826,MATCH(RIGHT(X623,255),RIGHT('Disaggregation Data'!$J$475:$J$826,255),0))=0,(E623/F623)*100,INDEX('Disaggregation Data'!$M$475:$M$826,MATCH(RIGHT(X623,255),RIGHT('Disaggregation Data'!J$475:$J$826,255),0))),"")</f>
        <v/>
      </c>
      <c r="H623" s="392" t="str">
        <f t="array" ref="H623">IFERROR(IF(INDEX('Disaggregation Data'!$N$475:$N$826,MATCH(RIGHT(X623,255),RIGHT('Disaggregation Data'!$J$475:$J$826,255),0))=0,"",INDEX('Disaggregation Data'!$N$475:$N$826,MATCH(RIGHT(X623,255),RIGHT('Disaggregation Data'!J$475:$J$826,255),0))),"")</f>
        <v/>
      </c>
      <c r="I623" s="496"/>
      <c r="J623" s="496"/>
      <c r="K623" s="496"/>
      <c r="L623" s="496"/>
      <c r="M623" s="496"/>
      <c r="N623" s="496"/>
      <c r="O623" s="496"/>
      <c r="P623" s="496"/>
      <c r="Q623" s="496"/>
      <c r="R623" s="496"/>
      <c r="S623" s="496"/>
      <c r="T623" s="496"/>
      <c r="U623" s="392" t="str">
        <f t="array" ref="U623">IFERROR(IF(INDEX('Disaggregation Data'!$O$475:$O$826,MATCH(RIGHT(X623,255),RIGHT('Disaggregation Data'!$J$475:$J$826,255),0))=0,"",INDEX('Disaggregation Data'!$O$475:$O$826,MATCH(RIGHT(X623,255),RIGHT('Disaggregation Data'!J$475:$J$826,255),0))),"")</f>
        <v/>
      </c>
      <c r="V623" s="405" t="s">
        <v>5006</v>
      </c>
      <c r="W623" s="497"/>
      <c r="X623" s="497" t="str">
        <f t="shared" si="40"/>
        <v>TCP-2(M): Treatment success rate- all forms:  Percentage of TB cases, all forms, bacteriologically confirmed plus clinically diagnosed, successfully treated (cured plus treatment completed) among all TB cases registered for treatment during a specified period, new and relapse casesHIV test statusNot documented</v>
      </c>
      <c r="Y623" s="497">
        <f t="shared" si="41"/>
        <v>6</v>
      </c>
      <c r="Z623" s="497" t="str">
        <f t="shared" si="42"/>
        <v>TCP-2(M): Treatment success rate- all forms:  Percentage of TB cases, all forms, bacteriologically confirmed plus clinically diagnosed, successfully treated (cured plus treatment completed) among all TB cases registered for treatment during a specified period, new and relapse cases-6</v>
      </c>
      <c r="AA623" s="497" t="b">
        <f t="shared" si="43"/>
        <v>1</v>
      </c>
      <c r="AB623" s="497" t="s">
        <v>2204</v>
      </c>
      <c r="AC623" s="497" t="str">
        <f t="array" ref="AC623">IFERROR(IF(INDEX('Disaggregation Records'!$G$95:$G$183,MATCH(LEFT(Z623,255),LEFT('Disaggregation Records'!$D$95:$D$183,255),0))=0,"",INDEX('Disaggregation Records'!$G$95:$G$183,MATCH(LEFT(Z623,255),LEFT('Disaggregation Records'!$D$95:$D$183,255),0))),"")</f>
        <v>a1L36000000zoN8EAI</v>
      </c>
      <c r="AD623" s="497" t="s">
        <v>816</v>
      </c>
      <c r="AE623" s="218"/>
      <c r="AF623" s="494"/>
      <c r="AG623" s="494"/>
    </row>
    <row r="624" spans="1:33" ht="37.5" customHeight="1" x14ac:dyDescent="0.25">
      <c r="A624" s="367">
        <v>14</v>
      </c>
      <c r="B624" s="386" t="str">
        <f>IFERROR(VLOOKUP(A624,'Coverage Indicators - Section D'!$A$10:$Y$47,25,FALSE),"")</f>
        <v>TCP-2(M): Treatment success rate- all forms:  Percentage of TB cases, all forms, bacteriologically confirmed plus clinically diagnosed, successfully treated (cured plus treatment completed) among all TB cases registered for treatment during a specified period, new and relapse cases</v>
      </c>
      <c r="C624" s="490" t="str">
        <f t="array" ref="C624">IFERROR(IF(INDEX('Disaggregation Records'!$E$95:$E$183,MATCH(RIGHT(Z624,255),RIGHT('Disaggregation Records'!$D$95:$D$183,255),0))=0,"",INDEX('Disaggregation Records'!$E$95:$E$183,MATCH(RIGHT(Z624,255),RIGHT('Disaggregation Records'!$D$95:$D$183,255),0))),"")</f>
        <v/>
      </c>
      <c r="D624" s="490" t="str">
        <f t="array" ref="D624">IFERROR(IF(INDEX('Disaggregation Records'!$F$95:$F$183,MATCH(RIGHT(Z624,255),RIGHT('Disaggregation Records'!$D$95:$D$183,255),0))=0,"",INDEX('Disaggregation Records'!$F$95:$F$183,MATCH(RIGHT(Z624,255),RIGHT('Disaggregation Records'!$D$95:$D$183,255),0))),"")</f>
        <v/>
      </c>
      <c r="E624" s="388" t="str">
        <f t="array" ref="E624">IFERROR(IF(INDEX('Disaggregation Data'!$K$475:$K$826,MATCH(RIGHT(X624,255),RIGHT('Disaggregation Data'!$J$475:$J$826,255),0))=0,"",INDEX('Disaggregation Data'!$K$475:$K$826,MATCH(RIGHT(X624,255),RIGHT('Disaggregation Data'!J$475:$J$826,255),0))),"")</f>
        <v/>
      </c>
      <c r="F624" s="389" t="str">
        <f t="array" ref="F624">IFERROR(IF(INDEX('Disaggregation Data'!$L$475:$L$826,MATCH(RIGHT(X624,255),RIGHT('Disaggregation Data'!$J$475:$J$826,255),0))=0,"",INDEX('Disaggregation Data'!$L$475:$L$826,MATCH(RIGHT(X624,255),RIGHT('Disaggregation Data'!J$475:$J$826,255),0))),"")</f>
        <v/>
      </c>
      <c r="G624" s="458" t="str">
        <f t="array" ref="G624">IFERROR(IF(INDEX('Disaggregation Data'!$M$475:$M$826,MATCH(RIGHT(X624,255),RIGHT('Disaggregation Data'!$J$475:$J$826,255),0))=0,(E624/F624)*100,INDEX('Disaggregation Data'!$M$475:$M$826,MATCH(RIGHT(X624,255),RIGHT('Disaggregation Data'!J$475:$J$826,255),0))),"")</f>
        <v/>
      </c>
      <c r="H624" s="392" t="str">
        <f t="array" ref="H624">IFERROR(IF(INDEX('Disaggregation Data'!$N$475:$N$826,MATCH(RIGHT(X624,255),RIGHT('Disaggregation Data'!$J$475:$J$826,255),0))=0,"",INDEX('Disaggregation Data'!$N$475:$N$826,MATCH(RIGHT(X624,255),RIGHT('Disaggregation Data'!J$475:$J$826,255),0))),"")</f>
        <v/>
      </c>
      <c r="I624" s="496"/>
      <c r="J624" s="496"/>
      <c r="K624" s="496"/>
      <c r="L624" s="496"/>
      <c r="M624" s="496"/>
      <c r="N624" s="496"/>
      <c r="O624" s="496"/>
      <c r="P624" s="496"/>
      <c r="Q624" s="496"/>
      <c r="R624" s="496"/>
      <c r="S624" s="496"/>
      <c r="T624" s="496"/>
      <c r="U624" s="392" t="str">
        <f t="array" ref="U624">IFERROR(IF(INDEX('Disaggregation Data'!$O$475:$O$826,MATCH(RIGHT(X624,255),RIGHT('Disaggregation Data'!$J$475:$J$826,255),0))=0,"",INDEX('Disaggregation Data'!$O$475:$O$826,MATCH(RIGHT(X624,255),RIGHT('Disaggregation Data'!J$475:$J$826,255),0))),"")</f>
        <v/>
      </c>
      <c r="V624" s="405" t="str">
        <f t="array" ref="V624">IFERROR(IF(INDEX('Disaggregation Data'!$P$475:$P$826,MATCH(RIGHT(X624,255),RIGHT('Disaggregation Data'!$J$475:$J$826,255),0))=0,"",INDEX('Disaggregation Data'!$P$475:$P$826,MATCH(RIGHT(X624,255),RIGHT('Disaggregation Data'!J$475:$J$826,255),0))),"")</f>
        <v/>
      </c>
      <c r="W624" s="497"/>
      <c r="X624" s="497" t="str">
        <f t="shared" si="40"/>
        <v>TCP-2(M): Treatment success rate- all forms:  Percentage of TB cases, all forms, bacteriologically confirmed plus clinically diagnosed, successfully treated (cured plus treatment completed) among all TB cases registered for treatment during a specified period, new and relapse cases</v>
      </c>
      <c r="Y624" s="497">
        <f t="shared" si="41"/>
        <v>7</v>
      </c>
      <c r="Z624" s="497" t="str">
        <f t="shared" si="42"/>
        <v>TCP-2(M): Treatment success rate- all forms:  Percentage of TB cases, all forms, bacteriologically confirmed plus clinically diagnosed, successfully treated (cured plus treatment completed) among all TB cases registered for treatment during a specified period, new and relapse cases-7</v>
      </c>
      <c r="AA624" s="497" t="b">
        <f t="shared" si="43"/>
        <v>1</v>
      </c>
      <c r="AB624" s="497" t="s">
        <v>2205</v>
      </c>
      <c r="AC624" s="497" t="str">
        <f t="array" ref="AC624">IFERROR(IF(INDEX('Disaggregation Records'!$G$95:$G$183,MATCH(LEFT(Z624,255),LEFT('Disaggregation Records'!$D$95:$D$183,255),0))=0,"",INDEX('Disaggregation Records'!$G$95:$G$183,MATCH(LEFT(Z624,255),LEFT('Disaggregation Records'!$D$95:$D$183,255),0))),"")</f>
        <v>a1L36000000zoN8EAI</v>
      </c>
      <c r="AD624" s="497" t="s">
        <v>816</v>
      </c>
      <c r="AE624" s="218"/>
      <c r="AF624" s="494"/>
      <c r="AG624" s="494"/>
    </row>
    <row r="625" spans="1:33" ht="37.5" customHeight="1" x14ac:dyDescent="0.25">
      <c r="A625" s="367">
        <v>14</v>
      </c>
      <c r="B625" s="386" t="str">
        <f>IFERROR(VLOOKUP(A625,'Coverage Indicators - Section D'!$A$10:$Y$47,25,FALSE),"")</f>
        <v>TCP-2(M): Treatment success rate- all forms:  Percentage of TB cases, all forms, bacteriologically confirmed plus clinically diagnosed, successfully treated (cured plus treatment completed) among all TB cases registered for treatment during a specified period, new and relapse cases</v>
      </c>
      <c r="C625" s="490" t="str">
        <f t="array" ref="C625">IFERROR(IF(INDEX('Disaggregation Records'!$E$95:$E$183,MATCH(RIGHT(Z625,255),RIGHT('Disaggregation Records'!$D$95:$D$183,255),0))=0,"",INDEX('Disaggregation Records'!$E$95:$E$183,MATCH(RIGHT(Z625,255),RIGHT('Disaggregation Records'!$D$95:$D$183,255),0))),"")</f>
        <v/>
      </c>
      <c r="D625" s="490" t="str">
        <f t="array" ref="D625">IFERROR(IF(INDEX('Disaggregation Records'!$F$95:$F$183,MATCH(RIGHT(Z625,255),RIGHT('Disaggregation Records'!$D$95:$D$183,255),0))=0,"",INDEX('Disaggregation Records'!$F$95:$F$183,MATCH(RIGHT(Z625,255),RIGHT('Disaggregation Records'!$D$95:$D$183,255),0))),"")</f>
        <v/>
      </c>
      <c r="E625" s="388" t="str">
        <f t="array" ref="E625">IFERROR(IF(INDEX('Disaggregation Data'!$K$475:$K$826,MATCH(RIGHT(X625,255),RIGHT('Disaggregation Data'!$J$475:$J$826,255),0))=0,"",INDEX('Disaggregation Data'!$K$475:$K$826,MATCH(RIGHT(X625,255),RIGHT('Disaggregation Data'!J$475:$J$826,255),0))),"")</f>
        <v/>
      </c>
      <c r="F625" s="389" t="str">
        <f t="array" ref="F625">IFERROR(IF(INDEX('Disaggregation Data'!$L$475:$L$826,MATCH(RIGHT(X625,255),RIGHT('Disaggregation Data'!$J$475:$J$826,255),0))=0,"",INDEX('Disaggregation Data'!$L$475:$L$826,MATCH(RIGHT(X625,255),RIGHT('Disaggregation Data'!J$475:$J$826,255),0))),"")</f>
        <v/>
      </c>
      <c r="G625" s="458" t="str">
        <f t="array" ref="G625">IFERROR(IF(INDEX('Disaggregation Data'!$M$475:$M$826,MATCH(RIGHT(X625,255),RIGHT('Disaggregation Data'!$J$475:$J$826,255),0))=0,(E625/F625)*100,INDEX('Disaggregation Data'!$M$475:$M$826,MATCH(RIGHT(X625,255),RIGHT('Disaggregation Data'!J$475:$J$826,255),0))),"")</f>
        <v/>
      </c>
      <c r="H625" s="392" t="str">
        <f t="array" ref="H625">IFERROR(IF(INDEX('Disaggregation Data'!$N$475:$N$826,MATCH(RIGHT(X625,255),RIGHT('Disaggregation Data'!$J$475:$J$826,255),0))=0,"",INDEX('Disaggregation Data'!$N$475:$N$826,MATCH(RIGHT(X625,255),RIGHT('Disaggregation Data'!J$475:$J$826,255),0))),"")</f>
        <v/>
      </c>
      <c r="I625" s="496"/>
      <c r="J625" s="496"/>
      <c r="K625" s="496"/>
      <c r="L625" s="496"/>
      <c r="M625" s="496"/>
      <c r="N625" s="496"/>
      <c r="O625" s="496"/>
      <c r="P625" s="496"/>
      <c r="Q625" s="496"/>
      <c r="R625" s="496"/>
      <c r="S625" s="496"/>
      <c r="T625" s="496"/>
      <c r="U625" s="392" t="str">
        <f t="array" ref="U625">IFERROR(IF(INDEX('Disaggregation Data'!$O$475:$O$826,MATCH(RIGHT(X625,255),RIGHT('Disaggregation Data'!$J$475:$J$826,255),0))=0,"",INDEX('Disaggregation Data'!$O$475:$O$826,MATCH(RIGHT(X625,255),RIGHT('Disaggregation Data'!J$475:$J$826,255),0))),"")</f>
        <v/>
      </c>
      <c r="V625" s="405" t="str">
        <f t="array" ref="V625">IFERROR(IF(INDEX('Disaggregation Data'!$P$475:$P$826,MATCH(RIGHT(X625,255),RIGHT('Disaggregation Data'!$J$475:$J$826,255),0))=0,"",INDEX('Disaggregation Data'!$P$475:$P$826,MATCH(RIGHT(X625,255),RIGHT('Disaggregation Data'!J$475:$J$826,255),0))),"")</f>
        <v/>
      </c>
      <c r="W625" s="497"/>
      <c r="X625" s="497" t="str">
        <f t="shared" si="40"/>
        <v>TCP-2(M): Treatment success rate- all forms:  Percentage of TB cases, all forms, bacteriologically confirmed plus clinically diagnosed, successfully treated (cured plus treatment completed) among all TB cases registered for treatment during a specified period, new and relapse cases</v>
      </c>
      <c r="Y625" s="497">
        <f t="shared" si="41"/>
        <v>8</v>
      </c>
      <c r="Z625" s="497" t="str">
        <f t="shared" si="42"/>
        <v>TCP-2(M): Treatment success rate- all forms:  Percentage of TB cases, all forms, bacteriologically confirmed plus clinically diagnosed, successfully treated (cured plus treatment completed) among all TB cases registered for treatment during a specified period, new and relapse cases-8</v>
      </c>
      <c r="AA625" s="497" t="b">
        <f t="shared" si="43"/>
        <v>1</v>
      </c>
      <c r="AB625" s="497" t="s">
        <v>2206</v>
      </c>
      <c r="AC625" s="497" t="str">
        <f t="array" ref="AC625">IFERROR(IF(INDEX('Disaggregation Records'!$G$95:$G$183,MATCH(LEFT(Z625,255),LEFT('Disaggregation Records'!$D$95:$D$183,255),0))=0,"",INDEX('Disaggregation Records'!$G$95:$G$183,MATCH(LEFT(Z625,255),LEFT('Disaggregation Records'!$D$95:$D$183,255),0))),"")</f>
        <v>a1L36000000zoN8EAI</v>
      </c>
      <c r="AD625" s="497" t="s">
        <v>816</v>
      </c>
      <c r="AE625" s="218"/>
      <c r="AF625" s="494"/>
      <c r="AG625" s="494"/>
    </row>
    <row r="626" spans="1:33" ht="37.5" customHeight="1" x14ac:dyDescent="0.25">
      <c r="A626" s="367">
        <v>14</v>
      </c>
      <c r="B626" s="386" t="str">
        <f>IFERROR(VLOOKUP(A626,'Coverage Indicators - Section D'!$A$10:$Y$47,25,FALSE),"")</f>
        <v>TCP-2(M): Treatment success rate- all forms:  Percentage of TB cases, all forms, bacteriologically confirmed plus clinically diagnosed, successfully treated (cured plus treatment completed) among all TB cases registered for treatment during a specified period, new and relapse cases</v>
      </c>
      <c r="C626" s="490" t="str">
        <f t="array" ref="C626">IFERROR(IF(INDEX('Disaggregation Records'!$E$95:$E$183,MATCH(RIGHT(Z626,255),RIGHT('Disaggregation Records'!$D$95:$D$183,255),0))=0,"",INDEX('Disaggregation Records'!$E$95:$E$183,MATCH(RIGHT(Z626,255),RIGHT('Disaggregation Records'!$D$95:$D$183,255),0))),"")</f>
        <v/>
      </c>
      <c r="D626" s="490" t="str">
        <f t="array" ref="D626">IFERROR(IF(INDEX('Disaggregation Records'!$F$95:$F$183,MATCH(RIGHT(Z626,255),RIGHT('Disaggregation Records'!$D$95:$D$183,255),0))=0,"",INDEX('Disaggregation Records'!$F$95:$F$183,MATCH(RIGHT(Z626,255),RIGHT('Disaggregation Records'!$D$95:$D$183,255),0))),"")</f>
        <v/>
      </c>
      <c r="E626" s="388" t="str">
        <f t="array" ref="E626">IFERROR(IF(INDEX('Disaggregation Data'!$K$475:$K$826,MATCH(RIGHT(X626,255),RIGHT('Disaggregation Data'!$J$475:$J$826,255),0))=0,"",INDEX('Disaggregation Data'!$K$475:$K$826,MATCH(RIGHT(X626,255),RIGHT('Disaggregation Data'!J$475:$J$826,255),0))),"")</f>
        <v/>
      </c>
      <c r="F626" s="389" t="str">
        <f t="array" ref="F626">IFERROR(IF(INDEX('Disaggregation Data'!$L$475:$L$826,MATCH(RIGHT(X626,255),RIGHT('Disaggregation Data'!$J$475:$J$826,255),0))=0,"",INDEX('Disaggregation Data'!$L$475:$L$826,MATCH(RIGHT(X626,255),RIGHT('Disaggregation Data'!J$475:$J$826,255),0))),"")</f>
        <v/>
      </c>
      <c r="G626" s="458" t="str">
        <f t="array" ref="G626">IFERROR(IF(INDEX('Disaggregation Data'!$M$475:$M$826,MATCH(RIGHT(X626,255),RIGHT('Disaggregation Data'!$J$475:$J$826,255),0))=0,(E626/F626)*100,INDEX('Disaggregation Data'!$M$475:$M$826,MATCH(RIGHT(X626,255),RIGHT('Disaggregation Data'!J$475:$J$826,255),0))),"")</f>
        <v/>
      </c>
      <c r="H626" s="392" t="str">
        <f t="array" ref="H626">IFERROR(IF(INDEX('Disaggregation Data'!$N$475:$N$826,MATCH(RIGHT(X626,255),RIGHT('Disaggregation Data'!$J$475:$J$826,255),0))=0,"",INDEX('Disaggregation Data'!$N$475:$N$826,MATCH(RIGHT(X626,255),RIGHT('Disaggregation Data'!J$475:$J$826,255),0))),"")</f>
        <v/>
      </c>
      <c r="I626" s="496"/>
      <c r="J626" s="496"/>
      <c r="K626" s="496"/>
      <c r="L626" s="496"/>
      <c r="M626" s="496"/>
      <c r="N626" s="496"/>
      <c r="O626" s="496"/>
      <c r="P626" s="496"/>
      <c r="Q626" s="496"/>
      <c r="R626" s="496"/>
      <c r="S626" s="496"/>
      <c r="T626" s="496"/>
      <c r="U626" s="392" t="str">
        <f t="array" ref="U626">IFERROR(IF(INDEX('Disaggregation Data'!$O$475:$O$826,MATCH(RIGHT(X626,255),RIGHT('Disaggregation Data'!$J$475:$J$826,255),0))=0,"",INDEX('Disaggregation Data'!$O$475:$O$826,MATCH(RIGHT(X626,255),RIGHT('Disaggregation Data'!J$475:$J$826,255),0))),"")</f>
        <v/>
      </c>
      <c r="V626" s="405" t="str">
        <f t="array" ref="V626">IFERROR(IF(INDEX('Disaggregation Data'!$P$475:$P$826,MATCH(RIGHT(X626,255),RIGHT('Disaggregation Data'!$J$475:$J$826,255),0))=0,"",INDEX('Disaggregation Data'!$P$475:$P$826,MATCH(RIGHT(X626,255),RIGHT('Disaggregation Data'!J$475:$J$826,255),0))),"")</f>
        <v/>
      </c>
      <c r="W626" s="497"/>
      <c r="X626" s="497" t="str">
        <f t="shared" si="40"/>
        <v>TCP-2(M): Treatment success rate- all forms:  Percentage of TB cases, all forms, bacteriologically confirmed plus clinically diagnosed, successfully treated (cured plus treatment completed) among all TB cases registered for treatment during a specified period, new and relapse cases</v>
      </c>
      <c r="Y626" s="497">
        <f t="shared" si="41"/>
        <v>9</v>
      </c>
      <c r="Z626" s="497" t="str">
        <f t="shared" si="42"/>
        <v>TCP-2(M): Treatment success rate- all forms:  Percentage of TB cases, all forms, bacteriologically confirmed plus clinically diagnosed, successfully treated (cured plus treatment completed) among all TB cases registered for treatment during a specified period, new and relapse cases-9</v>
      </c>
      <c r="AA626" s="497" t="b">
        <f t="shared" si="43"/>
        <v>1</v>
      </c>
      <c r="AB626" s="497" t="s">
        <v>2207</v>
      </c>
      <c r="AC626" s="497" t="str">
        <f t="array" ref="AC626">IFERROR(IF(INDEX('Disaggregation Records'!$G$95:$G$183,MATCH(LEFT(Z626,255),LEFT('Disaggregation Records'!$D$95:$D$183,255),0))=0,"",INDEX('Disaggregation Records'!$G$95:$G$183,MATCH(LEFT(Z626,255),LEFT('Disaggregation Records'!$D$95:$D$183,255),0))),"")</f>
        <v>a1L36000000zoN8EAI</v>
      </c>
      <c r="AD626" s="497" t="s">
        <v>816</v>
      </c>
      <c r="AE626" s="218"/>
      <c r="AF626" s="494"/>
      <c r="AG626" s="494"/>
    </row>
    <row r="627" spans="1:33" ht="37.5" customHeight="1" x14ac:dyDescent="0.25">
      <c r="A627" s="367">
        <v>15</v>
      </c>
      <c r="B627" s="386" t="str">
        <f>IFERROR(VLOOKUP(A627,'Coverage Indicators - Section D'!$A$10:$Y$47,25,FALSE),"")</f>
        <v>MDR TB-2(M): Number of TB cases with RR-TB and/or MDR-TB notified</v>
      </c>
      <c r="C627" s="490" t="str">
        <f t="array" ref="C627">IFERROR(IF(INDEX('Disaggregation Records'!$E$95:$E$183,MATCH(RIGHT(Z627,255),RIGHT('Disaggregation Records'!$D$95:$D$183,255),0))=0,"",INDEX('Disaggregation Records'!$E$95:$E$183,MATCH(RIGHT(Z627,255),RIGHT('Disaggregation Records'!$D$95:$D$183,255),0))),"")</f>
        <v>Age</v>
      </c>
      <c r="D627" s="490" t="str">
        <f t="array" ref="D627">IFERROR(IF(INDEX('Disaggregation Records'!$F$95:$F$183,MATCH(RIGHT(Z627,255),RIGHT('Disaggregation Records'!$D$95:$D$183,255),0))=0,"",INDEX('Disaggregation Records'!$F$95:$F$183,MATCH(RIGHT(Z627,255),RIGHT('Disaggregation Records'!$D$95:$D$183,255),0))),"")</f>
        <v>U15</v>
      </c>
      <c r="E627" s="532" t="str">
        <f t="array" ref="E627">IFERROR(IF(INDEX('Disaggregation Data'!$K$475:$K$826,MATCH(RIGHT(X627,255),RIGHT('Disaggregation Data'!$J$475:$J$826,255),0))=0,"",INDEX('Disaggregation Data'!$K$475:$K$826,MATCH(RIGHT(X627,255),RIGHT('Disaggregation Data'!J$475:$J$826,255),0))),"")</f>
        <v/>
      </c>
      <c r="F627" s="530" t="str">
        <f t="array" ref="F627">IFERROR(IF(INDEX('Disaggregation Data'!$L$475:$L$826,MATCH(RIGHT(X627,255),RIGHT('Disaggregation Data'!$J$475:$J$826,255),0))=0,"",INDEX('Disaggregation Data'!$L$475:$L$826,MATCH(RIGHT(X627,255),RIGHT('Disaggregation Data'!J$475:$J$826,255),0))),"")</f>
        <v/>
      </c>
      <c r="G627" s="533" t="str">
        <f t="array" ref="G627">IFERROR(IF(INDEX('Disaggregation Data'!$M$475:$M$826,MATCH(RIGHT(X627,255),RIGHT('Disaggregation Data'!$J$475:$J$826,255),0))=0,(E627/F627)*100,INDEX('Disaggregation Data'!$M$475:$M$826,MATCH(RIGHT(X627,255),RIGHT('Disaggregation Data'!J$475:$J$826,255),0))),"")</f>
        <v/>
      </c>
      <c r="H627" s="392" t="str">
        <f t="array" ref="H627">IFERROR(IF(INDEX('Disaggregation Data'!$N$475:$N$826,MATCH(RIGHT(X627,255),RIGHT('Disaggregation Data'!$J$475:$J$826,255),0))=0,"",INDEX('Disaggregation Data'!$N$475:$N$826,MATCH(RIGHT(X627,255),RIGHT('Disaggregation Data'!J$475:$J$826,255),0))),"")</f>
        <v/>
      </c>
      <c r="I627" s="496"/>
      <c r="J627" s="496"/>
      <c r="K627" s="496"/>
      <c r="L627" s="496"/>
      <c r="M627" s="496"/>
      <c r="N627" s="496"/>
      <c r="O627" s="496"/>
      <c r="P627" s="496"/>
      <c r="Q627" s="496"/>
      <c r="R627" s="496"/>
      <c r="S627" s="496"/>
      <c r="T627" s="496"/>
      <c r="U627" s="392" t="str">
        <f t="array" ref="U627">IFERROR(IF(INDEX('Disaggregation Data'!$O$475:$O$826,MATCH(RIGHT(X627,255),RIGHT('Disaggregation Data'!$J$475:$J$826,255),0))=0,"",INDEX('Disaggregation Data'!$O$475:$O$826,MATCH(RIGHT(X627,255),RIGHT('Disaggregation Data'!J$475:$J$826,255),0))),"")</f>
        <v/>
      </c>
      <c r="V627" s="405" t="s">
        <v>5006</v>
      </c>
      <c r="W627" s="497"/>
      <c r="X627" s="497" t="str">
        <f t="shared" si="40"/>
        <v>MDR TB-2(M): Number of TB cases with RR-TB and/or MDR-TB notifiedAgeU15</v>
      </c>
      <c r="Y627" s="497">
        <f t="shared" si="41"/>
        <v>0</v>
      </c>
      <c r="Z627" s="497" t="str">
        <f t="shared" si="42"/>
        <v>MDR TB-2(M): Number of TB cases with RR-TB and/or MDR-TB notified-0</v>
      </c>
      <c r="AA627" s="497" t="b">
        <f t="shared" si="43"/>
        <v>1</v>
      </c>
      <c r="AB627" s="497" t="s">
        <v>2208</v>
      </c>
      <c r="AC627" s="497" t="str">
        <f t="array" ref="AC627">IFERROR(IF(INDEX('Disaggregation Records'!$G$95:$G$183,MATCH(LEFT(Z627,255),LEFT('Disaggregation Records'!$D$95:$D$183,255),0))=0,"",INDEX('Disaggregation Records'!$G$95:$G$183,MATCH(LEFT(Z627,255),LEFT('Disaggregation Records'!$D$95:$D$183,255),0))),"")</f>
        <v>a1L36000000zoNGEAY</v>
      </c>
      <c r="AD627" s="497" t="s">
        <v>817</v>
      </c>
      <c r="AE627" s="218"/>
      <c r="AF627" s="494"/>
      <c r="AG627" s="494"/>
    </row>
    <row r="628" spans="1:33" ht="37.5" customHeight="1" x14ac:dyDescent="0.25">
      <c r="A628" s="367">
        <v>15</v>
      </c>
      <c r="B628" s="386" t="str">
        <f>IFERROR(VLOOKUP(A628,'Coverage Indicators - Section D'!$A$10:$Y$47,25,FALSE),"")</f>
        <v>MDR TB-2(M): Number of TB cases with RR-TB and/or MDR-TB notified</v>
      </c>
      <c r="C628" s="490" t="str">
        <f t="array" ref="C628">IFERROR(IF(INDEX('Disaggregation Records'!$E$95:$E$183,MATCH(RIGHT(Z628,255),RIGHT('Disaggregation Records'!$D$95:$D$183,255),0))=0,"",INDEX('Disaggregation Records'!$E$95:$E$183,MATCH(RIGHT(Z628,255),RIGHT('Disaggregation Records'!$D$95:$D$183,255),0))),"")</f>
        <v>Age</v>
      </c>
      <c r="D628" s="490" t="str">
        <f t="array" ref="D628">IFERROR(IF(INDEX('Disaggregation Records'!$F$95:$F$183,MATCH(RIGHT(Z628,255),RIGHT('Disaggregation Records'!$D$95:$D$183,255),0))=0,"",INDEX('Disaggregation Records'!$F$95:$F$183,MATCH(RIGHT(Z628,255),RIGHT('Disaggregation Records'!$D$95:$D$183,255),0))),"")</f>
        <v>15+</v>
      </c>
      <c r="E628" s="532" t="str">
        <f t="array" ref="E628">IFERROR(IF(INDEX('Disaggregation Data'!$K$475:$K$826,MATCH(RIGHT(X628,255),RIGHT('Disaggregation Data'!$J$475:$J$826,255),0))=0,"",INDEX('Disaggregation Data'!$K$475:$K$826,MATCH(RIGHT(X628,255),RIGHT('Disaggregation Data'!J$475:$J$826,255),0))),"")</f>
        <v/>
      </c>
      <c r="F628" s="530" t="str">
        <f t="array" ref="F628">IFERROR(IF(INDEX('Disaggregation Data'!$L$475:$L$826,MATCH(RIGHT(X628,255),RIGHT('Disaggregation Data'!$J$475:$J$826,255),0))=0,"",INDEX('Disaggregation Data'!$L$475:$L$826,MATCH(RIGHT(X628,255),RIGHT('Disaggregation Data'!J$475:$J$826,255),0))),"")</f>
        <v/>
      </c>
      <c r="G628" s="533" t="str">
        <f t="array" ref="G628">IFERROR(IF(INDEX('Disaggregation Data'!$M$475:$M$826,MATCH(RIGHT(X628,255),RIGHT('Disaggregation Data'!$J$475:$J$826,255),0))=0,(E628/F628)*100,INDEX('Disaggregation Data'!$M$475:$M$826,MATCH(RIGHT(X628,255),RIGHT('Disaggregation Data'!J$475:$J$826,255),0))),"")</f>
        <v/>
      </c>
      <c r="H628" s="392" t="str">
        <f t="array" ref="H628">IFERROR(IF(INDEX('Disaggregation Data'!$N$475:$N$826,MATCH(RIGHT(X628,255),RIGHT('Disaggregation Data'!$J$475:$J$826,255),0))=0,"",INDEX('Disaggregation Data'!$N$475:$N$826,MATCH(RIGHT(X628,255),RIGHT('Disaggregation Data'!J$475:$J$826,255),0))),"")</f>
        <v/>
      </c>
      <c r="I628" s="496"/>
      <c r="J628" s="496"/>
      <c r="K628" s="496"/>
      <c r="L628" s="496"/>
      <c r="M628" s="496"/>
      <c r="N628" s="496"/>
      <c r="O628" s="496"/>
      <c r="P628" s="496"/>
      <c r="Q628" s="496"/>
      <c r="R628" s="496"/>
      <c r="S628" s="496"/>
      <c r="T628" s="496"/>
      <c r="U628" s="392" t="str">
        <f t="array" ref="U628">IFERROR(IF(INDEX('Disaggregation Data'!$O$475:$O$826,MATCH(RIGHT(X628,255),RIGHT('Disaggregation Data'!$J$475:$J$826,255),0))=0,"",INDEX('Disaggregation Data'!$O$475:$O$826,MATCH(RIGHT(X628,255),RIGHT('Disaggregation Data'!J$475:$J$826,255),0))),"")</f>
        <v/>
      </c>
      <c r="V628" s="405" t="s">
        <v>5006</v>
      </c>
      <c r="W628" s="497"/>
      <c r="X628" s="497" t="str">
        <f t="shared" si="40"/>
        <v>MDR TB-2(M): Number of TB cases with RR-TB and/or MDR-TB notifiedAge15+</v>
      </c>
      <c r="Y628" s="497">
        <f t="shared" si="41"/>
        <v>1</v>
      </c>
      <c r="Z628" s="497" t="str">
        <f t="shared" si="42"/>
        <v>MDR TB-2(M): Number of TB cases with RR-TB and/or MDR-TB notified-1</v>
      </c>
      <c r="AA628" s="497" t="b">
        <f t="shared" si="43"/>
        <v>1</v>
      </c>
      <c r="AB628" s="497" t="s">
        <v>2209</v>
      </c>
      <c r="AC628" s="497" t="str">
        <f t="array" ref="AC628">IFERROR(IF(INDEX('Disaggregation Records'!$G$95:$G$183,MATCH(LEFT(Z628,255),LEFT('Disaggregation Records'!$D$95:$D$183,255),0))=0,"",INDEX('Disaggregation Records'!$G$95:$G$183,MATCH(LEFT(Z628,255),LEFT('Disaggregation Records'!$D$95:$D$183,255),0))),"")</f>
        <v>a1L36000000zoNHEAY</v>
      </c>
      <c r="AD628" s="497" t="s">
        <v>817</v>
      </c>
      <c r="AE628" s="218"/>
      <c r="AF628" s="494"/>
      <c r="AG628" s="494"/>
    </row>
    <row r="629" spans="1:33" ht="37.5" customHeight="1" x14ac:dyDescent="0.25">
      <c r="A629" s="367">
        <v>15</v>
      </c>
      <c r="B629" s="386" t="str">
        <f>IFERROR(VLOOKUP(A629,'Coverage Indicators - Section D'!$A$10:$Y$47,25,FALSE),"")</f>
        <v>MDR TB-2(M): Number of TB cases with RR-TB and/or MDR-TB notified</v>
      </c>
      <c r="C629" s="490" t="str">
        <f t="array" ref="C629">IFERROR(IF(INDEX('Disaggregation Records'!$E$95:$E$183,MATCH(RIGHT(Z629,255),RIGHT('Disaggregation Records'!$D$95:$D$183,255),0))=0,"",INDEX('Disaggregation Records'!$E$95:$E$183,MATCH(RIGHT(Z629,255),RIGHT('Disaggregation Records'!$D$95:$D$183,255),0))),"")</f>
        <v>Gender</v>
      </c>
      <c r="D629" s="490" t="str">
        <f t="array" ref="D629">IFERROR(IF(INDEX('Disaggregation Records'!$F$95:$F$183,MATCH(RIGHT(Z629,255),RIGHT('Disaggregation Records'!$D$95:$D$183,255),0))=0,"",INDEX('Disaggregation Records'!$F$95:$F$183,MATCH(RIGHT(Z629,255),RIGHT('Disaggregation Records'!$D$95:$D$183,255),0))),"")</f>
        <v>Male</v>
      </c>
      <c r="E629" s="532" t="str">
        <f t="array" ref="E629">IFERROR(IF(INDEX('Disaggregation Data'!$K$475:$K$826,MATCH(RIGHT(X629,255),RIGHT('Disaggregation Data'!$J$475:$J$826,255),0))=0,"",INDEX('Disaggregation Data'!$K$475:$K$826,MATCH(RIGHT(X629,255),RIGHT('Disaggregation Data'!J$475:$J$826,255),0))),"")</f>
        <v/>
      </c>
      <c r="F629" s="530" t="str">
        <f t="array" ref="F629">IFERROR(IF(INDEX('Disaggregation Data'!$L$475:$L$826,MATCH(RIGHT(X629,255),RIGHT('Disaggregation Data'!$J$475:$J$826,255),0))=0,"",INDEX('Disaggregation Data'!$L$475:$L$826,MATCH(RIGHT(X629,255),RIGHT('Disaggregation Data'!J$475:$J$826,255),0))),"")</f>
        <v/>
      </c>
      <c r="G629" s="533" t="str">
        <f t="array" ref="G629">IFERROR(IF(INDEX('Disaggregation Data'!$M$475:$M$826,MATCH(RIGHT(X629,255),RIGHT('Disaggregation Data'!$J$475:$J$826,255),0))=0,(E629/F629)*100,INDEX('Disaggregation Data'!$M$475:$M$826,MATCH(RIGHT(X629,255),RIGHT('Disaggregation Data'!J$475:$J$826,255),0))),"")</f>
        <v/>
      </c>
      <c r="H629" s="392" t="str">
        <f t="array" ref="H629">IFERROR(IF(INDEX('Disaggregation Data'!$N$475:$N$826,MATCH(RIGHT(X629,255),RIGHT('Disaggregation Data'!$J$475:$J$826,255),0))=0,"",INDEX('Disaggregation Data'!$N$475:$N$826,MATCH(RIGHT(X629,255),RIGHT('Disaggregation Data'!J$475:$J$826,255),0))),"")</f>
        <v/>
      </c>
      <c r="I629" s="496"/>
      <c r="J629" s="496"/>
      <c r="K629" s="496"/>
      <c r="L629" s="496"/>
      <c r="M629" s="496"/>
      <c r="N629" s="496"/>
      <c r="O629" s="496"/>
      <c r="P629" s="496"/>
      <c r="Q629" s="496"/>
      <c r="R629" s="496"/>
      <c r="S629" s="496"/>
      <c r="T629" s="496"/>
      <c r="U629" s="392" t="str">
        <f t="array" ref="U629">IFERROR(IF(INDEX('Disaggregation Data'!$O$475:$O$826,MATCH(RIGHT(X629,255),RIGHT('Disaggregation Data'!$J$475:$J$826,255),0))=0,"",INDEX('Disaggregation Data'!$O$475:$O$826,MATCH(RIGHT(X629,255),RIGHT('Disaggregation Data'!J$475:$J$826,255),0))),"")</f>
        <v/>
      </c>
      <c r="V629" s="405" t="s">
        <v>5006</v>
      </c>
      <c r="W629" s="497"/>
      <c r="X629" s="497" t="str">
        <f t="shared" si="40"/>
        <v>MDR TB-2(M): Number of TB cases with RR-TB and/or MDR-TB notifiedGenderMale</v>
      </c>
      <c r="Y629" s="497">
        <f t="shared" si="41"/>
        <v>2</v>
      </c>
      <c r="Z629" s="497" t="str">
        <f t="shared" si="42"/>
        <v>MDR TB-2(M): Number of TB cases with RR-TB and/or MDR-TB notified-2</v>
      </c>
      <c r="AA629" s="497" t="b">
        <f t="shared" si="43"/>
        <v>1</v>
      </c>
      <c r="AB629" s="497" t="s">
        <v>2210</v>
      </c>
      <c r="AC629" s="497" t="str">
        <f t="array" ref="AC629">IFERROR(IF(INDEX('Disaggregation Records'!$G$95:$G$183,MATCH(LEFT(Z629,255),LEFT('Disaggregation Records'!$D$95:$D$183,255),0))=0,"",INDEX('Disaggregation Records'!$G$95:$G$183,MATCH(LEFT(Z629,255),LEFT('Disaggregation Records'!$D$95:$D$183,255),0))),"")</f>
        <v>a1L36000000zoNEEAY</v>
      </c>
      <c r="AD629" s="497" t="s">
        <v>817</v>
      </c>
      <c r="AE629" s="218"/>
      <c r="AF629" s="494"/>
      <c r="AG629" s="494"/>
    </row>
    <row r="630" spans="1:33" ht="37.5" customHeight="1" x14ac:dyDescent="0.25">
      <c r="A630" s="367">
        <v>15</v>
      </c>
      <c r="B630" s="386" t="str">
        <f>IFERROR(VLOOKUP(A630,'Coverage Indicators - Section D'!$A$10:$Y$47,25,FALSE),"")</f>
        <v>MDR TB-2(M): Number of TB cases with RR-TB and/or MDR-TB notified</v>
      </c>
      <c r="C630" s="490" t="str">
        <f t="array" ref="C630">IFERROR(IF(INDEX('Disaggregation Records'!$E$95:$E$183,MATCH(RIGHT(Z630,255),RIGHT('Disaggregation Records'!$D$95:$D$183,255),0))=0,"",INDEX('Disaggregation Records'!$E$95:$E$183,MATCH(RIGHT(Z630,255),RIGHT('Disaggregation Records'!$D$95:$D$183,255),0))),"")</f>
        <v>Gender</v>
      </c>
      <c r="D630" s="490" t="str">
        <f t="array" ref="D630">IFERROR(IF(INDEX('Disaggregation Records'!$F$95:$F$183,MATCH(RIGHT(Z630,255),RIGHT('Disaggregation Records'!$D$95:$D$183,255),0))=0,"",INDEX('Disaggregation Records'!$F$95:$F$183,MATCH(RIGHT(Z630,255),RIGHT('Disaggregation Records'!$D$95:$D$183,255),0))),"")</f>
        <v>Female</v>
      </c>
      <c r="E630" s="532" t="str">
        <f t="array" ref="E630">IFERROR(IF(INDEX('Disaggregation Data'!$K$475:$K$826,MATCH(RIGHT(X630,255),RIGHT('Disaggregation Data'!$J$475:$J$826,255),0))=0,"",INDEX('Disaggregation Data'!$K$475:$K$826,MATCH(RIGHT(X630,255),RIGHT('Disaggregation Data'!J$475:$J$826,255),0))),"")</f>
        <v/>
      </c>
      <c r="F630" s="530" t="str">
        <f t="array" ref="F630">IFERROR(IF(INDEX('Disaggregation Data'!$L$475:$L$826,MATCH(RIGHT(X630,255),RIGHT('Disaggregation Data'!$J$475:$J$826,255),0))=0,"",INDEX('Disaggregation Data'!$L$475:$L$826,MATCH(RIGHT(X630,255),RIGHT('Disaggregation Data'!J$475:$J$826,255),0))),"")</f>
        <v/>
      </c>
      <c r="G630" s="533" t="str">
        <f t="array" ref="G630">IFERROR(IF(INDEX('Disaggregation Data'!$M$475:$M$826,MATCH(RIGHT(X630,255),RIGHT('Disaggregation Data'!$J$475:$J$826,255),0))=0,(E630/F630)*100,INDEX('Disaggregation Data'!$M$475:$M$826,MATCH(RIGHT(X630,255),RIGHT('Disaggregation Data'!J$475:$J$826,255),0))),"")</f>
        <v/>
      </c>
      <c r="H630" s="392" t="str">
        <f t="array" ref="H630">IFERROR(IF(INDEX('Disaggregation Data'!$N$475:$N$826,MATCH(RIGHT(X630,255),RIGHT('Disaggregation Data'!$J$475:$J$826,255),0))=0,"",INDEX('Disaggregation Data'!$N$475:$N$826,MATCH(RIGHT(X630,255),RIGHT('Disaggregation Data'!J$475:$J$826,255),0))),"")</f>
        <v/>
      </c>
      <c r="I630" s="496"/>
      <c r="J630" s="496"/>
      <c r="K630" s="496"/>
      <c r="L630" s="496"/>
      <c r="M630" s="496"/>
      <c r="N630" s="496"/>
      <c r="O630" s="496"/>
      <c r="P630" s="496"/>
      <c r="Q630" s="496"/>
      <c r="R630" s="496"/>
      <c r="S630" s="496"/>
      <c r="T630" s="496"/>
      <c r="U630" s="392" t="str">
        <f t="array" ref="U630">IFERROR(IF(INDEX('Disaggregation Data'!$O$475:$O$826,MATCH(RIGHT(X630,255),RIGHT('Disaggregation Data'!$J$475:$J$826,255),0))=0,"",INDEX('Disaggregation Data'!$O$475:$O$826,MATCH(RIGHT(X630,255),RIGHT('Disaggregation Data'!J$475:$J$826,255),0))),"")</f>
        <v/>
      </c>
      <c r="V630" s="405" t="s">
        <v>5006</v>
      </c>
      <c r="W630" s="497"/>
      <c r="X630" s="497" t="str">
        <f t="shared" si="40"/>
        <v>MDR TB-2(M): Number of TB cases with RR-TB and/or MDR-TB notifiedGenderFemale</v>
      </c>
      <c r="Y630" s="497">
        <f t="shared" si="41"/>
        <v>3</v>
      </c>
      <c r="Z630" s="497" t="str">
        <f t="shared" si="42"/>
        <v>MDR TB-2(M): Number of TB cases with RR-TB and/or MDR-TB notified-3</v>
      </c>
      <c r="AA630" s="497" t="b">
        <f t="shared" si="43"/>
        <v>1</v>
      </c>
      <c r="AB630" s="497" t="s">
        <v>2211</v>
      </c>
      <c r="AC630" s="497" t="str">
        <f t="array" ref="AC630">IFERROR(IF(INDEX('Disaggregation Records'!$G$95:$G$183,MATCH(LEFT(Z630,255),LEFT('Disaggregation Records'!$D$95:$D$183,255),0))=0,"",INDEX('Disaggregation Records'!$G$95:$G$183,MATCH(LEFT(Z630,255),LEFT('Disaggregation Records'!$D$95:$D$183,255),0))),"")</f>
        <v>a1L36000000zoNFEAY</v>
      </c>
      <c r="AD630" s="497" t="s">
        <v>817</v>
      </c>
      <c r="AE630" s="218"/>
      <c r="AF630" s="494"/>
      <c r="AG630" s="494"/>
    </row>
    <row r="631" spans="1:33" ht="37.5" customHeight="1" x14ac:dyDescent="0.25">
      <c r="A631" s="367">
        <v>15</v>
      </c>
      <c r="B631" s="386" t="str">
        <f>IFERROR(VLOOKUP(A631,'Coverage Indicators - Section D'!$A$10:$Y$47,25,FALSE),"")</f>
        <v>MDR TB-2(M): Number of TB cases with RR-TB and/or MDR-TB notified</v>
      </c>
      <c r="C631" s="490" t="str">
        <f t="array" ref="C631">IFERROR(IF(INDEX('Disaggregation Records'!$E$95:$E$183,MATCH(RIGHT(Z631,255),RIGHT('Disaggregation Records'!$D$95:$D$183,255),0))=0,"",INDEX('Disaggregation Records'!$E$95:$E$183,MATCH(RIGHT(Z631,255),RIGHT('Disaggregation Records'!$D$95:$D$183,255),0))),"")</f>
        <v/>
      </c>
      <c r="D631" s="490" t="str">
        <f t="array" ref="D631">IFERROR(IF(INDEX('Disaggregation Records'!$F$95:$F$183,MATCH(RIGHT(Z631,255),RIGHT('Disaggregation Records'!$D$95:$D$183,255),0))=0,"",INDEX('Disaggregation Records'!$F$95:$F$183,MATCH(RIGHT(Z631,255),RIGHT('Disaggregation Records'!$D$95:$D$183,255),0))),"")</f>
        <v/>
      </c>
      <c r="E631" s="388" t="str">
        <f t="array" ref="E631">IFERROR(IF(INDEX('Disaggregation Data'!$K$475:$K$826,MATCH(RIGHT(X631,255),RIGHT('Disaggregation Data'!$J$475:$J$826,255),0))=0,"",INDEX('Disaggregation Data'!$K$475:$K$826,MATCH(RIGHT(X631,255),RIGHT('Disaggregation Data'!J$475:$J$826,255),0))),"")</f>
        <v/>
      </c>
      <c r="F631" s="389" t="str">
        <f t="array" ref="F631">IFERROR(IF(INDEX('Disaggregation Data'!$L$475:$L$826,MATCH(RIGHT(X631,255),RIGHT('Disaggregation Data'!$J$475:$J$826,255),0))=0,"",INDEX('Disaggregation Data'!$L$475:$L$826,MATCH(RIGHT(X631,255),RIGHT('Disaggregation Data'!J$475:$J$826,255),0))),"")</f>
        <v/>
      </c>
      <c r="G631" s="458" t="str">
        <f t="array" ref="G631">IFERROR(IF(INDEX('Disaggregation Data'!$M$475:$M$826,MATCH(RIGHT(X631,255),RIGHT('Disaggregation Data'!$J$475:$J$826,255),0))=0,(E631/F631)*100,INDEX('Disaggregation Data'!$M$475:$M$826,MATCH(RIGHT(X631,255),RIGHT('Disaggregation Data'!J$475:$J$826,255),0))),"")</f>
        <v/>
      </c>
      <c r="H631" s="392" t="str">
        <f t="array" ref="H631">IFERROR(IF(INDEX('Disaggregation Data'!$N$475:$N$826,MATCH(RIGHT(X631,255),RIGHT('Disaggregation Data'!$J$475:$J$826,255),0))=0,"",INDEX('Disaggregation Data'!$N$475:$N$826,MATCH(RIGHT(X631,255),RIGHT('Disaggregation Data'!J$475:$J$826,255),0))),"")</f>
        <v/>
      </c>
      <c r="I631" s="496"/>
      <c r="J631" s="496"/>
      <c r="K631" s="496"/>
      <c r="L631" s="496"/>
      <c r="M631" s="496"/>
      <c r="N631" s="496"/>
      <c r="O631" s="496"/>
      <c r="P631" s="496"/>
      <c r="Q631" s="496"/>
      <c r="R631" s="496"/>
      <c r="S631" s="496"/>
      <c r="T631" s="496"/>
      <c r="U631" s="392" t="str">
        <f t="array" ref="U631">IFERROR(IF(INDEX('Disaggregation Data'!$O$475:$O$826,MATCH(RIGHT(X631,255),RIGHT('Disaggregation Data'!$J$475:$J$826,255),0))=0,"",INDEX('Disaggregation Data'!$O$475:$O$826,MATCH(RIGHT(X631,255),RIGHT('Disaggregation Data'!J$475:$J$826,255),0))),"")</f>
        <v/>
      </c>
      <c r="V631" s="405" t="str">
        <f t="array" ref="V631">IFERROR(IF(INDEX('Disaggregation Data'!$P$475:$P$826,MATCH(RIGHT(X631,255),RIGHT('Disaggregation Data'!$J$475:$J$826,255),0))=0,"",INDEX('Disaggregation Data'!$P$475:$P$826,MATCH(RIGHT(X631,255),RIGHT('Disaggregation Data'!J$475:$J$826,255),0))),"")</f>
        <v/>
      </c>
      <c r="W631" s="497"/>
      <c r="X631" s="497" t="str">
        <f t="shared" si="40"/>
        <v>MDR TB-2(M): Number of TB cases with RR-TB and/or MDR-TB notified</v>
      </c>
      <c r="Y631" s="497">
        <f t="shared" si="41"/>
        <v>4</v>
      </c>
      <c r="Z631" s="497" t="str">
        <f t="shared" si="42"/>
        <v>MDR TB-2(M): Number of TB cases with RR-TB and/or MDR-TB notified-4</v>
      </c>
      <c r="AA631" s="497" t="b">
        <f t="shared" si="43"/>
        <v>1</v>
      </c>
      <c r="AB631" s="497" t="s">
        <v>2212</v>
      </c>
      <c r="AC631" s="497" t="str">
        <f t="array" ref="AC631">IFERROR(IF(INDEX('Disaggregation Records'!$G$95:$G$183,MATCH(LEFT(Z631,255),LEFT('Disaggregation Records'!$D$95:$D$183,255),0))=0,"",INDEX('Disaggregation Records'!$G$95:$G$183,MATCH(LEFT(Z631,255),LEFT('Disaggregation Records'!$D$95:$D$183,255),0))),"")</f>
        <v/>
      </c>
      <c r="AD631" s="497" t="s">
        <v>817</v>
      </c>
      <c r="AE631" s="218"/>
      <c r="AF631" s="494"/>
      <c r="AG631" s="494"/>
    </row>
    <row r="632" spans="1:33" ht="37.5" customHeight="1" x14ac:dyDescent="0.25">
      <c r="A632" s="367">
        <v>15</v>
      </c>
      <c r="B632" s="386" t="str">
        <f>IFERROR(VLOOKUP(A632,'Coverage Indicators - Section D'!$A$10:$Y$47,25,FALSE),"")</f>
        <v>MDR TB-2(M): Number of TB cases with RR-TB and/or MDR-TB notified</v>
      </c>
      <c r="C632" s="490" t="str">
        <f t="array" ref="C632">IFERROR(IF(INDEX('Disaggregation Records'!$E$95:$E$183,MATCH(RIGHT(Z632,255),RIGHT('Disaggregation Records'!$D$95:$D$183,255),0))=0,"",INDEX('Disaggregation Records'!$E$95:$E$183,MATCH(RIGHT(Z632,255),RIGHT('Disaggregation Records'!$D$95:$D$183,255),0))),"")</f>
        <v/>
      </c>
      <c r="D632" s="490" t="str">
        <f t="array" ref="D632">IFERROR(IF(INDEX('Disaggregation Records'!$F$95:$F$183,MATCH(RIGHT(Z632,255),RIGHT('Disaggregation Records'!$D$95:$D$183,255),0))=0,"",INDEX('Disaggregation Records'!$F$95:$F$183,MATCH(RIGHT(Z632,255),RIGHT('Disaggregation Records'!$D$95:$D$183,255),0))),"")</f>
        <v/>
      </c>
      <c r="E632" s="388" t="str">
        <f t="array" ref="E632">IFERROR(IF(INDEX('Disaggregation Data'!$K$475:$K$826,MATCH(RIGHT(X632,255),RIGHT('Disaggregation Data'!$J$475:$J$826,255),0))=0,"",INDEX('Disaggregation Data'!$K$475:$K$826,MATCH(RIGHT(X632,255),RIGHT('Disaggregation Data'!J$475:$J$826,255),0))),"")</f>
        <v/>
      </c>
      <c r="F632" s="389" t="str">
        <f t="array" ref="F632">IFERROR(IF(INDEX('Disaggregation Data'!$L$475:$L$826,MATCH(RIGHT(X632,255),RIGHT('Disaggregation Data'!$J$475:$J$826,255),0))=0,"",INDEX('Disaggregation Data'!$L$475:$L$826,MATCH(RIGHT(X632,255),RIGHT('Disaggregation Data'!J$475:$J$826,255),0))),"")</f>
        <v/>
      </c>
      <c r="G632" s="458" t="str">
        <f t="array" ref="G632">IFERROR(IF(INDEX('Disaggregation Data'!$M$475:$M$826,MATCH(RIGHT(X632,255),RIGHT('Disaggregation Data'!$J$475:$J$826,255),0))=0,(E632/F632)*100,INDEX('Disaggregation Data'!$M$475:$M$826,MATCH(RIGHT(X632,255),RIGHT('Disaggregation Data'!J$475:$J$826,255),0))),"")</f>
        <v/>
      </c>
      <c r="H632" s="392" t="str">
        <f t="array" ref="H632">IFERROR(IF(INDEX('Disaggregation Data'!$N$475:$N$826,MATCH(RIGHT(X632,255),RIGHT('Disaggregation Data'!$J$475:$J$826,255),0))=0,"",INDEX('Disaggregation Data'!$N$475:$N$826,MATCH(RIGHT(X632,255),RIGHT('Disaggregation Data'!J$475:$J$826,255),0))),"")</f>
        <v/>
      </c>
      <c r="I632" s="496"/>
      <c r="J632" s="496"/>
      <c r="K632" s="496"/>
      <c r="L632" s="496"/>
      <c r="M632" s="496"/>
      <c r="N632" s="496"/>
      <c r="O632" s="496"/>
      <c r="P632" s="496"/>
      <c r="Q632" s="496"/>
      <c r="R632" s="496"/>
      <c r="S632" s="496"/>
      <c r="T632" s="496"/>
      <c r="U632" s="392" t="str">
        <f t="array" ref="U632">IFERROR(IF(INDEX('Disaggregation Data'!$O$475:$O$826,MATCH(RIGHT(X632,255),RIGHT('Disaggregation Data'!$J$475:$J$826,255),0))=0,"",INDEX('Disaggregation Data'!$O$475:$O$826,MATCH(RIGHT(X632,255),RIGHT('Disaggregation Data'!J$475:$J$826,255),0))),"")</f>
        <v/>
      </c>
      <c r="V632" s="405" t="str">
        <f t="array" ref="V632">IFERROR(IF(INDEX('Disaggregation Data'!$P$475:$P$826,MATCH(RIGHT(X632,255),RIGHT('Disaggregation Data'!$J$475:$J$826,255),0))=0,"",INDEX('Disaggregation Data'!$P$475:$P$826,MATCH(RIGHT(X632,255),RIGHT('Disaggregation Data'!J$475:$J$826,255),0))),"")</f>
        <v/>
      </c>
      <c r="W632" s="497"/>
      <c r="X632" s="497" t="str">
        <f t="shared" si="40"/>
        <v>MDR TB-2(M): Number of TB cases with RR-TB and/or MDR-TB notified</v>
      </c>
      <c r="Y632" s="497">
        <f t="shared" si="41"/>
        <v>5</v>
      </c>
      <c r="Z632" s="497" t="str">
        <f t="shared" si="42"/>
        <v>MDR TB-2(M): Number of TB cases with RR-TB and/or MDR-TB notified-5</v>
      </c>
      <c r="AA632" s="497" t="b">
        <f t="shared" si="43"/>
        <v>1</v>
      </c>
      <c r="AB632" s="497" t="s">
        <v>2213</v>
      </c>
      <c r="AC632" s="497" t="str">
        <f t="array" ref="AC632">IFERROR(IF(INDEX('Disaggregation Records'!$G$95:$G$183,MATCH(LEFT(Z632,255),LEFT('Disaggregation Records'!$D$95:$D$183,255),0))=0,"",INDEX('Disaggregation Records'!$G$95:$G$183,MATCH(LEFT(Z632,255),LEFT('Disaggregation Records'!$D$95:$D$183,255),0))),"")</f>
        <v/>
      </c>
      <c r="AD632" s="497" t="s">
        <v>817</v>
      </c>
      <c r="AE632" s="218"/>
      <c r="AF632" s="494"/>
      <c r="AG632" s="494"/>
    </row>
    <row r="633" spans="1:33" ht="37.5" customHeight="1" x14ac:dyDescent="0.25">
      <c r="A633" s="367">
        <v>15</v>
      </c>
      <c r="B633" s="386" t="str">
        <f>IFERROR(VLOOKUP(A633,'Coverage Indicators - Section D'!$A$10:$Y$47,25,FALSE),"")</f>
        <v>MDR TB-2(M): Number of TB cases with RR-TB and/or MDR-TB notified</v>
      </c>
      <c r="C633" s="490" t="str">
        <f t="array" ref="C633">IFERROR(IF(INDEX('Disaggregation Records'!$E$95:$E$183,MATCH(RIGHT(Z633,255),RIGHT('Disaggregation Records'!$D$95:$D$183,255),0))=0,"",INDEX('Disaggregation Records'!$E$95:$E$183,MATCH(RIGHT(Z633,255),RIGHT('Disaggregation Records'!$D$95:$D$183,255),0))),"")</f>
        <v/>
      </c>
      <c r="D633" s="490" t="str">
        <f t="array" ref="D633">IFERROR(IF(INDEX('Disaggregation Records'!$F$95:$F$183,MATCH(RIGHT(Z633,255),RIGHT('Disaggregation Records'!$D$95:$D$183,255),0))=0,"",INDEX('Disaggregation Records'!$F$95:$F$183,MATCH(RIGHT(Z633,255),RIGHT('Disaggregation Records'!$D$95:$D$183,255),0))),"")</f>
        <v/>
      </c>
      <c r="E633" s="388" t="str">
        <f t="array" ref="E633">IFERROR(IF(INDEX('Disaggregation Data'!$K$475:$K$826,MATCH(RIGHT(X633,255),RIGHT('Disaggregation Data'!$J$475:$J$826,255),0))=0,"",INDEX('Disaggregation Data'!$K$475:$K$826,MATCH(RIGHT(X633,255),RIGHT('Disaggregation Data'!J$475:$J$826,255),0))),"")</f>
        <v/>
      </c>
      <c r="F633" s="389" t="str">
        <f t="array" ref="F633">IFERROR(IF(INDEX('Disaggregation Data'!$L$475:$L$826,MATCH(RIGHT(X633,255),RIGHT('Disaggregation Data'!$J$475:$J$826,255),0))=0,"",INDEX('Disaggregation Data'!$L$475:$L$826,MATCH(RIGHT(X633,255),RIGHT('Disaggregation Data'!J$475:$J$826,255),0))),"")</f>
        <v/>
      </c>
      <c r="G633" s="458" t="str">
        <f t="array" ref="G633">IFERROR(IF(INDEX('Disaggregation Data'!$M$475:$M$826,MATCH(RIGHT(X633,255),RIGHT('Disaggregation Data'!$J$475:$J$826,255),0))=0,(E633/F633)*100,INDEX('Disaggregation Data'!$M$475:$M$826,MATCH(RIGHT(X633,255),RIGHT('Disaggregation Data'!J$475:$J$826,255),0))),"")</f>
        <v/>
      </c>
      <c r="H633" s="392" t="str">
        <f t="array" ref="H633">IFERROR(IF(INDEX('Disaggregation Data'!$N$475:$N$826,MATCH(RIGHT(X633,255),RIGHT('Disaggregation Data'!$J$475:$J$826,255),0))=0,"",INDEX('Disaggregation Data'!$N$475:$N$826,MATCH(RIGHT(X633,255),RIGHT('Disaggregation Data'!J$475:$J$826,255),0))),"")</f>
        <v/>
      </c>
      <c r="I633" s="496"/>
      <c r="J633" s="496"/>
      <c r="K633" s="496"/>
      <c r="L633" s="496"/>
      <c r="M633" s="496"/>
      <c r="N633" s="496"/>
      <c r="O633" s="496"/>
      <c r="P633" s="496"/>
      <c r="Q633" s="496"/>
      <c r="R633" s="496"/>
      <c r="S633" s="496"/>
      <c r="T633" s="496"/>
      <c r="U633" s="392" t="str">
        <f t="array" ref="U633">IFERROR(IF(INDEX('Disaggregation Data'!$O$475:$O$826,MATCH(RIGHT(X633,255),RIGHT('Disaggregation Data'!$J$475:$J$826,255),0))=0,"",INDEX('Disaggregation Data'!$O$475:$O$826,MATCH(RIGHT(X633,255),RIGHT('Disaggregation Data'!J$475:$J$826,255),0))),"")</f>
        <v/>
      </c>
      <c r="V633" s="405" t="str">
        <f t="array" ref="V633">IFERROR(IF(INDEX('Disaggregation Data'!$P$475:$P$826,MATCH(RIGHT(X633,255),RIGHT('Disaggregation Data'!$J$475:$J$826,255),0))=0,"",INDEX('Disaggregation Data'!$P$475:$P$826,MATCH(RIGHT(X633,255),RIGHT('Disaggregation Data'!J$475:$J$826,255),0))),"")</f>
        <v/>
      </c>
      <c r="W633" s="497"/>
      <c r="X633" s="497" t="str">
        <f t="shared" si="40"/>
        <v>MDR TB-2(M): Number of TB cases with RR-TB and/or MDR-TB notified</v>
      </c>
      <c r="Y633" s="497">
        <f t="shared" si="41"/>
        <v>6</v>
      </c>
      <c r="Z633" s="497" t="str">
        <f t="shared" si="42"/>
        <v>MDR TB-2(M): Number of TB cases with RR-TB and/or MDR-TB notified-6</v>
      </c>
      <c r="AA633" s="497" t="b">
        <f t="shared" si="43"/>
        <v>1</v>
      </c>
      <c r="AB633" s="497" t="s">
        <v>2214</v>
      </c>
      <c r="AC633" s="497" t="str">
        <f t="array" ref="AC633">IFERROR(IF(INDEX('Disaggregation Records'!$G$95:$G$183,MATCH(LEFT(Z633,255),LEFT('Disaggregation Records'!$D$95:$D$183,255),0))=0,"",INDEX('Disaggregation Records'!$G$95:$G$183,MATCH(LEFT(Z633,255),LEFT('Disaggregation Records'!$D$95:$D$183,255),0))),"")</f>
        <v/>
      </c>
      <c r="AD633" s="497" t="s">
        <v>817</v>
      </c>
      <c r="AE633" s="218"/>
      <c r="AF633" s="494"/>
      <c r="AG633" s="494"/>
    </row>
    <row r="634" spans="1:33" ht="37.5" customHeight="1" x14ac:dyDescent="0.25">
      <c r="A634" s="367">
        <v>15</v>
      </c>
      <c r="B634" s="386" t="str">
        <f>IFERROR(VLOOKUP(A634,'Coverage Indicators - Section D'!$A$10:$Y$47,25,FALSE),"")</f>
        <v>MDR TB-2(M): Number of TB cases with RR-TB and/or MDR-TB notified</v>
      </c>
      <c r="C634" s="490" t="str">
        <f t="array" ref="C634">IFERROR(IF(INDEX('Disaggregation Records'!$E$95:$E$183,MATCH(RIGHT(Z634,255),RIGHT('Disaggregation Records'!$D$95:$D$183,255),0))=0,"",INDEX('Disaggregation Records'!$E$95:$E$183,MATCH(RIGHT(Z634,255),RIGHT('Disaggregation Records'!$D$95:$D$183,255),0))),"")</f>
        <v/>
      </c>
      <c r="D634" s="490" t="str">
        <f t="array" ref="D634">IFERROR(IF(INDEX('Disaggregation Records'!$F$95:$F$183,MATCH(RIGHT(Z634,255),RIGHT('Disaggregation Records'!$D$95:$D$183,255),0))=0,"",INDEX('Disaggregation Records'!$F$95:$F$183,MATCH(RIGHT(Z634,255),RIGHT('Disaggregation Records'!$D$95:$D$183,255),0))),"")</f>
        <v/>
      </c>
      <c r="E634" s="388" t="str">
        <f t="array" ref="E634">IFERROR(IF(INDEX('Disaggregation Data'!$K$475:$K$826,MATCH(RIGHT(X634,255),RIGHT('Disaggregation Data'!$J$475:$J$826,255),0))=0,"",INDEX('Disaggregation Data'!$K$475:$K$826,MATCH(RIGHT(X634,255),RIGHT('Disaggregation Data'!J$475:$J$826,255),0))),"")</f>
        <v/>
      </c>
      <c r="F634" s="389" t="str">
        <f t="array" ref="F634">IFERROR(IF(INDEX('Disaggregation Data'!$L$475:$L$826,MATCH(RIGHT(X634,255),RIGHT('Disaggregation Data'!$J$475:$J$826,255),0))=0,"",INDEX('Disaggregation Data'!$L$475:$L$826,MATCH(RIGHT(X634,255),RIGHT('Disaggregation Data'!J$475:$J$826,255),0))),"")</f>
        <v/>
      </c>
      <c r="G634" s="458" t="str">
        <f t="array" ref="G634">IFERROR(IF(INDEX('Disaggregation Data'!$M$475:$M$826,MATCH(RIGHT(X634,255),RIGHT('Disaggregation Data'!$J$475:$J$826,255),0))=0,(E634/F634)*100,INDEX('Disaggregation Data'!$M$475:$M$826,MATCH(RIGHT(X634,255),RIGHT('Disaggregation Data'!J$475:$J$826,255),0))),"")</f>
        <v/>
      </c>
      <c r="H634" s="392" t="str">
        <f t="array" ref="H634">IFERROR(IF(INDEX('Disaggregation Data'!$N$475:$N$826,MATCH(RIGHT(X634,255),RIGHT('Disaggregation Data'!$J$475:$J$826,255),0))=0,"",INDEX('Disaggregation Data'!$N$475:$N$826,MATCH(RIGHT(X634,255),RIGHT('Disaggregation Data'!J$475:$J$826,255),0))),"")</f>
        <v/>
      </c>
      <c r="I634" s="496"/>
      <c r="J634" s="496"/>
      <c r="K634" s="496"/>
      <c r="L634" s="496"/>
      <c r="M634" s="496"/>
      <c r="N634" s="496"/>
      <c r="O634" s="496"/>
      <c r="P634" s="496"/>
      <c r="Q634" s="496"/>
      <c r="R634" s="496"/>
      <c r="S634" s="496"/>
      <c r="T634" s="496"/>
      <c r="U634" s="392" t="str">
        <f t="array" ref="U634">IFERROR(IF(INDEX('Disaggregation Data'!$O$475:$O$826,MATCH(RIGHT(X634,255),RIGHT('Disaggregation Data'!$J$475:$J$826,255),0))=0,"",INDEX('Disaggregation Data'!$O$475:$O$826,MATCH(RIGHT(X634,255),RIGHT('Disaggregation Data'!J$475:$J$826,255),0))),"")</f>
        <v/>
      </c>
      <c r="V634" s="405" t="str">
        <f t="array" ref="V634">IFERROR(IF(INDEX('Disaggregation Data'!$P$475:$P$826,MATCH(RIGHT(X634,255),RIGHT('Disaggregation Data'!$J$475:$J$826,255),0))=0,"",INDEX('Disaggregation Data'!$P$475:$P$826,MATCH(RIGHT(X634,255),RIGHT('Disaggregation Data'!J$475:$J$826,255),0))),"")</f>
        <v/>
      </c>
      <c r="W634" s="497"/>
      <c r="X634" s="497" t="str">
        <f t="shared" si="40"/>
        <v>MDR TB-2(M): Number of TB cases with RR-TB and/or MDR-TB notified</v>
      </c>
      <c r="Y634" s="497">
        <f t="shared" si="41"/>
        <v>7</v>
      </c>
      <c r="Z634" s="497" t="str">
        <f t="shared" si="42"/>
        <v>MDR TB-2(M): Number of TB cases with RR-TB and/or MDR-TB notified-7</v>
      </c>
      <c r="AA634" s="497" t="b">
        <f t="shared" si="43"/>
        <v>1</v>
      </c>
      <c r="AB634" s="497" t="s">
        <v>2215</v>
      </c>
      <c r="AC634" s="497" t="str">
        <f t="array" ref="AC634">IFERROR(IF(INDEX('Disaggregation Records'!$G$95:$G$183,MATCH(LEFT(Z634,255),LEFT('Disaggregation Records'!$D$95:$D$183,255),0))=0,"",INDEX('Disaggregation Records'!$G$95:$G$183,MATCH(LEFT(Z634,255),LEFT('Disaggregation Records'!$D$95:$D$183,255),0))),"")</f>
        <v/>
      </c>
      <c r="AD634" s="497" t="s">
        <v>817</v>
      </c>
      <c r="AE634" s="218"/>
      <c r="AF634" s="494"/>
      <c r="AG634" s="494"/>
    </row>
    <row r="635" spans="1:33" ht="37.5" customHeight="1" x14ac:dyDescent="0.25">
      <c r="A635" s="367">
        <v>15</v>
      </c>
      <c r="B635" s="386" t="str">
        <f>IFERROR(VLOOKUP(A635,'Coverage Indicators - Section D'!$A$10:$Y$47,25,FALSE),"")</f>
        <v>MDR TB-2(M): Number of TB cases with RR-TB and/or MDR-TB notified</v>
      </c>
      <c r="C635" s="490" t="str">
        <f t="array" ref="C635">IFERROR(IF(INDEX('Disaggregation Records'!$E$95:$E$183,MATCH(RIGHT(Z635,255),RIGHT('Disaggregation Records'!$D$95:$D$183,255),0))=0,"",INDEX('Disaggregation Records'!$E$95:$E$183,MATCH(RIGHT(Z635,255),RIGHT('Disaggregation Records'!$D$95:$D$183,255),0))),"")</f>
        <v/>
      </c>
      <c r="D635" s="490" t="str">
        <f t="array" ref="D635">IFERROR(IF(INDEX('Disaggregation Records'!$F$95:$F$183,MATCH(RIGHT(Z635,255),RIGHT('Disaggregation Records'!$D$95:$D$183,255),0))=0,"",INDEX('Disaggregation Records'!$F$95:$F$183,MATCH(RIGHT(Z635,255),RIGHT('Disaggregation Records'!$D$95:$D$183,255),0))),"")</f>
        <v/>
      </c>
      <c r="E635" s="388" t="str">
        <f t="array" ref="E635">IFERROR(IF(INDEX('Disaggregation Data'!$K$475:$K$826,MATCH(RIGHT(X635,255),RIGHT('Disaggregation Data'!$J$475:$J$826,255),0))=0,"",INDEX('Disaggregation Data'!$K$475:$K$826,MATCH(RIGHT(X635,255),RIGHT('Disaggregation Data'!J$475:$J$826,255),0))),"")</f>
        <v/>
      </c>
      <c r="F635" s="389" t="str">
        <f t="array" ref="F635">IFERROR(IF(INDEX('Disaggregation Data'!$L$475:$L$826,MATCH(RIGHT(X635,255),RIGHT('Disaggregation Data'!$J$475:$J$826,255),0))=0,"",INDEX('Disaggregation Data'!$L$475:$L$826,MATCH(RIGHT(X635,255),RIGHT('Disaggregation Data'!J$475:$J$826,255),0))),"")</f>
        <v/>
      </c>
      <c r="G635" s="458" t="str">
        <f t="array" ref="G635">IFERROR(IF(INDEX('Disaggregation Data'!$M$475:$M$826,MATCH(RIGHT(X635,255),RIGHT('Disaggregation Data'!$J$475:$J$826,255),0))=0,(E635/F635)*100,INDEX('Disaggregation Data'!$M$475:$M$826,MATCH(RIGHT(X635,255),RIGHT('Disaggregation Data'!J$475:$J$826,255),0))),"")</f>
        <v/>
      </c>
      <c r="H635" s="392" t="str">
        <f t="array" ref="H635">IFERROR(IF(INDEX('Disaggregation Data'!$N$475:$N$826,MATCH(RIGHT(X635,255),RIGHT('Disaggregation Data'!$J$475:$J$826,255),0))=0,"",INDEX('Disaggregation Data'!$N$475:$N$826,MATCH(RIGHT(X635,255),RIGHT('Disaggregation Data'!J$475:$J$826,255),0))),"")</f>
        <v/>
      </c>
      <c r="I635" s="496"/>
      <c r="J635" s="496"/>
      <c r="K635" s="496"/>
      <c r="L635" s="496"/>
      <c r="M635" s="496"/>
      <c r="N635" s="496"/>
      <c r="O635" s="496"/>
      <c r="P635" s="496"/>
      <c r="Q635" s="496"/>
      <c r="R635" s="496"/>
      <c r="S635" s="496"/>
      <c r="T635" s="496"/>
      <c r="U635" s="392" t="str">
        <f t="array" ref="U635">IFERROR(IF(INDEX('Disaggregation Data'!$O$475:$O$826,MATCH(RIGHT(X635,255),RIGHT('Disaggregation Data'!$J$475:$J$826,255),0))=0,"",INDEX('Disaggregation Data'!$O$475:$O$826,MATCH(RIGHT(X635,255),RIGHT('Disaggregation Data'!J$475:$J$826,255),0))),"")</f>
        <v/>
      </c>
      <c r="V635" s="405" t="str">
        <f t="array" ref="V635">IFERROR(IF(INDEX('Disaggregation Data'!$P$475:$P$826,MATCH(RIGHT(X635,255),RIGHT('Disaggregation Data'!$J$475:$J$826,255),0))=0,"",INDEX('Disaggregation Data'!$P$475:$P$826,MATCH(RIGHT(X635,255),RIGHT('Disaggregation Data'!J$475:$J$826,255),0))),"")</f>
        <v/>
      </c>
      <c r="W635" s="497"/>
      <c r="X635" s="497" t="str">
        <f t="shared" si="40"/>
        <v>MDR TB-2(M): Number of TB cases with RR-TB and/or MDR-TB notified</v>
      </c>
      <c r="Y635" s="497">
        <f t="shared" si="41"/>
        <v>8</v>
      </c>
      <c r="Z635" s="497" t="str">
        <f t="shared" si="42"/>
        <v>MDR TB-2(M): Number of TB cases with RR-TB and/or MDR-TB notified-8</v>
      </c>
      <c r="AA635" s="497" t="b">
        <f t="shared" si="43"/>
        <v>1</v>
      </c>
      <c r="AB635" s="497" t="s">
        <v>2216</v>
      </c>
      <c r="AC635" s="497" t="str">
        <f t="array" ref="AC635">IFERROR(IF(INDEX('Disaggregation Records'!$G$95:$G$183,MATCH(LEFT(Z635,255),LEFT('Disaggregation Records'!$D$95:$D$183,255),0))=0,"",INDEX('Disaggregation Records'!$G$95:$G$183,MATCH(LEFT(Z635,255),LEFT('Disaggregation Records'!$D$95:$D$183,255),0))),"")</f>
        <v/>
      </c>
      <c r="AD635" s="497" t="s">
        <v>817</v>
      </c>
      <c r="AE635" s="218"/>
      <c r="AF635" s="494"/>
      <c r="AG635" s="494"/>
    </row>
    <row r="636" spans="1:33" ht="37.5" customHeight="1" x14ac:dyDescent="0.25">
      <c r="A636" s="367">
        <v>15</v>
      </c>
      <c r="B636" s="386" t="str">
        <f>IFERROR(VLOOKUP(A636,'Coverage Indicators - Section D'!$A$10:$Y$47,25,FALSE),"")</f>
        <v>MDR TB-2(M): Number of TB cases with RR-TB and/or MDR-TB notified</v>
      </c>
      <c r="C636" s="490" t="str">
        <f t="array" ref="C636">IFERROR(IF(INDEX('Disaggregation Records'!$E$95:$E$183,MATCH(RIGHT(Z636,255),RIGHT('Disaggregation Records'!$D$95:$D$183,255),0))=0,"",INDEX('Disaggregation Records'!$E$95:$E$183,MATCH(RIGHT(Z636,255),RIGHT('Disaggregation Records'!$D$95:$D$183,255),0))),"")</f>
        <v/>
      </c>
      <c r="D636" s="490" t="str">
        <f t="array" ref="D636">IFERROR(IF(INDEX('Disaggregation Records'!$F$95:$F$183,MATCH(RIGHT(Z636,255),RIGHT('Disaggregation Records'!$D$95:$D$183,255),0))=0,"",INDEX('Disaggregation Records'!$F$95:$F$183,MATCH(RIGHT(Z636,255),RIGHT('Disaggregation Records'!$D$95:$D$183,255),0))),"")</f>
        <v/>
      </c>
      <c r="E636" s="388" t="str">
        <f t="array" ref="E636">IFERROR(IF(INDEX('Disaggregation Data'!$K$475:$K$826,MATCH(RIGHT(X636,255),RIGHT('Disaggregation Data'!$J$475:$J$826,255),0))=0,"",INDEX('Disaggregation Data'!$K$475:$K$826,MATCH(RIGHT(X636,255),RIGHT('Disaggregation Data'!J$475:$J$826,255),0))),"")</f>
        <v/>
      </c>
      <c r="F636" s="389" t="str">
        <f t="array" ref="F636">IFERROR(IF(INDEX('Disaggregation Data'!$L$475:$L$826,MATCH(RIGHT(X636,255),RIGHT('Disaggregation Data'!$J$475:$J$826,255),0))=0,"",INDEX('Disaggregation Data'!$L$475:$L$826,MATCH(RIGHT(X636,255),RIGHT('Disaggregation Data'!J$475:$J$826,255),0))),"")</f>
        <v/>
      </c>
      <c r="G636" s="458" t="str">
        <f t="array" ref="G636">IFERROR(IF(INDEX('Disaggregation Data'!$M$475:$M$826,MATCH(RIGHT(X636,255),RIGHT('Disaggregation Data'!$J$475:$J$826,255),0))=0,(E636/F636)*100,INDEX('Disaggregation Data'!$M$475:$M$826,MATCH(RIGHT(X636,255),RIGHT('Disaggregation Data'!J$475:$J$826,255),0))),"")</f>
        <v/>
      </c>
      <c r="H636" s="392" t="str">
        <f t="array" ref="H636">IFERROR(IF(INDEX('Disaggregation Data'!$N$475:$N$826,MATCH(RIGHT(X636,255),RIGHT('Disaggregation Data'!$J$475:$J$826,255),0))=0,"",INDEX('Disaggregation Data'!$N$475:$N$826,MATCH(RIGHT(X636,255),RIGHT('Disaggregation Data'!J$475:$J$826,255),0))),"")</f>
        <v/>
      </c>
      <c r="I636" s="496"/>
      <c r="J636" s="496"/>
      <c r="K636" s="496"/>
      <c r="L636" s="496"/>
      <c r="M636" s="496"/>
      <c r="N636" s="496"/>
      <c r="O636" s="496"/>
      <c r="P636" s="496"/>
      <c r="Q636" s="496"/>
      <c r="R636" s="496"/>
      <c r="S636" s="496"/>
      <c r="T636" s="496"/>
      <c r="U636" s="392" t="str">
        <f t="array" ref="U636">IFERROR(IF(INDEX('Disaggregation Data'!$O$475:$O$826,MATCH(RIGHT(X636,255),RIGHT('Disaggregation Data'!$J$475:$J$826,255),0))=0,"",INDEX('Disaggregation Data'!$O$475:$O$826,MATCH(RIGHT(X636,255),RIGHT('Disaggregation Data'!J$475:$J$826,255),0))),"")</f>
        <v/>
      </c>
      <c r="V636" s="405" t="str">
        <f t="array" ref="V636">IFERROR(IF(INDEX('Disaggregation Data'!$P$475:$P$826,MATCH(RIGHT(X636,255),RIGHT('Disaggregation Data'!$J$475:$J$826,255),0))=0,"",INDEX('Disaggregation Data'!$P$475:$P$826,MATCH(RIGHT(X636,255),RIGHT('Disaggregation Data'!J$475:$J$826,255),0))),"")</f>
        <v/>
      </c>
      <c r="W636" s="497"/>
      <c r="X636" s="497" t="str">
        <f t="shared" si="40"/>
        <v>MDR TB-2(M): Number of TB cases with RR-TB and/or MDR-TB notified</v>
      </c>
      <c r="Y636" s="497">
        <f t="shared" si="41"/>
        <v>9</v>
      </c>
      <c r="Z636" s="497" t="str">
        <f t="shared" si="42"/>
        <v>MDR TB-2(M): Number of TB cases with RR-TB and/or MDR-TB notified-9</v>
      </c>
      <c r="AA636" s="497" t="b">
        <f t="shared" si="43"/>
        <v>1</v>
      </c>
      <c r="AB636" s="497" t="s">
        <v>2217</v>
      </c>
      <c r="AC636" s="497" t="str">
        <f t="array" ref="AC636">IFERROR(IF(INDEX('Disaggregation Records'!$G$95:$G$183,MATCH(LEFT(Z636,255),LEFT('Disaggregation Records'!$D$95:$D$183,255),0))=0,"",INDEX('Disaggregation Records'!$G$95:$G$183,MATCH(LEFT(Z636,255),LEFT('Disaggregation Records'!$D$95:$D$183,255),0))),"")</f>
        <v/>
      </c>
      <c r="AD636" s="497" t="s">
        <v>817</v>
      </c>
      <c r="AE636" s="218"/>
      <c r="AF636" s="494"/>
      <c r="AG636" s="494"/>
    </row>
    <row r="637" spans="1:33" ht="37.5" customHeight="1" x14ac:dyDescent="0.25">
      <c r="A637" s="367">
        <v>16</v>
      </c>
      <c r="B637" s="386" t="str">
        <f>IFERROR(VLOOKUP(A637,'Coverage Indicators - Section D'!$A$10:$Y$47,25,FALSE),"")</f>
        <v>MDR TB-3(M): Number of cases with RR-TB and/or MDR-TB that began second-line treatment</v>
      </c>
      <c r="C637" s="490" t="str">
        <f t="array" ref="C637">IFERROR(IF(INDEX('Disaggregation Records'!$E$95:$E$183,MATCH(RIGHT(Z637,255),RIGHT('Disaggregation Records'!$D$95:$D$183,255),0))=0,"",INDEX('Disaggregation Records'!$E$95:$E$183,MATCH(RIGHT(Z637,255),RIGHT('Disaggregation Records'!$D$95:$D$183,255),0))),"")</f>
        <v>Age</v>
      </c>
      <c r="D637" s="490" t="str">
        <f t="array" ref="D637">IFERROR(IF(INDEX('Disaggregation Records'!$F$95:$F$183,MATCH(RIGHT(Z637,255),RIGHT('Disaggregation Records'!$D$95:$D$183,255),0))=0,"",INDEX('Disaggregation Records'!$F$95:$F$183,MATCH(RIGHT(Z637,255),RIGHT('Disaggregation Records'!$D$95:$D$183,255),0))),"")</f>
        <v>U15</v>
      </c>
      <c r="E637" s="389">
        <v>34</v>
      </c>
      <c r="F637" s="389" t="str">
        <f t="array" ref="F637">IFERROR(IF(INDEX('Disaggregation Data'!$L$475:$L$826,MATCH(RIGHT(X637,255),RIGHT('Disaggregation Data'!$J$475:$J$826,255),0))=0,"",INDEX('Disaggregation Data'!$L$475:$L$826,MATCH(RIGHT(X637,255),RIGHT('Disaggregation Data'!J$475:$J$826,255),0))),"")</f>
        <v/>
      </c>
      <c r="G637" s="458" t="str">
        <f t="array" ref="G637">IFERROR(IF(INDEX('Disaggregation Data'!$M$475:$M$826,MATCH(RIGHT(X637,255),RIGHT('Disaggregation Data'!$J$475:$J$826,255),0))=0,(E637/F637)*100,INDEX('Disaggregation Data'!$M$475:$M$826,MATCH(RIGHT(X637,255),RIGHT('Disaggregation Data'!J$475:$J$826,255),0))),"")</f>
        <v/>
      </c>
      <c r="H637" s="392" t="s">
        <v>346</v>
      </c>
      <c r="I637" s="496"/>
      <c r="J637" s="496"/>
      <c r="K637" s="496"/>
      <c r="L637" s="496"/>
      <c r="M637" s="496"/>
      <c r="N637" s="496"/>
      <c r="O637" s="496"/>
      <c r="P637" s="496"/>
      <c r="Q637" s="496"/>
      <c r="R637" s="496"/>
      <c r="S637" s="496"/>
      <c r="T637" s="496"/>
      <c r="U637" s="392" t="str">
        <f t="array" ref="U637">IFERROR(IF(INDEX('Disaggregation Data'!$O$475:$O$826,MATCH(RIGHT(X637,255),RIGHT('Disaggregation Data'!$J$475:$J$826,255),0))=0,"",INDEX('Disaggregation Data'!$O$475:$O$826,MATCH(RIGHT(X637,255),RIGHT('Disaggregation Data'!J$475:$J$826,255),0))),"")</f>
        <v/>
      </c>
      <c r="V637" s="405" t="str">
        <f t="array" ref="V637">IFERROR(IF(INDEX('Disaggregation Data'!$P$475:$P$826,MATCH(RIGHT(X637,255),RIGHT('Disaggregation Data'!$J$475:$J$826,255),0))=0,"",INDEX('Disaggregation Data'!$P$475:$P$826,MATCH(RIGHT(X637,255),RIGHT('Disaggregation Data'!J$475:$J$826,255),0))),"")</f>
        <v/>
      </c>
      <c r="W637" s="497"/>
      <c r="X637" s="497" t="str">
        <f t="shared" si="40"/>
        <v>MDR TB-3(M): Number of cases with RR-TB and/or MDR-TB that began second-line treatmentAgeU15</v>
      </c>
      <c r="Y637" s="497">
        <f t="shared" si="41"/>
        <v>0</v>
      </c>
      <c r="Z637" s="497" t="str">
        <f t="shared" si="42"/>
        <v>MDR TB-3(M): Number of cases with RR-TB and/or MDR-TB that began second-line treatment-0</v>
      </c>
      <c r="AA637" s="497" t="b">
        <f t="shared" si="43"/>
        <v>1</v>
      </c>
      <c r="AB637" s="497" t="s">
        <v>2218</v>
      </c>
      <c r="AC637" s="497" t="str">
        <f t="array" ref="AC637">IFERROR(IF(INDEX('Disaggregation Records'!$G$95:$G$183,MATCH(LEFT(Z637,255),LEFT('Disaggregation Records'!$D$95:$D$183,255),0))=0,"",INDEX('Disaggregation Records'!$G$95:$G$183,MATCH(LEFT(Z637,255),LEFT('Disaggregation Records'!$D$95:$D$183,255),0))),"")</f>
        <v>a1L36000000zoNKEAY</v>
      </c>
      <c r="AD637" s="497" t="s">
        <v>818</v>
      </c>
      <c r="AE637" s="218"/>
      <c r="AF637" s="494"/>
      <c r="AG637" s="494"/>
    </row>
    <row r="638" spans="1:33" ht="37.5" customHeight="1" x14ac:dyDescent="0.25">
      <c r="A638" s="367">
        <v>16</v>
      </c>
      <c r="B638" s="386" t="str">
        <f>IFERROR(VLOOKUP(A638,'Coverage Indicators - Section D'!$A$10:$Y$47,25,FALSE),"")</f>
        <v>MDR TB-3(M): Number of cases with RR-TB and/or MDR-TB that began second-line treatment</v>
      </c>
      <c r="C638" s="490" t="str">
        <f t="array" ref="C638">IFERROR(IF(INDEX('Disaggregation Records'!$E$95:$E$183,MATCH(RIGHT(Z638,255),RIGHT('Disaggregation Records'!$D$95:$D$183,255),0))=0,"",INDEX('Disaggregation Records'!$E$95:$E$183,MATCH(RIGHT(Z638,255),RIGHT('Disaggregation Records'!$D$95:$D$183,255),0))),"")</f>
        <v>Age</v>
      </c>
      <c r="D638" s="490" t="str">
        <f t="array" ref="D638">IFERROR(IF(INDEX('Disaggregation Records'!$F$95:$F$183,MATCH(RIGHT(Z638,255),RIGHT('Disaggregation Records'!$D$95:$D$183,255),0))=0,"",INDEX('Disaggregation Records'!$F$95:$F$183,MATCH(RIGHT(Z638,255),RIGHT('Disaggregation Records'!$D$95:$D$183,255),0))),"")</f>
        <v>15+</v>
      </c>
      <c r="E638" s="389">
        <v>1249</v>
      </c>
      <c r="F638" s="389" t="str">
        <f t="array" ref="F638">IFERROR(IF(INDEX('Disaggregation Data'!$L$475:$L$826,MATCH(RIGHT(X638,255),RIGHT('Disaggregation Data'!$J$475:$J$826,255),0))=0,"",INDEX('Disaggregation Data'!$L$475:$L$826,MATCH(RIGHT(X638,255),RIGHT('Disaggregation Data'!J$475:$J$826,255),0))),"")</f>
        <v/>
      </c>
      <c r="G638" s="458" t="str">
        <f t="array" ref="G638">IFERROR(IF(INDEX('Disaggregation Data'!$M$475:$M$826,MATCH(RIGHT(X638,255),RIGHT('Disaggregation Data'!$J$475:$J$826,255),0))=0,(E638/F638)*100,INDEX('Disaggregation Data'!$M$475:$M$826,MATCH(RIGHT(X638,255),RIGHT('Disaggregation Data'!J$475:$J$826,255),0))),"")</f>
        <v/>
      </c>
      <c r="H638" s="392" t="s">
        <v>346</v>
      </c>
      <c r="I638" s="496"/>
      <c r="J638" s="496"/>
      <c r="K638" s="496"/>
      <c r="L638" s="496"/>
      <c r="M638" s="496"/>
      <c r="N638" s="496"/>
      <c r="O638" s="496"/>
      <c r="P638" s="496"/>
      <c r="Q638" s="496"/>
      <c r="R638" s="496"/>
      <c r="S638" s="496"/>
      <c r="T638" s="496"/>
      <c r="U638" s="392" t="str">
        <f t="array" ref="U638">IFERROR(IF(INDEX('Disaggregation Data'!$O$475:$O$826,MATCH(RIGHT(X638,255),RIGHT('Disaggregation Data'!$J$475:$J$826,255),0))=0,"",INDEX('Disaggregation Data'!$O$475:$O$826,MATCH(RIGHT(X638,255),RIGHT('Disaggregation Data'!J$475:$J$826,255),0))),"")</f>
        <v/>
      </c>
      <c r="V638" s="405" t="str">
        <f t="array" ref="V638">IFERROR(IF(INDEX('Disaggregation Data'!$P$475:$P$826,MATCH(RIGHT(X638,255),RIGHT('Disaggregation Data'!$J$475:$J$826,255),0))=0,"",INDEX('Disaggregation Data'!$P$475:$P$826,MATCH(RIGHT(X638,255),RIGHT('Disaggregation Data'!J$475:$J$826,255),0))),"")</f>
        <v/>
      </c>
      <c r="W638" s="497"/>
      <c r="X638" s="497" t="str">
        <f t="shared" si="40"/>
        <v>MDR TB-3(M): Number of cases with RR-TB and/or MDR-TB that began second-line treatmentAge15+</v>
      </c>
      <c r="Y638" s="497">
        <f t="shared" si="41"/>
        <v>1</v>
      </c>
      <c r="Z638" s="497" t="str">
        <f t="shared" si="42"/>
        <v>MDR TB-3(M): Number of cases with RR-TB and/or MDR-TB that began second-line treatment-1</v>
      </c>
      <c r="AA638" s="497" t="b">
        <f t="shared" si="43"/>
        <v>1</v>
      </c>
      <c r="AB638" s="497" t="s">
        <v>2219</v>
      </c>
      <c r="AC638" s="497" t="str">
        <f t="array" ref="AC638">IFERROR(IF(INDEX('Disaggregation Records'!$G$95:$G$183,MATCH(LEFT(Z638,255),LEFT('Disaggregation Records'!$D$95:$D$183,255),0))=0,"",INDEX('Disaggregation Records'!$G$95:$G$183,MATCH(LEFT(Z638,255),LEFT('Disaggregation Records'!$D$95:$D$183,255),0))),"")</f>
        <v>a1L36000000zoNLEAY</v>
      </c>
      <c r="AD638" s="497" t="s">
        <v>818</v>
      </c>
      <c r="AE638" s="218"/>
      <c r="AF638" s="494"/>
      <c r="AG638" s="494"/>
    </row>
    <row r="639" spans="1:33" ht="37.5" customHeight="1" x14ac:dyDescent="0.25">
      <c r="A639" s="367">
        <v>16</v>
      </c>
      <c r="B639" s="386" t="str">
        <f>IFERROR(VLOOKUP(A639,'Coverage Indicators - Section D'!$A$10:$Y$47,25,FALSE),"")</f>
        <v>MDR TB-3(M): Number of cases with RR-TB and/or MDR-TB that began second-line treatment</v>
      </c>
      <c r="C639" s="490" t="str">
        <f t="array" ref="C639">IFERROR(IF(INDEX('Disaggregation Records'!$E$95:$E$183,MATCH(RIGHT(Z639,255),RIGHT('Disaggregation Records'!$D$95:$D$183,255),0))=0,"",INDEX('Disaggregation Records'!$E$95:$E$183,MATCH(RIGHT(Z639,255),RIGHT('Disaggregation Records'!$D$95:$D$183,255),0))),"")</f>
        <v>Gender</v>
      </c>
      <c r="D639" s="490" t="str">
        <f t="array" ref="D639">IFERROR(IF(INDEX('Disaggregation Records'!$F$95:$F$183,MATCH(RIGHT(Z639,255),RIGHT('Disaggregation Records'!$D$95:$D$183,255),0))=0,"",INDEX('Disaggregation Records'!$F$95:$F$183,MATCH(RIGHT(Z639,255),RIGHT('Disaggregation Records'!$D$95:$D$183,255),0))),"")</f>
        <v>Male</v>
      </c>
      <c r="E639" s="389">
        <v>820</v>
      </c>
      <c r="F639" s="389" t="str">
        <f t="array" ref="F639">IFERROR(IF(INDEX('Disaggregation Data'!$L$475:$L$826,MATCH(RIGHT(X639,255),RIGHT('Disaggregation Data'!$J$475:$J$826,255),0))=0,"",INDEX('Disaggregation Data'!$L$475:$L$826,MATCH(RIGHT(X639,255),RIGHT('Disaggregation Data'!J$475:$J$826,255),0))),"")</f>
        <v/>
      </c>
      <c r="G639" s="458" t="str">
        <f t="array" ref="G639">IFERROR(IF(INDEX('Disaggregation Data'!$M$475:$M$826,MATCH(RIGHT(X639,255),RIGHT('Disaggregation Data'!$J$475:$J$826,255),0))=0,(E639/F639)*100,INDEX('Disaggregation Data'!$M$475:$M$826,MATCH(RIGHT(X639,255),RIGHT('Disaggregation Data'!J$475:$J$826,255),0))),"")</f>
        <v/>
      </c>
      <c r="H639" s="392" t="s">
        <v>346</v>
      </c>
      <c r="I639" s="496"/>
      <c r="J639" s="496"/>
      <c r="K639" s="496"/>
      <c r="L639" s="496"/>
      <c r="M639" s="496"/>
      <c r="N639" s="496"/>
      <c r="O639" s="496"/>
      <c r="P639" s="496"/>
      <c r="Q639" s="496"/>
      <c r="R639" s="496"/>
      <c r="S639" s="496"/>
      <c r="T639" s="496"/>
      <c r="U639" s="392" t="str">
        <f t="array" ref="U639">IFERROR(IF(INDEX('Disaggregation Data'!$O$475:$O$826,MATCH(RIGHT(X639,255),RIGHT('Disaggregation Data'!$J$475:$J$826,255),0))=0,"",INDEX('Disaggregation Data'!$O$475:$O$826,MATCH(RIGHT(X639,255),RIGHT('Disaggregation Data'!J$475:$J$826,255),0))),"")</f>
        <v/>
      </c>
      <c r="V639" s="405" t="str">
        <f t="array" ref="V639">IFERROR(IF(INDEX('Disaggregation Data'!$P$475:$P$826,MATCH(RIGHT(X639,255),RIGHT('Disaggregation Data'!$J$475:$J$826,255),0))=0,"",INDEX('Disaggregation Data'!$P$475:$P$826,MATCH(RIGHT(X639,255),RIGHT('Disaggregation Data'!J$475:$J$826,255),0))),"")</f>
        <v/>
      </c>
      <c r="W639" s="497"/>
      <c r="X639" s="497" t="str">
        <f t="shared" si="40"/>
        <v>MDR TB-3(M): Number of cases with RR-TB and/or MDR-TB that began second-line treatmentGenderMale</v>
      </c>
      <c r="Y639" s="497">
        <f t="shared" si="41"/>
        <v>2</v>
      </c>
      <c r="Z639" s="497" t="str">
        <f t="shared" si="42"/>
        <v>MDR TB-3(M): Number of cases with RR-TB and/or MDR-TB that began second-line treatment-2</v>
      </c>
      <c r="AA639" s="497" t="b">
        <f t="shared" si="43"/>
        <v>1</v>
      </c>
      <c r="AB639" s="497" t="s">
        <v>2220</v>
      </c>
      <c r="AC639" s="497" t="str">
        <f t="array" ref="AC639">IFERROR(IF(INDEX('Disaggregation Records'!$G$95:$G$183,MATCH(LEFT(Z639,255),LEFT('Disaggregation Records'!$D$95:$D$183,255),0))=0,"",INDEX('Disaggregation Records'!$G$95:$G$183,MATCH(LEFT(Z639,255),LEFT('Disaggregation Records'!$D$95:$D$183,255),0))),"")</f>
        <v>a1L36000000zoNIEAY</v>
      </c>
      <c r="AD639" s="497" t="s">
        <v>818</v>
      </c>
      <c r="AE639" s="218"/>
      <c r="AF639" s="494"/>
      <c r="AG639" s="494"/>
    </row>
    <row r="640" spans="1:33" ht="37.5" customHeight="1" x14ac:dyDescent="0.25">
      <c r="A640" s="367">
        <v>16</v>
      </c>
      <c r="B640" s="386" t="str">
        <f>IFERROR(VLOOKUP(A640,'Coverage Indicators - Section D'!$A$10:$Y$47,25,FALSE),"")</f>
        <v>MDR TB-3(M): Number of cases with RR-TB and/or MDR-TB that began second-line treatment</v>
      </c>
      <c r="C640" s="490" t="str">
        <f t="array" ref="C640">IFERROR(IF(INDEX('Disaggregation Records'!$E$95:$E$183,MATCH(RIGHT(Z640,255),RIGHT('Disaggregation Records'!$D$95:$D$183,255),0))=0,"",INDEX('Disaggregation Records'!$E$95:$E$183,MATCH(RIGHT(Z640,255),RIGHT('Disaggregation Records'!$D$95:$D$183,255),0))),"")</f>
        <v>Gender</v>
      </c>
      <c r="D640" s="490" t="str">
        <f t="array" ref="D640">IFERROR(IF(INDEX('Disaggregation Records'!$F$95:$F$183,MATCH(RIGHT(Z640,255),RIGHT('Disaggregation Records'!$D$95:$D$183,255),0))=0,"",INDEX('Disaggregation Records'!$F$95:$F$183,MATCH(RIGHT(Z640,255),RIGHT('Disaggregation Records'!$D$95:$D$183,255),0))),"")</f>
        <v>Female</v>
      </c>
      <c r="E640" s="389">
        <v>463</v>
      </c>
      <c r="F640" s="389" t="str">
        <f t="array" ref="F640">IFERROR(IF(INDEX('Disaggregation Data'!$L$475:$L$826,MATCH(RIGHT(X640,255),RIGHT('Disaggregation Data'!$J$475:$J$826,255),0))=0,"",INDEX('Disaggregation Data'!$L$475:$L$826,MATCH(RIGHT(X640,255),RIGHT('Disaggregation Data'!J$475:$J$826,255),0))),"")</f>
        <v/>
      </c>
      <c r="G640" s="458" t="str">
        <f t="array" ref="G640">IFERROR(IF(INDEX('Disaggregation Data'!$M$475:$M$826,MATCH(RIGHT(X640,255),RIGHT('Disaggregation Data'!$J$475:$J$826,255),0))=0,(E640/F640)*100,INDEX('Disaggregation Data'!$M$475:$M$826,MATCH(RIGHT(X640,255),RIGHT('Disaggregation Data'!J$475:$J$826,255),0))),"")</f>
        <v/>
      </c>
      <c r="H640" s="392" t="s">
        <v>346</v>
      </c>
      <c r="I640" s="496"/>
      <c r="J640" s="496"/>
      <c r="K640" s="496"/>
      <c r="L640" s="496"/>
      <c r="M640" s="496"/>
      <c r="N640" s="496"/>
      <c r="O640" s="496"/>
      <c r="P640" s="496"/>
      <c r="Q640" s="496"/>
      <c r="R640" s="496"/>
      <c r="S640" s="496"/>
      <c r="T640" s="496"/>
      <c r="U640" s="392" t="str">
        <f t="array" ref="U640">IFERROR(IF(INDEX('Disaggregation Data'!$O$475:$O$826,MATCH(RIGHT(X640,255),RIGHT('Disaggregation Data'!$J$475:$J$826,255),0))=0,"",INDEX('Disaggregation Data'!$O$475:$O$826,MATCH(RIGHT(X640,255),RIGHT('Disaggregation Data'!J$475:$J$826,255),0))),"")</f>
        <v/>
      </c>
      <c r="V640" s="405" t="str">
        <f t="array" ref="V640">IFERROR(IF(INDEX('Disaggregation Data'!$P$475:$P$826,MATCH(RIGHT(X640,255),RIGHT('Disaggregation Data'!$J$475:$J$826,255),0))=0,"",INDEX('Disaggregation Data'!$P$475:$P$826,MATCH(RIGHT(X640,255),RIGHT('Disaggregation Data'!J$475:$J$826,255),0))),"")</f>
        <v/>
      </c>
      <c r="W640" s="497"/>
      <c r="X640" s="497" t="str">
        <f t="shared" si="40"/>
        <v>MDR TB-3(M): Number of cases with RR-TB and/or MDR-TB that began second-line treatmentGenderFemale</v>
      </c>
      <c r="Y640" s="497">
        <f t="shared" si="41"/>
        <v>3</v>
      </c>
      <c r="Z640" s="497" t="str">
        <f t="shared" si="42"/>
        <v>MDR TB-3(M): Number of cases with RR-TB and/or MDR-TB that began second-line treatment-3</v>
      </c>
      <c r="AA640" s="497" t="b">
        <f t="shared" si="43"/>
        <v>1</v>
      </c>
      <c r="AB640" s="497" t="s">
        <v>2221</v>
      </c>
      <c r="AC640" s="497" t="str">
        <f t="array" ref="AC640">IFERROR(IF(INDEX('Disaggregation Records'!$G$95:$G$183,MATCH(LEFT(Z640,255),LEFT('Disaggregation Records'!$D$95:$D$183,255),0))=0,"",INDEX('Disaggregation Records'!$G$95:$G$183,MATCH(LEFT(Z640,255),LEFT('Disaggregation Records'!$D$95:$D$183,255),0))),"")</f>
        <v>a1L36000000zoNJEAY</v>
      </c>
      <c r="AD640" s="497" t="s">
        <v>818</v>
      </c>
      <c r="AE640" s="218"/>
      <c r="AF640" s="494"/>
      <c r="AG640" s="494"/>
    </row>
    <row r="641" spans="1:33" ht="37.5" customHeight="1" x14ac:dyDescent="0.25">
      <c r="A641" s="367">
        <v>16</v>
      </c>
      <c r="B641" s="386" t="str">
        <f>IFERROR(VLOOKUP(A641,'Coverage Indicators - Section D'!$A$10:$Y$47,25,FALSE),"")</f>
        <v>MDR TB-3(M): Number of cases with RR-TB and/or MDR-TB that began second-line treatment</v>
      </c>
      <c r="C641" s="490" t="str">
        <f t="array" ref="C641">IFERROR(IF(INDEX('Disaggregation Records'!$E$95:$E$183,MATCH(RIGHT(Z641,255),RIGHT('Disaggregation Records'!$D$95:$D$183,255),0))=0,"",INDEX('Disaggregation Records'!$E$95:$E$183,MATCH(RIGHT(Z641,255),RIGHT('Disaggregation Records'!$D$95:$D$183,255),0))),"")</f>
        <v>TB regimen</v>
      </c>
      <c r="D641" s="490" t="str">
        <f t="array" ref="D641">IFERROR(IF(INDEX('Disaggregation Records'!$F$95:$F$183,MATCH(RIGHT(Z641,255),RIGHT('Disaggregation Records'!$D$95:$D$183,255),0))=0,"",INDEX('Disaggregation Records'!$F$95:$F$183,MATCH(RIGHT(Z641,255),RIGHT('Disaggregation Records'!$D$95:$D$183,255),0))),"")</f>
        <v>New TB drugs</v>
      </c>
      <c r="E641" s="388" t="str">
        <f t="array" ref="E641">IFERROR(IF(INDEX('Disaggregation Data'!$K$475:$K$826,MATCH(RIGHT(X641,255),RIGHT('Disaggregation Data'!$J$475:$J$826,255),0))=0,"",INDEX('Disaggregation Data'!$K$475:$K$826,MATCH(RIGHT(X641,255),RIGHT('Disaggregation Data'!J$475:$J$826,255),0))),"")</f>
        <v/>
      </c>
      <c r="F641" s="389" t="str">
        <f t="array" ref="F641">IFERROR(IF(INDEX('Disaggregation Data'!$L$475:$L$826,MATCH(RIGHT(X641,255),RIGHT('Disaggregation Data'!$J$475:$J$826,255),0))=0,"",INDEX('Disaggregation Data'!$L$475:$L$826,MATCH(RIGHT(X641,255),RIGHT('Disaggregation Data'!J$475:$J$826,255),0))),"")</f>
        <v/>
      </c>
      <c r="G641" s="458" t="str">
        <f t="array" ref="G641">IFERROR(IF(INDEX('Disaggregation Data'!$M$475:$M$826,MATCH(RIGHT(X641,255),RIGHT('Disaggregation Data'!$J$475:$J$826,255),0))=0,(E641/F641)*100,INDEX('Disaggregation Data'!$M$475:$M$826,MATCH(RIGHT(X641,255),RIGHT('Disaggregation Data'!J$475:$J$826,255),0))),"")</f>
        <v/>
      </c>
      <c r="H641" s="392" t="str">
        <f t="array" ref="H641">IFERROR(IF(INDEX('Disaggregation Data'!$N$475:$N$826,MATCH(RIGHT(X641,255),RIGHT('Disaggregation Data'!$J$475:$J$826,255),0))=0,"",INDEX('Disaggregation Data'!$N$475:$N$826,MATCH(RIGHT(X641,255),RIGHT('Disaggregation Data'!J$475:$J$826,255),0))),"")</f>
        <v/>
      </c>
      <c r="I641" s="496"/>
      <c r="J641" s="496"/>
      <c r="K641" s="496"/>
      <c r="L641" s="496"/>
      <c r="M641" s="496"/>
      <c r="N641" s="496"/>
      <c r="O641" s="496"/>
      <c r="P641" s="496"/>
      <c r="Q641" s="496"/>
      <c r="R641" s="496"/>
      <c r="S641" s="496"/>
      <c r="T641" s="496"/>
      <c r="U641" s="392"/>
      <c r="V641" s="405" t="s">
        <v>5006</v>
      </c>
      <c r="W641" s="497"/>
      <c r="X641" s="497" t="str">
        <f t="shared" si="40"/>
        <v>MDR TB-3(M): Number of cases with RR-TB and/or MDR-TB that began second-line treatmentTB regimenNew TB drugs</v>
      </c>
      <c r="Y641" s="497">
        <f t="shared" si="41"/>
        <v>4</v>
      </c>
      <c r="Z641" s="497" t="str">
        <f t="shared" si="42"/>
        <v>MDR TB-3(M): Number of cases with RR-TB and/or MDR-TB that began second-line treatment-4</v>
      </c>
      <c r="AA641" s="497" t="b">
        <f t="shared" si="43"/>
        <v>1</v>
      </c>
      <c r="AB641" s="497" t="s">
        <v>2222</v>
      </c>
      <c r="AC641" s="497" t="str">
        <f t="array" ref="AC641">IFERROR(IF(INDEX('Disaggregation Records'!$G$95:$G$183,MATCH(LEFT(Z641,255),LEFT('Disaggregation Records'!$D$95:$D$183,255),0))=0,"",INDEX('Disaggregation Records'!$G$95:$G$183,MATCH(LEFT(Z641,255),LEFT('Disaggregation Records'!$D$95:$D$183,255),0))),"")</f>
        <v>a1L36000002Nzk0EAC</v>
      </c>
      <c r="AD641" s="497" t="s">
        <v>818</v>
      </c>
      <c r="AE641" s="218"/>
      <c r="AF641" s="494"/>
      <c r="AG641" s="494"/>
    </row>
    <row r="642" spans="1:33" ht="37.5" customHeight="1" x14ac:dyDescent="0.25">
      <c r="A642" s="367">
        <v>16</v>
      </c>
      <c r="B642" s="386" t="str">
        <f>IFERROR(VLOOKUP(A642,'Coverage Indicators - Section D'!$A$10:$Y$47,25,FALSE),"")</f>
        <v>MDR TB-3(M): Number of cases with RR-TB and/or MDR-TB that began second-line treatment</v>
      </c>
      <c r="C642" s="490" t="str">
        <f t="array" ref="C642">IFERROR(IF(INDEX('Disaggregation Records'!$E$95:$E$183,MATCH(RIGHT(Z642,255),RIGHT('Disaggregation Records'!$D$95:$D$183,255),0))=0,"",INDEX('Disaggregation Records'!$E$95:$E$183,MATCH(RIGHT(Z642,255),RIGHT('Disaggregation Records'!$D$95:$D$183,255),0))),"")</f>
        <v>TB regimen</v>
      </c>
      <c r="D642" s="490" t="str">
        <f t="array" ref="D642">IFERROR(IF(INDEX('Disaggregation Records'!$F$95:$F$183,MATCH(RIGHT(Z642,255),RIGHT('Disaggregation Records'!$D$95:$D$183,255),0))=0,"",INDEX('Disaggregation Records'!$F$95:$F$183,MATCH(RIGHT(Z642,255),RIGHT('Disaggregation Records'!$D$95:$D$183,255),0))),"")</f>
        <v>Short regimens</v>
      </c>
      <c r="E642" s="388" t="str">
        <f t="array" ref="E642">IFERROR(IF(INDEX('Disaggregation Data'!$K$475:$K$826,MATCH(RIGHT(X642,255),RIGHT('Disaggregation Data'!$J$475:$J$826,255),0))=0,"",INDEX('Disaggregation Data'!$K$475:$K$826,MATCH(RIGHT(X642,255),RIGHT('Disaggregation Data'!J$475:$J$826,255),0))),"")</f>
        <v/>
      </c>
      <c r="F642" s="389" t="str">
        <f t="array" ref="F642">IFERROR(IF(INDEX('Disaggregation Data'!$L$475:$L$826,MATCH(RIGHT(X642,255),RIGHT('Disaggregation Data'!$J$475:$J$826,255),0))=0,"",INDEX('Disaggregation Data'!$L$475:$L$826,MATCH(RIGHT(X642,255),RIGHT('Disaggregation Data'!J$475:$J$826,255),0))),"")</f>
        <v/>
      </c>
      <c r="G642" s="458" t="str">
        <f t="array" ref="G642">IFERROR(IF(INDEX('Disaggregation Data'!$M$475:$M$826,MATCH(RIGHT(X642,255),RIGHT('Disaggregation Data'!$J$475:$J$826,255),0))=0,(E642/F642)*100,INDEX('Disaggregation Data'!$M$475:$M$826,MATCH(RIGHT(X642,255),RIGHT('Disaggregation Data'!J$475:$J$826,255),0))),"")</f>
        <v/>
      </c>
      <c r="H642" s="392" t="str">
        <f t="array" ref="H642">IFERROR(IF(INDEX('Disaggregation Data'!$N$475:$N$826,MATCH(RIGHT(X642,255),RIGHT('Disaggregation Data'!$J$475:$J$826,255),0))=0,"",INDEX('Disaggregation Data'!$N$475:$N$826,MATCH(RIGHT(X642,255),RIGHT('Disaggregation Data'!J$475:$J$826,255),0))),"")</f>
        <v/>
      </c>
      <c r="I642" s="496"/>
      <c r="J642" s="496"/>
      <c r="K642" s="496"/>
      <c r="L642" s="496"/>
      <c r="M642" s="496"/>
      <c r="N642" s="496"/>
      <c r="O642" s="496"/>
      <c r="P642" s="496"/>
      <c r="Q642" s="496"/>
      <c r="R642" s="496"/>
      <c r="S642" s="496"/>
      <c r="T642" s="496"/>
      <c r="U642" s="392" t="str">
        <f t="array" ref="U642">IFERROR(IF(INDEX('Disaggregation Data'!$O$475:$O$826,MATCH(RIGHT(X642,255),RIGHT('Disaggregation Data'!$J$475:$J$826,255),0))=0,"",INDEX('Disaggregation Data'!$O$475:$O$826,MATCH(RIGHT(X642,255),RIGHT('Disaggregation Data'!J$475:$J$826,255),0))),"")</f>
        <v/>
      </c>
      <c r="V642" s="405" t="s">
        <v>5006</v>
      </c>
      <c r="W642" s="497"/>
      <c r="X642" s="497" t="str">
        <f t="shared" si="40"/>
        <v>MDR TB-3(M): Number of cases with RR-TB and/or MDR-TB that began second-line treatmentTB regimenShort regimens</v>
      </c>
      <c r="Y642" s="497">
        <f t="shared" si="41"/>
        <v>5</v>
      </c>
      <c r="Z642" s="497" t="str">
        <f t="shared" si="42"/>
        <v>MDR TB-3(M): Number of cases with RR-TB and/or MDR-TB that began second-line treatment-5</v>
      </c>
      <c r="AA642" s="497" t="b">
        <f t="shared" si="43"/>
        <v>1</v>
      </c>
      <c r="AB642" s="497" t="s">
        <v>2223</v>
      </c>
      <c r="AC642" s="497" t="str">
        <f t="array" ref="AC642">IFERROR(IF(INDEX('Disaggregation Records'!$G$95:$G$183,MATCH(LEFT(Z642,255),LEFT('Disaggregation Records'!$D$95:$D$183,255),0))=0,"",INDEX('Disaggregation Records'!$G$95:$G$183,MATCH(LEFT(Z642,255),LEFT('Disaggregation Records'!$D$95:$D$183,255),0))),"")</f>
        <v>a1L36000002Nzk1EAC</v>
      </c>
      <c r="AD642" s="497" t="s">
        <v>818</v>
      </c>
      <c r="AE642" s="218"/>
      <c r="AF642" s="494"/>
      <c r="AG642" s="494"/>
    </row>
    <row r="643" spans="1:33" ht="37.5" customHeight="1" x14ac:dyDescent="0.25">
      <c r="A643" s="367">
        <v>16</v>
      </c>
      <c r="B643" s="386" t="str">
        <f>IFERROR(VLOOKUP(A643,'Coverage Indicators - Section D'!$A$10:$Y$47,25,FALSE),"")</f>
        <v>MDR TB-3(M): Number of cases with RR-TB and/or MDR-TB that began second-line treatment</v>
      </c>
      <c r="C643" s="490" t="str">
        <f t="array" ref="C643">IFERROR(IF(INDEX('Disaggregation Records'!$E$95:$E$183,MATCH(RIGHT(Z643,255),RIGHT('Disaggregation Records'!$D$95:$D$183,255),0))=0,"",INDEX('Disaggregation Records'!$E$95:$E$183,MATCH(RIGHT(Z643,255),RIGHT('Disaggregation Records'!$D$95:$D$183,255),0))),"")</f>
        <v/>
      </c>
      <c r="D643" s="490" t="str">
        <f t="array" ref="D643">IFERROR(IF(INDEX('Disaggregation Records'!$F$95:$F$183,MATCH(RIGHT(Z643,255),RIGHT('Disaggregation Records'!$D$95:$D$183,255),0))=0,"",INDEX('Disaggregation Records'!$F$95:$F$183,MATCH(RIGHT(Z643,255),RIGHT('Disaggregation Records'!$D$95:$D$183,255),0))),"")</f>
        <v/>
      </c>
      <c r="E643" s="388" t="str">
        <f t="array" ref="E643">IFERROR(IF(INDEX('Disaggregation Data'!$K$475:$K$826,MATCH(RIGHT(X643,255),RIGHT('Disaggregation Data'!$J$475:$J$826,255),0))=0,"",INDEX('Disaggregation Data'!$K$475:$K$826,MATCH(RIGHT(X643,255),RIGHT('Disaggregation Data'!J$475:$J$826,255),0))),"")</f>
        <v/>
      </c>
      <c r="F643" s="389" t="str">
        <f t="array" ref="F643">IFERROR(IF(INDEX('Disaggregation Data'!$L$475:$L$826,MATCH(RIGHT(X643,255),RIGHT('Disaggregation Data'!$J$475:$J$826,255),0))=0,"",INDEX('Disaggregation Data'!$L$475:$L$826,MATCH(RIGHT(X643,255),RIGHT('Disaggregation Data'!J$475:$J$826,255),0))),"")</f>
        <v/>
      </c>
      <c r="G643" s="458" t="str">
        <f t="array" ref="G643">IFERROR(IF(INDEX('Disaggregation Data'!$M$475:$M$826,MATCH(RIGHT(X643,255),RIGHT('Disaggregation Data'!$J$475:$J$826,255),0))=0,(E643/F643)*100,INDEX('Disaggregation Data'!$M$475:$M$826,MATCH(RIGHT(X643,255),RIGHT('Disaggregation Data'!J$475:$J$826,255),0))),"")</f>
        <v/>
      </c>
      <c r="H643" s="392" t="str">
        <f t="array" ref="H643">IFERROR(IF(INDEX('Disaggregation Data'!$N$475:$N$826,MATCH(RIGHT(X643,255),RIGHT('Disaggregation Data'!$J$475:$J$826,255),0))=0,"",INDEX('Disaggregation Data'!$N$475:$N$826,MATCH(RIGHT(X643,255),RIGHT('Disaggregation Data'!J$475:$J$826,255),0))),"")</f>
        <v/>
      </c>
      <c r="I643" s="496"/>
      <c r="J643" s="496"/>
      <c r="K643" s="496"/>
      <c r="L643" s="496"/>
      <c r="M643" s="496"/>
      <c r="N643" s="496"/>
      <c r="O643" s="496"/>
      <c r="P643" s="496"/>
      <c r="Q643" s="496"/>
      <c r="R643" s="496"/>
      <c r="S643" s="496"/>
      <c r="T643" s="496"/>
      <c r="U643" s="392" t="str">
        <f t="array" ref="U643">IFERROR(IF(INDEX('Disaggregation Data'!$O$475:$O$826,MATCH(RIGHT(X643,255),RIGHT('Disaggregation Data'!$J$475:$J$826,255),0))=0,"",INDEX('Disaggregation Data'!$O$475:$O$826,MATCH(RIGHT(X643,255),RIGHT('Disaggregation Data'!J$475:$J$826,255),0))),"")</f>
        <v/>
      </c>
      <c r="V643" s="405" t="str">
        <f t="array" ref="V643">IFERROR(IF(INDEX('Disaggregation Data'!$P$475:$P$826,MATCH(RIGHT(X643,255),RIGHT('Disaggregation Data'!$J$475:$J$826,255),0))=0,"",INDEX('Disaggregation Data'!$P$475:$P$826,MATCH(RIGHT(X643,255),RIGHT('Disaggregation Data'!J$475:$J$826,255),0))),"")</f>
        <v/>
      </c>
      <c r="W643" s="497"/>
      <c r="X643" s="497" t="str">
        <f t="shared" si="40"/>
        <v>MDR TB-3(M): Number of cases with RR-TB and/or MDR-TB that began second-line treatment</v>
      </c>
      <c r="Y643" s="497">
        <f t="shared" si="41"/>
        <v>6</v>
      </c>
      <c r="Z643" s="497" t="str">
        <f t="shared" si="42"/>
        <v>MDR TB-3(M): Number of cases with RR-TB and/or MDR-TB that began second-line treatment-6</v>
      </c>
      <c r="AA643" s="497" t="b">
        <f t="shared" si="43"/>
        <v>1</v>
      </c>
      <c r="AB643" s="497" t="s">
        <v>2224</v>
      </c>
      <c r="AC643" s="497" t="str">
        <f t="array" ref="AC643">IFERROR(IF(INDEX('Disaggregation Records'!$G$95:$G$183,MATCH(LEFT(Z643,255),LEFT('Disaggregation Records'!$D$95:$D$183,255),0))=0,"",INDEX('Disaggregation Records'!$G$95:$G$183,MATCH(LEFT(Z643,255),LEFT('Disaggregation Records'!$D$95:$D$183,255),0))),"")</f>
        <v/>
      </c>
      <c r="AD643" s="497" t="s">
        <v>818</v>
      </c>
      <c r="AE643" s="218"/>
      <c r="AF643" s="494"/>
      <c r="AG643" s="494"/>
    </row>
    <row r="644" spans="1:33" ht="37.5" customHeight="1" x14ac:dyDescent="0.25">
      <c r="A644" s="367">
        <v>16</v>
      </c>
      <c r="B644" s="386" t="str">
        <f>IFERROR(VLOOKUP(A644,'Coverage Indicators - Section D'!$A$10:$Y$47,25,FALSE),"")</f>
        <v>MDR TB-3(M): Number of cases with RR-TB and/or MDR-TB that began second-line treatment</v>
      </c>
      <c r="C644" s="490" t="str">
        <f t="array" ref="C644">IFERROR(IF(INDEX('Disaggregation Records'!$E$95:$E$183,MATCH(RIGHT(Z644,255),RIGHT('Disaggregation Records'!$D$95:$D$183,255),0))=0,"",INDEX('Disaggregation Records'!$E$95:$E$183,MATCH(RIGHT(Z644,255),RIGHT('Disaggregation Records'!$D$95:$D$183,255),0))),"")</f>
        <v/>
      </c>
      <c r="D644" s="490" t="str">
        <f t="array" ref="D644">IFERROR(IF(INDEX('Disaggregation Records'!$F$95:$F$183,MATCH(RIGHT(Z644,255),RIGHT('Disaggregation Records'!$D$95:$D$183,255),0))=0,"",INDEX('Disaggregation Records'!$F$95:$F$183,MATCH(RIGHT(Z644,255),RIGHT('Disaggregation Records'!$D$95:$D$183,255),0))),"")</f>
        <v/>
      </c>
      <c r="E644" s="388" t="str">
        <f t="array" ref="E644">IFERROR(IF(INDEX('Disaggregation Data'!$K$475:$K$826,MATCH(RIGHT(X644,255),RIGHT('Disaggregation Data'!$J$475:$J$826,255),0))=0,"",INDEX('Disaggregation Data'!$K$475:$K$826,MATCH(RIGHT(X644,255),RIGHT('Disaggregation Data'!J$475:$J$826,255),0))),"")</f>
        <v/>
      </c>
      <c r="F644" s="389" t="str">
        <f t="array" ref="F644">IFERROR(IF(INDEX('Disaggregation Data'!$L$475:$L$826,MATCH(RIGHT(X644,255),RIGHT('Disaggregation Data'!$J$475:$J$826,255),0))=0,"",INDEX('Disaggregation Data'!$L$475:$L$826,MATCH(RIGHT(X644,255),RIGHT('Disaggregation Data'!J$475:$J$826,255),0))),"")</f>
        <v/>
      </c>
      <c r="G644" s="458" t="str">
        <f t="array" ref="G644">IFERROR(IF(INDEX('Disaggregation Data'!$M$475:$M$826,MATCH(RIGHT(X644,255),RIGHT('Disaggregation Data'!$J$475:$J$826,255),0))=0,(E644/F644)*100,INDEX('Disaggregation Data'!$M$475:$M$826,MATCH(RIGHT(X644,255),RIGHT('Disaggregation Data'!J$475:$J$826,255),0))),"")</f>
        <v/>
      </c>
      <c r="H644" s="392" t="str">
        <f t="array" ref="H644">IFERROR(IF(INDEX('Disaggregation Data'!$N$475:$N$826,MATCH(RIGHT(X644,255),RIGHT('Disaggregation Data'!$J$475:$J$826,255),0))=0,"",INDEX('Disaggregation Data'!$N$475:$N$826,MATCH(RIGHT(X644,255),RIGHT('Disaggregation Data'!J$475:$J$826,255),0))),"")</f>
        <v/>
      </c>
      <c r="I644" s="496"/>
      <c r="J644" s="496"/>
      <c r="K644" s="496"/>
      <c r="L644" s="496"/>
      <c r="M644" s="496"/>
      <c r="N644" s="496"/>
      <c r="O644" s="496"/>
      <c r="P644" s="496"/>
      <c r="Q644" s="496"/>
      <c r="R644" s="496"/>
      <c r="S644" s="496"/>
      <c r="T644" s="496"/>
      <c r="U644" s="392" t="str">
        <f t="array" ref="U644">IFERROR(IF(INDEX('Disaggregation Data'!$O$475:$O$826,MATCH(RIGHT(X644,255),RIGHT('Disaggregation Data'!$J$475:$J$826,255),0))=0,"",INDEX('Disaggregation Data'!$O$475:$O$826,MATCH(RIGHT(X644,255),RIGHT('Disaggregation Data'!J$475:$J$826,255),0))),"")</f>
        <v/>
      </c>
      <c r="V644" s="405" t="str">
        <f t="array" ref="V644">IFERROR(IF(INDEX('Disaggregation Data'!$P$475:$P$826,MATCH(RIGHT(X644,255),RIGHT('Disaggregation Data'!$J$475:$J$826,255),0))=0,"",INDEX('Disaggregation Data'!$P$475:$P$826,MATCH(RIGHT(X644,255),RIGHT('Disaggregation Data'!J$475:$J$826,255),0))),"")</f>
        <v/>
      </c>
      <c r="W644" s="497"/>
      <c r="X644" s="497" t="str">
        <f t="shared" si="40"/>
        <v>MDR TB-3(M): Number of cases with RR-TB and/or MDR-TB that began second-line treatment</v>
      </c>
      <c r="Y644" s="497">
        <f t="shared" si="41"/>
        <v>7</v>
      </c>
      <c r="Z644" s="497" t="str">
        <f t="shared" si="42"/>
        <v>MDR TB-3(M): Number of cases with RR-TB and/or MDR-TB that began second-line treatment-7</v>
      </c>
      <c r="AA644" s="497" t="b">
        <f t="shared" si="43"/>
        <v>1</v>
      </c>
      <c r="AB644" s="497" t="s">
        <v>2225</v>
      </c>
      <c r="AC644" s="497" t="str">
        <f t="array" ref="AC644">IFERROR(IF(INDEX('Disaggregation Records'!$G$95:$G$183,MATCH(LEFT(Z644,255),LEFT('Disaggregation Records'!$D$95:$D$183,255),0))=0,"",INDEX('Disaggregation Records'!$G$95:$G$183,MATCH(LEFT(Z644,255),LEFT('Disaggregation Records'!$D$95:$D$183,255),0))),"")</f>
        <v/>
      </c>
      <c r="AD644" s="497" t="s">
        <v>818</v>
      </c>
      <c r="AE644" s="218"/>
      <c r="AF644" s="494"/>
      <c r="AG644" s="494"/>
    </row>
    <row r="645" spans="1:33" ht="37.5" customHeight="1" x14ac:dyDescent="0.25">
      <c r="A645" s="367">
        <v>16</v>
      </c>
      <c r="B645" s="386" t="str">
        <f>IFERROR(VLOOKUP(A645,'Coverage Indicators - Section D'!$A$10:$Y$47,25,FALSE),"")</f>
        <v>MDR TB-3(M): Number of cases with RR-TB and/or MDR-TB that began second-line treatment</v>
      </c>
      <c r="C645" s="490" t="str">
        <f t="array" ref="C645">IFERROR(IF(INDEX('Disaggregation Records'!$E$95:$E$183,MATCH(RIGHT(Z645,255),RIGHT('Disaggregation Records'!$D$95:$D$183,255),0))=0,"",INDEX('Disaggregation Records'!$E$95:$E$183,MATCH(RIGHT(Z645,255),RIGHT('Disaggregation Records'!$D$95:$D$183,255),0))),"")</f>
        <v/>
      </c>
      <c r="D645" s="490" t="str">
        <f t="array" ref="D645">IFERROR(IF(INDEX('Disaggregation Records'!$F$95:$F$183,MATCH(RIGHT(Z645,255),RIGHT('Disaggregation Records'!$D$95:$D$183,255),0))=0,"",INDEX('Disaggregation Records'!$F$95:$F$183,MATCH(RIGHT(Z645,255),RIGHT('Disaggregation Records'!$D$95:$D$183,255),0))),"")</f>
        <v/>
      </c>
      <c r="E645" s="388" t="str">
        <f t="array" ref="E645">IFERROR(IF(INDEX('Disaggregation Data'!$K$475:$K$826,MATCH(RIGHT(X645,255),RIGHT('Disaggregation Data'!$J$475:$J$826,255),0))=0,"",INDEX('Disaggregation Data'!$K$475:$K$826,MATCH(RIGHT(X645,255),RIGHT('Disaggregation Data'!J$475:$J$826,255),0))),"")</f>
        <v/>
      </c>
      <c r="F645" s="389" t="str">
        <f t="array" ref="F645">IFERROR(IF(INDEX('Disaggregation Data'!$L$475:$L$826,MATCH(RIGHT(X645,255),RIGHT('Disaggregation Data'!$J$475:$J$826,255),0))=0,"",INDEX('Disaggregation Data'!$L$475:$L$826,MATCH(RIGHT(X645,255),RIGHT('Disaggregation Data'!J$475:$J$826,255),0))),"")</f>
        <v/>
      </c>
      <c r="G645" s="458" t="str">
        <f t="array" ref="G645">IFERROR(IF(INDEX('Disaggregation Data'!$M$475:$M$826,MATCH(RIGHT(X645,255),RIGHT('Disaggregation Data'!$J$475:$J$826,255),0))=0,(E645/F645)*100,INDEX('Disaggregation Data'!$M$475:$M$826,MATCH(RIGHT(X645,255),RIGHT('Disaggregation Data'!J$475:$J$826,255),0))),"")</f>
        <v/>
      </c>
      <c r="H645" s="392" t="str">
        <f t="array" ref="H645">IFERROR(IF(INDEX('Disaggregation Data'!$N$475:$N$826,MATCH(RIGHT(X645,255),RIGHT('Disaggregation Data'!$J$475:$J$826,255),0))=0,"",INDEX('Disaggregation Data'!$N$475:$N$826,MATCH(RIGHT(X645,255),RIGHT('Disaggregation Data'!J$475:$J$826,255),0))),"")</f>
        <v/>
      </c>
      <c r="I645" s="496"/>
      <c r="J645" s="496"/>
      <c r="K645" s="496"/>
      <c r="L645" s="496"/>
      <c r="M645" s="496"/>
      <c r="N645" s="496"/>
      <c r="O645" s="496"/>
      <c r="P645" s="496"/>
      <c r="Q645" s="496"/>
      <c r="R645" s="496"/>
      <c r="S645" s="496"/>
      <c r="T645" s="496"/>
      <c r="U645" s="392" t="str">
        <f t="array" ref="U645">IFERROR(IF(INDEX('Disaggregation Data'!$O$475:$O$826,MATCH(RIGHT(X645,255),RIGHT('Disaggregation Data'!$J$475:$J$826,255),0))=0,"",INDEX('Disaggregation Data'!$O$475:$O$826,MATCH(RIGHT(X645,255),RIGHT('Disaggregation Data'!J$475:$J$826,255),0))),"")</f>
        <v/>
      </c>
      <c r="V645" s="405" t="str">
        <f t="array" ref="V645">IFERROR(IF(INDEX('Disaggregation Data'!$P$475:$P$826,MATCH(RIGHT(X645,255),RIGHT('Disaggregation Data'!$J$475:$J$826,255),0))=0,"",INDEX('Disaggregation Data'!$P$475:$P$826,MATCH(RIGHT(X645,255),RIGHT('Disaggregation Data'!J$475:$J$826,255),0))),"")</f>
        <v/>
      </c>
      <c r="W645" s="497"/>
      <c r="X645" s="497" t="str">
        <f t="shared" si="40"/>
        <v>MDR TB-3(M): Number of cases with RR-TB and/or MDR-TB that began second-line treatment</v>
      </c>
      <c r="Y645" s="497">
        <f t="shared" si="41"/>
        <v>8</v>
      </c>
      <c r="Z645" s="497" t="str">
        <f t="shared" si="42"/>
        <v>MDR TB-3(M): Number of cases with RR-TB and/or MDR-TB that began second-line treatment-8</v>
      </c>
      <c r="AA645" s="497" t="b">
        <f t="shared" si="43"/>
        <v>1</v>
      </c>
      <c r="AB645" s="497" t="s">
        <v>2226</v>
      </c>
      <c r="AC645" s="497" t="str">
        <f t="array" ref="AC645">IFERROR(IF(INDEX('Disaggregation Records'!$G$95:$G$183,MATCH(LEFT(Z645,255),LEFT('Disaggregation Records'!$D$95:$D$183,255),0))=0,"",INDEX('Disaggregation Records'!$G$95:$G$183,MATCH(LEFT(Z645,255),LEFT('Disaggregation Records'!$D$95:$D$183,255),0))),"")</f>
        <v/>
      </c>
      <c r="AD645" s="497" t="s">
        <v>818</v>
      </c>
      <c r="AE645" s="218"/>
      <c r="AF645" s="494"/>
      <c r="AG645" s="494"/>
    </row>
    <row r="646" spans="1:33" ht="37.5" customHeight="1" x14ac:dyDescent="0.25">
      <c r="A646" s="367">
        <v>16</v>
      </c>
      <c r="B646" s="386" t="str">
        <f>IFERROR(VLOOKUP(A646,'Coverage Indicators - Section D'!$A$10:$Y$47,25,FALSE),"")</f>
        <v>MDR TB-3(M): Number of cases with RR-TB and/or MDR-TB that began second-line treatment</v>
      </c>
      <c r="C646" s="490" t="str">
        <f t="array" ref="C646">IFERROR(IF(INDEX('Disaggregation Records'!$E$95:$E$183,MATCH(RIGHT(Z646,255),RIGHT('Disaggregation Records'!$D$95:$D$183,255),0))=0,"",INDEX('Disaggregation Records'!$E$95:$E$183,MATCH(RIGHT(Z646,255),RIGHT('Disaggregation Records'!$D$95:$D$183,255),0))),"")</f>
        <v/>
      </c>
      <c r="D646" s="490" t="str">
        <f t="array" ref="D646">IFERROR(IF(INDEX('Disaggregation Records'!$F$95:$F$183,MATCH(RIGHT(Z646,255),RIGHT('Disaggregation Records'!$D$95:$D$183,255),0))=0,"",INDEX('Disaggregation Records'!$F$95:$F$183,MATCH(RIGHT(Z646,255),RIGHT('Disaggregation Records'!$D$95:$D$183,255),0))),"")</f>
        <v/>
      </c>
      <c r="E646" s="388" t="str">
        <f t="array" ref="E646">IFERROR(IF(INDEX('Disaggregation Data'!$K$475:$K$826,MATCH(RIGHT(X646,255),RIGHT('Disaggregation Data'!$J$475:$J$826,255),0))=0,"",INDEX('Disaggregation Data'!$K$475:$K$826,MATCH(RIGHT(X646,255),RIGHT('Disaggregation Data'!J$475:$J$826,255),0))),"")</f>
        <v/>
      </c>
      <c r="F646" s="389" t="str">
        <f t="array" ref="F646">IFERROR(IF(INDEX('Disaggregation Data'!$L$475:$L$826,MATCH(RIGHT(X646,255),RIGHT('Disaggregation Data'!$J$475:$J$826,255),0))=0,"",INDEX('Disaggregation Data'!$L$475:$L$826,MATCH(RIGHT(X646,255),RIGHT('Disaggregation Data'!J$475:$J$826,255),0))),"")</f>
        <v/>
      </c>
      <c r="G646" s="458" t="str">
        <f t="array" ref="G646">IFERROR(IF(INDEX('Disaggregation Data'!$M$475:$M$826,MATCH(RIGHT(X646,255),RIGHT('Disaggregation Data'!$J$475:$J$826,255),0))=0,(E646/F646)*100,INDEX('Disaggregation Data'!$M$475:$M$826,MATCH(RIGHT(X646,255),RIGHT('Disaggregation Data'!J$475:$J$826,255),0))),"")</f>
        <v/>
      </c>
      <c r="H646" s="392" t="str">
        <f t="array" ref="H646">IFERROR(IF(INDEX('Disaggregation Data'!$N$475:$N$826,MATCH(RIGHT(X646,255),RIGHT('Disaggregation Data'!$J$475:$J$826,255),0))=0,"",INDEX('Disaggregation Data'!$N$475:$N$826,MATCH(RIGHT(X646,255),RIGHT('Disaggregation Data'!J$475:$J$826,255),0))),"")</f>
        <v/>
      </c>
      <c r="I646" s="496"/>
      <c r="J646" s="496"/>
      <c r="K646" s="496"/>
      <c r="L646" s="496"/>
      <c r="M646" s="496"/>
      <c r="N646" s="496"/>
      <c r="O646" s="496"/>
      <c r="P646" s="496"/>
      <c r="Q646" s="496"/>
      <c r="R646" s="496"/>
      <c r="S646" s="496"/>
      <c r="T646" s="496"/>
      <c r="U646" s="392" t="str">
        <f t="array" ref="U646">IFERROR(IF(INDEX('Disaggregation Data'!$O$475:$O$826,MATCH(RIGHT(X646,255),RIGHT('Disaggregation Data'!$J$475:$J$826,255),0))=0,"",INDEX('Disaggregation Data'!$O$475:$O$826,MATCH(RIGHT(X646,255),RIGHT('Disaggregation Data'!J$475:$J$826,255),0))),"")</f>
        <v/>
      </c>
      <c r="V646" s="405" t="str">
        <f t="array" ref="V646">IFERROR(IF(INDEX('Disaggregation Data'!$P$475:$P$826,MATCH(RIGHT(X646,255),RIGHT('Disaggregation Data'!$J$475:$J$826,255),0))=0,"",INDEX('Disaggregation Data'!$P$475:$P$826,MATCH(RIGHT(X646,255),RIGHT('Disaggregation Data'!J$475:$J$826,255),0))),"")</f>
        <v/>
      </c>
      <c r="W646" s="497"/>
      <c r="X646" s="497" t="str">
        <f t="shared" si="40"/>
        <v>MDR TB-3(M): Number of cases with RR-TB and/or MDR-TB that began second-line treatment</v>
      </c>
      <c r="Y646" s="497">
        <f t="shared" si="41"/>
        <v>9</v>
      </c>
      <c r="Z646" s="497" t="str">
        <f t="shared" si="42"/>
        <v>MDR TB-3(M): Number of cases with RR-TB and/or MDR-TB that began second-line treatment-9</v>
      </c>
      <c r="AA646" s="497" t="b">
        <f t="shared" si="43"/>
        <v>1</v>
      </c>
      <c r="AB646" s="497" t="s">
        <v>2227</v>
      </c>
      <c r="AC646" s="497" t="str">
        <f t="array" ref="AC646">IFERROR(IF(INDEX('Disaggregation Records'!$G$95:$G$183,MATCH(LEFT(Z646,255),LEFT('Disaggregation Records'!$D$95:$D$183,255),0))=0,"",INDEX('Disaggregation Records'!$G$95:$G$183,MATCH(LEFT(Z646,255),LEFT('Disaggregation Records'!$D$95:$D$183,255),0))),"")</f>
        <v/>
      </c>
      <c r="AD646" s="497" t="s">
        <v>818</v>
      </c>
      <c r="AE646" s="218"/>
      <c r="AF646" s="494"/>
      <c r="AG646" s="494"/>
    </row>
    <row r="647" spans="1:33" ht="37.5" customHeight="1" x14ac:dyDescent="0.25">
      <c r="A647" s="367">
        <v>17</v>
      </c>
      <c r="B647" s="386" t="str">
        <f>IFERROR(VLOOKUP(A647,'Coverage Indicators - Section D'!$A$10:$Y$47,25,FALSE),"")</f>
        <v/>
      </c>
      <c r="C647" s="490" t="str">
        <f t="array" ref="C647">IFERROR(IF(INDEX('Disaggregation Records'!$E$95:$E$183,MATCH(RIGHT(Z647,255),RIGHT('Disaggregation Records'!$D$95:$D$183,255),0))=0,"",INDEX('Disaggregation Records'!$E$95:$E$183,MATCH(RIGHT(Z647,255),RIGHT('Disaggregation Records'!$D$95:$D$183,255),0))),"")</f>
        <v/>
      </c>
      <c r="D647" s="490" t="str">
        <f t="array" ref="D647">IFERROR(IF(INDEX('Disaggregation Records'!$F$95:$F$183,MATCH(RIGHT(Z647,255),RIGHT('Disaggregation Records'!$D$95:$D$183,255),0))=0,"",INDEX('Disaggregation Records'!$F$95:$F$183,MATCH(RIGHT(Z647,255),RIGHT('Disaggregation Records'!$D$95:$D$183,255),0))),"")</f>
        <v/>
      </c>
      <c r="E647" s="388" t="str">
        <f t="array" ref="E647">IFERROR(IF(INDEX('Disaggregation Data'!$K$475:$K$826,MATCH(RIGHT(X647,255),RIGHT('Disaggregation Data'!$J$475:$J$826,255),0))=0,"",INDEX('Disaggregation Data'!$K$475:$K$826,MATCH(RIGHT(X647,255),RIGHT('Disaggregation Data'!J$475:$J$826,255),0))),"")</f>
        <v/>
      </c>
      <c r="F647" s="389" t="str">
        <f t="array" ref="F647">IFERROR(IF(INDEX('Disaggregation Data'!$L$475:$L$826,MATCH(RIGHT(X647,255),RIGHT('Disaggregation Data'!$J$475:$J$826,255),0))=0,"",INDEX('Disaggregation Data'!$L$475:$L$826,MATCH(RIGHT(X647,255),RIGHT('Disaggregation Data'!J$475:$J$826,255),0))),"")</f>
        <v/>
      </c>
      <c r="G647" s="458" t="str">
        <f t="array" ref="G647">IFERROR(IF(INDEX('Disaggregation Data'!$M$475:$M$826,MATCH(RIGHT(X647,255),RIGHT('Disaggregation Data'!$J$475:$J$826,255),0))=0,(E647/F647)*100,INDEX('Disaggregation Data'!$M$475:$M$826,MATCH(RIGHT(X647,255),RIGHT('Disaggregation Data'!J$475:$J$826,255),0))),"")</f>
        <v/>
      </c>
      <c r="H647" s="392" t="str">
        <f t="array" ref="H647">IFERROR(IF(INDEX('Disaggregation Data'!$N$475:$N$826,MATCH(RIGHT(X647,255),RIGHT('Disaggregation Data'!$J$475:$J$826,255),0))=0,"",INDEX('Disaggregation Data'!$N$475:$N$826,MATCH(RIGHT(X647,255),RIGHT('Disaggregation Data'!J$475:$J$826,255),0))),"")</f>
        <v/>
      </c>
      <c r="I647" s="496"/>
      <c r="J647" s="496"/>
      <c r="K647" s="496"/>
      <c r="L647" s="496"/>
      <c r="M647" s="496"/>
      <c r="N647" s="496"/>
      <c r="O647" s="496"/>
      <c r="P647" s="496"/>
      <c r="Q647" s="496"/>
      <c r="R647" s="496"/>
      <c r="S647" s="496"/>
      <c r="T647" s="496"/>
      <c r="U647" s="392" t="str">
        <f t="array" ref="U647">IFERROR(IF(INDEX('Disaggregation Data'!$O$475:$O$826,MATCH(RIGHT(X647,255),RIGHT('Disaggregation Data'!$J$475:$J$826,255),0))=0,"",INDEX('Disaggregation Data'!$O$475:$O$826,MATCH(RIGHT(X647,255),RIGHT('Disaggregation Data'!J$475:$J$826,255),0))),"")</f>
        <v/>
      </c>
      <c r="V647" s="405" t="str">
        <f t="array" ref="V647">IFERROR(IF(INDEX('Disaggregation Data'!$P$475:$P$826,MATCH(RIGHT(X647,255),RIGHT('Disaggregation Data'!$J$475:$J$826,255),0))=0,"",INDEX('Disaggregation Data'!$P$475:$P$826,MATCH(RIGHT(X647,255),RIGHT('Disaggregation Data'!J$475:$J$826,255),0))),"")</f>
        <v/>
      </c>
      <c r="W647" s="497"/>
      <c r="X647" s="497" t="str">
        <f t="shared" si="40"/>
        <v/>
      </c>
      <c r="Y647" s="497">
        <f t="shared" si="41"/>
        <v>0</v>
      </c>
      <c r="Z647" s="497" t="str">
        <f t="shared" si="42"/>
        <v/>
      </c>
      <c r="AA647" s="497" t="b">
        <f t="shared" si="43"/>
        <v>0</v>
      </c>
      <c r="AB647" s="497" t="s">
        <v>2228</v>
      </c>
      <c r="AC647" s="497" t="str">
        <f t="array" ref="AC647">IFERROR(IF(INDEX('Disaggregation Records'!$G$95:$G$183,MATCH(LEFT(Z647,255),LEFT('Disaggregation Records'!$D$95:$D$183,255),0))=0,"",INDEX('Disaggregation Records'!$G$95:$G$183,MATCH(LEFT(Z647,255),LEFT('Disaggregation Records'!$D$95:$D$183,255),0))),"")</f>
        <v/>
      </c>
      <c r="AD647" s="497" t="s">
        <v>819</v>
      </c>
      <c r="AE647" s="218"/>
      <c r="AF647" s="494"/>
      <c r="AG647" s="494"/>
    </row>
    <row r="648" spans="1:33" ht="37.5" customHeight="1" x14ac:dyDescent="0.25">
      <c r="A648" s="367">
        <v>17</v>
      </c>
      <c r="B648" s="386" t="str">
        <f>IFERROR(VLOOKUP(A648,'Coverage Indicators - Section D'!$A$10:$Y$47,25,FALSE),"")</f>
        <v/>
      </c>
      <c r="C648" s="490" t="str">
        <f t="array" ref="C648">IFERROR(IF(INDEX('Disaggregation Records'!$E$95:$E$183,MATCH(RIGHT(Z648,255),RIGHT('Disaggregation Records'!$D$95:$D$183,255),0))=0,"",INDEX('Disaggregation Records'!$E$95:$E$183,MATCH(RIGHT(Z648,255),RIGHT('Disaggregation Records'!$D$95:$D$183,255),0))),"")</f>
        <v/>
      </c>
      <c r="D648" s="490" t="str">
        <f t="array" ref="D648">IFERROR(IF(INDEX('Disaggregation Records'!$F$95:$F$183,MATCH(RIGHT(Z648,255),RIGHT('Disaggregation Records'!$D$95:$D$183,255),0))=0,"",INDEX('Disaggregation Records'!$F$95:$F$183,MATCH(RIGHT(Z648,255),RIGHT('Disaggregation Records'!$D$95:$D$183,255),0))),"")</f>
        <v/>
      </c>
      <c r="E648" s="388" t="str">
        <f t="array" ref="E648">IFERROR(IF(INDEX('Disaggregation Data'!$K$475:$K$826,MATCH(RIGHT(X648,255),RIGHT('Disaggregation Data'!$J$475:$J$826,255),0))=0,"",INDEX('Disaggregation Data'!$K$475:$K$826,MATCH(RIGHT(X648,255),RIGHT('Disaggregation Data'!J$475:$J$826,255),0))),"")</f>
        <v/>
      </c>
      <c r="F648" s="389" t="str">
        <f t="array" ref="F648">IFERROR(IF(INDEX('Disaggregation Data'!$L$475:$L$826,MATCH(RIGHT(X648,255),RIGHT('Disaggregation Data'!$J$475:$J$826,255),0))=0,"",INDEX('Disaggregation Data'!$L$475:$L$826,MATCH(RIGHT(X648,255),RIGHT('Disaggregation Data'!J$475:$J$826,255),0))),"")</f>
        <v/>
      </c>
      <c r="G648" s="458" t="str">
        <f t="array" ref="G648">IFERROR(IF(INDEX('Disaggregation Data'!$M$475:$M$826,MATCH(RIGHT(X648,255),RIGHT('Disaggregation Data'!$J$475:$J$826,255),0))=0,(E648/F648)*100,INDEX('Disaggregation Data'!$M$475:$M$826,MATCH(RIGHT(X648,255),RIGHT('Disaggregation Data'!J$475:$J$826,255),0))),"")</f>
        <v/>
      </c>
      <c r="H648" s="392" t="str">
        <f t="array" ref="H648">IFERROR(IF(INDEX('Disaggregation Data'!$N$475:$N$826,MATCH(RIGHT(X648,255),RIGHT('Disaggregation Data'!$J$475:$J$826,255),0))=0,"",INDEX('Disaggregation Data'!$N$475:$N$826,MATCH(RIGHT(X648,255),RIGHT('Disaggregation Data'!J$475:$J$826,255),0))),"")</f>
        <v/>
      </c>
      <c r="I648" s="496"/>
      <c r="J648" s="496"/>
      <c r="K648" s="496"/>
      <c r="L648" s="496"/>
      <c r="M648" s="496"/>
      <c r="N648" s="496"/>
      <c r="O648" s="496"/>
      <c r="P648" s="496"/>
      <c r="Q648" s="496"/>
      <c r="R648" s="496"/>
      <c r="S648" s="496"/>
      <c r="T648" s="496"/>
      <c r="U648" s="392" t="str">
        <f t="array" ref="U648">IFERROR(IF(INDEX('Disaggregation Data'!$O$475:$O$826,MATCH(RIGHT(X648,255),RIGHT('Disaggregation Data'!$J$475:$J$826,255),0))=0,"",INDEX('Disaggregation Data'!$O$475:$O$826,MATCH(RIGHT(X648,255),RIGHT('Disaggregation Data'!J$475:$J$826,255),0))),"")</f>
        <v/>
      </c>
      <c r="V648" s="405" t="str">
        <f t="array" ref="V648">IFERROR(IF(INDEX('Disaggregation Data'!$P$475:$P$826,MATCH(RIGHT(X648,255),RIGHT('Disaggregation Data'!$J$475:$J$826,255),0))=0,"",INDEX('Disaggregation Data'!$P$475:$P$826,MATCH(RIGHT(X648,255),RIGHT('Disaggregation Data'!J$475:$J$826,255),0))),"")</f>
        <v/>
      </c>
      <c r="W648" s="497"/>
      <c r="X648" s="497" t="str">
        <f t="shared" si="40"/>
        <v/>
      </c>
      <c r="Y648" s="497">
        <f t="shared" si="41"/>
        <v>1</v>
      </c>
      <c r="Z648" s="497" t="str">
        <f t="shared" si="42"/>
        <v/>
      </c>
      <c r="AA648" s="497" t="b">
        <f t="shared" si="43"/>
        <v>0</v>
      </c>
      <c r="AB648" s="497" t="s">
        <v>2229</v>
      </c>
      <c r="AC648" s="497" t="str">
        <f t="array" ref="AC648">IFERROR(IF(INDEX('Disaggregation Records'!$G$95:$G$183,MATCH(LEFT(Z648,255),LEFT('Disaggregation Records'!$D$95:$D$183,255),0))=0,"",INDEX('Disaggregation Records'!$G$95:$G$183,MATCH(LEFT(Z648,255),LEFT('Disaggregation Records'!$D$95:$D$183,255),0))),"")</f>
        <v/>
      </c>
      <c r="AD648" s="497" t="s">
        <v>819</v>
      </c>
      <c r="AE648" s="218"/>
      <c r="AF648" s="494"/>
      <c r="AG648" s="494"/>
    </row>
    <row r="649" spans="1:33" ht="37.5" customHeight="1" x14ac:dyDescent="0.25">
      <c r="A649" s="367">
        <v>17</v>
      </c>
      <c r="B649" s="386" t="str">
        <f>IFERROR(VLOOKUP(A649,'Coverage Indicators - Section D'!$A$10:$Y$47,25,FALSE),"")</f>
        <v/>
      </c>
      <c r="C649" s="490" t="str">
        <f t="array" ref="C649">IFERROR(IF(INDEX('Disaggregation Records'!$E$95:$E$183,MATCH(RIGHT(Z649,255),RIGHT('Disaggregation Records'!$D$95:$D$183,255),0))=0,"",INDEX('Disaggregation Records'!$E$95:$E$183,MATCH(RIGHT(Z649,255),RIGHT('Disaggregation Records'!$D$95:$D$183,255),0))),"")</f>
        <v/>
      </c>
      <c r="D649" s="490" t="str">
        <f t="array" ref="D649">IFERROR(IF(INDEX('Disaggregation Records'!$F$95:$F$183,MATCH(RIGHT(Z649,255),RIGHT('Disaggregation Records'!$D$95:$D$183,255),0))=0,"",INDEX('Disaggregation Records'!$F$95:$F$183,MATCH(RIGHT(Z649,255),RIGHT('Disaggregation Records'!$D$95:$D$183,255),0))),"")</f>
        <v/>
      </c>
      <c r="E649" s="388" t="str">
        <f t="array" ref="E649">IFERROR(IF(INDEX('Disaggregation Data'!$K$475:$K$826,MATCH(RIGHT(X649,255),RIGHT('Disaggregation Data'!$J$475:$J$826,255),0))=0,"",INDEX('Disaggregation Data'!$K$475:$K$826,MATCH(RIGHT(X649,255),RIGHT('Disaggregation Data'!J$475:$J$826,255),0))),"")</f>
        <v/>
      </c>
      <c r="F649" s="389" t="str">
        <f t="array" ref="F649">IFERROR(IF(INDEX('Disaggregation Data'!$L$475:$L$826,MATCH(RIGHT(X649,255),RIGHT('Disaggregation Data'!$J$475:$J$826,255),0))=0,"",INDEX('Disaggregation Data'!$L$475:$L$826,MATCH(RIGHT(X649,255),RIGHT('Disaggregation Data'!J$475:$J$826,255),0))),"")</f>
        <v/>
      </c>
      <c r="G649" s="458" t="str">
        <f t="array" ref="G649">IFERROR(IF(INDEX('Disaggregation Data'!$M$475:$M$826,MATCH(RIGHT(X649,255),RIGHT('Disaggregation Data'!$J$475:$J$826,255),0))=0,(E649/F649)*100,INDEX('Disaggregation Data'!$M$475:$M$826,MATCH(RIGHT(X649,255),RIGHT('Disaggregation Data'!J$475:$J$826,255),0))),"")</f>
        <v/>
      </c>
      <c r="H649" s="392" t="str">
        <f t="array" ref="H649">IFERROR(IF(INDEX('Disaggregation Data'!$N$475:$N$826,MATCH(RIGHT(X649,255),RIGHT('Disaggregation Data'!$J$475:$J$826,255),0))=0,"",INDEX('Disaggregation Data'!$N$475:$N$826,MATCH(RIGHT(X649,255),RIGHT('Disaggregation Data'!J$475:$J$826,255),0))),"")</f>
        <v/>
      </c>
      <c r="I649" s="496"/>
      <c r="J649" s="496"/>
      <c r="K649" s="496"/>
      <c r="L649" s="496"/>
      <c r="M649" s="496"/>
      <c r="N649" s="496"/>
      <c r="O649" s="496"/>
      <c r="P649" s="496"/>
      <c r="Q649" s="496"/>
      <c r="R649" s="496"/>
      <c r="S649" s="496"/>
      <c r="T649" s="496"/>
      <c r="U649" s="392" t="str">
        <f t="array" ref="U649">IFERROR(IF(INDEX('Disaggregation Data'!$O$475:$O$826,MATCH(RIGHT(X649,255),RIGHT('Disaggregation Data'!$J$475:$J$826,255),0))=0,"",INDEX('Disaggregation Data'!$O$475:$O$826,MATCH(RIGHT(X649,255),RIGHT('Disaggregation Data'!J$475:$J$826,255),0))),"")</f>
        <v/>
      </c>
      <c r="V649" s="405" t="str">
        <f t="array" ref="V649">IFERROR(IF(INDEX('Disaggregation Data'!$P$475:$P$826,MATCH(RIGHT(X649,255),RIGHT('Disaggregation Data'!$J$475:$J$826,255),0))=0,"",INDEX('Disaggregation Data'!$P$475:$P$826,MATCH(RIGHT(X649,255),RIGHT('Disaggregation Data'!J$475:$J$826,255),0))),"")</f>
        <v/>
      </c>
      <c r="W649" s="497"/>
      <c r="X649" s="497" t="str">
        <f t="shared" si="40"/>
        <v/>
      </c>
      <c r="Y649" s="497">
        <f t="shared" si="41"/>
        <v>2</v>
      </c>
      <c r="Z649" s="497" t="str">
        <f t="shared" si="42"/>
        <v/>
      </c>
      <c r="AA649" s="497" t="b">
        <f t="shared" si="43"/>
        <v>0</v>
      </c>
      <c r="AB649" s="497" t="s">
        <v>2230</v>
      </c>
      <c r="AC649" s="497" t="str">
        <f t="array" ref="AC649">IFERROR(IF(INDEX('Disaggregation Records'!$G$95:$G$183,MATCH(LEFT(Z649,255),LEFT('Disaggregation Records'!$D$95:$D$183,255),0))=0,"",INDEX('Disaggregation Records'!$G$95:$G$183,MATCH(LEFT(Z649,255),LEFT('Disaggregation Records'!$D$95:$D$183,255),0))),"")</f>
        <v/>
      </c>
      <c r="AD649" s="497" t="s">
        <v>819</v>
      </c>
      <c r="AE649" s="218"/>
      <c r="AF649" s="494"/>
      <c r="AG649" s="494"/>
    </row>
    <row r="650" spans="1:33" ht="37.5" customHeight="1" x14ac:dyDescent="0.25">
      <c r="A650" s="367">
        <v>17</v>
      </c>
      <c r="B650" s="386" t="str">
        <f>IFERROR(VLOOKUP(A650,'Coverage Indicators - Section D'!$A$10:$Y$47,25,FALSE),"")</f>
        <v/>
      </c>
      <c r="C650" s="490" t="str">
        <f t="array" ref="C650">IFERROR(IF(INDEX('Disaggregation Records'!$E$95:$E$183,MATCH(RIGHT(Z650,255),RIGHT('Disaggregation Records'!$D$95:$D$183,255),0))=0,"",INDEX('Disaggregation Records'!$E$95:$E$183,MATCH(RIGHT(Z650,255),RIGHT('Disaggregation Records'!$D$95:$D$183,255),0))),"")</f>
        <v/>
      </c>
      <c r="D650" s="490" t="str">
        <f t="array" ref="D650">IFERROR(IF(INDEX('Disaggregation Records'!$F$95:$F$183,MATCH(RIGHT(Z650,255),RIGHT('Disaggregation Records'!$D$95:$D$183,255),0))=0,"",INDEX('Disaggregation Records'!$F$95:$F$183,MATCH(RIGHT(Z650,255),RIGHT('Disaggregation Records'!$D$95:$D$183,255),0))),"")</f>
        <v/>
      </c>
      <c r="E650" s="388" t="str">
        <f t="array" ref="E650">IFERROR(IF(INDEX('Disaggregation Data'!$K$475:$K$826,MATCH(RIGHT(X650,255),RIGHT('Disaggregation Data'!$J$475:$J$826,255),0))=0,"",INDEX('Disaggregation Data'!$K$475:$K$826,MATCH(RIGHT(X650,255),RIGHT('Disaggregation Data'!J$475:$J$826,255),0))),"")</f>
        <v/>
      </c>
      <c r="F650" s="389" t="str">
        <f t="array" ref="F650">IFERROR(IF(INDEX('Disaggregation Data'!$L$475:$L$826,MATCH(RIGHT(X650,255),RIGHT('Disaggregation Data'!$J$475:$J$826,255),0))=0,"",INDEX('Disaggregation Data'!$L$475:$L$826,MATCH(RIGHT(X650,255),RIGHT('Disaggregation Data'!J$475:$J$826,255),0))),"")</f>
        <v/>
      </c>
      <c r="G650" s="458" t="str">
        <f t="array" ref="G650">IFERROR(IF(INDEX('Disaggregation Data'!$M$475:$M$826,MATCH(RIGHT(X650,255),RIGHT('Disaggregation Data'!$J$475:$J$826,255),0))=0,(E650/F650)*100,INDEX('Disaggregation Data'!$M$475:$M$826,MATCH(RIGHT(X650,255),RIGHT('Disaggregation Data'!J$475:$J$826,255),0))),"")</f>
        <v/>
      </c>
      <c r="H650" s="392" t="str">
        <f t="array" ref="H650">IFERROR(IF(INDEX('Disaggregation Data'!$N$475:$N$826,MATCH(RIGHT(X650,255),RIGHT('Disaggregation Data'!$J$475:$J$826,255),0))=0,"",INDEX('Disaggregation Data'!$N$475:$N$826,MATCH(RIGHT(X650,255),RIGHT('Disaggregation Data'!J$475:$J$826,255),0))),"")</f>
        <v/>
      </c>
      <c r="I650" s="496"/>
      <c r="J650" s="496"/>
      <c r="K650" s="496"/>
      <c r="L650" s="496"/>
      <c r="M650" s="496"/>
      <c r="N650" s="496"/>
      <c r="O650" s="496"/>
      <c r="P650" s="496"/>
      <c r="Q650" s="496"/>
      <c r="R650" s="496"/>
      <c r="S650" s="496"/>
      <c r="T650" s="496"/>
      <c r="U650" s="392" t="str">
        <f t="array" ref="U650">IFERROR(IF(INDEX('Disaggregation Data'!$O$475:$O$826,MATCH(RIGHT(X650,255),RIGHT('Disaggregation Data'!$J$475:$J$826,255),0))=0,"",INDEX('Disaggregation Data'!$O$475:$O$826,MATCH(RIGHT(X650,255),RIGHT('Disaggregation Data'!J$475:$J$826,255),0))),"")</f>
        <v/>
      </c>
      <c r="V650" s="405" t="str">
        <f t="array" ref="V650">IFERROR(IF(INDEX('Disaggregation Data'!$P$475:$P$826,MATCH(RIGHT(X650,255),RIGHT('Disaggregation Data'!$J$475:$J$826,255),0))=0,"",INDEX('Disaggregation Data'!$P$475:$P$826,MATCH(RIGHT(X650,255),RIGHT('Disaggregation Data'!J$475:$J$826,255),0))),"")</f>
        <v/>
      </c>
      <c r="W650" s="497"/>
      <c r="X650" s="497" t="str">
        <f t="shared" si="40"/>
        <v/>
      </c>
      <c r="Y650" s="497">
        <f t="shared" si="41"/>
        <v>3</v>
      </c>
      <c r="Z650" s="497" t="str">
        <f t="shared" si="42"/>
        <v/>
      </c>
      <c r="AA650" s="497" t="b">
        <f t="shared" si="43"/>
        <v>0</v>
      </c>
      <c r="AB650" s="497" t="s">
        <v>2231</v>
      </c>
      <c r="AC650" s="497" t="str">
        <f t="array" ref="AC650">IFERROR(IF(INDEX('Disaggregation Records'!$G$95:$G$183,MATCH(LEFT(Z650,255),LEFT('Disaggregation Records'!$D$95:$D$183,255),0))=0,"",INDEX('Disaggregation Records'!$G$95:$G$183,MATCH(LEFT(Z650,255),LEFT('Disaggregation Records'!$D$95:$D$183,255),0))),"")</f>
        <v/>
      </c>
      <c r="AD650" s="497" t="s">
        <v>819</v>
      </c>
      <c r="AE650" s="218"/>
      <c r="AF650" s="494"/>
      <c r="AG650" s="494"/>
    </row>
    <row r="651" spans="1:33" ht="37.5" customHeight="1" x14ac:dyDescent="0.25">
      <c r="A651" s="367">
        <v>17</v>
      </c>
      <c r="B651" s="386" t="str">
        <f>IFERROR(VLOOKUP(A651,'Coverage Indicators - Section D'!$A$10:$Y$47,25,FALSE),"")</f>
        <v/>
      </c>
      <c r="C651" s="490" t="str">
        <f t="array" ref="C651">IFERROR(IF(INDEX('Disaggregation Records'!$E$95:$E$183,MATCH(RIGHT(Z651,255),RIGHT('Disaggregation Records'!$D$95:$D$183,255),0))=0,"",INDEX('Disaggregation Records'!$E$95:$E$183,MATCH(RIGHT(Z651,255),RIGHT('Disaggregation Records'!$D$95:$D$183,255),0))),"")</f>
        <v/>
      </c>
      <c r="D651" s="490" t="str">
        <f t="array" ref="D651">IFERROR(IF(INDEX('Disaggregation Records'!$F$95:$F$183,MATCH(RIGHT(Z651,255),RIGHT('Disaggregation Records'!$D$95:$D$183,255),0))=0,"",INDEX('Disaggregation Records'!$F$95:$F$183,MATCH(RIGHT(Z651,255),RIGHT('Disaggregation Records'!$D$95:$D$183,255),0))),"")</f>
        <v/>
      </c>
      <c r="E651" s="388" t="str">
        <f t="array" ref="E651">IFERROR(IF(INDEX('Disaggregation Data'!$K$475:$K$826,MATCH(RIGHT(X651,255),RIGHT('Disaggregation Data'!$J$475:$J$826,255),0))=0,"",INDEX('Disaggregation Data'!$K$475:$K$826,MATCH(RIGHT(X651,255),RIGHT('Disaggregation Data'!J$475:$J$826,255),0))),"")</f>
        <v/>
      </c>
      <c r="F651" s="389" t="str">
        <f t="array" ref="F651">IFERROR(IF(INDEX('Disaggregation Data'!$L$475:$L$826,MATCH(RIGHT(X651,255),RIGHT('Disaggregation Data'!$J$475:$J$826,255),0))=0,"",INDEX('Disaggregation Data'!$L$475:$L$826,MATCH(RIGHT(X651,255),RIGHT('Disaggregation Data'!J$475:$J$826,255),0))),"")</f>
        <v/>
      </c>
      <c r="G651" s="458" t="str">
        <f t="array" ref="G651">IFERROR(IF(INDEX('Disaggregation Data'!$M$475:$M$826,MATCH(RIGHT(X651,255),RIGHT('Disaggregation Data'!$J$475:$J$826,255),0))=0,(E651/F651)*100,INDEX('Disaggregation Data'!$M$475:$M$826,MATCH(RIGHT(X651,255),RIGHT('Disaggregation Data'!J$475:$J$826,255),0))),"")</f>
        <v/>
      </c>
      <c r="H651" s="392" t="str">
        <f t="array" ref="H651">IFERROR(IF(INDEX('Disaggregation Data'!$N$475:$N$826,MATCH(RIGHT(X651,255),RIGHT('Disaggregation Data'!$J$475:$J$826,255),0))=0,"",INDEX('Disaggregation Data'!$N$475:$N$826,MATCH(RIGHT(X651,255),RIGHT('Disaggregation Data'!J$475:$J$826,255),0))),"")</f>
        <v/>
      </c>
      <c r="I651" s="496"/>
      <c r="J651" s="496"/>
      <c r="K651" s="496"/>
      <c r="L651" s="496"/>
      <c r="M651" s="496"/>
      <c r="N651" s="496"/>
      <c r="O651" s="496"/>
      <c r="P651" s="496"/>
      <c r="Q651" s="496"/>
      <c r="R651" s="496"/>
      <c r="S651" s="496"/>
      <c r="T651" s="496"/>
      <c r="U651" s="392" t="str">
        <f t="array" ref="U651">IFERROR(IF(INDEX('Disaggregation Data'!$O$475:$O$826,MATCH(RIGHT(X651,255),RIGHT('Disaggregation Data'!$J$475:$J$826,255),0))=0,"",INDEX('Disaggregation Data'!$O$475:$O$826,MATCH(RIGHT(X651,255),RIGHT('Disaggregation Data'!J$475:$J$826,255),0))),"")</f>
        <v/>
      </c>
      <c r="V651" s="405" t="str">
        <f t="array" ref="V651">IFERROR(IF(INDEX('Disaggregation Data'!$P$475:$P$826,MATCH(RIGHT(X651,255),RIGHT('Disaggregation Data'!$J$475:$J$826,255),0))=0,"",INDEX('Disaggregation Data'!$P$475:$P$826,MATCH(RIGHT(X651,255),RIGHT('Disaggregation Data'!J$475:$J$826,255),0))),"")</f>
        <v/>
      </c>
      <c r="W651" s="497"/>
      <c r="X651" s="497" t="str">
        <f t="shared" si="40"/>
        <v/>
      </c>
      <c r="Y651" s="497">
        <f t="shared" si="41"/>
        <v>4</v>
      </c>
      <c r="Z651" s="497" t="str">
        <f t="shared" si="42"/>
        <v/>
      </c>
      <c r="AA651" s="497" t="b">
        <f t="shared" si="43"/>
        <v>0</v>
      </c>
      <c r="AB651" s="497" t="s">
        <v>2232</v>
      </c>
      <c r="AC651" s="497" t="str">
        <f t="array" ref="AC651">IFERROR(IF(INDEX('Disaggregation Records'!$G$95:$G$183,MATCH(LEFT(Z651,255),LEFT('Disaggregation Records'!$D$95:$D$183,255),0))=0,"",INDEX('Disaggregation Records'!$G$95:$G$183,MATCH(LEFT(Z651,255),LEFT('Disaggregation Records'!$D$95:$D$183,255),0))),"")</f>
        <v/>
      </c>
      <c r="AD651" s="497" t="s">
        <v>819</v>
      </c>
      <c r="AE651" s="218"/>
      <c r="AF651" s="494"/>
      <c r="AG651" s="494"/>
    </row>
    <row r="652" spans="1:33" ht="37.5" customHeight="1" x14ac:dyDescent="0.25">
      <c r="A652" s="367">
        <v>17</v>
      </c>
      <c r="B652" s="386" t="str">
        <f>IFERROR(VLOOKUP(A652,'Coverage Indicators - Section D'!$A$10:$Y$47,25,FALSE),"")</f>
        <v/>
      </c>
      <c r="C652" s="490" t="str">
        <f t="array" ref="C652">IFERROR(IF(INDEX('Disaggregation Records'!$E$95:$E$183,MATCH(RIGHT(Z652,255),RIGHT('Disaggregation Records'!$D$95:$D$183,255),0))=0,"",INDEX('Disaggregation Records'!$E$95:$E$183,MATCH(RIGHT(Z652,255),RIGHT('Disaggregation Records'!$D$95:$D$183,255),0))),"")</f>
        <v/>
      </c>
      <c r="D652" s="490" t="str">
        <f t="array" ref="D652">IFERROR(IF(INDEX('Disaggregation Records'!$F$95:$F$183,MATCH(RIGHT(Z652,255),RIGHT('Disaggregation Records'!$D$95:$D$183,255),0))=0,"",INDEX('Disaggregation Records'!$F$95:$F$183,MATCH(RIGHT(Z652,255),RIGHT('Disaggregation Records'!$D$95:$D$183,255),0))),"")</f>
        <v/>
      </c>
      <c r="E652" s="388" t="str">
        <f t="array" ref="E652">IFERROR(IF(INDEX('Disaggregation Data'!$K$475:$K$826,MATCH(RIGHT(X652,255),RIGHT('Disaggregation Data'!$J$475:$J$826,255),0))=0,"",INDEX('Disaggregation Data'!$K$475:$K$826,MATCH(RIGHT(X652,255),RIGHT('Disaggregation Data'!J$475:$J$826,255),0))),"")</f>
        <v/>
      </c>
      <c r="F652" s="389" t="str">
        <f t="array" ref="F652">IFERROR(IF(INDEX('Disaggregation Data'!$L$475:$L$826,MATCH(RIGHT(X652,255),RIGHT('Disaggregation Data'!$J$475:$J$826,255),0))=0,"",INDEX('Disaggregation Data'!$L$475:$L$826,MATCH(RIGHT(X652,255),RIGHT('Disaggregation Data'!J$475:$J$826,255),0))),"")</f>
        <v/>
      </c>
      <c r="G652" s="458" t="str">
        <f t="array" ref="G652">IFERROR(IF(INDEX('Disaggregation Data'!$M$475:$M$826,MATCH(RIGHT(X652,255),RIGHT('Disaggregation Data'!$J$475:$J$826,255),0))=0,(E652/F652)*100,INDEX('Disaggregation Data'!$M$475:$M$826,MATCH(RIGHT(X652,255),RIGHT('Disaggregation Data'!J$475:$J$826,255),0))),"")</f>
        <v/>
      </c>
      <c r="H652" s="392" t="str">
        <f t="array" ref="H652">IFERROR(IF(INDEX('Disaggregation Data'!$N$475:$N$826,MATCH(RIGHT(X652,255),RIGHT('Disaggregation Data'!$J$475:$J$826,255),0))=0,"",INDEX('Disaggregation Data'!$N$475:$N$826,MATCH(RIGHT(X652,255),RIGHT('Disaggregation Data'!J$475:$J$826,255),0))),"")</f>
        <v/>
      </c>
      <c r="I652" s="496"/>
      <c r="J652" s="496"/>
      <c r="K652" s="496"/>
      <c r="L652" s="496"/>
      <c r="M652" s="496"/>
      <c r="N652" s="496"/>
      <c r="O652" s="496"/>
      <c r="P652" s="496"/>
      <c r="Q652" s="496"/>
      <c r="R652" s="496"/>
      <c r="S652" s="496"/>
      <c r="T652" s="496"/>
      <c r="U652" s="392" t="str">
        <f t="array" ref="U652">IFERROR(IF(INDEX('Disaggregation Data'!$O$475:$O$826,MATCH(RIGHT(X652,255),RIGHT('Disaggregation Data'!$J$475:$J$826,255),0))=0,"",INDEX('Disaggregation Data'!$O$475:$O$826,MATCH(RIGHT(X652,255),RIGHT('Disaggregation Data'!J$475:$J$826,255),0))),"")</f>
        <v/>
      </c>
      <c r="V652" s="405" t="str">
        <f t="array" ref="V652">IFERROR(IF(INDEX('Disaggregation Data'!$P$475:$P$826,MATCH(RIGHT(X652,255),RIGHT('Disaggregation Data'!$J$475:$J$826,255),0))=0,"",INDEX('Disaggregation Data'!$P$475:$P$826,MATCH(RIGHT(X652,255),RIGHT('Disaggregation Data'!J$475:$J$826,255),0))),"")</f>
        <v/>
      </c>
      <c r="W652" s="497"/>
      <c r="X652" s="497" t="str">
        <f t="shared" si="40"/>
        <v/>
      </c>
      <c r="Y652" s="497">
        <f t="shared" si="41"/>
        <v>5</v>
      </c>
      <c r="Z652" s="497" t="str">
        <f t="shared" si="42"/>
        <v/>
      </c>
      <c r="AA652" s="497" t="b">
        <f t="shared" si="43"/>
        <v>0</v>
      </c>
      <c r="AB652" s="497" t="s">
        <v>2233</v>
      </c>
      <c r="AC652" s="497" t="str">
        <f t="array" ref="AC652">IFERROR(IF(INDEX('Disaggregation Records'!$G$95:$G$183,MATCH(LEFT(Z652,255),LEFT('Disaggregation Records'!$D$95:$D$183,255),0))=0,"",INDEX('Disaggregation Records'!$G$95:$G$183,MATCH(LEFT(Z652,255),LEFT('Disaggregation Records'!$D$95:$D$183,255),0))),"")</f>
        <v/>
      </c>
      <c r="AD652" s="497" t="s">
        <v>819</v>
      </c>
      <c r="AE652" s="218"/>
      <c r="AF652" s="494"/>
      <c r="AG652" s="494"/>
    </row>
    <row r="653" spans="1:33" ht="37.5" customHeight="1" x14ac:dyDescent="0.25">
      <c r="A653" s="367">
        <v>17</v>
      </c>
      <c r="B653" s="386" t="str">
        <f>IFERROR(VLOOKUP(A653,'Coverage Indicators - Section D'!$A$10:$Y$47,25,FALSE),"")</f>
        <v/>
      </c>
      <c r="C653" s="490" t="str">
        <f t="array" ref="C653">IFERROR(IF(INDEX('Disaggregation Records'!$E$95:$E$183,MATCH(RIGHT(Z653,255),RIGHT('Disaggregation Records'!$D$95:$D$183,255),0))=0,"",INDEX('Disaggregation Records'!$E$95:$E$183,MATCH(RIGHT(Z653,255),RIGHT('Disaggregation Records'!$D$95:$D$183,255),0))),"")</f>
        <v/>
      </c>
      <c r="D653" s="490" t="str">
        <f t="array" ref="D653">IFERROR(IF(INDEX('Disaggregation Records'!$F$95:$F$183,MATCH(RIGHT(Z653,255),RIGHT('Disaggregation Records'!$D$95:$D$183,255),0))=0,"",INDEX('Disaggregation Records'!$F$95:$F$183,MATCH(RIGHT(Z653,255),RIGHT('Disaggregation Records'!$D$95:$D$183,255),0))),"")</f>
        <v/>
      </c>
      <c r="E653" s="388" t="str">
        <f t="array" ref="E653">IFERROR(IF(INDEX('Disaggregation Data'!$K$475:$K$826,MATCH(RIGHT(X653,255),RIGHT('Disaggregation Data'!$J$475:$J$826,255),0))=0,"",INDEX('Disaggregation Data'!$K$475:$K$826,MATCH(RIGHT(X653,255),RIGHT('Disaggregation Data'!J$475:$J$826,255),0))),"")</f>
        <v/>
      </c>
      <c r="F653" s="389" t="str">
        <f t="array" ref="F653">IFERROR(IF(INDEX('Disaggregation Data'!$L$475:$L$826,MATCH(RIGHT(X653,255),RIGHT('Disaggregation Data'!$J$475:$J$826,255),0))=0,"",INDEX('Disaggregation Data'!$L$475:$L$826,MATCH(RIGHT(X653,255),RIGHT('Disaggregation Data'!J$475:$J$826,255),0))),"")</f>
        <v/>
      </c>
      <c r="G653" s="458" t="str">
        <f t="array" ref="G653">IFERROR(IF(INDEX('Disaggregation Data'!$M$475:$M$826,MATCH(RIGHT(X653,255),RIGHT('Disaggregation Data'!$J$475:$J$826,255),0))=0,(E653/F653)*100,INDEX('Disaggregation Data'!$M$475:$M$826,MATCH(RIGHT(X653,255),RIGHT('Disaggregation Data'!J$475:$J$826,255),0))),"")</f>
        <v/>
      </c>
      <c r="H653" s="392" t="str">
        <f t="array" ref="H653">IFERROR(IF(INDEX('Disaggregation Data'!$N$475:$N$826,MATCH(RIGHT(X653,255),RIGHT('Disaggregation Data'!$J$475:$J$826,255),0))=0,"",INDEX('Disaggregation Data'!$N$475:$N$826,MATCH(RIGHT(X653,255),RIGHT('Disaggregation Data'!J$475:$J$826,255),0))),"")</f>
        <v/>
      </c>
      <c r="I653" s="496"/>
      <c r="J653" s="496"/>
      <c r="K653" s="496"/>
      <c r="L653" s="496"/>
      <c r="M653" s="496"/>
      <c r="N653" s="496"/>
      <c r="O653" s="496"/>
      <c r="P653" s="496"/>
      <c r="Q653" s="496"/>
      <c r="R653" s="496"/>
      <c r="S653" s="496"/>
      <c r="T653" s="496"/>
      <c r="U653" s="392" t="str">
        <f t="array" ref="U653">IFERROR(IF(INDEX('Disaggregation Data'!$O$475:$O$826,MATCH(RIGHT(X653,255),RIGHT('Disaggregation Data'!$J$475:$J$826,255),0))=0,"",INDEX('Disaggregation Data'!$O$475:$O$826,MATCH(RIGHT(X653,255),RIGHT('Disaggregation Data'!J$475:$J$826,255),0))),"")</f>
        <v/>
      </c>
      <c r="V653" s="405" t="str">
        <f t="array" ref="V653">IFERROR(IF(INDEX('Disaggregation Data'!$P$475:$P$826,MATCH(RIGHT(X653,255),RIGHT('Disaggregation Data'!$J$475:$J$826,255),0))=0,"",INDEX('Disaggregation Data'!$P$475:$P$826,MATCH(RIGHT(X653,255),RIGHT('Disaggregation Data'!J$475:$J$826,255),0))),"")</f>
        <v/>
      </c>
      <c r="W653" s="497"/>
      <c r="X653" s="497" t="str">
        <f t="shared" si="40"/>
        <v/>
      </c>
      <c r="Y653" s="497">
        <f t="shared" si="41"/>
        <v>6</v>
      </c>
      <c r="Z653" s="497" t="str">
        <f t="shared" si="42"/>
        <v/>
      </c>
      <c r="AA653" s="497" t="b">
        <f t="shared" si="43"/>
        <v>0</v>
      </c>
      <c r="AB653" s="497" t="s">
        <v>2234</v>
      </c>
      <c r="AC653" s="497" t="str">
        <f t="array" ref="AC653">IFERROR(IF(INDEX('Disaggregation Records'!$G$95:$G$183,MATCH(LEFT(Z653,255),LEFT('Disaggregation Records'!$D$95:$D$183,255),0))=0,"",INDEX('Disaggregation Records'!$G$95:$G$183,MATCH(LEFT(Z653,255),LEFT('Disaggregation Records'!$D$95:$D$183,255),0))),"")</f>
        <v/>
      </c>
      <c r="AD653" s="497" t="s">
        <v>819</v>
      </c>
      <c r="AE653" s="218"/>
      <c r="AF653" s="494"/>
      <c r="AG653" s="494"/>
    </row>
    <row r="654" spans="1:33" ht="37.5" customHeight="1" x14ac:dyDescent="0.25">
      <c r="A654" s="367">
        <v>17</v>
      </c>
      <c r="B654" s="386" t="str">
        <f>IFERROR(VLOOKUP(A654,'Coverage Indicators - Section D'!$A$10:$Y$47,25,FALSE),"")</f>
        <v/>
      </c>
      <c r="C654" s="490" t="str">
        <f t="array" ref="C654">IFERROR(IF(INDEX('Disaggregation Records'!$E$95:$E$183,MATCH(RIGHT(Z654,255),RIGHT('Disaggregation Records'!$D$95:$D$183,255),0))=0,"",INDEX('Disaggregation Records'!$E$95:$E$183,MATCH(RIGHT(Z654,255),RIGHT('Disaggregation Records'!$D$95:$D$183,255),0))),"")</f>
        <v/>
      </c>
      <c r="D654" s="490" t="str">
        <f t="array" ref="D654">IFERROR(IF(INDEX('Disaggregation Records'!$F$95:$F$183,MATCH(RIGHT(Z654,255),RIGHT('Disaggregation Records'!$D$95:$D$183,255),0))=0,"",INDEX('Disaggregation Records'!$F$95:$F$183,MATCH(RIGHT(Z654,255),RIGHT('Disaggregation Records'!$D$95:$D$183,255),0))),"")</f>
        <v/>
      </c>
      <c r="E654" s="388" t="str">
        <f t="array" ref="E654">IFERROR(IF(INDEX('Disaggregation Data'!$K$475:$K$826,MATCH(RIGHT(X654,255),RIGHT('Disaggregation Data'!$J$475:$J$826,255),0))=0,"",INDEX('Disaggregation Data'!$K$475:$K$826,MATCH(RIGHT(X654,255),RIGHT('Disaggregation Data'!J$475:$J$826,255),0))),"")</f>
        <v/>
      </c>
      <c r="F654" s="389" t="str">
        <f t="array" ref="F654">IFERROR(IF(INDEX('Disaggregation Data'!$L$475:$L$826,MATCH(RIGHT(X654,255),RIGHT('Disaggregation Data'!$J$475:$J$826,255),0))=0,"",INDEX('Disaggregation Data'!$L$475:$L$826,MATCH(RIGHT(X654,255),RIGHT('Disaggregation Data'!J$475:$J$826,255),0))),"")</f>
        <v/>
      </c>
      <c r="G654" s="458" t="str">
        <f t="array" ref="G654">IFERROR(IF(INDEX('Disaggregation Data'!$M$475:$M$826,MATCH(RIGHT(X654,255),RIGHT('Disaggregation Data'!$J$475:$J$826,255),0))=0,(E654/F654)*100,INDEX('Disaggregation Data'!$M$475:$M$826,MATCH(RIGHT(X654,255),RIGHT('Disaggregation Data'!J$475:$J$826,255),0))),"")</f>
        <v/>
      </c>
      <c r="H654" s="392" t="str">
        <f t="array" ref="H654">IFERROR(IF(INDEX('Disaggregation Data'!$N$475:$N$826,MATCH(RIGHT(X654,255),RIGHT('Disaggregation Data'!$J$475:$J$826,255),0))=0,"",INDEX('Disaggregation Data'!$N$475:$N$826,MATCH(RIGHT(X654,255),RIGHT('Disaggregation Data'!J$475:$J$826,255),0))),"")</f>
        <v/>
      </c>
      <c r="I654" s="496"/>
      <c r="J654" s="496"/>
      <c r="K654" s="496"/>
      <c r="L654" s="496"/>
      <c r="M654" s="496"/>
      <c r="N654" s="496"/>
      <c r="O654" s="496"/>
      <c r="P654" s="496"/>
      <c r="Q654" s="496"/>
      <c r="R654" s="496"/>
      <c r="S654" s="496"/>
      <c r="T654" s="496"/>
      <c r="U654" s="392" t="str">
        <f t="array" ref="U654">IFERROR(IF(INDEX('Disaggregation Data'!$O$475:$O$826,MATCH(RIGHT(X654,255),RIGHT('Disaggregation Data'!$J$475:$J$826,255),0))=0,"",INDEX('Disaggregation Data'!$O$475:$O$826,MATCH(RIGHT(X654,255),RIGHT('Disaggregation Data'!J$475:$J$826,255),0))),"")</f>
        <v/>
      </c>
      <c r="V654" s="405" t="str">
        <f t="array" ref="V654">IFERROR(IF(INDEX('Disaggregation Data'!$P$475:$P$826,MATCH(RIGHT(X654,255),RIGHT('Disaggregation Data'!$J$475:$J$826,255),0))=0,"",INDEX('Disaggregation Data'!$P$475:$P$826,MATCH(RIGHT(X654,255),RIGHT('Disaggregation Data'!J$475:$J$826,255),0))),"")</f>
        <v/>
      </c>
      <c r="W654" s="497"/>
      <c r="X654" s="497" t="str">
        <f t="shared" si="40"/>
        <v/>
      </c>
      <c r="Y654" s="497">
        <f t="shared" si="41"/>
        <v>7</v>
      </c>
      <c r="Z654" s="497" t="str">
        <f t="shared" si="42"/>
        <v/>
      </c>
      <c r="AA654" s="497" t="b">
        <f t="shared" si="43"/>
        <v>0</v>
      </c>
      <c r="AB654" s="497" t="s">
        <v>2235</v>
      </c>
      <c r="AC654" s="497" t="str">
        <f t="array" ref="AC654">IFERROR(IF(INDEX('Disaggregation Records'!$G$95:$G$183,MATCH(LEFT(Z654,255),LEFT('Disaggregation Records'!$D$95:$D$183,255),0))=0,"",INDEX('Disaggregation Records'!$G$95:$G$183,MATCH(LEFT(Z654,255),LEFT('Disaggregation Records'!$D$95:$D$183,255),0))),"")</f>
        <v/>
      </c>
      <c r="AD654" s="497" t="s">
        <v>819</v>
      </c>
      <c r="AE654" s="218"/>
      <c r="AF654" s="494"/>
      <c r="AG654" s="494"/>
    </row>
    <row r="655" spans="1:33" ht="37.5" customHeight="1" x14ac:dyDescent="0.25">
      <c r="A655" s="367">
        <v>17</v>
      </c>
      <c r="B655" s="386" t="str">
        <f>IFERROR(VLOOKUP(A655,'Coverage Indicators - Section D'!$A$10:$Y$47,25,FALSE),"")</f>
        <v/>
      </c>
      <c r="C655" s="490" t="str">
        <f t="array" ref="C655">IFERROR(IF(INDEX('Disaggregation Records'!$E$95:$E$183,MATCH(RIGHT(Z655,255),RIGHT('Disaggregation Records'!$D$95:$D$183,255),0))=0,"",INDEX('Disaggregation Records'!$E$95:$E$183,MATCH(RIGHT(Z655,255),RIGHT('Disaggregation Records'!$D$95:$D$183,255),0))),"")</f>
        <v/>
      </c>
      <c r="D655" s="490" t="str">
        <f t="array" ref="D655">IFERROR(IF(INDEX('Disaggregation Records'!$F$95:$F$183,MATCH(RIGHT(Z655,255),RIGHT('Disaggregation Records'!$D$95:$D$183,255),0))=0,"",INDEX('Disaggregation Records'!$F$95:$F$183,MATCH(RIGHT(Z655,255),RIGHT('Disaggregation Records'!$D$95:$D$183,255),0))),"")</f>
        <v/>
      </c>
      <c r="E655" s="388" t="str">
        <f t="array" ref="E655">IFERROR(IF(INDEX('Disaggregation Data'!$K$475:$K$826,MATCH(RIGHT(X655,255),RIGHT('Disaggregation Data'!$J$475:$J$826,255),0))=0,"",INDEX('Disaggregation Data'!$K$475:$K$826,MATCH(RIGHT(X655,255),RIGHT('Disaggregation Data'!J$475:$J$826,255),0))),"")</f>
        <v/>
      </c>
      <c r="F655" s="389" t="str">
        <f t="array" ref="F655">IFERROR(IF(INDEX('Disaggregation Data'!$L$475:$L$826,MATCH(RIGHT(X655,255),RIGHT('Disaggregation Data'!$J$475:$J$826,255),0))=0,"",INDEX('Disaggregation Data'!$L$475:$L$826,MATCH(RIGHT(X655,255),RIGHT('Disaggregation Data'!J$475:$J$826,255),0))),"")</f>
        <v/>
      </c>
      <c r="G655" s="458" t="str">
        <f t="array" ref="G655">IFERROR(IF(INDEX('Disaggregation Data'!$M$475:$M$826,MATCH(RIGHT(X655,255),RIGHT('Disaggregation Data'!$J$475:$J$826,255),0))=0,(E655/F655)*100,INDEX('Disaggregation Data'!$M$475:$M$826,MATCH(RIGHT(X655,255),RIGHT('Disaggregation Data'!J$475:$J$826,255),0))),"")</f>
        <v/>
      </c>
      <c r="H655" s="392" t="str">
        <f t="array" ref="H655">IFERROR(IF(INDEX('Disaggregation Data'!$N$475:$N$826,MATCH(RIGHT(X655,255),RIGHT('Disaggregation Data'!$J$475:$J$826,255),0))=0,"",INDEX('Disaggregation Data'!$N$475:$N$826,MATCH(RIGHT(X655,255),RIGHT('Disaggregation Data'!J$475:$J$826,255),0))),"")</f>
        <v/>
      </c>
      <c r="I655" s="496"/>
      <c r="J655" s="496"/>
      <c r="K655" s="496"/>
      <c r="L655" s="496"/>
      <c r="M655" s="496"/>
      <c r="N655" s="496"/>
      <c r="O655" s="496"/>
      <c r="P655" s="496"/>
      <c r="Q655" s="496"/>
      <c r="R655" s="496"/>
      <c r="S655" s="496"/>
      <c r="T655" s="496"/>
      <c r="U655" s="392" t="str">
        <f t="array" ref="U655">IFERROR(IF(INDEX('Disaggregation Data'!$O$475:$O$826,MATCH(RIGHT(X655,255),RIGHT('Disaggregation Data'!$J$475:$J$826,255),0))=0,"",INDEX('Disaggregation Data'!$O$475:$O$826,MATCH(RIGHT(X655,255),RIGHT('Disaggregation Data'!J$475:$J$826,255),0))),"")</f>
        <v/>
      </c>
      <c r="V655" s="405" t="str">
        <f t="array" ref="V655">IFERROR(IF(INDEX('Disaggregation Data'!$P$475:$P$826,MATCH(RIGHT(X655,255),RIGHT('Disaggregation Data'!$J$475:$J$826,255),0))=0,"",INDEX('Disaggregation Data'!$P$475:$P$826,MATCH(RIGHT(X655,255),RIGHT('Disaggregation Data'!J$475:$J$826,255),0))),"")</f>
        <v/>
      </c>
      <c r="W655" s="497"/>
      <c r="X655" s="497" t="str">
        <f t="shared" si="40"/>
        <v/>
      </c>
      <c r="Y655" s="497">
        <f t="shared" si="41"/>
        <v>8</v>
      </c>
      <c r="Z655" s="497" t="str">
        <f t="shared" si="42"/>
        <v/>
      </c>
      <c r="AA655" s="497" t="b">
        <f t="shared" si="43"/>
        <v>0</v>
      </c>
      <c r="AB655" s="497" t="s">
        <v>2236</v>
      </c>
      <c r="AC655" s="497" t="str">
        <f t="array" ref="AC655">IFERROR(IF(INDEX('Disaggregation Records'!$G$95:$G$183,MATCH(LEFT(Z655,255),LEFT('Disaggregation Records'!$D$95:$D$183,255),0))=0,"",INDEX('Disaggregation Records'!$G$95:$G$183,MATCH(LEFT(Z655,255),LEFT('Disaggregation Records'!$D$95:$D$183,255),0))),"")</f>
        <v/>
      </c>
      <c r="AD655" s="497" t="s">
        <v>819</v>
      </c>
      <c r="AE655" s="218"/>
      <c r="AF655" s="494"/>
      <c r="AG655" s="494"/>
    </row>
    <row r="656" spans="1:33" ht="37.5" customHeight="1" x14ac:dyDescent="0.25">
      <c r="A656" s="367">
        <v>17</v>
      </c>
      <c r="B656" s="386" t="str">
        <f>IFERROR(VLOOKUP(A656,'Coverage Indicators - Section D'!$A$10:$Y$47,25,FALSE),"")</f>
        <v/>
      </c>
      <c r="C656" s="490" t="str">
        <f t="array" ref="C656">IFERROR(IF(INDEX('Disaggregation Records'!$E$95:$E$183,MATCH(RIGHT(Z656,255),RIGHT('Disaggregation Records'!$D$95:$D$183,255),0))=0,"",INDEX('Disaggregation Records'!$E$95:$E$183,MATCH(RIGHT(Z656,255),RIGHT('Disaggregation Records'!$D$95:$D$183,255),0))),"")</f>
        <v/>
      </c>
      <c r="D656" s="490" t="str">
        <f t="array" ref="D656">IFERROR(IF(INDEX('Disaggregation Records'!$F$95:$F$183,MATCH(RIGHT(Z656,255),RIGHT('Disaggregation Records'!$D$95:$D$183,255),0))=0,"",INDEX('Disaggregation Records'!$F$95:$F$183,MATCH(RIGHT(Z656,255),RIGHT('Disaggregation Records'!$D$95:$D$183,255),0))),"")</f>
        <v/>
      </c>
      <c r="E656" s="388" t="str">
        <f t="array" ref="E656">IFERROR(IF(INDEX('Disaggregation Data'!$K$475:$K$826,MATCH(RIGHT(X656,255),RIGHT('Disaggregation Data'!$J$475:$J$826,255),0))=0,"",INDEX('Disaggregation Data'!$K$475:$K$826,MATCH(RIGHT(X656,255),RIGHT('Disaggregation Data'!J$475:$J$826,255),0))),"")</f>
        <v/>
      </c>
      <c r="F656" s="389" t="str">
        <f t="array" ref="F656">IFERROR(IF(INDEX('Disaggregation Data'!$L$475:$L$826,MATCH(RIGHT(X656,255),RIGHT('Disaggregation Data'!$J$475:$J$826,255),0))=0,"",INDEX('Disaggregation Data'!$L$475:$L$826,MATCH(RIGHT(X656,255),RIGHT('Disaggregation Data'!J$475:$J$826,255),0))),"")</f>
        <v/>
      </c>
      <c r="G656" s="458" t="str">
        <f t="array" ref="G656">IFERROR(IF(INDEX('Disaggregation Data'!$M$475:$M$826,MATCH(RIGHT(X656,255),RIGHT('Disaggregation Data'!$J$475:$J$826,255),0))=0,(E656/F656)*100,INDEX('Disaggregation Data'!$M$475:$M$826,MATCH(RIGHT(X656,255),RIGHT('Disaggregation Data'!J$475:$J$826,255),0))),"")</f>
        <v/>
      </c>
      <c r="H656" s="392" t="str">
        <f t="array" ref="H656">IFERROR(IF(INDEX('Disaggregation Data'!$N$475:$N$826,MATCH(RIGHT(X656,255),RIGHT('Disaggregation Data'!$J$475:$J$826,255),0))=0,"",INDEX('Disaggregation Data'!$N$475:$N$826,MATCH(RIGHT(X656,255),RIGHT('Disaggregation Data'!J$475:$J$826,255),0))),"")</f>
        <v/>
      </c>
      <c r="I656" s="496"/>
      <c r="J656" s="496"/>
      <c r="K656" s="496"/>
      <c r="L656" s="496"/>
      <c r="M656" s="496"/>
      <c r="N656" s="496"/>
      <c r="O656" s="496"/>
      <c r="P656" s="496"/>
      <c r="Q656" s="496"/>
      <c r="R656" s="496"/>
      <c r="S656" s="496"/>
      <c r="T656" s="496"/>
      <c r="U656" s="392" t="str">
        <f t="array" ref="U656">IFERROR(IF(INDEX('Disaggregation Data'!$O$475:$O$826,MATCH(RIGHT(X656,255),RIGHT('Disaggregation Data'!$J$475:$J$826,255),0))=0,"",INDEX('Disaggregation Data'!$O$475:$O$826,MATCH(RIGHT(X656,255),RIGHT('Disaggregation Data'!J$475:$J$826,255),0))),"")</f>
        <v/>
      </c>
      <c r="V656" s="405" t="str">
        <f t="array" ref="V656">IFERROR(IF(INDEX('Disaggregation Data'!$P$475:$P$826,MATCH(RIGHT(X656,255),RIGHT('Disaggregation Data'!$J$475:$J$826,255),0))=0,"",INDEX('Disaggregation Data'!$P$475:$P$826,MATCH(RIGHT(X656,255),RIGHT('Disaggregation Data'!J$475:$J$826,255),0))),"")</f>
        <v/>
      </c>
      <c r="W656" s="497"/>
      <c r="X656" s="497" t="str">
        <f t="shared" si="40"/>
        <v/>
      </c>
      <c r="Y656" s="497">
        <f t="shared" si="41"/>
        <v>9</v>
      </c>
      <c r="Z656" s="497" t="str">
        <f t="shared" si="42"/>
        <v/>
      </c>
      <c r="AA656" s="497" t="b">
        <f t="shared" si="43"/>
        <v>0</v>
      </c>
      <c r="AB656" s="497" t="s">
        <v>2237</v>
      </c>
      <c r="AC656" s="497" t="str">
        <f t="array" ref="AC656">IFERROR(IF(INDEX('Disaggregation Records'!$G$95:$G$183,MATCH(LEFT(Z656,255),LEFT('Disaggregation Records'!$D$95:$D$183,255),0))=0,"",INDEX('Disaggregation Records'!$G$95:$G$183,MATCH(LEFT(Z656,255),LEFT('Disaggregation Records'!$D$95:$D$183,255),0))),"")</f>
        <v/>
      </c>
      <c r="AD656" s="497" t="s">
        <v>819</v>
      </c>
      <c r="AE656" s="218"/>
      <c r="AF656" s="494"/>
      <c r="AG656" s="494"/>
    </row>
    <row r="657" spans="1:33" ht="37.5" customHeight="1" x14ac:dyDescent="0.25">
      <c r="A657" s="367">
        <v>18</v>
      </c>
      <c r="B657" s="386" t="str">
        <f>IFERROR(VLOOKUP(A657,'Coverage Indicators - Section D'!$A$10:$Y$47,25,FALSE),"")</f>
        <v/>
      </c>
      <c r="C657" s="490" t="str">
        <f t="array" ref="C657">IFERROR(IF(INDEX('Disaggregation Records'!$E$95:$E$183,MATCH(RIGHT(Z657,255),RIGHT('Disaggregation Records'!$D$95:$D$183,255),0))=0,"",INDEX('Disaggregation Records'!$E$95:$E$183,MATCH(RIGHT(Z657,255),RIGHT('Disaggregation Records'!$D$95:$D$183,255),0))),"")</f>
        <v/>
      </c>
      <c r="D657" s="490" t="str">
        <f t="array" ref="D657">IFERROR(IF(INDEX('Disaggregation Records'!$F$95:$F$183,MATCH(RIGHT(Z657,255),RIGHT('Disaggregation Records'!$D$95:$D$183,255),0))=0,"",INDEX('Disaggregation Records'!$F$95:$F$183,MATCH(RIGHT(Z657,255),RIGHT('Disaggregation Records'!$D$95:$D$183,255),0))),"")</f>
        <v/>
      </c>
      <c r="E657" s="388" t="str">
        <f t="array" ref="E657">IFERROR(IF(INDEX('Disaggregation Data'!$K$475:$K$826,MATCH(RIGHT(X657,255),RIGHT('Disaggregation Data'!$J$475:$J$826,255),0))=0,"",INDEX('Disaggregation Data'!$K$475:$K$826,MATCH(RIGHT(X657,255),RIGHT('Disaggregation Data'!J$475:$J$826,255),0))),"")</f>
        <v/>
      </c>
      <c r="F657" s="389" t="str">
        <f t="array" ref="F657">IFERROR(IF(INDEX('Disaggregation Data'!$L$475:$L$826,MATCH(RIGHT(X657,255),RIGHT('Disaggregation Data'!$J$475:$J$826,255),0))=0,"",INDEX('Disaggregation Data'!$L$475:$L$826,MATCH(RIGHT(X657,255),RIGHT('Disaggregation Data'!J$475:$J$826,255),0))),"")</f>
        <v/>
      </c>
      <c r="G657" s="458" t="str">
        <f t="array" ref="G657">IFERROR(IF(INDEX('Disaggregation Data'!$M$475:$M$826,MATCH(RIGHT(X657,255),RIGHT('Disaggregation Data'!$J$475:$J$826,255),0))=0,(E657/F657)*100,INDEX('Disaggregation Data'!$M$475:$M$826,MATCH(RIGHT(X657,255),RIGHT('Disaggregation Data'!J$475:$J$826,255),0))),"")</f>
        <v/>
      </c>
      <c r="H657" s="392" t="str">
        <f t="array" ref="H657">IFERROR(IF(INDEX('Disaggregation Data'!$N$475:$N$826,MATCH(RIGHT(X657,255),RIGHT('Disaggregation Data'!$J$475:$J$826,255),0))=0,"",INDEX('Disaggregation Data'!$N$475:$N$826,MATCH(RIGHT(X657,255),RIGHT('Disaggregation Data'!J$475:$J$826,255),0))),"")</f>
        <v/>
      </c>
      <c r="I657" s="496"/>
      <c r="J657" s="496"/>
      <c r="K657" s="496"/>
      <c r="L657" s="496"/>
      <c r="M657" s="496"/>
      <c r="N657" s="496"/>
      <c r="O657" s="496"/>
      <c r="P657" s="496"/>
      <c r="Q657" s="496"/>
      <c r="R657" s="496"/>
      <c r="S657" s="496"/>
      <c r="T657" s="496"/>
      <c r="U657" s="392" t="str">
        <f t="array" ref="U657">IFERROR(IF(INDEX('Disaggregation Data'!$O$475:$O$826,MATCH(RIGHT(X657,255),RIGHT('Disaggregation Data'!$J$475:$J$826,255),0))=0,"",INDEX('Disaggregation Data'!$O$475:$O$826,MATCH(RIGHT(X657,255),RIGHT('Disaggregation Data'!J$475:$J$826,255),0))),"")</f>
        <v/>
      </c>
      <c r="V657" s="405" t="str">
        <f t="array" ref="V657">IFERROR(IF(INDEX('Disaggregation Data'!$P$475:$P$826,MATCH(RIGHT(X657,255),RIGHT('Disaggregation Data'!$J$475:$J$826,255),0))=0,"",INDEX('Disaggregation Data'!$P$475:$P$826,MATCH(RIGHT(X657,255),RIGHT('Disaggregation Data'!J$475:$J$826,255),0))),"")</f>
        <v/>
      </c>
      <c r="W657" s="497"/>
      <c r="X657" s="497" t="str">
        <f t="shared" si="40"/>
        <v/>
      </c>
      <c r="Y657" s="497">
        <f t="shared" si="41"/>
        <v>10</v>
      </c>
      <c r="Z657" s="497" t="str">
        <f t="shared" si="42"/>
        <v/>
      </c>
      <c r="AA657" s="497" t="b">
        <f t="shared" si="43"/>
        <v>0</v>
      </c>
      <c r="AB657" s="497" t="s">
        <v>2238</v>
      </c>
      <c r="AC657" s="497" t="str">
        <f t="array" ref="AC657">IFERROR(IF(INDEX('Disaggregation Records'!$G$95:$G$183,MATCH(LEFT(Z657,255),LEFT('Disaggregation Records'!$D$95:$D$183,255),0))=0,"",INDEX('Disaggregation Records'!$G$95:$G$183,MATCH(LEFT(Z657,255),LEFT('Disaggregation Records'!$D$95:$D$183,255),0))),"")</f>
        <v/>
      </c>
      <c r="AD657" s="497" t="s">
        <v>820</v>
      </c>
      <c r="AE657" s="218"/>
      <c r="AF657" s="494"/>
      <c r="AG657" s="494"/>
    </row>
    <row r="658" spans="1:33" ht="37.5" customHeight="1" x14ac:dyDescent="0.25">
      <c r="A658" s="367">
        <v>18</v>
      </c>
      <c r="B658" s="386" t="str">
        <f>IFERROR(VLOOKUP(A658,'Coverage Indicators - Section D'!$A$10:$Y$47,25,FALSE),"")</f>
        <v/>
      </c>
      <c r="C658" s="490" t="str">
        <f t="array" ref="C658">IFERROR(IF(INDEX('Disaggregation Records'!$E$95:$E$183,MATCH(RIGHT(Z658,255),RIGHT('Disaggregation Records'!$D$95:$D$183,255),0))=0,"",INDEX('Disaggregation Records'!$E$95:$E$183,MATCH(RIGHT(Z658,255),RIGHT('Disaggregation Records'!$D$95:$D$183,255),0))),"")</f>
        <v/>
      </c>
      <c r="D658" s="490" t="str">
        <f t="array" ref="D658">IFERROR(IF(INDEX('Disaggregation Records'!$F$95:$F$183,MATCH(RIGHT(Z658,255),RIGHT('Disaggregation Records'!$D$95:$D$183,255),0))=0,"",INDEX('Disaggregation Records'!$F$95:$F$183,MATCH(RIGHT(Z658,255),RIGHT('Disaggregation Records'!$D$95:$D$183,255),0))),"")</f>
        <v/>
      </c>
      <c r="E658" s="388" t="str">
        <f t="array" ref="E658">IFERROR(IF(INDEX('Disaggregation Data'!$K$475:$K$826,MATCH(RIGHT(X658,255),RIGHT('Disaggregation Data'!$J$475:$J$826,255),0))=0,"",INDEX('Disaggregation Data'!$K$475:$K$826,MATCH(RIGHT(X658,255),RIGHT('Disaggregation Data'!J$475:$J$826,255),0))),"")</f>
        <v/>
      </c>
      <c r="F658" s="389" t="str">
        <f t="array" ref="F658">IFERROR(IF(INDEX('Disaggregation Data'!$L$475:$L$826,MATCH(RIGHT(X658,255),RIGHT('Disaggregation Data'!$J$475:$J$826,255),0))=0,"",INDEX('Disaggregation Data'!$L$475:$L$826,MATCH(RIGHT(X658,255),RIGHT('Disaggregation Data'!J$475:$J$826,255),0))),"")</f>
        <v/>
      </c>
      <c r="G658" s="458" t="str">
        <f t="array" ref="G658">IFERROR(IF(INDEX('Disaggregation Data'!$M$475:$M$826,MATCH(RIGHT(X658,255),RIGHT('Disaggregation Data'!$J$475:$J$826,255),0))=0,(E658/F658)*100,INDEX('Disaggregation Data'!$M$475:$M$826,MATCH(RIGHT(X658,255),RIGHT('Disaggregation Data'!J$475:$J$826,255),0))),"")</f>
        <v/>
      </c>
      <c r="H658" s="392" t="str">
        <f t="array" ref="H658">IFERROR(IF(INDEX('Disaggregation Data'!$N$475:$N$826,MATCH(RIGHT(X658,255),RIGHT('Disaggregation Data'!$J$475:$J$826,255),0))=0,"",INDEX('Disaggregation Data'!$N$475:$N$826,MATCH(RIGHT(X658,255),RIGHT('Disaggregation Data'!J$475:$J$826,255),0))),"")</f>
        <v/>
      </c>
      <c r="I658" s="496"/>
      <c r="J658" s="496"/>
      <c r="K658" s="496"/>
      <c r="L658" s="496"/>
      <c r="M658" s="496"/>
      <c r="N658" s="496"/>
      <c r="O658" s="496"/>
      <c r="P658" s="496"/>
      <c r="Q658" s="496"/>
      <c r="R658" s="496"/>
      <c r="S658" s="496"/>
      <c r="T658" s="496"/>
      <c r="U658" s="392" t="str">
        <f t="array" ref="U658">IFERROR(IF(INDEX('Disaggregation Data'!$O$475:$O$826,MATCH(RIGHT(X658,255),RIGHT('Disaggregation Data'!$J$475:$J$826,255),0))=0,"",INDEX('Disaggregation Data'!$O$475:$O$826,MATCH(RIGHT(X658,255),RIGHT('Disaggregation Data'!J$475:$J$826,255),0))),"")</f>
        <v/>
      </c>
      <c r="V658" s="405" t="str">
        <f t="array" ref="V658">IFERROR(IF(INDEX('Disaggregation Data'!$P$475:$P$826,MATCH(RIGHT(X658,255),RIGHT('Disaggregation Data'!$J$475:$J$826,255),0))=0,"",INDEX('Disaggregation Data'!$P$475:$P$826,MATCH(RIGHT(X658,255),RIGHT('Disaggregation Data'!J$475:$J$826,255),0))),"")</f>
        <v/>
      </c>
      <c r="W658" s="497"/>
      <c r="X658" s="497" t="str">
        <f t="shared" si="40"/>
        <v/>
      </c>
      <c r="Y658" s="497">
        <f t="shared" si="41"/>
        <v>11</v>
      </c>
      <c r="Z658" s="497" t="str">
        <f t="shared" si="42"/>
        <v/>
      </c>
      <c r="AA658" s="497" t="b">
        <f t="shared" si="43"/>
        <v>0</v>
      </c>
      <c r="AB658" s="497" t="s">
        <v>2239</v>
      </c>
      <c r="AC658" s="497" t="str">
        <f t="array" ref="AC658">IFERROR(IF(INDEX('Disaggregation Records'!$G$95:$G$183,MATCH(LEFT(Z658,255),LEFT('Disaggregation Records'!$D$95:$D$183,255),0))=0,"",INDEX('Disaggregation Records'!$G$95:$G$183,MATCH(LEFT(Z658,255),LEFT('Disaggregation Records'!$D$95:$D$183,255),0))),"")</f>
        <v/>
      </c>
      <c r="AD658" s="497" t="s">
        <v>820</v>
      </c>
      <c r="AE658" s="218"/>
      <c r="AF658" s="494"/>
      <c r="AG658" s="494"/>
    </row>
    <row r="659" spans="1:33" ht="37.5" customHeight="1" x14ac:dyDescent="0.25">
      <c r="A659" s="367">
        <v>18</v>
      </c>
      <c r="B659" s="386" t="str">
        <f>IFERROR(VLOOKUP(A659,'Coverage Indicators - Section D'!$A$10:$Y$47,25,FALSE),"")</f>
        <v/>
      </c>
      <c r="C659" s="490" t="str">
        <f t="array" ref="C659">IFERROR(IF(INDEX('Disaggregation Records'!$E$95:$E$183,MATCH(RIGHT(Z659,255),RIGHT('Disaggregation Records'!$D$95:$D$183,255),0))=0,"",INDEX('Disaggregation Records'!$E$95:$E$183,MATCH(RIGHT(Z659,255),RIGHT('Disaggregation Records'!$D$95:$D$183,255),0))),"")</f>
        <v/>
      </c>
      <c r="D659" s="490" t="str">
        <f t="array" ref="D659">IFERROR(IF(INDEX('Disaggregation Records'!$F$95:$F$183,MATCH(RIGHT(Z659,255),RIGHT('Disaggregation Records'!$D$95:$D$183,255),0))=0,"",INDEX('Disaggregation Records'!$F$95:$F$183,MATCH(RIGHT(Z659,255),RIGHT('Disaggregation Records'!$D$95:$D$183,255),0))),"")</f>
        <v/>
      </c>
      <c r="E659" s="388" t="str">
        <f t="array" ref="E659">IFERROR(IF(INDEX('Disaggregation Data'!$K$475:$K$826,MATCH(RIGHT(X659,255),RIGHT('Disaggregation Data'!$J$475:$J$826,255),0))=0,"",INDEX('Disaggregation Data'!$K$475:$K$826,MATCH(RIGHT(X659,255),RIGHT('Disaggregation Data'!J$475:$J$826,255),0))),"")</f>
        <v/>
      </c>
      <c r="F659" s="389" t="str">
        <f t="array" ref="F659">IFERROR(IF(INDEX('Disaggregation Data'!$L$475:$L$826,MATCH(RIGHT(X659,255),RIGHT('Disaggregation Data'!$J$475:$J$826,255),0))=0,"",INDEX('Disaggregation Data'!$L$475:$L$826,MATCH(RIGHT(X659,255),RIGHT('Disaggregation Data'!J$475:$J$826,255),0))),"")</f>
        <v/>
      </c>
      <c r="G659" s="458" t="str">
        <f t="array" ref="G659">IFERROR(IF(INDEX('Disaggregation Data'!$M$475:$M$826,MATCH(RIGHT(X659,255),RIGHT('Disaggregation Data'!$J$475:$J$826,255),0))=0,(E659/F659)*100,INDEX('Disaggregation Data'!$M$475:$M$826,MATCH(RIGHT(X659,255),RIGHT('Disaggregation Data'!J$475:$J$826,255),0))),"")</f>
        <v/>
      </c>
      <c r="H659" s="392" t="str">
        <f t="array" ref="H659">IFERROR(IF(INDEX('Disaggregation Data'!$N$475:$N$826,MATCH(RIGHT(X659,255),RIGHT('Disaggregation Data'!$J$475:$J$826,255),0))=0,"",INDEX('Disaggregation Data'!$N$475:$N$826,MATCH(RIGHT(X659,255),RIGHT('Disaggregation Data'!J$475:$J$826,255),0))),"")</f>
        <v/>
      </c>
      <c r="I659" s="496"/>
      <c r="J659" s="496"/>
      <c r="K659" s="496"/>
      <c r="L659" s="496"/>
      <c r="M659" s="496"/>
      <c r="N659" s="496"/>
      <c r="O659" s="496"/>
      <c r="P659" s="496"/>
      <c r="Q659" s="496"/>
      <c r="R659" s="496"/>
      <c r="S659" s="496"/>
      <c r="T659" s="496"/>
      <c r="U659" s="392" t="str">
        <f t="array" ref="U659">IFERROR(IF(INDEX('Disaggregation Data'!$O$475:$O$826,MATCH(RIGHT(X659,255),RIGHT('Disaggregation Data'!$J$475:$J$826,255),0))=0,"",INDEX('Disaggregation Data'!$O$475:$O$826,MATCH(RIGHT(X659,255),RIGHT('Disaggregation Data'!J$475:$J$826,255),0))),"")</f>
        <v/>
      </c>
      <c r="V659" s="405" t="str">
        <f t="array" ref="V659">IFERROR(IF(INDEX('Disaggregation Data'!$P$475:$P$826,MATCH(RIGHT(X659,255),RIGHT('Disaggregation Data'!$J$475:$J$826,255),0))=0,"",INDEX('Disaggregation Data'!$P$475:$P$826,MATCH(RIGHT(X659,255),RIGHT('Disaggregation Data'!J$475:$J$826,255),0))),"")</f>
        <v/>
      </c>
      <c r="W659" s="497"/>
      <c r="X659" s="497" t="str">
        <f t="shared" si="40"/>
        <v/>
      </c>
      <c r="Y659" s="497">
        <f t="shared" si="41"/>
        <v>12</v>
      </c>
      <c r="Z659" s="497" t="str">
        <f t="shared" si="42"/>
        <v/>
      </c>
      <c r="AA659" s="497" t="b">
        <f t="shared" si="43"/>
        <v>0</v>
      </c>
      <c r="AB659" s="497" t="s">
        <v>2240</v>
      </c>
      <c r="AC659" s="497" t="str">
        <f t="array" ref="AC659">IFERROR(IF(INDEX('Disaggregation Records'!$G$95:$G$183,MATCH(LEFT(Z659,255),LEFT('Disaggregation Records'!$D$95:$D$183,255),0))=0,"",INDEX('Disaggregation Records'!$G$95:$G$183,MATCH(LEFT(Z659,255),LEFT('Disaggregation Records'!$D$95:$D$183,255),0))),"")</f>
        <v/>
      </c>
      <c r="AD659" s="497" t="s">
        <v>820</v>
      </c>
      <c r="AE659" s="218"/>
      <c r="AF659" s="494"/>
      <c r="AG659" s="494"/>
    </row>
    <row r="660" spans="1:33" ht="37.5" customHeight="1" x14ac:dyDescent="0.25">
      <c r="A660" s="367">
        <v>18</v>
      </c>
      <c r="B660" s="386" t="str">
        <f>IFERROR(VLOOKUP(A660,'Coverage Indicators - Section D'!$A$10:$Y$47,25,FALSE),"")</f>
        <v/>
      </c>
      <c r="C660" s="490" t="str">
        <f t="array" ref="C660">IFERROR(IF(INDEX('Disaggregation Records'!$E$95:$E$183,MATCH(RIGHT(Z660,255),RIGHT('Disaggregation Records'!$D$95:$D$183,255),0))=0,"",INDEX('Disaggregation Records'!$E$95:$E$183,MATCH(RIGHT(Z660,255),RIGHT('Disaggregation Records'!$D$95:$D$183,255),0))),"")</f>
        <v/>
      </c>
      <c r="D660" s="490" t="str">
        <f t="array" ref="D660">IFERROR(IF(INDEX('Disaggregation Records'!$F$95:$F$183,MATCH(RIGHT(Z660,255),RIGHT('Disaggregation Records'!$D$95:$D$183,255),0))=0,"",INDEX('Disaggregation Records'!$F$95:$F$183,MATCH(RIGHT(Z660,255),RIGHT('Disaggregation Records'!$D$95:$D$183,255),0))),"")</f>
        <v/>
      </c>
      <c r="E660" s="388" t="str">
        <f t="array" ref="E660">IFERROR(IF(INDEX('Disaggregation Data'!$K$475:$K$826,MATCH(RIGHT(X660,255),RIGHT('Disaggregation Data'!$J$475:$J$826,255),0))=0,"",INDEX('Disaggregation Data'!$K$475:$K$826,MATCH(RIGHT(X660,255),RIGHT('Disaggregation Data'!J$475:$J$826,255),0))),"")</f>
        <v/>
      </c>
      <c r="F660" s="389" t="str">
        <f t="array" ref="F660">IFERROR(IF(INDEX('Disaggregation Data'!$L$475:$L$826,MATCH(RIGHT(X660,255),RIGHT('Disaggregation Data'!$J$475:$J$826,255),0))=0,"",INDEX('Disaggregation Data'!$L$475:$L$826,MATCH(RIGHT(X660,255),RIGHT('Disaggregation Data'!J$475:$J$826,255),0))),"")</f>
        <v/>
      </c>
      <c r="G660" s="458" t="str">
        <f t="array" ref="G660">IFERROR(IF(INDEX('Disaggregation Data'!$M$475:$M$826,MATCH(RIGHT(X660,255),RIGHT('Disaggregation Data'!$J$475:$J$826,255),0))=0,(E660/F660)*100,INDEX('Disaggregation Data'!$M$475:$M$826,MATCH(RIGHT(X660,255),RIGHT('Disaggregation Data'!J$475:$J$826,255),0))),"")</f>
        <v/>
      </c>
      <c r="H660" s="392" t="str">
        <f t="array" ref="H660">IFERROR(IF(INDEX('Disaggregation Data'!$N$475:$N$826,MATCH(RIGHT(X660,255),RIGHT('Disaggregation Data'!$J$475:$J$826,255),0))=0,"",INDEX('Disaggregation Data'!$N$475:$N$826,MATCH(RIGHT(X660,255),RIGHT('Disaggregation Data'!J$475:$J$826,255),0))),"")</f>
        <v/>
      </c>
      <c r="I660" s="496"/>
      <c r="J660" s="496"/>
      <c r="K660" s="496"/>
      <c r="L660" s="496"/>
      <c r="M660" s="496"/>
      <c r="N660" s="496"/>
      <c r="O660" s="496"/>
      <c r="P660" s="496"/>
      <c r="Q660" s="496"/>
      <c r="R660" s="496"/>
      <c r="S660" s="496"/>
      <c r="T660" s="496"/>
      <c r="U660" s="392" t="str">
        <f t="array" ref="U660">IFERROR(IF(INDEX('Disaggregation Data'!$O$475:$O$826,MATCH(RIGHT(X660,255),RIGHT('Disaggregation Data'!$J$475:$J$826,255),0))=0,"",INDEX('Disaggregation Data'!$O$475:$O$826,MATCH(RIGHT(X660,255),RIGHT('Disaggregation Data'!J$475:$J$826,255),0))),"")</f>
        <v/>
      </c>
      <c r="V660" s="405" t="str">
        <f t="array" ref="V660">IFERROR(IF(INDEX('Disaggregation Data'!$P$475:$P$826,MATCH(RIGHT(X660,255),RIGHT('Disaggregation Data'!$J$475:$J$826,255),0))=0,"",INDEX('Disaggregation Data'!$P$475:$P$826,MATCH(RIGHT(X660,255),RIGHT('Disaggregation Data'!J$475:$J$826,255),0))),"")</f>
        <v/>
      </c>
      <c r="W660" s="497"/>
      <c r="X660" s="497" t="str">
        <f t="shared" si="40"/>
        <v/>
      </c>
      <c r="Y660" s="497">
        <f t="shared" si="41"/>
        <v>13</v>
      </c>
      <c r="Z660" s="497" t="str">
        <f t="shared" si="42"/>
        <v/>
      </c>
      <c r="AA660" s="497" t="b">
        <f t="shared" si="43"/>
        <v>0</v>
      </c>
      <c r="AB660" s="497" t="s">
        <v>2241</v>
      </c>
      <c r="AC660" s="497" t="str">
        <f t="array" ref="AC660">IFERROR(IF(INDEX('Disaggregation Records'!$G$95:$G$183,MATCH(LEFT(Z660,255),LEFT('Disaggregation Records'!$D$95:$D$183,255),0))=0,"",INDEX('Disaggregation Records'!$G$95:$G$183,MATCH(LEFT(Z660,255),LEFT('Disaggregation Records'!$D$95:$D$183,255),0))),"")</f>
        <v/>
      </c>
      <c r="AD660" s="497" t="s">
        <v>820</v>
      </c>
      <c r="AE660" s="218"/>
      <c r="AF660" s="494"/>
      <c r="AG660" s="494"/>
    </row>
    <row r="661" spans="1:33" ht="37.5" customHeight="1" x14ac:dyDescent="0.25">
      <c r="A661" s="367">
        <v>18</v>
      </c>
      <c r="B661" s="386" t="str">
        <f>IFERROR(VLOOKUP(A661,'Coverage Indicators - Section D'!$A$10:$Y$47,25,FALSE),"")</f>
        <v/>
      </c>
      <c r="C661" s="490" t="str">
        <f t="array" ref="C661">IFERROR(IF(INDEX('Disaggregation Records'!$E$95:$E$183,MATCH(RIGHT(Z661,255),RIGHT('Disaggregation Records'!$D$95:$D$183,255),0))=0,"",INDEX('Disaggregation Records'!$E$95:$E$183,MATCH(RIGHT(Z661,255),RIGHT('Disaggregation Records'!$D$95:$D$183,255),0))),"")</f>
        <v/>
      </c>
      <c r="D661" s="490" t="str">
        <f t="array" ref="D661">IFERROR(IF(INDEX('Disaggregation Records'!$F$95:$F$183,MATCH(RIGHT(Z661,255),RIGHT('Disaggregation Records'!$D$95:$D$183,255),0))=0,"",INDEX('Disaggregation Records'!$F$95:$F$183,MATCH(RIGHT(Z661,255),RIGHT('Disaggregation Records'!$D$95:$D$183,255),0))),"")</f>
        <v/>
      </c>
      <c r="E661" s="388" t="str">
        <f t="array" ref="E661">IFERROR(IF(INDEX('Disaggregation Data'!$K$475:$K$826,MATCH(RIGHT(X661,255),RIGHT('Disaggregation Data'!$J$475:$J$826,255),0))=0,"",INDEX('Disaggregation Data'!$K$475:$K$826,MATCH(RIGHT(X661,255),RIGHT('Disaggregation Data'!J$475:$J$826,255),0))),"")</f>
        <v/>
      </c>
      <c r="F661" s="389" t="str">
        <f t="array" ref="F661">IFERROR(IF(INDEX('Disaggregation Data'!$L$475:$L$826,MATCH(RIGHT(X661,255),RIGHT('Disaggregation Data'!$J$475:$J$826,255),0))=0,"",INDEX('Disaggregation Data'!$L$475:$L$826,MATCH(RIGHT(X661,255),RIGHT('Disaggregation Data'!J$475:$J$826,255),0))),"")</f>
        <v/>
      </c>
      <c r="G661" s="458" t="str">
        <f t="array" ref="G661">IFERROR(IF(INDEX('Disaggregation Data'!$M$475:$M$826,MATCH(RIGHT(X661,255),RIGHT('Disaggregation Data'!$J$475:$J$826,255),0))=0,(E661/F661)*100,INDEX('Disaggregation Data'!$M$475:$M$826,MATCH(RIGHT(X661,255),RIGHT('Disaggregation Data'!J$475:$J$826,255),0))),"")</f>
        <v/>
      </c>
      <c r="H661" s="392" t="str">
        <f t="array" ref="H661">IFERROR(IF(INDEX('Disaggregation Data'!$N$475:$N$826,MATCH(RIGHT(X661,255),RIGHT('Disaggregation Data'!$J$475:$J$826,255),0))=0,"",INDEX('Disaggregation Data'!$N$475:$N$826,MATCH(RIGHT(X661,255),RIGHT('Disaggregation Data'!J$475:$J$826,255),0))),"")</f>
        <v/>
      </c>
      <c r="I661" s="496"/>
      <c r="J661" s="496"/>
      <c r="K661" s="496"/>
      <c r="L661" s="496"/>
      <c r="M661" s="496"/>
      <c r="N661" s="496"/>
      <c r="O661" s="496"/>
      <c r="P661" s="496"/>
      <c r="Q661" s="496"/>
      <c r="R661" s="496"/>
      <c r="S661" s="496"/>
      <c r="T661" s="496"/>
      <c r="U661" s="392" t="str">
        <f t="array" ref="U661">IFERROR(IF(INDEX('Disaggregation Data'!$O$475:$O$826,MATCH(RIGHT(X661,255),RIGHT('Disaggregation Data'!$J$475:$J$826,255),0))=0,"",INDEX('Disaggregation Data'!$O$475:$O$826,MATCH(RIGHT(X661,255),RIGHT('Disaggregation Data'!J$475:$J$826,255),0))),"")</f>
        <v/>
      </c>
      <c r="V661" s="405" t="str">
        <f t="array" ref="V661">IFERROR(IF(INDEX('Disaggregation Data'!$P$475:$P$826,MATCH(RIGHT(X661,255),RIGHT('Disaggregation Data'!$J$475:$J$826,255),0))=0,"",INDEX('Disaggregation Data'!$P$475:$P$826,MATCH(RIGHT(X661,255),RIGHT('Disaggregation Data'!J$475:$J$826,255),0))),"")</f>
        <v/>
      </c>
      <c r="W661" s="497"/>
      <c r="X661" s="497" t="str">
        <f t="shared" si="40"/>
        <v/>
      </c>
      <c r="Y661" s="497">
        <f t="shared" si="41"/>
        <v>14</v>
      </c>
      <c r="Z661" s="497" t="str">
        <f t="shared" si="42"/>
        <v/>
      </c>
      <c r="AA661" s="497" t="b">
        <f t="shared" si="43"/>
        <v>0</v>
      </c>
      <c r="AB661" s="497" t="s">
        <v>2242</v>
      </c>
      <c r="AC661" s="497" t="str">
        <f t="array" ref="AC661">IFERROR(IF(INDEX('Disaggregation Records'!$G$95:$G$183,MATCH(LEFT(Z661,255),LEFT('Disaggregation Records'!$D$95:$D$183,255),0))=0,"",INDEX('Disaggregation Records'!$G$95:$G$183,MATCH(LEFT(Z661,255),LEFT('Disaggregation Records'!$D$95:$D$183,255),0))),"")</f>
        <v/>
      </c>
      <c r="AD661" s="497" t="s">
        <v>820</v>
      </c>
      <c r="AE661" s="218"/>
      <c r="AF661" s="494"/>
      <c r="AG661" s="494"/>
    </row>
    <row r="662" spans="1:33" ht="37.5" customHeight="1" x14ac:dyDescent="0.25">
      <c r="A662" s="367">
        <v>18</v>
      </c>
      <c r="B662" s="386" t="str">
        <f>IFERROR(VLOOKUP(A662,'Coverage Indicators - Section D'!$A$10:$Y$47,25,FALSE),"")</f>
        <v/>
      </c>
      <c r="C662" s="490" t="str">
        <f t="array" ref="C662">IFERROR(IF(INDEX('Disaggregation Records'!$E$95:$E$183,MATCH(RIGHT(Z662,255),RIGHT('Disaggregation Records'!$D$95:$D$183,255),0))=0,"",INDEX('Disaggregation Records'!$E$95:$E$183,MATCH(RIGHT(Z662,255),RIGHT('Disaggregation Records'!$D$95:$D$183,255),0))),"")</f>
        <v/>
      </c>
      <c r="D662" s="490" t="str">
        <f t="array" ref="D662">IFERROR(IF(INDEX('Disaggregation Records'!$F$95:$F$183,MATCH(RIGHT(Z662,255),RIGHT('Disaggregation Records'!$D$95:$D$183,255),0))=0,"",INDEX('Disaggregation Records'!$F$95:$F$183,MATCH(RIGHT(Z662,255),RIGHT('Disaggregation Records'!$D$95:$D$183,255),0))),"")</f>
        <v/>
      </c>
      <c r="E662" s="388" t="str">
        <f t="array" ref="E662">IFERROR(IF(INDEX('Disaggregation Data'!$K$475:$K$826,MATCH(RIGHT(X662,255),RIGHT('Disaggregation Data'!$J$475:$J$826,255),0))=0,"",INDEX('Disaggregation Data'!$K$475:$K$826,MATCH(RIGHT(X662,255),RIGHT('Disaggregation Data'!J$475:$J$826,255),0))),"")</f>
        <v/>
      </c>
      <c r="F662" s="389" t="str">
        <f t="array" ref="F662">IFERROR(IF(INDEX('Disaggregation Data'!$L$475:$L$826,MATCH(RIGHT(X662,255),RIGHT('Disaggregation Data'!$J$475:$J$826,255),0))=0,"",INDEX('Disaggregation Data'!$L$475:$L$826,MATCH(RIGHT(X662,255),RIGHT('Disaggregation Data'!J$475:$J$826,255),0))),"")</f>
        <v/>
      </c>
      <c r="G662" s="458" t="str">
        <f t="array" ref="G662">IFERROR(IF(INDEX('Disaggregation Data'!$M$475:$M$826,MATCH(RIGHT(X662,255),RIGHT('Disaggregation Data'!$J$475:$J$826,255),0))=0,(E662/F662)*100,INDEX('Disaggregation Data'!$M$475:$M$826,MATCH(RIGHT(X662,255),RIGHT('Disaggregation Data'!J$475:$J$826,255),0))),"")</f>
        <v/>
      </c>
      <c r="H662" s="392" t="str">
        <f t="array" ref="H662">IFERROR(IF(INDEX('Disaggregation Data'!$N$475:$N$826,MATCH(RIGHT(X662,255),RIGHT('Disaggregation Data'!$J$475:$J$826,255),0))=0,"",INDEX('Disaggregation Data'!$N$475:$N$826,MATCH(RIGHT(X662,255),RIGHT('Disaggregation Data'!J$475:$J$826,255),0))),"")</f>
        <v/>
      </c>
      <c r="I662" s="496"/>
      <c r="J662" s="496"/>
      <c r="K662" s="496"/>
      <c r="L662" s="496"/>
      <c r="M662" s="496"/>
      <c r="N662" s="496"/>
      <c r="O662" s="496"/>
      <c r="P662" s="496"/>
      <c r="Q662" s="496"/>
      <c r="R662" s="496"/>
      <c r="S662" s="496"/>
      <c r="T662" s="496"/>
      <c r="U662" s="392" t="str">
        <f t="array" ref="U662">IFERROR(IF(INDEX('Disaggregation Data'!$O$475:$O$826,MATCH(RIGHT(X662,255),RIGHT('Disaggregation Data'!$J$475:$J$826,255),0))=0,"",INDEX('Disaggregation Data'!$O$475:$O$826,MATCH(RIGHT(X662,255),RIGHT('Disaggregation Data'!J$475:$J$826,255),0))),"")</f>
        <v/>
      </c>
      <c r="V662" s="405" t="str">
        <f t="array" ref="V662">IFERROR(IF(INDEX('Disaggregation Data'!$P$475:$P$826,MATCH(RIGHT(X662,255),RIGHT('Disaggregation Data'!$J$475:$J$826,255),0))=0,"",INDEX('Disaggregation Data'!$P$475:$P$826,MATCH(RIGHT(X662,255),RIGHT('Disaggregation Data'!J$475:$J$826,255),0))),"")</f>
        <v/>
      </c>
      <c r="W662" s="497"/>
      <c r="X662" s="497" t="str">
        <f t="shared" si="40"/>
        <v/>
      </c>
      <c r="Y662" s="497">
        <f t="shared" si="41"/>
        <v>15</v>
      </c>
      <c r="Z662" s="497" t="str">
        <f t="shared" si="42"/>
        <v/>
      </c>
      <c r="AA662" s="497" t="b">
        <f t="shared" si="43"/>
        <v>0</v>
      </c>
      <c r="AB662" s="497" t="s">
        <v>2243</v>
      </c>
      <c r="AC662" s="497" t="str">
        <f t="array" ref="AC662">IFERROR(IF(INDEX('Disaggregation Records'!$G$95:$G$183,MATCH(LEFT(Z662,255),LEFT('Disaggregation Records'!$D$95:$D$183,255),0))=0,"",INDEX('Disaggregation Records'!$G$95:$G$183,MATCH(LEFT(Z662,255),LEFT('Disaggregation Records'!$D$95:$D$183,255),0))),"")</f>
        <v/>
      </c>
      <c r="AD662" s="497" t="s">
        <v>820</v>
      </c>
      <c r="AE662" s="218"/>
      <c r="AF662" s="494"/>
      <c r="AG662" s="494"/>
    </row>
    <row r="663" spans="1:33" ht="37.5" customHeight="1" x14ac:dyDescent="0.25">
      <c r="A663" s="367">
        <v>18</v>
      </c>
      <c r="B663" s="386" t="str">
        <f>IFERROR(VLOOKUP(A663,'Coverage Indicators - Section D'!$A$10:$Y$47,25,FALSE),"")</f>
        <v/>
      </c>
      <c r="C663" s="490" t="str">
        <f t="array" ref="C663">IFERROR(IF(INDEX('Disaggregation Records'!$E$95:$E$183,MATCH(RIGHT(Z663,255),RIGHT('Disaggregation Records'!$D$95:$D$183,255),0))=0,"",INDEX('Disaggregation Records'!$E$95:$E$183,MATCH(RIGHT(Z663,255),RIGHT('Disaggregation Records'!$D$95:$D$183,255),0))),"")</f>
        <v/>
      </c>
      <c r="D663" s="490" t="str">
        <f t="array" ref="D663">IFERROR(IF(INDEX('Disaggregation Records'!$F$95:$F$183,MATCH(RIGHT(Z663,255),RIGHT('Disaggregation Records'!$D$95:$D$183,255),0))=0,"",INDEX('Disaggregation Records'!$F$95:$F$183,MATCH(RIGHT(Z663,255),RIGHT('Disaggregation Records'!$D$95:$D$183,255),0))),"")</f>
        <v/>
      </c>
      <c r="E663" s="388" t="str">
        <f t="array" ref="E663">IFERROR(IF(INDEX('Disaggregation Data'!$K$475:$K$826,MATCH(RIGHT(X663,255),RIGHT('Disaggregation Data'!$J$475:$J$826,255),0))=0,"",INDEX('Disaggregation Data'!$K$475:$K$826,MATCH(RIGHT(X663,255),RIGHT('Disaggregation Data'!J$475:$J$826,255),0))),"")</f>
        <v/>
      </c>
      <c r="F663" s="389" t="str">
        <f t="array" ref="F663">IFERROR(IF(INDEX('Disaggregation Data'!$L$475:$L$826,MATCH(RIGHT(X663,255),RIGHT('Disaggregation Data'!$J$475:$J$826,255),0))=0,"",INDEX('Disaggregation Data'!$L$475:$L$826,MATCH(RIGHT(X663,255),RIGHT('Disaggregation Data'!J$475:$J$826,255),0))),"")</f>
        <v/>
      </c>
      <c r="G663" s="458" t="str">
        <f t="array" ref="G663">IFERROR(IF(INDEX('Disaggregation Data'!$M$475:$M$826,MATCH(RIGHT(X663,255),RIGHT('Disaggregation Data'!$J$475:$J$826,255),0))=0,(E663/F663)*100,INDEX('Disaggregation Data'!$M$475:$M$826,MATCH(RIGHT(X663,255),RIGHT('Disaggregation Data'!J$475:$J$826,255),0))),"")</f>
        <v/>
      </c>
      <c r="H663" s="392" t="str">
        <f t="array" ref="H663">IFERROR(IF(INDEX('Disaggregation Data'!$N$475:$N$826,MATCH(RIGHT(X663,255),RIGHT('Disaggregation Data'!$J$475:$J$826,255),0))=0,"",INDEX('Disaggregation Data'!$N$475:$N$826,MATCH(RIGHT(X663,255),RIGHT('Disaggregation Data'!J$475:$J$826,255),0))),"")</f>
        <v/>
      </c>
      <c r="I663" s="496"/>
      <c r="J663" s="496"/>
      <c r="K663" s="496"/>
      <c r="L663" s="496"/>
      <c r="M663" s="496"/>
      <c r="N663" s="496"/>
      <c r="O663" s="496"/>
      <c r="P663" s="496"/>
      <c r="Q663" s="496"/>
      <c r="R663" s="496"/>
      <c r="S663" s="496"/>
      <c r="T663" s="496"/>
      <c r="U663" s="392" t="str">
        <f t="array" ref="U663">IFERROR(IF(INDEX('Disaggregation Data'!$O$475:$O$826,MATCH(RIGHT(X663,255),RIGHT('Disaggregation Data'!$J$475:$J$826,255),0))=0,"",INDEX('Disaggregation Data'!$O$475:$O$826,MATCH(RIGHT(X663,255),RIGHT('Disaggregation Data'!J$475:$J$826,255),0))),"")</f>
        <v/>
      </c>
      <c r="V663" s="405" t="str">
        <f t="array" ref="V663">IFERROR(IF(INDEX('Disaggregation Data'!$P$475:$P$826,MATCH(RIGHT(X663,255),RIGHT('Disaggregation Data'!$J$475:$J$826,255),0))=0,"",INDEX('Disaggregation Data'!$P$475:$P$826,MATCH(RIGHT(X663,255),RIGHT('Disaggregation Data'!J$475:$J$826,255),0))),"")</f>
        <v/>
      </c>
      <c r="W663" s="497"/>
      <c r="X663" s="497" t="str">
        <f t="shared" si="40"/>
        <v/>
      </c>
      <c r="Y663" s="497">
        <f t="shared" si="41"/>
        <v>16</v>
      </c>
      <c r="Z663" s="497" t="str">
        <f t="shared" si="42"/>
        <v/>
      </c>
      <c r="AA663" s="497" t="b">
        <f t="shared" si="43"/>
        <v>0</v>
      </c>
      <c r="AB663" s="497" t="s">
        <v>2244</v>
      </c>
      <c r="AC663" s="497" t="str">
        <f t="array" ref="AC663">IFERROR(IF(INDEX('Disaggregation Records'!$G$95:$G$183,MATCH(LEFT(Z663,255),LEFT('Disaggregation Records'!$D$95:$D$183,255),0))=0,"",INDEX('Disaggregation Records'!$G$95:$G$183,MATCH(LEFT(Z663,255),LEFT('Disaggregation Records'!$D$95:$D$183,255),0))),"")</f>
        <v/>
      </c>
      <c r="AD663" s="497" t="s">
        <v>820</v>
      </c>
      <c r="AE663" s="218"/>
      <c r="AF663" s="494"/>
      <c r="AG663" s="494"/>
    </row>
    <row r="664" spans="1:33" ht="37.5" customHeight="1" x14ac:dyDescent="0.25">
      <c r="A664" s="367">
        <v>18</v>
      </c>
      <c r="B664" s="386" t="str">
        <f>IFERROR(VLOOKUP(A664,'Coverage Indicators - Section D'!$A$10:$Y$47,25,FALSE),"")</f>
        <v/>
      </c>
      <c r="C664" s="490" t="str">
        <f t="array" ref="C664">IFERROR(IF(INDEX('Disaggregation Records'!$E$95:$E$183,MATCH(RIGHT(Z664,255),RIGHT('Disaggregation Records'!$D$95:$D$183,255),0))=0,"",INDEX('Disaggregation Records'!$E$95:$E$183,MATCH(RIGHT(Z664,255),RIGHT('Disaggregation Records'!$D$95:$D$183,255),0))),"")</f>
        <v/>
      </c>
      <c r="D664" s="490" t="str">
        <f t="array" ref="D664">IFERROR(IF(INDEX('Disaggregation Records'!$F$95:$F$183,MATCH(RIGHT(Z664,255),RIGHT('Disaggregation Records'!$D$95:$D$183,255),0))=0,"",INDEX('Disaggregation Records'!$F$95:$F$183,MATCH(RIGHT(Z664,255),RIGHT('Disaggregation Records'!$D$95:$D$183,255),0))),"")</f>
        <v/>
      </c>
      <c r="E664" s="388" t="str">
        <f t="array" ref="E664">IFERROR(IF(INDEX('Disaggregation Data'!$K$475:$K$826,MATCH(RIGHT(X664,255),RIGHT('Disaggregation Data'!$J$475:$J$826,255),0))=0,"",INDEX('Disaggregation Data'!$K$475:$K$826,MATCH(RIGHT(X664,255),RIGHT('Disaggregation Data'!J$475:$J$826,255),0))),"")</f>
        <v/>
      </c>
      <c r="F664" s="389" t="str">
        <f t="array" ref="F664">IFERROR(IF(INDEX('Disaggregation Data'!$L$475:$L$826,MATCH(RIGHT(X664,255),RIGHT('Disaggregation Data'!$J$475:$J$826,255),0))=0,"",INDEX('Disaggregation Data'!$L$475:$L$826,MATCH(RIGHT(X664,255),RIGHT('Disaggregation Data'!J$475:$J$826,255),0))),"")</f>
        <v/>
      </c>
      <c r="G664" s="458" t="str">
        <f t="array" ref="G664">IFERROR(IF(INDEX('Disaggregation Data'!$M$475:$M$826,MATCH(RIGHT(X664,255),RIGHT('Disaggregation Data'!$J$475:$J$826,255),0))=0,(E664/F664)*100,INDEX('Disaggregation Data'!$M$475:$M$826,MATCH(RIGHT(X664,255),RIGHT('Disaggregation Data'!J$475:$J$826,255),0))),"")</f>
        <v/>
      </c>
      <c r="H664" s="392" t="str">
        <f t="array" ref="H664">IFERROR(IF(INDEX('Disaggregation Data'!$N$475:$N$826,MATCH(RIGHT(X664,255),RIGHT('Disaggregation Data'!$J$475:$J$826,255),0))=0,"",INDEX('Disaggregation Data'!$N$475:$N$826,MATCH(RIGHT(X664,255),RIGHT('Disaggregation Data'!J$475:$J$826,255),0))),"")</f>
        <v/>
      </c>
      <c r="I664" s="496"/>
      <c r="J664" s="496"/>
      <c r="K664" s="496"/>
      <c r="L664" s="496"/>
      <c r="M664" s="496"/>
      <c r="N664" s="496"/>
      <c r="O664" s="496"/>
      <c r="P664" s="496"/>
      <c r="Q664" s="496"/>
      <c r="R664" s="496"/>
      <c r="S664" s="496"/>
      <c r="T664" s="496"/>
      <c r="U664" s="392" t="str">
        <f t="array" ref="U664">IFERROR(IF(INDEX('Disaggregation Data'!$O$475:$O$826,MATCH(RIGHT(X664,255),RIGHT('Disaggregation Data'!$J$475:$J$826,255),0))=0,"",INDEX('Disaggregation Data'!$O$475:$O$826,MATCH(RIGHT(X664,255),RIGHT('Disaggregation Data'!J$475:$J$826,255),0))),"")</f>
        <v/>
      </c>
      <c r="V664" s="405" t="str">
        <f t="array" ref="V664">IFERROR(IF(INDEX('Disaggregation Data'!$P$475:$P$826,MATCH(RIGHT(X664,255),RIGHT('Disaggregation Data'!$J$475:$J$826,255),0))=0,"",INDEX('Disaggregation Data'!$P$475:$P$826,MATCH(RIGHT(X664,255),RIGHT('Disaggregation Data'!J$475:$J$826,255),0))),"")</f>
        <v/>
      </c>
      <c r="W664" s="497"/>
      <c r="X664" s="497" t="str">
        <f t="shared" si="40"/>
        <v/>
      </c>
      <c r="Y664" s="497">
        <f t="shared" si="41"/>
        <v>17</v>
      </c>
      <c r="Z664" s="497" t="str">
        <f t="shared" si="42"/>
        <v/>
      </c>
      <c r="AA664" s="497" t="b">
        <f t="shared" si="43"/>
        <v>0</v>
      </c>
      <c r="AB664" s="497" t="s">
        <v>2245</v>
      </c>
      <c r="AC664" s="497" t="str">
        <f t="array" ref="AC664">IFERROR(IF(INDEX('Disaggregation Records'!$G$95:$G$183,MATCH(LEFT(Z664,255),LEFT('Disaggregation Records'!$D$95:$D$183,255),0))=0,"",INDEX('Disaggregation Records'!$G$95:$G$183,MATCH(LEFT(Z664,255),LEFT('Disaggregation Records'!$D$95:$D$183,255),0))),"")</f>
        <v/>
      </c>
      <c r="AD664" s="497" t="s">
        <v>820</v>
      </c>
      <c r="AE664" s="218"/>
      <c r="AF664" s="494"/>
      <c r="AG664" s="494"/>
    </row>
    <row r="665" spans="1:33" ht="37.5" customHeight="1" x14ac:dyDescent="0.25">
      <c r="A665" s="367">
        <v>18</v>
      </c>
      <c r="B665" s="386" t="str">
        <f>IFERROR(VLOOKUP(A665,'Coverage Indicators - Section D'!$A$10:$Y$47,25,FALSE),"")</f>
        <v/>
      </c>
      <c r="C665" s="490" t="str">
        <f t="array" ref="C665">IFERROR(IF(INDEX('Disaggregation Records'!$E$95:$E$183,MATCH(RIGHT(Z665,255),RIGHT('Disaggregation Records'!$D$95:$D$183,255),0))=0,"",INDEX('Disaggregation Records'!$E$95:$E$183,MATCH(RIGHT(Z665,255),RIGHT('Disaggregation Records'!$D$95:$D$183,255),0))),"")</f>
        <v/>
      </c>
      <c r="D665" s="490" t="str">
        <f t="array" ref="D665">IFERROR(IF(INDEX('Disaggregation Records'!$F$95:$F$183,MATCH(RIGHT(Z665,255),RIGHT('Disaggregation Records'!$D$95:$D$183,255),0))=0,"",INDEX('Disaggregation Records'!$F$95:$F$183,MATCH(RIGHT(Z665,255),RIGHT('Disaggregation Records'!$D$95:$D$183,255),0))),"")</f>
        <v/>
      </c>
      <c r="E665" s="388" t="str">
        <f t="array" ref="E665">IFERROR(IF(INDEX('Disaggregation Data'!$K$475:$K$826,MATCH(RIGHT(X665,255),RIGHT('Disaggregation Data'!$J$475:$J$826,255),0))=0,"",INDEX('Disaggregation Data'!$K$475:$K$826,MATCH(RIGHT(X665,255),RIGHT('Disaggregation Data'!J$475:$J$826,255),0))),"")</f>
        <v/>
      </c>
      <c r="F665" s="389" t="str">
        <f t="array" ref="F665">IFERROR(IF(INDEX('Disaggregation Data'!$L$475:$L$826,MATCH(RIGHT(X665,255),RIGHT('Disaggregation Data'!$J$475:$J$826,255),0))=0,"",INDEX('Disaggregation Data'!$L$475:$L$826,MATCH(RIGHT(X665,255),RIGHT('Disaggregation Data'!J$475:$J$826,255),0))),"")</f>
        <v/>
      </c>
      <c r="G665" s="458" t="str">
        <f t="array" ref="G665">IFERROR(IF(INDEX('Disaggregation Data'!$M$475:$M$826,MATCH(RIGHT(X665,255),RIGHT('Disaggregation Data'!$J$475:$J$826,255),0))=0,(E665/F665)*100,INDEX('Disaggregation Data'!$M$475:$M$826,MATCH(RIGHT(X665,255),RIGHT('Disaggregation Data'!J$475:$J$826,255),0))),"")</f>
        <v/>
      </c>
      <c r="H665" s="392" t="str">
        <f t="array" ref="H665">IFERROR(IF(INDEX('Disaggregation Data'!$N$475:$N$826,MATCH(RIGHT(X665,255),RIGHT('Disaggregation Data'!$J$475:$J$826,255),0))=0,"",INDEX('Disaggregation Data'!$N$475:$N$826,MATCH(RIGHT(X665,255),RIGHT('Disaggregation Data'!J$475:$J$826,255),0))),"")</f>
        <v/>
      </c>
      <c r="I665" s="496"/>
      <c r="J665" s="496"/>
      <c r="K665" s="496"/>
      <c r="L665" s="496"/>
      <c r="M665" s="496"/>
      <c r="N665" s="496"/>
      <c r="O665" s="496"/>
      <c r="P665" s="496"/>
      <c r="Q665" s="496"/>
      <c r="R665" s="496"/>
      <c r="S665" s="496"/>
      <c r="T665" s="496"/>
      <c r="U665" s="392" t="str">
        <f t="array" ref="U665">IFERROR(IF(INDEX('Disaggregation Data'!$O$475:$O$826,MATCH(RIGHT(X665,255),RIGHT('Disaggregation Data'!$J$475:$J$826,255),0))=0,"",INDEX('Disaggregation Data'!$O$475:$O$826,MATCH(RIGHT(X665,255),RIGHT('Disaggregation Data'!J$475:$J$826,255),0))),"")</f>
        <v/>
      </c>
      <c r="V665" s="405" t="str">
        <f t="array" ref="V665">IFERROR(IF(INDEX('Disaggregation Data'!$P$475:$P$826,MATCH(RIGHT(X665,255),RIGHT('Disaggregation Data'!$J$475:$J$826,255),0))=0,"",INDEX('Disaggregation Data'!$P$475:$P$826,MATCH(RIGHT(X665,255),RIGHT('Disaggregation Data'!J$475:$J$826,255),0))),"")</f>
        <v/>
      </c>
      <c r="W665" s="497"/>
      <c r="X665" s="497" t="str">
        <f t="shared" si="40"/>
        <v/>
      </c>
      <c r="Y665" s="497">
        <f t="shared" si="41"/>
        <v>18</v>
      </c>
      <c r="Z665" s="497" t="str">
        <f t="shared" si="42"/>
        <v/>
      </c>
      <c r="AA665" s="497" t="b">
        <f t="shared" si="43"/>
        <v>0</v>
      </c>
      <c r="AB665" s="497" t="s">
        <v>2246</v>
      </c>
      <c r="AC665" s="497" t="str">
        <f t="array" ref="AC665">IFERROR(IF(INDEX('Disaggregation Records'!$G$95:$G$183,MATCH(LEFT(Z665,255),LEFT('Disaggregation Records'!$D$95:$D$183,255),0))=0,"",INDEX('Disaggregation Records'!$G$95:$G$183,MATCH(LEFT(Z665,255),LEFT('Disaggregation Records'!$D$95:$D$183,255),0))),"")</f>
        <v/>
      </c>
      <c r="AD665" s="497" t="s">
        <v>820</v>
      </c>
      <c r="AE665" s="218"/>
      <c r="AF665" s="494"/>
      <c r="AG665" s="494"/>
    </row>
    <row r="666" spans="1:33" ht="37.5" customHeight="1" x14ac:dyDescent="0.25">
      <c r="A666" s="367">
        <v>18</v>
      </c>
      <c r="B666" s="386" t="str">
        <f>IFERROR(VLOOKUP(A666,'Coverage Indicators - Section D'!$A$10:$Y$47,25,FALSE),"")</f>
        <v/>
      </c>
      <c r="C666" s="490" t="str">
        <f t="array" ref="C666">IFERROR(IF(INDEX('Disaggregation Records'!$E$95:$E$183,MATCH(RIGHT(Z666,255),RIGHT('Disaggregation Records'!$D$95:$D$183,255),0))=0,"",INDEX('Disaggregation Records'!$E$95:$E$183,MATCH(RIGHT(Z666,255),RIGHT('Disaggregation Records'!$D$95:$D$183,255),0))),"")</f>
        <v/>
      </c>
      <c r="D666" s="490" t="str">
        <f t="array" ref="D666">IFERROR(IF(INDEX('Disaggregation Records'!$F$95:$F$183,MATCH(RIGHT(Z666,255),RIGHT('Disaggregation Records'!$D$95:$D$183,255),0))=0,"",INDEX('Disaggregation Records'!$F$95:$F$183,MATCH(RIGHT(Z666,255),RIGHT('Disaggregation Records'!$D$95:$D$183,255),0))),"")</f>
        <v/>
      </c>
      <c r="E666" s="388" t="str">
        <f t="array" ref="E666">IFERROR(IF(INDEX('Disaggregation Data'!$K$475:$K$826,MATCH(RIGHT(X666,255),RIGHT('Disaggregation Data'!$J$475:$J$826,255),0))=0,"",INDEX('Disaggregation Data'!$K$475:$K$826,MATCH(RIGHT(X666,255),RIGHT('Disaggregation Data'!J$475:$J$826,255),0))),"")</f>
        <v/>
      </c>
      <c r="F666" s="389" t="str">
        <f t="array" ref="F666">IFERROR(IF(INDEX('Disaggregation Data'!$L$475:$L$826,MATCH(RIGHT(X666,255),RIGHT('Disaggregation Data'!$J$475:$J$826,255),0))=0,"",INDEX('Disaggregation Data'!$L$475:$L$826,MATCH(RIGHT(X666,255),RIGHT('Disaggregation Data'!J$475:$J$826,255),0))),"")</f>
        <v/>
      </c>
      <c r="G666" s="458" t="str">
        <f t="array" ref="G666">IFERROR(IF(INDEX('Disaggregation Data'!$M$475:$M$826,MATCH(RIGHT(X666,255),RIGHT('Disaggregation Data'!$J$475:$J$826,255),0))=0,(E666/F666)*100,INDEX('Disaggregation Data'!$M$475:$M$826,MATCH(RIGHT(X666,255),RIGHT('Disaggregation Data'!J$475:$J$826,255),0))),"")</f>
        <v/>
      </c>
      <c r="H666" s="392" t="str">
        <f t="array" ref="H666">IFERROR(IF(INDEX('Disaggregation Data'!$N$475:$N$826,MATCH(RIGHT(X666,255),RIGHT('Disaggregation Data'!$J$475:$J$826,255),0))=0,"",INDEX('Disaggregation Data'!$N$475:$N$826,MATCH(RIGHT(X666,255),RIGHT('Disaggregation Data'!J$475:$J$826,255),0))),"")</f>
        <v/>
      </c>
      <c r="I666" s="496"/>
      <c r="J666" s="496"/>
      <c r="K666" s="496"/>
      <c r="L666" s="496"/>
      <c r="M666" s="496"/>
      <c r="N666" s="496"/>
      <c r="O666" s="496"/>
      <c r="P666" s="496"/>
      <c r="Q666" s="496"/>
      <c r="R666" s="496"/>
      <c r="S666" s="496"/>
      <c r="T666" s="496"/>
      <c r="U666" s="392" t="str">
        <f t="array" ref="U666">IFERROR(IF(INDEX('Disaggregation Data'!$O$475:$O$826,MATCH(RIGHT(X666,255),RIGHT('Disaggregation Data'!$J$475:$J$826,255),0))=0,"",INDEX('Disaggregation Data'!$O$475:$O$826,MATCH(RIGHT(X666,255),RIGHT('Disaggregation Data'!J$475:$J$826,255),0))),"")</f>
        <v/>
      </c>
      <c r="V666" s="405" t="str">
        <f t="array" ref="V666">IFERROR(IF(INDEX('Disaggregation Data'!$P$475:$P$826,MATCH(RIGHT(X666,255),RIGHT('Disaggregation Data'!$J$475:$J$826,255),0))=0,"",INDEX('Disaggregation Data'!$P$475:$P$826,MATCH(RIGHT(X666,255),RIGHT('Disaggregation Data'!J$475:$J$826,255),0))),"")</f>
        <v/>
      </c>
      <c r="W666" s="497"/>
      <c r="X666" s="497" t="str">
        <f t="shared" si="40"/>
        <v/>
      </c>
      <c r="Y666" s="497">
        <f t="shared" si="41"/>
        <v>19</v>
      </c>
      <c r="Z666" s="497" t="str">
        <f t="shared" si="42"/>
        <v/>
      </c>
      <c r="AA666" s="497" t="b">
        <f t="shared" si="43"/>
        <v>0</v>
      </c>
      <c r="AB666" s="497" t="s">
        <v>2247</v>
      </c>
      <c r="AC666" s="497" t="str">
        <f t="array" ref="AC666">IFERROR(IF(INDEX('Disaggregation Records'!$G$95:$G$183,MATCH(LEFT(Z666,255),LEFT('Disaggregation Records'!$D$95:$D$183,255),0))=0,"",INDEX('Disaggregation Records'!$G$95:$G$183,MATCH(LEFT(Z666,255),LEFT('Disaggregation Records'!$D$95:$D$183,255),0))),"")</f>
        <v/>
      </c>
      <c r="AD666" s="497" t="s">
        <v>820</v>
      </c>
      <c r="AE666" s="218"/>
      <c r="AF666" s="494"/>
      <c r="AG666" s="494"/>
    </row>
    <row r="667" spans="1:33" ht="37.5" customHeight="1" x14ac:dyDescent="0.25">
      <c r="A667" s="367">
        <v>19</v>
      </c>
      <c r="B667" s="386" t="str">
        <f>IFERROR(VLOOKUP(A667,'Coverage Indicators - Section D'!$A$10:$Y$47,25,FALSE),"")</f>
        <v/>
      </c>
      <c r="C667" s="490" t="str">
        <f t="array" ref="C667">IFERROR(IF(INDEX('Disaggregation Records'!$E$95:$E$183,MATCH(RIGHT(Z667,255),RIGHT('Disaggregation Records'!$D$95:$D$183,255),0))=0,"",INDEX('Disaggregation Records'!$E$95:$E$183,MATCH(RIGHT(Z667,255),RIGHT('Disaggregation Records'!$D$95:$D$183,255),0))),"")</f>
        <v/>
      </c>
      <c r="D667" s="490" t="str">
        <f t="array" ref="D667">IFERROR(IF(INDEX('Disaggregation Records'!$F$95:$F$183,MATCH(RIGHT(Z667,255),RIGHT('Disaggregation Records'!$D$95:$D$183,255),0))=0,"",INDEX('Disaggregation Records'!$F$95:$F$183,MATCH(RIGHT(Z667,255),RIGHT('Disaggregation Records'!$D$95:$D$183,255),0))),"")</f>
        <v/>
      </c>
      <c r="E667" s="388" t="str">
        <f t="array" ref="E667">IFERROR(IF(INDEX('Disaggregation Data'!$K$475:$K$826,MATCH(RIGHT(X667,255),RIGHT('Disaggregation Data'!$J$475:$J$826,255),0))=0,"",INDEX('Disaggregation Data'!$K$475:$K$826,MATCH(RIGHT(X667,255),RIGHT('Disaggregation Data'!J$475:$J$826,255),0))),"")</f>
        <v/>
      </c>
      <c r="F667" s="389" t="str">
        <f t="array" ref="F667">IFERROR(IF(INDEX('Disaggregation Data'!$L$475:$L$826,MATCH(RIGHT(X667,255),RIGHT('Disaggregation Data'!$J$475:$J$826,255),0))=0,"",INDEX('Disaggregation Data'!$L$475:$L$826,MATCH(RIGHT(X667,255),RIGHT('Disaggregation Data'!J$475:$J$826,255),0))),"")</f>
        <v/>
      </c>
      <c r="G667" s="458" t="str">
        <f t="array" ref="G667">IFERROR(IF(INDEX('Disaggregation Data'!$M$475:$M$826,MATCH(RIGHT(X667,255),RIGHT('Disaggregation Data'!$J$475:$J$826,255),0))=0,(E667/F667)*100,INDEX('Disaggregation Data'!$M$475:$M$826,MATCH(RIGHT(X667,255),RIGHT('Disaggregation Data'!J$475:$J$826,255),0))),"")</f>
        <v/>
      </c>
      <c r="H667" s="392" t="str">
        <f t="array" ref="H667">IFERROR(IF(INDEX('Disaggregation Data'!$N$475:$N$826,MATCH(RIGHT(X667,255),RIGHT('Disaggregation Data'!$J$475:$J$826,255),0))=0,"",INDEX('Disaggregation Data'!$N$475:$N$826,MATCH(RIGHT(X667,255),RIGHT('Disaggregation Data'!J$475:$J$826,255),0))),"")</f>
        <v/>
      </c>
      <c r="I667" s="496"/>
      <c r="J667" s="496"/>
      <c r="K667" s="496"/>
      <c r="L667" s="496"/>
      <c r="M667" s="496"/>
      <c r="N667" s="496"/>
      <c r="O667" s="496"/>
      <c r="P667" s="496"/>
      <c r="Q667" s="496"/>
      <c r="R667" s="496"/>
      <c r="S667" s="496"/>
      <c r="T667" s="496"/>
      <c r="U667" s="392" t="str">
        <f t="array" ref="U667">IFERROR(IF(INDEX('Disaggregation Data'!$O$475:$O$826,MATCH(RIGHT(X667,255),RIGHT('Disaggregation Data'!$J$475:$J$826,255),0))=0,"",INDEX('Disaggregation Data'!$O$475:$O$826,MATCH(RIGHT(X667,255),RIGHT('Disaggregation Data'!J$475:$J$826,255),0))),"")</f>
        <v/>
      </c>
      <c r="V667" s="405" t="str">
        <f t="array" ref="V667">IFERROR(IF(INDEX('Disaggregation Data'!$P$475:$P$826,MATCH(RIGHT(X667,255),RIGHT('Disaggregation Data'!$J$475:$J$826,255),0))=0,"",INDEX('Disaggregation Data'!$P$475:$P$826,MATCH(RIGHT(X667,255),RIGHT('Disaggregation Data'!J$475:$J$826,255),0))),"")</f>
        <v/>
      </c>
      <c r="W667" s="497"/>
      <c r="X667" s="497" t="str">
        <f t="shared" si="40"/>
        <v/>
      </c>
      <c r="Y667" s="497">
        <f t="shared" si="41"/>
        <v>20</v>
      </c>
      <c r="Z667" s="497" t="str">
        <f t="shared" si="42"/>
        <v/>
      </c>
      <c r="AA667" s="497" t="b">
        <f t="shared" si="43"/>
        <v>0</v>
      </c>
      <c r="AB667" s="497" t="s">
        <v>2248</v>
      </c>
      <c r="AC667" s="497" t="str">
        <f t="array" ref="AC667">IFERROR(IF(INDEX('Disaggregation Records'!$G$95:$G$183,MATCH(LEFT(Z667,255),LEFT('Disaggregation Records'!$D$95:$D$183,255),0))=0,"",INDEX('Disaggregation Records'!$G$95:$G$183,MATCH(LEFT(Z667,255),LEFT('Disaggregation Records'!$D$95:$D$183,255),0))),"")</f>
        <v/>
      </c>
      <c r="AD667" s="497" t="s">
        <v>821</v>
      </c>
      <c r="AE667" s="218"/>
      <c r="AF667" s="494"/>
      <c r="AG667" s="494"/>
    </row>
    <row r="668" spans="1:33" ht="37.5" customHeight="1" x14ac:dyDescent="0.25">
      <c r="A668" s="367">
        <v>19</v>
      </c>
      <c r="B668" s="386" t="str">
        <f>IFERROR(VLOOKUP(A668,'Coverage Indicators - Section D'!$A$10:$Y$47,25,FALSE),"")</f>
        <v/>
      </c>
      <c r="C668" s="490" t="str">
        <f t="array" ref="C668">IFERROR(IF(INDEX('Disaggregation Records'!$E$95:$E$183,MATCH(RIGHT(Z668,255),RIGHT('Disaggregation Records'!$D$95:$D$183,255),0))=0,"",INDEX('Disaggregation Records'!$E$95:$E$183,MATCH(RIGHT(Z668,255),RIGHT('Disaggregation Records'!$D$95:$D$183,255),0))),"")</f>
        <v/>
      </c>
      <c r="D668" s="490" t="str">
        <f t="array" ref="D668">IFERROR(IF(INDEX('Disaggregation Records'!$F$95:$F$183,MATCH(RIGHT(Z668,255),RIGHT('Disaggregation Records'!$D$95:$D$183,255),0))=0,"",INDEX('Disaggregation Records'!$F$95:$F$183,MATCH(RIGHT(Z668,255),RIGHT('Disaggregation Records'!$D$95:$D$183,255),0))),"")</f>
        <v/>
      </c>
      <c r="E668" s="388" t="str">
        <f t="array" ref="E668">IFERROR(IF(INDEX('Disaggregation Data'!$K$475:$K$826,MATCH(RIGHT(X668,255),RIGHT('Disaggregation Data'!$J$475:$J$826,255),0))=0,"",INDEX('Disaggregation Data'!$K$475:$K$826,MATCH(RIGHT(X668,255),RIGHT('Disaggregation Data'!J$475:$J$826,255),0))),"")</f>
        <v/>
      </c>
      <c r="F668" s="389" t="str">
        <f t="array" ref="F668">IFERROR(IF(INDEX('Disaggregation Data'!$L$475:$L$826,MATCH(RIGHT(X668,255),RIGHT('Disaggregation Data'!$J$475:$J$826,255),0))=0,"",INDEX('Disaggregation Data'!$L$475:$L$826,MATCH(RIGHT(X668,255),RIGHT('Disaggregation Data'!J$475:$J$826,255),0))),"")</f>
        <v/>
      </c>
      <c r="G668" s="458" t="str">
        <f t="array" ref="G668">IFERROR(IF(INDEX('Disaggregation Data'!$M$475:$M$826,MATCH(RIGHT(X668,255),RIGHT('Disaggregation Data'!$J$475:$J$826,255),0))=0,(E668/F668)*100,INDEX('Disaggregation Data'!$M$475:$M$826,MATCH(RIGHT(X668,255),RIGHT('Disaggregation Data'!J$475:$J$826,255),0))),"")</f>
        <v/>
      </c>
      <c r="H668" s="392" t="str">
        <f t="array" ref="H668">IFERROR(IF(INDEX('Disaggregation Data'!$N$475:$N$826,MATCH(RIGHT(X668,255),RIGHT('Disaggregation Data'!$J$475:$J$826,255),0))=0,"",INDEX('Disaggregation Data'!$N$475:$N$826,MATCH(RIGHT(X668,255),RIGHT('Disaggregation Data'!J$475:$J$826,255),0))),"")</f>
        <v/>
      </c>
      <c r="I668" s="496"/>
      <c r="J668" s="496"/>
      <c r="K668" s="496"/>
      <c r="L668" s="496"/>
      <c r="M668" s="496"/>
      <c r="N668" s="496"/>
      <c r="O668" s="496"/>
      <c r="P668" s="496"/>
      <c r="Q668" s="496"/>
      <c r="R668" s="496"/>
      <c r="S668" s="496"/>
      <c r="T668" s="496"/>
      <c r="U668" s="392" t="str">
        <f t="array" ref="U668">IFERROR(IF(INDEX('Disaggregation Data'!$O$475:$O$826,MATCH(RIGHT(X668,255),RIGHT('Disaggregation Data'!$J$475:$J$826,255),0))=0,"",INDEX('Disaggregation Data'!$O$475:$O$826,MATCH(RIGHT(X668,255),RIGHT('Disaggregation Data'!J$475:$J$826,255),0))),"")</f>
        <v/>
      </c>
      <c r="V668" s="405" t="str">
        <f t="array" ref="V668">IFERROR(IF(INDEX('Disaggregation Data'!$P$475:$P$826,MATCH(RIGHT(X668,255),RIGHT('Disaggregation Data'!$J$475:$J$826,255),0))=0,"",INDEX('Disaggregation Data'!$P$475:$P$826,MATCH(RIGHT(X668,255),RIGHT('Disaggregation Data'!J$475:$J$826,255),0))),"")</f>
        <v/>
      </c>
      <c r="W668" s="497"/>
      <c r="X668" s="497" t="str">
        <f t="shared" si="40"/>
        <v/>
      </c>
      <c r="Y668" s="497">
        <f t="shared" si="41"/>
        <v>21</v>
      </c>
      <c r="Z668" s="497" t="str">
        <f t="shared" si="42"/>
        <v/>
      </c>
      <c r="AA668" s="497" t="b">
        <f t="shared" si="43"/>
        <v>0</v>
      </c>
      <c r="AB668" s="497" t="s">
        <v>2249</v>
      </c>
      <c r="AC668" s="497" t="str">
        <f t="array" ref="AC668">IFERROR(IF(INDEX('Disaggregation Records'!$G$95:$G$183,MATCH(LEFT(Z668,255),LEFT('Disaggregation Records'!$D$95:$D$183,255),0))=0,"",INDEX('Disaggregation Records'!$G$95:$G$183,MATCH(LEFT(Z668,255),LEFT('Disaggregation Records'!$D$95:$D$183,255),0))),"")</f>
        <v/>
      </c>
      <c r="AD668" s="497" t="s">
        <v>821</v>
      </c>
      <c r="AE668" s="218"/>
      <c r="AF668" s="494"/>
      <c r="AG668" s="494"/>
    </row>
    <row r="669" spans="1:33" ht="37.5" customHeight="1" x14ac:dyDescent="0.25">
      <c r="A669" s="367">
        <v>19</v>
      </c>
      <c r="B669" s="386" t="str">
        <f>IFERROR(VLOOKUP(A669,'Coverage Indicators - Section D'!$A$10:$Y$47,25,FALSE),"")</f>
        <v/>
      </c>
      <c r="C669" s="490" t="str">
        <f t="array" ref="C669">IFERROR(IF(INDEX('Disaggregation Records'!$E$95:$E$183,MATCH(RIGHT(Z669,255),RIGHT('Disaggregation Records'!$D$95:$D$183,255),0))=0,"",INDEX('Disaggregation Records'!$E$95:$E$183,MATCH(RIGHT(Z669,255),RIGHT('Disaggregation Records'!$D$95:$D$183,255),0))),"")</f>
        <v/>
      </c>
      <c r="D669" s="490" t="str">
        <f t="array" ref="D669">IFERROR(IF(INDEX('Disaggregation Records'!$F$95:$F$183,MATCH(RIGHT(Z669,255),RIGHT('Disaggregation Records'!$D$95:$D$183,255),0))=0,"",INDEX('Disaggregation Records'!$F$95:$F$183,MATCH(RIGHT(Z669,255),RIGHT('Disaggregation Records'!$D$95:$D$183,255),0))),"")</f>
        <v/>
      </c>
      <c r="E669" s="388" t="str">
        <f t="array" ref="E669">IFERROR(IF(INDEX('Disaggregation Data'!$K$475:$K$826,MATCH(RIGHT(X669,255),RIGHT('Disaggregation Data'!$J$475:$J$826,255),0))=0,"",INDEX('Disaggregation Data'!$K$475:$K$826,MATCH(RIGHT(X669,255),RIGHT('Disaggregation Data'!J$475:$J$826,255),0))),"")</f>
        <v/>
      </c>
      <c r="F669" s="389" t="str">
        <f t="array" ref="F669">IFERROR(IF(INDEX('Disaggregation Data'!$L$475:$L$826,MATCH(RIGHT(X669,255),RIGHT('Disaggregation Data'!$J$475:$J$826,255),0))=0,"",INDEX('Disaggregation Data'!$L$475:$L$826,MATCH(RIGHT(X669,255),RIGHT('Disaggregation Data'!J$475:$J$826,255),0))),"")</f>
        <v/>
      </c>
      <c r="G669" s="458" t="str">
        <f t="array" ref="G669">IFERROR(IF(INDEX('Disaggregation Data'!$M$475:$M$826,MATCH(RIGHT(X669,255),RIGHT('Disaggregation Data'!$J$475:$J$826,255),0))=0,(E669/F669)*100,INDEX('Disaggregation Data'!$M$475:$M$826,MATCH(RIGHT(X669,255),RIGHT('Disaggregation Data'!J$475:$J$826,255),0))),"")</f>
        <v/>
      </c>
      <c r="H669" s="392" t="str">
        <f t="array" ref="H669">IFERROR(IF(INDEX('Disaggregation Data'!$N$475:$N$826,MATCH(RIGHT(X669,255),RIGHT('Disaggregation Data'!$J$475:$J$826,255),0))=0,"",INDEX('Disaggregation Data'!$N$475:$N$826,MATCH(RIGHT(X669,255),RIGHT('Disaggregation Data'!J$475:$J$826,255),0))),"")</f>
        <v/>
      </c>
      <c r="I669" s="496"/>
      <c r="J669" s="496"/>
      <c r="K669" s="496"/>
      <c r="L669" s="496"/>
      <c r="M669" s="496"/>
      <c r="N669" s="496"/>
      <c r="O669" s="496"/>
      <c r="P669" s="496"/>
      <c r="Q669" s="496"/>
      <c r="R669" s="496"/>
      <c r="S669" s="496"/>
      <c r="T669" s="496"/>
      <c r="U669" s="392" t="str">
        <f t="array" ref="U669">IFERROR(IF(INDEX('Disaggregation Data'!$O$475:$O$826,MATCH(RIGHT(X669,255),RIGHT('Disaggregation Data'!$J$475:$J$826,255),0))=0,"",INDEX('Disaggregation Data'!$O$475:$O$826,MATCH(RIGHT(X669,255),RIGHT('Disaggregation Data'!J$475:$J$826,255),0))),"")</f>
        <v/>
      </c>
      <c r="V669" s="405" t="str">
        <f t="array" ref="V669">IFERROR(IF(INDEX('Disaggregation Data'!$P$475:$P$826,MATCH(RIGHT(X669,255),RIGHT('Disaggregation Data'!$J$475:$J$826,255),0))=0,"",INDEX('Disaggregation Data'!$P$475:$P$826,MATCH(RIGHT(X669,255),RIGHT('Disaggregation Data'!J$475:$J$826,255),0))),"")</f>
        <v/>
      </c>
      <c r="W669" s="497"/>
      <c r="X669" s="497" t="str">
        <f t="shared" si="40"/>
        <v/>
      </c>
      <c r="Y669" s="497">
        <f t="shared" si="41"/>
        <v>22</v>
      </c>
      <c r="Z669" s="497" t="str">
        <f t="shared" si="42"/>
        <v/>
      </c>
      <c r="AA669" s="497" t="b">
        <f t="shared" si="43"/>
        <v>0</v>
      </c>
      <c r="AB669" s="497" t="s">
        <v>2250</v>
      </c>
      <c r="AC669" s="497" t="str">
        <f t="array" ref="AC669">IFERROR(IF(INDEX('Disaggregation Records'!$G$95:$G$183,MATCH(LEFT(Z669,255),LEFT('Disaggregation Records'!$D$95:$D$183,255),0))=0,"",INDEX('Disaggregation Records'!$G$95:$G$183,MATCH(LEFT(Z669,255),LEFT('Disaggregation Records'!$D$95:$D$183,255),0))),"")</f>
        <v/>
      </c>
      <c r="AD669" s="497" t="s">
        <v>821</v>
      </c>
      <c r="AE669" s="218"/>
      <c r="AF669" s="494"/>
      <c r="AG669" s="494"/>
    </row>
    <row r="670" spans="1:33" ht="37.5" customHeight="1" x14ac:dyDescent="0.25">
      <c r="A670" s="367">
        <v>19</v>
      </c>
      <c r="B670" s="386" t="str">
        <f>IFERROR(VLOOKUP(A670,'Coverage Indicators - Section D'!$A$10:$Y$47,25,FALSE),"")</f>
        <v/>
      </c>
      <c r="C670" s="490" t="str">
        <f t="array" ref="C670">IFERROR(IF(INDEX('Disaggregation Records'!$E$95:$E$183,MATCH(RIGHT(Z670,255),RIGHT('Disaggregation Records'!$D$95:$D$183,255),0))=0,"",INDEX('Disaggregation Records'!$E$95:$E$183,MATCH(RIGHT(Z670,255),RIGHT('Disaggregation Records'!$D$95:$D$183,255),0))),"")</f>
        <v/>
      </c>
      <c r="D670" s="490" t="str">
        <f t="array" ref="D670">IFERROR(IF(INDEX('Disaggregation Records'!$F$95:$F$183,MATCH(RIGHT(Z670,255),RIGHT('Disaggregation Records'!$D$95:$D$183,255),0))=0,"",INDEX('Disaggregation Records'!$F$95:$F$183,MATCH(RIGHT(Z670,255),RIGHT('Disaggregation Records'!$D$95:$D$183,255),0))),"")</f>
        <v/>
      </c>
      <c r="E670" s="388" t="str">
        <f t="array" ref="E670">IFERROR(IF(INDEX('Disaggregation Data'!$K$475:$K$826,MATCH(RIGHT(X670,255),RIGHT('Disaggregation Data'!$J$475:$J$826,255),0))=0,"",INDEX('Disaggregation Data'!$K$475:$K$826,MATCH(RIGHT(X670,255),RIGHT('Disaggregation Data'!J$475:$J$826,255),0))),"")</f>
        <v/>
      </c>
      <c r="F670" s="389" t="str">
        <f t="array" ref="F670">IFERROR(IF(INDEX('Disaggregation Data'!$L$475:$L$826,MATCH(RIGHT(X670,255),RIGHT('Disaggregation Data'!$J$475:$J$826,255),0))=0,"",INDEX('Disaggregation Data'!$L$475:$L$826,MATCH(RIGHT(X670,255),RIGHT('Disaggregation Data'!J$475:$J$826,255),0))),"")</f>
        <v/>
      </c>
      <c r="G670" s="458" t="str">
        <f t="array" ref="G670">IFERROR(IF(INDEX('Disaggregation Data'!$M$475:$M$826,MATCH(RIGHT(X670,255),RIGHT('Disaggregation Data'!$J$475:$J$826,255),0))=0,(E670/F670)*100,INDEX('Disaggregation Data'!$M$475:$M$826,MATCH(RIGHT(X670,255),RIGHT('Disaggregation Data'!J$475:$J$826,255),0))),"")</f>
        <v/>
      </c>
      <c r="H670" s="392" t="str">
        <f t="array" ref="H670">IFERROR(IF(INDEX('Disaggregation Data'!$N$475:$N$826,MATCH(RIGHT(X670,255),RIGHT('Disaggregation Data'!$J$475:$J$826,255),0))=0,"",INDEX('Disaggregation Data'!$N$475:$N$826,MATCH(RIGHT(X670,255),RIGHT('Disaggregation Data'!J$475:$J$826,255),0))),"")</f>
        <v/>
      </c>
      <c r="I670" s="496"/>
      <c r="J670" s="496"/>
      <c r="K670" s="496"/>
      <c r="L670" s="496"/>
      <c r="M670" s="496"/>
      <c r="N670" s="496"/>
      <c r="O670" s="496"/>
      <c r="P670" s="496"/>
      <c r="Q670" s="496"/>
      <c r="R670" s="496"/>
      <c r="S670" s="496"/>
      <c r="T670" s="496"/>
      <c r="U670" s="392" t="str">
        <f t="array" ref="U670">IFERROR(IF(INDEX('Disaggregation Data'!$O$475:$O$826,MATCH(RIGHT(X670,255),RIGHT('Disaggregation Data'!$J$475:$J$826,255),0))=0,"",INDEX('Disaggregation Data'!$O$475:$O$826,MATCH(RIGHT(X670,255),RIGHT('Disaggregation Data'!J$475:$J$826,255),0))),"")</f>
        <v/>
      </c>
      <c r="V670" s="405" t="str">
        <f t="array" ref="V670">IFERROR(IF(INDEX('Disaggregation Data'!$P$475:$P$826,MATCH(RIGHT(X670,255),RIGHT('Disaggregation Data'!$J$475:$J$826,255),0))=0,"",INDEX('Disaggregation Data'!$P$475:$P$826,MATCH(RIGHT(X670,255),RIGHT('Disaggregation Data'!J$475:$J$826,255),0))),"")</f>
        <v/>
      </c>
      <c r="W670" s="497"/>
      <c r="X670" s="497" t="str">
        <f t="shared" si="40"/>
        <v/>
      </c>
      <c r="Y670" s="497">
        <f t="shared" si="41"/>
        <v>23</v>
      </c>
      <c r="Z670" s="497" t="str">
        <f t="shared" si="42"/>
        <v/>
      </c>
      <c r="AA670" s="497" t="b">
        <f t="shared" si="43"/>
        <v>0</v>
      </c>
      <c r="AB670" s="497" t="s">
        <v>2251</v>
      </c>
      <c r="AC670" s="497" t="str">
        <f t="array" ref="AC670">IFERROR(IF(INDEX('Disaggregation Records'!$G$95:$G$183,MATCH(LEFT(Z670,255),LEFT('Disaggregation Records'!$D$95:$D$183,255),0))=0,"",INDEX('Disaggregation Records'!$G$95:$G$183,MATCH(LEFT(Z670,255),LEFT('Disaggregation Records'!$D$95:$D$183,255),0))),"")</f>
        <v/>
      </c>
      <c r="AD670" s="497" t="s">
        <v>821</v>
      </c>
      <c r="AE670" s="218"/>
      <c r="AF670" s="494"/>
      <c r="AG670" s="494"/>
    </row>
    <row r="671" spans="1:33" ht="37.5" customHeight="1" x14ac:dyDescent="0.25">
      <c r="A671" s="367">
        <v>19</v>
      </c>
      <c r="B671" s="386" t="str">
        <f>IFERROR(VLOOKUP(A671,'Coverage Indicators - Section D'!$A$10:$Y$47,25,FALSE),"")</f>
        <v/>
      </c>
      <c r="C671" s="490" t="str">
        <f t="array" ref="C671">IFERROR(IF(INDEX('Disaggregation Records'!$E$95:$E$183,MATCH(RIGHT(Z671,255),RIGHT('Disaggregation Records'!$D$95:$D$183,255),0))=0,"",INDEX('Disaggregation Records'!$E$95:$E$183,MATCH(RIGHT(Z671,255),RIGHT('Disaggregation Records'!$D$95:$D$183,255),0))),"")</f>
        <v/>
      </c>
      <c r="D671" s="490" t="str">
        <f t="array" ref="D671">IFERROR(IF(INDEX('Disaggregation Records'!$F$95:$F$183,MATCH(RIGHT(Z671,255),RIGHT('Disaggregation Records'!$D$95:$D$183,255),0))=0,"",INDEX('Disaggregation Records'!$F$95:$F$183,MATCH(RIGHT(Z671,255),RIGHT('Disaggregation Records'!$D$95:$D$183,255),0))),"")</f>
        <v/>
      </c>
      <c r="E671" s="388" t="str">
        <f t="array" ref="E671">IFERROR(IF(INDEX('Disaggregation Data'!$K$475:$K$826,MATCH(RIGHT(X671,255),RIGHT('Disaggregation Data'!$J$475:$J$826,255),0))=0,"",INDEX('Disaggregation Data'!$K$475:$K$826,MATCH(RIGHT(X671,255),RIGHT('Disaggregation Data'!J$475:$J$826,255),0))),"")</f>
        <v/>
      </c>
      <c r="F671" s="389" t="str">
        <f t="array" ref="F671">IFERROR(IF(INDEX('Disaggregation Data'!$L$475:$L$826,MATCH(RIGHT(X671,255),RIGHT('Disaggregation Data'!$J$475:$J$826,255),0))=0,"",INDEX('Disaggregation Data'!$L$475:$L$826,MATCH(RIGHT(X671,255),RIGHT('Disaggregation Data'!J$475:$J$826,255),0))),"")</f>
        <v/>
      </c>
      <c r="G671" s="458" t="str">
        <f t="array" ref="G671">IFERROR(IF(INDEX('Disaggregation Data'!$M$475:$M$826,MATCH(RIGHT(X671,255),RIGHT('Disaggregation Data'!$J$475:$J$826,255),0))=0,(E671/F671)*100,INDEX('Disaggregation Data'!$M$475:$M$826,MATCH(RIGHT(X671,255),RIGHT('Disaggregation Data'!J$475:$J$826,255),0))),"")</f>
        <v/>
      </c>
      <c r="H671" s="392" t="str">
        <f t="array" ref="H671">IFERROR(IF(INDEX('Disaggregation Data'!$N$475:$N$826,MATCH(RIGHT(X671,255),RIGHT('Disaggregation Data'!$J$475:$J$826,255),0))=0,"",INDEX('Disaggregation Data'!$N$475:$N$826,MATCH(RIGHT(X671,255),RIGHT('Disaggregation Data'!J$475:$J$826,255),0))),"")</f>
        <v/>
      </c>
      <c r="I671" s="496"/>
      <c r="J671" s="496"/>
      <c r="K671" s="496"/>
      <c r="L671" s="496"/>
      <c r="M671" s="496"/>
      <c r="N671" s="496"/>
      <c r="O671" s="496"/>
      <c r="P671" s="496"/>
      <c r="Q671" s="496"/>
      <c r="R671" s="496"/>
      <c r="S671" s="496"/>
      <c r="T671" s="496"/>
      <c r="U671" s="392" t="str">
        <f t="array" ref="U671">IFERROR(IF(INDEX('Disaggregation Data'!$O$475:$O$826,MATCH(RIGHT(X671,255),RIGHT('Disaggregation Data'!$J$475:$J$826,255),0))=0,"",INDEX('Disaggregation Data'!$O$475:$O$826,MATCH(RIGHT(X671,255),RIGHT('Disaggregation Data'!J$475:$J$826,255),0))),"")</f>
        <v/>
      </c>
      <c r="V671" s="405" t="str">
        <f t="array" ref="V671">IFERROR(IF(INDEX('Disaggregation Data'!$P$475:$P$826,MATCH(RIGHT(X671,255),RIGHT('Disaggregation Data'!$J$475:$J$826,255),0))=0,"",INDEX('Disaggregation Data'!$P$475:$P$826,MATCH(RIGHT(X671,255),RIGHT('Disaggregation Data'!J$475:$J$826,255),0))),"")</f>
        <v/>
      </c>
      <c r="W671" s="497"/>
      <c r="X671" s="497" t="str">
        <f t="shared" si="40"/>
        <v/>
      </c>
      <c r="Y671" s="497">
        <f t="shared" si="41"/>
        <v>24</v>
      </c>
      <c r="Z671" s="497" t="str">
        <f t="shared" si="42"/>
        <v/>
      </c>
      <c r="AA671" s="497" t="b">
        <f t="shared" si="43"/>
        <v>0</v>
      </c>
      <c r="AB671" s="497" t="s">
        <v>2252</v>
      </c>
      <c r="AC671" s="497" t="str">
        <f t="array" ref="AC671">IFERROR(IF(INDEX('Disaggregation Records'!$G$95:$G$183,MATCH(LEFT(Z671,255),LEFT('Disaggregation Records'!$D$95:$D$183,255),0))=0,"",INDEX('Disaggregation Records'!$G$95:$G$183,MATCH(LEFT(Z671,255),LEFT('Disaggregation Records'!$D$95:$D$183,255),0))),"")</f>
        <v/>
      </c>
      <c r="AD671" s="497" t="s">
        <v>821</v>
      </c>
      <c r="AE671" s="218"/>
      <c r="AF671" s="494"/>
      <c r="AG671" s="494"/>
    </row>
    <row r="672" spans="1:33" ht="37.5" customHeight="1" x14ac:dyDescent="0.25">
      <c r="A672" s="367">
        <v>19</v>
      </c>
      <c r="B672" s="386" t="str">
        <f>IFERROR(VLOOKUP(A672,'Coverage Indicators - Section D'!$A$10:$Y$47,25,FALSE),"")</f>
        <v/>
      </c>
      <c r="C672" s="490" t="str">
        <f t="array" ref="C672">IFERROR(IF(INDEX('Disaggregation Records'!$E$95:$E$183,MATCH(RIGHT(Z672,255),RIGHT('Disaggregation Records'!$D$95:$D$183,255),0))=0,"",INDEX('Disaggregation Records'!$E$95:$E$183,MATCH(RIGHT(Z672,255),RIGHT('Disaggregation Records'!$D$95:$D$183,255),0))),"")</f>
        <v/>
      </c>
      <c r="D672" s="490" t="str">
        <f t="array" ref="D672">IFERROR(IF(INDEX('Disaggregation Records'!$F$95:$F$183,MATCH(RIGHT(Z672,255),RIGHT('Disaggregation Records'!$D$95:$D$183,255),0))=0,"",INDEX('Disaggregation Records'!$F$95:$F$183,MATCH(RIGHT(Z672,255),RIGHT('Disaggregation Records'!$D$95:$D$183,255),0))),"")</f>
        <v/>
      </c>
      <c r="E672" s="388" t="str">
        <f t="array" ref="E672">IFERROR(IF(INDEX('Disaggregation Data'!$K$475:$K$826,MATCH(RIGHT(X672,255),RIGHT('Disaggregation Data'!$J$475:$J$826,255),0))=0,"",INDEX('Disaggregation Data'!$K$475:$K$826,MATCH(RIGHT(X672,255),RIGHT('Disaggregation Data'!J$475:$J$826,255),0))),"")</f>
        <v/>
      </c>
      <c r="F672" s="389" t="str">
        <f t="array" ref="F672">IFERROR(IF(INDEX('Disaggregation Data'!$L$475:$L$826,MATCH(RIGHT(X672,255),RIGHT('Disaggregation Data'!$J$475:$J$826,255),0))=0,"",INDEX('Disaggregation Data'!$L$475:$L$826,MATCH(RIGHT(X672,255),RIGHT('Disaggregation Data'!J$475:$J$826,255),0))),"")</f>
        <v/>
      </c>
      <c r="G672" s="458" t="str">
        <f t="array" ref="G672">IFERROR(IF(INDEX('Disaggregation Data'!$M$475:$M$826,MATCH(RIGHT(X672,255),RIGHT('Disaggregation Data'!$J$475:$J$826,255),0))=0,(E672/F672)*100,INDEX('Disaggregation Data'!$M$475:$M$826,MATCH(RIGHT(X672,255),RIGHT('Disaggregation Data'!J$475:$J$826,255),0))),"")</f>
        <v/>
      </c>
      <c r="H672" s="392" t="str">
        <f t="array" ref="H672">IFERROR(IF(INDEX('Disaggregation Data'!$N$475:$N$826,MATCH(RIGHT(X672,255),RIGHT('Disaggregation Data'!$J$475:$J$826,255),0))=0,"",INDEX('Disaggregation Data'!$N$475:$N$826,MATCH(RIGHT(X672,255),RIGHT('Disaggregation Data'!J$475:$J$826,255),0))),"")</f>
        <v/>
      </c>
      <c r="I672" s="496"/>
      <c r="J672" s="496"/>
      <c r="K672" s="496"/>
      <c r="L672" s="496"/>
      <c r="M672" s="496"/>
      <c r="N672" s="496"/>
      <c r="O672" s="496"/>
      <c r="P672" s="496"/>
      <c r="Q672" s="496"/>
      <c r="R672" s="496"/>
      <c r="S672" s="496"/>
      <c r="T672" s="496"/>
      <c r="U672" s="392" t="str">
        <f t="array" ref="U672">IFERROR(IF(INDEX('Disaggregation Data'!$O$475:$O$826,MATCH(RIGHT(X672,255),RIGHT('Disaggregation Data'!$J$475:$J$826,255),0))=0,"",INDEX('Disaggregation Data'!$O$475:$O$826,MATCH(RIGHT(X672,255),RIGHT('Disaggregation Data'!J$475:$J$826,255),0))),"")</f>
        <v/>
      </c>
      <c r="V672" s="405" t="str">
        <f t="array" ref="V672">IFERROR(IF(INDEX('Disaggregation Data'!$P$475:$P$826,MATCH(RIGHT(X672,255),RIGHT('Disaggregation Data'!$J$475:$J$826,255),0))=0,"",INDEX('Disaggregation Data'!$P$475:$P$826,MATCH(RIGHT(X672,255),RIGHT('Disaggregation Data'!J$475:$J$826,255),0))),"")</f>
        <v/>
      </c>
      <c r="W672" s="497"/>
      <c r="X672" s="497" t="str">
        <f t="shared" si="40"/>
        <v/>
      </c>
      <c r="Y672" s="497">
        <f t="shared" si="41"/>
        <v>25</v>
      </c>
      <c r="Z672" s="497" t="str">
        <f t="shared" si="42"/>
        <v/>
      </c>
      <c r="AA672" s="497" t="b">
        <f t="shared" si="43"/>
        <v>0</v>
      </c>
      <c r="AB672" s="497" t="s">
        <v>2253</v>
      </c>
      <c r="AC672" s="497" t="str">
        <f t="array" ref="AC672">IFERROR(IF(INDEX('Disaggregation Records'!$G$95:$G$183,MATCH(LEFT(Z672,255),LEFT('Disaggregation Records'!$D$95:$D$183,255),0))=0,"",INDEX('Disaggregation Records'!$G$95:$G$183,MATCH(LEFT(Z672,255),LEFT('Disaggregation Records'!$D$95:$D$183,255),0))),"")</f>
        <v/>
      </c>
      <c r="AD672" s="497" t="s">
        <v>821</v>
      </c>
      <c r="AE672" s="218"/>
      <c r="AF672" s="494"/>
      <c r="AG672" s="494"/>
    </row>
    <row r="673" spans="1:33" ht="37.5" customHeight="1" x14ac:dyDescent="0.25">
      <c r="A673" s="367">
        <v>19</v>
      </c>
      <c r="B673" s="386" t="str">
        <f>IFERROR(VLOOKUP(A673,'Coverage Indicators - Section D'!$A$10:$Y$47,25,FALSE),"")</f>
        <v/>
      </c>
      <c r="C673" s="490" t="str">
        <f t="array" ref="C673">IFERROR(IF(INDEX('Disaggregation Records'!$E$95:$E$183,MATCH(RIGHT(Z673,255),RIGHT('Disaggregation Records'!$D$95:$D$183,255),0))=0,"",INDEX('Disaggregation Records'!$E$95:$E$183,MATCH(RIGHT(Z673,255),RIGHT('Disaggregation Records'!$D$95:$D$183,255),0))),"")</f>
        <v/>
      </c>
      <c r="D673" s="490" t="str">
        <f t="array" ref="D673">IFERROR(IF(INDEX('Disaggregation Records'!$F$95:$F$183,MATCH(RIGHT(Z673,255),RIGHT('Disaggregation Records'!$D$95:$D$183,255),0))=0,"",INDEX('Disaggregation Records'!$F$95:$F$183,MATCH(RIGHT(Z673,255),RIGHT('Disaggregation Records'!$D$95:$D$183,255),0))),"")</f>
        <v/>
      </c>
      <c r="E673" s="388" t="str">
        <f t="array" ref="E673">IFERROR(IF(INDEX('Disaggregation Data'!$K$475:$K$826,MATCH(RIGHT(X673,255),RIGHT('Disaggregation Data'!$J$475:$J$826,255),0))=0,"",INDEX('Disaggregation Data'!$K$475:$K$826,MATCH(RIGHT(X673,255),RIGHT('Disaggregation Data'!J$475:$J$826,255),0))),"")</f>
        <v/>
      </c>
      <c r="F673" s="389" t="str">
        <f t="array" ref="F673">IFERROR(IF(INDEX('Disaggregation Data'!$L$475:$L$826,MATCH(RIGHT(X673,255),RIGHT('Disaggregation Data'!$J$475:$J$826,255),0))=0,"",INDEX('Disaggregation Data'!$L$475:$L$826,MATCH(RIGHT(X673,255),RIGHT('Disaggregation Data'!J$475:$J$826,255),0))),"")</f>
        <v/>
      </c>
      <c r="G673" s="458" t="str">
        <f t="array" ref="G673">IFERROR(IF(INDEX('Disaggregation Data'!$M$475:$M$826,MATCH(RIGHT(X673,255),RIGHT('Disaggregation Data'!$J$475:$J$826,255),0))=0,(E673/F673)*100,INDEX('Disaggregation Data'!$M$475:$M$826,MATCH(RIGHT(X673,255),RIGHT('Disaggregation Data'!J$475:$J$826,255),0))),"")</f>
        <v/>
      </c>
      <c r="H673" s="392" t="str">
        <f t="array" ref="H673">IFERROR(IF(INDEX('Disaggregation Data'!$N$475:$N$826,MATCH(RIGHT(X673,255),RIGHT('Disaggregation Data'!$J$475:$J$826,255),0))=0,"",INDEX('Disaggregation Data'!$N$475:$N$826,MATCH(RIGHT(X673,255),RIGHT('Disaggregation Data'!J$475:$J$826,255),0))),"")</f>
        <v/>
      </c>
      <c r="I673" s="496"/>
      <c r="J673" s="496"/>
      <c r="K673" s="496"/>
      <c r="L673" s="496"/>
      <c r="M673" s="496"/>
      <c r="N673" s="496"/>
      <c r="O673" s="496"/>
      <c r="P673" s="496"/>
      <c r="Q673" s="496"/>
      <c r="R673" s="496"/>
      <c r="S673" s="496"/>
      <c r="T673" s="496"/>
      <c r="U673" s="392" t="str">
        <f t="array" ref="U673">IFERROR(IF(INDEX('Disaggregation Data'!$O$475:$O$826,MATCH(RIGHT(X673,255),RIGHT('Disaggregation Data'!$J$475:$J$826,255),0))=0,"",INDEX('Disaggregation Data'!$O$475:$O$826,MATCH(RIGHT(X673,255),RIGHT('Disaggregation Data'!J$475:$J$826,255),0))),"")</f>
        <v/>
      </c>
      <c r="V673" s="405" t="str">
        <f t="array" ref="V673">IFERROR(IF(INDEX('Disaggregation Data'!$P$475:$P$826,MATCH(RIGHT(X673,255),RIGHT('Disaggregation Data'!$J$475:$J$826,255),0))=0,"",INDEX('Disaggregation Data'!$P$475:$P$826,MATCH(RIGHT(X673,255),RIGHT('Disaggregation Data'!J$475:$J$826,255),0))),"")</f>
        <v/>
      </c>
      <c r="W673" s="497"/>
      <c r="X673" s="497" t="str">
        <f t="shared" si="40"/>
        <v/>
      </c>
      <c r="Y673" s="497">
        <f t="shared" si="41"/>
        <v>26</v>
      </c>
      <c r="Z673" s="497" t="str">
        <f t="shared" si="42"/>
        <v/>
      </c>
      <c r="AA673" s="497" t="b">
        <f t="shared" si="43"/>
        <v>0</v>
      </c>
      <c r="AB673" s="497" t="s">
        <v>2254</v>
      </c>
      <c r="AC673" s="497" t="str">
        <f t="array" ref="AC673">IFERROR(IF(INDEX('Disaggregation Records'!$G$95:$G$183,MATCH(LEFT(Z673,255),LEFT('Disaggregation Records'!$D$95:$D$183,255),0))=0,"",INDEX('Disaggregation Records'!$G$95:$G$183,MATCH(LEFT(Z673,255),LEFT('Disaggregation Records'!$D$95:$D$183,255),0))),"")</f>
        <v/>
      </c>
      <c r="AD673" s="497" t="s">
        <v>821</v>
      </c>
      <c r="AE673" s="218"/>
      <c r="AF673" s="494"/>
      <c r="AG673" s="494"/>
    </row>
    <row r="674" spans="1:33" ht="37.5" customHeight="1" x14ac:dyDescent="0.25">
      <c r="A674" s="367">
        <v>19</v>
      </c>
      <c r="B674" s="386" t="str">
        <f>IFERROR(VLOOKUP(A674,'Coverage Indicators - Section D'!$A$10:$Y$47,25,FALSE),"")</f>
        <v/>
      </c>
      <c r="C674" s="490" t="str">
        <f t="array" ref="C674">IFERROR(IF(INDEX('Disaggregation Records'!$E$95:$E$183,MATCH(RIGHT(Z674,255),RIGHT('Disaggregation Records'!$D$95:$D$183,255),0))=0,"",INDEX('Disaggregation Records'!$E$95:$E$183,MATCH(RIGHT(Z674,255),RIGHT('Disaggregation Records'!$D$95:$D$183,255),0))),"")</f>
        <v/>
      </c>
      <c r="D674" s="490" t="str">
        <f t="array" ref="D674">IFERROR(IF(INDEX('Disaggregation Records'!$F$95:$F$183,MATCH(RIGHT(Z674,255),RIGHT('Disaggregation Records'!$D$95:$D$183,255),0))=0,"",INDEX('Disaggregation Records'!$F$95:$F$183,MATCH(RIGHT(Z674,255),RIGHT('Disaggregation Records'!$D$95:$D$183,255),0))),"")</f>
        <v/>
      </c>
      <c r="E674" s="388" t="str">
        <f t="array" ref="E674">IFERROR(IF(INDEX('Disaggregation Data'!$K$475:$K$826,MATCH(RIGHT(X674,255),RIGHT('Disaggregation Data'!$J$475:$J$826,255),0))=0,"",INDEX('Disaggregation Data'!$K$475:$K$826,MATCH(RIGHT(X674,255),RIGHT('Disaggregation Data'!J$475:$J$826,255),0))),"")</f>
        <v/>
      </c>
      <c r="F674" s="389" t="str">
        <f t="array" ref="F674">IFERROR(IF(INDEX('Disaggregation Data'!$L$475:$L$826,MATCH(RIGHT(X674,255),RIGHT('Disaggregation Data'!$J$475:$J$826,255),0))=0,"",INDEX('Disaggregation Data'!$L$475:$L$826,MATCH(RIGHT(X674,255),RIGHT('Disaggregation Data'!J$475:$J$826,255),0))),"")</f>
        <v/>
      </c>
      <c r="G674" s="458" t="str">
        <f t="array" ref="G674">IFERROR(IF(INDEX('Disaggregation Data'!$M$475:$M$826,MATCH(RIGHT(X674,255),RIGHT('Disaggregation Data'!$J$475:$J$826,255),0))=0,(E674/F674)*100,INDEX('Disaggregation Data'!$M$475:$M$826,MATCH(RIGHT(X674,255),RIGHT('Disaggregation Data'!J$475:$J$826,255),0))),"")</f>
        <v/>
      </c>
      <c r="H674" s="392" t="str">
        <f t="array" ref="H674">IFERROR(IF(INDEX('Disaggregation Data'!$N$475:$N$826,MATCH(RIGHT(X674,255),RIGHT('Disaggregation Data'!$J$475:$J$826,255),0))=0,"",INDEX('Disaggregation Data'!$N$475:$N$826,MATCH(RIGHT(X674,255),RIGHT('Disaggregation Data'!J$475:$J$826,255),0))),"")</f>
        <v/>
      </c>
      <c r="I674" s="496"/>
      <c r="J674" s="496"/>
      <c r="K674" s="496"/>
      <c r="L674" s="496"/>
      <c r="M674" s="496"/>
      <c r="N674" s="496"/>
      <c r="O674" s="496"/>
      <c r="P674" s="496"/>
      <c r="Q674" s="496"/>
      <c r="R674" s="496"/>
      <c r="S674" s="496"/>
      <c r="T674" s="496"/>
      <c r="U674" s="392" t="str">
        <f t="array" ref="U674">IFERROR(IF(INDEX('Disaggregation Data'!$O$475:$O$826,MATCH(RIGHT(X674,255),RIGHT('Disaggregation Data'!$J$475:$J$826,255),0))=0,"",INDEX('Disaggregation Data'!$O$475:$O$826,MATCH(RIGHT(X674,255),RIGHT('Disaggregation Data'!J$475:$J$826,255),0))),"")</f>
        <v/>
      </c>
      <c r="V674" s="405" t="str">
        <f t="array" ref="V674">IFERROR(IF(INDEX('Disaggregation Data'!$P$475:$P$826,MATCH(RIGHT(X674,255),RIGHT('Disaggregation Data'!$J$475:$J$826,255),0))=0,"",INDEX('Disaggregation Data'!$P$475:$P$826,MATCH(RIGHT(X674,255),RIGHT('Disaggregation Data'!J$475:$J$826,255),0))),"")</f>
        <v/>
      </c>
      <c r="W674" s="497"/>
      <c r="X674" s="497" t="str">
        <f t="shared" si="40"/>
        <v/>
      </c>
      <c r="Y674" s="497">
        <f t="shared" si="41"/>
        <v>27</v>
      </c>
      <c r="Z674" s="497" t="str">
        <f t="shared" si="42"/>
        <v/>
      </c>
      <c r="AA674" s="497" t="b">
        <f t="shared" si="43"/>
        <v>0</v>
      </c>
      <c r="AB674" s="497" t="s">
        <v>2255</v>
      </c>
      <c r="AC674" s="497" t="str">
        <f t="array" ref="AC674">IFERROR(IF(INDEX('Disaggregation Records'!$G$95:$G$183,MATCH(LEFT(Z674,255),LEFT('Disaggregation Records'!$D$95:$D$183,255),0))=0,"",INDEX('Disaggregation Records'!$G$95:$G$183,MATCH(LEFT(Z674,255),LEFT('Disaggregation Records'!$D$95:$D$183,255),0))),"")</f>
        <v/>
      </c>
      <c r="AD674" s="497" t="s">
        <v>821</v>
      </c>
      <c r="AE674" s="218"/>
      <c r="AF674" s="494"/>
      <c r="AG674" s="494"/>
    </row>
    <row r="675" spans="1:33" ht="37.5" customHeight="1" x14ac:dyDescent="0.25">
      <c r="A675" s="367">
        <v>19</v>
      </c>
      <c r="B675" s="386" t="str">
        <f>IFERROR(VLOOKUP(A675,'Coverage Indicators - Section D'!$A$10:$Y$47,25,FALSE),"")</f>
        <v/>
      </c>
      <c r="C675" s="490" t="str">
        <f t="array" ref="C675">IFERROR(IF(INDEX('Disaggregation Records'!$E$95:$E$183,MATCH(RIGHT(Z675,255),RIGHT('Disaggregation Records'!$D$95:$D$183,255),0))=0,"",INDEX('Disaggregation Records'!$E$95:$E$183,MATCH(RIGHT(Z675,255),RIGHT('Disaggregation Records'!$D$95:$D$183,255),0))),"")</f>
        <v/>
      </c>
      <c r="D675" s="490" t="str">
        <f t="array" ref="D675">IFERROR(IF(INDEX('Disaggregation Records'!$F$95:$F$183,MATCH(RIGHT(Z675,255),RIGHT('Disaggregation Records'!$D$95:$D$183,255),0))=0,"",INDEX('Disaggregation Records'!$F$95:$F$183,MATCH(RIGHT(Z675,255),RIGHT('Disaggregation Records'!$D$95:$D$183,255),0))),"")</f>
        <v/>
      </c>
      <c r="E675" s="388" t="str">
        <f t="array" ref="E675">IFERROR(IF(INDEX('Disaggregation Data'!$K$475:$K$826,MATCH(RIGHT(X675,255),RIGHT('Disaggregation Data'!$J$475:$J$826,255),0))=0,"",INDEX('Disaggregation Data'!$K$475:$K$826,MATCH(RIGHT(X675,255),RIGHT('Disaggregation Data'!J$475:$J$826,255),0))),"")</f>
        <v/>
      </c>
      <c r="F675" s="389" t="str">
        <f t="array" ref="F675">IFERROR(IF(INDEX('Disaggregation Data'!$L$475:$L$826,MATCH(RIGHT(X675,255),RIGHT('Disaggregation Data'!$J$475:$J$826,255),0))=0,"",INDEX('Disaggregation Data'!$L$475:$L$826,MATCH(RIGHT(X675,255),RIGHT('Disaggregation Data'!J$475:$J$826,255),0))),"")</f>
        <v/>
      </c>
      <c r="G675" s="458" t="str">
        <f t="array" ref="G675">IFERROR(IF(INDEX('Disaggregation Data'!$M$475:$M$826,MATCH(RIGHT(X675,255),RIGHT('Disaggregation Data'!$J$475:$J$826,255),0))=0,(E675/F675)*100,INDEX('Disaggregation Data'!$M$475:$M$826,MATCH(RIGHT(X675,255),RIGHT('Disaggregation Data'!J$475:$J$826,255),0))),"")</f>
        <v/>
      </c>
      <c r="H675" s="392" t="str">
        <f t="array" ref="H675">IFERROR(IF(INDEX('Disaggregation Data'!$N$475:$N$826,MATCH(RIGHT(X675,255),RIGHT('Disaggregation Data'!$J$475:$J$826,255),0))=0,"",INDEX('Disaggregation Data'!$N$475:$N$826,MATCH(RIGHT(X675,255),RIGHT('Disaggregation Data'!J$475:$J$826,255),0))),"")</f>
        <v/>
      </c>
      <c r="I675" s="496"/>
      <c r="J675" s="496"/>
      <c r="K675" s="496"/>
      <c r="L675" s="496"/>
      <c r="M675" s="496"/>
      <c r="N675" s="496"/>
      <c r="O675" s="496"/>
      <c r="P675" s="496"/>
      <c r="Q675" s="496"/>
      <c r="R675" s="496"/>
      <c r="S675" s="496"/>
      <c r="T675" s="496"/>
      <c r="U675" s="392" t="str">
        <f t="array" ref="U675">IFERROR(IF(INDEX('Disaggregation Data'!$O$475:$O$826,MATCH(RIGHT(X675,255),RIGHT('Disaggregation Data'!$J$475:$J$826,255),0))=0,"",INDEX('Disaggregation Data'!$O$475:$O$826,MATCH(RIGHT(X675,255),RIGHT('Disaggregation Data'!J$475:$J$826,255),0))),"")</f>
        <v/>
      </c>
      <c r="V675" s="405" t="str">
        <f t="array" ref="V675">IFERROR(IF(INDEX('Disaggregation Data'!$P$475:$P$826,MATCH(RIGHT(X675,255),RIGHT('Disaggregation Data'!$J$475:$J$826,255),0))=0,"",INDEX('Disaggregation Data'!$P$475:$P$826,MATCH(RIGHT(X675,255),RIGHT('Disaggregation Data'!J$475:$J$826,255),0))),"")</f>
        <v/>
      </c>
      <c r="W675" s="497"/>
      <c r="X675" s="497" t="str">
        <f t="shared" si="40"/>
        <v/>
      </c>
      <c r="Y675" s="497">
        <f t="shared" si="41"/>
        <v>28</v>
      </c>
      <c r="Z675" s="497" t="str">
        <f t="shared" si="42"/>
        <v/>
      </c>
      <c r="AA675" s="497" t="b">
        <f t="shared" si="43"/>
        <v>0</v>
      </c>
      <c r="AB675" s="497" t="s">
        <v>2256</v>
      </c>
      <c r="AC675" s="497" t="str">
        <f t="array" ref="AC675">IFERROR(IF(INDEX('Disaggregation Records'!$G$95:$G$183,MATCH(LEFT(Z675,255),LEFT('Disaggregation Records'!$D$95:$D$183,255),0))=0,"",INDEX('Disaggregation Records'!$G$95:$G$183,MATCH(LEFT(Z675,255),LEFT('Disaggregation Records'!$D$95:$D$183,255),0))),"")</f>
        <v/>
      </c>
      <c r="AD675" s="497" t="s">
        <v>821</v>
      </c>
      <c r="AE675" s="218"/>
      <c r="AF675" s="494"/>
      <c r="AG675" s="494"/>
    </row>
    <row r="676" spans="1:33" ht="37.5" customHeight="1" x14ac:dyDescent="0.25">
      <c r="A676" s="367">
        <v>19</v>
      </c>
      <c r="B676" s="386" t="str">
        <f>IFERROR(VLOOKUP(A676,'Coverage Indicators - Section D'!$A$10:$Y$47,25,FALSE),"")</f>
        <v/>
      </c>
      <c r="C676" s="490" t="str">
        <f t="array" ref="C676">IFERROR(IF(INDEX('Disaggregation Records'!$E$95:$E$183,MATCH(RIGHT(Z676,255),RIGHT('Disaggregation Records'!$D$95:$D$183,255),0))=0,"",INDEX('Disaggregation Records'!$E$95:$E$183,MATCH(RIGHT(Z676,255),RIGHT('Disaggregation Records'!$D$95:$D$183,255),0))),"")</f>
        <v/>
      </c>
      <c r="D676" s="490" t="str">
        <f t="array" ref="D676">IFERROR(IF(INDEX('Disaggregation Records'!$F$95:$F$183,MATCH(RIGHT(Z676,255),RIGHT('Disaggregation Records'!$D$95:$D$183,255),0))=0,"",INDEX('Disaggregation Records'!$F$95:$F$183,MATCH(RIGHT(Z676,255),RIGHT('Disaggregation Records'!$D$95:$D$183,255),0))),"")</f>
        <v/>
      </c>
      <c r="E676" s="388" t="str">
        <f t="array" ref="E676">IFERROR(IF(INDEX('Disaggregation Data'!$K$475:$K$826,MATCH(RIGHT(X676,255),RIGHT('Disaggregation Data'!$J$475:$J$826,255),0))=0,"",INDEX('Disaggregation Data'!$K$475:$K$826,MATCH(RIGHT(X676,255),RIGHT('Disaggregation Data'!J$475:$J$826,255),0))),"")</f>
        <v/>
      </c>
      <c r="F676" s="389" t="str">
        <f t="array" ref="F676">IFERROR(IF(INDEX('Disaggregation Data'!$L$475:$L$826,MATCH(RIGHT(X676,255),RIGHT('Disaggregation Data'!$J$475:$J$826,255),0))=0,"",INDEX('Disaggregation Data'!$L$475:$L$826,MATCH(RIGHT(X676,255),RIGHT('Disaggregation Data'!J$475:$J$826,255),0))),"")</f>
        <v/>
      </c>
      <c r="G676" s="458" t="str">
        <f t="array" ref="G676">IFERROR(IF(INDEX('Disaggregation Data'!$M$475:$M$826,MATCH(RIGHT(X676,255),RIGHT('Disaggregation Data'!$J$475:$J$826,255),0))=0,(E676/F676)*100,INDEX('Disaggregation Data'!$M$475:$M$826,MATCH(RIGHT(X676,255),RIGHT('Disaggregation Data'!J$475:$J$826,255),0))),"")</f>
        <v/>
      </c>
      <c r="H676" s="392" t="str">
        <f t="array" ref="H676">IFERROR(IF(INDEX('Disaggregation Data'!$N$475:$N$826,MATCH(RIGHT(X676,255),RIGHT('Disaggregation Data'!$J$475:$J$826,255),0))=0,"",INDEX('Disaggregation Data'!$N$475:$N$826,MATCH(RIGHT(X676,255),RIGHT('Disaggregation Data'!J$475:$J$826,255),0))),"")</f>
        <v/>
      </c>
      <c r="I676" s="496"/>
      <c r="J676" s="496"/>
      <c r="K676" s="496"/>
      <c r="L676" s="496"/>
      <c r="M676" s="496"/>
      <c r="N676" s="496"/>
      <c r="O676" s="496"/>
      <c r="P676" s="496"/>
      <c r="Q676" s="496"/>
      <c r="R676" s="496"/>
      <c r="S676" s="496"/>
      <c r="T676" s="496"/>
      <c r="U676" s="392" t="str">
        <f t="array" ref="U676">IFERROR(IF(INDEX('Disaggregation Data'!$O$475:$O$826,MATCH(RIGHT(X676,255),RIGHT('Disaggregation Data'!$J$475:$J$826,255),0))=0,"",INDEX('Disaggregation Data'!$O$475:$O$826,MATCH(RIGHT(X676,255),RIGHT('Disaggregation Data'!J$475:$J$826,255),0))),"")</f>
        <v/>
      </c>
      <c r="V676" s="405" t="str">
        <f t="array" ref="V676">IFERROR(IF(INDEX('Disaggregation Data'!$P$475:$P$826,MATCH(RIGHT(X676,255),RIGHT('Disaggregation Data'!$J$475:$J$826,255),0))=0,"",INDEX('Disaggregation Data'!$P$475:$P$826,MATCH(RIGHT(X676,255),RIGHT('Disaggregation Data'!J$475:$J$826,255),0))),"")</f>
        <v/>
      </c>
      <c r="W676" s="497"/>
      <c r="X676" s="497" t="str">
        <f t="shared" si="40"/>
        <v/>
      </c>
      <c r="Y676" s="497">
        <f t="shared" si="41"/>
        <v>29</v>
      </c>
      <c r="Z676" s="497" t="str">
        <f t="shared" si="42"/>
        <v/>
      </c>
      <c r="AA676" s="497" t="b">
        <f t="shared" si="43"/>
        <v>0</v>
      </c>
      <c r="AB676" s="497" t="s">
        <v>2257</v>
      </c>
      <c r="AC676" s="497" t="str">
        <f t="array" ref="AC676">IFERROR(IF(INDEX('Disaggregation Records'!$G$95:$G$183,MATCH(LEFT(Z676,255),LEFT('Disaggregation Records'!$D$95:$D$183,255),0))=0,"",INDEX('Disaggregation Records'!$G$95:$G$183,MATCH(LEFT(Z676,255),LEFT('Disaggregation Records'!$D$95:$D$183,255),0))),"")</f>
        <v/>
      </c>
      <c r="AD676" s="497" t="s">
        <v>821</v>
      </c>
      <c r="AE676" s="218"/>
      <c r="AF676" s="494"/>
      <c r="AG676" s="494"/>
    </row>
    <row r="677" spans="1:33" ht="37.5" customHeight="1" x14ac:dyDescent="0.25">
      <c r="A677" s="367">
        <v>20</v>
      </c>
      <c r="B677" s="386" t="str">
        <f>IFERROR(VLOOKUP(A677,'Coverage Indicators - Section D'!$A$10:$Y$47,25,FALSE),"")</f>
        <v/>
      </c>
      <c r="C677" s="490" t="str">
        <f t="array" ref="C677">IFERROR(IF(INDEX('Disaggregation Records'!$E$95:$E$183,MATCH(RIGHT(Z677,255),RIGHT('Disaggregation Records'!$D$95:$D$183,255),0))=0,"",INDEX('Disaggregation Records'!$E$95:$E$183,MATCH(RIGHT(Z677,255),RIGHT('Disaggregation Records'!$D$95:$D$183,255),0))),"")</f>
        <v/>
      </c>
      <c r="D677" s="490" t="str">
        <f t="array" ref="D677">IFERROR(IF(INDEX('Disaggregation Records'!$F$95:$F$183,MATCH(RIGHT(Z677,255),RIGHT('Disaggregation Records'!$D$95:$D$183,255),0))=0,"",INDEX('Disaggregation Records'!$F$95:$F$183,MATCH(RIGHT(Z677,255),RIGHT('Disaggregation Records'!$D$95:$D$183,255),0))),"")</f>
        <v/>
      </c>
      <c r="E677" s="388" t="str">
        <f t="array" ref="E677">IFERROR(IF(INDEX('Disaggregation Data'!$K$475:$K$826,MATCH(RIGHT(X677,255),RIGHT('Disaggregation Data'!$J$475:$J$826,255),0))=0,"",INDEX('Disaggregation Data'!$K$475:$K$826,MATCH(RIGHT(X677,255),RIGHT('Disaggregation Data'!J$475:$J$826,255),0))),"")</f>
        <v/>
      </c>
      <c r="F677" s="389" t="str">
        <f t="array" ref="F677">IFERROR(IF(INDEX('Disaggregation Data'!$L$475:$L$826,MATCH(RIGHT(X677,255),RIGHT('Disaggregation Data'!$J$475:$J$826,255),0))=0,"",INDEX('Disaggregation Data'!$L$475:$L$826,MATCH(RIGHT(X677,255),RIGHT('Disaggregation Data'!J$475:$J$826,255),0))),"")</f>
        <v/>
      </c>
      <c r="G677" s="458" t="str">
        <f t="array" ref="G677">IFERROR(IF(INDEX('Disaggregation Data'!$M$475:$M$826,MATCH(RIGHT(X677,255),RIGHT('Disaggregation Data'!$J$475:$J$826,255),0))=0,(E677/F677)*100,INDEX('Disaggregation Data'!$M$475:$M$826,MATCH(RIGHT(X677,255),RIGHT('Disaggregation Data'!J$475:$J$826,255),0))),"")</f>
        <v/>
      </c>
      <c r="H677" s="392" t="str">
        <f t="array" ref="H677">IFERROR(IF(INDEX('Disaggregation Data'!$N$475:$N$826,MATCH(RIGHT(X677,255),RIGHT('Disaggregation Data'!$J$475:$J$826,255),0))=0,"",INDEX('Disaggregation Data'!$N$475:$N$826,MATCH(RIGHT(X677,255),RIGHT('Disaggregation Data'!J$475:$J$826,255),0))),"")</f>
        <v/>
      </c>
      <c r="I677" s="496"/>
      <c r="J677" s="496"/>
      <c r="K677" s="496"/>
      <c r="L677" s="496"/>
      <c r="M677" s="496"/>
      <c r="N677" s="496"/>
      <c r="O677" s="496"/>
      <c r="P677" s="496"/>
      <c r="Q677" s="496"/>
      <c r="R677" s="496"/>
      <c r="S677" s="496"/>
      <c r="T677" s="496"/>
      <c r="U677" s="392" t="str">
        <f t="array" ref="U677">IFERROR(IF(INDEX('Disaggregation Data'!$O$475:$O$826,MATCH(RIGHT(X677,255),RIGHT('Disaggregation Data'!$J$475:$J$826,255),0))=0,"",INDEX('Disaggregation Data'!$O$475:$O$826,MATCH(RIGHT(X677,255),RIGHT('Disaggregation Data'!J$475:$J$826,255),0))),"")</f>
        <v/>
      </c>
      <c r="V677" s="405" t="str">
        <f t="array" ref="V677">IFERROR(IF(INDEX('Disaggregation Data'!$P$475:$P$826,MATCH(RIGHT(X677,255),RIGHT('Disaggregation Data'!$J$475:$J$826,255),0))=0,"",INDEX('Disaggregation Data'!$P$475:$P$826,MATCH(RIGHT(X677,255),RIGHT('Disaggregation Data'!J$475:$J$826,255),0))),"")</f>
        <v/>
      </c>
      <c r="W677" s="497"/>
      <c r="X677" s="497" t="str">
        <f t="shared" si="40"/>
        <v/>
      </c>
      <c r="Y677" s="497">
        <f t="shared" si="41"/>
        <v>30</v>
      </c>
      <c r="Z677" s="497" t="str">
        <f t="shared" si="42"/>
        <v/>
      </c>
      <c r="AA677" s="497" t="b">
        <f t="shared" si="43"/>
        <v>0</v>
      </c>
      <c r="AB677" s="497" t="s">
        <v>2258</v>
      </c>
      <c r="AC677" s="497" t="str">
        <f t="array" ref="AC677">IFERROR(IF(INDEX('Disaggregation Records'!$G$95:$G$183,MATCH(LEFT(Z677,255),LEFT('Disaggregation Records'!$D$95:$D$183,255),0))=0,"",INDEX('Disaggregation Records'!$G$95:$G$183,MATCH(LEFT(Z677,255),LEFT('Disaggregation Records'!$D$95:$D$183,255),0))),"")</f>
        <v/>
      </c>
      <c r="AD677" s="497" t="s">
        <v>822</v>
      </c>
      <c r="AE677" s="218"/>
      <c r="AF677" s="494"/>
      <c r="AG677" s="494"/>
    </row>
    <row r="678" spans="1:33" ht="37.5" customHeight="1" x14ac:dyDescent="0.25">
      <c r="A678" s="367">
        <v>20</v>
      </c>
      <c r="B678" s="386" t="str">
        <f>IFERROR(VLOOKUP(A678,'Coverage Indicators - Section D'!$A$10:$Y$47,25,FALSE),"")</f>
        <v/>
      </c>
      <c r="C678" s="490" t="str">
        <f t="array" ref="C678">IFERROR(IF(INDEX('Disaggregation Records'!$E$95:$E$183,MATCH(RIGHT(Z678,255),RIGHT('Disaggregation Records'!$D$95:$D$183,255),0))=0,"",INDEX('Disaggregation Records'!$E$95:$E$183,MATCH(RIGHT(Z678,255),RIGHT('Disaggregation Records'!$D$95:$D$183,255),0))),"")</f>
        <v/>
      </c>
      <c r="D678" s="490" t="str">
        <f t="array" ref="D678">IFERROR(IF(INDEX('Disaggregation Records'!$F$95:$F$183,MATCH(RIGHT(Z678,255),RIGHT('Disaggregation Records'!$D$95:$D$183,255),0))=0,"",INDEX('Disaggregation Records'!$F$95:$F$183,MATCH(RIGHT(Z678,255),RIGHT('Disaggregation Records'!$D$95:$D$183,255),0))),"")</f>
        <v/>
      </c>
      <c r="E678" s="388" t="str">
        <f t="array" ref="E678">IFERROR(IF(INDEX('Disaggregation Data'!$K$475:$K$826,MATCH(RIGHT(X678,255),RIGHT('Disaggregation Data'!$J$475:$J$826,255),0))=0,"",INDEX('Disaggregation Data'!$K$475:$K$826,MATCH(RIGHT(X678,255),RIGHT('Disaggregation Data'!J$475:$J$826,255),0))),"")</f>
        <v/>
      </c>
      <c r="F678" s="389" t="str">
        <f t="array" ref="F678">IFERROR(IF(INDEX('Disaggregation Data'!$L$475:$L$826,MATCH(RIGHT(X678,255),RIGHT('Disaggregation Data'!$J$475:$J$826,255),0))=0,"",INDEX('Disaggregation Data'!$L$475:$L$826,MATCH(RIGHT(X678,255),RIGHT('Disaggregation Data'!J$475:$J$826,255),0))),"")</f>
        <v/>
      </c>
      <c r="G678" s="458" t="str">
        <f t="array" ref="G678">IFERROR(IF(INDEX('Disaggregation Data'!$M$475:$M$826,MATCH(RIGHT(X678,255),RIGHT('Disaggregation Data'!$J$475:$J$826,255),0))=0,(E678/F678)*100,INDEX('Disaggregation Data'!$M$475:$M$826,MATCH(RIGHT(X678,255),RIGHT('Disaggregation Data'!J$475:$J$826,255),0))),"")</f>
        <v/>
      </c>
      <c r="H678" s="392" t="str">
        <f t="array" ref="H678">IFERROR(IF(INDEX('Disaggregation Data'!$N$475:$N$826,MATCH(RIGHT(X678,255),RIGHT('Disaggregation Data'!$J$475:$J$826,255),0))=0,"",INDEX('Disaggregation Data'!$N$475:$N$826,MATCH(RIGHT(X678,255),RIGHT('Disaggregation Data'!J$475:$J$826,255),0))),"")</f>
        <v/>
      </c>
      <c r="I678" s="496"/>
      <c r="J678" s="496"/>
      <c r="K678" s="496"/>
      <c r="L678" s="496"/>
      <c r="M678" s="496"/>
      <c r="N678" s="496"/>
      <c r="O678" s="496"/>
      <c r="P678" s="496"/>
      <c r="Q678" s="496"/>
      <c r="R678" s="496"/>
      <c r="S678" s="496"/>
      <c r="T678" s="496"/>
      <c r="U678" s="392" t="str">
        <f t="array" ref="U678">IFERROR(IF(INDEX('Disaggregation Data'!$O$475:$O$826,MATCH(RIGHT(X678,255),RIGHT('Disaggregation Data'!$J$475:$J$826,255),0))=0,"",INDEX('Disaggregation Data'!$O$475:$O$826,MATCH(RIGHT(X678,255),RIGHT('Disaggregation Data'!J$475:$J$826,255),0))),"")</f>
        <v/>
      </c>
      <c r="V678" s="405" t="str">
        <f t="array" ref="V678">IFERROR(IF(INDEX('Disaggregation Data'!$P$475:$P$826,MATCH(RIGHT(X678,255),RIGHT('Disaggregation Data'!$J$475:$J$826,255),0))=0,"",INDEX('Disaggregation Data'!$P$475:$P$826,MATCH(RIGHT(X678,255),RIGHT('Disaggregation Data'!J$475:$J$826,255),0))),"")</f>
        <v/>
      </c>
      <c r="W678" s="497"/>
      <c r="X678" s="497" t="str">
        <f t="shared" si="40"/>
        <v/>
      </c>
      <c r="Y678" s="497">
        <f t="shared" si="41"/>
        <v>31</v>
      </c>
      <c r="Z678" s="497" t="str">
        <f t="shared" si="42"/>
        <v/>
      </c>
      <c r="AA678" s="497" t="b">
        <f t="shared" si="43"/>
        <v>0</v>
      </c>
      <c r="AB678" s="497" t="s">
        <v>2259</v>
      </c>
      <c r="AC678" s="497" t="str">
        <f t="array" ref="AC678">IFERROR(IF(INDEX('Disaggregation Records'!$G$95:$G$183,MATCH(LEFT(Z678,255),LEFT('Disaggregation Records'!$D$95:$D$183,255),0))=0,"",INDEX('Disaggregation Records'!$G$95:$G$183,MATCH(LEFT(Z678,255),LEFT('Disaggregation Records'!$D$95:$D$183,255),0))),"")</f>
        <v/>
      </c>
      <c r="AD678" s="497" t="s">
        <v>822</v>
      </c>
      <c r="AE678" s="218"/>
      <c r="AF678" s="494"/>
      <c r="AG678" s="494"/>
    </row>
    <row r="679" spans="1:33" ht="37.5" customHeight="1" x14ac:dyDescent="0.25">
      <c r="A679" s="367">
        <v>20</v>
      </c>
      <c r="B679" s="386" t="str">
        <f>IFERROR(VLOOKUP(A679,'Coverage Indicators - Section D'!$A$10:$Y$47,25,FALSE),"")</f>
        <v/>
      </c>
      <c r="C679" s="490" t="str">
        <f t="array" ref="C679">IFERROR(IF(INDEX('Disaggregation Records'!$E$95:$E$183,MATCH(RIGHT(Z679,255),RIGHT('Disaggregation Records'!$D$95:$D$183,255),0))=0,"",INDEX('Disaggregation Records'!$E$95:$E$183,MATCH(RIGHT(Z679,255),RIGHT('Disaggregation Records'!$D$95:$D$183,255),0))),"")</f>
        <v/>
      </c>
      <c r="D679" s="490" t="str">
        <f t="array" ref="D679">IFERROR(IF(INDEX('Disaggregation Records'!$F$95:$F$183,MATCH(RIGHT(Z679,255),RIGHT('Disaggregation Records'!$D$95:$D$183,255),0))=0,"",INDEX('Disaggregation Records'!$F$95:$F$183,MATCH(RIGHT(Z679,255),RIGHT('Disaggregation Records'!$D$95:$D$183,255),0))),"")</f>
        <v/>
      </c>
      <c r="E679" s="388" t="str">
        <f t="array" ref="E679">IFERROR(IF(INDEX('Disaggregation Data'!$K$475:$K$826,MATCH(RIGHT(X679,255),RIGHT('Disaggregation Data'!$J$475:$J$826,255),0))=0,"",INDEX('Disaggregation Data'!$K$475:$K$826,MATCH(RIGHT(X679,255),RIGHT('Disaggregation Data'!J$475:$J$826,255),0))),"")</f>
        <v/>
      </c>
      <c r="F679" s="389" t="str">
        <f t="array" ref="F679">IFERROR(IF(INDEX('Disaggregation Data'!$L$475:$L$826,MATCH(RIGHT(X679,255),RIGHT('Disaggregation Data'!$J$475:$J$826,255),0))=0,"",INDEX('Disaggregation Data'!$L$475:$L$826,MATCH(RIGHT(X679,255),RIGHT('Disaggregation Data'!J$475:$J$826,255),0))),"")</f>
        <v/>
      </c>
      <c r="G679" s="458" t="str">
        <f t="array" ref="G679">IFERROR(IF(INDEX('Disaggregation Data'!$M$475:$M$826,MATCH(RIGHT(X679,255),RIGHT('Disaggregation Data'!$J$475:$J$826,255),0))=0,(E679/F679)*100,INDEX('Disaggregation Data'!$M$475:$M$826,MATCH(RIGHT(X679,255),RIGHT('Disaggregation Data'!J$475:$J$826,255),0))),"")</f>
        <v/>
      </c>
      <c r="H679" s="392" t="str">
        <f t="array" ref="H679">IFERROR(IF(INDEX('Disaggregation Data'!$N$475:$N$826,MATCH(RIGHT(X679,255),RIGHT('Disaggregation Data'!$J$475:$J$826,255),0))=0,"",INDEX('Disaggregation Data'!$N$475:$N$826,MATCH(RIGHT(X679,255),RIGHT('Disaggregation Data'!J$475:$J$826,255),0))),"")</f>
        <v/>
      </c>
      <c r="I679" s="496"/>
      <c r="J679" s="496"/>
      <c r="K679" s="496"/>
      <c r="L679" s="496"/>
      <c r="M679" s="496"/>
      <c r="N679" s="496"/>
      <c r="O679" s="496"/>
      <c r="P679" s="496"/>
      <c r="Q679" s="496"/>
      <c r="R679" s="496"/>
      <c r="S679" s="496"/>
      <c r="T679" s="496"/>
      <c r="U679" s="392" t="str">
        <f t="array" ref="U679">IFERROR(IF(INDEX('Disaggregation Data'!$O$475:$O$826,MATCH(RIGHT(X679,255),RIGHT('Disaggregation Data'!$J$475:$J$826,255),0))=0,"",INDEX('Disaggregation Data'!$O$475:$O$826,MATCH(RIGHT(X679,255),RIGHT('Disaggregation Data'!J$475:$J$826,255),0))),"")</f>
        <v/>
      </c>
      <c r="V679" s="405" t="str">
        <f t="array" ref="V679">IFERROR(IF(INDEX('Disaggregation Data'!$P$475:$P$826,MATCH(RIGHT(X679,255),RIGHT('Disaggregation Data'!$J$475:$J$826,255),0))=0,"",INDEX('Disaggregation Data'!$P$475:$P$826,MATCH(RIGHT(X679,255),RIGHT('Disaggregation Data'!J$475:$J$826,255),0))),"")</f>
        <v/>
      </c>
      <c r="W679" s="497"/>
      <c r="X679" s="497" t="str">
        <f t="shared" ref="X679:X742" si="44">IF(B679&lt;&gt;"",B679&amp;C679&amp;D679,"")</f>
        <v/>
      </c>
      <c r="Y679" s="497">
        <f t="shared" ref="Y679:Y742" si="45">IF(B679=B678,Y678+1,0)</f>
        <v>32</v>
      </c>
      <c r="Z679" s="497" t="str">
        <f t="shared" ref="Z679:Z742" si="46">IF(B679&lt;&gt;"",B679&amp;"-"&amp;Y679,"")</f>
        <v/>
      </c>
      <c r="AA679" s="497" t="b">
        <f t="shared" ref="AA679:AA742" si="47">IFERROR(IF(B679&lt;&gt;"",TRUE,FALSE),"")</f>
        <v>0</v>
      </c>
      <c r="AB679" s="497" t="s">
        <v>2260</v>
      </c>
      <c r="AC679" s="497" t="str">
        <f t="array" ref="AC679">IFERROR(IF(INDEX('Disaggregation Records'!$G$95:$G$183,MATCH(LEFT(Z679,255),LEFT('Disaggregation Records'!$D$95:$D$183,255),0))=0,"",INDEX('Disaggregation Records'!$G$95:$G$183,MATCH(LEFT(Z679,255),LEFT('Disaggregation Records'!$D$95:$D$183,255),0))),"")</f>
        <v/>
      </c>
      <c r="AD679" s="497" t="s">
        <v>822</v>
      </c>
      <c r="AE679" s="218"/>
      <c r="AF679" s="494"/>
      <c r="AG679" s="494"/>
    </row>
    <row r="680" spans="1:33" ht="37.5" customHeight="1" x14ac:dyDescent="0.25">
      <c r="A680" s="367">
        <v>20</v>
      </c>
      <c r="B680" s="386" t="str">
        <f>IFERROR(VLOOKUP(A680,'Coverage Indicators - Section D'!$A$10:$Y$47,25,FALSE),"")</f>
        <v/>
      </c>
      <c r="C680" s="490" t="str">
        <f t="array" ref="C680">IFERROR(IF(INDEX('Disaggregation Records'!$E$95:$E$183,MATCH(RIGHT(Z680,255),RIGHT('Disaggregation Records'!$D$95:$D$183,255),0))=0,"",INDEX('Disaggregation Records'!$E$95:$E$183,MATCH(RIGHT(Z680,255),RIGHT('Disaggregation Records'!$D$95:$D$183,255),0))),"")</f>
        <v/>
      </c>
      <c r="D680" s="490" t="str">
        <f t="array" ref="D680">IFERROR(IF(INDEX('Disaggregation Records'!$F$95:$F$183,MATCH(RIGHT(Z680,255),RIGHT('Disaggregation Records'!$D$95:$D$183,255),0))=0,"",INDEX('Disaggregation Records'!$F$95:$F$183,MATCH(RIGHT(Z680,255),RIGHT('Disaggregation Records'!$D$95:$D$183,255),0))),"")</f>
        <v/>
      </c>
      <c r="E680" s="388" t="str">
        <f t="array" ref="E680">IFERROR(IF(INDEX('Disaggregation Data'!$K$475:$K$826,MATCH(RIGHT(X680,255),RIGHT('Disaggregation Data'!$J$475:$J$826,255),0))=0,"",INDEX('Disaggregation Data'!$K$475:$K$826,MATCH(RIGHT(X680,255),RIGHT('Disaggregation Data'!J$475:$J$826,255),0))),"")</f>
        <v/>
      </c>
      <c r="F680" s="389" t="str">
        <f t="array" ref="F680">IFERROR(IF(INDEX('Disaggregation Data'!$L$475:$L$826,MATCH(RIGHT(X680,255),RIGHT('Disaggregation Data'!$J$475:$J$826,255),0))=0,"",INDEX('Disaggregation Data'!$L$475:$L$826,MATCH(RIGHT(X680,255),RIGHT('Disaggregation Data'!J$475:$J$826,255),0))),"")</f>
        <v/>
      </c>
      <c r="G680" s="458" t="str">
        <f t="array" ref="G680">IFERROR(IF(INDEX('Disaggregation Data'!$M$475:$M$826,MATCH(RIGHT(X680,255),RIGHT('Disaggregation Data'!$J$475:$J$826,255),0))=0,(E680/F680)*100,INDEX('Disaggregation Data'!$M$475:$M$826,MATCH(RIGHT(X680,255),RIGHT('Disaggregation Data'!J$475:$J$826,255),0))),"")</f>
        <v/>
      </c>
      <c r="H680" s="392" t="str">
        <f t="array" ref="H680">IFERROR(IF(INDEX('Disaggregation Data'!$N$475:$N$826,MATCH(RIGHT(X680,255),RIGHT('Disaggregation Data'!$J$475:$J$826,255),0))=0,"",INDEX('Disaggregation Data'!$N$475:$N$826,MATCH(RIGHT(X680,255),RIGHT('Disaggregation Data'!J$475:$J$826,255),0))),"")</f>
        <v/>
      </c>
      <c r="I680" s="496"/>
      <c r="J680" s="496"/>
      <c r="K680" s="496"/>
      <c r="L680" s="496"/>
      <c r="M680" s="496"/>
      <c r="N680" s="496"/>
      <c r="O680" s="496"/>
      <c r="P680" s="496"/>
      <c r="Q680" s="496"/>
      <c r="R680" s="496"/>
      <c r="S680" s="496"/>
      <c r="T680" s="496"/>
      <c r="U680" s="392" t="str">
        <f t="array" ref="U680">IFERROR(IF(INDEX('Disaggregation Data'!$O$475:$O$826,MATCH(RIGHT(X680,255),RIGHT('Disaggregation Data'!$J$475:$J$826,255),0))=0,"",INDEX('Disaggregation Data'!$O$475:$O$826,MATCH(RIGHT(X680,255),RIGHT('Disaggregation Data'!J$475:$J$826,255),0))),"")</f>
        <v/>
      </c>
      <c r="V680" s="405" t="str">
        <f t="array" ref="V680">IFERROR(IF(INDEX('Disaggregation Data'!$P$475:$P$826,MATCH(RIGHT(X680,255),RIGHT('Disaggregation Data'!$J$475:$J$826,255),0))=0,"",INDEX('Disaggregation Data'!$P$475:$P$826,MATCH(RIGHT(X680,255),RIGHT('Disaggregation Data'!J$475:$J$826,255),0))),"")</f>
        <v/>
      </c>
      <c r="W680" s="497"/>
      <c r="X680" s="497" t="str">
        <f t="shared" si="44"/>
        <v/>
      </c>
      <c r="Y680" s="497">
        <f t="shared" si="45"/>
        <v>33</v>
      </c>
      <c r="Z680" s="497" t="str">
        <f t="shared" si="46"/>
        <v/>
      </c>
      <c r="AA680" s="497" t="b">
        <f t="shared" si="47"/>
        <v>0</v>
      </c>
      <c r="AB680" s="497" t="s">
        <v>2261</v>
      </c>
      <c r="AC680" s="497" t="str">
        <f t="array" ref="AC680">IFERROR(IF(INDEX('Disaggregation Records'!$G$95:$G$183,MATCH(LEFT(Z680,255),LEFT('Disaggregation Records'!$D$95:$D$183,255),0))=0,"",INDEX('Disaggregation Records'!$G$95:$G$183,MATCH(LEFT(Z680,255),LEFT('Disaggregation Records'!$D$95:$D$183,255),0))),"")</f>
        <v/>
      </c>
      <c r="AD680" s="497" t="s">
        <v>822</v>
      </c>
      <c r="AE680" s="218"/>
      <c r="AF680" s="494"/>
      <c r="AG680" s="494"/>
    </row>
    <row r="681" spans="1:33" ht="37.5" customHeight="1" x14ac:dyDescent="0.25">
      <c r="A681" s="367">
        <v>20</v>
      </c>
      <c r="B681" s="386" t="str">
        <f>IFERROR(VLOOKUP(A681,'Coverage Indicators - Section D'!$A$10:$Y$47,25,FALSE),"")</f>
        <v/>
      </c>
      <c r="C681" s="490" t="str">
        <f t="array" ref="C681">IFERROR(IF(INDEX('Disaggregation Records'!$E$95:$E$183,MATCH(RIGHT(Z681,255),RIGHT('Disaggregation Records'!$D$95:$D$183,255),0))=0,"",INDEX('Disaggregation Records'!$E$95:$E$183,MATCH(RIGHT(Z681,255),RIGHT('Disaggregation Records'!$D$95:$D$183,255),0))),"")</f>
        <v/>
      </c>
      <c r="D681" s="490" t="str">
        <f t="array" ref="D681">IFERROR(IF(INDEX('Disaggregation Records'!$F$95:$F$183,MATCH(RIGHT(Z681,255),RIGHT('Disaggregation Records'!$D$95:$D$183,255),0))=0,"",INDEX('Disaggregation Records'!$F$95:$F$183,MATCH(RIGHT(Z681,255),RIGHT('Disaggregation Records'!$D$95:$D$183,255),0))),"")</f>
        <v/>
      </c>
      <c r="E681" s="388" t="str">
        <f t="array" ref="E681">IFERROR(IF(INDEX('Disaggregation Data'!$K$475:$K$826,MATCH(RIGHT(X681,255),RIGHT('Disaggregation Data'!$J$475:$J$826,255),0))=0,"",INDEX('Disaggregation Data'!$K$475:$K$826,MATCH(RIGHT(X681,255),RIGHT('Disaggregation Data'!J$475:$J$826,255),0))),"")</f>
        <v/>
      </c>
      <c r="F681" s="389" t="str">
        <f t="array" ref="F681">IFERROR(IF(INDEX('Disaggregation Data'!$L$475:$L$826,MATCH(RIGHT(X681,255),RIGHT('Disaggregation Data'!$J$475:$J$826,255),0))=0,"",INDEX('Disaggregation Data'!$L$475:$L$826,MATCH(RIGHT(X681,255),RIGHT('Disaggregation Data'!J$475:$J$826,255),0))),"")</f>
        <v/>
      </c>
      <c r="G681" s="458" t="str">
        <f t="array" ref="G681">IFERROR(IF(INDEX('Disaggregation Data'!$M$475:$M$826,MATCH(RIGHT(X681,255),RIGHT('Disaggregation Data'!$J$475:$J$826,255),0))=0,(E681/F681)*100,INDEX('Disaggregation Data'!$M$475:$M$826,MATCH(RIGHT(X681,255),RIGHT('Disaggregation Data'!J$475:$J$826,255),0))),"")</f>
        <v/>
      </c>
      <c r="H681" s="392" t="str">
        <f t="array" ref="H681">IFERROR(IF(INDEX('Disaggregation Data'!$N$475:$N$826,MATCH(RIGHT(X681,255),RIGHT('Disaggregation Data'!$J$475:$J$826,255),0))=0,"",INDEX('Disaggregation Data'!$N$475:$N$826,MATCH(RIGHT(X681,255),RIGHT('Disaggregation Data'!J$475:$J$826,255),0))),"")</f>
        <v/>
      </c>
      <c r="I681" s="496"/>
      <c r="J681" s="496"/>
      <c r="K681" s="496"/>
      <c r="L681" s="496"/>
      <c r="M681" s="496"/>
      <c r="N681" s="496"/>
      <c r="O681" s="496"/>
      <c r="P681" s="496"/>
      <c r="Q681" s="496"/>
      <c r="R681" s="496"/>
      <c r="S681" s="496"/>
      <c r="T681" s="496"/>
      <c r="U681" s="392" t="str">
        <f t="array" ref="U681">IFERROR(IF(INDEX('Disaggregation Data'!$O$475:$O$826,MATCH(RIGHT(X681,255),RIGHT('Disaggregation Data'!$J$475:$J$826,255),0))=0,"",INDEX('Disaggregation Data'!$O$475:$O$826,MATCH(RIGHT(X681,255),RIGHT('Disaggregation Data'!J$475:$J$826,255),0))),"")</f>
        <v/>
      </c>
      <c r="V681" s="405" t="str">
        <f t="array" ref="V681">IFERROR(IF(INDEX('Disaggregation Data'!$P$475:$P$826,MATCH(RIGHT(X681,255),RIGHT('Disaggregation Data'!$J$475:$J$826,255),0))=0,"",INDEX('Disaggregation Data'!$P$475:$P$826,MATCH(RIGHT(X681,255),RIGHT('Disaggregation Data'!J$475:$J$826,255),0))),"")</f>
        <v/>
      </c>
      <c r="W681" s="497"/>
      <c r="X681" s="497" t="str">
        <f t="shared" si="44"/>
        <v/>
      </c>
      <c r="Y681" s="497">
        <f t="shared" si="45"/>
        <v>34</v>
      </c>
      <c r="Z681" s="497" t="str">
        <f t="shared" si="46"/>
        <v/>
      </c>
      <c r="AA681" s="497" t="b">
        <f t="shared" si="47"/>
        <v>0</v>
      </c>
      <c r="AB681" s="497" t="s">
        <v>2262</v>
      </c>
      <c r="AC681" s="497" t="str">
        <f t="array" ref="AC681">IFERROR(IF(INDEX('Disaggregation Records'!$G$95:$G$183,MATCH(LEFT(Z681,255),LEFT('Disaggregation Records'!$D$95:$D$183,255),0))=0,"",INDEX('Disaggregation Records'!$G$95:$G$183,MATCH(LEFT(Z681,255),LEFT('Disaggregation Records'!$D$95:$D$183,255),0))),"")</f>
        <v/>
      </c>
      <c r="AD681" s="497" t="s">
        <v>822</v>
      </c>
      <c r="AE681" s="218"/>
      <c r="AF681" s="494"/>
      <c r="AG681" s="494"/>
    </row>
    <row r="682" spans="1:33" ht="37.5" customHeight="1" x14ac:dyDescent="0.25">
      <c r="A682" s="367">
        <v>20</v>
      </c>
      <c r="B682" s="386" t="str">
        <f>IFERROR(VLOOKUP(A682,'Coverage Indicators - Section D'!$A$10:$Y$47,25,FALSE),"")</f>
        <v/>
      </c>
      <c r="C682" s="490" t="str">
        <f t="array" ref="C682">IFERROR(IF(INDEX('Disaggregation Records'!$E$95:$E$183,MATCH(RIGHT(Z682,255),RIGHT('Disaggregation Records'!$D$95:$D$183,255),0))=0,"",INDEX('Disaggregation Records'!$E$95:$E$183,MATCH(RIGHT(Z682,255),RIGHT('Disaggregation Records'!$D$95:$D$183,255),0))),"")</f>
        <v/>
      </c>
      <c r="D682" s="490" t="str">
        <f t="array" ref="D682">IFERROR(IF(INDEX('Disaggregation Records'!$F$95:$F$183,MATCH(RIGHT(Z682,255),RIGHT('Disaggregation Records'!$D$95:$D$183,255),0))=0,"",INDEX('Disaggregation Records'!$F$95:$F$183,MATCH(RIGHT(Z682,255),RIGHT('Disaggregation Records'!$D$95:$D$183,255),0))),"")</f>
        <v/>
      </c>
      <c r="E682" s="388" t="str">
        <f t="array" ref="E682">IFERROR(IF(INDEX('Disaggregation Data'!$K$475:$K$826,MATCH(RIGHT(X682,255),RIGHT('Disaggregation Data'!$J$475:$J$826,255),0))=0,"",INDEX('Disaggregation Data'!$K$475:$K$826,MATCH(RIGHT(X682,255),RIGHT('Disaggregation Data'!J$475:$J$826,255),0))),"")</f>
        <v/>
      </c>
      <c r="F682" s="389" t="str">
        <f t="array" ref="F682">IFERROR(IF(INDEX('Disaggregation Data'!$L$475:$L$826,MATCH(RIGHT(X682,255),RIGHT('Disaggregation Data'!$J$475:$J$826,255),0))=0,"",INDEX('Disaggregation Data'!$L$475:$L$826,MATCH(RIGHT(X682,255),RIGHT('Disaggregation Data'!J$475:$J$826,255),0))),"")</f>
        <v/>
      </c>
      <c r="G682" s="458" t="str">
        <f t="array" ref="G682">IFERROR(IF(INDEX('Disaggregation Data'!$M$475:$M$826,MATCH(RIGHT(X682,255),RIGHT('Disaggregation Data'!$J$475:$J$826,255),0))=0,(E682/F682)*100,INDEX('Disaggregation Data'!$M$475:$M$826,MATCH(RIGHT(X682,255),RIGHT('Disaggregation Data'!J$475:$J$826,255),0))),"")</f>
        <v/>
      </c>
      <c r="H682" s="392" t="str">
        <f t="array" ref="H682">IFERROR(IF(INDEX('Disaggregation Data'!$N$475:$N$826,MATCH(RIGHT(X682,255),RIGHT('Disaggregation Data'!$J$475:$J$826,255),0))=0,"",INDEX('Disaggregation Data'!$N$475:$N$826,MATCH(RIGHT(X682,255),RIGHT('Disaggregation Data'!J$475:$J$826,255),0))),"")</f>
        <v/>
      </c>
      <c r="I682" s="496"/>
      <c r="J682" s="496"/>
      <c r="K682" s="496"/>
      <c r="L682" s="496"/>
      <c r="M682" s="496"/>
      <c r="N682" s="496"/>
      <c r="O682" s="496"/>
      <c r="P682" s="496"/>
      <c r="Q682" s="496"/>
      <c r="R682" s="496"/>
      <c r="S682" s="496"/>
      <c r="T682" s="496"/>
      <c r="U682" s="392" t="str">
        <f t="array" ref="U682">IFERROR(IF(INDEX('Disaggregation Data'!$O$475:$O$826,MATCH(RIGHT(X682,255),RIGHT('Disaggregation Data'!$J$475:$J$826,255),0))=0,"",INDEX('Disaggregation Data'!$O$475:$O$826,MATCH(RIGHT(X682,255),RIGHT('Disaggregation Data'!J$475:$J$826,255),0))),"")</f>
        <v/>
      </c>
      <c r="V682" s="405" t="str">
        <f t="array" ref="V682">IFERROR(IF(INDEX('Disaggregation Data'!$P$475:$P$826,MATCH(RIGHT(X682,255),RIGHT('Disaggregation Data'!$J$475:$J$826,255),0))=0,"",INDEX('Disaggregation Data'!$P$475:$P$826,MATCH(RIGHT(X682,255),RIGHT('Disaggregation Data'!J$475:$J$826,255),0))),"")</f>
        <v/>
      </c>
      <c r="W682" s="497"/>
      <c r="X682" s="497" t="str">
        <f t="shared" si="44"/>
        <v/>
      </c>
      <c r="Y682" s="497">
        <f t="shared" si="45"/>
        <v>35</v>
      </c>
      <c r="Z682" s="497" t="str">
        <f t="shared" si="46"/>
        <v/>
      </c>
      <c r="AA682" s="497" t="b">
        <f t="shared" si="47"/>
        <v>0</v>
      </c>
      <c r="AB682" s="497" t="s">
        <v>2263</v>
      </c>
      <c r="AC682" s="497" t="str">
        <f t="array" ref="AC682">IFERROR(IF(INDEX('Disaggregation Records'!$G$95:$G$183,MATCH(LEFT(Z682,255),LEFT('Disaggregation Records'!$D$95:$D$183,255),0))=0,"",INDEX('Disaggregation Records'!$G$95:$G$183,MATCH(LEFT(Z682,255),LEFT('Disaggregation Records'!$D$95:$D$183,255),0))),"")</f>
        <v/>
      </c>
      <c r="AD682" s="497" t="s">
        <v>822</v>
      </c>
      <c r="AE682" s="218"/>
      <c r="AF682" s="494"/>
      <c r="AG682" s="494"/>
    </row>
    <row r="683" spans="1:33" ht="37.5" customHeight="1" x14ac:dyDescent="0.25">
      <c r="A683" s="367">
        <v>20</v>
      </c>
      <c r="B683" s="386" t="str">
        <f>IFERROR(VLOOKUP(A683,'Coverage Indicators - Section D'!$A$10:$Y$47,25,FALSE),"")</f>
        <v/>
      </c>
      <c r="C683" s="490" t="str">
        <f t="array" ref="C683">IFERROR(IF(INDEX('Disaggregation Records'!$E$95:$E$183,MATCH(RIGHT(Z683,255),RIGHT('Disaggregation Records'!$D$95:$D$183,255),0))=0,"",INDEX('Disaggregation Records'!$E$95:$E$183,MATCH(RIGHT(Z683,255),RIGHT('Disaggregation Records'!$D$95:$D$183,255),0))),"")</f>
        <v/>
      </c>
      <c r="D683" s="490" t="str">
        <f t="array" ref="D683">IFERROR(IF(INDEX('Disaggregation Records'!$F$95:$F$183,MATCH(RIGHT(Z683,255),RIGHT('Disaggregation Records'!$D$95:$D$183,255),0))=0,"",INDEX('Disaggregation Records'!$F$95:$F$183,MATCH(RIGHT(Z683,255),RIGHT('Disaggregation Records'!$D$95:$D$183,255),0))),"")</f>
        <v/>
      </c>
      <c r="E683" s="388" t="str">
        <f t="array" ref="E683">IFERROR(IF(INDEX('Disaggregation Data'!$K$475:$K$826,MATCH(RIGHT(X683,255),RIGHT('Disaggregation Data'!$J$475:$J$826,255),0))=0,"",INDEX('Disaggregation Data'!$K$475:$K$826,MATCH(RIGHT(X683,255),RIGHT('Disaggregation Data'!J$475:$J$826,255),0))),"")</f>
        <v/>
      </c>
      <c r="F683" s="389" t="str">
        <f t="array" ref="F683">IFERROR(IF(INDEX('Disaggregation Data'!$L$475:$L$826,MATCH(RIGHT(X683,255),RIGHT('Disaggregation Data'!$J$475:$J$826,255),0))=0,"",INDEX('Disaggregation Data'!$L$475:$L$826,MATCH(RIGHT(X683,255),RIGHT('Disaggregation Data'!J$475:$J$826,255),0))),"")</f>
        <v/>
      </c>
      <c r="G683" s="458" t="str">
        <f t="array" ref="G683">IFERROR(IF(INDEX('Disaggregation Data'!$M$475:$M$826,MATCH(RIGHT(X683,255),RIGHT('Disaggregation Data'!$J$475:$J$826,255),0))=0,(E683/F683)*100,INDEX('Disaggregation Data'!$M$475:$M$826,MATCH(RIGHT(X683,255),RIGHT('Disaggregation Data'!J$475:$J$826,255),0))),"")</f>
        <v/>
      </c>
      <c r="H683" s="392" t="str">
        <f t="array" ref="H683">IFERROR(IF(INDEX('Disaggregation Data'!$N$475:$N$826,MATCH(RIGHT(X683,255),RIGHT('Disaggregation Data'!$J$475:$J$826,255),0))=0,"",INDEX('Disaggregation Data'!$N$475:$N$826,MATCH(RIGHT(X683,255),RIGHT('Disaggregation Data'!J$475:$J$826,255),0))),"")</f>
        <v/>
      </c>
      <c r="I683" s="496"/>
      <c r="J683" s="496"/>
      <c r="K683" s="496"/>
      <c r="L683" s="496"/>
      <c r="M683" s="496"/>
      <c r="N683" s="496"/>
      <c r="O683" s="496"/>
      <c r="P683" s="496"/>
      <c r="Q683" s="496"/>
      <c r="R683" s="496"/>
      <c r="S683" s="496"/>
      <c r="T683" s="496"/>
      <c r="U683" s="392" t="str">
        <f t="array" ref="U683">IFERROR(IF(INDEX('Disaggregation Data'!$O$475:$O$826,MATCH(RIGHT(X683,255),RIGHT('Disaggregation Data'!$J$475:$J$826,255),0))=0,"",INDEX('Disaggregation Data'!$O$475:$O$826,MATCH(RIGHT(X683,255),RIGHT('Disaggregation Data'!J$475:$J$826,255),0))),"")</f>
        <v/>
      </c>
      <c r="V683" s="405" t="str">
        <f t="array" ref="V683">IFERROR(IF(INDEX('Disaggregation Data'!$P$475:$P$826,MATCH(RIGHT(X683,255),RIGHT('Disaggregation Data'!$J$475:$J$826,255),0))=0,"",INDEX('Disaggregation Data'!$P$475:$P$826,MATCH(RIGHT(X683,255),RIGHT('Disaggregation Data'!J$475:$J$826,255),0))),"")</f>
        <v/>
      </c>
      <c r="W683" s="497"/>
      <c r="X683" s="497" t="str">
        <f t="shared" si="44"/>
        <v/>
      </c>
      <c r="Y683" s="497">
        <f t="shared" si="45"/>
        <v>36</v>
      </c>
      <c r="Z683" s="497" t="str">
        <f t="shared" si="46"/>
        <v/>
      </c>
      <c r="AA683" s="497" t="b">
        <f t="shared" si="47"/>
        <v>0</v>
      </c>
      <c r="AB683" s="497" t="s">
        <v>2264</v>
      </c>
      <c r="AC683" s="497" t="str">
        <f t="array" ref="AC683">IFERROR(IF(INDEX('Disaggregation Records'!$G$95:$G$183,MATCH(LEFT(Z683,255),LEFT('Disaggregation Records'!$D$95:$D$183,255),0))=0,"",INDEX('Disaggregation Records'!$G$95:$G$183,MATCH(LEFT(Z683,255),LEFT('Disaggregation Records'!$D$95:$D$183,255),0))),"")</f>
        <v/>
      </c>
      <c r="AD683" s="497" t="s">
        <v>822</v>
      </c>
      <c r="AE683" s="218"/>
      <c r="AF683" s="494"/>
      <c r="AG683" s="494"/>
    </row>
    <row r="684" spans="1:33" ht="37.5" customHeight="1" x14ac:dyDescent="0.25">
      <c r="A684" s="367">
        <v>20</v>
      </c>
      <c r="B684" s="386" t="str">
        <f>IFERROR(VLOOKUP(A684,'Coverage Indicators - Section D'!$A$10:$Y$47,25,FALSE),"")</f>
        <v/>
      </c>
      <c r="C684" s="490" t="str">
        <f t="array" ref="C684">IFERROR(IF(INDEX('Disaggregation Records'!$E$95:$E$183,MATCH(RIGHT(Z684,255),RIGHT('Disaggregation Records'!$D$95:$D$183,255),0))=0,"",INDEX('Disaggregation Records'!$E$95:$E$183,MATCH(RIGHT(Z684,255),RIGHT('Disaggregation Records'!$D$95:$D$183,255),0))),"")</f>
        <v/>
      </c>
      <c r="D684" s="490" t="str">
        <f t="array" ref="D684">IFERROR(IF(INDEX('Disaggregation Records'!$F$95:$F$183,MATCH(RIGHT(Z684,255),RIGHT('Disaggregation Records'!$D$95:$D$183,255),0))=0,"",INDEX('Disaggregation Records'!$F$95:$F$183,MATCH(RIGHT(Z684,255),RIGHT('Disaggregation Records'!$D$95:$D$183,255),0))),"")</f>
        <v/>
      </c>
      <c r="E684" s="388" t="str">
        <f t="array" ref="E684">IFERROR(IF(INDEX('Disaggregation Data'!$K$475:$K$826,MATCH(RIGHT(X684,255),RIGHT('Disaggregation Data'!$J$475:$J$826,255),0))=0,"",INDEX('Disaggregation Data'!$K$475:$K$826,MATCH(RIGHT(X684,255),RIGHT('Disaggregation Data'!J$475:$J$826,255),0))),"")</f>
        <v/>
      </c>
      <c r="F684" s="389" t="str">
        <f t="array" ref="F684">IFERROR(IF(INDEX('Disaggregation Data'!$L$475:$L$826,MATCH(RIGHT(X684,255),RIGHT('Disaggregation Data'!$J$475:$J$826,255),0))=0,"",INDEX('Disaggregation Data'!$L$475:$L$826,MATCH(RIGHT(X684,255),RIGHT('Disaggregation Data'!J$475:$J$826,255),0))),"")</f>
        <v/>
      </c>
      <c r="G684" s="458" t="str">
        <f t="array" ref="G684">IFERROR(IF(INDEX('Disaggregation Data'!$M$475:$M$826,MATCH(RIGHT(X684,255),RIGHT('Disaggregation Data'!$J$475:$J$826,255),0))=0,(E684/F684)*100,INDEX('Disaggregation Data'!$M$475:$M$826,MATCH(RIGHT(X684,255),RIGHT('Disaggregation Data'!J$475:$J$826,255),0))),"")</f>
        <v/>
      </c>
      <c r="H684" s="392" t="str">
        <f t="array" ref="H684">IFERROR(IF(INDEX('Disaggregation Data'!$N$475:$N$826,MATCH(RIGHT(X684,255),RIGHT('Disaggregation Data'!$J$475:$J$826,255),0))=0,"",INDEX('Disaggregation Data'!$N$475:$N$826,MATCH(RIGHT(X684,255),RIGHT('Disaggregation Data'!J$475:$J$826,255),0))),"")</f>
        <v/>
      </c>
      <c r="I684" s="496"/>
      <c r="J684" s="496"/>
      <c r="K684" s="496"/>
      <c r="L684" s="496"/>
      <c r="M684" s="496"/>
      <c r="N684" s="496"/>
      <c r="O684" s="496"/>
      <c r="P684" s="496"/>
      <c r="Q684" s="496"/>
      <c r="R684" s="496"/>
      <c r="S684" s="496"/>
      <c r="T684" s="496"/>
      <c r="U684" s="392" t="str">
        <f t="array" ref="U684">IFERROR(IF(INDEX('Disaggregation Data'!$O$475:$O$826,MATCH(RIGHT(X684,255),RIGHT('Disaggregation Data'!$J$475:$J$826,255),0))=0,"",INDEX('Disaggregation Data'!$O$475:$O$826,MATCH(RIGHT(X684,255),RIGHT('Disaggregation Data'!J$475:$J$826,255),0))),"")</f>
        <v/>
      </c>
      <c r="V684" s="405" t="str">
        <f t="array" ref="V684">IFERROR(IF(INDEX('Disaggregation Data'!$P$475:$P$826,MATCH(RIGHT(X684,255),RIGHT('Disaggregation Data'!$J$475:$J$826,255),0))=0,"",INDEX('Disaggregation Data'!$P$475:$P$826,MATCH(RIGHT(X684,255),RIGHT('Disaggregation Data'!J$475:$J$826,255),0))),"")</f>
        <v/>
      </c>
      <c r="W684" s="497"/>
      <c r="X684" s="497" t="str">
        <f t="shared" si="44"/>
        <v/>
      </c>
      <c r="Y684" s="497">
        <f t="shared" si="45"/>
        <v>37</v>
      </c>
      <c r="Z684" s="497" t="str">
        <f t="shared" si="46"/>
        <v/>
      </c>
      <c r="AA684" s="497" t="b">
        <f t="shared" si="47"/>
        <v>0</v>
      </c>
      <c r="AB684" s="497" t="s">
        <v>2265</v>
      </c>
      <c r="AC684" s="497" t="str">
        <f t="array" ref="AC684">IFERROR(IF(INDEX('Disaggregation Records'!$G$95:$G$183,MATCH(LEFT(Z684,255),LEFT('Disaggregation Records'!$D$95:$D$183,255),0))=0,"",INDEX('Disaggregation Records'!$G$95:$G$183,MATCH(LEFT(Z684,255),LEFT('Disaggregation Records'!$D$95:$D$183,255),0))),"")</f>
        <v/>
      </c>
      <c r="AD684" s="497" t="s">
        <v>822</v>
      </c>
      <c r="AE684" s="218"/>
      <c r="AF684" s="494"/>
      <c r="AG684" s="494"/>
    </row>
    <row r="685" spans="1:33" ht="37.5" customHeight="1" x14ac:dyDescent="0.25">
      <c r="A685" s="367">
        <v>20</v>
      </c>
      <c r="B685" s="386" t="str">
        <f>IFERROR(VLOOKUP(A685,'Coverage Indicators - Section D'!$A$10:$Y$47,25,FALSE),"")</f>
        <v/>
      </c>
      <c r="C685" s="490" t="str">
        <f t="array" ref="C685">IFERROR(IF(INDEX('Disaggregation Records'!$E$95:$E$183,MATCH(RIGHT(Z685,255),RIGHT('Disaggregation Records'!$D$95:$D$183,255),0))=0,"",INDEX('Disaggregation Records'!$E$95:$E$183,MATCH(RIGHT(Z685,255),RIGHT('Disaggregation Records'!$D$95:$D$183,255),0))),"")</f>
        <v/>
      </c>
      <c r="D685" s="490" t="str">
        <f t="array" ref="D685">IFERROR(IF(INDEX('Disaggregation Records'!$F$95:$F$183,MATCH(RIGHT(Z685,255),RIGHT('Disaggregation Records'!$D$95:$D$183,255),0))=0,"",INDEX('Disaggregation Records'!$F$95:$F$183,MATCH(RIGHT(Z685,255),RIGHT('Disaggregation Records'!$D$95:$D$183,255),0))),"")</f>
        <v/>
      </c>
      <c r="E685" s="388" t="str">
        <f t="array" ref="E685">IFERROR(IF(INDEX('Disaggregation Data'!$K$475:$K$826,MATCH(RIGHT(X685,255),RIGHT('Disaggregation Data'!$J$475:$J$826,255),0))=0,"",INDEX('Disaggregation Data'!$K$475:$K$826,MATCH(RIGHT(X685,255),RIGHT('Disaggregation Data'!J$475:$J$826,255),0))),"")</f>
        <v/>
      </c>
      <c r="F685" s="389" t="str">
        <f t="array" ref="F685">IFERROR(IF(INDEX('Disaggregation Data'!$L$475:$L$826,MATCH(RIGHT(X685,255),RIGHT('Disaggregation Data'!$J$475:$J$826,255),0))=0,"",INDEX('Disaggregation Data'!$L$475:$L$826,MATCH(RIGHT(X685,255),RIGHT('Disaggregation Data'!J$475:$J$826,255),0))),"")</f>
        <v/>
      </c>
      <c r="G685" s="458" t="str">
        <f t="array" ref="G685">IFERROR(IF(INDEX('Disaggregation Data'!$M$475:$M$826,MATCH(RIGHT(X685,255),RIGHT('Disaggregation Data'!$J$475:$J$826,255),0))=0,(E685/F685)*100,INDEX('Disaggregation Data'!$M$475:$M$826,MATCH(RIGHT(X685,255),RIGHT('Disaggregation Data'!J$475:$J$826,255),0))),"")</f>
        <v/>
      </c>
      <c r="H685" s="392" t="str">
        <f t="array" ref="H685">IFERROR(IF(INDEX('Disaggregation Data'!$N$475:$N$826,MATCH(RIGHT(X685,255),RIGHT('Disaggregation Data'!$J$475:$J$826,255),0))=0,"",INDEX('Disaggregation Data'!$N$475:$N$826,MATCH(RIGHT(X685,255),RIGHT('Disaggregation Data'!J$475:$J$826,255),0))),"")</f>
        <v/>
      </c>
      <c r="I685" s="496"/>
      <c r="J685" s="496"/>
      <c r="K685" s="496"/>
      <c r="L685" s="496"/>
      <c r="M685" s="496"/>
      <c r="N685" s="496"/>
      <c r="O685" s="496"/>
      <c r="P685" s="496"/>
      <c r="Q685" s="496"/>
      <c r="R685" s="496"/>
      <c r="S685" s="496"/>
      <c r="T685" s="496"/>
      <c r="U685" s="392" t="str">
        <f t="array" ref="U685">IFERROR(IF(INDEX('Disaggregation Data'!$O$475:$O$826,MATCH(RIGHT(X685,255),RIGHT('Disaggregation Data'!$J$475:$J$826,255),0))=0,"",INDEX('Disaggregation Data'!$O$475:$O$826,MATCH(RIGHT(X685,255),RIGHT('Disaggregation Data'!J$475:$J$826,255),0))),"")</f>
        <v/>
      </c>
      <c r="V685" s="405" t="str">
        <f t="array" ref="V685">IFERROR(IF(INDEX('Disaggregation Data'!$P$475:$P$826,MATCH(RIGHT(X685,255),RIGHT('Disaggregation Data'!$J$475:$J$826,255),0))=0,"",INDEX('Disaggregation Data'!$P$475:$P$826,MATCH(RIGHT(X685,255),RIGHT('Disaggregation Data'!J$475:$J$826,255),0))),"")</f>
        <v/>
      </c>
      <c r="W685" s="497"/>
      <c r="X685" s="497" t="str">
        <f t="shared" si="44"/>
        <v/>
      </c>
      <c r="Y685" s="497">
        <f t="shared" si="45"/>
        <v>38</v>
      </c>
      <c r="Z685" s="497" t="str">
        <f t="shared" si="46"/>
        <v/>
      </c>
      <c r="AA685" s="497" t="b">
        <f t="shared" si="47"/>
        <v>0</v>
      </c>
      <c r="AB685" s="497" t="s">
        <v>2266</v>
      </c>
      <c r="AC685" s="497" t="str">
        <f t="array" ref="AC685">IFERROR(IF(INDEX('Disaggregation Records'!$G$95:$G$183,MATCH(LEFT(Z685,255),LEFT('Disaggregation Records'!$D$95:$D$183,255),0))=0,"",INDEX('Disaggregation Records'!$G$95:$G$183,MATCH(LEFT(Z685,255),LEFT('Disaggregation Records'!$D$95:$D$183,255),0))),"")</f>
        <v/>
      </c>
      <c r="AD685" s="497" t="s">
        <v>822</v>
      </c>
      <c r="AE685" s="218"/>
      <c r="AF685" s="494"/>
      <c r="AG685" s="494"/>
    </row>
    <row r="686" spans="1:33" ht="37.5" customHeight="1" x14ac:dyDescent="0.25">
      <c r="A686" s="367">
        <v>20</v>
      </c>
      <c r="B686" s="386" t="str">
        <f>IFERROR(VLOOKUP(A686,'Coverage Indicators - Section D'!$A$10:$Y$47,25,FALSE),"")</f>
        <v/>
      </c>
      <c r="C686" s="490" t="str">
        <f t="array" ref="C686">IFERROR(IF(INDEX('Disaggregation Records'!$E$95:$E$183,MATCH(RIGHT(Z686,255),RIGHT('Disaggregation Records'!$D$95:$D$183,255),0))=0,"",INDEX('Disaggregation Records'!$E$95:$E$183,MATCH(RIGHT(Z686,255),RIGHT('Disaggregation Records'!$D$95:$D$183,255),0))),"")</f>
        <v/>
      </c>
      <c r="D686" s="490" t="str">
        <f t="array" ref="D686">IFERROR(IF(INDEX('Disaggregation Records'!$F$95:$F$183,MATCH(RIGHT(Z686,255),RIGHT('Disaggregation Records'!$D$95:$D$183,255),0))=0,"",INDEX('Disaggregation Records'!$F$95:$F$183,MATCH(RIGHT(Z686,255),RIGHT('Disaggregation Records'!$D$95:$D$183,255),0))),"")</f>
        <v/>
      </c>
      <c r="E686" s="388" t="str">
        <f t="array" ref="E686">IFERROR(IF(INDEX('Disaggregation Data'!$K$475:$K$826,MATCH(RIGHT(X686,255),RIGHT('Disaggregation Data'!$J$475:$J$826,255),0))=0,"",INDEX('Disaggregation Data'!$K$475:$K$826,MATCH(RIGHT(X686,255),RIGHT('Disaggregation Data'!J$475:$J$826,255),0))),"")</f>
        <v/>
      </c>
      <c r="F686" s="389" t="str">
        <f t="array" ref="F686">IFERROR(IF(INDEX('Disaggregation Data'!$L$475:$L$826,MATCH(RIGHT(X686,255),RIGHT('Disaggregation Data'!$J$475:$J$826,255),0))=0,"",INDEX('Disaggregation Data'!$L$475:$L$826,MATCH(RIGHT(X686,255),RIGHT('Disaggregation Data'!J$475:$J$826,255),0))),"")</f>
        <v/>
      </c>
      <c r="G686" s="458" t="str">
        <f t="array" ref="G686">IFERROR(IF(INDEX('Disaggregation Data'!$M$475:$M$826,MATCH(RIGHT(X686,255),RIGHT('Disaggregation Data'!$J$475:$J$826,255),0))=0,(E686/F686)*100,INDEX('Disaggregation Data'!$M$475:$M$826,MATCH(RIGHT(X686,255),RIGHT('Disaggregation Data'!J$475:$J$826,255),0))),"")</f>
        <v/>
      </c>
      <c r="H686" s="392" t="str">
        <f t="array" ref="H686">IFERROR(IF(INDEX('Disaggregation Data'!$N$475:$N$826,MATCH(RIGHT(X686,255),RIGHT('Disaggregation Data'!$J$475:$J$826,255),0))=0,"",INDEX('Disaggregation Data'!$N$475:$N$826,MATCH(RIGHT(X686,255),RIGHT('Disaggregation Data'!J$475:$J$826,255),0))),"")</f>
        <v/>
      </c>
      <c r="I686" s="496"/>
      <c r="J686" s="496"/>
      <c r="K686" s="496"/>
      <c r="L686" s="496"/>
      <c r="M686" s="496"/>
      <c r="N686" s="496"/>
      <c r="O686" s="496"/>
      <c r="P686" s="496"/>
      <c r="Q686" s="496"/>
      <c r="R686" s="496"/>
      <c r="S686" s="496"/>
      <c r="T686" s="496"/>
      <c r="U686" s="392" t="str">
        <f t="array" ref="U686">IFERROR(IF(INDEX('Disaggregation Data'!$O$475:$O$826,MATCH(RIGHT(X686,255),RIGHT('Disaggregation Data'!$J$475:$J$826,255),0))=0,"",INDEX('Disaggregation Data'!$O$475:$O$826,MATCH(RIGHT(X686,255),RIGHT('Disaggregation Data'!J$475:$J$826,255),0))),"")</f>
        <v/>
      </c>
      <c r="V686" s="405" t="str">
        <f t="array" ref="V686">IFERROR(IF(INDEX('Disaggregation Data'!$P$475:$P$826,MATCH(RIGHT(X686,255),RIGHT('Disaggregation Data'!$J$475:$J$826,255),0))=0,"",INDEX('Disaggregation Data'!$P$475:$P$826,MATCH(RIGHT(X686,255),RIGHT('Disaggregation Data'!J$475:$J$826,255),0))),"")</f>
        <v/>
      </c>
      <c r="W686" s="497"/>
      <c r="X686" s="497" t="str">
        <f t="shared" si="44"/>
        <v/>
      </c>
      <c r="Y686" s="497">
        <f t="shared" si="45"/>
        <v>39</v>
      </c>
      <c r="Z686" s="497" t="str">
        <f t="shared" si="46"/>
        <v/>
      </c>
      <c r="AA686" s="497" t="b">
        <f t="shared" si="47"/>
        <v>0</v>
      </c>
      <c r="AB686" s="497" t="s">
        <v>2267</v>
      </c>
      <c r="AC686" s="497" t="str">
        <f t="array" ref="AC686">IFERROR(IF(INDEX('Disaggregation Records'!$G$95:$G$183,MATCH(LEFT(Z686,255),LEFT('Disaggregation Records'!$D$95:$D$183,255),0))=0,"",INDEX('Disaggregation Records'!$G$95:$G$183,MATCH(LEFT(Z686,255),LEFT('Disaggregation Records'!$D$95:$D$183,255),0))),"")</f>
        <v/>
      </c>
      <c r="AD686" s="497" t="s">
        <v>822</v>
      </c>
      <c r="AE686" s="218"/>
      <c r="AF686" s="494"/>
      <c r="AG686" s="494"/>
    </row>
    <row r="687" spans="1:33" ht="37.5" customHeight="1" x14ac:dyDescent="0.25">
      <c r="A687" s="367">
        <v>21</v>
      </c>
      <c r="B687" s="386" t="str">
        <f>IFERROR(VLOOKUP(A687,'Coverage Indicators - Section D'!$A$10:$Y$47,25,FALSE),"")</f>
        <v/>
      </c>
      <c r="C687" s="490" t="str">
        <f t="array" ref="C687">IFERROR(IF(INDEX('Disaggregation Records'!$E$95:$E$183,MATCH(RIGHT(Z687,255),RIGHT('Disaggregation Records'!$D$95:$D$183,255),0))=0,"",INDEX('Disaggregation Records'!$E$95:$E$183,MATCH(RIGHT(Z687,255),RIGHT('Disaggregation Records'!$D$95:$D$183,255),0))),"")</f>
        <v/>
      </c>
      <c r="D687" s="490" t="str">
        <f t="array" ref="D687">IFERROR(IF(INDEX('Disaggregation Records'!$F$95:$F$183,MATCH(RIGHT(Z687,255),RIGHT('Disaggregation Records'!$D$95:$D$183,255),0))=0,"",INDEX('Disaggregation Records'!$F$95:$F$183,MATCH(RIGHT(Z687,255),RIGHT('Disaggregation Records'!$D$95:$D$183,255),0))),"")</f>
        <v/>
      </c>
      <c r="E687" s="388" t="str">
        <f t="array" ref="E687">IFERROR(IF(INDEX('Disaggregation Data'!$K$475:$K$826,MATCH(RIGHT(X687,255),RIGHT('Disaggregation Data'!$J$475:$J$826,255),0))=0,"",INDEX('Disaggregation Data'!$K$475:$K$826,MATCH(RIGHT(X687,255),RIGHT('Disaggregation Data'!J$475:$J$826,255),0))),"")</f>
        <v/>
      </c>
      <c r="F687" s="389" t="str">
        <f t="array" ref="F687">IFERROR(IF(INDEX('Disaggregation Data'!$L$475:$L$826,MATCH(RIGHT(X687,255),RIGHT('Disaggregation Data'!$J$475:$J$826,255),0))=0,"",INDEX('Disaggregation Data'!$L$475:$L$826,MATCH(RIGHT(X687,255),RIGHT('Disaggregation Data'!J$475:$J$826,255),0))),"")</f>
        <v/>
      </c>
      <c r="G687" s="458" t="str">
        <f t="array" ref="G687">IFERROR(IF(INDEX('Disaggregation Data'!$M$475:$M$826,MATCH(RIGHT(X687,255),RIGHT('Disaggregation Data'!$J$475:$J$826,255),0))=0,(E687/F687)*100,INDEX('Disaggregation Data'!$M$475:$M$826,MATCH(RIGHT(X687,255),RIGHT('Disaggregation Data'!J$475:$J$826,255),0))),"")</f>
        <v/>
      </c>
      <c r="H687" s="392" t="str">
        <f t="array" ref="H687">IFERROR(IF(INDEX('Disaggregation Data'!$N$475:$N$826,MATCH(RIGHT(X687,255),RIGHT('Disaggregation Data'!$J$475:$J$826,255),0))=0,"",INDEX('Disaggregation Data'!$N$475:$N$826,MATCH(RIGHT(X687,255),RIGHT('Disaggregation Data'!J$475:$J$826,255),0))),"")</f>
        <v/>
      </c>
      <c r="I687" s="496"/>
      <c r="J687" s="496"/>
      <c r="K687" s="496"/>
      <c r="L687" s="496"/>
      <c r="M687" s="496"/>
      <c r="N687" s="496"/>
      <c r="O687" s="496"/>
      <c r="P687" s="496"/>
      <c r="Q687" s="496"/>
      <c r="R687" s="496"/>
      <c r="S687" s="496"/>
      <c r="T687" s="496"/>
      <c r="U687" s="392" t="str">
        <f t="array" ref="U687">IFERROR(IF(INDEX('Disaggregation Data'!$O$475:$O$826,MATCH(RIGHT(X687,255),RIGHT('Disaggregation Data'!$J$475:$J$826,255),0))=0,"",INDEX('Disaggregation Data'!$O$475:$O$826,MATCH(RIGHT(X687,255),RIGHT('Disaggregation Data'!J$475:$J$826,255),0))),"")</f>
        <v/>
      </c>
      <c r="V687" s="405" t="str">
        <f t="array" ref="V687">IFERROR(IF(INDEX('Disaggregation Data'!$P$475:$P$826,MATCH(RIGHT(X687,255),RIGHT('Disaggregation Data'!$J$475:$J$826,255),0))=0,"",INDEX('Disaggregation Data'!$P$475:$P$826,MATCH(RIGHT(X687,255),RIGHT('Disaggregation Data'!J$475:$J$826,255),0))),"")</f>
        <v/>
      </c>
      <c r="W687" s="497"/>
      <c r="X687" s="497" t="str">
        <f t="shared" si="44"/>
        <v/>
      </c>
      <c r="Y687" s="497">
        <f t="shared" si="45"/>
        <v>40</v>
      </c>
      <c r="Z687" s="497" t="str">
        <f t="shared" si="46"/>
        <v/>
      </c>
      <c r="AA687" s="497" t="b">
        <f t="shared" si="47"/>
        <v>0</v>
      </c>
      <c r="AB687" s="497" t="s">
        <v>2268</v>
      </c>
      <c r="AC687" s="497" t="str">
        <f t="array" ref="AC687">IFERROR(IF(INDEX('Disaggregation Records'!$G$95:$G$183,MATCH(LEFT(Z687,255),LEFT('Disaggregation Records'!$D$95:$D$183,255),0))=0,"",INDEX('Disaggregation Records'!$G$95:$G$183,MATCH(LEFT(Z687,255),LEFT('Disaggregation Records'!$D$95:$D$183,255),0))),"")</f>
        <v/>
      </c>
      <c r="AD687" s="497" t="s">
        <v>823</v>
      </c>
      <c r="AE687" s="218"/>
      <c r="AF687" s="494"/>
      <c r="AG687" s="494"/>
    </row>
    <row r="688" spans="1:33" ht="37.5" customHeight="1" x14ac:dyDescent="0.25">
      <c r="A688" s="367">
        <v>21</v>
      </c>
      <c r="B688" s="386" t="str">
        <f>IFERROR(VLOOKUP(A688,'Coverage Indicators - Section D'!$A$10:$Y$47,25,FALSE),"")</f>
        <v/>
      </c>
      <c r="C688" s="490" t="str">
        <f t="array" ref="C688">IFERROR(IF(INDEX('Disaggregation Records'!$E$95:$E$183,MATCH(RIGHT(Z688,255),RIGHT('Disaggregation Records'!$D$95:$D$183,255),0))=0,"",INDEX('Disaggregation Records'!$E$95:$E$183,MATCH(RIGHT(Z688,255),RIGHT('Disaggregation Records'!$D$95:$D$183,255),0))),"")</f>
        <v/>
      </c>
      <c r="D688" s="490" t="str">
        <f t="array" ref="D688">IFERROR(IF(INDEX('Disaggregation Records'!$F$95:$F$183,MATCH(RIGHT(Z688,255),RIGHT('Disaggregation Records'!$D$95:$D$183,255),0))=0,"",INDEX('Disaggregation Records'!$F$95:$F$183,MATCH(RIGHT(Z688,255),RIGHT('Disaggregation Records'!$D$95:$D$183,255),0))),"")</f>
        <v/>
      </c>
      <c r="E688" s="388" t="str">
        <f t="array" ref="E688">IFERROR(IF(INDEX('Disaggregation Data'!$K$475:$K$826,MATCH(RIGHT(X688,255),RIGHT('Disaggregation Data'!$J$475:$J$826,255),0))=0,"",INDEX('Disaggregation Data'!$K$475:$K$826,MATCH(RIGHT(X688,255),RIGHT('Disaggregation Data'!J$475:$J$826,255),0))),"")</f>
        <v/>
      </c>
      <c r="F688" s="389" t="str">
        <f t="array" ref="F688">IFERROR(IF(INDEX('Disaggregation Data'!$L$475:$L$826,MATCH(RIGHT(X688,255),RIGHT('Disaggregation Data'!$J$475:$J$826,255),0))=0,"",INDEX('Disaggregation Data'!$L$475:$L$826,MATCH(RIGHT(X688,255),RIGHT('Disaggregation Data'!J$475:$J$826,255),0))),"")</f>
        <v/>
      </c>
      <c r="G688" s="458" t="str">
        <f t="array" ref="G688">IFERROR(IF(INDEX('Disaggregation Data'!$M$475:$M$826,MATCH(RIGHT(X688,255),RIGHT('Disaggregation Data'!$J$475:$J$826,255),0))=0,(E688/F688)*100,INDEX('Disaggregation Data'!$M$475:$M$826,MATCH(RIGHT(X688,255),RIGHT('Disaggregation Data'!J$475:$J$826,255),0))),"")</f>
        <v/>
      </c>
      <c r="H688" s="392" t="str">
        <f t="array" ref="H688">IFERROR(IF(INDEX('Disaggregation Data'!$N$475:$N$826,MATCH(RIGHT(X688,255),RIGHT('Disaggregation Data'!$J$475:$J$826,255),0))=0,"",INDEX('Disaggregation Data'!$N$475:$N$826,MATCH(RIGHT(X688,255),RIGHT('Disaggregation Data'!J$475:$J$826,255),0))),"")</f>
        <v/>
      </c>
      <c r="I688" s="496"/>
      <c r="J688" s="496"/>
      <c r="K688" s="496"/>
      <c r="L688" s="496"/>
      <c r="M688" s="496"/>
      <c r="N688" s="496"/>
      <c r="O688" s="496"/>
      <c r="P688" s="496"/>
      <c r="Q688" s="496"/>
      <c r="R688" s="496"/>
      <c r="S688" s="496"/>
      <c r="T688" s="496"/>
      <c r="U688" s="392" t="str">
        <f t="array" ref="U688">IFERROR(IF(INDEX('Disaggregation Data'!$O$475:$O$826,MATCH(RIGHT(X688,255),RIGHT('Disaggregation Data'!$J$475:$J$826,255),0))=0,"",INDEX('Disaggregation Data'!$O$475:$O$826,MATCH(RIGHT(X688,255),RIGHT('Disaggregation Data'!J$475:$J$826,255),0))),"")</f>
        <v/>
      </c>
      <c r="V688" s="405" t="str">
        <f t="array" ref="V688">IFERROR(IF(INDEX('Disaggregation Data'!$P$475:$P$826,MATCH(RIGHT(X688,255),RIGHT('Disaggregation Data'!$J$475:$J$826,255),0))=0,"",INDEX('Disaggregation Data'!$P$475:$P$826,MATCH(RIGHT(X688,255),RIGHT('Disaggregation Data'!J$475:$J$826,255),0))),"")</f>
        <v/>
      </c>
      <c r="W688" s="497"/>
      <c r="X688" s="497" t="str">
        <f t="shared" si="44"/>
        <v/>
      </c>
      <c r="Y688" s="497">
        <f t="shared" si="45"/>
        <v>41</v>
      </c>
      <c r="Z688" s="497" t="str">
        <f t="shared" si="46"/>
        <v/>
      </c>
      <c r="AA688" s="497" t="b">
        <f t="shared" si="47"/>
        <v>0</v>
      </c>
      <c r="AB688" s="497" t="s">
        <v>2269</v>
      </c>
      <c r="AC688" s="497" t="str">
        <f t="array" ref="AC688">IFERROR(IF(INDEX('Disaggregation Records'!$G$95:$G$183,MATCH(LEFT(Z688,255),LEFT('Disaggregation Records'!$D$95:$D$183,255),0))=0,"",INDEX('Disaggregation Records'!$G$95:$G$183,MATCH(LEFT(Z688,255),LEFT('Disaggregation Records'!$D$95:$D$183,255),0))),"")</f>
        <v/>
      </c>
      <c r="AD688" s="497" t="s">
        <v>823</v>
      </c>
      <c r="AE688" s="218"/>
      <c r="AF688" s="494"/>
      <c r="AG688" s="494"/>
    </row>
    <row r="689" spans="1:33" ht="37.5" customHeight="1" x14ac:dyDescent="0.25">
      <c r="A689" s="367">
        <v>21</v>
      </c>
      <c r="B689" s="386" t="str">
        <f>IFERROR(VLOOKUP(A689,'Coverage Indicators - Section D'!$A$10:$Y$47,25,FALSE),"")</f>
        <v/>
      </c>
      <c r="C689" s="490" t="str">
        <f t="array" ref="C689">IFERROR(IF(INDEX('Disaggregation Records'!$E$95:$E$183,MATCH(RIGHT(Z689,255),RIGHT('Disaggregation Records'!$D$95:$D$183,255),0))=0,"",INDEX('Disaggregation Records'!$E$95:$E$183,MATCH(RIGHT(Z689,255),RIGHT('Disaggregation Records'!$D$95:$D$183,255),0))),"")</f>
        <v/>
      </c>
      <c r="D689" s="490" t="str">
        <f t="array" ref="D689">IFERROR(IF(INDEX('Disaggregation Records'!$F$95:$F$183,MATCH(RIGHT(Z689,255),RIGHT('Disaggregation Records'!$D$95:$D$183,255),0))=0,"",INDEX('Disaggregation Records'!$F$95:$F$183,MATCH(RIGHT(Z689,255),RIGHT('Disaggregation Records'!$D$95:$D$183,255),0))),"")</f>
        <v/>
      </c>
      <c r="E689" s="388" t="str">
        <f t="array" ref="E689">IFERROR(IF(INDEX('Disaggregation Data'!$K$475:$K$826,MATCH(RIGHT(X689,255),RIGHT('Disaggregation Data'!$J$475:$J$826,255),0))=0,"",INDEX('Disaggregation Data'!$K$475:$K$826,MATCH(RIGHT(X689,255),RIGHT('Disaggregation Data'!J$475:$J$826,255),0))),"")</f>
        <v/>
      </c>
      <c r="F689" s="389" t="str">
        <f t="array" ref="F689">IFERROR(IF(INDEX('Disaggregation Data'!$L$475:$L$826,MATCH(RIGHT(X689,255),RIGHT('Disaggregation Data'!$J$475:$J$826,255),0))=0,"",INDEX('Disaggregation Data'!$L$475:$L$826,MATCH(RIGHT(X689,255),RIGHT('Disaggregation Data'!J$475:$J$826,255),0))),"")</f>
        <v/>
      </c>
      <c r="G689" s="458" t="str">
        <f t="array" ref="G689">IFERROR(IF(INDEX('Disaggregation Data'!$M$475:$M$826,MATCH(RIGHT(X689,255),RIGHT('Disaggregation Data'!$J$475:$J$826,255),0))=0,(E689/F689)*100,INDEX('Disaggregation Data'!$M$475:$M$826,MATCH(RIGHT(X689,255),RIGHT('Disaggregation Data'!J$475:$J$826,255),0))),"")</f>
        <v/>
      </c>
      <c r="H689" s="392" t="str">
        <f t="array" ref="H689">IFERROR(IF(INDEX('Disaggregation Data'!$N$475:$N$826,MATCH(RIGHT(X689,255),RIGHT('Disaggregation Data'!$J$475:$J$826,255),0))=0,"",INDEX('Disaggregation Data'!$N$475:$N$826,MATCH(RIGHT(X689,255),RIGHT('Disaggregation Data'!J$475:$J$826,255),0))),"")</f>
        <v/>
      </c>
      <c r="I689" s="496"/>
      <c r="J689" s="496"/>
      <c r="K689" s="496"/>
      <c r="L689" s="496"/>
      <c r="M689" s="496"/>
      <c r="N689" s="496"/>
      <c r="O689" s="496"/>
      <c r="P689" s="496"/>
      <c r="Q689" s="496"/>
      <c r="R689" s="496"/>
      <c r="S689" s="496"/>
      <c r="T689" s="496"/>
      <c r="U689" s="392" t="str">
        <f t="array" ref="U689">IFERROR(IF(INDEX('Disaggregation Data'!$O$475:$O$826,MATCH(RIGHT(X689,255),RIGHT('Disaggregation Data'!$J$475:$J$826,255),0))=0,"",INDEX('Disaggregation Data'!$O$475:$O$826,MATCH(RIGHT(X689,255),RIGHT('Disaggregation Data'!J$475:$J$826,255),0))),"")</f>
        <v/>
      </c>
      <c r="V689" s="405" t="str">
        <f t="array" ref="V689">IFERROR(IF(INDEX('Disaggregation Data'!$P$475:$P$826,MATCH(RIGHT(X689,255),RIGHT('Disaggregation Data'!$J$475:$J$826,255),0))=0,"",INDEX('Disaggregation Data'!$P$475:$P$826,MATCH(RIGHT(X689,255),RIGHT('Disaggregation Data'!J$475:$J$826,255),0))),"")</f>
        <v/>
      </c>
      <c r="W689" s="497"/>
      <c r="X689" s="497" t="str">
        <f t="shared" si="44"/>
        <v/>
      </c>
      <c r="Y689" s="497">
        <f t="shared" si="45"/>
        <v>42</v>
      </c>
      <c r="Z689" s="497" t="str">
        <f t="shared" si="46"/>
        <v/>
      </c>
      <c r="AA689" s="497" t="b">
        <f t="shared" si="47"/>
        <v>0</v>
      </c>
      <c r="AB689" s="497" t="s">
        <v>2270</v>
      </c>
      <c r="AC689" s="497" t="str">
        <f t="array" ref="AC689">IFERROR(IF(INDEX('Disaggregation Records'!$G$95:$G$183,MATCH(LEFT(Z689,255),LEFT('Disaggregation Records'!$D$95:$D$183,255),0))=0,"",INDEX('Disaggregation Records'!$G$95:$G$183,MATCH(LEFT(Z689,255),LEFT('Disaggregation Records'!$D$95:$D$183,255),0))),"")</f>
        <v/>
      </c>
      <c r="AD689" s="497" t="s">
        <v>823</v>
      </c>
      <c r="AE689" s="218"/>
      <c r="AF689" s="494"/>
      <c r="AG689" s="494"/>
    </row>
    <row r="690" spans="1:33" ht="37.5" customHeight="1" x14ac:dyDescent="0.25">
      <c r="A690" s="367">
        <v>21</v>
      </c>
      <c r="B690" s="386" t="str">
        <f>IFERROR(VLOOKUP(A690,'Coverage Indicators - Section D'!$A$10:$Y$47,25,FALSE),"")</f>
        <v/>
      </c>
      <c r="C690" s="490" t="str">
        <f t="array" ref="C690">IFERROR(IF(INDEX('Disaggregation Records'!$E$95:$E$183,MATCH(RIGHT(Z690,255),RIGHT('Disaggregation Records'!$D$95:$D$183,255),0))=0,"",INDEX('Disaggregation Records'!$E$95:$E$183,MATCH(RIGHT(Z690,255),RIGHT('Disaggregation Records'!$D$95:$D$183,255),0))),"")</f>
        <v/>
      </c>
      <c r="D690" s="490" t="str">
        <f t="array" ref="D690">IFERROR(IF(INDEX('Disaggregation Records'!$F$95:$F$183,MATCH(RIGHT(Z690,255),RIGHT('Disaggregation Records'!$D$95:$D$183,255),0))=0,"",INDEX('Disaggregation Records'!$F$95:$F$183,MATCH(RIGHT(Z690,255),RIGHT('Disaggregation Records'!$D$95:$D$183,255),0))),"")</f>
        <v/>
      </c>
      <c r="E690" s="388" t="str">
        <f t="array" ref="E690">IFERROR(IF(INDEX('Disaggregation Data'!$K$475:$K$826,MATCH(RIGHT(X690,255),RIGHT('Disaggregation Data'!$J$475:$J$826,255),0))=0,"",INDEX('Disaggregation Data'!$K$475:$K$826,MATCH(RIGHT(X690,255),RIGHT('Disaggregation Data'!J$475:$J$826,255),0))),"")</f>
        <v/>
      </c>
      <c r="F690" s="389" t="str">
        <f t="array" ref="F690">IFERROR(IF(INDEX('Disaggregation Data'!$L$475:$L$826,MATCH(RIGHT(X690,255),RIGHT('Disaggregation Data'!$J$475:$J$826,255),0))=0,"",INDEX('Disaggregation Data'!$L$475:$L$826,MATCH(RIGHT(X690,255),RIGHT('Disaggregation Data'!J$475:$J$826,255),0))),"")</f>
        <v/>
      </c>
      <c r="G690" s="458" t="str">
        <f t="array" ref="G690">IFERROR(IF(INDEX('Disaggregation Data'!$M$475:$M$826,MATCH(RIGHT(X690,255),RIGHT('Disaggregation Data'!$J$475:$J$826,255),0))=0,(E690/F690)*100,INDEX('Disaggregation Data'!$M$475:$M$826,MATCH(RIGHT(X690,255),RIGHT('Disaggregation Data'!J$475:$J$826,255),0))),"")</f>
        <v/>
      </c>
      <c r="H690" s="392" t="str">
        <f t="array" ref="H690">IFERROR(IF(INDEX('Disaggregation Data'!$N$475:$N$826,MATCH(RIGHT(X690,255),RIGHT('Disaggregation Data'!$J$475:$J$826,255),0))=0,"",INDEX('Disaggregation Data'!$N$475:$N$826,MATCH(RIGHT(X690,255),RIGHT('Disaggregation Data'!J$475:$J$826,255),0))),"")</f>
        <v/>
      </c>
      <c r="I690" s="496"/>
      <c r="J690" s="496"/>
      <c r="K690" s="496"/>
      <c r="L690" s="496"/>
      <c r="M690" s="496"/>
      <c r="N690" s="496"/>
      <c r="O690" s="496"/>
      <c r="P690" s="496"/>
      <c r="Q690" s="496"/>
      <c r="R690" s="496"/>
      <c r="S690" s="496"/>
      <c r="T690" s="496"/>
      <c r="U690" s="392" t="str">
        <f t="array" ref="U690">IFERROR(IF(INDEX('Disaggregation Data'!$O$475:$O$826,MATCH(RIGHT(X690,255),RIGHT('Disaggregation Data'!$J$475:$J$826,255),0))=0,"",INDEX('Disaggregation Data'!$O$475:$O$826,MATCH(RIGHT(X690,255),RIGHT('Disaggregation Data'!J$475:$J$826,255),0))),"")</f>
        <v/>
      </c>
      <c r="V690" s="405" t="str">
        <f t="array" ref="V690">IFERROR(IF(INDEX('Disaggregation Data'!$P$475:$P$826,MATCH(RIGHT(X690,255),RIGHT('Disaggregation Data'!$J$475:$J$826,255),0))=0,"",INDEX('Disaggregation Data'!$P$475:$P$826,MATCH(RIGHT(X690,255),RIGHT('Disaggregation Data'!J$475:$J$826,255),0))),"")</f>
        <v/>
      </c>
      <c r="W690" s="497"/>
      <c r="X690" s="497" t="str">
        <f t="shared" si="44"/>
        <v/>
      </c>
      <c r="Y690" s="497">
        <f t="shared" si="45"/>
        <v>43</v>
      </c>
      <c r="Z690" s="497" t="str">
        <f t="shared" si="46"/>
        <v/>
      </c>
      <c r="AA690" s="497" t="b">
        <f t="shared" si="47"/>
        <v>0</v>
      </c>
      <c r="AB690" s="497" t="s">
        <v>2271</v>
      </c>
      <c r="AC690" s="497" t="str">
        <f t="array" ref="AC690">IFERROR(IF(INDEX('Disaggregation Records'!$G$95:$G$183,MATCH(LEFT(Z690,255),LEFT('Disaggregation Records'!$D$95:$D$183,255),0))=0,"",INDEX('Disaggregation Records'!$G$95:$G$183,MATCH(LEFT(Z690,255),LEFT('Disaggregation Records'!$D$95:$D$183,255),0))),"")</f>
        <v/>
      </c>
      <c r="AD690" s="497" t="s">
        <v>823</v>
      </c>
      <c r="AE690" s="218"/>
      <c r="AF690" s="494"/>
      <c r="AG690" s="494"/>
    </row>
    <row r="691" spans="1:33" ht="37.5" customHeight="1" x14ac:dyDescent="0.25">
      <c r="A691" s="367">
        <v>21</v>
      </c>
      <c r="B691" s="386" t="str">
        <f>IFERROR(VLOOKUP(A691,'Coverage Indicators - Section D'!$A$10:$Y$47,25,FALSE),"")</f>
        <v/>
      </c>
      <c r="C691" s="490" t="str">
        <f t="array" ref="C691">IFERROR(IF(INDEX('Disaggregation Records'!$E$95:$E$183,MATCH(RIGHT(Z691,255),RIGHT('Disaggregation Records'!$D$95:$D$183,255),0))=0,"",INDEX('Disaggregation Records'!$E$95:$E$183,MATCH(RIGHT(Z691,255),RIGHT('Disaggregation Records'!$D$95:$D$183,255),0))),"")</f>
        <v/>
      </c>
      <c r="D691" s="490" t="str">
        <f t="array" ref="D691">IFERROR(IF(INDEX('Disaggregation Records'!$F$95:$F$183,MATCH(RIGHT(Z691,255),RIGHT('Disaggregation Records'!$D$95:$D$183,255),0))=0,"",INDEX('Disaggregation Records'!$F$95:$F$183,MATCH(RIGHT(Z691,255),RIGHT('Disaggregation Records'!$D$95:$D$183,255),0))),"")</f>
        <v/>
      </c>
      <c r="E691" s="388" t="str">
        <f t="array" ref="E691">IFERROR(IF(INDEX('Disaggregation Data'!$K$475:$K$826,MATCH(RIGHT(X691,255),RIGHT('Disaggregation Data'!$J$475:$J$826,255),0))=0,"",INDEX('Disaggregation Data'!$K$475:$K$826,MATCH(RIGHT(X691,255),RIGHT('Disaggregation Data'!J$475:$J$826,255),0))),"")</f>
        <v/>
      </c>
      <c r="F691" s="389" t="str">
        <f t="array" ref="F691">IFERROR(IF(INDEX('Disaggregation Data'!$L$475:$L$826,MATCH(RIGHT(X691,255),RIGHT('Disaggregation Data'!$J$475:$J$826,255),0))=0,"",INDEX('Disaggregation Data'!$L$475:$L$826,MATCH(RIGHT(X691,255),RIGHT('Disaggregation Data'!J$475:$J$826,255),0))),"")</f>
        <v/>
      </c>
      <c r="G691" s="458" t="str">
        <f t="array" ref="G691">IFERROR(IF(INDEX('Disaggregation Data'!$M$475:$M$826,MATCH(RIGHT(X691,255),RIGHT('Disaggregation Data'!$J$475:$J$826,255),0))=0,(E691/F691)*100,INDEX('Disaggregation Data'!$M$475:$M$826,MATCH(RIGHT(X691,255),RIGHT('Disaggregation Data'!J$475:$J$826,255),0))),"")</f>
        <v/>
      </c>
      <c r="H691" s="392" t="str">
        <f t="array" ref="H691">IFERROR(IF(INDEX('Disaggregation Data'!$N$475:$N$826,MATCH(RIGHT(X691,255),RIGHT('Disaggregation Data'!$J$475:$J$826,255),0))=0,"",INDEX('Disaggregation Data'!$N$475:$N$826,MATCH(RIGHT(X691,255),RIGHT('Disaggregation Data'!J$475:$J$826,255),0))),"")</f>
        <v/>
      </c>
      <c r="I691" s="496"/>
      <c r="J691" s="496"/>
      <c r="K691" s="496"/>
      <c r="L691" s="496"/>
      <c r="M691" s="496"/>
      <c r="N691" s="496"/>
      <c r="O691" s="496"/>
      <c r="P691" s="496"/>
      <c r="Q691" s="496"/>
      <c r="R691" s="496"/>
      <c r="S691" s="496"/>
      <c r="T691" s="496"/>
      <c r="U691" s="392" t="str">
        <f t="array" ref="U691">IFERROR(IF(INDEX('Disaggregation Data'!$O$475:$O$826,MATCH(RIGHT(X691,255),RIGHT('Disaggregation Data'!$J$475:$J$826,255),0))=0,"",INDEX('Disaggregation Data'!$O$475:$O$826,MATCH(RIGHT(X691,255),RIGHT('Disaggregation Data'!J$475:$J$826,255),0))),"")</f>
        <v/>
      </c>
      <c r="V691" s="405" t="str">
        <f t="array" ref="V691">IFERROR(IF(INDEX('Disaggregation Data'!$P$475:$P$826,MATCH(RIGHT(X691,255),RIGHT('Disaggregation Data'!$J$475:$J$826,255),0))=0,"",INDEX('Disaggregation Data'!$P$475:$P$826,MATCH(RIGHT(X691,255),RIGHT('Disaggregation Data'!J$475:$J$826,255),0))),"")</f>
        <v/>
      </c>
      <c r="W691" s="497"/>
      <c r="X691" s="497" t="str">
        <f t="shared" si="44"/>
        <v/>
      </c>
      <c r="Y691" s="497">
        <f t="shared" si="45"/>
        <v>44</v>
      </c>
      <c r="Z691" s="497" t="str">
        <f t="shared" si="46"/>
        <v/>
      </c>
      <c r="AA691" s="497" t="b">
        <f t="shared" si="47"/>
        <v>0</v>
      </c>
      <c r="AB691" s="497" t="s">
        <v>2272</v>
      </c>
      <c r="AC691" s="497" t="str">
        <f t="array" ref="AC691">IFERROR(IF(INDEX('Disaggregation Records'!$G$95:$G$183,MATCH(LEFT(Z691,255),LEFT('Disaggregation Records'!$D$95:$D$183,255),0))=0,"",INDEX('Disaggregation Records'!$G$95:$G$183,MATCH(LEFT(Z691,255),LEFT('Disaggregation Records'!$D$95:$D$183,255),0))),"")</f>
        <v/>
      </c>
      <c r="AD691" s="497" t="s">
        <v>823</v>
      </c>
      <c r="AE691" s="218"/>
      <c r="AF691" s="494"/>
      <c r="AG691" s="494"/>
    </row>
    <row r="692" spans="1:33" ht="37.5" customHeight="1" x14ac:dyDescent="0.25">
      <c r="A692" s="367">
        <v>21</v>
      </c>
      <c r="B692" s="386" t="str">
        <f>IFERROR(VLOOKUP(A692,'Coverage Indicators - Section D'!$A$10:$Y$47,25,FALSE),"")</f>
        <v/>
      </c>
      <c r="C692" s="490" t="str">
        <f t="array" ref="C692">IFERROR(IF(INDEX('Disaggregation Records'!$E$95:$E$183,MATCH(RIGHT(Z692,255),RIGHT('Disaggregation Records'!$D$95:$D$183,255),0))=0,"",INDEX('Disaggregation Records'!$E$95:$E$183,MATCH(RIGHT(Z692,255),RIGHT('Disaggregation Records'!$D$95:$D$183,255),0))),"")</f>
        <v/>
      </c>
      <c r="D692" s="490" t="str">
        <f t="array" ref="D692">IFERROR(IF(INDEX('Disaggregation Records'!$F$95:$F$183,MATCH(RIGHT(Z692,255),RIGHT('Disaggregation Records'!$D$95:$D$183,255),0))=0,"",INDEX('Disaggregation Records'!$F$95:$F$183,MATCH(RIGHT(Z692,255),RIGHT('Disaggregation Records'!$D$95:$D$183,255),0))),"")</f>
        <v/>
      </c>
      <c r="E692" s="388" t="str">
        <f t="array" ref="E692">IFERROR(IF(INDEX('Disaggregation Data'!$K$475:$K$826,MATCH(RIGHT(X692,255),RIGHT('Disaggregation Data'!$J$475:$J$826,255),0))=0,"",INDEX('Disaggregation Data'!$K$475:$K$826,MATCH(RIGHT(X692,255),RIGHT('Disaggregation Data'!J$475:$J$826,255),0))),"")</f>
        <v/>
      </c>
      <c r="F692" s="389" t="str">
        <f t="array" ref="F692">IFERROR(IF(INDEX('Disaggregation Data'!$L$475:$L$826,MATCH(RIGHT(X692,255),RIGHT('Disaggregation Data'!$J$475:$J$826,255),0))=0,"",INDEX('Disaggregation Data'!$L$475:$L$826,MATCH(RIGHT(X692,255),RIGHT('Disaggregation Data'!J$475:$J$826,255),0))),"")</f>
        <v/>
      </c>
      <c r="G692" s="458" t="str">
        <f t="array" ref="G692">IFERROR(IF(INDEX('Disaggregation Data'!$M$475:$M$826,MATCH(RIGHT(X692,255),RIGHT('Disaggregation Data'!$J$475:$J$826,255),0))=0,(E692/F692)*100,INDEX('Disaggregation Data'!$M$475:$M$826,MATCH(RIGHT(X692,255),RIGHT('Disaggregation Data'!J$475:$J$826,255),0))),"")</f>
        <v/>
      </c>
      <c r="H692" s="392" t="str">
        <f t="array" ref="H692">IFERROR(IF(INDEX('Disaggregation Data'!$N$475:$N$826,MATCH(RIGHT(X692,255),RIGHT('Disaggregation Data'!$J$475:$J$826,255),0))=0,"",INDEX('Disaggregation Data'!$N$475:$N$826,MATCH(RIGHT(X692,255),RIGHT('Disaggregation Data'!J$475:$J$826,255),0))),"")</f>
        <v/>
      </c>
      <c r="I692" s="496"/>
      <c r="J692" s="496"/>
      <c r="K692" s="496"/>
      <c r="L692" s="496"/>
      <c r="M692" s="496"/>
      <c r="N692" s="496"/>
      <c r="O692" s="496"/>
      <c r="P692" s="496"/>
      <c r="Q692" s="496"/>
      <c r="R692" s="496"/>
      <c r="S692" s="496"/>
      <c r="T692" s="496"/>
      <c r="U692" s="392" t="str">
        <f t="array" ref="U692">IFERROR(IF(INDEX('Disaggregation Data'!$O$475:$O$826,MATCH(RIGHT(X692,255),RIGHT('Disaggregation Data'!$J$475:$J$826,255),0))=0,"",INDEX('Disaggregation Data'!$O$475:$O$826,MATCH(RIGHT(X692,255),RIGHT('Disaggregation Data'!J$475:$J$826,255),0))),"")</f>
        <v/>
      </c>
      <c r="V692" s="405" t="str">
        <f t="array" ref="V692">IFERROR(IF(INDEX('Disaggregation Data'!$P$475:$P$826,MATCH(RIGHT(X692,255),RIGHT('Disaggregation Data'!$J$475:$J$826,255),0))=0,"",INDEX('Disaggregation Data'!$P$475:$P$826,MATCH(RIGHT(X692,255),RIGHT('Disaggregation Data'!J$475:$J$826,255),0))),"")</f>
        <v/>
      </c>
      <c r="W692" s="497"/>
      <c r="X692" s="497" t="str">
        <f t="shared" si="44"/>
        <v/>
      </c>
      <c r="Y692" s="497">
        <f t="shared" si="45"/>
        <v>45</v>
      </c>
      <c r="Z692" s="497" t="str">
        <f t="shared" si="46"/>
        <v/>
      </c>
      <c r="AA692" s="497" t="b">
        <f t="shared" si="47"/>
        <v>0</v>
      </c>
      <c r="AB692" s="497" t="s">
        <v>2273</v>
      </c>
      <c r="AC692" s="497" t="str">
        <f t="array" ref="AC692">IFERROR(IF(INDEX('Disaggregation Records'!$G$95:$G$183,MATCH(LEFT(Z692,255),LEFT('Disaggregation Records'!$D$95:$D$183,255),0))=0,"",INDEX('Disaggregation Records'!$G$95:$G$183,MATCH(LEFT(Z692,255),LEFT('Disaggregation Records'!$D$95:$D$183,255),0))),"")</f>
        <v/>
      </c>
      <c r="AD692" s="497" t="s">
        <v>823</v>
      </c>
      <c r="AE692" s="218"/>
      <c r="AF692" s="494"/>
      <c r="AG692" s="494"/>
    </row>
    <row r="693" spans="1:33" ht="37.5" customHeight="1" x14ac:dyDescent="0.25">
      <c r="A693" s="367">
        <v>21</v>
      </c>
      <c r="B693" s="386" t="str">
        <f>IFERROR(VLOOKUP(A693,'Coverage Indicators - Section D'!$A$10:$Y$47,25,FALSE),"")</f>
        <v/>
      </c>
      <c r="C693" s="490" t="str">
        <f t="array" ref="C693">IFERROR(IF(INDEX('Disaggregation Records'!$E$95:$E$183,MATCH(RIGHT(Z693,255),RIGHT('Disaggregation Records'!$D$95:$D$183,255),0))=0,"",INDEX('Disaggregation Records'!$E$95:$E$183,MATCH(RIGHT(Z693,255),RIGHT('Disaggregation Records'!$D$95:$D$183,255),0))),"")</f>
        <v/>
      </c>
      <c r="D693" s="490" t="str">
        <f t="array" ref="D693">IFERROR(IF(INDEX('Disaggregation Records'!$F$95:$F$183,MATCH(RIGHT(Z693,255),RIGHT('Disaggregation Records'!$D$95:$D$183,255),0))=0,"",INDEX('Disaggregation Records'!$F$95:$F$183,MATCH(RIGHT(Z693,255),RIGHT('Disaggregation Records'!$D$95:$D$183,255),0))),"")</f>
        <v/>
      </c>
      <c r="E693" s="388" t="str">
        <f t="array" ref="E693">IFERROR(IF(INDEX('Disaggregation Data'!$K$475:$K$826,MATCH(RIGHT(X693,255),RIGHT('Disaggregation Data'!$J$475:$J$826,255),0))=0,"",INDEX('Disaggregation Data'!$K$475:$K$826,MATCH(RIGHT(X693,255),RIGHT('Disaggregation Data'!J$475:$J$826,255),0))),"")</f>
        <v/>
      </c>
      <c r="F693" s="389" t="str">
        <f t="array" ref="F693">IFERROR(IF(INDEX('Disaggregation Data'!$L$475:$L$826,MATCH(RIGHT(X693,255),RIGHT('Disaggregation Data'!$J$475:$J$826,255),0))=0,"",INDEX('Disaggregation Data'!$L$475:$L$826,MATCH(RIGHT(X693,255),RIGHT('Disaggregation Data'!J$475:$J$826,255),0))),"")</f>
        <v/>
      </c>
      <c r="G693" s="458" t="str">
        <f t="array" ref="G693">IFERROR(IF(INDEX('Disaggregation Data'!$M$475:$M$826,MATCH(RIGHT(X693,255),RIGHT('Disaggregation Data'!$J$475:$J$826,255),0))=0,(E693/F693)*100,INDEX('Disaggregation Data'!$M$475:$M$826,MATCH(RIGHT(X693,255),RIGHT('Disaggregation Data'!J$475:$J$826,255),0))),"")</f>
        <v/>
      </c>
      <c r="H693" s="392" t="str">
        <f t="array" ref="H693">IFERROR(IF(INDEX('Disaggregation Data'!$N$475:$N$826,MATCH(RIGHT(X693,255),RIGHT('Disaggregation Data'!$J$475:$J$826,255),0))=0,"",INDEX('Disaggregation Data'!$N$475:$N$826,MATCH(RIGHT(X693,255),RIGHT('Disaggregation Data'!J$475:$J$826,255),0))),"")</f>
        <v/>
      </c>
      <c r="I693" s="496"/>
      <c r="J693" s="496"/>
      <c r="K693" s="496"/>
      <c r="L693" s="496"/>
      <c r="M693" s="496"/>
      <c r="N693" s="496"/>
      <c r="O693" s="496"/>
      <c r="P693" s="496"/>
      <c r="Q693" s="496"/>
      <c r="R693" s="496"/>
      <c r="S693" s="496"/>
      <c r="T693" s="496"/>
      <c r="U693" s="392" t="str">
        <f t="array" ref="U693">IFERROR(IF(INDEX('Disaggregation Data'!$O$475:$O$826,MATCH(RIGHT(X693,255),RIGHT('Disaggregation Data'!$J$475:$J$826,255),0))=0,"",INDEX('Disaggregation Data'!$O$475:$O$826,MATCH(RIGHT(X693,255),RIGHT('Disaggregation Data'!J$475:$J$826,255),0))),"")</f>
        <v/>
      </c>
      <c r="V693" s="405" t="str">
        <f t="array" ref="V693">IFERROR(IF(INDEX('Disaggregation Data'!$P$475:$P$826,MATCH(RIGHT(X693,255),RIGHT('Disaggregation Data'!$J$475:$J$826,255),0))=0,"",INDEX('Disaggregation Data'!$P$475:$P$826,MATCH(RIGHT(X693,255),RIGHT('Disaggregation Data'!J$475:$J$826,255),0))),"")</f>
        <v/>
      </c>
      <c r="W693" s="497"/>
      <c r="X693" s="497" t="str">
        <f t="shared" si="44"/>
        <v/>
      </c>
      <c r="Y693" s="497">
        <f t="shared" si="45"/>
        <v>46</v>
      </c>
      <c r="Z693" s="497" t="str">
        <f t="shared" si="46"/>
        <v/>
      </c>
      <c r="AA693" s="497" t="b">
        <f t="shared" si="47"/>
        <v>0</v>
      </c>
      <c r="AB693" s="497" t="s">
        <v>2274</v>
      </c>
      <c r="AC693" s="497" t="str">
        <f t="array" ref="AC693">IFERROR(IF(INDEX('Disaggregation Records'!$G$95:$G$183,MATCH(LEFT(Z693,255),LEFT('Disaggregation Records'!$D$95:$D$183,255),0))=0,"",INDEX('Disaggregation Records'!$G$95:$G$183,MATCH(LEFT(Z693,255),LEFT('Disaggregation Records'!$D$95:$D$183,255),0))),"")</f>
        <v/>
      </c>
      <c r="AD693" s="497" t="s">
        <v>823</v>
      </c>
      <c r="AE693" s="218"/>
      <c r="AF693" s="494"/>
      <c r="AG693" s="494"/>
    </row>
    <row r="694" spans="1:33" ht="37.5" customHeight="1" x14ac:dyDescent="0.25">
      <c r="A694" s="367">
        <v>21</v>
      </c>
      <c r="B694" s="386" t="str">
        <f>IFERROR(VLOOKUP(A694,'Coverage Indicators - Section D'!$A$10:$Y$47,25,FALSE),"")</f>
        <v/>
      </c>
      <c r="C694" s="490" t="str">
        <f t="array" ref="C694">IFERROR(IF(INDEX('Disaggregation Records'!$E$95:$E$183,MATCH(RIGHT(Z694,255),RIGHT('Disaggregation Records'!$D$95:$D$183,255),0))=0,"",INDEX('Disaggregation Records'!$E$95:$E$183,MATCH(RIGHT(Z694,255),RIGHT('Disaggregation Records'!$D$95:$D$183,255),0))),"")</f>
        <v/>
      </c>
      <c r="D694" s="490" t="str">
        <f t="array" ref="D694">IFERROR(IF(INDEX('Disaggregation Records'!$F$95:$F$183,MATCH(RIGHT(Z694,255),RIGHT('Disaggregation Records'!$D$95:$D$183,255),0))=0,"",INDEX('Disaggregation Records'!$F$95:$F$183,MATCH(RIGHT(Z694,255),RIGHT('Disaggregation Records'!$D$95:$D$183,255),0))),"")</f>
        <v/>
      </c>
      <c r="E694" s="388" t="str">
        <f t="array" ref="E694">IFERROR(IF(INDEX('Disaggregation Data'!$K$475:$K$826,MATCH(RIGHT(X694,255),RIGHT('Disaggregation Data'!$J$475:$J$826,255),0))=0,"",INDEX('Disaggregation Data'!$K$475:$K$826,MATCH(RIGHT(X694,255),RIGHT('Disaggregation Data'!J$475:$J$826,255),0))),"")</f>
        <v/>
      </c>
      <c r="F694" s="389" t="str">
        <f t="array" ref="F694">IFERROR(IF(INDEX('Disaggregation Data'!$L$475:$L$826,MATCH(RIGHT(X694,255),RIGHT('Disaggregation Data'!$J$475:$J$826,255),0))=0,"",INDEX('Disaggregation Data'!$L$475:$L$826,MATCH(RIGHT(X694,255),RIGHT('Disaggregation Data'!J$475:$J$826,255),0))),"")</f>
        <v/>
      </c>
      <c r="G694" s="458" t="str">
        <f t="array" ref="G694">IFERROR(IF(INDEX('Disaggregation Data'!$M$475:$M$826,MATCH(RIGHT(X694,255),RIGHT('Disaggregation Data'!$J$475:$J$826,255),0))=0,(E694/F694)*100,INDEX('Disaggregation Data'!$M$475:$M$826,MATCH(RIGHT(X694,255),RIGHT('Disaggregation Data'!J$475:$J$826,255),0))),"")</f>
        <v/>
      </c>
      <c r="H694" s="392" t="str">
        <f t="array" ref="H694">IFERROR(IF(INDEX('Disaggregation Data'!$N$475:$N$826,MATCH(RIGHT(X694,255),RIGHT('Disaggregation Data'!$J$475:$J$826,255),0))=0,"",INDEX('Disaggregation Data'!$N$475:$N$826,MATCH(RIGHT(X694,255),RIGHT('Disaggregation Data'!J$475:$J$826,255),0))),"")</f>
        <v/>
      </c>
      <c r="I694" s="496"/>
      <c r="J694" s="496"/>
      <c r="K694" s="496"/>
      <c r="L694" s="496"/>
      <c r="M694" s="496"/>
      <c r="N694" s="496"/>
      <c r="O694" s="496"/>
      <c r="P694" s="496"/>
      <c r="Q694" s="496"/>
      <c r="R694" s="496"/>
      <c r="S694" s="496"/>
      <c r="T694" s="496"/>
      <c r="U694" s="392" t="str">
        <f t="array" ref="U694">IFERROR(IF(INDEX('Disaggregation Data'!$O$475:$O$826,MATCH(RIGHT(X694,255),RIGHT('Disaggregation Data'!$J$475:$J$826,255),0))=0,"",INDEX('Disaggregation Data'!$O$475:$O$826,MATCH(RIGHT(X694,255),RIGHT('Disaggregation Data'!J$475:$J$826,255),0))),"")</f>
        <v/>
      </c>
      <c r="V694" s="405" t="str">
        <f t="array" ref="V694">IFERROR(IF(INDEX('Disaggregation Data'!$P$475:$P$826,MATCH(RIGHT(X694,255),RIGHT('Disaggregation Data'!$J$475:$J$826,255),0))=0,"",INDEX('Disaggregation Data'!$P$475:$P$826,MATCH(RIGHT(X694,255),RIGHT('Disaggregation Data'!J$475:$J$826,255),0))),"")</f>
        <v/>
      </c>
      <c r="W694" s="497"/>
      <c r="X694" s="497" t="str">
        <f t="shared" si="44"/>
        <v/>
      </c>
      <c r="Y694" s="497">
        <f t="shared" si="45"/>
        <v>47</v>
      </c>
      <c r="Z694" s="497" t="str">
        <f t="shared" si="46"/>
        <v/>
      </c>
      <c r="AA694" s="497" t="b">
        <f t="shared" si="47"/>
        <v>0</v>
      </c>
      <c r="AB694" s="497" t="s">
        <v>2275</v>
      </c>
      <c r="AC694" s="497" t="str">
        <f t="array" ref="AC694">IFERROR(IF(INDEX('Disaggregation Records'!$G$95:$G$183,MATCH(LEFT(Z694,255),LEFT('Disaggregation Records'!$D$95:$D$183,255),0))=0,"",INDEX('Disaggregation Records'!$G$95:$G$183,MATCH(LEFT(Z694,255),LEFT('Disaggregation Records'!$D$95:$D$183,255),0))),"")</f>
        <v/>
      </c>
      <c r="AD694" s="497" t="s">
        <v>823</v>
      </c>
      <c r="AE694" s="218"/>
      <c r="AF694" s="494"/>
      <c r="AG694" s="494"/>
    </row>
    <row r="695" spans="1:33" ht="37.5" customHeight="1" x14ac:dyDescent="0.25">
      <c r="A695" s="367">
        <v>21</v>
      </c>
      <c r="B695" s="386" t="str">
        <f>IFERROR(VLOOKUP(A695,'Coverage Indicators - Section D'!$A$10:$Y$47,25,FALSE),"")</f>
        <v/>
      </c>
      <c r="C695" s="490" t="str">
        <f t="array" ref="C695">IFERROR(IF(INDEX('Disaggregation Records'!$E$95:$E$183,MATCH(RIGHT(Z695,255),RIGHT('Disaggregation Records'!$D$95:$D$183,255),0))=0,"",INDEX('Disaggregation Records'!$E$95:$E$183,MATCH(RIGHT(Z695,255),RIGHT('Disaggregation Records'!$D$95:$D$183,255),0))),"")</f>
        <v/>
      </c>
      <c r="D695" s="490" t="str">
        <f t="array" ref="D695">IFERROR(IF(INDEX('Disaggregation Records'!$F$95:$F$183,MATCH(RIGHT(Z695,255),RIGHT('Disaggregation Records'!$D$95:$D$183,255),0))=0,"",INDEX('Disaggregation Records'!$F$95:$F$183,MATCH(RIGHT(Z695,255),RIGHT('Disaggregation Records'!$D$95:$D$183,255),0))),"")</f>
        <v/>
      </c>
      <c r="E695" s="388" t="str">
        <f t="array" ref="E695">IFERROR(IF(INDEX('Disaggregation Data'!$K$475:$K$826,MATCH(RIGHT(X695,255),RIGHT('Disaggregation Data'!$J$475:$J$826,255),0))=0,"",INDEX('Disaggregation Data'!$K$475:$K$826,MATCH(RIGHT(X695,255),RIGHT('Disaggregation Data'!J$475:$J$826,255),0))),"")</f>
        <v/>
      </c>
      <c r="F695" s="389" t="str">
        <f t="array" ref="F695">IFERROR(IF(INDEX('Disaggregation Data'!$L$475:$L$826,MATCH(RIGHT(X695,255),RIGHT('Disaggregation Data'!$J$475:$J$826,255),0))=0,"",INDEX('Disaggregation Data'!$L$475:$L$826,MATCH(RIGHT(X695,255),RIGHT('Disaggregation Data'!J$475:$J$826,255),0))),"")</f>
        <v/>
      </c>
      <c r="G695" s="458" t="str">
        <f t="array" ref="G695">IFERROR(IF(INDEX('Disaggregation Data'!$M$475:$M$826,MATCH(RIGHT(X695,255),RIGHT('Disaggregation Data'!$J$475:$J$826,255),0))=0,(E695/F695)*100,INDEX('Disaggregation Data'!$M$475:$M$826,MATCH(RIGHT(X695,255),RIGHT('Disaggregation Data'!J$475:$J$826,255),0))),"")</f>
        <v/>
      </c>
      <c r="H695" s="392" t="str">
        <f t="array" ref="H695">IFERROR(IF(INDEX('Disaggregation Data'!$N$475:$N$826,MATCH(RIGHT(X695,255),RIGHT('Disaggregation Data'!$J$475:$J$826,255),0))=0,"",INDEX('Disaggregation Data'!$N$475:$N$826,MATCH(RIGHT(X695,255),RIGHT('Disaggregation Data'!J$475:$J$826,255),0))),"")</f>
        <v/>
      </c>
      <c r="I695" s="496"/>
      <c r="J695" s="496"/>
      <c r="K695" s="496"/>
      <c r="L695" s="496"/>
      <c r="M695" s="496"/>
      <c r="N695" s="496"/>
      <c r="O695" s="496"/>
      <c r="P695" s="496"/>
      <c r="Q695" s="496"/>
      <c r="R695" s="496"/>
      <c r="S695" s="496"/>
      <c r="T695" s="496"/>
      <c r="U695" s="392" t="str">
        <f t="array" ref="U695">IFERROR(IF(INDEX('Disaggregation Data'!$O$475:$O$826,MATCH(RIGHT(X695,255),RIGHT('Disaggregation Data'!$J$475:$J$826,255),0))=0,"",INDEX('Disaggregation Data'!$O$475:$O$826,MATCH(RIGHT(X695,255),RIGHT('Disaggregation Data'!J$475:$J$826,255),0))),"")</f>
        <v/>
      </c>
      <c r="V695" s="405" t="str">
        <f t="array" ref="V695">IFERROR(IF(INDEX('Disaggregation Data'!$P$475:$P$826,MATCH(RIGHT(X695,255),RIGHT('Disaggregation Data'!$J$475:$J$826,255),0))=0,"",INDEX('Disaggregation Data'!$P$475:$P$826,MATCH(RIGHT(X695,255),RIGHT('Disaggregation Data'!J$475:$J$826,255),0))),"")</f>
        <v/>
      </c>
      <c r="W695" s="497"/>
      <c r="X695" s="497" t="str">
        <f t="shared" si="44"/>
        <v/>
      </c>
      <c r="Y695" s="497">
        <f t="shared" si="45"/>
        <v>48</v>
      </c>
      <c r="Z695" s="497" t="str">
        <f t="shared" si="46"/>
        <v/>
      </c>
      <c r="AA695" s="497" t="b">
        <f t="shared" si="47"/>
        <v>0</v>
      </c>
      <c r="AB695" s="497" t="s">
        <v>2276</v>
      </c>
      <c r="AC695" s="497" t="str">
        <f t="array" ref="AC695">IFERROR(IF(INDEX('Disaggregation Records'!$G$95:$G$183,MATCH(LEFT(Z695,255),LEFT('Disaggregation Records'!$D$95:$D$183,255),0))=0,"",INDEX('Disaggregation Records'!$G$95:$G$183,MATCH(LEFT(Z695,255),LEFT('Disaggregation Records'!$D$95:$D$183,255),0))),"")</f>
        <v/>
      </c>
      <c r="AD695" s="497" t="s">
        <v>823</v>
      </c>
      <c r="AE695" s="218"/>
      <c r="AF695" s="494"/>
      <c r="AG695" s="494"/>
    </row>
    <row r="696" spans="1:33" ht="37.5" customHeight="1" x14ac:dyDescent="0.25">
      <c r="A696" s="367">
        <v>21</v>
      </c>
      <c r="B696" s="386" t="str">
        <f>IFERROR(VLOOKUP(A696,'Coverage Indicators - Section D'!$A$10:$Y$47,25,FALSE),"")</f>
        <v/>
      </c>
      <c r="C696" s="490" t="str">
        <f t="array" ref="C696">IFERROR(IF(INDEX('Disaggregation Records'!$E$95:$E$183,MATCH(RIGHT(Z696,255),RIGHT('Disaggregation Records'!$D$95:$D$183,255),0))=0,"",INDEX('Disaggregation Records'!$E$95:$E$183,MATCH(RIGHT(Z696,255),RIGHT('Disaggregation Records'!$D$95:$D$183,255),0))),"")</f>
        <v/>
      </c>
      <c r="D696" s="490" t="str">
        <f t="array" ref="D696">IFERROR(IF(INDEX('Disaggregation Records'!$F$95:$F$183,MATCH(RIGHT(Z696,255),RIGHT('Disaggregation Records'!$D$95:$D$183,255),0))=0,"",INDEX('Disaggregation Records'!$F$95:$F$183,MATCH(RIGHT(Z696,255),RIGHT('Disaggregation Records'!$D$95:$D$183,255),0))),"")</f>
        <v/>
      </c>
      <c r="E696" s="388" t="str">
        <f t="array" ref="E696">IFERROR(IF(INDEX('Disaggregation Data'!$K$475:$K$826,MATCH(RIGHT(X696,255),RIGHT('Disaggregation Data'!$J$475:$J$826,255),0))=0,"",INDEX('Disaggregation Data'!$K$475:$K$826,MATCH(RIGHT(X696,255),RIGHT('Disaggregation Data'!J$475:$J$826,255),0))),"")</f>
        <v/>
      </c>
      <c r="F696" s="389" t="str">
        <f t="array" ref="F696">IFERROR(IF(INDEX('Disaggregation Data'!$L$475:$L$826,MATCH(RIGHT(X696,255),RIGHT('Disaggregation Data'!$J$475:$J$826,255),0))=0,"",INDEX('Disaggregation Data'!$L$475:$L$826,MATCH(RIGHT(X696,255),RIGHT('Disaggregation Data'!J$475:$J$826,255),0))),"")</f>
        <v/>
      </c>
      <c r="G696" s="458" t="str">
        <f t="array" ref="G696">IFERROR(IF(INDEX('Disaggregation Data'!$M$475:$M$826,MATCH(RIGHT(X696,255),RIGHT('Disaggregation Data'!$J$475:$J$826,255),0))=0,(E696/F696)*100,INDEX('Disaggregation Data'!$M$475:$M$826,MATCH(RIGHT(X696,255),RIGHT('Disaggregation Data'!J$475:$J$826,255),0))),"")</f>
        <v/>
      </c>
      <c r="H696" s="392" t="str">
        <f t="array" ref="H696">IFERROR(IF(INDEX('Disaggregation Data'!$N$475:$N$826,MATCH(RIGHT(X696,255),RIGHT('Disaggregation Data'!$J$475:$J$826,255),0))=0,"",INDEX('Disaggregation Data'!$N$475:$N$826,MATCH(RIGHT(X696,255),RIGHT('Disaggregation Data'!J$475:$J$826,255),0))),"")</f>
        <v/>
      </c>
      <c r="I696" s="496"/>
      <c r="J696" s="496"/>
      <c r="K696" s="496"/>
      <c r="L696" s="496"/>
      <c r="M696" s="496"/>
      <c r="N696" s="496"/>
      <c r="O696" s="496"/>
      <c r="P696" s="496"/>
      <c r="Q696" s="496"/>
      <c r="R696" s="496"/>
      <c r="S696" s="496"/>
      <c r="T696" s="496"/>
      <c r="U696" s="392" t="str">
        <f t="array" ref="U696">IFERROR(IF(INDEX('Disaggregation Data'!$O$475:$O$826,MATCH(RIGHT(X696,255),RIGHT('Disaggregation Data'!$J$475:$J$826,255),0))=0,"",INDEX('Disaggregation Data'!$O$475:$O$826,MATCH(RIGHT(X696,255),RIGHT('Disaggregation Data'!J$475:$J$826,255),0))),"")</f>
        <v/>
      </c>
      <c r="V696" s="405" t="str">
        <f t="array" ref="V696">IFERROR(IF(INDEX('Disaggregation Data'!$P$475:$P$826,MATCH(RIGHT(X696,255),RIGHT('Disaggregation Data'!$J$475:$J$826,255),0))=0,"",INDEX('Disaggregation Data'!$P$475:$P$826,MATCH(RIGHT(X696,255),RIGHT('Disaggregation Data'!J$475:$J$826,255),0))),"")</f>
        <v/>
      </c>
      <c r="W696" s="497"/>
      <c r="X696" s="497" t="str">
        <f t="shared" si="44"/>
        <v/>
      </c>
      <c r="Y696" s="497">
        <f t="shared" si="45"/>
        <v>49</v>
      </c>
      <c r="Z696" s="497" t="str">
        <f t="shared" si="46"/>
        <v/>
      </c>
      <c r="AA696" s="497" t="b">
        <f t="shared" si="47"/>
        <v>0</v>
      </c>
      <c r="AB696" s="497" t="s">
        <v>2277</v>
      </c>
      <c r="AC696" s="497" t="str">
        <f t="array" ref="AC696">IFERROR(IF(INDEX('Disaggregation Records'!$G$95:$G$183,MATCH(LEFT(Z696,255),LEFT('Disaggregation Records'!$D$95:$D$183,255),0))=0,"",INDEX('Disaggregation Records'!$G$95:$G$183,MATCH(LEFT(Z696,255),LEFT('Disaggregation Records'!$D$95:$D$183,255),0))),"")</f>
        <v/>
      </c>
      <c r="AD696" s="497" t="s">
        <v>823</v>
      </c>
      <c r="AE696" s="218"/>
      <c r="AF696" s="494"/>
      <c r="AG696" s="494"/>
    </row>
    <row r="697" spans="1:33" ht="37.5" customHeight="1" x14ac:dyDescent="0.25">
      <c r="A697" s="367">
        <v>22</v>
      </c>
      <c r="B697" s="386" t="str">
        <f>IFERROR(VLOOKUP(A697,'Coverage Indicators - Section D'!$A$10:$Y$47,25,FALSE),"")</f>
        <v/>
      </c>
      <c r="C697" s="490" t="str">
        <f t="array" ref="C697">IFERROR(IF(INDEX('Disaggregation Records'!$E$95:$E$183,MATCH(RIGHT(Z697,255),RIGHT('Disaggregation Records'!$D$95:$D$183,255),0))=0,"",INDEX('Disaggregation Records'!$E$95:$E$183,MATCH(RIGHT(Z697,255),RIGHT('Disaggregation Records'!$D$95:$D$183,255),0))),"")</f>
        <v/>
      </c>
      <c r="D697" s="490" t="str">
        <f t="array" ref="D697">IFERROR(IF(INDEX('Disaggregation Records'!$F$95:$F$183,MATCH(RIGHT(Z697,255),RIGHT('Disaggregation Records'!$D$95:$D$183,255),0))=0,"",INDEX('Disaggregation Records'!$F$95:$F$183,MATCH(RIGHT(Z697,255),RIGHT('Disaggregation Records'!$D$95:$D$183,255),0))),"")</f>
        <v/>
      </c>
      <c r="E697" s="388" t="str">
        <f t="array" ref="E697">IFERROR(IF(INDEX('Disaggregation Data'!$K$475:$K$826,MATCH(RIGHT(X697,255),RIGHT('Disaggregation Data'!$J$475:$J$826,255),0))=0,"",INDEX('Disaggregation Data'!$K$475:$K$826,MATCH(RIGHT(X697,255),RIGHT('Disaggregation Data'!J$475:$J$826,255),0))),"")</f>
        <v/>
      </c>
      <c r="F697" s="389" t="str">
        <f t="array" ref="F697">IFERROR(IF(INDEX('Disaggregation Data'!$L$475:$L$826,MATCH(RIGHT(X697,255),RIGHT('Disaggregation Data'!$J$475:$J$826,255),0))=0,"",INDEX('Disaggregation Data'!$L$475:$L$826,MATCH(RIGHT(X697,255),RIGHT('Disaggregation Data'!J$475:$J$826,255),0))),"")</f>
        <v/>
      </c>
      <c r="G697" s="458" t="str">
        <f t="array" ref="G697">IFERROR(IF(INDEX('Disaggregation Data'!$M$475:$M$826,MATCH(RIGHT(X697,255),RIGHT('Disaggregation Data'!$J$475:$J$826,255),0))=0,(E697/F697)*100,INDEX('Disaggregation Data'!$M$475:$M$826,MATCH(RIGHT(X697,255),RIGHT('Disaggregation Data'!J$475:$J$826,255),0))),"")</f>
        <v/>
      </c>
      <c r="H697" s="392" t="str">
        <f t="array" ref="H697">IFERROR(IF(INDEX('Disaggregation Data'!$N$475:$N$826,MATCH(RIGHT(X697,255),RIGHT('Disaggregation Data'!$J$475:$J$826,255),0))=0,"",INDEX('Disaggregation Data'!$N$475:$N$826,MATCH(RIGHT(X697,255),RIGHT('Disaggregation Data'!J$475:$J$826,255),0))),"")</f>
        <v/>
      </c>
      <c r="I697" s="496"/>
      <c r="J697" s="496"/>
      <c r="K697" s="496"/>
      <c r="L697" s="496"/>
      <c r="M697" s="496"/>
      <c r="N697" s="496"/>
      <c r="O697" s="496"/>
      <c r="P697" s="496"/>
      <c r="Q697" s="496"/>
      <c r="R697" s="496"/>
      <c r="S697" s="496"/>
      <c r="T697" s="496"/>
      <c r="U697" s="392" t="str">
        <f t="array" ref="U697">IFERROR(IF(INDEX('Disaggregation Data'!$O$475:$O$826,MATCH(RIGHT(X697,255),RIGHT('Disaggregation Data'!$J$475:$J$826,255),0))=0,"",INDEX('Disaggregation Data'!$O$475:$O$826,MATCH(RIGHT(X697,255),RIGHT('Disaggregation Data'!J$475:$J$826,255),0))),"")</f>
        <v/>
      </c>
      <c r="V697" s="405" t="str">
        <f t="array" ref="V697">IFERROR(IF(INDEX('Disaggregation Data'!$P$475:$P$826,MATCH(RIGHT(X697,255),RIGHT('Disaggregation Data'!$J$475:$J$826,255),0))=0,"",INDEX('Disaggregation Data'!$P$475:$P$826,MATCH(RIGHT(X697,255),RIGHT('Disaggregation Data'!J$475:$J$826,255),0))),"")</f>
        <v/>
      </c>
      <c r="W697" s="497"/>
      <c r="X697" s="497" t="str">
        <f t="shared" si="44"/>
        <v/>
      </c>
      <c r="Y697" s="497">
        <f t="shared" si="45"/>
        <v>50</v>
      </c>
      <c r="Z697" s="497" t="str">
        <f t="shared" si="46"/>
        <v/>
      </c>
      <c r="AA697" s="497" t="b">
        <f t="shared" si="47"/>
        <v>0</v>
      </c>
      <c r="AB697" s="497" t="s">
        <v>2278</v>
      </c>
      <c r="AC697" s="497" t="str">
        <f t="array" ref="AC697">IFERROR(IF(INDEX('Disaggregation Records'!$G$95:$G$183,MATCH(LEFT(Z697,255),LEFT('Disaggregation Records'!$D$95:$D$183,255),0))=0,"",INDEX('Disaggregation Records'!$G$95:$G$183,MATCH(LEFT(Z697,255),LEFT('Disaggregation Records'!$D$95:$D$183,255),0))),"")</f>
        <v/>
      </c>
      <c r="AD697" s="497" t="s">
        <v>824</v>
      </c>
      <c r="AE697" s="218"/>
      <c r="AF697" s="494"/>
      <c r="AG697" s="494"/>
    </row>
    <row r="698" spans="1:33" ht="37.5" customHeight="1" x14ac:dyDescent="0.25">
      <c r="A698" s="367">
        <v>22</v>
      </c>
      <c r="B698" s="386" t="str">
        <f>IFERROR(VLOOKUP(A698,'Coverage Indicators - Section D'!$A$10:$Y$47,25,FALSE),"")</f>
        <v/>
      </c>
      <c r="C698" s="490" t="str">
        <f t="array" ref="C698">IFERROR(IF(INDEX('Disaggregation Records'!$E$95:$E$183,MATCH(RIGHT(Z698,255),RIGHT('Disaggregation Records'!$D$95:$D$183,255),0))=0,"",INDEX('Disaggregation Records'!$E$95:$E$183,MATCH(RIGHT(Z698,255),RIGHT('Disaggregation Records'!$D$95:$D$183,255),0))),"")</f>
        <v/>
      </c>
      <c r="D698" s="490" t="str">
        <f t="array" ref="D698">IFERROR(IF(INDEX('Disaggregation Records'!$F$95:$F$183,MATCH(RIGHT(Z698,255),RIGHT('Disaggregation Records'!$D$95:$D$183,255),0))=0,"",INDEX('Disaggregation Records'!$F$95:$F$183,MATCH(RIGHT(Z698,255),RIGHT('Disaggregation Records'!$D$95:$D$183,255),0))),"")</f>
        <v/>
      </c>
      <c r="E698" s="388" t="str">
        <f t="array" ref="E698">IFERROR(IF(INDEX('Disaggregation Data'!$K$475:$K$826,MATCH(RIGHT(X698,255),RIGHT('Disaggregation Data'!$J$475:$J$826,255),0))=0,"",INDEX('Disaggregation Data'!$K$475:$K$826,MATCH(RIGHT(X698,255),RIGHT('Disaggregation Data'!J$475:$J$826,255),0))),"")</f>
        <v/>
      </c>
      <c r="F698" s="389" t="str">
        <f t="array" ref="F698">IFERROR(IF(INDEX('Disaggregation Data'!$L$475:$L$826,MATCH(RIGHT(X698,255),RIGHT('Disaggregation Data'!$J$475:$J$826,255),0))=0,"",INDEX('Disaggregation Data'!$L$475:$L$826,MATCH(RIGHT(X698,255),RIGHT('Disaggregation Data'!J$475:$J$826,255),0))),"")</f>
        <v/>
      </c>
      <c r="G698" s="458" t="str">
        <f t="array" ref="G698">IFERROR(IF(INDEX('Disaggregation Data'!$M$475:$M$826,MATCH(RIGHT(X698,255),RIGHT('Disaggregation Data'!$J$475:$J$826,255),0))=0,(E698/F698)*100,INDEX('Disaggregation Data'!$M$475:$M$826,MATCH(RIGHT(X698,255),RIGHT('Disaggregation Data'!J$475:$J$826,255),0))),"")</f>
        <v/>
      </c>
      <c r="H698" s="392" t="str">
        <f t="array" ref="H698">IFERROR(IF(INDEX('Disaggregation Data'!$N$475:$N$826,MATCH(RIGHT(X698,255),RIGHT('Disaggregation Data'!$J$475:$J$826,255),0))=0,"",INDEX('Disaggregation Data'!$N$475:$N$826,MATCH(RIGHT(X698,255),RIGHT('Disaggregation Data'!J$475:$J$826,255),0))),"")</f>
        <v/>
      </c>
      <c r="I698" s="496"/>
      <c r="J698" s="496"/>
      <c r="K698" s="496"/>
      <c r="L698" s="496"/>
      <c r="M698" s="496"/>
      <c r="N698" s="496"/>
      <c r="O698" s="496"/>
      <c r="P698" s="496"/>
      <c r="Q698" s="496"/>
      <c r="R698" s="496"/>
      <c r="S698" s="496"/>
      <c r="T698" s="496"/>
      <c r="U698" s="392" t="str">
        <f t="array" ref="U698">IFERROR(IF(INDEX('Disaggregation Data'!$O$475:$O$826,MATCH(RIGHT(X698,255),RIGHT('Disaggregation Data'!$J$475:$J$826,255),0))=0,"",INDEX('Disaggregation Data'!$O$475:$O$826,MATCH(RIGHT(X698,255),RIGHT('Disaggregation Data'!J$475:$J$826,255),0))),"")</f>
        <v/>
      </c>
      <c r="V698" s="405" t="str">
        <f t="array" ref="V698">IFERROR(IF(INDEX('Disaggregation Data'!$P$475:$P$826,MATCH(RIGHT(X698,255),RIGHT('Disaggregation Data'!$J$475:$J$826,255),0))=0,"",INDEX('Disaggregation Data'!$P$475:$P$826,MATCH(RIGHT(X698,255),RIGHT('Disaggregation Data'!J$475:$J$826,255),0))),"")</f>
        <v/>
      </c>
      <c r="W698" s="497"/>
      <c r="X698" s="497" t="str">
        <f t="shared" si="44"/>
        <v/>
      </c>
      <c r="Y698" s="497">
        <f t="shared" si="45"/>
        <v>51</v>
      </c>
      <c r="Z698" s="497" t="str">
        <f t="shared" si="46"/>
        <v/>
      </c>
      <c r="AA698" s="497" t="b">
        <f t="shared" si="47"/>
        <v>0</v>
      </c>
      <c r="AB698" s="497" t="s">
        <v>2279</v>
      </c>
      <c r="AC698" s="497" t="str">
        <f t="array" ref="AC698">IFERROR(IF(INDEX('Disaggregation Records'!$G$95:$G$183,MATCH(LEFT(Z698,255),LEFT('Disaggregation Records'!$D$95:$D$183,255),0))=0,"",INDEX('Disaggregation Records'!$G$95:$G$183,MATCH(LEFT(Z698,255),LEFT('Disaggregation Records'!$D$95:$D$183,255),0))),"")</f>
        <v/>
      </c>
      <c r="AD698" s="497" t="s">
        <v>824</v>
      </c>
      <c r="AE698" s="218"/>
      <c r="AF698" s="494"/>
      <c r="AG698" s="494"/>
    </row>
    <row r="699" spans="1:33" ht="37.5" customHeight="1" x14ac:dyDescent="0.25">
      <c r="A699" s="367">
        <v>22</v>
      </c>
      <c r="B699" s="386" t="str">
        <f>IFERROR(VLOOKUP(A699,'Coverage Indicators - Section D'!$A$10:$Y$47,25,FALSE),"")</f>
        <v/>
      </c>
      <c r="C699" s="490" t="str">
        <f t="array" ref="C699">IFERROR(IF(INDEX('Disaggregation Records'!$E$95:$E$183,MATCH(RIGHT(Z699,255),RIGHT('Disaggregation Records'!$D$95:$D$183,255),0))=0,"",INDEX('Disaggregation Records'!$E$95:$E$183,MATCH(RIGHT(Z699,255),RIGHT('Disaggregation Records'!$D$95:$D$183,255),0))),"")</f>
        <v/>
      </c>
      <c r="D699" s="490" t="str">
        <f t="array" ref="D699">IFERROR(IF(INDEX('Disaggregation Records'!$F$95:$F$183,MATCH(RIGHT(Z699,255),RIGHT('Disaggregation Records'!$D$95:$D$183,255),0))=0,"",INDEX('Disaggregation Records'!$F$95:$F$183,MATCH(RIGHT(Z699,255),RIGHT('Disaggregation Records'!$D$95:$D$183,255),0))),"")</f>
        <v/>
      </c>
      <c r="E699" s="388" t="str">
        <f t="array" ref="E699">IFERROR(IF(INDEX('Disaggregation Data'!$K$475:$K$826,MATCH(RIGHT(X699,255),RIGHT('Disaggregation Data'!$J$475:$J$826,255),0))=0,"",INDEX('Disaggregation Data'!$K$475:$K$826,MATCH(RIGHT(X699,255),RIGHT('Disaggregation Data'!J$475:$J$826,255),0))),"")</f>
        <v/>
      </c>
      <c r="F699" s="389" t="str">
        <f t="array" ref="F699">IFERROR(IF(INDEX('Disaggregation Data'!$L$475:$L$826,MATCH(RIGHT(X699,255),RIGHT('Disaggregation Data'!$J$475:$J$826,255),0))=0,"",INDEX('Disaggregation Data'!$L$475:$L$826,MATCH(RIGHT(X699,255),RIGHT('Disaggregation Data'!J$475:$J$826,255),0))),"")</f>
        <v/>
      </c>
      <c r="G699" s="458" t="str">
        <f t="array" ref="G699">IFERROR(IF(INDEX('Disaggregation Data'!$M$475:$M$826,MATCH(RIGHT(X699,255),RIGHT('Disaggregation Data'!$J$475:$J$826,255),0))=0,(E699/F699)*100,INDEX('Disaggregation Data'!$M$475:$M$826,MATCH(RIGHT(X699,255),RIGHT('Disaggregation Data'!J$475:$J$826,255),0))),"")</f>
        <v/>
      </c>
      <c r="H699" s="392" t="str">
        <f t="array" ref="H699">IFERROR(IF(INDEX('Disaggregation Data'!$N$475:$N$826,MATCH(RIGHT(X699,255),RIGHT('Disaggregation Data'!$J$475:$J$826,255),0))=0,"",INDEX('Disaggregation Data'!$N$475:$N$826,MATCH(RIGHT(X699,255),RIGHT('Disaggregation Data'!J$475:$J$826,255),0))),"")</f>
        <v/>
      </c>
      <c r="I699" s="496"/>
      <c r="J699" s="496"/>
      <c r="K699" s="496"/>
      <c r="L699" s="496"/>
      <c r="M699" s="496"/>
      <c r="N699" s="496"/>
      <c r="O699" s="496"/>
      <c r="P699" s="496"/>
      <c r="Q699" s="496"/>
      <c r="R699" s="496"/>
      <c r="S699" s="496"/>
      <c r="T699" s="496"/>
      <c r="U699" s="392" t="str">
        <f t="array" ref="U699">IFERROR(IF(INDEX('Disaggregation Data'!$O$475:$O$826,MATCH(RIGHT(X699,255),RIGHT('Disaggregation Data'!$J$475:$J$826,255),0))=0,"",INDEX('Disaggregation Data'!$O$475:$O$826,MATCH(RIGHT(X699,255),RIGHT('Disaggregation Data'!J$475:$J$826,255),0))),"")</f>
        <v/>
      </c>
      <c r="V699" s="405" t="str">
        <f t="array" ref="V699">IFERROR(IF(INDEX('Disaggregation Data'!$P$475:$P$826,MATCH(RIGHT(X699,255),RIGHT('Disaggregation Data'!$J$475:$J$826,255),0))=0,"",INDEX('Disaggregation Data'!$P$475:$P$826,MATCH(RIGHT(X699,255),RIGHT('Disaggregation Data'!J$475:$J$826,255),0))),"")</f>
        <v/>
      </c>
      <c r="W699" s="497"/>
      <c r="X699" s="497" t="str">
        <f t="shared" si="44"/>
        <v/>
      </c>
      <c r="Y699" s="497">
        <f t="shared" si="45"/>
        <v>52</v>
      </c>
      <c r="Z699" s="497" t="str">
        <f t="shared" si="46"/>
        <v/>
      </c>
      <c r="AA699" s="497" t="b">
        <f t="shared" si="47"/>
        <v>0</v>
      </c>
      <c r="AB699" s="497" t="s">
        <v>2280</v>
      </c>
      <c r="AC699" s="497" t="str">
        <f t="array" ref="AC699">IFERROR(IF(INDEX('Disaggregation Records'!$G$95:$G$183,MATCH(LEFT(Z699,255),LEFT('Disaggregation Records'!$D$95:$D$183,255),0))=0,"",INDEX('Disaggregation Records'!$G$95:$G$183,MATCH(LEFT(Z699,255),LEFT('Disaggregation Records'!$D$95:$D$183,255),0))),"")</f>
        <v/>
      </c>
      <c r="AD699" s="497" t="s">
        <v>824</v>
      </c>
      <c r="AE699" s="218"/>
      <c r="AF699" s="494"/>
      <c r="AG699" s="494"/>
    </row>
    <row r="700" spans="1:33" ht="37.5" customHeight="1" x14ac:dyDescent="0.25">
      <c r="A700" s="367">
        <v>22</v>
      </c>
      <c r="B700" s="386" t="str">
        <f>IFERROR(VLOOKUP(A700,'Coverage Indicators - Section D'!$A$10:$Y$47,25,FALSE),"")</f>
        <v/>
      </c>
      <c r="C700" s="490" t="str">
        <f t="array" ref="C700">IFERROR(IF(INDEX('Disaggregation Records'!$E$95:$E$183,MATCH(RIGHT(Z700,255),RIGHT('Disaggregation Records'!$D$95:$D$183,255),0))=0,"",INDEX('Disaggregation Records'!$E$95:$E$183,MATCH(RIGHT(Z700,255),RIGHT('Disaggregation Records'!$D$95:$D$183,255),0))),"")</f>
        <v/>
      </c>
      <c r="D700" s="490" t="str">
        <f t="array" ref="D700">IFERROR(IF(INDEX('Disaggregation Records'!$F$95:$F$183,MATCH(RIGHT(Z700,255),RIGHT('Disaggregation Records'!$D$95:$D$183,255),0))=0,"",INDEX('Disaggregation Records'!$F$95:$F$183,MATCH(RIGHT(Z700,255),RIGHT('Disaggregation Records'!$D$95:$D$183,255),0))),"")</f>
        <v/>
      </c>
      <c r="E700" s="388" t="str">
        <f t="array" ref="E700">IFERROR(IF(INDEX('Disaggregation Data'!$K$475:$K$826,MATCH(RIGHT(X700,255),RIGHT('Disaggregation Data'!$J$475:$J$826,255),0))=0,"",INDEX('Disaggregation Data'!$K$475:$K$826,MATCH(RIGHT(X700,255),RIGHT('Disaggregation Data'!J$475:$J$826,255),0))),"")</f>
        <v/>
      </c>
      <c r="F700" s="389" t="str">
        <f t="array" ref="F700">IFERROR(IF(INDEX('Disaggregation Data'!$L$475:$L$826,MATCH(RIGHT(X700,255),RIGHT('Disaggregation Data'!$J$475:$J$826,255),0))=0,"",INDEX('Disaggregation Data'!$L$475:$L$826,MATCH(RIGHT(X700,255),RIGHT('Disaggregation Data'!J$475:$J$826,255),0))),"")</f>
        <v/>
      </c>
      <c r="G700" s="458" t="str">
        <f t="array" ref="G700">IFERROR(IF(INDEX('Disaggregation Data'!$M$475:$M$826,MATCH(RIGHT(X700,255),RIGHT('Disaggregation Data'!$J$475:$J$826,255),0))=0,(E700/F700)*100,INDEX('Disaggregation Data'!$M$475:$M$826,MATCH(RIGHT(X700,255),RIGHT('Disaggregation Data'!J$475:$J$826,255),0))),"")</f>
        <v/>
      </c>
      <c r="H700" s="392" t="str">
        <f t="array" ref="H700">IFERROR(IF(INDEX('Disaggregation Data'!$N$475:$N$826,MATCH(RIGHT(X700,255),RIGHT('Disaggregation Data'!$J$475:$J$826,255),0))=0,"",INDEX('Disaggregation Data'!$N$475:$N$826,MATCH(RIGHT(X700,255),RIGHT('Disaggregation Data'!J$475:$J$826,255),0))),"")</f>
        <v/>
      </c>
      <c r="I700" s="496"/>
      <c r="J700" s="496"/>
      <c r="K700" s="496"/>
      <c r="L700" s="496"/>
      <c r="M700" s="496"/>
      <c r="N700" s="496"/>
      <c r="O700" s="496"/>
      <c r="P700" s="496"/>
      <c r="Q700" s="496"/>
      <c r="R700" s="496"/>
      <c r="S700" s="496"/>
      <c r="T700" s="496"/>
      <c r="U700" s="392" t="str">
        <f t="array" ref="U700">IFERROR(IF(INDEX('Disaggregation Data'!$O$475:$O$826,MATCH(RIGHT(X700,255),RIGHT('Disaggregation Data'!$J$475:$J$826,255),0))=0,"",INDEX('Disaggregation Data'!$O$475:$O$826,MATCH(RIGHT(X700,255),RIGHT('Disaggregation Data'!J$475:$J$826,255),0))),"")</f>
        <v/>
      </c>
      <c r="V700" s="405" t="str">
        <f t="array" ref="V700">IFERROR(IF(INDEX('Disaggregation Data'!$P$475:$P$826,MATCH(RIGHT(X700,255),RIGHT('Disaggregation Data'!$J$475:$J$826,255),0))=0,"",INDEX('Disaggregation Data'!$P$475:$P$826,MATCH(RIGHT(X700,255),RIGHT('Disaggregation Data'!J$475:$J$826,255),0))),"")</f>
        <v/>
      </c>
      <c r="W700" s="497"/>
      <c r="X700" s="497" t="str">
        <f t="shared" si="44"/>
        <v/>
      </c>
      <c r="Y700" s="497">
        <f t="shared" si="45"/>
        <v>53</v>
      </c>
      <c r="Z700" s="497" t="str">
        <f t="shared" si="46"/>
        <v/>
      </c>
      <c r="AA700" s="497" t="b">
        <f t="shared" si="47"/>
        <v>0</v>
      </c>
      <c r="AB700" s="497" t="s">
        <v>2281</v>
      </c>
      <c r="AC700" s="497" t="str">
        <f t="array" ref="AC700">IFERROR(IF(INDEX('Disaggregation Records'!$G$95:$G$183,MATCH(LEFT(Z700,255),LEFT('Disaggregation Records'!$D$95:$D$183,255),0))=0,"",INDEX('Disaggregation Records'!$G$95:$G$183,MATCH(LEFT(Z700,255),LEFT('Disaggregation Records'!$D$95:$D$183,255),0))),"")</f>
        <v/>
      </c>
      <c r="AD700" s="497" t="s">
        <v>824</v>
      </c>
      <c r="AE700" s="218"/>
      <c r="AF700" s="494"/>
      <c r="AG700" s="494"/>
    </row>
    <row r="701" spans="1:33" ht="37.5" customHeight="1" x14ac:dyDescent="0.25">
      <c r="A701" s="367">
        <v>22</v>
      </c>
      <c r="B701" s="386" t="str">
        <f>IFERROR(VLOOKUP(A701,'Coverage Indicators - Section D'!$A$10:$Y$47,25,FALSE),"")</f>
        <v/>
      </c>
      <c r="C701" s="490" t="str">
        <f t="array" ref="C701">IFERROR(IF(INDEX('Disaggregation Records'!$E$95:$E$183,MATCH(RIGHT(Z701,255),RIGHT('Disaggregation Records'!$D$95:$D$183,255),0))=0,"",INDEX('Disaggregation Records'!$E$95:$E$183,MATCH(RIGHT(Z701,255),RIGHT('Disaggregation Records'!$D$95:$D$183,255),0))),"")</f>
        <v/>
      </c>
      <c r="D701" s="490" t="str">
        <f t="array" ref="D701">IFERROR(IF(INDEX('Disaggregation Records'!$F$95:$F$183,MATCH(RIGHT(Z701,255),RIGHT('Disaggregation Records'!$D$95:$D$183,255),0))=0,"",INDEX('Disaggregation Records'!$F$95:$F$183,MATCH(RIGHT(Z701,255),RIGHT('Disaggregation Records'!$D$95:$D$183,255),0))),"")</f>
        <v/>
      </c>
      <c r="E701" s="388" t="str">
        <f t="array" ref="E701">IFERROR(IF(INDEX('Disaggregation Data'!$K$475:$K$826,MATCH(RIGHT(X701,255),RIGHT('Disaggregation Data'!$J$475:$J$826,255),0))=0,"",INDEX('Disaggregation Data'!$K$475:$K$826,MATCH(RIGHT(X701,255),RIGHT('Disaggregation Data'!J$475:$J$826,255),0))),"")</f>
        <v/>
      </c>
      <c r="F701" s="389" t="str">
        <f t="array" ref="F701">IFERROR(IF(INDEX('Disaggregation Data'!$L$475:$L$826,MATCH(RIGHT(X701,255),RIGHT('Disaggregation Data'!$J$475:$J$826,255),0))=0,"",INDEX('Disaggregation Data'!$L$475:$L$826,MATCH(RIGHT(X701,255),RIGHT('Disaggregation Data'!J$475:$J$826,255),0))),"")</f>
        <v/>
      </c>
      <c r="G701" s="458" t="str">
        <f t="array" ref="G701">IFERROR(IF(INDEX('Disaggregation Data'!$M$475:$M$826,MATCH(RIGHT(X701,255),RIGHT('Disaggregation Data'!$J$475:$J$826,255),0))=0,(E701/F701)*100,INDEX('Disaggregation Data'!$M$475:$M$826,MATCH(RIGHT(X701,255),RIGHT('Disaggregation Data'!J$475:$J$826,255),0))),"")</f>
        <v/>
      </c>
      <c r="H701" s="392" t="str">
        <f t="array" ref="H701">IFERROR(IF(INDEX('Disaggregation Data'!$N$475:$N$826,MATCH(RIGHT(X701,255),RIGHT('Disaggregation Data'!$J$475:$J$826,255),0))=0,"",INDEX('Disaggregation Data'!$N$475:$N$826,MATCH(RIGHT(X701,255),RIGHT('Disaggregation Data'!J$475:$J$826,255),0))),"")</f>
        <v/>
      </c>
      <c r="I701" s="496"/>
      <c r="J701" s="496"/>
      <c r="K701" s="496"/>
      <c r="L701" s="496"/>
      <c r="M701" s="496"/>
      <c r="N701" s="496"/>
      <c r="O701" s="496"/>
      <c r="P701" s="496"/>
      <c r="Q701" s="496"/>
      <c r="R701" s="496"/>
      <c r="S701" s="496"/>
      <c r="T701" s="496"/>
      <c r="U701" s="392" t="str">
        <f t="array" ref="U701">IFERROR(IF(INDEX('Disaggregation Data'!$O$475:$O$826,MATCH(RIGHT(X701,255),RIGHT('Disaggregation Data'!$J$475:$J$826,255),0))=0,"",INDEX('Disaggregation Data'!$O$475:$O$826,MATCH(RIGHT(X701,255),RIGHT('Disaggregation Data'!J$475:$J$826,255),0))),"")</f>
        <v/>
      </c>
      <c r="V701" s="405" t="str">
        <f t="array" ref="V701">IFERROR(IF(INDEX('Disaggregation Data'!$P$475:$P$826,MATCH(RIGHT(X701,255),RIGHT('Disaggregation Data'!$J$475:$J$826,255),0))=0,"",INDEX('Disaggregation Data'!$P$475:$P$826,MATCH(RIGHT(X701,255),RIGHT('Disaggregation Data'!J$475:$J$826,255),0))),"")</f>
        <v/>
      </c>
      <c r="W701" s="497"/>
      <c r="X701" s="497" t="str">
        <f t="shared" si="44"/>
        <v/>
      </c>
      <c r="Y701" s="497">
        <f t="shared" si="45"/>
        <v>54</v>
      </c>
      <c r="Z701" s="497" t="str">
        <f t="shared" si="46"/>
        <v/>
      </c>
      <c r="AA701" s="497" t="b">
        <f t="shared" si="47"/>
        <v>0</v>
      </c>
      <c r="AB701" s="497" t="s">
        <v>2282</v>
      </c>
      <c r="AC701" s="497" t="str">
        <f t="array" ref="AC701">IFERROR(IF(INDEX('Disaggregation Records'!$G$95:$G$183,MATCH(LEFT(Z701,255),LEFT('Disaggregation Records'!$D$95:$D$183,255),0))=0,"",INDEX('Disaggregation Records'!$G$95:$G$183,MATCH(LEFT(Z701,255),LEFT('Disaggregation Records'!$D$95:$D$183,255),0))),"")</f>
        <v/>
      </c>
      <c r="AD701" s="497" t="s">
        <v>824</v>
      </c>
      <c r="AE701" s="218"/>
      <c r="AF701" s="494"/>
      <c r="AG701" s="494"/>
    </row>
    <row r="702" spans="1:33" ht="37.5" customHeight="1" x14ac:dyDescent="0.25">
      <c r="A702" s="367">
        <v>22</v>
      </c>
      <c r="B702" s="386" t="str">
        <f>IFERROR(VLOOKUP(A702,'Coverage Indicators - Section D'!$A$10:$Y$47,25,FALSE),"")</f>
        <v/>
      </c>
      <c r="C702" s="490" t="str">
        <f t="array" ref="C702">IFERROR(IF(INDEX('Disaggregation Records'!$E$95:$E$183,MATCH(RIGHT(Z702,255),RIGHT('Disaggregation Records'!$D$95:$D$183,255),0))=0,"",INDEX('Disaggregation Records'!$E$95:$E$183,MATCH(RIGHT(Z702,255),RIGHT('Disaggregation Records'!$D$95:$D$183,255),0))),"")</f>
        <v/>
      </c>
      <c r="D702" s="490" t="str">
        <f t="array" ref="D702">IFERROR(IF(INDEX('Disaggregation Records'!$F$95:$F$183,MATCH(RIGHT(Z702,255),RIGHT('Disaggregation Records'!$D$95:$D$183,255),0))=0,"",INDEX('Disaggregation Records'!$F$95:$F$183,MATCH(RIGHT(Z702,255),RIGHT('Disaggregation Records'!$D$95:$D$183,255),0))),"")</f>
        <v/>
      </c>
      <c r="E702" s="388" t="str">
        <f t="array" ref="E702">IFERROR(IF(INDEX('Disaggregation Data'!$K$475:$K$826,MATCH(RIGHT(X702,255),RIGHT('Disaggregation Data'!$J$475:$J$826,255),0))=0,"",INDEX('Disaggregation Data'!$K$475:$K$826,MATCH(RIGHT(X702,255),RIGHT('Disaggregation Data'!J$475:$J$826,255),0))),"")</f>
        <v/>
      </c>
      <c r="F702" s="389" t="str">
        <f t="array" ref="F702">IFERROR(IF(INDEX('Disaggregation Data'!$L$475:$L$826,MATCH(RIGHT(X702,255),RIGHT('Disaggregation Data'!$J$475:$J$826,255),0))=0,"",INDEX('Disaggregation Data'!$L$475:$L$826,MATCH(RIGHT(X702,255),RIGHT('Disaggregation Data'!J$475:$J$826,255),0))),"")</f>
        <v/>
      </c>
      <c r="G702" s="458" t="str">
        <f t="array" ref="G702">IFERROR(IF(INDEX('Disaggregation Data'!$M$475:$M$826,MATCH(RIGHT(X702,255),RIGHT('Disaggregation Data'!$J$475:$J$826,255),0))=0,(E702/F702)*100,INDEX('Disaggregation Data'!$M$475:$M$826,MATCH(RIGHT(X702,255),RIGHT('Disaggregation Data'!J$475:$J$826,255),0))),"")</f>
        <v/>
      </c>
      <c r="H702" s="392" t="str">
        <f t="array" ref="H702">IFERROR(IF(INDEX('Disaggregation Data'!$N$475:$N$826,MATCH(RIGHT(X702,255),RIGHT('Disaggregation Data'!$J$475:$J$826,255),0))=0,"",INDEX('Disaggregation Data'!$N$475:$N$826,MATCH(RIGHT(X702,255),RIGHT('Disaggregation Data'!J$475:$J$826,255),0))),"")</f>
        <v/>
      </c>
      <c r="I702" s="496"/>
      <c r="J702" s="496"/>
      <c r="K702" s="496"/>
      <c r="L702" s="496"/>
      <c r="M702" s="496"/>
      <c r="N702" s="496"/>
      <c r="O702" s="496"/>
      <c r="P702" s="496"/>
      <c r="Q702" s="496"/>
      <c r="R702" s="496"/>
      <c r="S702" s="496"/>
      <c r="T702" s="496"/>
      <c r="U702" s="392" t="str">
        <f t="array" ref="U702">IFERROR(IF(INDEX('Disaggregation Data'!$O$475:$O$826,MATCH(RIGHT(X702,255),RIGHT('Disaggregation Data'!$J$475:$J$826,255),0))=0,"",INDEX('Disaggregation Data'!$O$475:$O$826,MATCH(RIGHT(X702,255),RIGHT('Disaggregation Data'!J$475:$J$826,255),0))),"")</f>
        <v/>
      </c>
      <c r="V702" s="405" t="str">
        <f t="array" ref="V702">IFERROR(IF(INDEX('Disaggregation Data'!$P$475:$P$826,MATCH(RIGHT(X702,255),RIGHT('Disaggregation Data'!$J$475:$J$826,255),0))=0,"",INDEX('Disaggregation Data'!$P$475:$P$826,MATCH(RIGHT(X702,255),RIGHT('Disaggregation Data'!J$475:$J$826,255),0))),"")</f>
        <v/>
      </c>
      <c r="W702" s="497"/>
      <c r="X702" s="497" t="str">
        <f t="shared" si="44"/>
        <v/>
      </c>
      <c r="Y702" s="497">
        <f t="shared" si="45"/>
        <v>55</v>
      </c>
      <c r="Z702" s="497" t="str">
        <f t="shared" si="46"/>
        <v/>
      </c>
      <c r="AA702" s="497" t="b">
        <f t="shared" si="47"/>
        <v>0</v>
      </c>
      <c r="AB702" s="497" t="s">
        <v>2283</v>
      </c>
      <c r="AC702" s="497" t="str">
        <f t="array" ref="AC702">IFERROR(IF(INDEX('Disaggregation Records'!$G$95:$G$183,MATCH(LEFT(Z702,255),LEFT('Disaggregation Records'!$D$95:$D$183,255),0))=0,"",INDEX('Disaggregation Records'!$G$95:$G$183,MATCH(LEFT(Z702,255),LEFT('Disaggregation Records'!$D$95:$D$183,255),0))),"")</f>
        <v/>
      </c>
      <c r="AD702" s="497" t="s">
        <v>824</v>
      </c>
      <c r="AE702" s="218"/>
      <c r="AF702" s="494"/>
      <c r="AG702" s="494"/>
    </row>
    <row r="703" spans="1:33" ht="37.5" customHeight="1" x14ac:dyDescent="0.25">
      <c r="A703" s="367">
        <v>22</v>
      </c>
      <c r="B703" s="386" t="str">
        <f>IFERROR(VLOOKUP(A703,'Coverage Indicators - Section D'!$A$10:$Y$47,25,FALSE),"")</f>
        <v/>
      </c>
      <c r="C703" s="490" t="str">
        <f t="array" ref="C703">IFERROR(IF(INDEX('Disaggregation Records'!$E$95:$E$183,MATCH(RIGHT(Z703,255),RIGHT('Disaggregation Records'!$D$95:$D$183,255),0))=0,"",INDEX('Disaggregation Records'!$E$95:$E$183,MATCH(RIGHT(Z703,255),RIGHT('Disaggregation Records'!$D$95:$D$183,255),0))),"")</f>
        <v/>
      </c>
      <c r="D703" s="490" t="str">
        <f t="array" ref="D703">IFERROR(IF(INDEX('Disaggregation Records'!$F$95:$F$183,MATCH(RIGHT(Z703,255),RIGHT('Disaggregation Records'!$D$95:$D$183,255),0))=0,"",INDEX('Disaggregation Records'!$F$95:$F$183,MATCH(RIGHT(Z703,255),RIGHT('Disaggregation Records'!$D$95:$D$183,255),0))),"")</f>
        <v/>
      </c>
      <c r="E703" s="388" t="str">
        <f t="array" ref="E703">IFERROR(IF(INDEX('Disaggregation Data'!$K$475:$K$826,MATCH(RIGHT(X703,255),RIGHT('Disaggregation Data'!$J$475:$J$826,255),0))=0,"",INDEX('Disaggregation Data'!$K$475:$K$826,MATCH(RIGHT(X703,255),RIGHT('Disaggregation Data'!J$475:$J$826,255),0))),"")</f>
        <v/>
      </c>
      <c r="F703" s="389" t="str">
        <f t="array" ref="F703">IFERROR(IF(INDEX('Disaggregation Data'!$L$475:$L$826,MATCH(RIGHT(X703,255),RIGHT('Disaggregation Data'!$J$475:$J$826,255),0))=0,"",INDEX('Disaggregation Data'!$L$475:$L$826,MATCH(RIGHT(X703,255),RIGHT('Disaggregation Data'!J$475:$J$826,255),0))),"")</f>
        <v/>
      </c>
      <c r="G703" s="458" t="str">
        <f t="array" ref="G703">IFERROR(IF(INDEX('Disaggregation Data'!$M$475:$M$826,MATCH(RIGHT(X703,255),RIGHT('Disaggregation Data'!$J$475:$J$826,255),0))=0,(E703/F703)*100,INDEX('Disaggregation Data'!$M$475:$M$826,MATCH(RIGHT(X703,255),RIGHT('Disaggregation Data'!J$475:$J$826,255),0))),"")</f>
        <v/>
      </c>
      <c r="H703" s="392" t="str">
        <f t="array" ref="H703">IFERROR(IF(INDEX('Disaggregation Data'!$N$475:$N$826,MATCH(RIGHT(X703,255),RIGHT('Disaggregation Data'!$J$475:$J$826,255),0))=0,"",INDEX('Disaggregation Data'!$N$475:$N$826,MATCH(RIGHT(X703,255),RIGHT('Disaggregation Data'!J$475:$J$826,255),0))),"")</f>
        <v/>
      </c>
      <c r="I703" s="496"/>
      <c r="J703" s="496"/>
      <c r="K703" s="496"/>
      <c r="L703" s="496"/>
      <c r="M703" s="496"/>
      <c r="N703" s="496"/>
      <c r="O703" s="496"/>
      <c r="P703" s="496"/>
      <c r="Q703" s="496"/>
      <c r="R703" s="496"/>
      <c r="S703" s="496"/>
      <c r="T703" s="496"/>
      <c r="U703" s="392" t="str">
        <f t="array" ref="U703">IFERROR(IF(INDEX('Disaggregation Data'!$O$475:$O$826,MATCH(RIGHT(X703,255),RIGHT('Disaggregation Data'!$J$475:$J$826,255),0))=0,"",INDEX('Disaggregation Data'!$O$475:$O$826,MATCH(RIGHT(X703,255),RIGHT('Disaggregation Data'!J$475:$J$826,255),0))),"")</f>
        <v/>
      </c>
      <c r="V703" s="405" t="str">
        <f t="array" ref="V703">IFERROR(IF(INDEX('Disaggregation Data'!$P$475:$P$826,MATCH(RIGHT(X703,255),RIGHT('Disaggregation Data'!$J$475:$J$826,255),0))=0,"",INDEX('Disaggregation Data'!$P$475:$P$826,MATCH(RIGHT(X703,255),RIGHT('Disaggregation Data'!J$475:$J$826,255),0))),"")</f>
        <v/>
      </c>
      <c r="W703" s="497"/>
      <c r="X703" s="497" t="str">
        <f t="shared" si="44"/>
        <v/>
      </c>
      <c r="Y703" s="497">
        <f t="shared" si="45"/>
        <v>56</v>
      </c>
      <c r="Z703" s="497" t="str">
        <f t="shared" si="46"/>
        <v/>
      </c>
      <c r="AA703" s="497" t="b">
        <f t="shared" si="47"/>
        <v>0</v>
      </c>
      <c r="AB703" s="497" t="s">
        <v>2284</v>
      </c>
      <c r="AC703" s="497" t="str">
        <f t="array" ref="AC703">IFERROR(IF(INDEX('Disaggregation Records'!$G$95:$G$183,MATCH(LEFT(Z703,255),LEFT('Disaggregation Records'!$D$95:$D$183,255),0))=0,"",INDEX('Disaggregation Records'!$G$95:$G$183,MATCH(LEFT(Z703,255),LEFT('Disaggregation Records'!$D$95:$D$183,255),0))),"")</f>
        <v/>
      </c>
      <c r="AD703" s="497" t="s">
        <v>824</v>
      </c>
      <c r="AE703" s="218"/>
      <c r="AF703" s="494"/>
      <c r="AG703" s="494"/>
    </row>
    <row r="704" spans="1:33" ht="37.5" customHeight="1" x14ac:dyDescent="0.25">
      <c r="A704" s="367">
        <v>22</v>
      </c>
      <c r="B704" s="386" t="str">
        <f>IFERROR(VLOOKUP(A704,'Coverage Indicators - Section D'!$A$10:$Y$47,25,FALSE),"")</f>
        <v/>
      </c>
      <c r="C704" s="490" t="str">
        <f t="array" ref="C704">IFERROR(IF(INDEX('Disaggregation Records'!$E$95:$E$183,MATCH(RIGHT(Z704,255),RIGHT('Disaggregation Records'!$D$95:$D$183,255),0))=0,"",INDEX('Disaggregation Records'!$E$95:$E$183,MATCH(RIGHT(Z704,255),RIGHT('Disaggregation Records'!$D$95:$D$183,255),0))),"")</f>
        <v/>
      </c>
      <c r="D704" s="490" t="str">
        <f t="array" ref="D704">IFERROR(IF(INDEX('Disaggregation Records'!$F$95:$F$183,MATCH(RIGHT(Z704,255),RIGHT('Disaggregation Records'!$D$95:$D$183,255),0))=0,"",INDEX('Disaggregation Records'!$F$95:$F$183,MATCH(RIGHT(Z704,255),RIGHT('Disaggregation Records'!$D$95:$D$183,255),0))),"")</f>
        <v/>
      </c>
      <c r="E704" s="388" t="str">
        <f t="array" ref="E704">IFERROR(IF(INDEX('Disaggregation Data'!$K$475:$K$826,MATCH(RIGHT(X704,255),RIGHT('Disaggregation Data'!$J$475:$J$826,255),0))=0,"",INDEX('Disaggregation Data'!$K$475:$K$826,MATCH(RIGHT(X704,255),RIGHT('Disaggregation Data'!J$475:$J$826,255),0))),"")</f>
        <v/>
      </c>
      <c r="F704" s="389" t="str">
        <f t="array" ref="F704">IFERROR(IF(INDEX('Disaggregation Data'!$L$475:$L$826,MATCH(RIGHT(X704,255),RIGHT('Disaggregation Data'!$J$475:$J$826,255),0))=0,"",INDEX('Disaggregation Data'!$L$475:$L$826,MATCH(RIGHT(X704,255),RIGHT('Disaggregation Data'!J$475:$J$826,255),0))),"")</f>
        <v/>
      </c>
      <c r="G704" s="458" t="str">
        <f t="array" ref="G704">IFERROR(IF(INDEX('Disaggregation Data'!$M$475:$M$826,MATCH(RIGHT(X704,255),RIGHT('Disaggregation Data'!$J$475:$J$826,255),0))=0,(E704/F704)*100,INDEX('Disaggregation Data'!$M$475:$M$826,MATCH(RIGHT(X704,255),RIGHT('Disaggregation Data'!J$475:$J$826,255),0))),"")</f>
        <v/>
      </c>
      <c r="H704" s="392" t="str">
        <f t="array" ref="H704">IFERROR(IF(INDEX('Disaggregation Data'!$N$475:$N$826,MATCH(RIGHT(X704,255),RIGHT('Disaggregation Data'!$J$475:$J$826,255),0))=0,"",INDEX('Disaggregation Data'!$N$475:$N$826,MATCH(RIGHT(X704,255),RIGHT('Disaggregation Data'!J$475:$J$826,255),0))),"")</f>
        <v/>
      </c>
      <c r="I704" s="496"/>
      <c r="J704" s="496"/>
      <c r="K704" s="496"/>
      <c r="L704" s="496"/>
      <c r="M704" s="496"/>
      <c r="N704" s="496"/>
      <c r="O704" s="496"/>
      <c r="P704" s="496"/>
      <c r="Q704" s="496"/>
      <c r="R704" s="496"/>
      <c r="S704" s="496"/>
      <c r="T704" s="496"/>
      <c r="U704" s="392" t="str">
        <f t="array" ref="U704">IFERROR(IF(INDEX('Disaggregation Data'!$O$475:$O$826,MATCH(RIGHT(X704,255),RIGHT('Disaggregation Data'!$J$475:$J$826,255),0))=0,"",INDEX('Disaggregation Data'!$O$475:$O$826,MATCH(RIGHT(X704,255),RIGHT('Disaggregation Data'!J$475:$J$826,255),0))),"")</f>
        <v/>
      </c>
      <c r="V704" s="405" t="str">
        <f t="array" ref="V704">IFERROR(IF(INDEX('Disaggregation Data'!$P$475:$P$826,MATCH(RIGHT(X704,255),RIGHT('Disaggregation Data'!$J$475:$J$826,255),0))=0,"",INDEX('Disaggregation Data'!$P$475:$P$826,MATCH(RIGHT(X704,255),RIGHT('Disaggregation Data'!J$475:$J$826,255),0))),"")</f>
        <v/>
      </c>
      <c r="W704" s="497"/>
      <c r="X704" s="497" t="str">
        <f t="shared" si="44"/>
        <v/>
      </c>
      <c r="Y704" s="497">
        <f t="shared" si="45"/>
        <v>57</v>
      </c>
      <c r="Z704" s="497" t="str">
        <f t="shared" si="46"/>
        <v/>
      </c>
      <c r="AA704" s="497" t="b">
        <f t="shared" si="47"/>
        <v>0</v>
      </c>
      <c r="AB704" s="497" t="s">
        <v>2285</v>
      </c>
      <c r="AC704" s="497" t="str">
        <f t="array" ref="AC704">IFERROR(IF(INDEX('Disaggregation Records'!$G$95:$G$183,MATCH(LEFT(Z704,255),LEFT('Disaggregation Records'!$D$95:$D$183,255),0))=0,"",INDEX('Disaggregation Records'!$G$95:$G$183,MATCH(LEFT(Z704,255),LEFT('Disaggregation Records'!$D$95:$D$183,255),0))),"")</f>
        <v/>
      </c>
      <c r="AD704" s="497" t="s">
        <v>824</v>
      </c>
      <c r="AE704" s="218"/>
      <c r="AF704" s="494"/>
      <c r="AG704" s="494"/>
    </row>
    <row r="705" spans="1:33" ht="37.5" customHeight="1" x14ac:dyDescent="0.25">
      <c r="A705" s="367">
        <v>22</v>
      </c>
      <c r="B705" s="386" t="str">
        <f>IFERROR(VLOOKUP(A705,'Coverage Indicators - Section D'!$A$10:$Y$47,25,FALSE),"")</f>
        <v/>
      </c>
      <c r="C705" s="490" t="str">
        <f t="array" ref="C705">IFERROR(IF(INDEX('Disaggregation Records'!$E$95:$E$183,MATCH(RIGHT(Z705,255),RIGHT('Disaggregation Records'!$D$95:$D$183,255),0))=0,"",INDEX('Disaggregation Records'!$E$95:$E$183,MATCH(RIGHT(Z705,255),RIGHT('Disaggregation Records'!$D$95:$D$183,255),0))),"")</f>
        <v/>
      </c>
      <c r="D705" s="490" t="str">
        <f t="array" ref="D705">IFERROR(IF(INDEX('Disaggregation Records'!$F$95:$F$183,MATCH(RIGHT(Z705,255),RIGHT('Disaggregation Records'!$D$95:$D$183,255),0))=0,"",INDEX('Disaggregation Records'!$F$95:$F$183,MATCH(RIGHT(Z705,255),RIGHT('Disaggregation Records'!$D$95:$D$183,255),0))),"")</f>
        <v/>
      </c>
      <c r="E705" s="388" t="str">
        <f t="array" ref="E705">IFERROR(IF(INDEX('Disaggregation Data'!$K$475:$K$826,MATCH(RIGHT(X705,255),RIGHT('Disaggregation Data'!$J$475:$J$826,255),0))=0,"",INDEX('Disaggregation Data'!$K$475:$K$826,MATCH(RIGHT(X705,255),RIGHT('Disaggregation Data'!J$475:$J$826,255),0))),"")</f>
        <v/>
      </c>
      <c r="F705" s="389" t="str">
        <f t="array" ref="F705">IFERROR(IF(INDEX('Disaggregation Data'!$L$475:$L$826,MATCH(RIGHT(X705,255),RIGHT('Disaggregation Data'!$J$475:$J$826,255),0))=0,"",INDEX('Disaggregation Data'!$L$475:$L$826,MATCH(RIGHT(X705,255),RIGHT('Disaggregation Data'!J$475:$J$826,255),0))),"")</f>
        <v/>
      </c>
      <c r="G705" s="458" t="str">
        <f t="array" ref="G705">IFERROR(IF(INDEX('Disaggregation Data'!$M$475:$M$826,MATCH(RIGHT(X705,255),RIGHT('Disaggregation Data'!$J$475:$J$826,255),0))=0,(E705/F705)*100,INDEX('Disaggregation Data'!$M$475:$M$826,MATCH(RIGHT(X705,255),RIGHT('Disaggregation Data'!J$475:$J$826,255),0))),"")</f>
        <v/>
      </c>
      <c r="H705" s="392" t="str">
        <f t="array" ref="H705">IFERROR(IF(INDEX('Disaggregation Data'!$N$475:$N$826,MATCH(RIGHT(X705,255),RIGHT('Disaggregation Data'!$J$475:$J$826,255),0))=0,"",INDEX('Disaggregation Data'!$N$475:$N$826,MATCH(RIGHT(X705,255),RIGHT('Disaggregation Data'!J$475:$J$826,255),0))),"")</f>
        <v/>
      </c>
      <c r="I705" s="496"/>
      <c r="J705" s="496"/>
      <c r="K705" s="496"/>
      <c r="L705" s="496"/>
      <c r="M705" s="496"/>
      <c r="N705" s="496"/>
      <c r="O705" s="496"/>
      <c r="P705" s="496"/>
      <c r="Q705" s="496"/>
      <c r="R705" s="496"/>
      <c r="S705" s="496"/>
      <c r="T705" s="496"/>
      <c r="U705" s="392" t="str">
        <f t="array" ref="U705">IFERROR(IF(INDEX('Disaggregation Data'!$O$475:$O$826,MATCH(RIGHT(X705,255),RIGHT('Disaggregation Data'!$J$475:$J$826,255),0))=0,"",INDEX('Disaggregation Data'!$O$475:$O$826,MATCH(RIGHT(X705,255),RIGHT('Disaggregation Data'!J$475:$J$826,255),0))),"")</f>
        <v/>
      </c>
      <c r="V705" s="405" t="str">
        <f t="array" ref="V705">IFERROR(IF(INDEX('Disaggregation Data'!$P$475:$P$826,MATCH(RIGHT(X705,255),RIGHT('Disaggregation Data'!$J$475:$J$826,255),0))=0,"",INDEX('Disaggregation Data'!$P$475:$P$826,MATCH(RIGHT(X705,255),RIGHT('Disaggregation Data'!J$475:$J$826,255),0))),"")</f>
        <v/>
      </c>
      <c r="W705" s="497"/>
      <c r="X705" s="497" t="str">
        <f t="shared" si="44"/>
        <v/>
      </c>
      <c r="Y705" s="497">
        <f t="shared" si="45"/>
        <v>58</v>
      </c>
      <c r="Z705" s="497" t="str">
        <f t="shared" si="46"/>
        <v/>
      </c>
      <c r="AA705" s="497" t="b">
        <f t="shared" si="47"/>
        <v>0</v>
      </c>
      <c r="AB705" s="497" t="s">
        <v>2286</v>
      </c>
      <c r="AC705" s="497" t="str">
        <f t="array" ref="AC705">IFERROR(IF(INDEX('Disaggregation Records'!$G$95:$G$183,MATCH(LEFT(Z705,255),LEFT('Disaggregation Records'!$D$95:$D$183,255),0))=0,"",INDEX('Disaggregation Records'!$G$95:$G$183,MATCH(LEFT(Z705,255),LEFT('Disaggregation Records'!$D$95:$D$183,255),0))),"")</f>
        <v/>
      </c>
      <c r="AD705" s="497" t="s">
        <v>824</v>
      </c>
      <c r="AE705" s="218"/>
      <c r="AF705" s="494"/>
      <c r="AG705" s="494"/>
    </row>
    <row r="706" spans="1:33" ht="37.5" customHeight="1" x14ac:dyDescent="0.25">
      <c r="A706" s="367">
        <v>22</v>
      </c>
      <c r="B706" s="386" t="str">
        <f>IFERROR(VLOOKUP(A706,'Coverage Indicators - Section D'!$A$10:$Y$47,25,FALSE),"")</f>
        <v/>
      </c>
      <c r="C706" s="490" t="str">
        <f t="array" ref="C706">IFERROR(IF(INDEX('Disaggregation Records'!$E$95:$E$183,MATCH(RIGHT(Z706,255),RIGHT('Disaggregation Records'!$D$95:$D$183,255),0))=0,"",INDEX('Disaggregation Records'!$E$95:$E$183,MATCH(RIGHT(Z706,255),RIGHT('Disaggregation Records'!$D$95:$D$183,255),0))),"")</f>
        <v/>
      </c>
      <c r="D706" s="490" t="str">
        <f t="array" ref="D706">IFERROR(IF(INDEX('Disaggregation Records'!$F$95:$F$183,MATCH(RIGHT(Z706,255),RIGHT('Disaggregation Records'!$D$95:$D$183,255),0))=0,"",INDEX('Disaggregation Records'!$F$95:$F$183,MATCH(RIGHT(Z706,255),RIGHT('Disaggregation Records'!$D$95:$D$183,255),0))),"")</f>
        <v/>
      </c>
      <c r="E706" s="388" t="str">
        <f t="array" ref="E706">IFERROR(IF(INDEX('Disaggregation Data'!$K$475:$K$826,MATCH(RIGHT(X706,255),RIGHT('Disaggregation Data'!$J$475:$J$826,255),0))=0,"",INDEX('Disaggregation Data'!$K$475:$K$826,MATCH(RIGHT(X706,255),RIGHT('Disaggregation Data'!J$475:$J$826,255),0))),"")</f>
        <v/>
      </c>
      <c r="F706" s="389" t="str">
        <f t="array" ref="F706">IFERROR(IF(INDEX('Disaggregation Data'!$L$475:$L$826,MATCH(RIGHT(X706,255),RIGHT('Disaggregation Data'!$J$475:$J$826,255),0))=0,"",INDEX('Disaggregation Data'!$L$475:$L$826,MATCH(RIGHT(X706,255),RIGHT('Disaggregation Data'!J$475:$J$826,255),0))),"")</f>
        <v/>
      </c>
      <c r="G706" s="458" t="str">
        <f t="array" ref="G706">IFERROR(IF(INDEX('Disaggregation Data'!$M$475:$M$826,MATCH(RIGHT(X706,255),RIGHT('Disaggregation Data'!$J$475:$J$826,255),0))=0,(E706/F706)*100,INDEX('Disaggregation Data'!$M$475:$M$826,MATCH(RIGHT(X706,255),RIGHT('Disaggregation Data'!J$475:$J$826,255),0))),"")</f>
        <v/>
      </c>
      <c r="H706" s="392" t="str">
        <f t="array" ref="H706">IFERROR(IF(INDEX('Disaggregation Data'!$N$475:$N$826,MATCH(RIGHT(X706,255),RIGHT('Disaggregation Data'!$J$475:$J$826,255),0))=0,"",INDEX('Disaggregation Data'!$N$475:$N$826,MATCH(RIGHT(X706,255),RIGHT('Disaggregation Data'!J$475:$J$826,255),0))),"")</f>
        <v/>
      </c>
      <c r="I706" s="496"/>
      <c r="J706" s="496"/>
      <c r="K706" s="496"/>
      <c r="L706" s="496"/>
      <c r="M706" s="496"/>
      <c r="N706" s="496"/>
      <c r="O706" s="496"/>
      <c r="P706" s="496"/>
      <c r="Q706" s="496"/>
      <c r="R706" s="496"/>
      <c r="S706" s="496"/>
      <c r="T706" s="496"/>
      <c r="U706" s="392" t="str">
        <f t="array" ref="U706">IFERROR(IF(INDEX('Disaggregation Data'!$O$475:$O$826,MATCH(RIGHT(X706,255),RIGHT('Disaggregation Data'!$J$475:$J$826,255),0))=0,"",INDEX('Disaggregation Data'!$O$475:$O$826,MATCH(RIGHT(X706,255),RIGHT('Disaggregation Data'!J$475:$J$826,255),0))),"")</f>
        <v/>
      </c>
      <c r="V706" s="405" t="str">
        <f t="array" ref="V706">IFERROR(IF(INDEX('Disaggregation Data'!$P$475:$P$826,MATCH(RIGHT(X706,255),RIGHT('Disaggregation Data'!$J$475:$J$826,255),0))=0,"",INDEX('Disaggregation Data'!$P$475:$P$826,MATCH(RIGHT(X706,255),RIGHT('Disaggregation Data'!J$475:$J$826,255),0))),"")</f>
        <v/>
      </c>
      <c r="W706" s="497"/>
      <c r="X706" s="497" t="str">
        <f t="shared" si="44"/>
        <v/>
      </c>
      <c r="Y706" s="497">
        <f t="shared" si="45"/>
        <v>59</v>
      </c>
      <c r="Z706" s="497" t="str">
        <f t="shared" si="46"/>
        <v/>
      </c>
      <c r="AA706" s="497" t="b">
        <f t="shared" si="47"/>
        <v>0</v>
      </c>
      <c r="AB706" s="497" t="s">
        <v>2287</v>
      </c>
      <c r="AC706" s="497" t="str">
        <f t="array" ref="AC706">IFERROR(IF(INDEX('Disaggregation Records'!$G$95:$G$183,MATCH(LEFT(Z706,255),LEFT('Disaggregation Records'!$D$95:$D$183,255),0))=0,"",INDEX('Disaggregation Records'!$G$95:$G$183,MATCH(LEFT(Z706,255),LEFT('Disaggregation Records'!$D$95:$D$183,255),0))),"")</f>
        <v/>
      </c>
      <c r="AD706" s="497" t="s">
        <v>824</v>
      </c>
      <c r="AE706" s="218"/>
      <c r="AF706" s="494"/>
      <c r="AG706" s="494"/>
    </row>
    <row r="707" spans="1:33" ht="37.5" customHeight="1" x14ac:dyDescent="0.25">
      <c r="A707" s="367">
        <v>23</v>
      </c>
      <c r="B707" s="386" t="str">
        <f>IFERROR(VLOOKUP(A707,'Coverage Indicators - Section D'!$A$10:$Y$47,25,FALSE),"")</f>
        <v/>
      </c>
      <c r="C707" s="490" t="str">
        <f t="array" ref="C707">IFERROR(IF(INDEX('Disaggregation Records'!$E$95:$E$183,MATCH(RIGHT(Z707,255),RIGHT('Disaggregation Records'!$D$95:$D$183,255),0))=0,"",INDEX('Disaggregation Records'!$E$95:$E$183,MATCH(RIGHT(Z707,255),RIGHT('Disaggregation Records'!$D$95:$D$183,255),0))),"")</f>
        <v/>
      </c>
      <c r="D707" s="490" t="str">
        <f t="array" ref="D707">IFERROR(IF(INDEX('Disaggregation Records'!$F$95:$F$183,MATCH(RIGHT(Z707,255),RIGHT('Disaggregation Records'!$D$95:$D$183,255),0))=0,"",INDEX('Disaggregation Records'!$F$95:$F$183,MATCH(RIGHT(Z707,255),RIGHT('Disaggregation Records'!$D$95:$D$183,255),0))),"")</f>
        <v/>
      </c>
      <c r="E707" s="388" t="str">
        <f t="array" ref="E707">IFERROR(IF(INDEX('Disaggregation Data'!$K$475:$K$826,MATCH(RIGHT(X707,255),RIGHT('Disaggregation Data'!$J$475:$J$826,255),0))=0,"",INDEX('Disaggregation Data'!$K$475:$K$826,MATCH(RIGHT(X707,255),RIGHT('Disaggregation Data'!J$475:$J$826,255),0))),"")</f>
        <v/>
      </c>
      <c r="F707" s="389" t="str">
        <f t="array" ref="F707">IFERROR(IF(INDEX('Disaggregation Data'!$L$475:$L$826,MATCH(RIGHT(X707,255),RIGHT('Disaggregation Data'!$J$475:$J$826,255),0))=0,"",INDEX('Disaggregation Data'!$L$475:$L$826,MATCH(RIGHT(X707,255),RIGHT('Disaggregation Data'!J$475:$J$826,255),0))),"")</f>
        <v/>
      </c>
      <c r="G707" s="458" t="str">
        <f t="array" ref="G707">IFERROR(IF(INDEX('Disaggregation Data'!$M$475:$M$826,MATCH(RIGHT(X707,255),RIGHT('Disaggregation Data'!$J$475:$J$826,255),0))=0,(E707/F707)*100,INDEX('Disaggregation Data'!$M$475:$M$826,MATCH(RIGHT(X707,255),RIGHT('Disaggregation Data'!J$475:$J$826,255),0))),"")</f>
        <v/>
      </c>
      <c r="H707" s="392" t="str">
        <f t="array" ref="H707">IFERROR(IF(INDEX('Disaggregation Data'!$N$475:$N$826,MATCH(RIGHT(X707,255),RIGHT('Disaggregation Data'!$J$475:$J$826,255),0))=0,"",INDEX('Disaggregation Data'!$N$475:$N$826,MATCH(RIGHT(X707,255),RIGHT('Disaggregation Data'!J$475:$J$826,255),0))),"")</f>
        <v/>
      </c>
      <c r="I707" s="496"/>
      <c r="J707" s="496"/>
      <c r="K707" s="496"/>
      <c r="L707" s="496"/>
      <c r="M707" s="496"/>
      <c r="N707" s="496"/>
      <c r="O707" s="496"/>
      <c r="P707" s="496"/>
      <c r="Q707" s="496"/>
      <c r="R707" s="496"/>
      <c r="S707" s="496"/>
      <c r="T707" s="496"/>
      <c r="U707" s="392" t="str">
        <f t="array" ref="U707">IFERROR(IF(INDEX('Disaggregation Data'!$O$475:$O$826,MATCH(RIGHT(X707,255),RIGHT('Disaggregation Data'!$J$475:$J$826,255),0))=0,"",INDEX('Disaggregation Data'!$O$475:$O$826,MATCH(RIGHT(X707,255),RIGHT('Disaggregation Data'!J$475:$J$826,255),0))),"")</f>
        <v/>
      </c>
      <c r="V707" s="405" t="str">
        <f t="array" ref="V707">IFERROR(IF(INDEX('Disaggregation Data'!$P$475:$P$826,MATCH(RIGHT(X707,255),RIGHT('Disaggregation Data'!$J$475:$J$826,255),0))=0,"",INDEX('Disaggregation Data'!$P$475:$P$826,MATCH(RIGHT(X707,255),RIGHT('Disaggregation Data'!J$475:$J$826,255),0))),"")</f>
        <v/>
      </c>
      <c r="W707" s="497"/>
      <c r="X707" s="497" t="str">
        <f t="shared" si="44"/>
        <v/>
      </c>
      <c r="Y707" s="497">
        <f t="shared" si="45"/>
        <v>60</v>
      </c>
      <c r="Z707" s="497" t="str">
        <f t="shared" si="46"/>
        <v/>
      </c>
      <c r="AA707" s="497" t="b">
        <f t="shared" si="47"/>
        <v>0</v>
      </c>
      <c r="AB707" s="497" t="s">
        <v>2288</v>
      </c>
      <c r="AC707" s="497" t="str">
        <f t="array" ref="AC707">IFERROR(IF(INDEX('Disaggregation Records'!$G$95:$G$183,MATCH(LEFT(Z707,255),LEFT('Disaggregation Records'!$D$95:$D$183,255),0))=0,"",INDEX('Disaggregation Records'!$G$95:$G$183,MATCH(LEFT(Z707,255),LEFT('Disaggregation Records'!$D$95:$D$183,255),0))),"")</f>
        <v/>
      </c>
      <c r="AD707" s="497" t="s">
        <v>825</v>
      </c>
      <c r="AE707" s="218"/>
      <c r="AF707" s="494"/>
      <c r="AG707" s="494"/>
    </row>
    <row r="708" spans="1:33" ht="37.5" customHeight="1" x14ac:dyDescent="0.25">
      <c r="A708" s="367">
        <v>23</v>
      </c>
      <c r="B708" s="386" t="str">
        <f>IFERROR(VLOOKUP(A708,'Coverage Indicators - Section D'!$A$10:$Y$47,25,FALSE),"")</f>
        <v/>
      </c>
      <c r="C708" s="490" t="str">
        <f t="array" ref="C708">IFERROR(IF(INDEX('Disaggregation Records'!$E$95:$E$183,MATCH(RIGHT(Z708,255),RIGHT('Disaggregation Records'!$D$95:$D$183,255),0))=0,"",INDEX('Disaggregation Records'!$E$95:$E$183,MATCH(RIGHT(Z708,255),RIGHT('Disaggregation Records'!$D$95:$D$183,255),0))),"")</f>
        <v/>
      </c>
      <c r="D708" s="490" t="str">
        <f t="array" ref="D708">IFERROR(IF(INDEX('Disaggregation Records'!$F$95:$F$183,MATCH(RIGHT(Z708,255),RIGHT('Disaggregation Records'!$D$95:$D$183,255),0))=0,"",INDEX('Disaggregation Records'!$F$95:$F$183,MATCH(RIGHT(Z708,255),RIGHT('Disaggregation Records'!$D$95:$D$183,255),0))),"")</f>
        <v/>
      </c>
      <c r="E708" s="388" t="str">
        <f t="array" ref="E708">IFERROR(IF(INDEX('Disaggregation Data'!$K$475:$K$826,MATCH(RIGHT(X708,255),RIGHT('Disaggregation Data'!$J$475:$J$826,255),0))=0,"",INDEX('Disaggregation Data'!$K$475:$K$826,MATCH(RIGHT(X708,255),RIGHT('Disaggregation Data'!J$475:$J$826,255),0))),"")</f>
        <v/>
      </c>
      <c r="F708" s="389" t="str">
        <f t="array" ref="F708">IFERROR(IF(INDEX('Disaggregation Data'!$L$475:$L$826,MATCH(RIGHT(X708,255),RIGHT('Disaggregation Data'!$J$475:$J$826,255),0))=0,"",INDEX('Disaggregation Data'!$L$475:$L$826,MATCH(RIGHT(X708,255),RIGHT('Disaggregation Data'!J$475:$J$826,255),0))),"")</f>
        <v/>
      </c>
      <c r="G708" s="458" t="str">
        <f t="array" ref="G708">IFERROR(IF(INDEX('Disaggregation Data'!$M$475:$M$826,MATCH(RIGHT(X708,255),RIGHT('Disaggregation Data'!$J$475:$J$826,255),0))=0,(E708/F708)*100,INDEX('Disaggregation Data'!$M$475:$M$826,MATCH(RIGHT(X708,255),RIGHT('Disaggregation Data'!J$475:$J$826,255),0))),"")</f>
        <v/>
      </c>
      <c r="H708" s="392" t="str">
        <f t="array" ref="H708">IFERROR(IF(INDEX('Disaggregation Data'!$N$475:$N$826,MATCH(RIGHT(X708,255),RIGHT('Disaggregation Data'!$J$475:$J$826,255),0))=0,"",INDEX('Disaggregation Data'!$N$475:$N$826,MATCH(RIGHT(X708,255),RIGHT('Disaggregation Data'!J$475:$J$826,255),0))),"")</f>
        <v/>
      </c>
      <c r="I708" s="496"/>
      <c r="J708" s="496"/>
      <c r="K708" s="496"/>
      <c r="L708" s="496"/>
      <c r="M708" s="496"/>
      <c r="N708" s="496"/>
      <c r="O708" s="496"/>
      <c r="P708" s="496"/>
      <c r="Q708" s="496"/>
      <c r="R708" s="496"/>
      <c r="S708" s="496"/>
      <c r="T708" s="496"/>
      <c r="U708" s="392" t="str">
        <f t="array" ref="U708">IFERROR(IF(INDEX('Disaggregation Data'!$O$475:$O$826,MATCH(RIGHT(X708,255),RIGHT('Disaggregation Data'!$J$475:$J$826,255),0))=0,"",INDEX('Disaggregation Data'!$O$475:$O$826,MATCH(RIGHT(X708,255),RIGHT('Disaggregation Data'!J$475:$J$826,255),0))),"")</f>
        <v/>
      </c>
      <c r="V708" s="405" t="str">
        <f t="array" ref="V708">IFERROR(IF(INDEX('Disaggregation Data'!$P$475:$P$826,MATCH(RIGHT(X708,255),RIGHT('Disaggregation Data'!$J$475:$J$826,255),0))=0,"",INDEX('Disaggregation Data'!$P$475:$P$826,MATCH(RIGHT(X708,255),RIGHT('Disaggregation Data'!J$475:$J$826,255),0))),"")</f>
        <v/>
      </c>
      <c r="W708" s="497"/>
      <c r="X708" s="497" t="str">
        <f t="shared" si="44"/>
        <v/>
      </c>
      <c r="Y708" s="497">
        <f t="shared" si="45"/>
        <v>61</v>
      </c>
      <c r="Z708" s="497" t="str">
        <f t="shared" si="46"/>
        <v/>
      </c>
      <c r="AA708" s="497" t="b">
        <f t="shared" si="47"/>
        <v>0</v>
      </c>
      <c r="AB708" s="497" t="s">
        <v>2289</v>
      </c>
      <c r="AC708" s="497" t="str">
        <f t="array" ref="AC708">IFERROR(IF(INDEX('Disaggregation Records'!$G$95:$G$183,MATCH(LEFT(Z708,255),LEFT('Disaggregation Records'!$D$95:$D$183,255),0))=0,"",INDEX('Disaggregation Records'!$G$95:$G$183,MATCH(LEFT(Z708,255),LEFT('Disaggregation Records'!$D$95:$D$183,255),0))),"")</f>
        <v/>
      </c>
      <c r="AD708" s="497" t="s">
        <v>825</v>
      </c>
      <c r="AE708" s="218"/>
      <c r="AF708" s="494"/>
      <c r="AG708" s="494"/>
    </row>
    <row r="709" spans="1:33" ht="37.5" customHeight="1" x14ac:dyDescent="0.25">
      <c r="A709" s="367">
        <v>23</v>
      </c>
      <c r="B709" s="386" t="str">
        <f>IFERROR(VLOOKUP(A709,'Coverage Indicators - Section D'!$A$10:$Y$47,25,FALSE),"")</f>
        <v/>
      </c>
      <c r="C709" s="490" t="str">
        <f t="array" ref="C709">IFERROR(IF(INDEX('Disaggregation Records'!$E$95:$E$183,MATCH(RIGHT(Z709,255),RIGHT('Disaggregation Records'!$D$95:$D$183,255),0))=0,"",INDEX('Disaggregation Records'!$E$95:$E$183,MATCH(RIGHT(Z709,255),RIGHT('Disaggregation Records'!$D$95:$D$183,255),0))),"")</f>
        <v/>
      </c>
      <c r="D709" s="490" t="str">
        <f t="array" ref="D709">IFERROR(IF(INDEX('Disaggregation Records'!$F$95:$F$183,MATCH(RIGHT(Z709,255),RIGHT('Disaggregation Records'!$D$95:$D$183,255),0))=0,"",INDEX('Disaggregation Records'!$F$95:$F$183,MATCH(RIGHT(Z709,255),RIGHT('Disaggregation Records'!$D$95:$D$183,255),0))),"")</f>
        <v/>
      </c>
      <c r="E709" s="388" t="str">
        <f t="array" ref="E709">IFERROR(IF(INDEX('Disaggregation Data'!$K$475:$K$826,MATCH(RIGHT(X709,255),RIGHT('Disaggregation Data'!$J$475:$J$826,255),0))=0,"",INDEX('Disaggregation Data'!$K$475:$K$826,MATCH(RIGHT(X709,255),RIGHT('Disaggregation Data'!J$475:$J$826,255),0))),"")</f>
        <v/>
      </c>
      <c r="F709" s="389" t="str">
        <f t="array" ref="F709">IFERROR(IF(INDEX('Disaggregation Data'!$L$475:$L$826,MATCH(RIGHT(X709,255),RIGHT('Disaggregation Data'!$J$475:$J$826,255),0))=0,"",INDEX('Disaggregation Data'!$L$475:$L$826,MATCH(RIGHT(X709,255),RIGHT('Disaggregation Data'!J$475:$J$826,255),0))),"")</f>
        <v/>
      </c>
      <c r="G709" s="458" t="str">
        <f t="array" ref="G709">IFERROR(IF(INDEX('Disaggregation Data'!$M$475:$M$826,MATCH(RIGHT(X709,255),RIGHT('Disaggregation Data'!$J$475:$J$826,255),0))=0,(E709/F709)*100,INDEX('Disaggregation Data'!$M$475:$M$826,MATCH(RIGHT(X709,255),RIGHT('Disaggregation Data'!J$475:$J$826,255),0))),"")</f>
        <v/>
      </c>
      <c r="H709" s="392" t="str">
        <f t="array" ref="H709">IFERROR(IF(INDEX('Disaggregation Data'!$N$475:$N$826,MATCH(RIGHT(X709,255),RIGHT('Disaggregation Data'!$J$475:$J$826,255),0))=0,"",INDEX('Disaggregation Data'!$N$475:$N$826,MATCH(RIGHT(X709,255),RIGHT('Disaggregation Data'!J$475:$J$826,255),0))),"")</f>
        <v/>
      </c>
      <c r="I709" s="496"/>
      <c r="J709" s="496"/>
      <c r="K709" s="496"/>
      <c r="L709" s="496"/>
      <c r="M709" s="496"/>
      <c r="N709" s="496"/>
      <c r="O709" s="496"/>
      <c r="P709" s="496"/>
      <c r="Q709" s="496"/>
      <c r="R709" s="496"/>
      <c r="S709" s="496"/>
      <c r="T709" s="496"/>
      <c r="U709" s="392" t="str">
        <f t="array" ref="U709">IFERROR(IF(INDEX('Disaggregation Data'!$O$475:$O$826,MATCH(RIGHT(X709,255),RIGHT('Disaggregation Data'!$J$475:$J$826,255),0))=0,"",INDEX('Disaggregation Data'!$O$475:$O$826,MATCH(RIGHT(X709,255),RIGHT('Disaggregation Data'!J$475:$J$826,255),0))),"")</f>
        <v/>
      </c>
      <c r="V709" s="405" t="str">
        <f t="array" ref="V709">IFERROR(IF(INDEX('Disaggregation Data'!$P$475:$P$826,MATCH(RIGHT(X709,255),RIGHT('Disaggregation Data'!$J$475:$J$826,255),0))=0,"",INDEX('Disaggregation Data'!$P$475:$P$826,MATCH(RIGHT(X709,255),RIGHT('Disaggregation Data'!J$475:$J$826,255),0))),"")</f>
        <v/>
      </c>
      <c r="W709" s="497"/>
      <c r="X709" s="497" t="str">
        <f t="shared" si="44"/>
        <v/>
      </c>
      <c r="Y709" s="497">
        <f t="shared" si="45"/>
        <v>62</v>
      </c>
      <c r="Z709" s="497" t="str">
        <f t="shared" si="46"/>
        <v/>
      </c>
      <c r="AA709" s="497" t="b">
        <f t="shared" si="47"/>
        <v>0</v>
      </c>
      <c r="AB709" s="497" t="s">
        <v>2290</v>
      </c>
      <c r="AC709" s="497" t="str">
        <f t="array" ref="AC709">IFERROR(IF(INDEX('Disaggregation Records'!$G$95:$G$183,MATCH(LEFT(Z709,255),LEFT('Disaggregation Records'!$D$95:$D$183,255),0))=0,"",INDEX('Disaggregation Records'!$G$95:$G$183,MATCH(LEFT(Z709,255),LEFT('Disaggregation Records'!$D$95:$D$183,255),0))),"")</f>
        <v/>
      </c>
      <c r="AD709" s="497" t="s">
        <v>825</v>
      </c>
      <c r="AE709" s="218"/>
      <c r="AF709" s="494"/>
      <c r="AG709" s="494"/>
    </row>
    <row r="710" spans="1:33" ht="37.5" customHeight="1" x14ac:dyDescent="0.25">
      <c r="A710" s="367">
        <v>23</v>
      </c>
      <c r="B710" s="386" t="str">
        <f>IFERROR(VLOOKUP(A710,'Coverage Indicators - Section D'!$A$10:$Y$47,25,FALSE),"")</f>
        <v/>
      </c>
      <c r="C710" s="490" t="str">
        <f t="array" ref="C710">IFERROR(IF(INDEX('Disaggregation Records'!$E$95:$E$183,MATCH(RIGHT(Z710,255),RIGHT('Disaggregation Records'!$D$95:$D$183,255),0))=0,"",INDEX('Disaggregation Records'!$E$95:$E$183,MATCH(RIGHT(Z710,255),RIGHT('Disaggregation Records'!$D$95:$D$183,255),0))),"")</f>
        <v/>
      </c>
      <c r="D710" s="490" t="str">
        <f t="array" ref="D710">IFERROR(IF(INDEX('Disaggregation Records'!$F$95:$F$183,MATCH(RIGHT(Z710,255),RIGHT('Disaggregation Records'!$D$95:$D$183,255),0))=0,"",INDEX('Disaggregation Records'!$F$95:$F$183,MATCH(RIGHT(Z710,255),RIGHT('Disaggregation Records'!$D$95:$D$183,255),0))),"")</f>
        <v/>
      </c>
      <c r="E710" s="388" t="str">
        <f t="array" ref="E710">IFERROR(IF(INDEX('Disaggregation Data'!$K$475:$K$826,MATCH(RIGHT(X710,255),RIGHT('Disaggregation Data'!$J$475:$J$826,255),0))=0,"",INDEX('Disaggregation Data'!$K$475:$K$826,MATCH(RIGHT(X710,255),RIGHT('Disaggregation Data'!J$475:$J$826,255),0))),"")</f>
        <v/>
      </c>
      <c r="F710" s="389" t="str">
        <f t="array" ref="F710">IFERROR(IF(INDEX('Disaggregation Data'!$L$475:$L$826,MATCH(RIGHT(X710,255),RIGHT('Disaggregation Data'!$J$475:$J$826,255),0))=0,"",INDEX('Disaggregation Data'!$L$475:$L$826,MATCH(RIGHT(X710,255),RIGHT('Disaggregation Data'!J$475:$J$826,255),0))),"")</f>
        <v/>
      </c>
      <c r="G710" s="458" t="str">
        <f t="array" ref="G710">IFERROR(IF(INDEX('Disaggregation Data'!$M$475:$M$826,MATCH(RIGHT(X710,255),RIGHT('Disaggregation Data'!$J$475:$J$826,255),0))=0,(E710/F710)*100,INDEX('Disaggregation Data'!$M$475:$M$826,MATCH(RIGHT(X710,255),RIGHT('Disaggregation Data'!J$475:$J$826,255),0))),"")</f>
        <v/>
      </c>
      <c r="H710" s="392" t="str">
        <f t="array" ref="H710">IFERROR(IF(INDEX('Disaggregation Data'!$N$475:$N$826,MATCH(RIGHT(X710,255),RIGHT('Disaggregation Data'!$J$475:$J$826,255),0))=0,"",INDEX('Disaggregation Data'!$N$475:$N$826,MATCH(RIGHT(X710,255),RIGHT('Disaggregation Data'!J$475:$J$826,255),0))),"")</f>
        <v/>
      </c>
      <c r="I710" s="496"/>
      <c r="J710" s="496"/>
      <c r="K710" s="496"/>
      <c r="L710" s="496"/>
      <c r="M710" s="496"/>
      <c r="N710" s="496"/>
      <c r="O710" s="496"/>
      <c r="P710" s="496"/>
      <c r="Q710" s="496"/>
      <c r="R710" s="496"/>
      <c r="S710" s="496"/>
      <c r="T710" s="496"/>
      <c r="U710" s="392" t="str">
        <f t="array" ref="U710">IFERROR(IF(INDEX('Disaggregation Data'!$O$475:$O$826,MATCH(RIGHT(X710,255),RIGHT('Disaggregation Data'!$J$475:$J$826,255),0))=0,"",INDEX('Disaggregation Data'!$O$475:$O$826,MATCH(RIGHT(X710,255),RIGHT('Disaggregation Data'!J$475:$J$826,255),0))),"")</f>
        <v/>
      </c>
      <c r="V710" s="405" t="str">
        <f t="array" ref="V710">IFERROR(IF(INDEX('Disaggregation Data'!$P$475:$P$826,MATCH(RIGHT(X710,255),RIGHT('Disaggregation Data'!$J$475:$J$826,255),0))=0,"",INDEX('Disaggregation Data'!$P$475:$P$826,MATCH(RIGHT(X710,255),RIGHT('Disaggregation Data'!J$475:$J$826,255),0))),"")</f>
        <v/>
      </c>
      <c r="W710" s="497"/>
      <c r="X710" s="497" t="str">
        <f t="shared" si="44"/>
        <v/>
      </c>
      <c r="Y710" s="497">
        <f t="shared" si="45"/>
        <v>63</v>
      </c>
      <c r="Z710" s="497" t="str">
        <f t="shared" si="46"/>
        <v/>
      </c>
      <c r="AA710" s="497" t="b">
        <f t="shared" si="47"/>
        <v>0</v>
      </c>
      <c r="AB710" s="497" t="s">
        <v>2291</v>
      </c>
      <c r="AC710" s="497" t="str">
        <f t="array" ref="AC710">IFERROR(IF(INDEX('Disaggregation Records'!$G$95:$G$183,MATCH(LEFT(Z710,255),LEFT('Disaggregation Records'!$D$95:$D$183,255),0))=0,"",INDEX('Disaggregation Records'!$G$95:$G$183,MATCH(LEFT(Z710,255),LEFT('Disaggregation Records'!$D$95:$D$183,255),0))),"")</f>
        <v/>
      </c>
      <c r="AD710" s="497" t="s">
        <v>825</v>
      </c>
      <c r="AE710" s="218"/>
      <c r="AF710" s="494"/>
      <c r="AG710" s="494"/>
    </row>
    <row r="711" spans="1:33" ht="37.5" customHeight="1" x14ac:dyDescent="0.25">
      <c r="A711" s="367">
        <v>23</v>
      </c>
      <c r="B711" s="386" t="str">
        <f>IFERROR(VLOOKUP(A711,'Coverage Indicators - Section D'!$A$10:$Y$47,25,FALSE),"")</f>
        <v/>
      </c>
      <c r="C711" s="490" t="str">
        <f t="array" ref="C711">IFERROR(IF(INDEX('Disaggregation Records'!$E$95:$E$183,MATCH(RIGHT(Z711,255),RIGHT('Disaggregation Records'!$D$95:$D$183,255),0))=0,"",INDEX('Disaggregation Records'!$E$95:$E$183,MATCH(RIGHT(Z711,255),RIGHT('Disaggregation Records'!$D$95:$D$183,255),0))),"")</f>
        <v/>
      </c>
      <c r="D711" s="490" t="str">
        <f t="array" ref="D711">IFERROR(IF(INDEX('Disaggregation Records'!$F$95:$F$183,MATCH(RIGHT(Z711,255),RIGHT('Disaggregation Records'!$D$95:$D$183,255),0))=0,"",INDEX('Disaggregation Records'!$F$95:$F$183,MATCH(RIGHT(Z711,255),RIGHT('Disaggregation Records'!$D$95:$D$183,255),0))),"")</f>
        <v/>
      </c>
      <c r="E711" s="388" t="str">
        <f t="array" ref="E711">IFERROR(IF(INDEX('Disaggregation Data'!$K$475:$K$826,MATCH(RIGHT(X711,255),RIGHT('Disaggregation Data'!$J$475:$J$826,255),0))=0,"",INDEX('Disaggregation Data'!$K$475:$K$826,MATCH(RIGHT(X711,255),RIGHT('Disaggregation Data'!J$475:$J$826,255),0))),"")</f>
        <v/>
      </c>
      <c r="F711" s="389" t="str">
        <f t="array" ref="F711">IFERROR(IF(INDEX('Disaggregation Data'!$L$475:$L$826,MATCH(RIGHT(X711,255),RIGHT('Disaggregation Data'!$J$475:$J$826,255),0))=0,"",INDEX('Disaggregation Data'!$L$475:$L$826,MATCH(RIGHT(X711,255),RIGHT('Disaggregation Data'!J$475:$J$826,255),0))),"")</f>
        <v/>
      </c>
      <c r="G711" s="458" t="str">
        <f t="array" ref="G711">IFERROR(IF(INDEX('Disaggregation Data'!$M$475:$M$826,MATCH(RIGHT(X711,255),RIGHT('Disaggregation Data'!$J$475:$J$826,255),0))=0,(E711/F711)*100,INDEX('Disaggregation Data'!$M$475:$M$826,MATCH(RIGHT(X711,255),RIGHT('Disaggregation Data'!J$475:$J$826,255),0))),"")</f>
        <v/>
      </c>
      <c r="H711" s="392" t="str">
        <f t="array" ref="H711">IFERROR(IF(INDEX('Disaggregation Data'!$N$475:$N$826,MATCH(RIGHT(X711,255),RIGHT('Disaggregation Data'!$J$475:$J$826,255),0))=0,"",INDEX('Disaggregation Data'!$N$475:$N$826,MATCH(RIGHT(X711,255),RIGHT('Disaggregation Data'!J$475:$J$826,255),0))),"")</f>
        <v/>
      </c>
      <c r="I711" s="496"/>
      <c r="J711" s="496"/>
      <c r="K711" s="496"/>
      <c r="L711" s="496"/>
      <c r="M711" s="496"/>
      <c r="N711" s="496"/>
      <c r="O711" s="496"/>
      <c r="P711" s="496"/>
      <c r="Q711" s="496"/>
      <c r="R711" s="496"/>
      <c r="S711" s="496"/>
      <c r="T711" s="496"/>
      <c r="U711" s="392" t="str">
        <f t="array" ref="U711">IFERROR(IF(INDEX('Disaggregation Data'!$O$475:$O$826,MATCH(RIGHT(X711,255),RIGHT('Disaggregation Data'!$J$475:$J$826,255),0))=0,"",INDEX('Disaggregation Data'!$O$475:$O$826,MATCH(RIGHT(X711,255),RIGHT('Disaggregation Data'!J$475:$J$826,255),0))),"")</f>
        <v/>
      </c>
      <c r="V711" s="405" t="str">
        <f t="array" ref="V711">IFERROR(IF(INDEX('Disaggregation Data'!$P$475:$P$826,MATCH(RIGHT(X711,255),RIGHT('Disaggregation Data'!$J$475:$J$826,255),0))=0,"",INDEX('Disaggregation Data'!$P$475:$P$826,MATCH(RIGHT(X711,255),RIGHT('Disaggregation Data'!J$475:$J$826,255),0))),"")</f>
        <v/>
      </c>
      <c r="W711" s="497"/>
      <c r="X711" s="497" t="str">
        <f t="shared" si="44"/>
        <v/>
      </c>
      <c r="Y711" s="497">
        <f t="shared" si="45"/>
        <v>64</v>
      </c>
      <c r="Z711" s="497" t="str">
        <f t="shared" si="46"/>
        <v/>
      </c>
      <c r="AA711" s="497" t="b">
        <f t="shared" si="47"/>
        <v>0</v>
      </c>
      <c r="AB711" s="497" t="s">
        <v>2292</v>
      </c>
      <c r="AC711" s="497" t="str">
        <f t="array" ref="AC711">IFERROR(IF(INDEX('Disaggregation Records'!$G$95:$G$183,MATCH(LEFT(Z711,255),LEFT('Disaggregation Records'!$D$95:$D$183,255),0))=0,"",INDEX('Disaggregation Records'!$G$95:$G$183,MATCH(LEFT(Z711,255),LEFT('Disaggregation Records'!$D$95:$D$183,255),0))),"")</f>
        <v/>
      </c>
      <c r="AD711" s="497" t="s">
        <v>825</v>
      </c>
      <c r="AE711" s="218"/>
      <c r="AF711" s="494"/>
      <c r="AG711" s="494"/>
    </row>
    <row r="712" spans="1:33" ht="37.5" customHeight="1" x14ac:dyDescent="0.25">
      <c r="A712" s="367">
        <v>23</v>
      </c>
      <c r="B712" s="386" t="str">
        <f>IFERROR(VLOOKUP(A712,'Coverage Indicators - Section D'!$A$10:$Y$47,25,FALSE),"")</f>
        <v/>
      </c>
      <c r="C712" s="490" t="str">
        <f t="array" ref="C712">IFERROR(IF(INDEX('Disaggregation Records'!$E$95:$E$183,MATCH(RIGHT(Z712,255),RIGHT('Disaggregation Records'!$D$95:$D$183,255),0))=0,"",INDEX('Disaggregation Records'!$E$95:$E$183,MATCH(RIGHT(Z712,255),RIGHT('Disaggregation Records'!$D$95:$D$183,255),0))),"")</f>
        <v/>
      </c>
      <c r="D712" s="490" t="str">
        <f t="array" ref="D712">IFERROR(IF(INDEX('Disaggregation Records'!$F$95:$F$183,MATCH(RIGHT(Z712,255),RIGHT('Disaggregation Records'!$D$95:$D$183,255),0))=0,"",INDEX('Disaggregation Records'!$F$95:$F$183,MATCH(RIGHT(Z712,255),RIGHT('Disaggregation Records'!$D$95:$D$183,255),0))),"")</f>
        <v/>
      </c>
      <c r="E712" s="388" t="str">
        <f t="array" ref="E712">IFERROR(IF(INDEX('Disaggregation Data'!$K$475:$K$826,MATCH(RIGHT(X712,255),RIGHT('Disaggregation Data'!$J$475:$J$826,255),0))=0,"",INDEX('Disaggregation Data'!$K$475:$K$826,MATCH(RIGHT(X712,255),RIGHT('Disaggregation Data'!J$475:$J$826,255),0))),"")</f>
        <v/>
      </c>
      <c r="F712" s="389" t="str">
        <f t="array" ref="F712">IFERROR(IF(INDEX('Disaggregation Data'!$L$475:$L$826,MATCH(RIGHT(X712,255),RIGHT('Disaggregation Data'!$J$475:$J$826,255),0))=0,"",INDEX('Disaggregation Data'!$L$475:$L$826,MATCH(RIGHT(X712,255),RIGHT('Disaggregation Data'!J$475:$J$826,255),0))),"")</f>
        <v/>
      </c>
      <c r="G712" s="458" t="str">
        <f t="array" ref="G712">IFERROR(IF(INDEX('Disaggregation Data'!$M$475:$M$826,MATCH(RIGHT(X712,255),RIGHT('Disaggregation Data'!$J$475:$J$826,255),0))=0,(E712/F712)*100,INDEX('Disaggregation Data'!$M$475:$M$826,MATCH(RIGHT(X712,255),RIGHT('Disaggregation Data'!J$475:$J$826,255),0))),"")</f>
        <v/>
      </c>
      <c r="H712" s="392" t="str">
        <f t="array" ref="H712">IFERROR(IF(INDEX('Disaggregation Data'!$N$475:$N$826,MATCH(RIGHT(X712,255),RIGHT('Disaggregation Data'!$J$475:$J$826,255),0))=0,"",INDEX('Disaggregation Data'!$N$475:$N$826,MATCH(RIGHT(X712,255),RIGHT('Disaggregation Data'!J$475:$J$826,255),0))),"")</f>
        <v/>
      </c>
      <c r="I712" s="496"/>
      <c r="J712" s="496"/>
      <c r="K712" s="496"/>
      <c r="L712" s="496"/>
      <c r="M712" s="496"/>
      <c r="N712" s="496"/>
      <c r="O712" s="496"/>
      <c r="P712" s="496"/>
      <c r="Q712" s="496"/>
      <c r="R712" s="496"/>
      <c r="S712" s="496"/>
      <c r="T712" s="496"/>
      <c r="U712" s="392" t="str">
        <f t="array" ref="U712">IFERROR(IF(INDEX('Disaggregation Data'!$O$475:$O$826,MATCH(RIGHT(X712,255),RIGHT('Disaggregation Data'!$J$475:$J$826,255),0))=0,"",INDEX('Disaggregation Data'!$O$475:$O$826,MATCH(RIGHT(X712,255),RIGHT('Disaggregation Data'!J$475:$J$826,255),0))),"")</f>
        <v/>
      </c>
      <c r="V712" s="405" t="str">
        <f t="array" ref="V712">IFERROR(IF(INDEX('Disaggregation Data'!$P$475:$P$826,MATCH(RIGHT(X712,255),RIGHT('Disaggregation Data'!$J$475:$J$826,255),0))=0,"",INDEX('Disaggregation Data'!$P$475:$P$826,MATCH(RIGHT(X712,255),RIGHT('Disaggregation Data'!J$475:$J$826,255),0))),"")</f>
        <v/>
      </c>
      <c r="W712" s="497"/>
      <c r="X712" s="497" t="str">
        <f t="shared" si="44"/>
        <v/>
      </c>
      <c r="Y712" s="497">
        <f t="shared" si="45"/>
        <v>65</v>
      </c>
      <c r="Z712" s="497" t="str">
        <f t="shared" si="46"/>
        <v/>
      </c>
      <c r="AA712" s="497" t="b">
        <f t="shared" si="47"/>
        <v>0</v>
      </c>
      <c r="AB712" s="497" t="s">
        <v>2293</v>
      </c>
      <c r="AC712" s="497" t="str">
        <f t="array" ref="AC712">IFERROR(IF(INDEX('Disaggregation Records'!$G$95:$G$183,MATCH(LEFT(Z712,255),LEFT('Disaggregation Records'!$D$95:$D$183,255),0))=0,"",INDEX('Disaggregation Records'!$G$95:$G$183,MATCH(LEFT(Z712,255),LEFT('Disaggregation Records'!$D$95:$D$183,255),0))),"")</f>
        <v/>
      </c>
      <c r="AD712" s="497" t="s">
        <v>825</v>
      </c>
      <c r="AE712" s="218"/>
      <c r="AF712" s="494"/>
      <c r="AG712" s="494"/>
    </row>
    <row r="713" spans="1:33" ht="37.5" customHeight="1" x14ac:dyDescent="0.25">
      <c r="A713" s="367">
        <v>23</v>
      </c>
      <c r="B713" s="386" t="str">
        <f>IFERROR(VLOOKUP(A713,'Coverage Indicators - Section D'!$A$10:$Y$47,25,FALSE),"")</f>
        <v/>
      </c>
      <c r="C713" s="490" t="str">
        <f t="array" ref="C713">IFERROR(IF(INDEX('Disaggregation Records'!$E$95:$E$183,MATCH(RIGHT(Z713,255),RIGHT('Disaggregation Records'!$D$95:$D$183,255),0))=0,"",INDEX('Disaggregation Records'!$E$95:$E$183,MATCH(RIGHT(Z713,255),RIGHT('Disaggregation Records'!$D$95:$D$183,255),0))),"")</f>
        <v/>
      </c>
      <c r="D713" s="490" t="str">
        <f t="array" ref="D713">IFERROR(IF(INDEX('Disaggregation Records'!$F$95:$F$183,MATCH(RIGHT(Z713,255),RIGHT('Disaggregation Records'!$D$95:$D$183,255),0))=0,"",INDEX('Disaggregation Records'!$F$95:$F$183,MATCH(RIGHT(Z713,255),RIGHT('Disaggregation Records'!$D$95:$D$183,255),0))),"")</f>
        <v/>
      </c>
      <c r="E713" s="388" t="str">
        <f t="array" ref="E713">IFERROR(IF(INDEX('Disaggregation Data'!$K$475:$K$826,MATCH(RIGHT(X713,255),RIGHT('Disaggregation Data'!$J$475:$J$826,255),0))=0,"",INDEX('Disaggregation Data'!$K$475:$K$826,MATCH(RIGHT(X713,255),RIGHT('Disaggregation Data'!J$475:$J$826,255),0))),"")</f>
        <v/>
      </c>
      <c r="F713" s="389" t="str">
        <f t="array" ref="F713">IFERROR(IF(INDEX('Disaggregation Data'!$L$475:$L$826,MATCH(RIGHT(X713,255),RIGHT('Disaggregation Data'!$J$475:$J$826,255),0))=0,"",INDEX('Disaggregation Data'!$L$475:$L$826,MATCH(RIGHT(X713,255),RIGHT('Disaggregation Data'!J$475:$J$826,255),0))),"")</f>
        <v/>
      </c>
      <c r="G713" s="458" t="str">
        <f t="array" ref="G713">IFERROR(IF(INDEX('Disaggregation Data'!$M$475:$M$826,MATCH(RIGHT(X713,255),RIGHT('Disaggregation Data'!$J$475:$J$826,255),0))=0,(E713/F713)*100,INDEX('Disaggregation Data'!$M$475:$M$826,MATCH(RIGHT(X713,255),RIGHT('Disaggregation Data'!J$475:$J$826,255),0))),"")</f>
        <v/>
      </c>
      <c r="H713" s="392" t="str">
        <f t="array" ref="H713">IFERROR(IF(INDEX('Disaggregation Data'!$N$475:$N$826,MATCH(RIGHT(X713,255),RIGHT('Disaggregation Data'!$J$475:$J$826,255),0))=0,"",INDEX('Disaggregation Data'!$N$475:$N$826,MATCH(RIGHT(X713,255),RIGHT('Disaggregation Data'!J$475:$J$826,255),0))),"")</f>
        <v/>
      </c>
      <c r="I713" s="496"/>
      <c r="J713" s="496"/>
      <c r="K713" s="496"/>
      <c r="L713" s="496"/>
      <c r="M713" s="496"/>
      <c r="N713" s="496"/>
      <c r="O713" s="496"/>
      <c r="P713" s="496"/>
      <c r="Q713" s="496"/>
      <c r="R713" s="496"/>
      <c r="S713" s="496"/>
      <c r="T713" s="496"/>
      <c r="U713" s="392" t="str">
        <f t="array" ref="U713">IFERROR(IF(INDEX('Disaggregation Data'!$O$475:$O$826,MATCH(RIGHT(X713,255),RIGHT('Disaggregation Data'!$J$475:$J$826,255),0))=0,"",INDEX('Disaggregation Data'!$O$475:$O$826,MATCH(RIGHT(X713,255),RIGHT('Disaggregation Data'!J$475:$J$826,255),0))),"")</f>
        <v/>
      </c>
      <c r="V713" s="405" t="str">
        <f t="array" ref="V713">IFERROR(IF(INDEX('Disaggregation Data'!$P$475:$P$826,MATCH(RIGHT(X713,255),RIGHT('Disaggregation Data'!$J$475:$J$826,255),0))=0,"",INDEX('Disaggregation Data'!$P$475:$P$826,MATCH(RIGHT(X713,255),RIGHT('Disaggregation Data'!J$475:$J$826,255),0))),"")</f>
        <v/>
      </c>
      <c r="W713" s="497"/>
      <c r="X713" s="497" t="str">
        <f t="shared" si="44"/>
        <v/>
      </c>
      <c r="Y713" s="497">
        <f t="shared" si="45"/>
        <v>66</v>
      </c>
      <c r="Z713" s="497" t="str">
        <f t="shared" si="46"/>
        <v/>
      </c>
      <c r="AA713" s="497" t="b">
        <f t="shared" si="47"/>
        <v>0</v>
      </c>
      <c r="AB713" s="497" t="s">
        <v>2294</v>
      </c>
      <c r="AC713" s="497" t="str">
        <f t="array" ref="AC713">IFERROR(IF(INDEX('Disaggregation Records'!$G$95:$G$183,MATCH(LEFT(Z713,255),LEFT('Disaggregation Records'!$D$95:$D$183,255),0))=0,"",INDEX('Disaggregation Records'!$G$95:$G$183,MATCH(LEFT(Z713,255),LEFT('Disaggregation Records'!$D$95:$D$183,255),0))),"")</f>
        <v/>
      </c>
      <c r="AD713" s="497" t="s">
        <v>825</v>
      </c>
      <c r="AE713" s="218"/>
      <c r="AF713" s="494"/>
      <c r="AG713" s="494"/>
    </row>
    <row r="714" spans="1:33" ht="37.5" customHeight="1" x14ac:dyDescent="0.25">
      <c r="A714" s="367">
        <v>23</v>
      </c>
      <c r="B714" s="386" t="str">
        <f>IFERROR(VLOOKUP(A714,'Coverage Indicators - Section D'!$A$10:$Y$47,25,FALSE),"")</f>
        <v/>
      </c>
      <c r="C714" s="490" t="str">
        <f t="array" ref="C714">IFERROR(IF(INDEX('Disaggregation Records'!$E$95:$E$183,MATCH(RIGHT(Z714,255),RIGHT('Disaggregation Records'!$D$95:$D$183,255),0))=0,"",INDEX('Disaggregation Records'!$E$95:$E$183,MATCH(RIGHT(Z714,255),RIGHT('Disaggregation Records'!$D$95:$D$183,255),0))),"")</f>
        <v/>
      </c>
      <c r="D714" s="490" t="str">
        <f t="array" ref="D714">IFERROR(IF(INDEX('Disaggregation Records'!$F$95:$F$183,MATCH(RIGHT(Z714,255),RIGHT('Disaggregation Records'!$D$95:$D$183,255),0))=0,"",INDEX('Disaggregation Records'!$F$95:$F$183,MATCH(RIGHT(Z714,255),RIGHT('Disaggregation Records'!$D$95:$D$183,255),0))),"")</f>
        <v/>
      </c>
      <c r="E714" s="388" t="str">
        <f t="array" ref="E714">IFERROR(IF(INDEX('Disaggregation Data'!$K$475:$K$826,MATCH(RIGHT(X714,255),RIGHT('Disaggregation Data'!$J$475:$J$826,255),0))=0,"",INDEX('Disaggregation Data'!$K$475:$K$826,MATCH(RIGHT(X714,255),RIGHT('Disaggregation Data'!J$475:$J$826,255),0))),"")</f>
        <v/>
      </c>
      <c r="F714" s="389" t="str">
        <f t="array" ref="F714">IFERROR(IF(INDEX('Disaggregation Data'!$L$475:$L$826,MATCH(RIGHT(X714,255),RIGHT('Disaggregation Data'!$J$475:$J$826,255),0))=0,"",INDEX('Disaggregation Data'!$L$475:$L$826,MATCH(RIGHT(X714,255),RIGHT('Disaggregation Data'!J$475:$J$826,255),0))),"")</f>
        <v/>
      </c>
      <c r="G714" s="458" t="str">
        <f t="array" ref="G714">IFERROR(IF(INDEX('Disaggregation Data'!$M$475:$M$826,MATCH(RIGHT(X714,255),RIGHT('Disaggregation Data'!$J$475:$J$826,255),0))=0,(E714/F714)*100,INDEX('Disaggregation Data'!$M$475:$M$826,MATCH(RIGHT(X714,255),RIGHT('Disaggregation Data'!J$475:$J$826,255),0))),"")</f>
        <v/>
      </c>
      <c r="H714" s="392" t="str">
        <f t="array" ref="H714">IFERROR(IF(INDEX('Disaggregation Data'!$N$475:$N$826,MATCH(RIGHT(X714,255),RIGHT('Disaggregation Data'!$J$475:$J$826,255),0))=0,"",INDEX('Disaggregation Data'!$N$475:$N$826,MATCH(RIGHT(X714,255),RIGHT('Disaggregation Data'!J$475:$J$826,255),0))),"")</f>
        <v/>
      </c>
      <c r="I714" s="496"/>
      <c r="J714" s="496"/>
      <c r="K714" s="496"/>
      <c r="L714" s="496"/>
      <c r="M714" s="496"/>
      <c r="N714" s="496"/>
      <c r="O714" s="496"/>
      <c r="P714" s="496"/>
      <c r="Q714" s="496"/>
      <c r="R714" s="496"/>
      <c r="S714" s="496"/>
      <c r="T714" s="496"/>
      <c r="U714" s="392" t="str">
        <f t="array" ref="U714">IFERROR(IF(INDEX('Disaggregation Data'!$O$475:$O$826,MATCH(RIGHT(X714,255),RIGHT('Disaggregation Data'!$J$475:$J$826,255),0))=0,"",INDEX('Disaggregation Data'!$O$475:$O$826,MATCH(RIGHT(X714,255),RIGHT('Disaggregation Data'!J$475:$J$826,255),0))),"")</f>
        <v/>
      </c>
      <c r="V714" s="405" t="str">
        <f t="array" ref="V714">IFERROR(IF(INDEX('Disaggregation Data'!$P$475:$P$826,MATCH(RIGHT(X714,255),RIGHT('Disaggregation Data'!$J$475:$J$826,255),0))=0,"",INDEX('Disaggregation Data'!$P$475:$P$826,MATCH(RIGHT(X714,255),RIGHT('Disaggregation Data'!J$475:$J$826,255),0))),"")</f>
        <v/>
      </c>
      <c r="W714" s="497"/>
      <c r="X714" s="497" t="str">
        <f t="shared" si="44"/>
        <v/>
      </c>
      <c r="Y714" s="497">
        <f t="shared" si="45"/>
        <v>67</v>
      </c>
      <c r="Z714" s="497" t="str">
        <f t="shared" si="46"/>
        <v/>
      </c>
      <c r="AA714" s="497" t="b">
        <f t="shared" si="47"/>
        <v>0</v>
      </c>
      <c r="AB714" s="497" t="s">
        <v>2295</v>
      </c>
      <c r="AC714" s="497" t="str">
        <f t="array" ref="AC714">IFERROR(IF(INDEX('Disaggregation Records'!$G$95:$G$183,MATCH(LEFT(Z714,255),LEFT('Disaggregation Records'!$D$95:$D$183,255),0))=0,"",INDEX('Disaggregation Records'!$G$95:$G$183,MATCH(LEFT(Z714,255),LEFT('Disaggregation Records'!$D$95:$D$183,255),0))),"")</f>
        <v/>
      </c>
      <c r="AD714" s="497" t="s">
        <v>825</v>
      </c>
      <c r="AE714" s="218"/>
      <c r="AF714" s="494"/>
      <c r="AG714" s="494"/>
    </row>
    <row r="715" spans="1:33" ht="37.5" customHeight="1" x14ac:dyDescent="0.25">
      <c r="A715" s="367">
        <v>23</v>
      </c>
      <c r="B715" s="386" t="str">
        <f>IFERROR(VLOOKUP(A715,'Coverage Indicators - Section D'!$A$10:$Y$47,25,FALSE),"")</f>
        <v/>
      </c>
      <c r="C715" s="490" t="str">
        <f t="array" ref="C715">IFERROR(IF(INDEX('Disaggregation Records'!$E$95:$E$183,MATCH(RIGHT(Z715,255),RIGHT('Disaggregation Records'!$D$95:$D$183,255),0))=0,"",INDEX('Disaggregation Records'!$E$95:$E$183,MATCH(RIGHT(Z715,255),RIGHT('Disaggregation Records'!$D$95:$D$183,255),0))),"")</f>
        <v/>
      </c>
      <c r="D715" s="490" t="str">
        <f t="array" ref="D715">IFERROR(IF(INDEX('Disaggregation Records'!$F$95:$F$183,MATCH(RIGHT(Z715,255),RIGHT('Disaggregation Records'!$D$95:$D$183,255),0))=0,"",INDEX('Disaggregation Records'!$F$95:$F$183,MATCH(RIGHT(Z715,255),RIGHT('Disaggregation Records'!$D$95:$D$183,255),0))),"")</f>
        <v/>
      </c>
      <c r="E715" s="388" t="str">
        <f t="array" ref="E715">IFERROR(IF(INDEX('Disaggregation Data'!$K$475:$K$826,MATCH(RIGHT(X715,255),RIGHT('Disaggregation Data'!$J$475:$J$826,255),0))=0,"",INDEX('Disaggregation Data'!$K$475:$K$826,MATCH(RIGHT(X715,255),RIGHT('Disaggregation Data'!J$475:$J$826,255),0))),"")</f>
        <v/>
      </c>
      <c r="F715" s="389" t="str">
        <f t="array" ref="F715">IFERROR(IF(INDEX('Disaggregation Data'!$L$475:$L$826,MATCH(RIGHT(X715,255),RIGHT('Disaggregation Data'!$J$475:$J$826,255),0))=0,"",INDEX('Disaggregation Data'!$L$475:$L$826,MATCH(RIGHT(X715,255),RIGHT('Disaggregation Data'!J$475:$J$826,255),0))),"")</f>
        <v/>
      </c>
      <c r="G715" s="458" t="str">
        <f t="array" ref="G715">IFERROR(IF(INDEX('Disaggregation Data'!$M$475:$M$826,MATCH(RIGHT(X715,255),RIGHT('Disaggregation Data'!$J$475:$J$826,255),0))=0,(E715/F715)*100,INDEX('Disaggregation Data'!$M$475:$M$826,MATCH(RIGHT(X715,255),RIGHT('Disaggregation Data'!J$475:$J$826,255),0))),"")</f>
        <v/>
      </c>
      <c r="H715" s="392" t="str">
        <f t="array" ref="H715">IFERROR(IF(INDEX('Disaggregation Data'!$N$475:$N$826,MATCH(RIGHT(X715,255),RIGHT('Disaggregation Data'!$J$475:$J$826,255),0))=0,"",INDEX('Disaggregation Data'!$N$475:$N$826,MATCH(RIGHT(X715,255),RIGHT('Disaggregation Data'!J$475:$J$826,255),0))),"")</f>
        <v/>
      </c>
      <c r="I715" s="496"/>
      <c r="J715" s="496"/>
      <c r="K715" s="496"/>
      <c r="L715" s="496"/>
      <c r="M715" s="496"/>
      <c r="N715" s="496"/>
      <c r="O715" s="496"/>
      <c r="P715" s="496"/>
      <c r="Q715" s="496"/>
      <c r="R715" s="496"/>
      <c r="S715" s="496"/>
      <c r="T715" s="496"/>
      <c r="U715" s="392" t="str">
        <f t="array" ref="U715">IFERROR(IF(INDEX('Disaggregation Data'!$O$475:$O$826,MATCH(RIGHT(X715,255),RIGHT('Disaggregation Data'!$J$475:$J$826,255),0))=0,"",INDEX('Disaggregation Data'!$O$475:$O$826,MATCH(RIGHT(X715,255),RIGHT('Disaggregation Data'!J$475:$J$826,255),0))),"")</f>
        <v/>
      </c>
      <c r="V715" s="405" t="str">
        <f t="array" ref="V715">IFERROR(IF(INDEX('Disaggregation Data'!$P$475:$P$826,MATCH(RIGHT(X715,255),RIGHT('Disaggregation Data'!$J$475:$J$826,255),0))=0,"",INDEX('Disaggregation Data'!$P$475:$P$826,MATCH(RIGHT(X715,255),RIGHT('Disaggregation Data'!J$475:$J$826,255),0))),"")</f>
        <v/>
      </c>
      <c r="W715" s="497"/>
      <c r="X715" s="497" t="str">
        <f t="shared" si="44"/>
        <v/>
      </c>
      <c r="Y715" s="497">
        <f t="shared" si="45"/>
        <v>68</v>
      </c>
      <c r="Z715" s="497" t="str">
        <f t="shared" si="46"/>
        <v/>
      </c>
      <c r="AA715" s="497" t="b">
        <f t="shared" si="47"/>
        <v>0</v>
      </c>
      <c r="AB715" s="497" t="s">
        <v>2296</v>
      </c>
      <c r="AC715" s="497" t="str">
        <f t="array" ref="AC715">IFERROR(IF(INDEX('Disaggregation Records'!$G$95:$G$183,MATCH(LEFT(Z715,255),LEFT('Disaggregation Records'!$D$95:$D$183,255),0))=0,"",INDEX('Disaggregation Records'!$G$95:$G$183,MATCH(LEFT(Z715,255),LEFT('Disaggregation Records'!$D$95:$D$183,255),0))),"")</f>
        <v/>
      </c>
      <c r="AD715" s="497" t="s">
        <v>825</v>
      </c>
      <c r="AE715" s="218"/>
      <c r="AF715" s="494"/>
      <c r="AG715" s="494"/>
    </row>
    <row r="716" spans="1:33" ht="37.5" customHeight="1" x14ac:dyDescent="0.25">
      <c r="A716" s="367">
        <v>23</v>
      </c>
      <c r="B716" s="386" t="str">
        <f>IFERROR(VLOOKUP(A716,'Coverage Indicators - Section D'!$A$10:$Y$47,25,FALSE),"")</f>
        <v/>
      </c>
      <c r="C716" s="490" t="str">
        <f t="array" ref="C716">IFERROR(IF(INDEX('Disaggregation Records'!$E$95:$E$183,MATCH(RIGHT(Z716,255),RIGHT('Disaggregation Records'!$D$95:$D$183,255),0))=0,"",INDEX('Disaggregation Records'!$E$95:$E$183,MATCH(RIGHT(Z716,255),RIGHT('Disaggregation Records'!$D$95:$D$183,255),0))),"")</f>
        <v/>
      </c>
      <c r="D716" s="490" t="str">
        <f t="array" ref="D716">IFERROR(IF(INDEX('Disaggregation Records'!$F$95:$F$183,MATCH(RIGHT(Z716,255),RIGHT('Disaggregation Records'!$D$95:$D$183,255),0))=0,"",INDEX('Disaggregation Records'!$F$95:$F$183,MATCH(RIGHT(Z716,255),RIGHT('Disaggregation Records'!$D$95:$D$183,255),0))),"")</f>
        <v/>
      </c>
      <c r="E716" s="388" t="str">
        <f t="array" ref="E716">IFERROR(IF(INDEX('Disaggregation Data'!$K$475:$K$826,MATCH(RIGHT(X716,255),RIGHT('Disaggregation Data'!$J$475:$J$826,255),0))=0,"",INDEX('Disaggregation Data'!$K$475:$K$826,MATCH(RIGHT(X716,255),RIGHT('Disaggregation Data'!J$475:$J$826,255),0))),"")</f>
        <v/>
      </c>
      <c r="F716" s="389" t="str">
        <f t="array" ref="F716">IFERROR(IF(INDEX('Disaggregation Data'!$L$475:$L$826,MATCH(RIGHT(X716,255),RIGHT('Disaggregation Data'!$J$475:$J$826,255),0))=0,"",INDEX('Disaggregation Data'!$L$475:$L$826,MATCH(RIGHT(X716,255),RIGHT('Disaggregation Data'!J$475:$J$826,255),0))),"")</f>
        <v/>
      </c>
      <c r="G716" s="458" t="str">
        <f t="array" ref="G716">IFERROR(IF(INDEX('Disaggregation Data'!$M$475:$M$826,MATCH(RIGHT(X716,255),RIGHT('Disaggregation Data'!$J$475:$J$826,255),0))=0,(E716/F716)*100,INDEX('Disaggregation Data'!$M$475:$M$826,MATCH(RIGHT(X716,255),RIGHT('Disaggregation Data'!J$475:$J$826,255),0))),"")</f>
        <v/>
      </c>
      <c r="H716" s="392" t="str">
        <f t="array" ref="H716">IFERROR(IF(INDEX('Disaggregation Data'!$N$475:$N$826,MATCH(RIGHT(X716,255),RIGHT('Disaggregation Data'!$J$475:$J$826,255),0))=0,"",INDEX('Disaggregation Data'!$N$475:$N$826,MATCH(RIGHT(X716,255),RIGHT('Disaggregation Data'!J$475:$J$826,255),0))),"")</f>
        <v/>
      </c>
      <c r="I716" s="496"/>
      <c r="J716" s="496"/>
      <c r="K716" s="496"/>
      <c r="L716" s="496"/>
      <c r="M716" s="496"/>
      <c r="N716" s="496"/>
      <c r="O716" s="496"/>
      <c r="P716" s="496"/>
      <c r="Q716" s="496"/>
      <c r="R716" s="496"/>
      <c r="S716" s="496"/>
      <c r="T716" s="496"/>
      <c r="U716" s="392" t="str">
        <f t="array" ref="U716">IFERROR(IF(INDEX('Disaggregation Data'!$O$475:$O$826,MATCH(RIGHT(X716,255),RIGHT('Disaggregation Data'!$J$475:$J$826,255),0))=0,"",INDEX('Disaggregation Data'!$O$475:$O$826,MATCH(RIGHT(X716,255),RIGHT('Disaggregation Data'!J$475:$J$826,255),0))),"")</f>
        <v/>
      </c>
      <c r="V716" s="405" t="str">
        <f t="array" ref="V716">IFERROR(IF(INDEX('Disaggregation Data'!$P$475:$P$826,MATCH(RIGHT(X716,255),RIGHT('Disaggregation Data'!$J$475:$J$826,255),0))=0,"",INDEX('Disaggregation Data'!$P$475:$P$826,MATCH(RIGHT(X716,255),RIGHT('Disaggregation Data'!J$475:$J$826,255),0))),"")</f>
        <v/>
      </c>
      <c r="W716" s="497"/>
      <c r="X716" s="497" t="str">
        <f t="shared" si="44"/>
        <v/>
      </c>
      <c r="Y716" s="497">
        <f t="shared" si="45"/>
        <v>69</v>
      </c>
      <c r="Z716" s="497" t="str">
        <f t="shared" si="46"/>
        <v/>
      </c>
      <c r="AA716" s="497" t="b">
        <f t="shared" si="47"/>
        <v>0</v>
      </c>
      <c r="AB716" s="497" t="s">
        <v>2297</v>
      </c>
      <c r="AC716" s="497" t="str">
        <f t="array" ref="AC716">IFERROR(IF(INDEX('Disaggregation Records'!$G$95:$G$183,MATCH(LEFT(Z716,255),LEFT('Disaggregation Records'!$D$95:$D$183,255),0))=0,"",INDEX('Disaggregation Records'!$G$95:$G$183,MATCH(LEFT(Z716,255),LEFT('Disaggregation Records'!$D$95:$D$183,255),0))),"")</f>
        <v/>
      </c>
      <c r="AD716" s="497" t="s">
        <v>825</v>
      </c>
      <c r="AE716" s="218"/>
      <c r="AF716" s="494"/>
      <c r="AG716" s="494"/>
    </row>
    <row r="717" spans="1:33" ht="37.5" customHeight="1" x14ac:dyDescent="0.25">
      <c r="A717" s="367">
        <v>24</v>
      </c>
      <c r="B717" s="386" t="str">
        <f>IFERROR(VLOOKUP(A717,'Coverage Indicators - Section D'!$A$10:$Y$47,25,FALSE),"")</f>
        <v/>
      </c>
      <c r="C717" s="490" t="str">
        <f t="array" ref="C717">IFERROR(IF(INDEX('Disaggregation Records'!$E$95:$E$183,MATCH(RIGHT(Z717,255),RIGHT('Disaggregation Records'!$D$95:$D$183,255),0))=0,"",INDEX('Disaggregation Records'!$E$95:$E$183,MATCH(RIGHT(Z717,255),RIGHT('Disaggregation Records'!$D$95:$D$183,255),0))),"")</f>
        <v/>
      </c>
      <c r="D717" s="490" t="str">
        <f t="array" ref="D717">IFERROR(IF(INDEX('Disaggregation Records'!$F$95:$F$183,MATCH(RIGHT(Z717,255),RIGHT('Disaggregation Records'!$D$95:$D$183,255),0))=0,"",INDEX('Disaggregation Records'!$F$95:$F$183,MATCH(RIGHT(Z717,255),RIGHT('Disaggregation Records'!$D$95:$D$183,255),0))),"")</f>
        <v/>
      </c>
      <c r="E717" s="388" t="str">
        <f t="array" ref="E717">IFERROR(IF(INDEX('Disaggregation Data'!$K$475:$K$826,MATCH(RIGHT(X717,255),RIGHT('Disaggregation Data'!$J$475:$J$826,255),0))=0,"",INDEX('Disaggregation Data'!$K$475:$K$826,MATCH(RIGHT(X717,255),RIGHT('Disaggregation Data'!J$475:$J$826,255),0))),"")</f>
        <v/>
      </c>
      <c r="F717" s="389" t="str">
        <f t="array" ref="F717">IFERROR(IF(INDEX('Disaggregation Data'!$L$475:$L$826,MATCH(RIGHT(X717,255),RIGHT('Disaggregation Data'!$J$475:$J$826,255),0))=0,"",INDEX('Disaggregation Data'!$L$475:$L$826,MATCH(RIGHT(X717,255),RIGHT('Disaggregation Data'!J$475:$J$826,255),0))),"")</f>
        <v/>
      </c>
      <c r="G717" s="458" t="str">
        <f t="array" ref="G717">IFERROR(IF(INDEX('Disaggregation Data'!$M$475:$M$826,MATCH(RIGHT(X717,255),RIGHT('Disaggregation Data'!$J$475:$J$826,255),0))=0,(E717/F717)*100,INDEX('Disaggregation Data'!$M$475:$M$826,MATCH(RIGHT(X717,255),RIGHT('Disaggregation Data'!J$475:$J$826,255),0))),"")</f>
        <v/>
      </c>
      <c r="H717" s="392" t="str">
        <f t="array" ref="H717">IFERROR(IF(INDEX('Disaggregation Data'!$N$475:$N$826,MATCH(RIGHT(X717,255),RIGHT('Disaggregation Data'!$J$475:$J$826,255),0))=0,"",INDEX('Disaggregation Data'!$N$475:$N$826,MATCH(RIGHT(X717,255),RIGHT('Disaggregation Data'!J$475:$J$826,255),0))),"")</f>
        <v/>
      </c>
      <c r="I717" s="496"/>
      <c r="J717" s="496"/>
      <c r="K717" s="496"/>
      <c r="L717" s="496"/>
      <c r="M717" s="496"/>
      <c r="N717" s="496"/>
      <c r="O717" s="496"/>
      <c r="P717" s="496"/>
      <c r="Q717" s="496"/>
      <c r="R717" s="496"/>
      <c r="S717" s="496"/>
      <c r="T717" s="496"/>
      <c r="U717" s="392" t="str">
        <f t="array" ref="U717">IFERROR(IF(INDEX('Disaggregation Data'!$O$475:$O$826,MATCH(RIGHT(X717,255),RIGHT('Disaggregation Data'!$J$475:$J$826,255),0))=0,"",INDEX('Disaggregation Data'!$O$475:$O$826,MATCH(RIGHT(X717,255),RIGHT('Disaggregation Data'!J$475:$J$826,255),0))),"")</f>
        <v/>
      </c>
      <c r="V717" s="405" t="str">
        <f t="array" ref="V717">IFERROR(IF(INDEX('Disaggregation Data'!$P$475:$P$826,MATCH(RIGHT(X717,255),RIGHT('Disaggregation Data'!$J$475:$J$826,255),0))=0,"",INDEX('Disaggregation Data'!$P$475:$P$826,MATCH(RIGHT(X717,255),RIGHT('Disaggregation Data'!J$475:$J$826,255),0))),"")</f>
        <v/>
      </c>
      <c r="W717" s="497"/>
      <c r="X717" s="497" t="str">
        <f t="shared" si="44"/>
        <v/>
      </c>
      <c r="Y717" s="497">
        <f t="shared" si="45"/>
        <v>70</v>
      </c>
      <c r="Z717" s="497" t="str">
        <f t="shared" si="46"/>
        <v/>
      </c>
      <c r="AA717" s="497" t="b">
        <f t="shared" si="47"/>
        <v>0</v>
      </c>
      <c r="AB717" s="497" t="s">
        <v>2298</v>
      </c>
      <c r="AC717" s="497" t="str">
        <f t="array" ref="AC717">IFERROR(IF(INDEX('Disaggregation Records'!$G$95:$G$183,MATCH(LEFT(Z717,255),LEFT('Disaggregation Records'!$D$95:$D$183,255),0))=0,"",INDEX('Disaggregation Records'!$G$95:$G$183,MATCH(LEFT(Z717,255),LEFT('Disaggregation Records'!$D$95:$D$183,255),0))),"")</f>
        <v/>
      </c>
      <c r="AD717" s="497" t="s">
        <v>826</v>
      </c>
      <c r="AE717" s="218"/>
      <c r="AF717" s="494"/>
      <c r="AG717" s="494"/>
    </row>
    <row r="718" spans="1:33" ht="37.5" customHeight="1" x14ac:dyDescent="0.25">
      <c r="A718" s="367">
        <v>24</v>
      </c>
      <c r="B718" s="386" t="str">
        <f>IFERROR(VLOOKUP(A718,'Coverage Indicators - Section D'!$A$10:$Y$47,25,FALSE),"")</f>
        <v/>
      </c>
      <c r="C718" s="490" t="str">
        <f t="array" ref="C718">IFERROR(IF(INDEX('Disaggregation Records'!$E$95:$E$183,MATCH(RIGHT(Z718,255),RIGHT('Disaggregation Records'!$D$95:$D$183,255),0))=0,"",INDEX('Disaggregation Records'!$E$95:$E$183,MATCH(RIGHT(Z718,255),RIGHT('Disaggregation Records'!$D$95:$D$183,255),0))),"")</f>
        <v/>
      </c>
      <c r="D718" s="490" t="str">
        <f t="array" ref="D718">IFERROR(IF(INDEX('Disaggregation Records'!$F$95:$F$183,MATCH(RIGHT(Z718,255),RIGHT('Disaggregation Records'!$D$95:$D$183,255),0))=0,"",INDEX('Disaggregation Records'!$F$95:$F$183,MATCH(RIGHT(Z718,255),RIGHT('Disaggregation Records'!$D$95:$D$183,255),0))),"")</f>
        <v/>
      </c>
      <c r="E718" s="388" t="str">
        <f t="array" ref="E718">IFERROR(IF(INDEX('Disaggregation Data'!$K$475:$K$826,MATCH(RIGHT(X718,255),RIGHT('Disaggregation Data'!$J$475:$J$826,255),0))=0,"",INDEX('Disaggregation Data'!$K$475:$K$826,MATCH(RIGHT(X718,255),RIGHT('Disaggregation Data'!J$475:$J$826,255),0))),"")</f>
        <v/>
      </c>
      <c r="F718" s="389" t="str">
        <f t="array" ref="F718">IFERROR(IF(INDEX('Disaggregation Data'!$L$475:$L$826,MATCH(RIGHT(X718,255),RIGHT('Disaggregation Data'!$J$475:$J$826,255),0))=0,"",INDEX('Disaggregation Data'!$L$475:$L$826,MATCH(RIGHT(X718,255),RIGHT('Disaggregation Data'!J$475:$J$826,255),0))),"")</f>
        <v/>
      </c>
      <c r="G718" s="458" t="str">
        <f t="array" ref="G718">IFERROR(IF(INDEX('Disaggregation Data'!$M$475:$M$826,MATCH(RIGHT(X718,255),RIGHT('Disaggregation Data'!$J$475:$J$826,255),0))=0,(E718/F718)*100,INDEX('Disaggregation Data'!$M$475:$M$826,MATCH(RIGHT(X718,255),RIGHT('Disaggregation Data'!J$475:$J$826,255),0))),"")</f>
        <v/>
      </c>
      <c r="H718" s="392" t="str">
        <f t="array" ref="H718">IFERROR(IF(INDEX('Disaggregation Data'!$N$475:$N$826,MATCH(RIGHT(X718,255),RIGHT('Disaggregation Data'!$J$475:$J$826,255),0))=0,"",INDEX('Disaggregation Data'!$N$475:$N$826,MATCH(RIGHT(X718,255),RIGHT('Disaggregation Data'!J$475:$J$826,255),0))),"")</f>
        <v/>
      </c>
      <c r="I718" s="496"/>
      <c r="J718" s="496"/>
      <c r="K718" s="496"/>
      <c r="L718" s="496"/>
      <c r="M718" s="496"/>
      <c r="N718" s="496"/>
      <c r="O718" s="496"/>
      <c r="P718" s="496"/>
      <c r="Q718" s="496"/>
      <c r="R718" s="496"/>
      <c r="S718" s="496"/>
      <c r="T718" s="496"/>
      <c r="U718" s="392" t="str">
        <f t="array" ref="U718">IFERROR(IF(INDEX('Disaggregation Data'!$O$475:$O$826,MATCH(RIGHT(X718,255),RIGHT('Disaggregation Data'!$J$475:$J$826,255),0))=0,"",INDEX('Disaggregation Data'!$O$475:$O$826,MATCH(RIGHT(X718,255),RIGHT('Disaggregation Data'!J$475:$J$826,255),0))),"")</f>
        <v/>
      </c>
      <c r="V718" s="405" t="str">
        <f t="array" ref="V718">IFERROR(IF(INDEX('Disaggregation Data'!$P$475:$P$826,MATCH(RIGHT(X718,255),RIGHT('Disaggregation Data'!$J$475:$J$826,255),0))=0,"",INDEX('Disaggregation Data'!$P$475:$P$826,MATCH(RIGHT(X718,255),RIGHT('Disaggregation Data'!J$475:$J$826,255),0))),"")</f>
        <v/>
      </c>
      <c r="W718" s="497"/>
      <c r="X718" s="497" t="str">
        <f t="shared" si="44"/>
        <v/>
      </c>
      <c r="Y718" s="497">
        <f t="shared" si="45"/>
        <v>71</v>
      </c>
      <c r="Z718" s="497" t="str">
        <f t="shared" si="46"/>
        <v/>
      </c>
      <c r="AA718" s="497" t="b">
        <f t="shared" si="47"/>
        <v>0</v>
      </c>
      <c r="AB718" s="497" t="s">
        <v>2299</v>
      </c>
      <c r="AC718" s="497" t="str">
        <f t="array" ref="AC718">IFERROR(IF(INDEX('Disaggregation Records'!$G$95:$G$183,MATCH(LEFT(Z718,255),LEFT('Disaggregation Records'!$D$95:$D$183,255),0))=0,"",INDEX('Disaggregation Records'!$G$95:$G$183,MATCH(LEFT(Z718,255),LEFT('Disaggregation Records'!$D$95:$D$183,255),0))),"")</f>
        <v/>
      </c>
      <c r="AD718" s="497" t="s">
        <v>826</v>
      </c>
      <c r="AE718" s="218"/>
      <c r="AF718" s="494"/>
      <c r="AG718" s="494"/>
    </row>
    <row r="719" spans="1:33" ht="37.5" customHeight="1" x14ac:dyDescent="0.25">
      <c r="A719" s="367">
        <v>24</v>
      </c>
      <c r="B719" s="386" t="str">
        <f>IFERROR(VLOOKUP(A719,'Coverage Indicators - Section D'!$A$10:$Y$47,25,FALSE),"")</f>
        <v/>
      </c>
      <c r="C719" s="490" t="str">
        <f t="array" ref="C719">IFERROR(IF(INDEX('Disaggregation Records'!$E$95:$E$183,MATCH(RIGHT(Z719,255),RIGHT('Disaggregation Records'!$D$95:$D$183,255),0))=0,"",INDEX('Disaggregation Records'!$E$95:$E$183,MATCH(RIGHT(Z719,255),RIGHT('Disaggregation Records'!$D$95:$D$183,255),0))),"")</f>
        <v/>
      </c>
      <c r="D719" s="490" t="str">
        <f t="array" ref="D719">IFERROR(IF(INDEX('Disaggregation Records'!$F$95:$F$183,MATCH(RIGHT(Z719,255),RIGHT('Disaggregation Records'!$D$95:$D$183,255),0))=0,"",INDEX('Disaggregation Records'!$F$95:$F$183,MATCH(RIGHT(Z719,255),RIGHT('Disaggregation Records'!$D$95:$D$183,255),0))),"")</f>
        <v/>
      </c>
      <c r="E719" s="388" t="str">
        <f t="array" ref="E719">IFERROR(IF(INDEX('Disaggregation Data'!$K$475:$K$826,MATCH(RIGHT(X719,255),RIGHT('Disaggregation Data'!$J$475:$J$826,255),0))=0,"",INDEX('Disaggregation Data'!$K$475:$K$826,MATCH(RIGHT(X719,255),RIGHT('Disaggregation Data'!J$475:$J$826,255),0))),"")</f>
        <v/>
      </c>
      <c r="F719" s="389" t="str">
        <f t="array" ref="F719">IFERROR(IF(INDEX('Disaggregation Data'!$L$475:$L$826,MATCH(RIGHT(X719,255),RIGHT('Disaggregation Data'!$J$475:$J$826,255),0))=0,"",INDEX('Disaggregation Data'!$L$475:$L$826,MATCH(RIGHT(X719,255),RIGHT('Disaggregation Data'!J$475:$J$826,255),0))),"")</f>
        <v/>
      </c>
      <c r="G719" s="458" t="str">
        <f t="array" ref="G719">IFERROR(IF(INDEX('Disaggregation Data'!$M$475:$M$826,MATCH(RIGHT(X719,255),RIGHT('Disaggregation Data'!$J$475:$J$826,255),0))=0,(E719/F719)*100,INDEX('Disaggregation Data'!$M$475:$M$826,MATCH(RIGHT(X719,255),RIGHT('Disaggregation Data'!J$475:$J$826,255),0))),"")</f>
        <v/>
      </c>
      <c r="H719" s="392" t="str">
        <f t="array" ref="H719">IFERROR(IF(INDEX('Disaggregation Data'!$N$475:$N$826,MATCH(RIGHT(X719,255),RIGHT('Disaggregation Data'!$J$475:$J$826,255),0))=0,"",INDEX('Disaggregation Data'!$N$475:$N$826,MATCH(RIGHT(X719,255),RIGHT('Disaggregation Data'!J$475:$J$826,255),0))),"")</f>
        <v/>
      </c>
      <c r="I719" s="496"/>
      <c r="J719" s="496"/>
      <c r="K719" s="496"/>
      <c r="L719" s="496"/>
      <c r="M719" s="496"/>
      <c r="N719" s="496"/>
      <c r="O719" s="496"/>
      <c r="P719" s="496"/>
      <c r="Q719" s="496"/>
      <c r="R719" s="496"/>
      <c r="S719" s="496"/>
      <c r="T719" s="496"/>
      <c r="U719" s="392" t="str">
        <f t="array" ref="U719">IFERROR(IF(INDEX('Disaggregation Data'!$O$475:$O$826,MATCH(RIGHT(X719,255),RIGHT('Disaggregation Data'!$J$475:$J$826,255),0))=0,"",INDEX('Disaggregation Data'!$O$475:$O$826,MATCH(RIGHT(X719,255),RIGHT('Disaggregation Data'!J$475:$J$826,255),0))),"")</f>
        <v/>
      </c>
      <c r="V719" s="405" t="str">
        <f t="array" ref="V719">IFERROR(IF(INDEX('Disaggregation Data'!$P$475:$P$826,MATCH(RIGHT(X719,255),RIGHT('Disaggregation Data'!$J$475:$J$826,255),0))=0,"",INDEX('Disaggregation Data'!$P$475:$P$826,MATCH(RIGHT(X719,255),RIGHT('Disaggregation Data'!J$475:$J$826,255),0))),"")</f>
        <v/>
      </c>
      <c r="W719" s="497"/>
      <c r="X719" s="497" t="str">
        <f t="shared" si="44"/>
        <v/>
      </c>
      <c r="Y719" s="497">
        <f t="shared" si="45"/>
        <v>72</v>
      </c>
      <c r="Z719" s="497" t="str">
        <f t="shared" si="46"/>
        <v/>
      </c>
      <c r="AA719" s="497" t="b">
        <f t="shared" si="47"/>
        <v>0</v>
      </c>
      <c r="AB719" s="497" t="s">
        <v>2300</v>
      </c>
      <c r="AC719" s="497" t="str">
        <f t="array" ref="AC719">IFERROR(IF(INDEX('Disaggregation Records'!$G$95:$G$183,MATCH(LEFT(Z719,255),LEFT('Disaggregation Records'!$D$95:$D$183,255),0))=0,"",INDEX('Disaggregation Records'!$G$95:$G$183,MATCH(LEFT(Z719,255),LEFT('Disaggregation Records'!$D$95:$D$183,255),0))),"")</f>
        <v/>
      </c>
      <c r="AD719" s="497" t="s">
        <v>826</v>
      </c>
      <c r="AE719" s="218"/>
      <c r="AF719" s="494"/>
      <c r="AG719" s="494"/>
    </row>
    <row r="720" spans="1:33" ht="37.5" customHeight="1" x14ac:dyDescent="0.25">
      <c r="A720" s="367">
        <v>24</v>
      </c>
      <c r="B720" s="386" t="str">
        <f>IFERROR(VLOOKUP(A720,'Coverage Indicators - Section D'!$A$10:$Y$47,25,FALSE),"")</f>
        <v/>
      </c>
      <c r="C720" s="490" t="str">
        <f t="array" ref="C720">IFERROR(IF(INDEX('Disaggregation Records'!$E$95:$E$183,MATCH(RIGHT(Z720,255),RIGHT('Disaggregation Records'!$D$95:$D$183,255),0))=0,"",INDEX('Disaggregation Records'!$E$95:$E$183,MATCH(RIGHT(Z720,255),RIGHT('Disaggregation Records'!$D$95:$D$183,255),0))),"")</f>
        <v/>
      </c>
      <c r="D720" s="490" t="str">
        <f t="array" ref="D720">IFERROR(IF(INDEX('Disaggregation Records'!$F$95:$F$183,MATCH(RIGHT(Z720,255),RIGHT('Disaggregation Records'!$D$95:$D$183,255),0))=0,"",INDEX('Disaggregation Records'!$F$95:$F$183,MATCH(RIGHT(Z720,255),RIGHT('Disaggregation Records'!$D$95:$D$183,255),0))),"")</f>
        <v/>
      </c>
      <c r="E720" s="388" t="str">
        <f t="array" ref="E720">IFERROR(IF(INDEX('Disaggregation Data'!$K$475:$K$826,MATCH(RIGHT(X720,255),RIGHT('Disaggregation Data'!$J$475:$J$826,255),0))=0,"",INDEX('Disaggregation Data'!$K$475:$K$826,MATCH(RIGHT(X720,255),RIGHT('Disaggregation Data'!J$475:$J$826,255),0))),"")</f>
        <v/>
      </c>
      <c r="F720" s="389" t="str">
        <f t="array" ref="F720">IFERROR(IF(INDEX('Disaggregation Data'!$L$475:$L$826,MATCH(RIGHT(X720,255),RIGHT('Disaggregation Data'!$J$475:$J$826,255),0))=0,"",INDEX('Disaggregation Data'!$L$475:$L$826,MATCH(RIGHT(X720,255),RIGHT('Disaggregation Data'!J$475:$J$826,255),0))),"")</f>
        <v/>
      </c>
      <c r="G720" s="458" t="str">
        <f t="array" ref="G720">IFERROR(IF(INDEX('Disaggregation Data'!$M$475:$M$826,MATCH(RIGHT(X720,255),RIGHT('Disaggregation Data'!$J$475:$J$826,255),0))=0,(E720/F720)*100,INDEX('Disaggregation Data'!$M$475:$M$826,MATCH(RIGHT(X720,255),RIGHT('Disaggregation Data'!J$475:$J$826,255),0))),"")</f>
        <v/>
      </c>
      <c r="H720" s="392" t="str">
        <f t="array" ref="H720">IFERROR(IF(INDEX('Disaggregation Data'!$N$475:$N$826,MATCH(RIGHT(X720,255),RIGHT('Disaggregation Data'!$J$475:$J$826,255),0))=0,"",INDEX('Disaggregation Data'!$N$475:$N$826,MATCH(RIGHT(X720,255),RIGHT('Disaggregation Data'!J$475:$J$826,255),0))),"")</f>
        <v/>
      </c>
      <c r="I720" s="496"/>
      <c r="J720" s="496"/>
      <c r="K720" s="496"/>
      <c r="L720" s="496"/>
      <c r="M720" s="496"/>
      <c r="N720" s="496"/>
      <c r="O720" s="496"/>
      <c r="P720" s="496"/>
      <c r="Q720" s="496"/>
      <c r="R720" s="496"/>
      <c r="S720" s="496"/>
      <c r="T720" s="496"/>
      <c r="U720" s="392" t="str">
        <f t="array" ref="U720">IFERROR(IF(INDEX('Disaggregation Data'!$O$475:$O$826,MATCH(RIGHT(X720,255),RIGHT('Disaggregation Data'!$J$475:$J$826,255),0))=0,"",INDEX('Disaggregation Data'!$O$475:$O$826,MATCH(RIGHT(X720,255),RIGHT('Disaggregation Data'!J$475:$J$826,255),0))),"")</f>
        <v/>
      </c>
      <c r="V720" s="405" t="str">
        <f t="array" ref="V720">IFERROR(IF(INDEX('Disaggregation Data'!$P$475:$P$826,MATCH(RIGHT(X720,255),RIGHT('Disaggregation Data'!$J$475:$J$826,255),0))=0,"",INDEX('Disaggregation Data'!$P$475:$P$826,MATCH(RIGHT(X720,255),RIGHT('Disaggregation Data'!J$475:$J$826,255),0))),"")</f>
        <v/>
      </c>
      <c r="W720" s="497"/>
      <c r="X720" s="497" t="str">
        <f t="shared" si="44"/>
        <v/>
      </c>
      <c r="Y720" s="497">
        <f t="shared" si="45"/>
        <v>73</v>
      </c>
      <c r="Z720" s="497" t="str">
        <f t="shared" si="46"/>
        <v/>
      </c>
      <c r="AA720" s="497" t="b">
        <f t="shared" si="47"/>
        <v>0</v>
      </c>
      <c r="AB720" s="497" t="s">
        <v>2301</v>
      </c>
      <c r="AC720" s="497" t="str">
        <f t="array" ref="AC720">IFERROR(IF(INDEX('Disaggregation Records'!$G$95:$G$183,MATCH(LEFT(Z720,255),LEFT('Disaggregation Records'!$D$95:$D$183,255),0))=0,"",INDEX('Disaggregation Records'!$G$95:$G$183,MATCH(LEFT(Z720,255),LEFT('Disaggregation Records'!$D$95:$D$183,255),0))),"")</f>
        <v/>
      </c>
      <c r="AD720" s="497" t="s">
        <v>826</v>
      </c>
      <c r="AE720" s="218"/>
      <c r="AF720" s="494"/>
      <c r="AG720" s="494"/>
    </row>
    <row r="721" spans="1:33" ht="37.5" customHeight="1" x14ac:dyDescent="0.25">
      <c r="A721" s="367">
        <v>24</v>
      </c>
      <c r="B721" s="386" t="str">
        <f>IFERROR(VLOOKUP(A721,'Coverage Indicators - Section D'!$A$10:$Y$47,25,FALSE),"")</f>
        <v/>
      </c>
      <c r="C721" s="490" t="str">
        <f t="array" ref="C721">IFERROR(IF(INDEX('Disaggregation Records'!$E$95:$E$183,MATCH(RIGHT(Z721,255),RIGHT('Disaggregation Records'!$D$95:$D$183,255),0))=0,"",INDEX('Disaggregation Records'!$E$95:$E$183,MATCH(RIGHT(Z721,255),RIGHT('Disaggregation Records'!$D$95:$D$183,255),0))),"")</f>
        <v/>
      </c>
      <c r="D721" s="490" t="str">
        <f t="array" ref="D721">IFERROR(IF(INDEX('Disaggregation Records'!$F$95:$F$183,MATCH(RIGHT(Z721,255),RIGHT('Disaggregation Records'!$D$95:$D$183,255),0))=0,"",INDEX('Disaggregation Records'!$F$95:$F$183,MATCH(RIGHT(Z721,255),RIGHT('Disaggregation Records'!$D$95:$D$183,255),0))),"")</f>
        <v/>
      </c>
      <c r="E721" s="388" t="str">
        <f t="array" ref="E721">IFERROR(IF(INDEX('Disaggregation Data'!$K$475:$K$826,MATCH(RIGHT(X721,255),RIGHT('Disaggregation Data'!$J$475:$J$826,255),0))=0,"",INDEX('Disaggregation Data'!$K$475:$K$826,MATCH(RIGHT(X721,255),RIGHT('Disaggregation Data'!J$475:$J$826,255),0))),"")</f>
        <v/>
      </c>
      <c r="F721" s="389" t="str">
        <f t="array" ref="F721">IFERROR(IF(INDEX('Disaggregation Data'!$L$475:$L$826,MATCH(RIGHT(X721,255),RIGHT('Disaggregation Data'!$J$475:$J$826,255),0))=0,"",INDEX('Disaggregation Data'!$L$475:$L$826,MATCH(RIGHT(X721,255),RIGHT('Disaggregation Data'!J$475:$J$826,255),0))),"")</f>
        <v/>
      </c>
      <c r="G721" s="458" t="str">
        <f t="array" ref="G721">IFERROR(IF(INDEX('Disaggregation Data'!$M$475:$M$826,MATCH(RIGHT(X721,255),RIGHT('Disaggregation Data'!$J$475:$J$826,255),0))=0,(E721/F721)*100,INDEX('Disaggregation Data'!$M$475:$M$826,MATCH(RIGHT(X721,255),RIGHT('Disaggregation Data'!J$475:$J$826,255),0))),"")</f>
        <v/>
      </c>
      <c r="H721" s="392" t="str">
        <f t="array" ref="H721">IFERROR(IF(INDEX('Disaggregation Data'!$N$475:$N$826,MATCH(RIGHT(X721,255),RIGHT('Disaggregation Data'!$J$475:$J$826,255),0))=0,"",INDEX('Disaggregation Data'!$N$475:$N$826,MATCH(RIGHT(X721,255),RIGHT('Disaggregation Data'!J$475:$J$826,255),0))),"")</f>
        <v/>
      </c>
      <c r="I721" s="496"/>
      <c r="J721" s="496"/>
      <c r="K721" s="496"/>
      <c r="L721" s="496"/>
      <c r="M721" s="496"/>
      <c r="N721" s="496"/>
      <c r="O721" s="496"/>
      <c r="P721" s="496"/>
      <c r="Q721" s="496"/>
      <c r="R721" s="496"/>
      <c r="S721" s="496"/>
      <c r="T721" s="496"/>
      <c r="U721" s="392" t="str">
        <f t="array" ref="U721">IFERROR(IF(INDEX('Disaggregation Data'!$O$475:$O$826,MATCH(RIGHT(X721,255),RIGHT('Disaggregation Data'!$J$475:$J$826,255),0))=0,"",INDEX('Disaggregation Data'!$O$475:$O$826,MATCH(RIGHT(X721,255),RIGHT('Disaggregation Data'!J$475:$J$826,255),0))),"")</f>
        <v/>
      </c>
      <c r="V721" s="405" t="str">
        <f t="array" ref="V721">IFERROR(IF(INDEX('Disaggregation Data'!$P$475:$P$826,MATCH(RIGHT(X721,255),RIGHT('Disaggregation Data'!$J$475:$J$826,255),0))=0,"",INDEX('Disaggregation Data'!$P$475:$P$826,MATCH(RIGHT(X721,255),RIGHT('Disaggregation Data'!J$475:$J$826,255),0))),"")</f>
        <v/>
      </c>
      <c r="W721" s="497"/>
      <c r="X721" s="497" t="str">
        <f t="shared" si="44"/>
        <v/>
      </c>
      <c r="Y721" s="497">
        <f t="shared" si="45"/>
        <v>74</v>
      </c>
      <c r="Z721" s="497" t="str">
        <f t="shared" si="46"/>
        <v/>
      </c>
      <c r="AA721" s="497" t="b">
        <f t="shared" si="47"/>
        <v>0</v>
      </c>
      <c r="AB721" s="497" t="s">
        <v>2302</v>
      </c>
      <c r="AC721" s="497" t="str">
        <f t="array" ref="AC721">IFERROR(IF(INDEX('Disaggregation Records'!$G$95:$G$183,MATCH(LEFT(Z721,255),LEFT('Disaggregation Records'!$D$95:$D$183,255),0))=0,"",INDEX('Disaggregation Records'!$G$95:$G$183,MATCH(LEFT(Z721,255),LEFT('Disaggregation Records'!$D$95:$D$183,255),0))),"")</f>
        <v/>
      </c>
      <c r="AD721" s="497" t="s">
        <v>826</v>
      </c>
      <c r="AE721" s="218"/>
      <c r="AF721" s="494"/>
      <c r="AG721" s="494"/>
    </row>
    <row r="722" spans="1:33" ht="37.5" customHeight="1" x14ac:dyDescent="0.25">
      <c r="A722" s="367">
        <v>24</v>
      </c>
      <c r="B722" s="386" t="str">
        <f>IFERROR(VLOOKUP(A722,'Coverage Indicators - Section D'!$A$10:$Y$47,25,FALSE),"")</f>
        <v/>
      </c>
      <c r="C722" s="490" t="str">
        <f t="array" ref="C722">IFERROR(IF(INDEX('Disaggregation Records'!$E$95:$E$183,MATCH(RIGHT(Z722,255),RIGHT('Disaggregation Records'!$D$95:$D$183,255),0))=0,"",INDEX('Disaggregation Records'!$E$95:$E$183,MATCH(RIGHT(Z722,255),RIGHT('Disaggregation Records'!$D$95:$D$183,255),0))),"")</f>
        <v/>
      </c>
      <c r="D722" s="490" t="str">
        <f t="array" ref="D722">IFERROR(IF(INDEX('Disaggregation Records'!$F$95:$F$183,MATCH(RIGHT(Z722,255),RIGHT('Disaggregation Records'!$D$95:$D$183,255),0))=0,"",INDEX('Disaggregation Records'!$F$95:$F$183,MATCH(RIGHT(Z722,255),RIGHT('Disaggregation Records'!$D$95:$D$183,255),0))),"")</f>
        <v/>
      </c>
      <c r="E722" s="388" t="str">
        <f t="array" ref="E722">IFERROR(IF(INDEX('Disaggregation Data'!$K$475:$K$826,MATCH(RIGHT(X722,255),RIGHT('Disaggregation Data'!$J$475:$J$826,255),0))=0,"",INDEX('Disaggregation Data'!$K$475:$K$826,MATCH(RIGHT(X722,255),RIGHT('Disaggregation Data'!J$475:$J$826,255),0))),"")</f>
        <v/>
      </c>
      <c r="F722" s="389" t="str">
        <f t="array" ref="F722">IFERROR(IF(INDEX('Disaggregation Data'!$L$475:$L$826,MATCH(RIGHT(X722,255),RIGHT('Disaggregation Data'!$J$475:$J$826,255),0))=0,"",INDEX('Disaggregation Data'!$L$475:$L$826,MATCH(RIGHT(X722,255),RIGHT('Disaggregation Data'!J$475:$J$826,255),0))),"")</f>
        <v/>
      </c>
      <c r="G722" s="458" t="str">
        <f t="array" ref="G722">IFERROR(IF(INDEX('Disaggregation Data'!$M$475:$M$826,MATCH(RIGHT(X722,255),RIGHT('Disaggregation Data'!$J$475:$J$826,255),0))=0,(E722/F722)*100,INDEX('Disaggregation Data'!$M$475:$M$826,MATCH(RIGHT(X722,255),RIGHT('Disaggregation Data'!J$475:$J$826,255),0))),"")</f>
        <v/>
      </c>
      <c r="H722" s="392" t="str">
        <f t="array" ref="H722">IFERROR(IF(INDEX('Disaggregation Data'!$N$475:$N$826,MATCH(RIGHT(X722,255),RIGHT('Disaggregation Data'!$J$475:$J$826,255),0))=0,"",INDEX('Disaggregation Data'!$N$475:$N$826,MATCH(RIGHT(X722,255),RIGHT('Disaggregation Data'!J$475:$J$826,255),0))),"")</f>
        <v/>
      </c>
      <c r="I722" s="496"/>
      <c r="J722" s="496"/>
      <c r="K722" s="496"/>
      <c r="L722" s="496"/>
      <c r="M722" s="496"/>
      <c r="N722" s="496"/>
      <c r="O722" s="496"/>
      <c r="P722" s="496"/>
      <c r="Q722" s="496"/>
      <c r="R722" s="496"/>
      <c r="S722" s="496"/>
      <c r="T722" s="496"/>
      <c r="U722" s="392" t="str">
        <f t="array" ref="U722">IFERROR(IF(INDEX('Disaggregation Data'!$O$475:$O$826,MATCH(RIGHT(X722,255),RIGHT('Disaggregation Data'!$J$475:$J$826,255),0))=0,"",INDEX('Disaggregation Data'!$O$475:$O$826,MATCH(RIGHT(X722,255),RIGHT('Disaggregation Data'!J$475:$J$826,255),0))),"")</f>
        <v/>
      </c>
      <c r="V722" s="405" t="str">
        <f t="array" ref="V722">IFERROR(IF(INDEX('Disaggregation Data'!$P$475:$P$826,MATCH(RIGHT(X722,255),RIGHT('Disaggregation Data'!$J$475:$J$826,255),0))=0,"",INDEX('Disaggregation Data'!$P$475:$P$826,MATCH(RIGHT(X722,255),RIGHT('Disaggregation Data'!J$475:$J$826,255),0))),"")</f>
        <v/>
      </c>
      <c r="W722" s="497"/>
      <c r="X722" s="497" t="str">
        <f t="shared" si="44"/>
        <v/>
      </c>
      <c r="Y722" s="497">
        <f t="shared" si="45"/>
        <v>75</v>
      </c>
      <c r="Z722" s="497" t="str">
        <f t="shared" si="46"/>
        <v/>
      </c>
      <c r="AA722" s="497" t="b">
        <f t="shared" si="47"/>
        <v>0</v>
      </c>
      <c r="AB722" s="497" t="s">
        <v>2303</v>
      </c>
      <c r="AC722" s="497" t="str">
        <f t="array" ref="AC722">IFERROR(IF(INDEX('Disaggregation Records'!$G$95:$G$183,MATCH(LEFT(Z722,255),LEFT('Disaggregation Records'!$D$95:$D$183,255),0))=0,"",INDEX('Disaggregation Records'!$G$95:$G$183,MATCH(LEFT(Z722,255),LEFT('Disaggregation Records'!$D$95:$D$183,255),0))),"")</f>
        <v/>
      </c>
      <c r="AD722" s="497" t="s">
        <v>826</v>
      </c>
      <c r="AE722" s="218"/>
      <c r="AF722" s="494"/>
      <c r="AG722" s="494"/>
    </row>
    <row r="723" spans="1:33" ht="37.5" customHeight="1" x14ac:dyDescent="0.25">
      <c r="A723" s="367">
        <v>24</v>
      </c>
      <c r="B723" s="386" t="str">
        <f>IFERROR(VLOOKUP(A723,'Coverage Indicators - Section D'!$A$10:$Y$47,25,FALSE),"")</f>
        <v/>
      </c>
      <c r="C723" s="490" t="str">
        <f t="array" ref="C723">IFERROR(IF(INDEX('Disaggregation Records'!$E$95:$E$183,MATCH(RIGHT(Z723,255),RIGHT('Disaggregation Records'!$D$95:$D$183,255),0))=0,"",INDEX('Disaggregation Records'!$E$95:$E$183,MATCH(RIGHT(Z723,255),RIGHT('Disaggregation Records'!$D$95:$D$183,255),0))),"")</f>
        <v/>
      </c>
      <c r="D723" s="490" t="str">
        <f t="array" ref="D723">IFERROR(IF(INDEX('Disaggregation Records'!$F$95:$F$183,MATCH(RIGHT(Z723,255),RIGHT('Disaggregation Records'!$D$95:$D$183,255),0))=0,"",INDEX('Disaggregation Records'!$F$95:$F$183,MATCH(RIGHT(Z723,255),RIGHT('Disaggregation Records'!$D$95:$D$183,255),0))),"")</f>
        <v/>
      </c>
      <c r="E723" s="388" t="str">
        <f t="array" ref="E723">IFERROR(IF(INDEX('Disaggregation Data'!$K$475:$K$826,MATCH(RIGHT(X723,255),RIGHT('Disaggregation Data'!$J$475:$J$826,255),0))=0,"",INDEX('Disaggregation Data'!$K$475:$K$826,MATCH(RIGHT(X723,255),RIGHT('Disaggregation Data'!J$475:$J$826,255),0))),"")</f>
        <v/>
      </c>
      <c r="F723" s="389" t="str">
        <f t="array" ref="F723">IFERROR(IF(INDEX('Disaggregation Data'!$L$475:$L$826,MATCH(RIGHT(X723,255),RIGHT('Disaggregation Data'!$J$475:$J$826,255),0))=0,"",INDEX('Disaggregation Data'!$L$475:$L$826,MATCH(RIGHT(X723,255),RIGHT('Disaggregation Data'!J$475:$J$826,255),0))),"")</f>
        <v/>
      </c>
      <c r="G723" s="458" t="str">
        <f t="array" ref="G723">IFERROR(IF(INDEX('Disaggregation Data'!$M$475:$M$826,MATCH(RIGHT(X723,255),RIGHT('Disaggregation Data'!$J$475:$J$826,255),0))=0,(E723/F723)*100,INDEX('Disaggregation Data'!$M$475:$M$826,MATCH(RIGHT(X723,255),RIGHT('Disaggregation Data'!J$475:$J$826,255),0))),"")</f>
        <v/>
      </c>
      <c r="H723" s="392" t="str">
        <f t="array" ref="H723">IFERROR(IF(INDEX('Disaggregation Data'!$N$475:$N$826,MATCH(RIGHT(X723,255),RIGHT('Disaggregation Data'!$J$475:$J$826,255),0))=0,"",INDEX('Disaggregation Data'!$N$475:$N$826,MATCH(RIGHT(X723,255),RIGHT('Disaggregation Data'!J$475:$J$826,255),0))),"")</f>
        <v/>
      </c>
      <c r="I723" s="496"/>
      <c r="J723" s="496"/>
      <c r="K723" s="496"/>
      <c r="L723" s="496"/>
      <c r="M723" s="496"/>
      <c r="N723" s="496"/>
      <c r="O723" s="496"/>
      <c r="P723" s="496"/>
      <c r="Q723" s="496"/>
      <c r="R723" s="496"/>
      <c r="S723" s="496"/>
      <c r="T723" s="496"/>
      <c r="U723" s="392" t="str">
        <f t="array" ref="U723">IFERROR(IF(INDEX('Disaggregation Data'!$O$475:$O$826,MATCH(RIGHT(X723,255),RIGHT('Disaggregation Data'!$J$475:$J$826,255),0))=0,"",INDEX('Disaggregation Data'!$O$475:$O$826,MATCH(RIGHT(X723,255),RIGHT('Disaggregation Data'!J$475:$J$826,255),0))),"")</f>
        <v/>
      </c>
      <c r="V723" s="405" t="str">
        <f t="array" ref="V723">IFERROR(IF(INDEX('Disaggregation Data'!$P$475:$P$826,MATCH(RIGHT(X723,255),RIGHT('Disaggregation Data'!$J$475:$J$826,255),0))=0,"",INDEX('Disaggregation Data'!$P$475:$P$826,MATCH(RIGHT(X723,255),RIGHT('Disaggregation Data'!J$475:$J$826,255),0))),"")</f>
        <v/>
      </c>
      <c r="W723" s="497"/>
      <c r="X723" s="497" t="str">
        <f t="shared" si="44"/>
        <v/>
      </c>
      <c r="Y723" s="497">
        <f t="shared" si="45"/>
        <v>76</v>
      </c>
      <c r="Z723" s="497" t="str">
        <f t="shared" si="46"/>
        <v/>
      </c>
      <c r="AA723" s="497" t="b">
        <f t="shared" si="47"/>
        <v>0</v>
      </c>
      <c r="AB723" s="497" t="s">
        <v>2304</v>
      </c>
      <c r="AC723" s="497" t="str">
        <f t="array" ref="AC723">IFERROR(IF(INDEX('Disaggregation Records'!$G$95:$G$183,MATCH(LEFT(Z723,255),LEFT('Disaggregation Records'!$D$95:$D$183,255),0))=0,"",INDEX('Disaggregation Records'!$G$95:$G$183,MATCH(LEFT(Z723,255),LEFT('Disaggregation Records'!$D$95:$D$183,255),0))),"")</f>
        <v/>
      </c>
      <c r="AD723" s="497" t="s">
        <v>826</v>
      </c>
      <c r="AE723" s="218"/>
      <c r="AF723" s="494"/>
      <c r="AG723" s="494"/>
    </row>
    <row r="724" spans="1:33" ht="37.5" customHeight="1" x14ac:dyDescent="0.25">
      <c r="A724" s="367">
        <v>24</v>
      </c>
      <c r="B724" s="386" t="str">
        <f>IFERROR(VLOOKUP(A724,'Coverage Indicators - Section D'!$A$10:$Y$47,25,FALSE),"")</f>
        <v/>
      </c>
      <c r="C724" s="490" t="str">
        <f t="array" ref="C724">IFERROR(IF(INDEX('Disaggregation Records'!$E$95:$E$183,MATCH(RIGHT(Z724,255),RIGHT('Disaggregation Records'!$D$95:$D$183,255),0))=0,"",INDEX('Disaggregation Records'!$E$95:$E$183,MATCH(RIGHT(Z724,255),RIGHT('Disaggregation Records'!$D$95:$D$183,255),0))),"")</f>
        <v/>
      </c>
      <c r="D724" s="490" t="str">
        <f t="array" ref="D724">IFERROR(IF(INDEX('Disaggregation Records'!$F$95:$F$183,MATCH(RIGHT(Z724,255),RIGHT('Disaggregation Records'!$D$95:$D$183,255),0))=0,"",INDEX('Disaggregation Records'!$F$95:$F$183,MATCH(RIGHT(Z724,255),RIGHT('Disaggregation Records'!$D$95:$D$183,255),0))),"")</f>
        <v/>
      </c>
      <c r="E724" s="388" t="str">
        <f t="array" ref="E724">IFERROR(IF(INDEX('Disaggregation Data'!$K$475:$K$826,MATCH(RIGHT(X724,255),RIGHT('Disaggregation Data'!$J$475:$J$826,255),0))=0,"",INDEX('Disaggregation Data'!$K$475:$K$826,MATCH(RIGHT(X724,255),RIGHT('Disaggregation Data'!J$475:$J$826,255),0))),"")</f>
        <v/>
      </c>
      <c r="F724" s="389" t="str">
        <f t="array" ref="F724">IFERROR(IF(INDEX('Disaggregation Data'!$L$475:$L$826,MATCH(RIGHT(X724,255),RIGHT('Disaggregation Data'!$J$475:$J$826,255),0))=0,"",INDEX('Disaggregation Data'!$L$475:$L$826,MATCH(RIGHT(X724,255),RIGHT('Disaggregation Data'!J$475:$J$826,255),0))),"")</f>
        <v/>
      </c>
      <c r="G724" s="458" t="str">
        <f t="array" ref="G724">IFERROR(IF(INDEX('Disaggregation Data'!$M$475:$M$826,MATCH(RIGHT(X724,255),RIGHT('Disaggregation Data'!$J$475:$J$826,255),0))=0,(E724/F724)*100,INDEX('Disaggregation Data'!$M$475:$M$826,MATCH(RIGHT(X724,255),RIGHT('Disaggregation Data'!J$475:$J$826,255),0))),"")</f>
        <v/>
      </c>
      <c r="H724" s="392" t="str">
        <f t="array" ref="H724">IFERROR(IF(INDEX('Disaggregation Data'!$N$475:$N$826,MATCH(RIGHT(X724,255),RIGHT('Disaggregation Data'!$J$475:$J$826,255),0))=0,"",INDEX('Disaggregation Data'!$N$475:$N$826,MATCH(RIGHT(X724,255),RIGHT('Disaggregation Data'!J$475:$J$826,255),0))),"")</f>
        <v/>
      </c>
      <c r="I724" s="496"/>
      <c r="J724" s="496"/>
      <c r="K724" s="496"/>
      <c r="L724" s="496"/>
      <c r="M724" s="496"/>
      <c r="N724" s="496"/>
      <c r="O724" s="496"/>
      <c r="P724" s="496"/>
      <c r="Q724" s="496"/>
      <c r="R724" s="496"/>
      <c r="S724" s="496"/>
      <c r="T724" s="496"/>
      <c r="U724" s="392" t="str">
        <f t="array" ref="U724">IFERROR(IF(INDEX('Disaggregation Data'!$O$475:$O$826,MATCH(RIGHT(X724,255),RIGHT('Disaggregation Data'!$J$475:$J$826,255),0))=0,"",INDEX('Disaggregation Data'!$O$475:$O$826,MATCH(RIGHT(X724,255),RIGHT('Disaggregation Data'!J$475:$J$826,255),0))),"")</f>
        <v/>
      </c>
      <c r="V724" s="405" t="str">
        <f t="array" ref="V724">IFERROR(IF(INDEX('Disaggregation Data'!$P$475:$P$826,MATCH(RIGHT(X724,255),RIGHT('Disaggregation Data'!$J$475:$J$826,255),0))=0,"",INDEX('Disaggregation Data'!$P$475:$P$826,MATCH(RIGHT(X724,255),RIGHT('Disaggregation Data'!J$475:$J$826,255),0))),"")</f>
        <v/>
      </c>
      <c r="W724" s="497"/>
      <c r="X724" s="497" t="str">
        <f t="shared" si="44"/>
        <v/>
      </c>
      <c r="Y724" s="497">
        <f t="shared" si="45"/>
        <v>77</v>
      </c>
      <c r="Z724" s="497" t="str">
        <f t="shared" si="46"/>
        <v/>
      </c>
      <c r="AA724" s="497" t="b">
        <f t="shared" si="47"/>
        <v>0</v>
      </c>
      <c r="AB724" s="497" t="s">
        <v>2305</v>
      </c>
      <c r="AC724" s="497" t="str">
        <f t="array" ref="AC724">IFERROR(IF(INDEX('Disaggregation Records'!$G$95:$G$183,MATCH(LEFT(Z724,255),LEFT('Disaggregation Records'!$D$95:$D$183,255),0))=0,"",INDEX('Disaggregation Records'!$G$95:$G$183,MATCH(LEFT(Z724,255),LEFT('Disaggregation Records'!$D$95:$D$183,255),0))),"")</f>
        <v/>
      </c>
      <c r="AD724" s="497" t="s">
        <v>826</v>
      </c>
      <c r="AE724" s="218"/>
      <c r="AF724" s="494"/>
      <c r="AG724" s="494"/>
    </row>
    <row r="725" spans="1:33" ht="37.5" customHeight="1" x14ac:dyDescent="0.25">
      <c r="A725" s="367">
        <v>24</v>
      </c>
      <c r="B725" s="386" t="str">
        <f>IFERROR(VLOOKUP(A725,'Coverage Indicators - Section D'!$A$10:$Y$47,25,FALSE),"")</f>
        <v/>
      </c>
      <c r="C725" s="490" t="str">
        <f t="array" ref="C725">IFERROR(IF(INDEX('Disaggregation Records'!$E$95:$E$183,MATCH(RIGHT(Z725,255),RIGHT('Disaggregation Records'!$D$95:$D$183,255),0))=0,"",INDEX('Disaggregation Records'!$E$95:$E$183,MATCH(RIGHT(Z725,255),RIGHT('Disaggregation Records'!$D$95:$D$183,255),0))),"")</f>
        <v/>
      </c>
      <c r="D725" s="490" t="str">
        <f t="array" ref="D725">IFERROR(IF(INDEX('Disaggregation Records'!$F$95:$F$183,MATCH(RIGHT(Z725,255),RIGHT('Disaggregation Records'!$D$95:$D$183,255),0))=0,"",INDEX('Disaggregation Records'!$F$95:$F$183,MATCH(RIGHT(Z725,255),RIGHT('Disaggregation Records'!$D$95:$D$183,255),0))),"")</f>
        <v/>
      </c>
      <c r="E725" s="388" t="str">
        <f t="array" ref="E725">IFERROR(IF(INDEX('Disaggregation Data'!$K$475:$K$826,MATCH(RIGHT(X725,255),RIGHT('Disaggregation Data'!$J$475:$J$826,255),0))=0,"",INDEX('Disaggregation Data'!$K$475:$K$826,MATCH(RIGHT(X725,255),RIGHT('Disaggregation Data'!J$475:$J$826,255),0))),"")</f>
        <v/>
      </c>
      <c r="F725" s="389" t="str">
        <f t="array" ref="F725">IFERROR(IF(INDEX('Disaggregation Data'!$L$475:$L$826,MATCH(RIGHT(X725,255),RIGHT('Disaggregation Data'!$J$475:$J$826,255),0))=0,"",INDEX('Disaggregation Data'!$L$475:$L$826,MATCH(RIGHT(X725,255),RIGHT('Disaggregation Data'!J$475:$J$826,255),0))),"")</f>
        <v/>
      </c>
      <c r="G725" s="458" t="str">
        <f t="array" ref="G725">IFERROR(IF(INDEX('Disaggregation Data'!$M$475:$M$826,MATCH(RIGHT(X725,255),RIGHT('Disaggregation Data'!$J$475:$J$826,255),0))=0,(E725/F725)*100,INDEX('Disaggregation Data'!$M$475:$M$826,MATCH(RIGHT(X725,255),RIGHT('Disaggregation Data'!J$475:$J$826,255),0))),"")</f>
        <v/>
      </c>
      <c r="H725" s="392" t="str">
        <f t="array" ref="H725">IFERROR(IF(INDEX('Disaggregation Data'!$N$475:$N$826,MATCH(RIGHT(X725,255),RIGHT('Disaggregation Data'!$J$475:$J$826,255),0))=0,"",INDEX('Disaggregation Data'!$N$475:$N$826,MATCH(RIGHT(X725,255),RIGHT('Disaggregation Data'!J$475:$J$826,255),0))),"")</f>
        <v/>
      </c>
      <c r="I725" s="496"/>
      <c r="J725" s="496"/>
      <c r="K725" s="496"/>
      <c r="L725" s="496"/>
      <c r="M725" s="496"/>
      <c r="N725" s="496"/>
      <c r="O725" s="496"/>
      <c r="P725" s="496"/>
      <c r="Q725" s="496"/>
      <c r="R725" s="496"/>
      <c r="S725" s="496"/>
      <c r="T725" s="496"/>
      <c r="U725" s="392" t="str">
        <f t="array" ref="U725">IFERROR(IF(INDEX('Disaggregation Data'!$O$475:$O$826,MATCH(RIGHT(X725,255),RIGHT('Disaggregation Data'!$J$475:$J$826,255),0))=0,"",INDEX('Disaggregation Data'!$O$475:$O$826,MATCH(RIGHT(X725,255),RIGHT('Disaggregation Data'!J$475:$J$826,255),0))),"")</f>
        <v/>
      </c>
      <c r="V725" s="405" t="str">
        <f t="array" ref="V725">IFERROR(IF(INDEX('Disaggregation Data'!$P$475:$P$826,MATCH(RIGHT(X725,255),RIGHT('Disaggregation Data'!$J$475:$J$826,255),0))=0,"",INDEX('Disaggregation Data'!$P$475:$P$826,MATCH(RIGHT(X725,255),RIGHT('Disaggregation Data'!J$475:$J$826,255),0))),"")</f>
        <v/>
      </c>
      <c r="W725" s="497"/>
      <c r="X725" s="497" t="str">
        <f t="shared" si="44"/>
        <v/>
      </c>
      <c r="Y725" s="497">
        <f t="shared" si="45"/>
        <v>78</v>
      </c>
      <c r="Z725" s="497" t="str">
        <f t="shared" si="46"/>
        <v/>
      </c>
      <c r="AA725" s="497" t="b">
        <f t="shared" si="47"/>
        <v>0</v>
      </c>
      <c r="AB725" s="497" t="s">
        <v>2306</v>
      </c>
      <c r="AC725" s="497" t="str">
        <f t="array" ref="AC725">IFERROR(IF(INDEX('Disaggregation Records'!$G$95:$G$183,MATCH(LEFT(Z725,255),LEFT('Disaggregation Records'!$D$95:$D$183,255),0))=0,"",INDEX('Disaggregation Records'!$G$95:$G$183,MATCH(LEFT(Z725,255),LEFT('Disaggregation Records'!$D$95:$D$183,255),0))),"")</f>
        <v/>
      </c>
      <c r="AD725" s="497" t="s">
        <v>826</v>
      </c>
      <c r="AE725" s="218"/>
      <c r="AF725" s="494"/>
      <c r="AG725" s="494"/>
    </row>
    <row r="726" spans="1:33" ht="37.5" customHeight="1" x14ac:dyDescent="0.25">
      <c r="A726" s="367">
        <v>24</v>
      </c>
      <c r="B726" s="386" t="str">
        <f>IFERROR(VLOOKUP(A726,'Coverage Indicators - Section D'!$A$10:$Y$47,25,FALSE),"")</f>
        <v/>
      </c>
      <c r="C726" s="490" t="str">
        <f t="array" ref="C726">IFERROR(IF(INDEX('Disaggregation Records'!$E$95:$E$183,MATCH(RIGHT(Z726,255),RIGHT('Disaggregation Records'!$D$95:$D$183,255),0))=0,"",INDEX('Disaggregation Records'!$E$95:$E$183,MATCH(RIGHT(Z726,255),RIGHT('Disaggregation Records'!$D$95:$D$183,255),0))),"")</f>
        <v/>
      </c>
      <c r="D726" s="490" t="str">
        <f t="array" ref="D726">IFERROR(IF(INDEX('Disaggregation Records'!$F$95:$F$183,MATCH(RIGHT(Z726,255),RIGHT('Disaggregation Records'!$D$95:$D$183,255),0))=0,"",INDEX('Disaggregation Records'!$F$95:$F$183,MATCH(RIGHT(Z726,255),RIGHT('Disaggregation Records'!$D$95:$D$183,255),0))),"")</f>
        <v/>
      </c>
      <c r="E726" s="388" t="str">
        <f t="array" ref="E726">IFERROR(IF(INDEX('Disaggregation Data'!$K$475:$K$826,MATCH(RIGHT(X726,255),RIGHT('Disaggregation Data'!$J$475:$J$826,255),0))=0,"",INDEX('Disaggregation Data'!$K$475:$K$826,MATCH(RIGHT(X726,255),RIGHT('Disaggregation Data'!J$475:$J$826,255),0))),"")</f>
        <v/>
      </c>
      <c r="F726" s="389" t="str">
        <f t="array" ref="F726">IFERROR(IF(INDEX('Disaggregation Data'!$L$475:$L$826,MATCH(RIGHT(X726,255),RIGHT('Disaggregation Data'!$J$475:$J$826,255),0))=0,"",INDEX('Disaggregation Data'!$L$475:$L$826,MATCH(RIGHT(X726,255),RIGHT('Disaggregation Data'!J$475:$J$826,255),0))),"")</f>
        <v/>
      </c>
      <c r="G726" s="458" t="str">
        <f t="array" ref="G726">IFERROR(IF(INDEX('Disaggregation Data'!$M$475:$M$826,MATCH(RIGHT(X726,255),RIGHT('Disaggregation Data'!$J$475:$J$826,255),0))=0,(E726/F726)*100,INDEX('Disaggregation Data'!$M$475:$M$826,MATCH(RIGHT(X726,255),RIGHT('Disaggregation Data'!J$475:$J$826,255),0))),"")</f>
        <v/>
      </c>
      <c r="H726" s="392" t="str">
        <f t="array" ref="H726">IFERROR(IF(INDEX('Disaggregation Data'!$N$475:$N$826,MATCH(RIGHT(X726,255),RIGHT('Disaggregation Data'!$J$475:$J$826,255),0))=0,"",INDEX('Disaggregation Data'!$N$475:$N$826,MATCH(RIGHT(X726,255),RIGHT('Disaggregation Data'!J$475:$J$826,255),0))),"")</f>
        <v/>
      </c>
      <c r="I726" s="496"/>
      <c r="J726" s="496"/>
      <c r="K726" s="496"/>
      <c r="L726" s="496"/>
      <c r="M726" s="496"/>
      <c r="N726" s="496"/>
      <c r="O726" s="496"/>
      <c r="P726" s="496"/>
      <c r="Q726" s="496"/>
      <c r="R726" s="496"/>
      <c r="S726" s="496"/>
      <c r="T726" s="496"/>
      <c r="U726" s="392" t="str">
        <f t="array" ref="U726">IFERROR(IF(INDEX('Disaggregation Data'!$O$475:$O$826,MATCH(RIGHT(X726,255),RIGHT('Disaggregation Data'!$J$475:$J$826,255),0))=0,"",INDEX('Disaggregation Data'!$O$475:$O$826,MATCH(RIGHT(X726,255),RIGHT('Disaggregation Data'!J$475:$J$826,255),0))),"")</f>
        <v/>
      </c>
      <c r="V726" s="405" t="str">
        <f t="array" ref="V726">IFERROR(IF(INDEX('Disaggregation Data'!$P$475:$P$826,MATCH(RIGHT(X726,255),RIGHT('Disaggregation Data'!$J$475:$J$826,255),0))=0,"",INDEX('Disaggregation Data'!$P$475:$P$826,MATCH(RIGHT(X726,255),RIGHT('Disaggregation Data'!J$475:$J$826,255),0))),"")</f>
        <v/>
      </c>
      <c r="W726" s="497"/>
      <c r="X726" s="497" t="str">
        <f t="shared" si="44"/>
        <v/>
      </c>
      <c r="Y726" s="497">
        <f t="shared" si="45"/>
        <v>79</v>
      </c>
      <c r="Z726" s="497" t="str">
        <f t="shared" si="46"/>
        <v/>
      </c>
      <c r="AA726" s="497" t="b">
        <f t="shared" si="47"/>
        <v>0</v>
      </c>
      <c r="AB726" s="497" t="s">
        <v>2307</v>
      </c>
      <c r="AC726" s="497" t="str">
        <f t="array" ref="AC726">IFERROR(IF(INDEX('Disaggregation Records'!$G$95:$G$183,MATCH(LEFT(Z726,255),LEFT('Disaggregation Records'!$D$95:$D$183,255),0))=0,"",INDEX('Disaggregation Records'!$G$95:$G$183,MATCH(LEFT(Z726,255),LEFT('Disaggregation Records'!$D$95:$D$183,255),0))),"")</f>
        <v/>
      </c>
      <c r="AD726" s="497" t="s">
        <v>826</v>
      </c>
      <c r="AE726" s="218"/>
      <c r="AF726" s="494"/>
      <c r="AG726" s="494"/>
    </row>
    <row r="727" spans="1:33" ht="37.5" customHeight="1" x14ac:dyDescent="0.25">
      <c r="A727" s="367">
        <v>25</v>
      </c>
      <c r="B727" s="386" t="str">
        <f>IFERROR(VLOOKUP(A727,'Coverage Indicators - Section D'!$A$10:$Y$47,25,FALSE),"")</f>
        <v/>
      </c>
      <c r="C727" s="490" t="str">
        <f t="array" ref="C727">IFERROR(IF(INDEX('Disaggregation Records'!$E$95:$E$183,MATCH(RIGHT(Z727,255),RIGHT('Disaggregation Records'!$D$95:$D$183,255),0))=0,"",INDEX('Disaggregation Records'!$E$95:$E$183,MATCH(RIGHT(Z727,255),RIGHT('Disaggregation Records'!$D$95:$D$183,255),0))),"")</f>
        <v/>
      </c>
      <c r="D727" s="490" t="str">
        <f t="array" ref="D727">IFERROR(IF(INDEX('Disaggregation Records'!$F$95:$F$183,MATCH(RIGHT(Z727,255),RIGHT('Disaggregation Records'!$D$95:$D$183,255),0))=0,"",INDEX('Disaggregation Records'!$F$95:$F$183,MATCH(RIGHT(Z727,255),RIGHT('Disaggregation Records'!$D$95:$D$183,255),0))),"")</f>
        <v/>
      </c>
      <c r="E727" s="388" t="str">
        <f t="array" ref="E727">IFERROR(IF(INDEX('Disaggregation Data'!$K$475:$K$826,MATCH(RIGHT(X727,255),RIGHT('Disaggregation Data'!$J$475:$J$826,255),0))=0,"",INDEX('Disaggregation Data'!$K$475:$K$826,MATCH(RIGHT(X727,255),RIGHT('Disaggregation Data'!J$475:$J$826,255),0))),"")</f>
        <v/>
      </c>
      <c r="F727" s="389" t="str">
        <f t="array" ref="F727">IFERROR(IF(INDEX('Disaggregation Data'!$L$475:$L$826,MATCH(RIGHT(X727,255),RIGHT('Disaggregation Data'!$J$475:$J$826,255),0))=0,"",INDEX('Disaggregation Data'!$L$475:$L$826,MATCH(RIGHT(X727,255),RIGHT('Disaggregation Data'!J$475:$J$826,255),0))),"")</f>
        <v/>
      </c>
      <c r="G727" s="458" t="str">
        <f t="array" ref="G727">IFERROR(IF(INDEX('Disaggregation Data'!$M$475:$M$826,MATCH(RIGHT(X727,255),RIGHT('Disaggregation Data'!$J$475:$J$826,255),0))=0,(E727/F727)*100,INDEX('Disaggregation Data'!$M$475:$M$826,MATCH(RIGHT(X727,255),RIGHT('Disaggregation Data'!J$475:$J$826,255),0))),"")</f>
        <v/>
      </c>
      <c r="H727" s="392" t="str">
        <f t="array" ref="H727">IFERROR(IF(INDEX('Disaggregation Data'!$N$475:$N$826,MATCH(RIGHT(X727,255),RIGHT('Disaggregation Data'!$J$475:$J$826,255),0))=0,"",INDEX('Disaggregation Data'!$N$475:$N$826,MATCH(RIGHT(X727,255),RIGHT('Disaggregation Data'!J$475:$J$826,255),0))),"")</f>
        <v/>
      </c>
      <c r="I727" s="496"/>
      <c r="J727" s="496"/>
      <c r="K727" s="496"/>
      <c r="L727" s="496"/>
      <c r="M727" s="496"/>
      <c r="N727" s="496"/>
      <c r="O727" s="496"/>
      <c r="P727" s="496"/>
      <c r="Q727" s="496"/>
      <c r="R727" s="496"/>
      <c r="S727" s="496"/>
      <c r="T727" s="496"/>
      <c r="U727" s="392" t="str">
        <f t="array" ref="U727">IFERROR(IF(INDEX('Disaggregation Data'!$O$475:$O$826,MATCH(RIGHT(X727,255),RIGHT('Disaggregation Data'!$J$475:$J$826,255),0))=0,"",INDEX('Disaggregation Data'!$O$475:$O$826,MATCH(RIGHT(X727,255),RIGHT('Disaggregation Data'!J$475:$J$826,255),0))),"")</f>
        <v/>
      </c>
      <c r="V727" s="405" t="str">
        <f t="array" ref="V727">IFERROR(IF(INDEX('Disaggregation Data'!$P$475:$P$826,MATCH(RIGHT(X727,255),RIGHT('Disaggregation Data'!$J$475:$J$826,255),0))=0,"",INDEX('Disaggregation Data'!$P$475:$P$826,MATCH(RIGHT(X727,255),RIGHT('Disaggregation Data'!J$475:$J$826,255),0))),"")</f>
        <v/>
      </c>
      <c r="W727" s="497"/>
      <c r="X727" s="497" t="str">
        <f t="shared" si="44"/>
        <v/>
      </c>
      <c r="Y727" s="497">
        <f t="shared" si="45"/>
        <v>80</v>
      </c>
      <c r="Z727" s="497" t="str">
        <f t="shared" si="46"/>
        <v/>
      </c>
      <c r="AA727" s="497" t="b">
        <f t="shared" si="47"/>
        <v>0</v>
      </c>
      <c r="AB727" s="497" t="s">
        <v>2308</v>
      </c>
      <c r="AC727" s="497" t="str">
        <f t="array" ref="AC727">IFERROR(IF(INDEX('Disaggregation Records'!$G$95:$G$183,MATCH(LEFT(Z727,255),LEFT('Disaggregation Records'!$D$95:$D$183,255),0))=0,"",INDEX('Disaggregation Records'!$G$95:$G$183,MATCH(LEFT(Z727,255),LEFT('Disaggregation Records'!$D$95:$D$183,255),0))),"")</f>
        <v/>
      </c>
      <c r="AD727" s="497" t="s">
        <v>827</v>
      </c>
      <c r="AE727" s="218"/>
      <c r="AF727" s="494"/>
      <c r="AG727" s="494"/>
    </row>
    <row r="728" spans="1:33" ht="37.5" customHeight="1" x14ac:dyDescent="0.25">
      <c r="A728" s="367">
        <v>25</v>
      </c>
      <c r="B728" s="386" t="str">
        <f>IFERROR(VLOOKUP(A728,'Coverage Indicators - Section D'!$A$10:$Y$47,25,FALSE),"")</f>
        <v/>
      </c>
      <c r="C728" s="490" t="str">
        <f t="array" ref="C728">IFERROR(IF(INDEX('Disaggregation Records'!$E$95:$E$183,MATCH(RIGHT(Z728,255),RIGHT('Disaggregation Records'!$D$95:$D$183,255),0))=0,"",INDEX('Disaggregation Records'!$E$95:$E$183,MATCH(RIGHT(Z728,255),RIGHT('Disaggregation Records'!$D$95:$D$183,255),0))),"")</f>
        <v/>
      </c>
      <c r="D728" s="490" t="str">
        <f t="array" ref="D728">IFERROR(IF(INDEX('Disaggregation Records'!$F$95:$F$183,MATCH(RIGHT(Z728,255),RIGHT('Disaggregation Records'!$D$95:$D$183,255),0))=0,"",INDEX('Disaggregation Records'!$F$95:$F$183,MATCH(RIGHT(Z728,255),RIGHT('Disaggregation Records'!$D$95:$D$183,255),0))),"")</f>
        <v/>
      </c>
      <c r="E728" s="388" t="str">
        <f t="array" ref="E728">IFERROR(IF(INDEX('Disaggregation Data'!$K$475:$K$826,MATCH(RIGHT(X728,255),RIGHT('Disaggregation Data'!$J$475:$J$826,255),0))=0,"",INDEX('Disaggregation Data'!$K$475:$K$826,MATCH(RIGHT(X728,255),RIGHT('Disaggregation Data'!J$475:$J$826,255),0))),"")</f>
        <v/>
      </c>
      <c r="F728" s="389" t="str">
        <f t="array" ref="F728">IFERROR(IF(INDEX('Disaggregation Data'!$L$475:$L$826,MATCH(RIGHT(X728,255),RIGHT('Disaggregation Data'!$J$475:$J$826,255),0))=0,"",INDEX('Disaggregation Data'!$L$475:$L$826,MATCH(RIGHT(X728,255),RIGHT('Disaggregation Data'!J$475:$J$826,255),0))),"")</f>
        <v/>
      </c>
      <c r="G728" s="458" t="str">
        <f t="array" ref="G728">IFERROR(IF(INDEX('Disaggregation Data'!$M$475:$M$826,MATCH(RIGHT(X728,255),RIGHT('Disaggregation Data'!$J$475:$J$826,255),0))=0,(E728/F728)*100,INDEX('Disaggregation Data'!$M$475:$M$826,MATCH(RIGHT(X728,255),RIGHT('Disaggregation Data'!J$475:$J$826,255),0))),"")</f>
        <v/>
      </c>
      <c r="H728" s="392" t="str">
        <f t="array" ref="H728">IFERROR(IF(INDEX('Disaggregation Data'!$N$475:$N$826,MATCH(RIGHT(X728,255),RIGHT('Disaggregation Data'!$J$475:$J$826,255),0))=0,"",INDEX('Disaggregation Data'!$N$475:$N$826,MATCH(RIGHT(X728,255),RIGHT('Disaggregation Data'!J$475:$J$826,255),0))),"")</f>
        <v/>
      </c>
      <c r="I728" s="496"/>
      <c r="J728" s="496"/>
      <c r="K728" s="496"/>
      <c r="L728" s="496"/>
      <c r="M728" s="496"/>
      <c r="N728" s="496"/>
      <c r="O728" s="496"/>
      <c r="P728" s="496"/>
      <c r="Q728" s="496"/>
      <c r="R728" s="496"/>
      <c r="S728" s="496"/>
      <c r="T728" s="496"/>
      <c r="U728" s="392" t="str">
        <f t="array" ref="U728">IFERROR(IF(INDEX('Disaggregation Data'!$O$475:$O$826,MATCH(RIGHT(X728,255),RIGHT('Disaggregation Data'!$J$475:$J$826,255),0))=0,"",INDEX('Disaggregation Data'!$O$475:$O$826,MATCH(RIGHT(X728,255),RIGHT('Disaggregation Data'!J$475:$J$826,255),0))),"")</f>
        <v/>
      </c>
      <c r="V728" s="405" t="str">
        <f t="array" ref="V728">IFERROR(IF(INDEX('Disaggregation Data'!$P$475:$P$826,MATCH(RIGHT(X728,255),RIGHT('Disaggregation Data'!$J$475:$J$826,255),0))=0,"",INDEX('Disaggregation Data'!$P$475:$P$826,MATCH(RIGHT(X728,255),RIGHT('Disaggregation Data'!J$475:$J$826,255),0))),"")</f>
        <v/>
      </c>
      <c r="W728" s="497"/>
      <c r="X728" s="497" t="str">
        <f t="shared" si="44"/>
        <v/>
      </c>
      <c r="Y728" s="497">
        <f t="shared" si="45"/>
        <v>81</v>
      </c>
      <c r="Z728" s="497" t="str">
        <f t="shared" si="46"/>
        <v/>
      </c>
      <c r="AA728" s="497" t="b">
        <f t="shared" si="47"/>
        <v>0</v>
      </c>
      <c r="AB728" s="497" t="s">
        <v>2309</v>
      </c>
      <c r="AC728" s="497" t="str">
        <f t="array" ref="AC728">IFERROR(IF(INDEX('Disaggregation Records'!$G$95:$G$183,MATCH(LEFT(Z728,255),LEFT('Disaggregation Records'!$D$95:$D$183,255),0))=0,"",INDEX('Disaggregation Records'!$G$95:$G$183,MATCH(LEFT(Z728,255),LEFT('Disaggregation Records'!$D$95:$D$183,255),0))),"")</f>
        <v/>
      </c>
      <c r="AD728" s="497" t="s">
        <v>827</v>
      </c>
      <c r="AE728" s="218"/>
      <c r="AF728" s="494"/>
      <c r="AG728" s="494"/>
    </row>
    <row r="729" spans="1:33" ht="37.5" customHeight="1" x14ac:dyDescent="0.25">
      <c r="A729" s="367">
        <v>25</v>
      </c>
      <c r="B729" s="386" t="str">
        <f>IFERROR(VLOOKUP(A729,'Coverage Indicators - Section D'!$A$10:$Y$47,25,FALSE),"")</f>
        <v/>
      </c>
      <c r="C729" s="490" t="str">
        <f t="array" ref="C729">IFERROR(IF(INDEX('Disaggregation Records'!$E$95:$E$183,MATCH(RIGHT(Z729,255),RIGHT('Disaggregation Records'!$D$95:$D$183,255),0))=0,"",INDEX('Disaggregation Records'!$E$95:$E$183,MATCH(RIGHT(Z729,255),RIGHT('Disaggregation Records'!$D$95:$D$183,255),0))),"")</f>
        <v/>
      </c>
      <c r="D729" s="490" t="str">
        <f t="array" ref="D729">IFERROR(IF(INDEX('Disaggregation Records'!$F$95:$F$183,MATCH(RIGHT(Z729,255),RIGHT('Disaggregation Records'!$D$95:$D$183,255),0))=0,"",INDEX('Disaggregation Records'!$F$95:$F$183,MATCH(RIGHT(Z729,255),RIGHT('Disaggregation Records'!$D$95:$D$183,255),0))),"")</f>
        <v/>
      </c>
      <c r="E729" s="388" t="str">
        <f t="array" ref="E729">IFERROR(IF(INDEX('Disaggregation Data'!$K$475:$K$826,MATCH(RIGHT(X729,255),RIGHT('Disaggregation Data'!$J$475:$J$826,255),0))=0,"",INDEX('Disaggregation Data'!$K$475:$K$826,MATCH(RIGHT(X729,255),RIGHT('Disaggregation Data'!J$475:$J$826,255),0))),"")</f>
        <v/>
      </c>
      <c r="F729" s="389" t="str">
        <f t="array" ref="F729">IFERROR(IF(INDEX('Disaggregation Data'!$L$475:$L$826,MATCH(RIGHT(X729,255),RIGHT('Disaggregation Data'!$J$475:$J$826,255),0))=0,"",INDEX('Disaggregation Data'!$L$475:$L$826,MATCH(RIGHT(X729,255),RIGHT('Disaggregation Data'!J$475:$J$826,255),0))),"")</f>
        <v/>
      </c>
      <c r="G729" s="458" t="str">
        <f t="array" ref="G729">IFERROR(IF(INDEX('Disaggregation Data'!$M$475:$M$826,MATCH(RIGHT(X729,255),RIGHT('Disaggregation Data'!$J$475:$J$826,255),0))=0,(E729/F729)*100,INDEX('Disaggregation Data'!$M$475:$M$826,MATCH(RIGHT(X729,255),RIGHT('Disaggregation Data'!J$475:$J$826,255),0))),"")</f>
        <v/>
      </c>
      <c r="H729" s="392" t="str">
        <f t="array" ref="H729">IFERROR(IF(INDEX('Disaggregation Data'!$N$475:$N$826,MATCH(RIGHT(X729,255),RIGHT('Disaggregation Data'!$J$475:$J$826,255),0))=0,"",INDEX('Disaggregation Data'!$N$475:$N$826,MATCH(RIGHT(X729,255),RIGHT('Disaggregation Data'!J$475:$J$826,255),0))),"")</f>
        <v/>
      </c>
      <c r="I729" s="496"/>
      <c r="J729" s="496"/>
      <c r="K729" s="496"/>
      <c r="L729" s="496"/>
      <c r="M729" s="496"/>
      <c r="N729" s="496"/>
      <c r="O729" s="496"/>
      <c r="P729" s="496"/>
      <c r="Q729" s="496"/>
      <c r="R729" s="496"/>
      <c r="S729" s="496"/>
      <c r="T729" s="496"/>
      <c r="U729" s="392" t="str">
        <f t="array" ref="U729">IFERROR(IF(INDEX('Disaggregation Data'!$O$475:$O$826,MATCH(RIGHT(X729,255),RIGHT('Disaggregation Data'!$J$475:$J$826,255),0))=0,"",INDEX('Disaggregation Data'!$O$475:$O$826,MATCH(RIGHT(X729,255),RIGHT('Disaggregation Data'!J$475:$J$826,255),0))),"")</f>
        <v/>
      </c>
      <c r="V729" s="405" t="str">
        <f t="array" ref="V729">IFERROR(IF(INDEX('Disaggregation Data'!$P$475:$P$826,MATCH(RIGHT(X729,255),RIGHT('Disaggregation Data'!$J$475:$J$826,255),0))=0,"",INDEX('Disaggregation Data'!$P$475:$P$826,MATCH(RIGHT(X729,255),RIGHT('Disaggregation Data'!J$475:$J$826,255),0))),"")</f>
        <v/>
      </c>
      <c r="W729" s="497"/>
      <c r="X729" s="497" t="str">
        <f t="shared" si="44"/>
        <v/>
      </c>
      <c r="Y729" s="497">
        <f t="shared" si="45"/>
        <v>82</v>
      </c>
      <c r="Z729" s="497" t="str">
        <f t="shared" si="46"/>
        <v/>
      </c>
      <c r="AA729" s="497" t="b">
        <f t="shared" si="47"/>
        <v>0</v>
      </c>
      <c r="AB729" s="497" t="s">
        <v>2310</v>
      </c>
      <c r="AC729" s="497" t="str">
        <f t="array" ref="AC729">IFERROR(IF(INDEX('Disaggregation Records'!$G$95:$G$183,MATCH(LEFT(Z729,255),LEFT('Disaggregation Records'!$D$95:$D$183,255),0))=0,"",INDEX('Disaggregation Records'!$G$95:$G$183,MATCH(LEFT(Z729,255),LEFT('Disaggregation Records'!$D$95:$D$183,255),0))),"")</f>
        <v/>
      </c>
      <c r="AD729" s="497" t="s">
        <v>827</v>
      </c>
      <c r="AE729" s="218"/>
      <c r="AF729" s="494"/>
      <c r="AG729" s="494"/>
    </row>
    <row r="730" spans="1:33" ht="37.5" customHeight="1" x14ac:dyDescent="0.25">
      <c r="A730" s="367">
        <v>25</v>
      </c>
      <c r="B730" s="386" t="str">
        <f>IFERROR(VLOOKUP(A730,'Coverage Indicators - Section D'!$A$10:$Y$47,25,FALSE),"")</f>
        <v/>
      </c>
      <c r="C730" s="490" t="str">
        <f t="array" ref="C730">IFERROR(IF(INDEX('Disaggregation Records'!$E$95:$E$183,MATCH(RIGHT(Z730,255),RIGHT('Disaggregation Records'!$D$95:$D$183,255),0))=0,"",INDEX('Disaggregation Records'!$E$95:$E$183,MATCH(RIGHT(Z730,255),RIGHT('Disaggregation Records'!$D$95:$D$183,255),0))),"")</f>
        <v/>
      </c>
      <c r="D730" s="490" t="str">
        <f t="array" ref="D730">IFERROR(IF(INDEX('Disaggregation Records'!$F$95:$F$183,MATCH(RIGHT(Z730,255),RIGHT('Disaggregation Records'!$D$95:$D$183,255),0))=0,"",INDEX('Disaggregation Records'!$F$95:$F$183,MATCH(RIGHT(Z730,255),RIGHT('Disaggregation Records'!$D$95:$D$183,255),0))),"")</f>
        <v/>
      </c>
      <c r="E730" s="388" t="str">
        <f t="array" ref="E730">IFERROR(IF(INDEX('Disaggregation Data'!$K$475:$K$826,MATCH(RIGHT(X730,255),RIGHT('Disaggregation Data'!$J$475:$J$826,255),0))=0,"",INDEX('Disaggregation Data'!$K$475:$K$826,MATCH(RIGHT(X730,255),RIGHT('Disaggregation Data'!J$475:$J$826,255),0))),"")</f>
        <v/>
      </c>
      <c r="F730" s="389" t="str">
        <f t="array" ref="F730">IFERROR(IF(INDEX('Disaggregation Data'!$L$475:$L$826,MATCH(RIGHT(X730,255),RIGHT('Disaggregation Data'!$J$475:$J$826,255),0))=0,"",INDEX('Disaggregation Data'!$L$475:$L$826,MATCH(RIGHT(X730,255),RIGHT('Disaggregation Data'!J$475:$J$826,255),0))),"")</f>
        <v/>
      </c>
      <c r="G730" s="458" t="str">
        <f t="array" ref="G730">IFERROR(IF(INDEX('Disaggregation Data'!$M$475:$M$826,MATCH(RIGHT(X730,255),RIGHT('Disaggregation Data'!$J$475:$J$826,255),0))=0,(E730/F730)*100,INDEX('Disaggregation Data'!$M$475:$M$826,MATCH(RIGHT(X730,255),RIGHT('Disaggregation Data'!J$475:$J$826,255),0))),"")</f>
        <v/>
      </c>
      <c r="H730" s="392" t="str">
        <f t="array" ref="H730">IFERROR(IF(INDEX('Disaggregation Data'!$N$475:$N$826,MATCH(RIGHT(X730,255),RIGHT('Disaggregation Data'!$J$475:$J$826,255),0))=0,"",INDEX('Disaggregation Data'!$N$475:$N$826,MATCH(RIGHT(X730,255),RIGHT('Disaggregation Data'!J$475:$J$826,255),0))),"")</f>
        <v/>
      </c>
      <c r="I730" s="496"/>
      <c r="J730" s="496"/>
      <c r="K730" s="496"/>
      <c r="L730" s="496"/>
      <c r="M730" s="496"/>
      <c r="N730" s="496"/>
      <c r="O730" s="496"/>
      <c r="P730" s="496"/>
      <c r="Q730" s="496"/>
      <c r="R730" s="496"/>
      <c r="S730" s="496"/>
      <c r="T730" s="496"/>
      <c r="U730" s="392" t="str">
        <f t="array" ref="U730">IFERROR(IF(INDEX('Disaggregation Data'!$O$475:$O$826,MATCH(RIGHT(X730,255),RIGHT('Disaggregation Data'!$J$475:$J$826,255),0))=0,"",INDEX('Disaggregation Data'!$O$475:$O$826,MATCH(RIGHT(X730,255),RIGHT('Disaggregation Data'!J$475:$J$826,255),0))),"")</f>
        <v/>
      </c>
      <c r="V730" s="405" t="str">
        <f t="array" ref="V730">IFERROR(IF(INDEX('Disaggregation Data'!$P$475:$P$826,MATCH(RIGHT(X730,255),RIGHT('Disaggregation Data'!$J$475:$J$826,255),0))=0,"",INDEX('Disaggregation Data'!$P$475:$P$826,MATCH(RIGHT(X730,255),RIGHT('Disaggregation Data'!J$475:$J$826,255),0))),"")</f>
        <v/>
      </c>
      <c r="W730" s="497"/>
      <c r="X730" s="497" t="str">
        <f t="shared" si="44"/>
        <v/>
      </c>
      <c r="Y730" s="497">
        <f t="shared" si="45"/>
        <v>83</v>
      </c>
      <c r="Z730" s="497" t="str">
        <f t="shared" si="46"/>
        <v/>
      </c>
      <c r="AA730" s="497" t="b">
        <f t="shared" si="47"/>
        <v>0</v>
      </c>
      <c r="AB730" s="497" t="s">
        <v>2311</v>
      </c>
      <c r="AC730" s="497" t="str">
        <f t="array" ref="AC730">IFERROR(IF(INDEX('Disaggregation Records'!$G$95:$G$183,MATCH(LEFT(Z730,255),LEFT('Disaggregation Records'!$D$95:$D$183,255),0))=0,"",INDEX('Disaggregation Records'!$G$95:$G$183,MATCH(LEFT(Z730,255),LEFT('Disaggregation Records'!$D$95:$D$183,255),0))),"")</f>
        <v/>
      </c>
      <c r="AD730" s="497" t="s">
        <v>827</v>
      </c>
      <c r="AE730" s="218"/>
      <c r="AF730" s="494"/>
      <c r="AG730" s="494"/>
    </row>
    <row r="731" spans="1:33" ht="37.5" customHeight="1" x14ac:dyDescent="0.25">
      <c r="A731" s="367">
        <v>25</v>
      </c>
      <c r="B731" s="386" t="str">
        <f>IFERROR(VLOOKUP(A731,'Coverage Indicators - Section D'!$A$10:$Y$47,25,FALSE),"")</f>
        <v/>
      </c>
      <c r="C731" s="490" t="str">
        <f t="array" ref="C731">IFERROR(IF(INDEX('Disaggregation Records'!$E$95:$E$183,MATCH(RIGHT(Z731,255),RIGHT('Disaggregation Records'!$D$95:$D$183,255),0))=0,"",INDEX('Disaggregation Records'!$E$95:$E$183,MATCH(RIGHT(Z731,255),RIGHT('Disaggregation Records'!$D$95:$D$183,255),0))),"")</f>
        <v/>
      </c>
      <c r="D731" s="490" t="str">
        <f t="array" ref="D731">IFERROR(IF(INDEX('Disaggregation Records'!$F$95:$F$183,MATCH(RIGHT(Z731,255),RIGHT('Disaggregation Records'!$D$95:$D$183,255),0))=0,"",INDEX('Disaggregation Records'!$F$95:$F$183,MATCH(RIGHT(Z731,255),RIGHT('Disaggregation Records'!$D$95:$D$183,255),0))),"")</f>
        <v/>
      </c>
      <c r="E731" s="388" t="str">
        <f t="array" ref="E731">IFERROR(IF(INDEX('Disaggregation Data'!$K$475:$K$826,MATCH(RIGHT(X731,255),RIGHT('Disaggregation Data'!$J$475:$J$826,255),0))=0,"",INDEX('Disaggregation Data'!$K$475:$K$826,MATCH(RIGHT(X731,255),RIGHT('Disaggregation Data'!J$475:$J$826,255),0))),"")</f>
        <v/>
      </c>
      <c r="F731" s="389" t="str">
        <f t="array" ref="F731">IFERROR(IF(INDEX('Disaggregation Data'!$L$475:$L$826,MATCH(RIGHT(X731,255),RIGHT('Disaggregation Data'!$J$475:$J$826,255),0))=0,"",INDEX('Disaggregation Data'!$L$475:$L$826,MATCH(RIGHT(X731,255),RIGHT('Disaggregation Data'!J$475:$J$826,255),0))),"")</f>
        <v/>
      </c>
      <c r="G731" s="458" t="str">
        <f t="array" ref="G731">IFERROR(IF(INDEX('Disaggregation Data'!$M$475:$M$826,MATCH(RIGHT(X731,255),RIGHT('Disaggregation Data'!$J$475:$J$826,255),0))=0,(E731/F731)*100,INDEX('Disaggregation Data'!$M$475:$M$826,MATCH(RIGHT(X731,255),RIGHT('Disaggregation Data'!J$475:$J$826,255),0))),"")</f>
        <v/>
      </c>
      <c r="H731" s="392" t="str">
        <f t="array" ref="H731">IFERROR(IF(INDEX('Disaggregation Data'!$N$475:$N$826,MATCH(RIGHT(X731,255),RIGHT('Disaggregation Data'!$J$475:$J$826,255),0))=0,"",INDEX('Disaggregation Data'!$N$475:$N$826,MATCH(RIGHT(X731,255),RIGHT('Disaggregation Data'!J$475:$J$826,255),0))),"")</f>
        <v/>
      </c>
      <c r="I731" s="496"/>
      <c r="J731" s="496"/>
      <c r="K731" s="496"/>
      <c r="L731" s="496"/>
      <c r="M731" s="496"/>
      <c r="N731" s="496"/>
      <c r="O731" s="496"/>
      <c r="P731" s="496"/>
      <c r="Q731" s="496"/>
      <c r="R731" s="496"/>
      <c r="S731" s="496"/>
      <c r="T731" s="496"/>
      <c r="U731" s="392" t="str">
        <f t="array" ref="U731">IFERROR(IF(INDEX('Disaggregation Data'!$O$475:$O$826,MATCH(RIGHT(X731,255),RIGHT('Disaggregation Data'!$J$475:$J$826,255),0))=0,"",INDEX('Disaggregation Data'!$O$475:$O$826,MATCH(RIGHT(X731,255),RIGHT('Disaggregation Data'!J$475:$J$826,255),0))),"")</f>
        <v/>
      </c>
      <c r="V731" s="405" t="str">
        <f t="array" ref="V731">IFERROR(IF(INDEX('Disaggregation Data'!$P$475:$P$826,MATCH(RIGHT(X731,255),RIGHT('Disaggregation Data'!$J$475:$J$826,255),0))=0,"",INDEX('Disaggregation Data'!$P$475:$P$826,MATCH(RIGHT(X731,255),RIGHT('Disaggregation Data'!J$475:$J$826,255),0))),"")</f>
        <v/>
      </c>
      <c r="W731" s="497"/>
      <c r="X731" s="497" t="str">
        <f t="shared" si="44"/>
        <v/>
      </c>
      <c r="Y731" s="497">
        <f t="shared" si="45"/>
        <v>84</v>
      </c>
      <c r="Z731" s="497" t="str">
        <f t="shared" si="46"/>
        <v/>
      </c>
      <c r="AA731" s="497" t="b">
        <f t="shared" si="47"/>
        <v>0</v>
      </c>
      <c r="AB731" s="497" t="s">
        <v>2312</v>
      </c>
      <c r="AC731" s="497" t="str">
        <f t="array" ref="AC731">IFERROR(IF(INDEX('Disaggregation Records'!$G$95:$G$183,MATCH(LEFT(Z731,255),LEFT('Disaggregation Records'!$D$95:$D$183,255),0))=0,"",INDEX('Disaggregation Records'!$G$95:$G$183,MATCH(LEFT(Z731,255),LEFT('Disaggregation Records'!$D$95:$D$183,255),0))),"")</f>
        <v/>
      </c>
      <c r="AD731" s="497" t="s">
        <v>827</v>
      </c>
      <c r="AE731" s="218"/>
      <c r="AF731" s="494"/>
      <c r="AG731" s="494"/>
    </row>
    <row r="732" spans="1:33" ht="37.5" customHeight="1" x14ac:dyDescent="0.25">
      <c r="A732" s="367">
        <v>25</v>
      </c>
      <c r="B732" s="386" t="str">
        <f>IFERROR(VLOOKUP(A732,'Coverage Indicators - Section D'!$A$10:$Y$47,25,FALSE),"")</f>
        <v/>
      </c>
      <c r="C732" s="490" t="str">
        <f t="array" ref="C732">IFERROR(IF(INDEX('Disaggregation Records'!$E$95:$E$183,MATCH(RIGHT(Z732,255),RIGHT('Disaggregation Records'!$D$95:$D$183,255),0))=0,"",INDEX('Disaggregation Records'!$E$95:$E$183,MATCH(RIGHT(Z732,255),RIGHT('Disaggregation Records'!$D$95:$D$183,255),0))),"")</f>
        <v/>
      </c>
      <c r="D732" s="490" t="str">
        <f t="array" ref="D732">IFERROR(IF(INDEX('Disaggregation Records'!$F$95:$F$183,MATCH(RIGHT(Z732,255),RIGHT('Disaggregation Records'!$D$95:$D$183,255),0))=0,"",INDEX('Disaggregation Records'!$F$95:$F$183,MATCH(RIGHT(Z732,255),RIGHT('Disaggregation Records'!$D$95:$D$183,255),0))),"")</f>
        <v/>
      </c>
      <c r="E732" s="388" t="str">
        <f t="array" ref="E732">IFERROR(IF(INDEX('Disaggregation Data'!$K$475:$K$826,MATCH(RIGHT(X732,255),RIGHT('Disaggregation Data'!$J$475:$J$826,255),0))=0,"",INDEX('Disaggregation Data'!$K$475:$K$826,MATCH(RIGHT(X732,255),RIGHT('Disaggregation Data'!J$475:$J$826,255),0))),"")</f>
        <v/>
      </c>
      <c r="F732" s="389" t="str">
        <f t="array" ref="F732">IFERROR(IF(INDEX('Disaggregation Data'!$L$475:$L$826,MATCH(RIGHT(X732,255),RIGHT('Disaggregation Data'!$J$475:$J$826,255),0))=0,"",INDEX('Disaggregation Data'!$L$475:$L$826,MATCH(RIGHT(X732,255),RIGHT('Disaggregation Data'!J$475:$J$826,255),0))),"")</f>
        <v/>
      </c>
      <c r="G732" s="458" t="str">
        <f t="array" ref="G732">IFERROR(IF(INDEX('Disaggregation Data'!$M$475:$M$826,MATCH(RIGHT(X732,255),RIGHT('Disaggregation Data'!$J$475:$J$826,255),0))=0,(E732/F732)*100,INDEX('Disaggregation Data'!$M$475:$M$826,MATCH(RIGHT(X732,255),RIGHT('Disaggregation Data'!J$475:$J$826,255),0))),"")</f>
        <v/>
      </c>
      <c r="H732" s="392" t="str">
        <f t="array" ref="H732">IFERROR(IF(INDEX('Disaggregation Data'!$N$475:$N$826,MATCH(RIGHT(X732,255),RIGHT('Disaggregation Data'!$J$475:$J$826,255),0))=0,"",INDEX('Disaggregation Data'!$N$475:$N$826,MATCH(RIGHT(X732,255),RIGHT('Disaggregation Data'!J$475:$J$826,255),0))),"")</f>
        <v/>
      </c>
      <c r="I732" s="496"/>
      <c r="J732" s="496"/>
      <c r="K732" s="496"/>
      <c r="L732" s="496"/>
      <c r="M732" s="496"/>
      <c r="N732" s="496"/>
      <c r="O732" s="496"/>
      <c r="P732" s="496"/>
      <c r="Q732" s="496"/>
      <c r="R732" s="496"/>
      <c r="S732" s="496"/>
      <c r="T732" s="496"/>
      <c r="U732" s="392" t="str">
        <f t="array" ref="U732">IFERROR(IF(INDEX('Disaggregation Data'!$O$475:$O$826,MATCH(RIGHT(X732,255),RIGHT('Disaggregation Data'!$J$475:$J$826,255),0))=0,"",INDEX('Disaggregation Data'!$O$475:$O$826,MATCH(RIGHT(X732,255),RIGHT('Disaggregation Data'!J$475:$J$826,255),0))),"")</f>
        <v/>
      </c>
      <c r="V732" s="405" t="str">
        <f t="array" ref="V732">IFERROR(IF(INDEX('Disaggregation Data'!$P$475:$P$826,MATCH(RIGHT(X732,255),RIGHT('Disaggregation Data'!$J$475:$J$826,255),0))=0,"",INDEX('Disaggregation Data'!$P$475:$P$826,MATCH(RIGHT(X732,255),RIGHT('Disaggregation Data'!J$475:$J$826,255),0))),"")</f>
        <v/>
      </c>
      <c r="W732" s="497"/>
      <c r="X732" s="497" t="str">
        <f t="shared" si="44"/>
        <v/>
      </c>
      <c r="Y732" s="497">
        <f t="shared" si="45"/>
        <v>85</v>
      </c>
      <c r="Z732" s="497" t="str">
        <f t="shared" si="46"/>
        <v/>
      </c>
      <c r="AA732" s="497" t="b">
        <f t="shared" si="47"/>
        <v>0</v>
      </c>
      <c r="AB732" s="497" t="s">
        <v>2313</v>
      </c>
      <c r="AC732" s="497" t="str">
        <f t="array" ref="AC732">IFERROR(IF(INDEX('Disaggregation Records'!$G$95:$G$183,MATCH(LEFT(Z732,255),LEFT('Disaggregation Records'!$D$95:$D$183,255),0))=0,"",INDEX('Disaggregation Records'!$G$95:$G$183,MATCH(LEFT(Z732,255),LEFT('Disaggregation Records'!$D$95:$D$183,255),0))),"")</f>
        <v/>
      </c>
      <c r="AD732" s="497" t="s">
        <v>827</v>
      </c>
      <c r="AE732" s="218"/>
      <c r="AF732" s="494"/>
      <c r="AG732" s="494"/>
    </row>
    <row r="733" spans="1:33" ht="37.5" customHeight="1" x14ac:dyDescent="0.25">
      <c r="A733" s="367">
        <v>25</v>
      </c>
      <c r="B733" s="386" t="str">
        <f>IFERROR(VLOOKUP(A733,'Coverage Indicators - Section D'!$A$10:$Y$47,25,FALSE),"")</f>
        <v/>
      </c>
      <c r="C733" s="490" t="str">
        <f t="array" ref="C733">IFERROR(IF(INDEX('Disaggregation Records'!$E$95:$E$183,MATCH(RIGHT(Z733,255),RIGHT('Disaggregation Records'!$D$95:$D$183,255),0))=0,"",INDEX('Disaggregation Records'!$E$95:$E$183,MATCH(RIGHT(Z733,255),RIGHT('Disaggregation Records'!$D$95:$D$183,255),0))),"")</f>
        <v/>
      </c>
      <c r="D733" s="490" t="str">
        <f t="array" ref="D733">IFERROR(IF(INDEX('Disaggregation Records'!$F$95:$F$183,MATCH(RIGHT(Z733,255),RIGHT('Disaggregation Records'!$D$95:$D$183,255),0))=0,"",INDEX('Disaggregation Records'!$F$95:$F$183,MATCH(RIGHT(Z733,255),RIGHT('Disaggregation Records'!$D$95:$D$183,255),0))),"")</f>
        <v/>
      </c>
      <c r="E733" s="388" t="str">
        <f t="array" ref="E733">IFERROR(IF(INDEX('Disaggregation Data'!$K$475:$K$826,MATCH(RIGHT(X733,255),RIGHT('Disaggregation Data'!$J$475:$J$826,255),0))=0,"",INDEX('Disaggregation Data'!$K$475:$K$826,MATCH(RIGHT(X733,255),RIGHT('Disaggregation Data'!J$475:$J$826,255),0))),"")</f>
        <v/>
      </c>
      <c r="F733" s="389" t="str">
        <f t="array" ref="F733">IFERROR(IF(INDEX('Disaggregation Data'!$L$475:$L$826,MATCH(RIGHT(X733,255),RIGHT('Disaggregation Data'!$J$475:$J$826,255),0))=0,"",INDEX('Disaggregation Data'!$L$475:$L$826,MATCH(RIGHT(X733,255),RIGHT('Disaggregation Data'!J$475:$J$826,255),0))),"")</f>
        <v/>
      </c>
      <c r="G733" s="458" t="str">
        <f t="array" ref="G733">IFERROR(IF(INDEX('Disaggregation Data'!$M$475:$M$826,MATCH(RIGHT(X733,255),RIGHT('Disaggregation Data'!$J$475:$J$826,255),0))=0,(E733/F733)*100,INDEX('Disaggregation Data'!$M$475:$M$826,MATCH(RIGHT(X733,255),RIGHT('Disaggregation Data'!J$475:$J$826,255),0))),"")</f>
        <v/>
      </c>
      <c r="H733" s="392" t="str">
        <f t="array" ref="H733">IFERROR(IF(INDEX('Disaggregation Data'!$N$475:$N$826,MATCH(RIGHT(X733,255),RIGHT('Disaggregation Data'!$J$475:$J$826,255),0))=0,"",INDEX('Disaggregation Data'!$N$475:$N$826,MATCH(RIGHT(X733,255),RIGHT('Disaggregation Data'!J$475:$J$826,255),0))),"")</f>
        <v/>
      </c>
      <c r="I733" s="496"/>
      <c r="J733" s="496"/>
      <c r="K733" s="496"/>
      <c r="L733" s="496"/>
      <c r="M733" s="496"/>
      <c r="N733" s="496"/>
      <c r="O733" s="496"/>
      <c r="P733" s="496"/>
      <c r="Q733" s="496"/>
      <c r="R733" s="496"/>
      <c r="S733" s="496"/>
      <c r="T733" s="496"/>
      <c r="U733" s="392" t="str">
        <f t="array" ref="U733">IFERROR(IF(INDEX('Disaggregation Data'!$O$475:$O$826,MATCH(RIGHT(X733,255),RIGHT('Disaggregation Data'!$J$475:$J$826,255),0))=0,"",INDEX('Disaggregation Data'!$O$475:$O$826,MATCH(RIGHT(X733,255),RIGHT('Disaggregation Data'!J$475:$J$826,255),0))),"")</f>
        <v/>
      </c>
      <c r="V733" s="405" t="str">
        <f t="array" ref="V733">IFERROR(IF(INDEX('Disaggregation Data'!$P$475:$P$826,MATCH(RIGHT(X733,255),RIGHT('Disaggregation Data'!$J$475:$J$826,255),0))=0,"",INDEX('Disaggregation Data'!$P$475:$P$826,MATCH(RIGHT(X733,255),RIGHT('Disaggregation Data'!J$475:$J$826,255),0))),"")</f>
        <v/>
      </c>
      <c r="W733" s="497"/>
      <c r="X733" s="497" t="str">
        <f t="shared" si="44"/>
        <v/>
      </c>
      <c r="Y733" s="497">
        <f t="shared" si="45"/>
        <v>86</v>
      </c>
      <c r="Z733" s="497" t="str">
        <f t="shared" si="46"/>
        <v/>
      </c>
      <c r="AA733" s="497" t="b">
        <f t="shared" si="47"/>
        <v>0</v>
      </c>
      <c r="AB733" s="497" t="s">
        <v>2314</v>
      </c>
      <c r="AC733" s="497" t="str">
        <f t="array" ref="AC733">IFERROR(IF(INDEX('Disaggregation Records'!$G$95:$G$183,MATCH(LEFT(Z733,255),LEFT('Disaggregation Records'!$D$95:$D$183,255),0))=0,"",INDEX('Disaggregation Records'!$G$95:$G$183,MATCH(LEFT(Z733,255),LEFT('Disaggregation Records'!$D$95:$D$183,255),0))),"")</f>
        <v/>
      </c>
      <c r="AD733" s="497" t="s">
        <v>827</v>
      </c>
      <c r="AE733" s="218"/>
      <c r="AF733" s="494"/>
      <c r="AG733" s="494"/>
    </row>
    <row r="734" spans="1:33" ht="37.5" customHeight="1" x14ac:dyDescent="0.25">
      <c r="A734" s="367">
        <v>25</v>
      </c>
      <c r="B734" s="386" t="str">
        <f>IFERROR(VLOOKUP(A734,'Coverage Indicators - Section D'!$A$10:$Y$47,25,FALSE),"")</f>
        <v/>
      </c>
      <c r="C734" s="490" t="str">
        <f t="array" ref="C734">IFERROR(IF(INDEX('Disaggregation Records'!$E$95:$E$183,MATCH(RIGHT(Z734,255),RIGHT('Disaggregation Records'!$D$95:$D$183,255),0))=0,"",INDEX('Disaggregation Records'!$E$95:$E$183,MATCH(RIGHT(Z734,255),RIGHT('Disaggregation Records'!$D$95:$D$183,255),0))),"")</f>
        <v/>
      </c>
      <c r="D734" s="490" t="str">
        <f t="array" ref="D734">IFERROR(IF(INDEX('Disaggregation Records'!$F$95:$F$183,MATCH(RIGHT(Z734,255),RIGHT('Disaggregation Records'!$D$95:$D$183,255),0))=0,"",INDEX('Disaggregation Records'!$F$95:$F$183,MATCH(RIGHT(Z734,255),RIGHT('Disaggregation Records'!$D$95:$D$183,255),0))),"")</f>
        <v/>
      </c>
      <c r="E734" s="388" t="str">
        <f t="array" ref="E734">IFERROR(IF(INDEX('Disaggregation Data'!$K$475:$K$826,MATCH(RIGHT(X734,255),RIGHT('Disaggregation Data'!$J$475:$J$826,255),0))=0,"",INDEX('Disaggregation Data'!$K$475:$K$826,MATCH(RIGHT(X734,255),RIGHT('Disaggregation Data'!J$475:$J$826,255),0))),"")</f>
        <v/>
      </c>
      <c r="F734" s="389" t="str">
        <f t="array" ref="F734">IFERROR(IF(INDEX('Disaggregation Data'!$L$475:$L$826,MATCH(RIGHT(X734,255),RIGHT('Disaggregation Data'!$J$475:$J$826,255),0))=0,"",INDEX('Disaggregation Data'!$L$475:$L$826,MATCH(RIGHT(X734,255),RIGHT('Disaggregation Data'!J$475:$J$826,255),0))),"")</f>
        <v/>
      </c>
      <c r="G734" s="458" t="str">
        <f t="array" ref="G734">IFERROR(IF(INDEX('Disaggregation Data'!$M$475:$M$826,MATCH(RIGHT(X734,255),RIGHT('Disaggregation Data'!$J$475:$J$826,255),0))=0,(E734/F734)*100,INDEX('Disaggregation Data'!$M$475:$M$826,MATCH(RIGHT(X734,255),RIGHT('Disaggregation Data'!J$475:$J$826,255),0))),"")</f>
        <v/>
      </c>
      <c r="H734" s="392" t="str">
        <f t="array" ref="H734">IFERROR(IF(INDEX('Disaggregation Data'!$N$475:$N$826,MATCH(RIGHT(X734,255),RIGHT('Disaggregation Data'!$J$475:$J$826,255),0))=0,"",INDEX('Disaggregation Data'!$N$475:$N$826,MATCH(RIGHT(X734,255),RIGHT('Disaggregation Data'!J$475:$J$826,255),0))),"")</f>
        <v/>
      </c>
      <c r="I734" s="496"/>
      <c r="J734" s="496"/>
      <c r="K734" s="496"/>
      <c r="L734" s="496"/>
      <c r="M734" s="496"/>
      <c r="N734" s="496"/>
      <c r="O734" s="496"/>
      <c r="P734" s="496"/>
      <c r="Q734" s="496"/>
      <c r="R734" s="496"/>
      <c r="S734" s="496"/>
      <c r="T734" s="496"/>
      <c r="U734" s="392" t="str">
        <f t="array" ref="U734">IFERROR(IF(INDEX('Disaggregation Data'!$O$475:$O$826,MATCH(RIGHT(X734,255),RIGHT('Disaggregation Data'!$J$475:$J$826,255),0))=0,"",INDEX('Disaggregation Data'!$O$475:$O$826,MATCH(RIGHT(X734,255),RIGHT('Disaggregation Data'!J$475:$J$826,255),0))),"")</f>
        <v/>
      </c>
      <c r="V734" s="405" t="str">
        <f t="array" ref="V734">IFERROR(IF(INDEX('Disaggregation Data'!$P$475:$P$826,MATCH(RIGHT(X734,255),RIGHT('Disaggregation Data'!$J$475:$J$826,255),0))=0,"",INDEX('Disaggregation Data'!$P$475:$P$826,MATCH(RIGHT(X734,255),RIGHT('Disaggregation Data'!J$475:$J$826,255),0))),"")</f>
        <v/>
      </c>
      <c r="W734" s="497"/>
      <c r="X734" s="497" t="str">
        <f t="shared" si="44"/>
        <v/>
      </c>
      <c r="Y734" s="497">
        <f t="shared" si="45"/>
        <v>87</v>
      </c>
      <c r="Z734" s="497" t="str">
        <f t="shared" si="46"/>
        <v/>
      </c>
      <c r="AA734" s="497" t="b">
        <f t="shared" si="47"/>
        <v>0</v>
      </c>
      <c r="AB734" s="497" t="s">
        <v>2315</v>
      </c>
      <c r="AC734" s="497" t="str">
        <f t="array" ref="AC734">IFERROR(IF(INDEX('Disaggregation Records'!$G$95:$G$183,MATCH(LEFT(Z734,255),LEFT('Disaggregation Records'!$D$95:$D$183,255),0))=0,"",INDEX('Disaggregation Records'!$G$95:$G$183,MATCH(LEFT(Z734,255),LEFT('Disaggregation Records'!$D$95:$D$183,255),0))),"")</f>
        <v/>
      </c>
      <c r="AD734" s="497" t="s">
        <v>827</v>
      </c>
      <c r="AE734" s="218"/>
      <c r="AF734" s="494"/>
      <c r="AG734" s="494"/>
    </row>
    <row r="735" spans="1:33" ht="37.5" customHeight="1" x14ac:dyDescent="0.25">
      <c r="A735" s="367">
        <v>25</v>
      </c>
      <c r="B735" s="386" t="str">
        <f>IFERROR(VLOOKUP(A735,'Coverage Indicators - Section D'!$A$10:$Y$47,25,FALSE),"")</f>
        <v/>
      </c>
      <c r="C735" s="490" t="str">
        <f t="array" ref="C735">IFERROR(IF(INDEX('Disaggregation Records'!$E$95:$E$183,MATCH(RIGHT(Z735,255),RIGHT('Disaggregation Records'!$D$95:$D$183,255),0))=0,"",INDEX('Disaggregation Records'!$E$95:$E$183,MATCH(RIGHT(Z735,255),RIGHT('Disaggregation Records'!$D$95:$D$183,255),0))),"")</f>
        <v/>
      </c>
      <c r="D735" s="490" t="str">
        <f t="array" ref="D735">IFERROR(IF(INDEX('Disaggregation Records'!$F$95:$F$183,MATCH(RIGHT(Z735,255),RIGHT('Disaggregation Records'!$D$95:$D$183,255),0))=0,"",INDEX('Disaggregation Records'!$F$95:$F$183,MATCH(RIGHT(Z735,255),RIGHT('Disaggregation Records'!$D$95:$D$183,255),0))),"")</f>
        <v/>
      </c>
      <c r="E735" s="388" t="str">
        <f t="array" ref="E735">IFERROR(IF(INDEX('Disaggregation Data'!$K$475:$K$826,MATCH(RIGHT(X735,255),RIGHT('Disaggregation Data'!$J$475:$J$826,255),0))=0,"",INDEX('Disaggregation Data'!$K$475:$K$826,MATCH(RIGHT(X735,255),RIGHT('Disaggregation Data'!J$475:$J$826,255),0))),"")</f>
        <v/>
      </c>
      <c r="F735" s="389" t="str">
        <f t="array" ref="F735">IFERROR(IF(INDEX('Disaggregation Data'!$L$475:$L$826,MATCH(RIGHT(X735,255),RIGHT('Disaggregation Data'!$J$475:$J$826,255),0))=0,"",INDEX('Disaggregation Data'!$L$475:$L$826,MATCH(RIGHT(X735,255),RIGHT('Disaggregation Data'!J$475:$J$826,255),0))),"")</f>
        <v/>
      </c>
      <c r="G735" s="458" t="str">
        <f t="array" ref="G735">IFERROR(IF(INDEX('Disaggregation Data'!$M$475:$M$826,MATCH(RIGHT(X735,255),RIGHT('Disaggregation Data'!$J$475:$J$826,255),0))=0,(E735/F735)*100,INDEX('Disaggregation Data'!$M$475:$M$826,MATCH(RIGHT(X735,255),RIGHT('Disaggregation Data'!J$475:$J$826,255),0))),"")</f>
        <v/>
      </c>
      <c r="H735" s="392" t="str">
        <f t="array" ref="H735">IFERROR(IF(INDEX('Disaggregation Data'!$N$475:$N$826,MATCH(RIGHT(X735,255),RIGHT('Disaggregation Data'!$J$475:$J$826,255),0))=0,"",INDEX('Disaggregation Data'!$N$475:$N$826,MATCH(RIGHT(X735,255),RIGHT('Disaggregation Data'!J$475:$J$826,255),0))),"")</f>
        <v/>
      </c>
      <c r="I735" s="496"/>
      <c r="J735" s="496"/>
      <c r="K735" s="496"/>
      <c r="L735" s="496"/>
      <c r="M735" s="496"/>
      <c r="N735" s="496"/>
      <c r="O735" s="496"/>
      <c r="P735" s="496"/>
      <c r="Q735" s="496"/>
      <c r="R735" s="496"/>
      <c r="S735" s="496"/>
      <c r="T735" s="496"/>
      <c r="U735" s="392" t="str">
        <f t="array" ref="U735">IFERROR(IF(INDEX('Disaggregation Data'!$O$475:$O$826,MATCH(RIGHT(X735,255),RIGHT('Disaggregation Data'!$J$475:$J$826,255),0))=0,"",INDEX('Disaggregation Data'!$O$475:$O$826,MATCH(RIGHT(X735,255),RIGHT('Disaggregation Data'!J$475:$J$826,255),0))),"")</f>
        <v/>
      </c>
      <c r="V735" s="405" t="str">
        <f t="array" ref="V735">IFERROR(IF(INDEX('Disaggregation Data'!$P$475:$P$826,MATCH(RIGHT(X735,255),RIGHT('Disaggregation Data'!$J$475:$J$826,255),0))=0,"",INDEX('Disaggregation Data'!$P$475:$P$826,MATCH(RIGHT(X735,255),RIGHT('Disaggregation Data'!J$475:$J$826,255),0))),"")</f>
        <v/>
      </c>
      <c r="W735" s="497"/>
      <c r="X735" s="497" t="str">
        <f t="shared" si="44"/>
        <v/>
      </c>
      <c r="Y735" s="497">
        <f t="shared" si="45"/>
        <v>88</v>
      </c>
      <c r="Z735" s="497" t="str">
        <f t="shared" si="46"/>
        <v/>
      </c>
      <c r="AA735" s="497" t="b">
        <f t="shared" si="47"/>
        <v>0</v>
      </c>
      <c r="AB735" s="497" t="s">
        <v>2316</v>
      </c>
      <c r="AC735" s="497" t="str">
        <f t="array" ref="AC735">IFERROR(IF(INDEX('Disaggregation Records'!$G$95:$G$183,MATCH(LEFT(Z735,255),LEFT('Disaggregation Records'!$D$95:$D$183,255),0))=0,"",INDEX('Disaggregation Records'!$G$95:$G$183,MATCH(LEFT(Z735,255),LEFT('Disaggregation Records'!$D$95:$D$183,255),0))),"")</f>
        <v/>
      </c>
      <c r="AD735" s="497" t="s">
        <v>827</v>
      </c>
      <c r="AE735" s="218"/>
      <c r="AF735" s="494"/>
      <c r="AG735" s="494"/>
    </row>
    <row r="736" spans="1:33" ht="37.5" customHeight="1" x14ac:dyDescent="0.25">
      <c r="A736" s="367">
        <v>25</v>
      </c>
      <c r="B736" s="386" t="str">
        <f>IFERROR(VLOOKUP(A736,'Coverage Indicators - Section D'!$A$10:$Y$47,25,FALSE),"")</f>
        <v/>
      </c>
      <c r="C736" s="490" t="str">
        <f t="array" ref="C736">IFERROR(IF(INDEX('Disaggregation Records'!$E$95:$E$183,MATCH(RIGHT(Z736,255),RIGHT('Disaggregation Records'!$D$95:$D$183,255),0))=0,"",INDEX('Disaggregation Records'!$E$95:$E$183,MATCH(RIGHT(Z736,255),RIGHT('Disaggregation Records'!$D$95:$D$183,255),0))),"")</f>
        <v/>
      </c>
      <c r="D736" s="490" t="str">
        <f t="array" ref="D736">IFERROR(IF(INDEX('Disaggregation Records'!$F$95:$F$183,MATCH(RIGHT(Z736,255),RIGHT('Disaggregation Records'!$D$95:$D$183,255),0))=0,"",INDEX('Disaggregation Records'!$F$95:$F$183,MATCH(RIGHT(Z736,255),RIGHT('Disaggregation Records'!$D$95:$D$183,255),0))),"")</f>
        <v/>
      </c>
      <c r="E736" s="388" t="str">
        <f t="array" ref="E736">IFERROR(IF(INDEX('Disaggregation Data'!$K$475:$K$826,MATCH(RIGHT(X736,255),RIGHT('Disaggregation Data'!$J$475:$J$826,255),0))=0,"",INDEX('Disaggregation Data'!$K$475:$K$826,MATCH(RIGHT(X736,255),RIGHT('Disaggregation Data'!J$475:$J$826,255),0))),"")</f>
        <v/>
      </c>
      <c r="F736" s="389" t="str">
        <f t="array" ref="F736">IFERROR(IF(INDEX('Disaggregation Data'!$L$475:$L$826,MATCH(RIGHT(X736,255),RIGHT('Disaggregation Data'!$J$475:$J$826,255),0))=0,"",INDEX('Disaggregation Data'!$L$475:$L$826,MATCH(RIGHT(X736,255),RIGHT('Disaggregation Data'!J$475:$J$826,255),0))),"")</f>
        <v/>
      </c>
      <c r="G736" s="458" t="str">
        <f t="array" ref="G736">IFERROR(IF(INDEX('Disaggregation Data'!$M$475:$M$826,MATCH(RIGHT(X736,255),RIGHT('Disaggregation Data'!$J$475:$J$826,255),0))=0,(E736/F736)*100,INDEX('Disaggregation Data'!$M$475:$M$826,MATCH(RIGHT(X736,255),RIGHT('Disaggregation Data'!J$475:$J$826,255),0))),"")</f>
        <v/>
      </c>
      <c r="H736" s="392" t="str">
        <f t="array" ref="H736">IFERROR(IF(INDEX('Disaggregation Data'!$N$475:$N$826,MATCH(RIGHT(X736,255),RIGHT('Disaggregation Data'!$J$475:$J$826,255),0))=0,"",INDEX('Disaggregation Data'!$N$475:$N$826,MATCH(RIGHT(X736,255),RIGHT('Disaggregation Data'!J$475:$J$826,255),0))),"")</f>
        <v/>
      </c>
      <c r="I736" s="496"/>
      <c r="J736" s="496"/>
      <c r="K736" s="496"/>
      <c r="L736" s="496"/>
      <c r="M736" s="496"/>
      <c r="N736" s="496"/>
      <c r="O736" s="496"/>
      <c r="P736" s="496"/>
      <c r="Q736" s="496"/>
      <c r="R736" s="496"/>
      <c r="S736" s="496"/>
      <c r="T736" s="496"/>
      <c r="U736" s="392" t="str">
        <f t="array" ref="U736">IFERROR(IF(INDEX('Disaggregation Data'!$O$475:$O$826,MATCH(RIGHT(X736,255),RIGHT('Disaggregation Data'!$J$475:$J$826,255),0))=0,"",INDEX('Disaggregation Data'!$O$475:$O$826,MATCH(RIGHT(X736,255),RIGHT('Disaggregation Data'!J$475:$J$826,255),0))),"")</f>
        <v/>
      </c>
      <c r="V736" s="405" t="str">
        <f t="array" ref="V736">IFERROR(IF(INDEX('Disaggregation Data'!$P$475:$P$826,MATCH(RIGHT(X736,255),RIGHT('Disaggregation Data'!$J$475:$J$826,255),0))=0,"",INDEX('Disaggregation Data'!$P$475:$P$826,MATCH(RIGHT(X736,255),RIGHT('Disaggregation Data'!J$475:$J$826,255),0))),"")</f>
        <v/>
      </c>
      <c r="W736" s="497"/>
      <c r="X736" s="497" t="str">
        <f t="shared" si="44"/>
        <v/>
      </c>
      <c r="Y736" s="497">
        <f t="shared" si="45"/>
        <v>89</v>
      </c>
      <c r="Z736" s="497" t="str">
        <f t="shared" si="46"/>
        <v/>
      </c>
      <c r="AA736" s="497" t="b">
        <f t="shared" si="47"/>
        <v>0</v>
      </c>
      <c r="AB736" s="497" t="s">
        <v>2317</v>
      </c>
      <c r="AC736" s="497" t="str">
        <f t="array" ref="AC736">IFERROR(IF(INDEX('Disaggregation Records'!$G$95:$G$183,MATCH(LEFT(Z736,255),LEFT('Disaggregation Records'!$D$95:$D$183,255),0))=0,"",INDEX('Disaggregation Records'!$G$95:$G$183,MATCH(LEFT(Z736,255),LEFT('Disaggregation Records'!$D$95:$D$183,255),0))),"")</f>
        <v/>
      </c>
      <c r="AD736" s="497" t="s">
        <v>827</v>
      </c>
      <c r="AE736" s="218"/>
      <c r="AF736" s="494"/>
      <c r="AG736" s="494"/>
    </row>
    <row r="737" spans="1:33" ht="37.5" customHeight="1" x14ac:dyDescent="0.25">
      <c r="A737" s="367">
        <v>26</v>
      </c>
      <c r="B737" s="386" t="str">
        <f>IFERROR(VLOOKUP(A737,'Coverage Indicators - Section D'!$A$10:$Y$47,25,FALSE),"")</f>
        <v/>
      </c>
      <c r="C737" s="490" t="str">
        <f t="array" ref="C737">IFERROR(IF(INDEX('Disaggregation Records'!$E$95:$E$183,MATCH(RIGHT(Z737,255),RIGHT('Disaggregation Records'!$D$95:$D$183,255),0))=0,"",INDEX('Disaggregation Records'!$E$95:$E$183,MATCH(RIGHT(Z737,255),RIGHT('Disaggregation Records'!$D$95:$D$183,255),0))),"")</f>
        <v/>
      </c>
      <c r="D737" s="490" t="str">
        <f t="array" ref="D737">IFERROR(IF(INDEX('Disaggregation Records'!$F$95:$F$183,MATCH(RIGHT(Z737,255),RIGHT('Disaggregation Records'!$D$95:$D$183,255),0))=0,"",INDEX('Disaggregation Records'!$F$95:$F$183,MATCH(RIGHT(Z737,255),RIGHT('Disaggregation Records'!$D$95:$D$183,255),0))),"")</f>
        <v/>
      </c>
      <c r="E737" s="388" t="str">
        <f t="array" ref="E737">IFERROR(IF(INDEX('Disaggregation Data'!$K$475:$K$826,MATCH(RIGHT(X737,255),RIGHT('Disaggregation Data'!$J$475:$J$826,255),0))=0,"",INDEX('Disaggregation Data'!$K$475:$K$826,MATCH(RIGHT(X737,255),RIGHT('Disaggregation Data'!J$475:$J$826,255),0))),"")</f>
        <v/>
      </c>
      <c r="F737" s="389" t="str">
        <f t="array" ref="F737">IFERROR(IF(INDEX('Disaggregation Data'!$L$475:$L$826,MATCH(RIGHT(X737,255),RIGHT('Disaggregation Data'!$J$475:$J$826,255),0))=0,"",INDEX('Disaggregation Data'!$L$475:$L$826,MATCH(RIGHT(X737,255),RIGHT('Disaggregation Data'!J$475:$J$826,255),0))),"")</f>
        <v/>
      </c>
      <c r="G737" s="458" t="str">
        <f t="array" ref="G737">IFERROR(IF(INDEX('Disaggregation Data'!$M$475:$M$826,MATCH(RIGHT(X737,255),RIGHT('Disaggregation Data'!$J$475:$J$826,255),0))=0,(E737/F737)*100,INDEX('Disaggregation Data'!$M$475:$M$826,MATCH(RIGHT(X737,255),RIGHT('Disaggregation Data'!J$475:$J$826,255),0))),"")</f>
        <v/>
      </c>
      <c r="H737" s="392" t="str">
        <f t="array" ref="H737">IFERROR(IF(INDEX('Disaggregation Data'!$N$475:$N$826,MATCH(RIGHT(X737,255),RIGHT('Disaggregation Data'!$J$475:$J$826,255),0))=0,"",INDEX('Disaggregation Data'!$N$475:$N$826,MATCH(RIGHT(X737,255),RIGHT('Disaggregation Data'!J$475:$J$826,255),0))),"")</f>
        <v/>
      </c>
      <c r="I737" s="496"/>
      <c r="J737" s="496"/>
      <c r="K737" s="496"/>
      <c r="L737" s="496"/>
      <c r="M737" s="496"/>
      <c r="N737" s="496"/>
      <c r="O737" s="496"/>
      <c r="P737" s="496"/>
      <c r="Q737" s="496"/>
      <c r="R737" s="496"/>
      <c r="S737" s="496"/>
      <c r="T737" s="496"/>
      <c r="U737" s="392" t="str">
        <f t="array" ref="U737">IFERROR(IF(INDEX('Disaggregation Data'!$O$475:$O$826,MATCH(RIGHT(X737,255),RIGHT('Disaggregation Data'!$J$475:$J$826,255),0))=0,"",INDEX('Disaggregation Data'!$O$475:$O$826,MATCH(RIGHT(X737,255),RIGHT('Disaggregation Data'!J$475:$J$826,255),0))),"")</f>
        <v/>
      </c>
      <c r="V737" s="405" t="str">
        <f t="array" ref="V737">IFERROR(IF(INDEX('Disaggregation Data'!$P$475:$P$826,MATCH(RIGHT(X737,255),RIGHT('Disaggregation Data'!$J$475:$J$826,255),0))=0,"",INDEX('Disaggregation Data'!$P$475:$P$826,MATCH(RIGHT(X737,255),RIGHT('Disaggregation Data'!J$475:$J$826,255),0))),"")</f>
        <v/>
      </c>
      <c r="W737" s="497"/>
      <c r="X737" s="497" t="str">
        <f t="shared" si="44"/>
        <v/>
      </c>
      <c r="Y737" s="497">
        <f t="shared" si="45"/>
        <v>90</v>
      </c>
      <c r="Z737" s="497" t="str">
        <f t="shared" si="46"/>
        <v/>
      </c>
      <c r="AA737" s="497" t="b">
        <f t="shared" si="47"/>
        <v>0</v>
      </c>
      <c r="AB737" s="497" t="s">
        <v>2318</v>
      </c>
      <c r="AC737" s="497" t="str">
        <f t="array" ref="AC737">IFERROR(IF(INDEX('Disaggregation Records'!$G$95:$G$183,MATCH(LEFT(Z737,255),LEFT('Disaggregation Records'!$D$95:$D$183,255),0))=0,"",INDEX('Disaggregation Records'!$G$95:$G$183,MATCH(LEFT(Z737,255),LEFT('Disaggregation Records'!$D$95:$D$183,255),0))),"")</f>
        <v/>
      </c>
      <c r="AD737" s="497" t="s">
        <v>828</v>
      </c>
      <c r="AE737" s="218"/>
      <c r="AF737" s="494"/>
      <c r="AG737" s="494"/>
    </row>
    <row r="738" spans="1:33" ht="37.5" customHeight="1" x14ac:dyDescent="0.25">
      <c r="A738" s="367">
        <v>26</v>
      </c>
      <c r="B738" s="386" t="str">
        <f>IFERROR(VLOOKUP(A738,'Coverage Indicators - Section D'!$A$10:$Y$47,25,FALSE),"")</f>
        <v/>
      </c>
      <c r="C738" s="490" t="str">
        <f t="array" ref="C738">IFERROR(IF(INDEX('Disaggregation Records'!$E$95:$E$183,MATCH(RIGHT(Z738,255),RIGHT('Disaggregation Records'!$D$95:$D$183,255),0))=0,"",INDEX('Disaggregation Records'!$E$95:$E$183,MATCH(RIGHT(Z738,255),RIGHT('Disaggregation Records'!$D$95:$D$183,255),0))),"")</f>
        <v/>
      </c>
      <c r="D738" s="490" t="str">
        <f t="array" ref="D738">IFERROR(IF(INDEX('Disaggregation Records'!$F$95:$F$183,MATCH(RIGHT(Z738,255),RIGHT('Disaggregation Records'!$D$95:$D$183,255),0))=0,"",INDEX('Disaggregation Records'!$F$95:$F$183,MATCH(RIGHT(Z738,255),RIGHT('Disaggregation Records'!$D$95:$D$183,255),0))),"")</f>
        <v/>
      </c>
      <c r="E738" s="388" t="str">
        <f t="array" ref="E738">IFERROR(IF(INDEX('Disaggregation Data'!$K$475:$K$826,MATCH(RIGHT(X738,255),RIGHT('Disaggregation Data'!$J$475:$J$826,255),0))=0,"",INDEX('Disaggregation Data'!$K$475:$K$826,MATCH(RIGHT(X738,255),RIGHT('Disaggregation Data'!J$475:$J$826,255),0))),"")</f>
        <v/>
      </c>
      <c r="F738" s="389" t="str">
        <f t="array" ref="F738">IFERROR(IF(INDEX('Disaggregation Data'!$L$475:$L$826,MATCH(RIGHT(X738,255),RIGHT('Disaggregation Data'!$J$475:$J$826,255),0))=0,"",INDEX('Disaggregation Data'!$L$475:$L$826,MATCH(RIGHT(X738,255),RIGHT('Disaggregation Data'!J$475:$J$826,255),0))),"")</f>
        <v/>
      </c>
      <c r="G738" s="458" t="str">
        <f t="array" ref="G738">IFERROR(IF(INDEX('Disaggregation Data'!$M$475:$M$826,MATCH(RIGHT(X738,255),RIGHT('Disaggregation Data'!$J$475:$J$826,255),0))=0,(E738/F738)*100,INDEX('Disaggregation Data'!$M$475:$M$826,MATCH(RIGHT(X738,255),RIGHT('Disaggregation Data'!J$475:$J$826,255),0))),"")</f>
        <v/>
      </c>
      <c r="H738" s="392" t="str">
        <f t="array" ref="H738">IFERROR(IF(INDEX('Disaggregation Data'!$N$475:$N$826,MATCH(RIGHT(X738,255),RIGHT('Disaggregation Data'!$J$475:$J$826,255),0))=0,"",INDEX('Disaggregation Data'!$N$475:$N$826,MATCH(RIGHT(X738,255),RIGHT('Disaggregation Data'!J$475:$J$826,255),0))),"")</f>
        <v/>
      </c>
      <c r="I738" s="496"/>
      <c r="J738" s="496"/>
      <c r="K738" s="496"/>
      <c r="L738" s="496"/>
      <c r="M738" s="496"/>
      <c r="N738" s="496"/>
      <c r="O738" s="496"/>
      <c r="P738" s="496"/>
      <c r="Q738" s="496"/>
      <c r="R738" s="496"/>
      <c r="S738" s="496"/>
      <c r="T738" s="496"/>
      <c r="U738" s="392" t="str">
        <f t="array" ref="U738">IFERROR(IF(INDEX('Disaggregation Data'!$O$475:$O$826,MATCH(RIGHT(X738,255),RIGHT('Disaggregation Data'!$J$475:$J$826,255),0))=0,"",INDEX('Disaggregation Data'!$O$475:$O$826,MATCH(RIGHT(X738,255),RIGHT('Disaggregation Data'!J$475:$J$826,255),0))),"")</f>
        <v/>
      </c>
      <c r="V738" s="405" t="str">
        <f t="array" ref="V738">IFERROR(IF(INDEX('Disaggregation Data'!$P$475:$P$826,MATCH(RIGHT(X738,255),RIGHT('Disaggregation Data'!$J$475:$J$826,255),0))=0,"",INDEX('Disaggregation Data'!$P$475:$P$826,MATCH(RIGHT(X738,255),RIGHT('Disaggregation Data'!J$475:$J$826,255),0))),"")</f>
        <v/>
      </c>
      <c r="W738" s="497"/>
      <c r="X738" s="497" t="str">
        <f t="shared" si="44"/>
        <v/>
      </c>
      <c r="Y738" s="497">
        <f t="shared" si="45"/>
        <v>91</v>
      </c>
      <c r="Z738" s="497" t="str">
        <f t="shared" si="46"/>
        <v/>
      </c>
      <c r="AA738" s="497" t="b">
        <f t="shared" si="47"/>
        <v>0</v>
      </c>
      <c r="AB738" s="497" t="s">
        <v>2319</v>
      </c>
      <c r="AC738" s="497" t="str">
        <f t="array" ref="AC738">IFERROR(IF(INDEX('Disaggregation Records'!$G$95:$G$183,MATCH(LEFT(Z738,255),LEFT('Disaggregation Records'!$D$95:$D$183,255),0))=0,"",INDEX('Disaggregation Records'!$G$95:$G$183,MATCH(LEFT(Z738,255),LEFT('Disaggregation Records'!$D$95:$D$183,255),0))),"")</f>
        <v/>
      </c>
      <c r="AD738" s="497" t="s">
        <v>828</v>
      </c>
      <c r="AE738" s="218"/>
      <c r="AF738" s="494"/>
      <c r="AG738" s="494"/>
    </row>
    <row r="739" spans="1:33" ht="37.5" customHeight="1" x14ac:dyDescent="0.25">
      <c r="A739" s="367">
        <v>26</v>
      </c>
      <c r="B739" s="386" t="str">
        <f>IFERROR(VLOOKUP(A739,'Coverage Indicators - Section D'!$A$10:$Y$47,25,FALSE),"")</f>
        <v/>
      </c>
      <c r="C739" s="490" t="str">
        <f t="array" ref="C739">IFERROR(IF(INDEX('Disaggregation Records'!$E$95:$E$183,MATCH(RIGHT(Z739,255),RIGHT('Disaggregation Records'!$D$95:$D$183,255),0))=0,"",INDEX('Disaggregation Records'!$E$95:$E$183,MATCH(RIGHT(Z739,255),RIGHT('Disaggregation Records'!$D$95:$D$183,255),0))),"")</f>
        <v/>
      </c>
      <c r="D739" s="490" t="str">
        <f t="array" ref="D739">IFERROR(IF(INDEX('Disaggregation Records'!$F$95:$F$183,MATCH(RIGHT(Z739,255),RIGHT('Disaggregation Records'!$D$95:$D$183,255),0))=0,"",INDEX('Disaggregation Records'!$F$95:$F$183,MATCH(RIGHT(Z739,255),RIGHT('Disaggregation Records'!$D$95:$D$183,255),0))),"")</f>
        <v/>
      </c>
      <c r="E739" s="388" t="str">
        <f t="array" ref="E739">IFERROR(IF(INDEX('Disaggregation Data'!$K$475:$K$826,MATCH(RIGHT(X739,255),RIGHT('Disaggregation Data'!$J$475:$J$826,255),0))=0,"",INDEX('Disaggregation Data'!$K$475:$K$826,MATCH(RIGHT(X739,255),RIGHT('Disaggregation Data'!J$475:$J$826,255),0))),"")</f>
        <v/>
      </c>
      <c r="F739" s="389" t="str">
        <f t="array" ref="F739">IFERROR(IF(INDEX('Disaggregation Data'!$L$475:$L$826,MATCH(RIGHT(X739,255),RIGHT('Disaggregation Data'!$J$475:$J$826,255),0))=0,"",INDEX('Disaggregation Data'!$L$475:$L$826,MATCH(RIGHT(X739,255),RIGHT('Disaggregation Data'!J$475:$J$826,255),0))),"")</f>
        <v/>
      </c>
      <c r="G739" s="458" t="str">
        <f t="array" ref="G739">IFERROR(IF(INDEX('Disaggregation Data'!$M$475:$M$826,MATCH(RIGHT(X739,255),RIGHT('Disaggregation Data'!$J$475:$J$826,255),0))=0,(E739/F739)*100,INDEX('Disaggregation Data'!$M$475:$M$826,MATCH(RIGHT(X739,255),RIGHT('Disaggregation Data'!J$475:$J$826,255),0))),"")</f>
        <v/>
      </c>
      <c r="H739" s="392" t="str">
        <f t="array" ref="H739">IFERROR(IF(INDEX('Disaggregation Data'!$N$475:$N$826,MATCH(RIGHT(X739,255),RIGHT('Disaggregation Data'!$J$475:$J$826,255),0))=0,"",INDEX('Disaggregation Data'!$N$475:$N$826,MATCH(RIGHT(X739,255),RIGHT('Disaggregation Data'!J$475:$J$826,255),0))),"")</f>
        <v/>
      </c>
      <c r="I739" s="496"/>
      <c r="J739" s="496"/>
      <c r="K739" s="496"/>
      <c r="L739" s="496"/>
      <c r="M739" s="496"/>
      <c r="N739" s="496"/>
      <c r="O739" s="496"/>
      <c r="P739" s="496"/>
      <c r="Q739" s="496"/>
      <c r="R739" s="496"/>
      <c r="S739" s="496"/>
      <c r="T739" s="496"/>
      <c r="U739" s="392" t="str">
        <f t="array" ref="U739">IFERROR(IF(INDEX('Disaggregation Data'!$O$475:$O$826,MATCH(RIGHT(X739,255),RIGHT('Disaggregation Data'!$J$475:$J$826,255),0))=0,"",INDEX('Disaggregation Data'!$O$475:$O$826,MATCH(RIGHT(X739,255),RIGHT('Disaggregation Data'!J$475:$J$826,255),0))),"")</f>
        <v/>
      </c>
      <c r="V739" s="405" t="str">
        <f t="array" ref="V739">IFERROR(IF(INDEX('Disaggregation Data'!$P$475:$P$826,MATCH(RIGHT(X739,255),RIGHT('Disaggregation Data'!$J$475:$J$826,255),0))=0,"",INDEX('Disaggregation Data'!$P$475:$P$826,MATCH(RIGHT(X739,255),RIGHT('Disaggregation Data'!J$475:$J$826,255),0))),"")</f>
        <v/>
      </c>
      <c r="W739" s="497"/>
      <c r="X739" s="497" t="str">
        <f t="shared" si="44"/>
        <v/>
      </c>
      <c r="Y739" s="497">
        <f t="shared" si="45"/>
        <v>92</v>
      </c>
      <c r="Z739" s="497" t="str">
        <f t="shared" si="46"/>
        <v/>
      </c>
      <c r="AA739" s="497" t="b">
        <f t="shared" si="47"/>
        <v>0</v>
      </c>
      <c r="AB739" s="497" t="s">
        <v>2320</v>
      </c>
      <c r="AC739" s="497" t="str">
        <f t="array" ref="AC739">IFERROR(IF(INDEX('Disaggregation Records'!$G$95:$G$183,MATCH(LEFT(Z739,255),LEFT('Disaggregation Records'!$D$95:$D$183,255),0))=0,"",INDEX('Disaggregation Records'!$G$95:$G$183,MATCH(LEFT(Z739,255),LEFT('Disaggregation Records'!$D$95:$D$183,255),0))),"")</f>
        <v/>
      </c>
      <c r="AD739" s="497" t="s">
        <v>828</v>
      </c>
      <c r="AE739" s="218"/>
      <c r="AF739" s="494"/>
      <c r="AG739" s="494"/>
    </row>
    <row r="740" spans="1:33" ht="37.5" customHeight="1" x14ac:dyDescent="0.25">
      <c r="A740" s="367">
        <v>26</v>
      </c>
      <c r="B740" s="386" t="str">
        <f>IFERROR(VLOOKUP(A740,'Coverage Indicators - Section D'!$A$10:$Y$47,25,FALSE),"")</f>
        <v/>
      </c>
      <c r="C740" s="490" t="str">
        <f t="array" ref="C740">IFERROR(IF(INDEX('Disaggregation Records'!$E$95:$E$183,MATCH(RIGHT(Z740,255),RIGHT('Disaggregation Records'!$D$95:$D$183,255),0))=0,"",INDEX('Disaggregation Records'!$E$95:$E$183,MATCH(RIGHT(Z740,255),RIGHT('Disaggregation Records'!$D$95:$D$183,255),0))),"")</f>
        <v/>
      </c>
      <c r="D740" s="490" t="str">
        <f t="array" ref="D740">IFERROR(IF(INDEX('Disaggregation Records'!$F$95:$F$183,MATCH(RIGHT(Z740,255),RIGHT('Disaggregation Records'!$D$95:$D$183,255),0))=0,"",INDEX('Disaggregation Records'!$F$95:$F$183,MATCH(RIGHT(Z740,255),RIGHT('Disaggregation Records'!$D$95:$D$183,255),0))),"")</f>
        <v/>
      </c>
      <c r="E740" s="388" t="str">
        <f t="array" ref="E740">IFERROR(IF(INDEX('Disaggregation Data'!$K$475:$K$826,MATCH(RIGHT(X740,255),RIGHT('Disaggregation Data'!$J$475:$J$826,255),0))=0,"",INDEX('Disaggregation Data'!$K$475:$K$826,MATCH(RIGHT(X740,255),RIGHT('Disaggregation Data'!J$475:$J$826,255),0))),"")</f>
        <v/>
      </c>
      <c r="F740" s="389" t="str">
        <f t="array" ref="F740">IFERROR(IF(INDEX('Disaggregation Data'!$L$475:$L$826,MATCH(RIGHT(X740,255),RIGHT('Disaggregation Data'!$J$475:$J$826,255),0))=0,"",INDEX('Disaggregation Data'!$L$475:$L$826,MATCH(RIGHT(X740,255),RIGHT('Disaggregation Data'!J$475:$J$826,255),0))),"")</f>
        <v/>
      </c>
      <c r="G740" s="458" t="str">
        <f t="array" ref="G740">IFERROR(IF(INDEX('Disaggregation Data'!$M$475:$M$826,MATCH(RIGHT(X740,255),RIGHT('Disaggregation Data'!$J$475:$J$826,255),0))=0,(E740/F740)*100,INDEX('Disaggregation Data'!$M$475:$M$826,MATCH(RIGHT(X740,255),RIGHT('Disaggregation Data'!J$475:$J$826,255),0))),"")</f>
        <v/>
      </c>
      <c r="H740" s="392" t="str">
        <f t="array" ref="H740">IFERROR(IF(INDEX('Disaggregation Data'!$N$475:$N$826,MATCH(RIGHT(X740,255),RIGHT('Disaggregation Data'!$J$475:$J$826,255),0))=0,"",INDEX('Disaggregation Data'!$N$475:$N$826,MATCH(RIGHT(X740,255),RIGHT('Disaggregation Data'!J$475:$J$826,255),0))),"")</f>
        <v/>
      </c>
      <c r="I740" s="496"/>
      <c r="J740" s="496"/>
      <c r="K740" s="496"/>
      <c r="L740" s="496"/>
      <c r="M740" s="496"/>
      <c r="N740" s="496"/>
      <c r="O740" s="496"/>
      <c r="P740" s="496"/>
      <c r="Q740" s="496"/>
      <c r="R740" s="496"/>
      <c r="S740" s="496"/>
      <c r="T740" s="496"/>
      <c r="U740" s="392" t="str">
        <f t="array" ref="U740">IFERROR(IF(INDEX('Disaggregation Data'!$O$475:$O$826,MATCH(RIGHT(X740,255),RIGHT('Disaggregation Data'!$J$475:$J$826,255),0))=0,"",INDEX('Disaggregation Data'!$O$475:$O$826,MATCH(RIGHT(X740,255),RIGHT('Disaggregation Data'!J$475:$J$826,255),0))),"")</f>
        <v/>
      </c>
      <c r="V740" s="405" t="str">
        <f t="array" ref="V740">IFERROR(IF(INDEX('Disaggregation Data'!$P$475:$P$826,MATCH(RIGHT(X740,255),RIGHT('Disaggregation Data'!$J$475:$J$826,255),0))=0,"",INDEX('Disaggregation Data'!$P$475:$P$826,MATCH(RIGHT(X740,255),RIGHT('Disaggregation Data'!J$475:$J$826,255),0))),"")</f>
        <v/>
      </c>
      <c r="W740" s="497"/>
      <c r="X740" s="497" t="str">
        <f t="shared" si="44"/>
        <v/>
      </c>
      <c r="Y740" s="497">
        <f t="shared" si="45"/>
        <v>93</v>
      </c>
      <c r="Z740" s="497" t="str">
        <f t="shared" si="46"/>
        <v/>
      </c>
      <c r="AA740" s="497" t="b">
        <f t="shared" si="47"/>
        <v>0</v>
      </c>
      <c r="AB740" s="497" t="s">
        <v>2321</v>
      </c>
      <c r="AC740" s="497" t="str">
        <f t="array" ref="AC740">IFERROR(IF(INDEX('Disaggregation Records'!$G$95:$G$183,MATCH(LEFT(Z740,255),LEFT('Disaggregation Records'!$D$95:$D$183,255),0))=0,"",INDEX('Disaggregation Records'!$G$95:$G$183,MATCH(LEFT(Z740,255),LEFT('Disaggregation Records'!$D$95:$D$183,255),0))),"")</f>
        <v/>
      </c>
      <c r="AD740" s="497" t="s">
        <v>828</v>
      </c>
      <c r="AE740" s="218"/>
      <c r="AF740" s="494"/>
      <c r="AG740" s="494"/>
    </row>
    <row r="741" spans="1:33" ht="37.5" customHeight="1" x14ac:dyDescent="0.25">
      <c r="A741" s="367">
        <v>26</v>
      </c>
      <c r="B741" s="386" t="str">
        <f>IFERROR(VLOOKUP(A741,'Coverage Indicators - Section D'!$A$10:$Y$47,25,FALSE),"")</f>
        <v/>
      </c>
      <c r="C741" s="490" t="str">
        <f t="array" ref="C741">IFERROR(IF(INDEX('Disaggregation Records'!$E$95:$E$183,MATCH(RIGHT(Z741,255),RIGHT('Disaggregation Records'!$D$95:$D$183,255),0))=0,"",INDEX('Disaggregation Records'!$E$95:$E$183,MATCH(RIGHT(Z741,255),RIGHT('Disaggregation Records'!$D$95:$D$183,255),0))),"")</f>
        <v/>
      </c>
      <c r="D741" s="490" t="str">
        <f t="array" ref="D741">IFERROR(IF(INDEX('Disaggregation Records'!$F$95:$F$183,MATCH(RIGHT(Z741,255),RIGHT('Disaggregation Records'!$D$95:$D$183,255),0))=0,"",INDEX('Disaggregation Records'!$F$95:$F$183,MATCH(RIGHT(Z741,255),RIGHT('Disaggregation Records'!$D$95:$D$183,255),0))),"")</f>
        <v/>
      </c>
      <c r="E741" s="388" t="str">
        <f t="array" ref="E741">IFERROR(IF(INDEX('Disaggregation Data'!$K$475:$K$826,MATCH(RIGHT(X741,255),RIGHT('Disaggregation Data'!$J$475:$J$826,255),0))=0,"",INDEX('Disaggregation Data'!$K$475:$K$826,MATCH(RIGHT(X741,255),RIGHT('Disaggregation Data'!J$475:$J$826,255),0))),"")</f>
        <v/>
      </c>
      <c r="F741" s="389" t="str">
        <f t="array" ref="F741">IFERROR(IF(INDEX('Disaggregation Data'!$L$475:$L$826,MATCH(RIGHT(X741,255),RIGHT('Disaggregation Data'!$J$475:$J$826,255),0))=0,"",INDEX('Disaggregation Data'!$L$475:$L$826,MATCH(RIGHT(X741,255),RIGHT('Disaggregation Data'!J$475:$J$826,255),0))),"")</f>
        <v/>
      </c>
      <c r="G741" s="458" t="str">
        <f t="array" ref="G741">IFERROR(IF(INDEX('Disaggregation Data'!$M$475:$M$826,MATCH(RIGHT(X741,255),RIGHT('Disaggregation Data'!$J$475:$J$826,255),0))=0,(E741/F741)*100,INDEX('Disaggregation Data'!$M$475:$M$826,MATCH(RIGHT(X741,255),RIGHT('Disaggregation Data'!J$475:$J$826,255),0))),"")</f>
        <v/>
      </c>
      <c r="H741" s="392" t="str">
        <f t="array" ref="H741">IFERROR(IF(INDEX('Disaggregation Data'!$N$475:$N$826,MATCH(RIGHT(X741,255),RIGHT('Disaggregation Data'!$J$475:$J$826,255),0))=0,"",INDEX('Disaggregation Data'!$N$475:$N$826,MATCH(RIGHT(X741,255),RIGHT('Disaggregation Data'!J$475:$J$826,255),0))),"")</f>
        <v/>
      </c>
      <c r="I741" s="496"/>
      <c r="J741" s="496"/>
      <c r="K741" s="496"/>
      <c r="L741" s="496"/>
      <c r="M741" s="496"/>
      <c r="N741" s="496"/>
      <c r="O741" s="496"/>
      <c r="P741" s="496"/>
      <c r="Q741" s="496"/>
      <c r="R741" s="496"/>
      <c r="S741" s="496"/>
      <c r="T741" s="496"/>
      <c r="U741" s="392" t="str">
        <f t="array" ref="U741">IFERROR(IF(INDEX('Disaggregation Data'!$O$475:$O$826,MATCH(RIGHT(X741,255),RIGHT('Disaggregation Data'!$J$475:$J$826,255),0))=0,"",INDEX('Disaggregation Data'!$O$475:$O$826,MATCH(RIGHT(X741,255),RIGHT('Disaggregation Data'!J$475:$J$826,255),0))),"")</f>
        <v/>
      </c>
      <c r="V741" s="405" t="str">
        <f t="array" ref="V741">IFERROR(IF(INDEX('Disaggregation Data'!$P$475:$P$826,MATCH(RIGHT(X741,255),RIGHT('Disaggregation Data'!$J$475:$J$826,255),0))=0,"",INDEX('Disaggregation Data'!$P$475:$P$826,MATCH(RIGHT(X741,255),RIGHT('Disaggregation Data'!J$475:$J$826,255),0))),"")</f>
        <v/>
      </c>
      <c r="W741" s="497"/>
      <c r="X741" s="497" t="str">
        <f t="shared" si="44"/>
        <v/>
      </c>
      <c r="Y741" s="497">
        <f t="shared" si="45"/>
        <v>94</v>
      </c>
      <c r="Z741" s="497" t="str">
        <f t="shared" si="46"/>
        <v/>
      </c>
      <c r="AA741" s="497" t="b">
        <f t="shared" si="47"/>
        <v>0</v>
      </c>
      <c r="AB741" s="497" t="s">
        <v>2322</v>
      </c>
      <c r="AC741" s="497" t="str">
        <f t="array" ref="AC741">IFERROR(IF(INDEX('Disaggregation Records'!$G$95:$G$183,MATCH(LEFT(Z741,255),LEFT('Disaggregation Records'!$D$95:$D$183,255),0))=0,"",INDEX('Disaggregation Records'!$G$95:$G$183,MATCH(LEFT(Z741,255),LEFT('Disaggregation Records'!$D$95:$D$183,255),0))),"")</f>
        <v/>
      </c>
      <c r="AD741" s="497" t="s">
        <v>828</v>
      </c>
      <c r="AE741" s="218"/>
      <c r="AF741" s="494"/>
      <c r="AG741" s="494"/>
    </row>
    <row r="742" spans="1:33" ht="37.5" customHeight="1" x14ac:dyDescent="0.25">
      <c r="A742" s="367">
        <v>26</v>
      </c>
      <c r="B742" s="386" t="str">
        <f>IFERROR(VLOOKUP(A742,'Coverage Indicators - Section D'!$A$10:$Y$47,25,FALSE),"")</f>
        <v/>
      </c>
      <c r="C742" s="490" t="str">
        <f t="array" ref="C742">IFERROR(IF(INDEX('Disaggregation Records'!$E$95:$E$183,MATCH(RIGHT(Z742,255),RIGHT('Disaggregation Records'!$D$95:$D$183,255),0))=0,"",INDEX('Disaggregation Records'!$E$95:$E$183,MATCH(RIGHT(Z742,255),RIGHT('Disaggregation Records'!$D$95:$D$183,255),0))),"")</f>
        <v/>
      </c>
      <c r="D742" s="490" t="str">
        <f t="array" ref="D742">IFERROR(IF(INDEX('Disaggregation Records'!$F$95:$F$183,MATCH(RIGHT(Z742,255),RIGHT('Disaggregation Records'!$D$95:$D$183,255),0))=0,"",INDEX('Disaggregation Records'!$F$95:$F$183,MATCH(RIGHT(Z742,255),RIGHT('Disaggregation Records'!$D$95:$D$183,255),0))),"")</f>
        <v/>
      </c>
      <c r="E742" s="388" t="str">
        <f t="array" ref="E742">IFERROR(IF(INDEX('Disaggregation Data'!$K$475:$K$826,MATCH(RIGHT(X742,255),RIGHT('Disaggregation Data'!$J$475:$J$826,255),0))=0,"",INDEX('Disaggregation Data'!$K$475:$K$826,MATCH(RIGHT(X742,255),RIGHT('Disaggregation Data'!J$475:$J$826,255),0))),"")</f>
        <v/>
      </c>
      <c r="F742" s="389" t="str">
        <f t="array" ref="F742">IFERROR(IF(INDEX('Disaggregation Data'!$L$475:$L$826,MATCH(RIGHT(X742,255),RIGHT('Disaggregation Data'!$J$475:$J$826,255),0))=0,"",INDEX('Disaggregation Data'!$L$475:$L$826,MATCH(RIGHT(X742,255),RIGHT('Disaggregation Data'!J$475:$J$826,255),0))),"")</f>
        <v/>
      </c>
      <c r="G742" s="458" t="str">
        <f t="array" ref="G742">IFERROR(IF(INDEX('Disaggregation Data'!$M$475:$M$826,MATCH(RIGHT(X742,255),RIGHT('Disaggregation Data'!$J$475:$J$826,255),0))=0,(E742/F742)*100,INDEX('Disaggregation Data'!$M$475:$M$826,MATCH(RIGHT(X742,255),RIGHT('Disaggregation Data'!J$475:$J$826,255),0))),"")</f>
        <v/>
      </c>
      <c r="H742" s="392" t="str">
        <f t="array" ref="H742">IFERROR(IF(INDEX('Disaggregation Data'!$N$475:$N$826,MATCH(RIGHT(X742,255),RIGHT('Disaggregation Data'!$J$475:$J$826,255),0))=0,"",INDEX('Disaggregation Data'!$N$475:$N$826,MATCH(RIGHT(X742,255),RIGHT('Disaggregation Data'!J$475:$J$826,255),0))),"")</f>
        <v/>
      </c>
      <c r="I742" s="496"/>
      <c r="J742" s="496"/>
      <c r="K742" s="496"/>
      <c r="L742" s="496"/>
      <c r="M742" s="496"/>
      <c r="N742" s="496"/>
      <c r="O742" s="496"/>
      <c r="P742" s="496"/>
      <c r="Q742" s="496"/>
      <c r="R742" s="496"/>
      <c r="S742" s="496"/>
      <c r="T742" s="496"/>
      <c r="U742" s="392" t="str">
        <f t="array" ref="U742">IFERROR(IF(INDEX('Disaggregation Data'!$O$475:$O$826,MATCH(RIGHT(X742,255),RIGHT('Disaggregation Data'!$J$475:$J$826,255),0))=0,"",INDEX('Disaggregation Data'!$O$475:$O$826,MATCH(RIGHT(X742,255),RIGHT('Disaggregation Data'!J$475:$J$826,255),0))),"")</f>
        <v/>
      </c>
      <c r="V742" s="405" t="str">
        <f t="array" ref="V742">IFERROR(IF(INDEX('Disaggregation Data'!$P$475:$P$826,MATCH(RIGHT(X742,255),RIGHT('Disaggregation Data'!$J$475:$J$826,255),0))=0,"",INDEX('Disaggregation Data'!$P$475:$P$826,MATCH(RIGHT(X742,255),RIGHT('Disaggregation Data'!J$475:$J$826,255),0))),"")</f>
        <v/>
      </c>
      <c r="W742" s="497"/>
      <c r="X742" s="497" t="str">
        <f t="shared" si="44"/>
        <v/>
      </c>
      <c r="Y742" s="497">
        <f t="shared" si="45"/>
        <v>95</v>
      </c>
      <c r="Z742" s="497" t="str">
        <f t="shared" si="46"/>
        <v/>
      </c>
      <c r="AA742" s="497" t="b">
        <f t="shared" si="47"/>
        <v>0</v>
      </c>
      <c r="AB742" s="497" t="s">
        <v>2323</v>
      </c>
      <c r="AC742" s="497" t="str">
        <f t="array" ref="AC742">IFERROR(IF(INDEX('Disaggregation Records'!$G$95:$G$183,MATCH(LEFT(Z742,255),LEFT('Disaggregation Records'!$D$95:$D$183,255),0))=0,"",INDEX('Disaggregation Records'!$G$95:$G$183,MATCH(LEFT(Z742,255),LEFT('Disaggregation Records'!$D$95:$D$183,255),0))),"")</f>
        <v/>
      </c>
      <c r="AD742" s="497" t="s">
        <v>828</v>
      </c>
      <c r="AE742" s="218"/>
      <c r="AF742" s="494"/>
      <c r="AG742" s="494"/>
    </row>
    <row r="743" spans="1:33" ht="37.5" customHeight="1" x14ac:dyDescent="0.25">
      <c r="A743" s="367">
        <v>26</v>
      </c>
      <c r="B743" s="386" t="str">
        <f>IFERROR(VLOOKUP(A743,'Coverage Indicators - Section D'!$A$10:$Y$47,25,FALSE),"")</f>
        <v/>
      </c>
      <c r="C743" s="490" t="str">
        <f t="array" ref="C743">IFERROR(IF(INDEX('Disaggregation Records'!$E$95:$E$183,MATCH(RIGHT(Z743,255),RIGHT('Disaggregation Records'!$D$95:$D$183,255),0))=0,"",INDEX('Disaggregation Records'!$E$95:$E$183,MATCH(RIGHT(Z743,255),RIGHT('Disaggregation Records'!$D$95:$D$183,255),0))),"")</f>
        <v/>
      </c>
      <c r="D743" s="490" t="str">
        <f t="array" ref="D743">IFERROR(IF(INDEX('Disaggregation Records'!$F$95:$F$183,MATCH(RIGHT(Z743,255),RIGHT('Disaggregation Records'!$D$95:$D$183,255),0))=0,"",INDEX('Disaggregation Records'!$F$95:$F$183,MATCH(RIGHT(Z743,255),RIGHT('Disaggregation Records'!$D$95:$D$183,255),0))),"")</f>
        <v/>
      </c>
      <c r="E743" s="388" t="str">
        <f t="array" ref="E743">IFERROR(IF(INDEX('Disaggregation Data'!$K$475:$K$826,MATCH(RIGHT(X743,255),RIGHT('Disaggregation Data'!$J$475:$J$826,255),0))=0,"",INDEX('Disaggregation Data'!$K$475:$K$826,MATCH(RIGHT(X743,255),RIGHT('Disaggregation Data'!J$475:$J$826,255),0))),"")</f>
        <v/>
      </c>
      <c r="F743" s="389" t="str">
        <f t="array" ref="F743">IFERROR(IF(INDEX('Disaggregation Data'!$L$475:$L$826,MATCH(RIGHT(X743,255),RIGHT('Disaggregation Data'!$J$475:$J$826,255),0))=0,"",INDEX('Disaggregation Data'!$L$475:$L$826,MATCH(RIGHT(X743,255),RIGHT('Disaggregation Data'!J$475:$J$826,255),0))),"")</f>
        <v/>
      </c>
      <c r="G743" s="458" t="str">
        <f t="array" ref="G743">IFERROR(IF(INDEX('Disaggregation Data'!$M$475:$M$826,MATCH(RIGHT(X743,255),RIGHT('Disaggregation Data'!$J$475:$J$826,255),0))=0,(E743/F743)*100,INDEX('Disaggregation Data'!$M$475:$M$826,MATCH(RIGHT(X743,255),RIGHT('Disaggregation Data'!J$475:$J$826,255),0))),"")</f>
        <v/>
      </c>
      <c r="H743" s="392" t="str">
        <f t="array" ref="H743">IFERROR(IF(INDEX('Disaggregation Data'!$N$475:$N$826,MATCH(RIGHT(X743,255),RIGHT('Disaggregation Data'!$J$475:$J$826,255),0))=0,"",INDEX('Disaggregation Data'!$N$475:$N$826,MATCH(RIGHT(X743,255),RIGHT('Disaggregation Data'!J$475:$J$826,255),0))),"")</f>
        <v/>
      </c>
      <c r="I743" s="496"/>
      <c r="J743" s="496"/>
      <c r="K743" s="496"/>
      <c r="L743" s="496"/>
      <c r="M743" s="496"/>
      <c r="N743" s="496"/>
      <c r="O743" s="496"/>
      <c r="P743" s="496"/>
      <c r="Q743" s="496"/>
      <c r="R743" s="496"/>
      <c r="S743" s="496"/>
      <c r="T743" s="496"/>
      <c r="U743" s="392" t="str">
        <f t="array" ref="U743">IFERROR(IF(INDEX('Disaggregation Data'!$O$475:$O$826,MATCH(RIGHT(X743,255),RIGHT('Disaggregation Data'!$J$475:$J$826,255),0))=0,"",INDEX('Disaggregation Data'!$O$475:$O$826,MATCH(RIGHT(X743,255),RIGHT('Disaggregation Data'!J$475:$J$826,255),0))),"")</f>
        <v/>
      </c>
      <c r="V743" s="405" t="str">
        <f t="array" ref="V743">IFERROR(IF(INDEX('Disaggregation Data'!$P$475:$P$826,MATCH(RIGHT(X743,255),RIGHT('Disaggregation Data'!$J$475:$J$826,255),0))=0,"",INDEX('Disaggregation Data'!$P$475:$P$826,MATCH(RIGHT(X743,255),RIGHT('Disaggregation Data'!J$475:$J$826,255),0))),"")</f>
        <v/>
      </c>
      <c r="W743" s="497"/>
      <c r="X743" s="497" t="str">
        <f t="shared" ref="X743:X806" si="48">IF(B743&lt;&gt;"",B743&amp;C743&amp;D743,"")</f>
        <v/>
      </c>
      <c r="Y743" s="497">
        <f t="shared" ref="Y743:Y806" si="49">IF(B743=B742,Y742+1,0)</f>
        <v>96</v>
      </c>
      <c r="Z743" s="497" t="str">
        <f t="shared" ref="Z743:Z806" si="50">IF(B743&lt;&gt;"",B743&amp;"-"&amp;Y743,"")</f>
        <v/>
      </c>
      <c r="AA743" s="497" t="b">
        <f t="shared" ref="AA743:AA806" si="51">IFERROR(IF(B743&lt;&gt;"",TRUE,FALSE),"")</f>
        <v>0</v>
      </c>
      <c r="AB743" s="497" t="s">
        <v>2324</v>
      </c>
      <c r="AC743" s="497" t="str">
        <f t="array" ref="AC743">IFERROR(IF(INDEX('Disaggregation Records'!$G$95:$G$183,MATCH(LEFT(Z743,255),LEFT('Disaggregation Records'!$D$95:$D$183,255),0))=0,"",INDEX('Disaggregation Records'!$G$95:$G$183,MATCH(LEFT(Z743,255),LEFT('Disaggregation Records'!$D$95:$D$183,255),0))),"")</f>
        <v/>
      </c>
      <c r="AD743" s="497" t="s">
        <v>828</v>
      </c>
      <c r="AE743" s="218"/>
      <c r="AF743" s="494"/>
      <c r="AG743" s="494"/>
    </row>
    <row r="744" spans="1:33" ht="37.5" customHeight="1" x14ac:dyDescent="0.25">
      <c r="A744" s="367">
        <v>26</v>
      </c>
      <c r="B744" s="386" t="str">
        <f>IFERROR(VLOOKUP(A744,'Coverage Indicators - Section D'!$A$10:$Y$47,25,FALSE),"")</f>
        <v/>
      </c>
      <c r="C744" s="490" t="str">
        <f t="array" ref="C744">IFERROR(IF(INDEX('Disaggregation Records'!$E$95:$E$183,MATCH(RIGHT(Z744,255),RIGHT('Disaggregation Records'!$D$95:$D$183,255),0))=0,"",INDEX('Disaggregation Records'!$E$95:$E$183,MATCH(RIGHT(Z744,255),RIGHT('Disaggregation Records'!$D$95:$D$183,255),0))),"")</f>
        <v/>
      </c>
      <c r="D744" s="490" t="str">
        <f t="array" ref="D744">IFERROR(IF(INDEX('Disaggregation Records'!$F$95:$F$183,MATCH(RIGHT(Z744,255),RIGHT('Disaggregation Records'!$D$95:$D$183,255),0))=0,"",INDEX('Disaggregation Records'!$F$95:$F$183,MATCH(RIGHT(Z744,255),RIGHT('Disaggregation Records'!$D$95:$D$183,255),0))),"")</f>
        <v/>
      </c>
      <c r="E744" s="388" t="str">
        <f t="array" ref="E744">IFERROR(IF(INDEX('Disaggregation Data'!$K$475:$K$826,MATCH(RIGHT(X744,255),RIGHT('Disaggregation Data'!$J$475:$J$826,255),0))=0,"",INDEX('Disaggregation Data'!$K$475:$K$826,MATCH(RIGHT(X744,255),RIGHT('Disaggregation Data'!J$475:$J$826,255),0))),"")</f>
        <v/>
      </c>
      <c r="F744" s="389" t="str">
        <f t="array" ref="F744">IFERROR(IF(INDEX('Disaggregation Data'!$L$475:$L$826,MATCH(RIGHT(X744,255),RIGHT('Disaggregation Data'!$J$475:$J$826,255),0))=0,"",INDEX('Disaggregation Data'!$L$475:$L$826,MATCH(RIGHT(X744,255),RIGHT('Disaggregation Data'!J$475:$J$826,255),0))),"")</f>
        <v/>
      </c>
      <c r="G744" s="458" t="str">
        <f t="array" ref="G744">IFERROR(IF(INDEX('Disaggregation Data'!$M$475:$M$826,MATCH(RIGHT(X744,255),RIGHT('Disaggregation Data'!$J$475:$J$826,255),0))=0,(E744/F744)*100,INDEX('Disaggregation Data'!$M$475:$M$826,MATCH(RIGHT(X744,255),RIGHT('Disaggregation Data'!J$475:$J$826,255),0))),"")</f>
        <v/>
      </c>
      <c r="H744" s="392" t="str">
        <f t="array" ref="H744">IFERROR(IF(INDEX('Disaggregation Data'!$N$475:$N$826,MATCH(RIGHT(X744,255),RIGHT('Disaggregation Data'!$J$475:$J$826,255),0))=0,"",INDEX('Disaggregation Data'!$N$475:$N$826,MATCH(RIGHT(X744,255),RIGHT('Disaggregation Data'!J$475:$J$826,255),0))),"")</f>
        <v/>
      </c>
      <c r="I744" s="496"/>
      <c r="J744" s="496"/>
      <c r="K744" s="496"/>
      <c r="L744" s="496"/>
      <c r="M744" s="496"/>
      <c r="N744" s="496"/>
      <c r="O744" s="496"/>
      <c r="P744" s="496"/>
      <c r="Q744" s="496"/>
      <c r="R744" s="496"/>
      <c r="S744" s="496"/>
      <c r="T744" s="496"/>
      <c r="U744" s="392" t="str">
        <f t="array" ref="U744">IFERROR(IF(INDEX('Disaggregation Data'!$O$475:$O$826,MATCH(RIGHT(X744,255),RIGHT('Disaggregation Data'!$J$475:$J$826,255),0))=0,"",INDEX('Disaggregation Data'!$O$475:$O$826,MATCH(RIGHT(X744,255),RIGHT('Disaggregation Data'!J$475:$J$826,255),0))),"")</f>
        <v/>
      </c>
      <c r="V744" s="405" t="str">
        <f t="array" ref="V744">IFERROR(IF(INDEX('Disaggregation Data'!$P$475:$P$826,MATCH(RIGHT(X744,255),RIGHT('Disaggregation Data'!$J$475:$J$826,255),0))=0,"",INDEX('Disaggregation Data'!$P$475:$P$826,MATCH(RIGHT(X744,255),RIGHT('Disaggregation Data'!J$475:$J$826,255),0))),"")</f>
        <v/>
      </c>
      <c r="W744" s="497"/>
      <c r="X744" s="497" t="str">
        <f t="shared" si="48"/>
        <v/>
      </c>
      <c r="Y744" s="497">
        <f t="shared" si="49"/>
        <v>97</v>
      </c>
      <c r="Z744" s="497" t="str">
        <f t="shared" si="50"/>
        <v/>
      </c>
      <c r="AA744" s="497" t="b">
        <f t="shared" si="51"/>
        <v>0</v>
      </c>
      <c r="AB744" s="497" t="s">
        <v>2325</v>
      </c>
      <c r="AC744" s="497" t="str">
        <f t="array" ref="AC744">IFERROR(IF(INDEX('Disaggregation Records'!$G$95:$G$183,MATCH(LEFT(Z744,255),LEFT('Disaggregation Records'!$D$95:$D$183,255),0))=0,"",INDEX('Disaggregation Records'!$G$95:$G$183,MATCH(LEFT(Z744,255),LEFT('Disaggregation Records'!$D$95:$D$183,255),0))),"")</f>
        <v/>
      </c>
      <c r="AD744" s="497" t="s">
        <v>828</v>
      </c>
      <c r="AE744" s="218"/>
      <c r="AF744" s="494"/>
      <c r="AG744" s="494"/>
    </row>
    <row r="745" spans="1:33" ht="37.5" customHeight="1" x14ac:dyDescent="0.25">
      <c r="A745" s="367">
        <v>26</v>
      </c>
      <c r="B745" s="386" t="str">
        <f>IFERROR(VLOOKUP(A745,'Coverage Indicators - Section D'!$A$10:$Y$47,25,FALSE),"")</f>
        <v/>
      </c>
      <c r="C745" s="490" t="str">
        <f t="array" ref="C745">IFERROR(IF(INDEX('Disaggregation Records'!$E$95:$E$183,MATCH(RIGHT(Z745,255),RIGHT('Disaggregation Records'!$D$95:$D$183,255),0))=0,"",INDEX('Disaggregation Records'!$E$95:$E$183,MATCH(RIGHT(Z745,255),RIGHT('Disaggregation Records'!$D$95:$D$183,255),0))),"")</f>
        <v/>
      </c>
      <c r="D745" s="490" t="str">
        <f t="array" ref="D745">IFERROR(IF(INDEX('Disaggregation Records'!$F$95:$F$183,MATCH(RIGHT(Z745,255),RIGHT('Disaggregation Records'!$D$95:$D$183,255),0))=0,"",INDEX('Disaggregation Records'!$F$95:$F$183,MATCH(RIGHT(Z745,255),RIGHT('Disaggregation Records'!$D$95:$D$183,255),0))),"")</f>
        <v/>
      </c>
      <c r="E745" s="388" t="str">
        <f t="array" ref="E745">IFERROR(IF(INDEX('Disaggregation Data'!$K$475:$K$826,MATCH(RIGHT(X745,255),RIGHT('Disaggregation Data'!$J$475:$J$826,255),0))=0,"",INDEX('Disaggregation Data'!$K$475:$K$826,MATCH(RIGHT(X745,255),RIGHT('Disaggregation Data'!J$475:$J$826,255),0))),"")</f>
        <v/>
      </c>
      <c r="F745" s="389" t="str">
        <f t="array" ref="F745">IFERROR(IF(INDEX('Disaggregation Data'!$L$475:$L$826,MATCH(RIGHT(X745,255),RIGHT('Disaggregation Data'!$J$475:$J$826,255),0))=0,"",INDEX('Disaggregation Data'!$L$475:$L$826,MATCH(RIGHT(X745,255),RIGHT('Disaggregation Data'!J$475:$J$826,255),0))),"")</f>
        <v/>
      </c>
      <c r="G745" s="458" t="str">
        <f t="array" ref="G745">IFERROR(IF(INDEX('Disaggregation Data'!$M$475:$M$826,MATCH(RIGHT(X745,255),RIGHT('Disaggregation Data'!$J$475:$J$826,255),0))=0,(E745/F745)*100,INDEX('Disaggregation Data'!$M$475:$M$826,MATCH(RIGHT(X745,255),RIGHT('Disaggregation Data'!J$475:$J$826,255),0))),"")</f>
        <v/>
      </c>
      <c r="H745" s="392" t="str">
        <f t="array" ref="H745">IFERROR(IF(INDEX('Disaggregation Data'!$N$475:$N$826,MATCH(RIGHT(X745,255),RIGHT('Disaggregation Data'!$J$475:$J$826,255),0))=0,"",INDEX('Disaggregation Data'!$N$475:$N$826,MATCH(RIGHT(X745,255),RIGHT('Disaggregation Data'!J$475:$J$826,255),0))),"")</f>
        <v/>
      </c>
      <c r="I745" s="496"/>
      <c r="J745" s="496"/>
      <c r="K745" s="496"/>
      <c r="L745" s="496"/>
      <c r="M745" s="496"/>
      <c r="N745" s="496"/>
      <c r="O745" s="496"/>
      <c r="P745" s="496"/>
      <c r="Q745" s="496"/>
      <c r="R745" s="496"/>
      <c r="S745" s="496"/>
      <c r="T745" s="496"/>
      <c r="U745" s="392" t="str">
        <f t="array" ref="U745">IFERROR(IF(INDEX('Disaggregation Data'!$O$475:$O$826,MATCH(RIGHT(X745,255),RIGHT('Disaggregation Data'!$J$475:$J$826,255),0))=0,"",INDEX('Disaggregation Data'!$O$475:$O$826,MATCH(RIGHT(X745,255),RIGHT('Disaggregation Data'!J$475:$J$826,255),0))),"")</f>
        <v/>
      </c>
      <c r="V745" s="405" t="str">
        <f t="array" ref="V745">IFERROR(IF(INDEX('Disaggregation Data'!$P$475:$P$826,MATCH(RIGHT(X745,255),RIGHT('Disaggregation Data'!$J$475:$J$826,255),0))=0,"",INDEX('Disaggregation Data'!$P$475:$P$826,MATCH(RIGHT(X745,255),RIGHT('Disaggregation Data'!J$475:$J$826,255),0))),"")</f>
        <v/>
      </c>
      <c r="W745" s="497"/>
      <c r="X745" s="497" t="str">
        <f t="shared" si="48"/>
        <v/>
      </c>
      <c r="Y745" s="497">
        <f t="shared" si="49"/>
        <v>98</v>
      </c>
      <c r="Z745" s="497" t="str">
        <f t="shared" si="50"/>
        <v/>
      </c>
      <c r="AA745" s="497" t="b">
        <f t="shared" si="51"/>
        <v>0</v>
      </c>
      <c r="AB745" s="497" t="s">
        <v>2326</v>
      </c>
      <c r="AC745" s="497" t="str">
        <f t="array" ref="AC745">IFERROR(IF(INDEX('Disaggregation Records'!$G$95:$G$183,MATCH(LEFT(Z745,255),LEFT('Disaggregation Records'!$D$95:$D$183,255),0))=0,"",INDEX('Disaggregation Records'!$G$95:$G$183,MATCH(LEFT(Z745,255),LEFT('Disaggregation Records'!$D$95:$D$183,255),0))),"")</f>
        <v/>
      </c>
      <c r="AD745" s="497" t="s">
        <v>828</v>
      </c>
      <c r="AE745" s="218"/>
      <c r="AF745" s="494"/>
      <c r="AG745" s="494"/>
    </row>
    <row r="746" spans="1:33" ht="37.5" customHeight="1" x14ac:dyDescent="0.25">
      <c r="A746" s="367">
        <v>26</v>
      </c>
      <c r="B746" s="386" t="str">
        <f>IFERROR(VLOOKUP(A746,'Coverage Indicators - Section D'!$A$10:$Y$47,25,FALSE),"")</f>
        <v/>
      </c>
      <c r="C746" s="490" t="str">
        <f t="array" ref="C746">IFERROR(IF(INDEX('Disaggregation Records'!$E$95:$E$183,MATCH(RIGHT(Z746,255),RIGHT('Disaggregation Records'!$D$95:$D$183,255),0))=0,"",INDEX('Disaggregation Records'!$E$95:$E$183,MATCH(RIGHT(Z746,255),RIGHT('Disaggregation Records'!$D$95:$D$183,255),0))),"")</f>
        <v/>
      </c>
      <c r="D746" s="490" t="str">
        <f t="array" ref="D746">IFERROR(IF(INDEX('Disaggregation Records'!$F$95:$F$183,MATCH(RIGHT(Z746,255),RIGHT('Disaggregation Records'!$D$95:$D$183,255),0))=0,"",INDEX('Disaggregation Records'!$F$95:$F$183,MATCH(RIGHT(Z746,255),RIGHT('Disaggregation Records'!$D$95:$D$183,255),0))),"")</f>
        <v/>
      </c>
      <c r="E746" s="388" t="str">
        <f t="array" ref="E746">IFERROR(IF(INDEX('Disaggregation Data'!$K$475:$K$826,MATCH(RIGHT(X746,255),RIGHT('Disaggregation Data'!$J$475:$J$826,255),0))=0,"",INDEX('Disaggregation Data'!$K$475:$K$826,MATCH(RIGHT(X746,255),RIGHT('Disaggregation Data'!J$475:$J$826,255),0))),"")</f>
        <v/>
      </c>
      <c r="F746" s="389" t="str">
        <f t="array" ref="F746">IFERROR(IF(INDEX('Disaggregation Data'!$L$475:$L$826,MATCH(RIGHT(X746,255),RIGHT('Disaggregation Data'!$J$475:$J$826,255),0))=0,"",INDEX('Disaggregation Data'!$L$475:$L$826,MATCH(RIGHT(X746,255),RIGHT('Disaggregation Data'!J$475:$J$826,255),0))),"")</f>
        <v/>
      </c>
      <c r="G746" s="458" t="str">
        <f t="array" ref="G746">IFERROR(IF(INDEX('Disaggregation Data'!$M$475:$M$826,MATCH(RIGHT(X746,255),RIGHT('Disaggregation Data'!$J$475:$J$826,255),0))=0,(E746/F746)*100,INDEX('Disaggregation Data'!$M$475:$M$826,MATCH(RIGHT(X746,255),RIGHT('Disaggregation Data'!J$475:$J$826,255),0))),"")</f>
        <v/>
      </c>
      <c r="H746" s="392" t="str">
        <f t="array" ref="H746">IFERROR(IF(INDEX('Disaggregation Data'!$N$475:$N$826,MATCH(RIGHT(X746,255),RIGHT('Disaggregation Data'!$J$475:$J$826,255),0))=0,"",INDEX('Disaggregation Data'!$N$475:$N$826,MATCH(RIGHT(X746,255),RIGHT('Disaggregation Data'!J$475:$J$826,255),0))),"")</f>
        <v/>
      </c>
      <c r="I746" s="496"/>
      <c r="J746" s="496"/>
      <c r="K746" s="496"/>
      <c r="L746" s="496"/>
      <c r="M746" s="496"/>
      <c r="N746" s="496"/>
      <c r="O746" s="496"/>
      <c r="P746" s="496"/>
      <c r="Q746" s="496"/>
      <c r="R746" s="496"/>
      <c r="S746" s="496"/>
      <c r="T746" s="496"/>
      <c r="U746" s="392" t="str">
        <f t="array" ref="U746">IFERROR(IF(INDEX('Disaggregation Data'!$O$475:$O$826,MATCH(RIGHT(X746,255),RIGHT('Disaggregation Data'!$J$475:$J$826,255),0))=0,"",INDEX('Disaggregation Data'!$O$475:$O$826,MATCH(RIGHT(X746,255),RIGHT('Disaggregation Data'!J$475:$J$826,255),0))),"")</f>
        <v/>
      </c>
      <c r="V746" s="405" t="str">
        <f t="array" ref="V746">IFERROR(IF(INDEX('Disaggregation Data'!$P$475:$P$826,MATCH(RIGHT(X746,255),RIGHT('Disaggregation Data'!$J$475:$J$826,255),0))=0,"",INDEX('Disaggregation Data'!$P$475:$P$826,MATCH(RIGHT(X746,255),RIGHT('Disaggregation Data'!J$475:$J$826,255),0))),"")</f>
        <v/>
      </c>
      <c r="W746" s="497"/>
      <c r="X746" s="497" t="str">
        <f t="shared" si="48"/>
        <v/>
      </c>
      <c r="Y746" s="497">
        <f t="shared" si="49"/>
        <v>99</v>
      </c>
      <c r="Z746" s="497" t="str">
        <f t="shared" si="50"/>
        <v/>
      </c>
      <c r="AA746" s="497" t="b">
        <f t="shared" si="51"/>
        <v>0</v>
      </c>
      <c r="AB746" s="497" t="s">
        <v>2327</v>
      </c>
      <c r="AC746" s="497" t="str">
        <f t="array" ref="AC746">IFERROR(IF(INDEX('Disaggregation Records'!$G$95:$G$183,MATCH(LEFT(Z746,255),LEFT('Disaggregation Records'!$D$95:$D$183,255),0))=0,"",INDEX('Disaggregation Records'!$G$95:$G$183,MATCH(LEFT(Z746,255),LEFT('Disaggregation Records'!$D$95:$D$183,255),0))),"")</f>
        <v/>
      </c>
      <c r="AD746" s="497" t="s">
        <v>828</v>
      </c>
      <c r="AE746" s="218"/>
      <c r="AF746" s="494"/>
      <c r="AG746" s="494"/>
    </row>
    <row r="747" spans="1:33" ht="37.5" customHeight="1" x14ac:dyDescent="0.25">
      <c r="A747" s="367">
        <v>27</v>
      </c>
      <c r="B747" s="386" t="str">
        <f>IFERROR(VLOOKUP(A747,'Coverage Indicators - Section D'!$A$10:$Y$47,25,FALSE),"")</f>
        <v/>
      </c>
      <c r="C747" s="490" t="str">
        <f t="array" ref="C747">IFERROR(IF(INDEX('Disaggregation Records'!$E$95:$E$183,MATCH(RIGHT(Z747,255),RIGHT('Disaggregation Records'!$D$95:$D$183,255),0))=0,"",INDEX('Disaggregation Records'!$E$95:$E$183,MATCH(RIGHT(Z747,255),RIGHT('Disaggregation Records'!$D$95:$D$183,255),0))),"")</f>
        <v/>
      </c>
      <c r="D747" s="490" t="str">
        <f t="array" ref="D747">IFERROR(IF(INDEX('Disaggregation Records'!$F$95:$F$183,MATCH(RIGHT(Z747,255),RIGHT('Disaggregation Records'!$D$95:$D$183,255),0))=0,"",INDEX('Disaggregation Records'!$F$95:$F$183,MATCH(RIGHT(Z747,255),RIGHT('Disaggregation Records'!$D$95:$D$183,255),0))),"")</f>
        <v/>
      </c>
      <c r="E747" s="388" t="str">
        <f t="array" ref="E747">IFERROR(IF(INDEX('Disaggregation Data'!$K$475:$K$826,MATCH(RIGHT(X747,255),RIGHT('Disaggregation Data'!$J$475:$J$826,255),0))=0,"",INDEX('Disaggregation Data'!$K$475:$K$826,MATCH(RIGHT(X747,255),RIGHT('Disaggregation Data'!J$475:$J$826,255),0))),"")</f>
        <v/>
      </c>
      <c r="F747" s="389" t="str">
        <f t="array" ref="F747">IFERROR(IF(INDEX('Disaggregation Data'!$L$475:$L$826,MATCH(RIGHT(X747,255),RIGHT('Disaggregation Data'!$J$475:$J$826,255),0))=0,"",INDEX('Disaggregation Data'!$L$475:$L$826,MATCH(RIGHT(X747,255),RIGHT('Disaggregation Data'!J$475:$J$826,255),0))),"")</f>
        <v/>
      </c>
      <c r="G747" s="458" t="str">
        <f t="array" ref="G747">IFERROR(IF(INDEX('Disaggregation Data'!$M$475:$M$826,MATCH(RIGHT(X747,255),RIGHT('Disaggregation Data'!$J$475:$J$826,255),0))=0,(E747/F747)*100,INDEX('Disaggregation Data'!$M$475:$M$826,MATCH(RIGHT(X747,255),RIGHT('Disaggregation Data'!J$475:$J$826,255),0))),"")</f>
        <v/>
      </c>
      <c r="H747" s="392" t="str">
        <f t="array" ref="H747">IFERROR(IF(INDEX('Disaggregation Data'!$N$475:$N$826,MATCH(RIGHT(X747,255),RIGHT('Disaggregation Data'!$J$475:$J$826,255),0))=0,"",INDEX('Disaggregation Data'!$N$475:$N$826,MATCH(RIGHT(X747,255),RIGHT('Disaggregation Data'!J$475:$J$826,255),0))),"")</f>
        <v/>
      </c>
      <c r="I747" s="496"/>
      <c r="J747" s="496"/>
      <c r="K747" s="496"/>
      <c r="L747" s="496"/>
      <c r="M747" s="496"/>
      <c r="N747" s="496"/>
      <c r="O747" s="496"/>
      <c r="P747" s="496"/>
      <c r="Q747" s="496"/>
      <c r="R747" s="496"/>
      <c r="S747" s="496"/>
      <c r="T747" s="496"/>
      <c r="U747" s="392" t="str">
        <f t="array" ref="U747">IFERROR(IF(INDEX('Disaggregation Data'!$O$475:$O$826,MATCH(RIGHT(X747,255),RIGHT('Disaggregation Data'!$J$475:$J$826,255),0))=0,"",INDEX('Disaggregation Data'!$O$475:$O$826,MATCH(RIGHT(X747,255),RIGHT('Disaggregation Data'!J$475:$J$826,255),0))),"")</f>
        <v/>
      </c>
      <c r="V747" s="405" t="str">
        <f t="array" ref="V747">IFERROR(IF(INDEX('Disaggregation Data'!$P$475:$P$826,MATCH(RIGHT(X747,255),RIGHT('Disaggregation Data'!$J$475:$J$826,255),0))=0,"",INDEX('Disaggregation Data'!$P$475:$P$826,MATCH(RIGHT(X747,255),RIGHT('Disaggregation Data'!J$475:$J$826,255),0))),"")</f>
        <v/>
      </c>
      <c r="W747" s="497"/>
      <c r="X747" s="497" t="str">
        <f t="shared" si="48"/>
        <v/>
      </c>
      <c r="Y747" s="497">
        <f t="shared" si="49"/>
        <v>100</v>
      </c>
      <c r="Z747" s="497" t="str">
        <f t="shared" si="50"/>
        <v/>
      </c>
      <c r="AA747" s="497" t="b">
        <f t="shared" si="51"/>
        <v>0</v>
      </c>
      <c r="AB747" s="497" t="s">
        <v>2328</v>
      </c>
      <c r="AC747" s="497" t="str">
        <f t="array" ref="AC747">IFERROR(IF(INDEX('Disaggregation Records'!$G$95:$G$183,MATCH(LEFT(Z747,255),LEFT('Disaggregation Records'!$D$95:$D$183,255),0))=0,"",INDEX('Disaggregation Records'!$G$95:$G$183,MATCH(LEFT(Z747,255),LEFT('Disaggregation Records'!$D$95:$D$183,255),0))),"")</f>
        <v/>
      </c>
      <c r="AD747" s="497" t="s">
        <v>829</v>
      </c>
      <c r="AE747" s="218"/>
      <c r="AF747" s="494"/>
      <c r="AG747" s="494"/>
    </row>
    <row r="748" spans="1:33" ht="37.5" customHeight="1" x14ac:dyDescent="0.25">
      <c r="A748" s="367">
        <v>27</v>
      </c>
      <c r="B748" s="386" t="str">
        <f>IFERROR(VLOOKUP(A748,'Coverage Indicators - Section D'!$A$10:$Y$47,25,FALSE),"")</f>
        <v/>
      </c>
      <c r="C748" s="490" t="str">
        <f t="array" ref="C748">IFERROR(IF(INDEX('Disaggregation Records'!$E$95:$E$183,MATCH(RIGHT(Z748,255),RIGHT('Disaggregation Records'!$D$95:$D$183,255),0))=0,"",INDEX('Disaggregation Records'!$E$95:$E$183,MATCH(RIGHT(Z748,255),RIGHT('Disaggregation Records'!$D$95:$D$183,255),0))),"")</f>
        <v/>
      </c>
      <c r="D748" s="490" t="str">
        <f t="array" ref="D748">IFERROR(IF(INDEX('Disaggregation Records'!$F$95:$F$183,MATCH(RIGHT(Z748,255),RIGHT('Disaggregation Records'!$D$95:$D$183,255),0))=0,"",INDEX('Disaggregation Records'!$F$95:$F$183,MATCH(RIGHT(Z748,255),RIGHT('Disaggregation Records'!$D$95:$D$183,255),0))),"")</f>
        <v/>
      </c>
      <c r="E748" s="388" t="str">
        <f t="array" ref="E748">IFERROR(IF(INDEX('Disaggregation Data'!$K$475:$K$826,MATCH(RIGHT(X748,255),RIGHT('Disaggregation Data'!$J$475:$J$826,255),0))=0,"",INDEX('Disaggregation Data'!$K$475:$K$826,MATCH(RIGHT(X748,255),RIGHT('Disaggregation Data'!J$475:$J$826,255),0))),"")</f>
        <v/>
      </c>
      <c r="F748" s="389" t="str">
        <f t="array" ref="F748">IFERROR(IF(INDEX('Disaggregation Data'!$L$475:$L$826,MATCH(RIGHT(X748,255),RIGHT('Disaggregation Data'!$J$475:$J$826,255),0))=0,"",INDEX('Disaggregation Data'!$L$475:$L$826,MATCH(RIGHT(X748,255),RIGHT('Disaggregation Data'!J$475:$J$826,255),0))),"")</f>
        <v/>
      </c>
      <c r="G748" s="458" t="str">
        <f t="array" ref="G748">IFERROR(IF(INDEX('Disaggregation Data'!$M$475:$M$826,MATCH(RIGHT(X748,255),RIGHT('Disaggregation Data'!$J$475:$J$826,255),0))=0,(E748/F748)*100,INDEX('Disaggregation Data'!$M$475:$M$826,MATCH(RIGHT(X748,255),RIGHT('Disaggregation Data'!J$475:$J$826,255),0))),"")</f>
        <v/>
      </c>
      <c r="H748" s="392" t="str">
        <f t="array" ref="H748">IFERROR(IF(INDEX('Disaggregation Data'!$N$475:$N$826,MATCH(RIGHT(X748,255),RIGHT('Disaggregation Data'!$J$475:$J$826,255),0))=0,"",INDEX('Disaggregation Data'!$N$475:$N$826,MATCH(RIGHT(X748,255),RIGHT('Disaggregation Data'!J$475:$J$826,255),0))),"")</f>
        <v/>
      </c>
      <c r="I748" s="496"/>
      <c r="J748" s="496"/>
      <c r="K748" s="496"/>
      <c r="L748" s="496"/>
      <c r="M748" s="496"/>
      <c r="N748" s="496"/>
      <c r="O748" s="496"/>
      <c r="P748" s="496"/>
      <c r="Q748" s="496"/>
      <c r="R748" s="496"/>
      <c r="S748" s="496"/>
      <c r="T748" s="496"/>
      <c r="U748" s="392" t="str">
        <f t="array" ref="U748">IFERROR(IF(INDEX('Disaggregation Data'!$O$475:$O$826,MATCH(RIGHT(X748,255),RIGHT('Disaggregation Data'!$J$475:$J$826,255),0))=0,"",INDEX('Disaggregation Data'!$O$475:$O$826,MATCH(RIGHT(X748,255),RIGHT('Disaggregation Data'!J$475:$J$826,255),0))),"")</f>
        <v/>
      </c>
      <c r="V748" s="405" t="str">
        <f t="array" ref="V748">IFERROR(IF(INDEX('Disaggregation Data'!$P$475:$P$826,MATCH(RIGHT(X748,255),RIGHT('Disaggregation Data'!$J$475:$J$826,255),0))=0,"",INDEX('Disaggregation Data'!$P$475:$P$826,MATCH(RIGHT(X748,255),RIGHT('Disaggregation Data'!J$475:$J$826,255),0))),"")</f>
        <v/>
      </c>
      <c r="W748" s="497"/>
      <c r="X748" s="497" t="str">
        <f t="shared" si="48"/>
        <v/>
      </c>
      <c r="Y748" s="497">
        <f t="shared" si="49"/>
        <v>101</v>
      </c>
      <c r="Z748" s="497" t="str">
        <f t="shared" si="50"/>
        <v/>
      </c>
      <c r="AA748" s="497" t="b">
        <f t="shared" si="51"/>
        <v>0</v>
      </c>
      <c r="AB748" s="497" t="s">
        <v>2329</v>
      </c>
      <c r="AC748" s="497" t="str">
        <f t="array" ref="AC748">IFERROR(IF(INDEX('Disaggregation Records'!$G$95:$G$183,MATCH(LEFT(Z748,255),LEFT('Disaggregation Records'!$D$95:$D$183,255),0))=0,"",INDEX('Disaggregation Records'!$G$95:$G$183,MATCH(LEFT(Z748,255),LEFT('Disaggregation Records'!$D$95:$D$183,255),0))),"")</f>
        <v/>
      </c>
      <c r="AD748" s="497" t="s">
        <v>829</v>
      </c>
      <c r="AE748" s="218"/>
      <c r="AF748" s="494"/>
      <c r="AG748" s="494"/>
    </row>
    <row r="749" spans="1:33" ht="37.5" customHeight="1" x14ac:dyDescent="0.25">
      <c r="A749" s="367">
        <v>27</v>
      </c>
      <c r="B749" s="386" t="str">
        <f>IFERROR(VLOOKUP(A749,'Coverage Indicators - Section D'!$A$10:$Y$47,25,FALSE),"")</f>
        <v/>
      </c>
      <c r="C749" s="490" t="str">
        <f t="array" ref="C749">IFERROR(IF(INDEX('Disaggregation Records'!$E$95:$E$183,MATCH(RIGHT(Z749,255),RIGHT('Disaggregation Records'!$D$95:$D$183,255),0))=0,"",INDEX('Disaggregation Records'!$E$95:$E$183,MATCH(RIGHT(Z749,255),RIGHT('Disaggregation Records'!$D$95:$D$183,255),0))),"")</f>
        <v/>
      </c>
      <c r="D749" s="490" t="str">
        <f t="array" ref="D749">IFERROR(IF(INDEX('Disaggregation Records'!$F$95:$F$183,MATCH(RIGHT(Z749,255),RIGHT('Disaggregation Records'!$D$95:$D$183,255),0))=0,"",INDEX('Disaggregation Records'!$F$95:$F$183,MATCH(RIGHT(Z749,255),RIGHT('Disaggregation Records'!$D$95:$D$183,255),0))),"")</f>
        <v/>
      </c>
      <c r="E749" s="388" t="str">
        <f t="array" ref="E749">IFERROR(IF(INDEX('Disaggregation Data'!$K$475:$K$826,MATCH(RIGHT(X749,255),RIGHT('Disaggregation Data'!$J$475:$J$826,255),0))=0,"",INDEX('Disaggregation Data'!$K$475:$K$826,MATCH(RIGHT(X749,255),RIGHT('Disaggregation Data'!J$475:$J$826,255),0))),"")</f>
        <v/>
      </c>
      <c r="F749" s="389" t="str">
        <f t="array" ref="F749">IFERROR(IF(INDEX('Disaggregation Data'!$L$475:$L$826,MATCH(RIGHT(X749,255),RIGHT('Disaggregation Data'!$J$475:$J$826,255),0))=0,"",INDEX('Disaggregation Data'!$L$475:$L$826,MATCH(RIGHT(X749,255),RIGHT('Disaggregation Data'!J$475:$J$826,255),0))),"")</f>
        <v/>
      </c>
      <c r="G749" s="458" t="str">
        <f t="array" ref="G749">IFERROR(IF(INDEX('Disaggregation Data'!$M$475:$M$826,MATCH(RIGHT(X749,255),RIGHT('Disaggregation Data'!$J$475:$J$826,255),0))=0,(E749/F749)*100,INDEX('Disaggregation Data'!$M$475:$M$826,MATCH(RIGHT(X749,255),RIGHT('Disaggregation Data'!J$475:$J$826,255),0))),"")</f>
        <v/>
      </c>
      <c r="H749" s="392" t="str">
        <f t="array" ref="H749">IFERROR(IF(INDEX('Disaggregation Data'!$N$475:$N$826,MATCH(RIGHT(X749,255),RIGHT('Disaggregation Data'!$J$475:$J$826,255),0))=0,"",INDEX('Disaggregation Data'!$N$475:$N$826,MATCH(RIGHT(X749,255),RIGHT('Disaggregation Data'!J$475:$J$826,255),0))),"")</f>
        <v/>
      </c>
      <c r="I749" s="496"/>
      <c r="J749" s="496"/>
      <c r="K749" s="496"/>
      <c r="L749" s="496"/>
      <c r="M749" s="496"/>
      <c r="N749" s="496"/>
      <c r="O749" s="496"/>
      <c r="P749" s="496"/>
      <c r="Q749" s="496"/>
      <c r="R749" s="496"/>
      <c r="S749" s="496"/>
      <c r="T749" s="496"/>
      <c r="U749" s="392" t="str">
        <f t="array" ref="U749">IFERROR(IF(INDEX('Disaggregation Data'!$O$475:$O$826,MATCH(RIGHT(X749,255),RIGHT('Disaggregation Data'!$J$475:$J$826,255),0))=0,"",INDEX('Disaggregation Data'!$O$475:$O$826,MATCH(RIGHT(X749,255),RIGHT('Disaggregation Data'!J$475:$J$826,255),0))),"")</f>
        <v/>
      </c>
      <c r="V749" s="405" t="str">
        <f t="array" ref="V749">IFERROR(IF(INDEX('Disaggregation Data'!$P$475:$P$826,MATCH(RIGHT(X749,255),RIGHT('Disaggregation Data'!$J$475:$J$826,255),0))=0,"",INDEX('Disaggregation Data'!$P$475:$P$826,MATCH(RIGHT(X749,255),RIGHT('Disaggregation Data'!J$475:$J$826,255),0))),"")</f>
        <v/>
      </c>
      <c r="W749" s="497"/>
      <c r="X749" s="497" t="str">
        <f t="shared" si="48"/>
        <v/>
      </c>
      <c r="Y749" s="497">
        <f t="shared" si="49"/>
        <v>102</v>
      </c>
      <c r="Z749" s="497" t="str">
        <f t="shared" si="50"/>
        <v/>
      </c>
      <c r="AA749" s="497" t="b">
        <f t="shared" si="51"/>
        <v>0</v>
      </c>
      <c r="AB749" s="497" t="s">
        <v>2330</v>
      </c>
      <c r="AC749" s="497" t="str">
        <f t="array" ref="AC749">IFERROR(IF(INDEX('Disaggregation Records'!$G$95:$G$183,MATCH(LEFT(Z749,255),LEFT('Disaggregation Records'!$D$95:$D$183,255),0))=0,"",INDEX('Disaggregation Records'!$G$95:$G$183,MATCH(LEFT(Z749,255),LEFT('Disaggregation Records'!$D$95:$D$183,255),0))),"")</f>
        <v/>
      </c>
      <c r="AD749" s="497" t="s">
        <v>829</v>
      </c>
      <c r="AE749" s="218"/>
      <c r="AF749" s="494"/>
      <c r="AG749" s="494"/>
    </row>
    <row r="750" spans="1:33" ht="37.5" customHeight="1" x14ac:dyDescent="0.25">
      <c r="A750" s="367">
        <v>27</v>
      </c>
      <c r="B750" s="386" t="str">
        <f>IFERROR(VLOOKUP(A750,'Coverage Indicators - Section D'!$A$10:$Y$47,25,FALSE),"")</f>
        <v/>
      </c>
      <c r="C750" s="490" t="str">
        <f t="array" ref="C750">IFERROR(IF(INDEX('Disaggregation Records'!$E$95:$E$183,MATCH(RIGHT(Z750,255),RIGHT('Disaggregation Records'!$D$95:$D$183,255),0))=0,"",INDEX('Disaggregation Records'!$E$95:$E$183,MATCH(RIGHT(Z750,255),RIGHT('Disaggregation Records'!$D$95:$D$183,255),0))),"")</f>
        <v/>
      </c>
      <c r="D750" s="490" t="str">
        <f t="array" ref="D750">IFERROR(IF(INDEX('Disaggregation Records'!$F$95:$F$183,MATCH(RIGHT(Z750,255),RIGHT('Disaggregation Records'!$D$95:$D$183,255),0))=0,"",INDEX('Disaggregation Records'!$F$95:$F$183,MATCH(RIGHT(Z750,255),RIGHT('Disaggregation Records'!$D$95:$D$183,255),0))),"")</f>
        <v/>
      </c>
      <c r="E750" s="388" t="str">
        <f t="array" ref="E750">IFERROR(IF(INDEX('Disaggregation Data'!$K$475:$K$826,MATCH(RIGHT(X750,255),RIGHT('Disaggregation Data'!$J$475:$J$826,255),0))=0,"",INDEX('Disaggregation Data'!$K$475:$K$826,MATCH(RIGHT(X750,255),RIGHT('Disaggregation Data'!J$475:$J$826,255),0))),"")</f>
        <v/>
      </c>
      <c r="F750" s="389" t="str">
        <f t="array" ref="F750">IFERROR(IF(INDEX('Disaggregation Data'!$L$475:$L$826,MATCH(RIGHT(X750,255),RIGHT('Disaggregation Data'!$J$475:$J$826,255),0))=0,"",INDEX('Disaggregation Data'!$L$475:$L$826,MATCH(RIGHT(X750,255),RIGHT('Disaggregation Data'!J$475:$J$826,255),0))),"")</f>
        <v/>
      </c>
      <c r="G750" s="458" t="str">
        <f t="array" ref="G750">IFERROR(IF(INDEX('Disaggregation Data'!$M$475:$M$826,MATCH(RIGHT(X750,255),RIGHT('Disaggregation Data'!$J$475:$J$826,255),0))=0,(E750/F750)*100,INDEX('Disaggregation Data'!$M$475:$M$826,MATCH(RIGHT(X750,255),RIGHT('Disaggregation Data'!J$475:$J$826,255),0))),"")</f>
        <v/>
      </c>
      <c r="H750" s="392" t="str">
        <f t="array" ref="H750">IFERROR(IF(INDEX('Disaggregation Data'!$N$475:$N$826,MATCH(RIGHT(X750,255),RIGHT('Disaggregation Data'!$J$475:$J$826,255),0))=0,"",INDEX('Disaggregation Data'!$N$475:$N$826,MATCH(RIGHT(X750,255),RIGHT('Disaggregation Data'!J$475:$J$826,255),0))),"")</f>
        <v/>
      </c>
      <c r="I750" s="496"/>
      <c r="J750" s="496"/>
      <c r="K750" s="496"/>
      <c r="L750" s="496"/>
      <c r="M750" s="496"/>
      <c r="N750" s="496"/>
      <c r="O750" s="496"/>
      <c r="P750" s="496"/>
      <c r="Q750" s="496"/>
      <c r="R750" s="496"/>
      <c r="S750" s="496"/>
      <c r="T750" s="496"/>
      <c r="U750" s="392" t="str">
        <f t="array" ref="U750">IFERROR(IF(INDEX('Disaggregation Data'!$O$475:$O$826,MATCH(RIGHT(X750,255),RIGHT('Disaggregation Data'!$J$475:$J$826,255),0))=0,"",INDEX('Disaggregation Data'!$O$475:$O$826,MATCH(RIGHT(X750,255),RIGHT('Disaggregation Data'!J$475:$J$826,255),0))),"")</f>
        <v/>
      </c>
      <c r="V750" s="405" t="str">
        <f t="array" ref="V750">IFERROR(IF(INDEX('Disaggregation Data'!$P$475:$P$826,MATCH(RIGHT(X750,255),RIGHT('Disaggregation Data'!$J$475:$J$826,255),0))=0,"",INDEX('Disaggregation Data'!$P$475:$P$826,MATCH(RIGHT(X750,255),RIGHT('Disaggregation Data'!J$475:$J$826,255),0))),"")</f>
        <v/>
      </c>
      <c r="W750" s="497"/>
      <c r="X750" s="497" t="str">
        <f t="shared" si="48"/>
        <v/>
      </c>
      <c r="Y750" s="497">
        <f t="shared" si="49"/>
        <v>103</v>
      </c>
      <c r="Z750" s="497" t="str">
        <f t="shared" si="50"/>
        <v/>
      </c>
      <c r="AA750" s="497" t="b">
        <f t="shared" si="51"/>
        <v>0</v>
      </c>
      <c r="AB750" s="497" t="s">
        <v>2331</v>
      </c>
      <c r="AC750" s="497" t="str">
        <f t="array" ref="AC750">IFERROR(IF(INDEX('Disaggregation Records'!$G$95:$G$183,MATCH(LEFT(Z750,255),LEFT('Disaggregation Records'!$D$95:$D$183,255),0))=0,"",INDEX('Disaggregation Records'!$G$95:$G$183,MATCH(LEFT(Z750,255),LEFT('Disaggregation Records'!$D$95:$D$183,255),0))),"")</f>
        <v/>
      </c>
      <c r="AD750" s="497" t="s">
        <v>829</v>
      </c>
      <c r="AE750" s="218"/>
      <c r="AF750" s="494"/>
      <c r="AG750" s="494"/>
    </row>
    <row r="751" spans="1:33" ht="37.5" customHeight="1" x14ac:dyDescent="0.25">
      <c r="A751" s="367">
        <v>27</v>
      </c>
      <c r="B751" s="386" t="str">
        <f>IFERROR(VLOOKUP(A751,'Coverage Indicators - Section D'!$A$10:$Y$47,25,FALSE),"")</f>
        <v/>
      </c>
      <c r="C751" s="490" t="str">
        <f t="array" ref="C751">IFERROR(IF(INDEX('Disaggregation Records'!$E$95:$E$183,MATCH(RIGHT(Z751,255),RIGHT('Disaggregation Records'!$D$95:$D$183,255),0))=0,"",INDEX('Disaggregation Records'!$E$95:$E$183,MATCH(RIGHT(Z751,255),RIGHT('Disaggregation Records'!$D$95:$D$183,255),0))),"")</f>
        <v/>
      </c>
      <c r="D751" s="490" t="str">
        <f t="array" ref="D751">IFERROR(IF(INDEX('Disaggregation Records'!$F$95:$F$183,MATCH(RIGHT(Z751,255),RIGHT('Disaggregation Records'!$D$95:$D$183,255),0))=0,"",INDEX('Disaggregation Records'!$F$95:$F$183,MATCH(RIGHT(Z751,255),RIGHT('Disaggregation Records'!$D$95:$D$183,255),0))),"")</f>
        <v/>
      </c>
      <c r="E751" s="388" t="str">
        <f t="array" ref="E751">IFERROR(IF(INDEX('Disaggregation Data'!$K$475:$K$826,MATCH(RIGHT(X751,255),RIGHT('Disaggregation Data'!$J$475:$J$826,255),0))=0,"",INDEX('Disaggregation Data'!$K$475:$K$826,MATCH(RIGHT(X751,255),RIGHT('Disaggregation Data'!J$475:$J$826,255),0))),"")</f>
        <v/>
      </c>
      <c r="F751" s="389" t="str">
        <f t="array" ref="F751">IFERROR(IF(INDEX('Disaggregation Data'!$L$475:$L$826,MATCH(RIGHT(X751,255),RIGHT('Disaggregation Data'!$J$475:$J$826,255),0))=0,"",INDEX('Disaggregation Data'!$L$475:$L$826,MATCH(RIGHT(X751,255),RIGHT('Disaggregation Data'!J$475:$J$826,255),0))),"")</f>
        <v/>
      </c>
      <c r="G751" s="458" t="str">
        <f t="array" ref="G751">IFERROR(IF(INDEX('Disaggregation Data'!$M$475:$M$826,MATCH(RIGHT(X751,255),RIGHT('Disaggregation Data'!$J$475:$J$826,255),0))=0,(E751/F751)*100,INDEX('Disaggregation Data'!$M$475:$M$826,MATCH(RIGHT(X751,255),RIGHT('Disaggregation Data'!J$475:$J$826,255),0))),"")</f>
        <v/>
      </c>
      <c r="H751" s="392" t="str">
        <f t="array" ref="H751">IFERROR(IF(INDEX('Disaggregation Data'!$N$475:$N$826,MATCH(RIGHT(X751,255),RIGHT('Disaggregation Data'!$J$475:$J$826,255),0))=0,"",INDEX('Disaggregation Data'!$N$475:$N$826,MATCH(RIGHT(X751,255),RIGHT('Disaggregation Data'!J$475:$J$826,255),0))),"")</f>
        <v/>
      </c>
      <c r="I751" s="496"/>
      <c r="J751" s="496"/>
      <c r="K751" s="496"/>
      <c r="L751" s="496"/>
      <c r="M751" s="496"/>
      <c r="N751" s="496"/>
      <c r="O751" s="496"/>
      <c r="P751" s="496"/>
      <c r="Q751" s="496"/>
      <c r="R751" s="496"/>
      <c r="S751" s="496"/>
      <c r="T751" s="496"/>
      <c r="U751" s="392" t="str">
        <f t="array" ref="U751">IFERROR(IF(INDEX('Disaggregation Data'!$O$475:$O$826,MATCH(RIGHT(X751,255),RIGHT('Disaggregation Data'!$J$475:$J$826,255),0))=0,"",INDEX('Disaggregation Data'!$O$475:$O$826,MATCH(RIGHT(X751,255),RIGHT('Disaggregation Data'!J$475:$J$826,255),0))),"")</f>
        <v/>
      </c>
      <c r="V751" s="405" t="str">
        <f t="array" ref="V751">IFERROR(IF(INDEX('Disaggregation Data'!$P$475:$P$826,MATCH(RIGHT(X751,255),RIGHT('Disaggregation Data'!$J$475:$J$826,255),0))=0,"",INDEX('Disaggregation Data'!$P$475:$P$826,MATCH(RIGHT(X751,255),RIGHT('Disaggregation Data'!J$475:$J$826,255),0))),"")</f>
        <v/>
      </c>
      <c r="W751" s="497"/>
      <c r="X751" s="497" t="str">
        <f t="shared" si="48"/>
        <v/>
      </c>
      <c r="Y751" s="497">
        <f t="shared" si="49"/>
        <v>104</v>
      </c>
      <c r="Z751" s="497" t="str">
        <f t="shared" si="50"/>
        <v/>
      </c>
      <c r="AA751" s="497" t="b">
        <f t="shared" si="51"/>
        <v>0</v>
      </c>
      <c r="AB751" s="497" t="s">
        <v>2332</v>
      </c>
      <c r="AC751" s="497" t="str">
        <f t="array" ref="AC751">IFERROR(IF(INDEX('Disaggregation Records'!$G$95:$G$183,MATCH(LEFT(Z751,255),LEFT('Disaggregation Records'!$D$95:$D$183,255),0))=0,"",INDEX('Disaggregation Records'!$G$95:$G$183,MATCH(LEFT(Z751,255),LEFT('Disaggregation Records'!$D$95:$D$183,255),0))),"")</f>
        <v/>
      </c>
      <c r="AD751" s="497" t="s">
        <v>829</v>
      </c>
      <c r="AE751" s="218"/>
      <c r="AF751" s="494"/>
      <c r="AG751" s="494"/>
    </row>
    <row r="752" spans="1:33" ht="37.5" customHeight="1" x14ac:dyDescent="0.25">
      <c r="A752" s="367">
        <v>27</v>
      </c>
      <c r="B752" s="386" t="str">
        <f>IFERROR(VLOOKUP(A752,'Coverage Indicators - Section D'!$A$10:$Y$47,25,FALSE),"")</f>
        <v/>
      </c>
      <c r="C752" s="490" t="str">
        <f t="array" ref="C752">IFERROR(IF(INDEX('Disaggregation Records'!$E$95:$E$183,MATCH(RIGHT(Z752,255),RIGHT('Disaggregation Records'!$D$95:$D$183,255),0))=0,"",INDEX('Disaggregation Records'!$E$95:$E$183,MATCH(RIGHT(Z752,255),RIGHT('Disaggregation Records'!$D$95:$D$183,255),0))),"")</f>
        <v/>
      </c>
      <c r="D752" s="490" t="str">
        <f t="array" ref="D752">IFERROR(IF(INDEX('Disaggregation Records'!$F$95:$F$183,MATCH(RIGHT(Z752,255),RIGHT('Disaggregation Records'!$D$95:$D$183,255),0))=0,"",INDEX('Disaggregation Records'!$F$95:$F$183,MATCH(RIGHT(Z752,255),RIGHT('Disaggregation Records'!$D$95:$D$183,255),0))),"")</f>
        <v/>
      </c>
      <c r="E752" s="388" t="str">
        <f t="array" ref="E752">IFERROR(IF(INDEX('Disaggregation Data'!$K$475:$K$826,MATCH(RIGHT(X752,255),RIGHT('Disaggregation Data'!$J$475:$J$826,255),0))=0,"",INDEX('Disaggregation Data'!$K$475:$K$826,MATCH(RIGHT(X752,255),RIGHT('Disaggregation Data'!J$475:$J$826,255),0))),"")</f>
        <v/>
      </c>
      <c r="F752" s="389" t="str">
        <f t="array" ref="F752">IFERROR(IF(INDEX('Disaggregation Data'!$L$475:$L$826,MATCH(RIGHT(X752,255),RIGHT('Disaggregation Data'!$J$475:$J$826,255),0))=0,"",INDEX('Disaggregation Data'!$L$475:$L$826,MATCH(RIGHT(X752,255),RIGHT('Disaggregation Data'!J$475:$J$826,255),0))),"")</f>
        <v/>
      </c>
      <c r="G752" s="458" t="str">
        <f t="array" ref="G752">IFERROR(IF(INDEX('Disaggregation Data'!$M$475:$M$826,MATCH(RIGHT(X752,255),RIGHT('Disaggregation Data'!$J$475:$J$826,255),0))=0,(E752/F752)*100,INDEX('Disaggregation Data'!$M$475:$M$826,MATCH(RIGHT(X752,255),RIGHT('Disaggregation Data'!J$475:$J$826,255),0))),"")</f>
        <v/>
      </c>
      <c r="H752" s="392" t="str">
        <f t="array" ref="H752">IFERROR(IF(INDEX('Disaggregation Data'!$N$475:$N$826,MATCH(RIGHT(X752,255),RIGHT('Disaggregation Data'!$J$475:$J$826,255),0))=0,"",INDEX('Disaggregation Data'!$N$475:$N$826,MATCH(RIGHT(X752,255),RIGHT('Disaggregation Data'!J$475:$J$826,255),0))),"")</f>
        <v/>
      </c>
      <c r="I752" s="496"/>
      <c r="J752" s="496"/>
      <c r="K752" s="496"/>
      <c r="L752" s="496"/>
      <c r="M752" s="496"/>
      <c r="N752" s="496"/>
      <c r="O752" s="496"/>
      <c r="P752" s="496"/>
      <c r="Q752" s="496"/>
      <c r="R752" s="496"/>
      <c r="S752" s="496"/>
      <c r="T752" s="496"/>
      <c r="U752" s="392" t="str">
        <f t="array" ref="U752">IFERROR(IF(INDEX('Disaggregation Data'!$O$475:$O$826,MATCH(RIGHT(X752,255),RIGHT('Disaggregation Data'!$J$475:$J$826,255),0))=0,"",INDEX('Disaggregation Data'!$O$475:$O$826,MATCH(RIGHT(X752,255),RIGHT('Disaggregation Data'!J$475:$J$826,255),0))),"")</f>
        <v/>
      </c>
      <c r="V752" s="405" t="str">
        <f t="array" ref="V752">IFERROR(IF(INDEX('Disaggregation Data'!$P$475:$P$826,MATCH(RIGHT(X752,255),RIGHT('Disaggregation Data'!$J$475:$J$826,255),0))=0,"",INDEX('Disaggregation Data'!$P$475:$P$826,MATCH(RIGHT(X752,255),RIGHT('Disaggregation Data'!J$475:$J$826,255),0))),"")</f>
        <v/>
      </c>
      <c r="W752" s="497"/>
      <c r="X752" s="497" t="str">
        <f t="shared" si="48"/>
        <v/>
      </c>
      <c r="Y752" s="497">
        <f t="shared" si="49"/>
        <v>105</v>
      </c>
      <c r="Z752" s="497" t="str">
        <f t="shared" si="50"/>
        <v/>
      </c>
      <c r="AA752" s="497" t="b">
        <f t="shared" si="51"/>
        <v>0</v>
      </c>
      <c r="AB752" s="497" t="s">
        <v>2333</v>
      </c>
      <c r="AC752" s="497" t="str">
        <f t="array" ref="AC752">IFERROR(IF(INDEX('Disaggregation Records'!$G$95:$G$183,MATCH(LEFT(Z752,255),LEFT('Disaggregation Records'!$D$95:$D$183,255),0))=0,"",INDEX('Disaggregation Records'!$G$95:$G$183,MATCH(LEFT(Z752,255),LEFT('Disaggregation Records'!$D$95:$D$183,255),0))),"")</f>
        <v/>
      </c>
      <c r="AD752" s="497" t="s">
        <v>829</v>
      </c>
      <c r="AE752" s="218"/>
      <c r="AF752" s="494"/>
      <c r="AG752" s="494"/>
    </row>
    <row r="753" spans="1:33" ht="37.5" customHeight="1" x14ac:dyDescent="0.25">
      <c r="A753" s="367">
        <v>27</v>
      </c>
      <c r="B753" s="386" t="str">
        <f>IFERROR(VLOOKUP(A753,'Coverage Indicators - Section D'!$A$10:$Y$47,25,FALSE),"")</f>
        <v/>
      </c>
      <c r="C753" s="490" t="str">
        <f t="array" ref="C753">IFERROR(IF(INDEX('Disaggregation Records'!$E$95:$E$183,MATCH(RIGHT(Z753,255),RIGHT('Disaggregation Records'!$D$95:$D$183,255),0))=0,"",INDEX('Disaggregation Records'!$E$95:$E$183,MATCH(RIGHT(Z753,255),RIGHT('Disaggregation Records'!$D$95:$D$183,255),0))),"")</f>
        <v/>
      </c>
      <c r="D753" s="490" t="str">
        <f t="array" ref="D753">IFERROR(IF(INDEX('Disaggregation Records'!$F$95:$F$183,MATCH(RIGHT(Z753,255),RIGHT('Disaggregation Records'!$D$95:$D$183,255),0))=0,"",INDEX('Disaggregation Records'!$F$95:$F$183,MATCH(RIGHT(Z753,255),RIGHT('Disaggregation Records'!$D$95:$D$183,255),0))),"")</f>
        <v/>
      </c>
      <c r="E753" s="388" t="str">
        <f t="array" ref="E753">IFERROR(IF(INDEX('Disaggregation Data'!$K$475:$K$826,MATCH(RIGHT(X753,255),RIGHT('Disaggregation Data'!$J$475:$J$826,255),0))=0,"",INDEX('Disaggregation Data'!$K$475:$K$826,MATCH(RIGHT(X753,255),RIGHT('Disaggregation Data'!J$475:$J$826,255),0))),"")</f>
        <v/>
      </c>
      <c r="F753" s="389" t="str">
        <f t="array" ref="F753">IFERROR(IF(INDEX('Disaggregation Data'!$L$475:$L$826,MATCH(RIGHT(X753,255),RIGHT('Disaggregation Data'!$J$475:$J$826,255),0))=0,"",INDEX('Disaggregation Data'!$L$475:$L$826,MATCH(RIGHT(X753,255),RIGHT('Disaggregation Data'!J$475:$J$826,255),0))),"")</f>
        <v/>
      </c>
      <c r="G753" s="458" t="str">
        <f t="array" ref="G753">IFERROR(IF(INDEX('Disaggregation Data'!$M$475:$M$826,MATCH(RIGHT(X753,255),RIGHT('Disaggregation Data'!$J$475:$J$826,255),0))=0,(E753/F753)*100,INDEX('Disaggregation Data'!$M$475:$M$826,MATCH(RIGHT(X753,255),RIGHT('Disaggregation Data'!J$475:$J$826,255),0))),"")</f>
        <v/>
      </c>
      <c r="H753" s="392" t="str">
        <f t="array" ref="H753">IFERROR(IF(INDEX('Disaggregation Data'!$N$475:$N$826,MATCH(RIGHT(X753,255),RIGHT('Disaggregation Data'!$J$475:$J$826,255),0))=0,"",INDEX('Disaggregation Data'!$N$475:$N$826,MATCH(RIGHT(X753,255),RIGHT('Disaggregation Data'!J$475:$J$826,255),0))),"")</f>
        <v/>
      </c>
      <c r="I753" s="496"/>
      <c r="J753" s="496"/>
      <c r="K753" s="496"/>
      <c r="L753" s="496"/>
      <c r="M753" s="496"/>
      <c r="N753" s="496"/>
      <c r="O753" s="496"/>
      <c r="P753" s="496"/>
      <c r="Q753" s="496"/>
      <c r="R753" s="496"/>
      <c r="S753" s="496"/>
      <c r="T753" s="496"/>
      <c r="U753" s="392" t="str">
        <f t="array" ref="U753">IFERROR(IF(INDEX('Disaggregation Data'!$O$475:$O$826,MATCH(RIGHT(X753,255),RIGHT('Disaggregation Data'!$J$475:$J$826,255),0))=0,"",INDEX('Disaggregation Data'!$O$475:$O$826,MATCH(RIGHT(X753,255),RIGHT('Disaggregation Data'!J$475:$J$826,255),0))),"")</f>
        <v/>
      </c>
      <c r="V753" s="405" t="str">
        <f t="array" ref="V753">IFERROR(IF(INDEX('Disaggregation Data'!$P$475:$P$826,MATCH(RIGHT(X753,255),RIGHT('Disaggregation Data'!$J$475:$J$826,255),0))=0,"",INDEX('Disaggregation Data'!$P$475:$P$826,MATCH(RIGHT(X753,255),RIGHT('Disaggregation Data'!J$475:$J$826,255),0))),"")</f>
        <v/>
      </c>
      <c r="W753" s="497"/>
      <c r="X753" s="497" t="str">
        <f t="shared" si="48"/>
        <v/>
      </c>
      <c r="Y753" s="497">
        <f t="shared" si="49"/>
        <v>106</v>
      </c>
      <c r="Z753" s="497" t="str">
        <f t="shared" si="50"/>
        <v/>
      </c>
      <c r="AA753" s="497" t="b">
        <f t="shared" si="51"/>
        <v>0</v>
      </c>
      <c r="AB753" s="497" t="s">
        <v>2334</v>
      </c>
      <c r="AC753" s="497" t="str">
        <f t="array" ref="AC753">IFERROR(IF(INDEX('Disaggregation Records'!$G$95:$G$183,MATCH(LEFT(Z753,255),LEFT('Disaggregation Records'!$D$95:$D$183,255),0))=0,"",INDEX('Disaggregation Records'!$G$95:$G$183,MATCH(LEFT(Z753,255),LEFT('Disaggregation Records'!$D$95:$D$183,255),0))),"")</f>
        <v/>
      </c>
      <c r="AD753" s="497" t="s">
        <v>829</v>
      </c>
      <c r="AE753" s="218"/>
      <c r="AF753" s="494"/>
      <c r="AG753" s="494"/>
    </row>
    <row r="754" spans="1:33" ht="37.5" customHeight="1" x14ac:dyDescent="0.25">
      <c r="A754" s="367">
        <v>27</v>
      </c>
      <c r="B754" s="386" t="str">
        <f>IFERROR(VLOOKUP(A754,'Coverage Indicators - Section D'!$A$10:$Y$47,25,FALSE),"")</f>
        <v/>
      </c>
      <c r="C754" s="490" t="str">
        <f t="array" ref="C754">IFERROR(IF(INDEX('Disaggregation Records'!$E$95:$E$183,MATCH(RIGHT(Z754,255),RIGHT('Disaggregation Records'!$D$95:$D$183,255),0))=0,"",INDEX('Disaggregation Records'!$E$95:$E$183,MATCH(RIGHT(Z754,255),RIGHT('Disaggregation Records'!$D$95:$D$183,255),0))),"")</f>
        <v/>
      </c>
      <c r="D754" s="490" t="str">
        <f t="array" ref="D754">IFERROR(IF(INDEX('Disaggregation Records'!$F$95:$F$183,MATCH(RIGHT(Z754,255),RIGHT('Disaggregation Records'!$D$95:$D$183,255),0))=0,"",INDEX('Disaggregation Records'!$F$95:$F$183,MATCH(RIGHT(Z754,255),RIGHT('Disaggregation Records'!$D$95:$D$183,255),0))),"")</f>
        <v/>
      </c>
      <c r="E754" s="388" t="str">
        <f t="array" ref="E754">IFERROR(IF(INDEX('Disaggregation Data'!$K$475:$K$826,MATCH(RIGHT(X754,255),RIGHT('Disaggregation Data'!$J$475:$J$826,255),0))=0,"",INDEX('Disaggregation Data'!$K$475:$K$826,MATCH(RIGHT(X754,255),RIGHT('Disaggregation Data'!J$475:$J$826,255),0))),"")</f>
        <v/>
      </c>
      <c r="F754" s="389" t="str">
        <f t="array" ref="F754">IFERROR(IF(INDEX('Disaggregation Data'!$L$475:$L$826,MATCH(RIGHT(X754,255),RIGHT('Disaggregation Data'!$J$475:$J$826,255),0))=0,"",INDEX('Disaggregation Data'!$L$475:$L$826,MATCH(RIGHT(X754,255),RIGHT('Disaggregation Data'!J$475:$J$826,255),0))),"")</f>
        <v/>
      </c>
      <c r="G754" s="458" t="str">
        <f t="array" ref="G754">IFERROR(IF(INDEX('Disaggregation Data'!$M$475:$M$826,MATCH(RIGHT(X754,255),RIGHT('Disaggregation Data'!$J$475:$J$826,255),0))=0,(E754/F754)*100,INDEX('Disaggregation Data'!$M$475:$M$826,MATCH(RIGHT(X754,255),RIGHT('Disaggregation Data'!J$475:$J$826,255),0))),"")</f>
        <v/>
      </c>
      <c r="H754" s="392" t="str">
        <f t="array" ref="H754">IFERROR(IF(INDEX('Disaggregation Data'!$N$475:$N$826,MATCH(RIGHT(X754,255),RIGHT('Disaggregation Data'!$J$475:$J$826,255),0))=0,"",INDEX('Disaggregation Data'!$N$475:$N$826,MATCH(RIGHT(X754,255),RIGHT('Disaggregation Data'!J$475:$J$826,255),0))),"")</f>
        <v/>
      </c>
      <c r="I754" s="496"/>
      <c r="J754" s="496"/>
      <c r="K754" s="496"/>
      <c r="L754" s="496"/>
      <c r="M754" s="496"/>
      <c r="N754" s="496"/>
      <c r="O754" s="496"/>
      <c r="P754" s="496"/>
      <c r="Q754" s="496"/>
      <c r="R754" s="496"/>
      <c r="S754" s="496"/>
      <c r="T754" s="496"/>
      <c r="U754" s="392" t="str">
        <f t="array" ref="U754">IFERROR(IF(INDEX('Disaggregation Data'!$O$475:$O$826,MATCH(RIGHT(X754,255),RIGHT('Disaggregation Data'!$J$475:$J$826,255),0))=0,"",INDEX('Disaggregation Data'!$O$475:$O$826,MATCH(RIGHT(X754,255),RIGHT('Disaggregation Data'!J$475:$J$826,255),0))),"")</f>
        <v/>
      </c>
      <c r="V754" s="405" t="str">
        <f t="array" ref="V754">IFERROR(IF(INDEX('Disaggregation Data'!$P$475:$P$826,MATCH(RIGHT(X754,255),RIGHT('Disaggregation Data'!$J$475:$J$826,255),0))=0,"",INDEX('Disaggregation Data'!$P$475:$P$826,MATCH(RIGHT(X754,255),RIGHT('Disaggregation Data'!J$475:$J$826,255),0))),"")</f>
        <v/>
      </c>
      <c r="W754" s="497"/>
      <c r="X754" s="497" t="str">
        <f t="shared" si="48"/>
        <v/>
      </c>
      <c r="Y754" s="497">
        <f t="shared" si="49"/>
        <v>107</v>
      </c>
      <c r="Z754" s="497" t="str">
        <f t="shared" si="50"/>
        <v/>
      </c>
      <c r="AA754" s="497" t="b">
        <f t="shared" si="51"/>
        <v>0</v>
      </c>
      <c r="AB754" s="497" t="s">
        <v>2335</v>
      </c>
      <c r="AC754" s="497" t="str">
        <f t="array" ref="AC754">IFERROR(IF(INDEX('Disaggregation Records'!$G$95:$G$183,MATCH(LEFT(Z754,255),LEFT('Disaggregation Records'!$D$95:$D$183,255),0))=0,"",INDEX('Disaggregation Records'!$G$95:$G$183,MATCH(LEFT(Z754,255),LEFT('Disaggregation Records'!$D$95:$D$183,255),0))),"")</f>
        <v/>
      </c>
      <c r="AD754" s="497" t="s">
        <v>829</v>
      </c>
      <c r="AE754" s="218"/>
      <c r="AF754" s="494"/>
      <c r="AG754" s="494"/>
    </row>
    <row r="755" spans="1:33" ht="37.5" customHeight="1" x14ac:dyDescent="0.25">
      <c r="A755" s="367">
        <v>27</v>
      </c>
      <c r="B755" s="386" t="str">
        <f>IFERROR(VLOOKUP(A755,'Coverage Indicators - Section D'!$A$10:$Y$47,25,FALSE),"")</f>
        <v/>
      </c>
      <c r="C755" s="490" t="str">
        <f t="array" ref="C755">IFERROR(IF(INDEX('Disaggregation Records'!$E$95:$E$183,MATCH(RIGHT(Z755,255),RIGHT('Disaggregation Records'!$D$95:$D$183,255),0))=0,"",INDEX('Disaggregation Records'!$E$95:$E$183,MATCH(RIGHT(Z755,255),RIGHT('Disaggregation Records'!$D$95:$D$183,255),0))),"")</f>
        <v/>
      </c>
      <c r="D755" s="490" t="str">
        <f t="array" ref="D755">IFERROR(IF(INDEX('Disaggregation Records'!$F$95:$F$183,MATCH(RIGHT(Z755,255),RIGHT('Disaggregation Records'!$D$95:$D$183,255),0))=0,"",INDEX('Disaggregation Records'!$F$95:$F$183,MATCH(RIGHT(Z755,255),RIGHT('Disaggregation Records'!$D$95:$D$183,255),0))),"")</f>
        <v/>
      </c>
      <c r="E755" s="388" t="str">
        <f t="array" ref="E755">IFERROR(IF(INDEX('Disaggregation Data'!$K$475:$K$826,MATCH(RIGHT(X755,255),RIGHT('Disaggregation Data'!$J$475:$J$826,255),0))=0,"",INDEX('Disaggregation Data'!$K$475:$K$826,MATCH(RIGHT(X755,255),RIGHT('Disaggregation Data'!J$475:$J$826,255),0))),"")</f>
        <v/>
      </c>
      <c r="F755" s="389" t="str">
        <f t="array" ref="F755">IFERROR(IF(INDEX('Disaggregation Data'!$L$475:$L$826,MATCH(RIGHT(X755,255),RIGHT('Disaggregation Data'!$J$475:$J$826,255),0))=0,"",INDEX('Disaggregation Data'!$L$475:$L$826,MATCH(RIGHT(X755,255),RIGHT('Disaggregation Data'!J$475:$J$826,255),0))),"")</f>
        <v/>
      </c>
      <c r="G755" s="458" t="str">
        <f t="array" ref="G755">IFERROR(IF(INDEX('Disaggregation Data'!$M$475:$M$826,MATCH(RIGHT(X755,255),RIGHT('Disaggregation Data'!$J$475:$J$826,255),0))=0,(E755/F755)*100,INDEX('Disaggregation Data'!$M$475:$M$826,MATCH(RIGHT(X755,255),RIGHT('Disaggregation Data'!J$475:$J$826,255),0))),"")</f>
        <v/>
      </c>
      <c r="H755" s="392" t="str">
        <f t="array" ref="H755">IFERROR(IF(INDEX('Disaggregation Data'!$N$475:$N$826,MATCH(RIGHT(X755,255),RIGHT('Disaggregation Data'!$J$475:$J$826,255),0))=0,"",INDEX('Disaggregation Data'!$N$475:$N$826,MATCH(RIGHT(X755,255),RIGHT('Disaggregation Data'!J$475:$J$826,255),0))),"")</f>
        <v/>
      </c>
      <c r="I755" s="496"/>
      <c r="J755" s="496"/>
      <c r="K755" s="496"/>
      <c r="L755" s="496"/>
      <c r="M755" s="496"/>
      <c r="N755" s="496"/>
      <c r="O755" s="496"/>
      <c r="P755" s="496"/>
      <c r="Q755" s="496"/>
      <c r="R755" s="496"/>
      <c r="S755" s="496"/>
      <c r="T755" s="496"/>
      <c r="U755" s="392" t="str">
        <f t="array" ref="U755">IFERROR(IF(INDEX('Disaggregation Data'!$O$475:$O$826,MATCH(RIGHT(X755,255),RIGHT('Disaggregation Data'!$J$475:$J$826,255),0))=0,"",INDEX('Disaggregation Data'!$O$475:$O$826,MATCH(RIGHT(X755,255),RIGHT('Disaggregation Data'!J$475:$J$826,255),0))),"")</f>
        <v/>
      </c>
      <c r="V755" s="405" t="str">
        <f t="array" ref="V755">IFERROR(IF(INDEX('Disaggregation Data'!$P$475:$P$826,MATCH(RIGHT(X755,255),RIGHT('Disaggregation Data'!$J$475:$J$826,255),0))=0,"",INDEX('Disaggregation Data'!$P$475:$P$826,MATCH(RIGHT(X755,255),RIGHT('Disaggregation Data'!J$475:$J$826,255),0))),"")</f>
        <v/>
      </c>
      <c r="W755" s="497"/>
      <c r="X755" s="497" t="str">
        <f t="shared" si="48"/>
        <v/>
      </c>
      <c r="Y755" s="497">
        <f t="shared" si="49"/>
        <v>108</v>
      </c>
      <c r="Z755" s="497" t="str">
        <f t="shared" si="50"/>
        <v/>
      </c>
      <c r="AA755" s="497" t="b">
        <f t="shared" si="51"/>
        <v>0</v>
      </c>
      <c r="AB755" s="497" t="s">
        <v>2336</v>
      </c>
      <c r="AC755" s="497" t="str">
        <f t="array" ref="AC755">IFERROR(IF(INDEX('Disaggregation Records'!$G$95:$G$183,MATCH(LEFT(Z755,255),LEFT('Disaggregation Records'!$D$95:$D$183,255),0))=0,"",INDEX('Disaggregation Records'!$G$95:$G$183,MATCH(LEFT(Z755,255),LEFT('Disaggregation Records'!$D$95:$D$183,255),0))),"")</f>
        <v/>
      </c>
      <c r="AD755" s="497" t="s">
        <v>829</v>
      </c>
      <c r="AE755" s="218"/>
      <c r="AF755" s="494"/>
      <c r="AG755" s="494"/>
    </row>
    <row r="756" spans="1:33" ht="37.5" customHeight="1" x14ac:dyDescent="0.25">
      <c r="A756" s="367">
        <v>27</v>
      </c>
      <c r="B756" s="386" t="str">
        <f>IFERROR(VLOOKUP(A756,'Coverage Indicators - Section D'!$A$10:$Y$47,25,FALSE),"")</f>
        <v/>
      </c>
      <c r="C756" s="490" t="str">
        <f t="array" ref="C756">IFERROR(IF(INDEX('Disaggregation Records'!$E$95:$E$183,MATCH(RIGHT(Z756,255),RIGHT('Disaggregation Records'!$D$95:$D$183,255),0))=0,"",INDEX('Disaggregation Records'!$E$95:$E$183,MATCH(RIGHT(Z756,255),RIGHT('Disaggregation Records'!$D$95:$D$183,255),0))),"")</f>
        <v/>
      </c>
      <c r="D756" s="490" t="str">
        <f t="array" ref="D756">IFERROR(IF(INDEX('Disaggregation Records'!$F$95:$F$183,MATCH(RIGHT(Z756,255),RIGHT('Disaggregation Records'!$D$95:$D$183,255),0))=0,"",INDEX('Disaggregation Records'!$F$95:$F$183,MATCH(RIGHT(Z756,255),RIGHT('Disaggregation Records'!$D$95:$D$183,255),0))),"")</f>
        <v/>
      </c>
      <c r="E756" s="388" t="str">
        <f t="array" ref="E756">IFERROR(IF(INDEX('Disaggregation Data'!$K$475:$K$826,MATCH(RIGHT(X756,255),RIGHT('Disaggregation Data'!$J$475:$J$826,255),0))=0,"",INDEX('Disaggregation Data'!$K$475:$K$826,MATCH(RIGHT(X756,255),RIGHT('Disaggregation Data'!J$475:$J$826,255),0))),"")</f>
        <v/>
      </c>
      <c r="F756" s="389" t="str">
        <f t="array" ref="F756">IFERROR(IF(INDEX('Disaggregation Data'!$L$475:$L$826,MATCH(RIGHT(X756,255),RIGHT('Disaggregation Data'!$J$475:$J$826,255),0))=0,"",INDEX('Disaggregation Data'!$L$475:$L$826,MATCH(RIGHT(X756,255),RIGHT('Disaggregation Data'!J$475:$J$826,255),0))),"")</f>
        <v/>
      </c>
      <c r="G756" s="458" t="str">
        <f t="array" ref="G756">IFERROR(IF(INDEX('Disaggregation Data'!$M$475:$M$826,MATCH(RIGHT(X756,255),RIGHT('Disaggregation Data'!$J$475:$J$826,255),0))=0,(E756/F756)*100,INDEX('Disaggregation Data'!$M$475:$M$826,MATCH(RIGHT(X756,255),RIGHT('Disaggregation Data'!J$475:$J$826,255),0))),"")</f>
        <v/>
      </c>
      <c r="H756" s="392" t="str">
        <f t="array" ref="H756">IFERROR(IF(INDEX('Disaggregation Data'!$N$475:$N$826,MATCH(RIGHT(X756,255),RIGHT('Disaggregation Data'!$J$475:$J$826,255),0))=0,"",INDEX('Disaggregation Data'!$N$475:$N$826,MATCH(RIGHT(X756,255),RIGHT('Disaggregation Data'!J$475:$J$826,255),0))),"")</f>
        <v/>
      </c>
      <c r="I756" s="496"/>
      <c r="J756" s="496"/>
      <c r="K756" s="496"/>
      <c r="L756" s="496"/>
      <c r="M756" s="496"/>
      <c r="N756" s="496"/>
      <c r="O756" s="496"/>
      <c r="P756" s="496"/>
      <c r="Q756" s="496"/>
      <c r="R756" s="496"/>
      <c r="S756" s="496"/>
      <c r="T756" s="496"/>
      <c r="U756" s="392" t="str">
        <f t="array" ref="U756">IFERROR(IF(INDEX('Disaggregation Data'!$O$475:$O$826,MATCH(RIGHT(X756,255),RIGHT('Disaggregation Data'!$J$475:$J$826,255),0))=0,"",INDEX('Disaggregation Data'!$O$475:$O$826,MATCH(RIGHT(X756,255),RIGHT('Disaggregation Data'!J$475:$J$826,255),0))),"")</f>
        <v/>
      </c>
      <c r="V756" s="405" t="str">
        <f t="array" ref="V756">IFERROR(IF(INDEX('Disaggregation Data'!$P$475:$P$826,MATCH(RIGHT(X756,255),RIGHT('Disaggregation Data'!$J$475:$J$826,255),0))=0,"",INDEX('Disaggregation Data'!$P$475:$P$826,MATCH(RIGHT(X756,255),RIGHT('Disaggregation Data'!J$475:$J$826,255),0))),"")</f>
        <v/>
      </c>
      <c r="W756" s="497"/>
      <c r="X756" s="497" t="str">
        <f t="shared" si="48"/>
        <v/>
      </c>
      <c r="Y756" s="497">
        <f t="shared" si="49"/>
        <v>109</v>
      </c>
      <c r="Z756" s="497" t="str">
        <f t="shared" si="50"/>
        <v/>
      </c>
      <c r="AA756" s="497" t="b">
        <f t="shared" si="51"/>
        <v>0</v>
      </c>
      <c r="AB756" s="497" t="s">
        <v>2337</v>
      </c>
      <c r="AC756" s="497" t="str">
        <f t="array" ref="AC756">IFERROR(IF(INDEX('Disaggregation Records'!$G$95:$G$183,MATCH(LEFT(Z756,255),LEFT('Disaggregation Records'!$D$95:$D$183,255),0))=0,"",INDEX('Disaggregation Records'!$G$95:$G$183,MATCH(LEFT(Z756,255),LEFT('Disaggregation Records'!$D$95:$D$183,255),0))),"")</f>
        <v/>
      </c>
      <c r="AD756" s="497" t="s">
        <v>829</v>
      </c>
      <c r="AE756" s="218"/>
      <c r="AF756" s="494"/>
      <c r="AG756" s="494"/>
    </row>
    <row r="757" spans="1:33" ht="37.5" customHeight="1" x14ac:dyDescent="0.25">
      <c r="A757" s="367">
        <v>28</v>
      </c>
      <c r="B757" s="386" t="str">
        <f>IFERROR(VLOOKUP(A757,'Coverage Indicators - Section D'!$A$10:$Y$47,25,FALSE),"")</f>
        <v/>
      </c>
      <c r="C757" s="490" t="str">
        <f t="array" ref="C757">IFERROR(IF(INDEX('Disaggregation Records'!$E$95:$E$183,MATCH(RIGHT(Z757,255),RIGHT('Disaggregation Records'!$D$95:$D$183,255),0))=0,"",INDEX('Disaggregation Records'!$E$95:$E$183,MATCH(RIGHT(Z757,255),RIGHT('Disaggregation Records'!$D$95:$D$183,255),0))),"")</f>
        <v/>
      </c>
      <c r="D757" s="490" t="str">
        <f t="array" ref="D757">IFERROR(IF(INDEX('Disaggregation Records'!$F$95:$F$183,MATCH(RIGHT(Z757,255),RIGHT('Disaggregation Records'!$D$95:$D$183,255),0))=0,"",INDEX('Disaggregation Records'!$F$95:$F$183,MATCH(RIGHT(Z757,255),RIGHT('Disaggregation Records'!$D$95:$D$183,255),0))),"")</f>
        <v/>
      </c>
      <c r="E757" s="388" t="str">
        <f t="array" ref="E757">IFERROR(IF(INDEX('Disaggregation Data'!$K$475:$K$826,MATCH(RIGHT(X757,255),RIGHT('Disaggregation Data'!$J$475:$J$826,255),0))=0,"",INDEX('Disaggregation Data'!$K$475:$K$826,MATCH(RIGHT(X757,255),RIGHT('Disaggregation Data'!J$475:$J$826,255),0))),"")</f>
        <v/>
      </c>
      <c r="F757" s="389" t="str">
        <f t="array" ref="F757">IFERROR(IF(INDEX('Disaggregation Data'!$L$475:$L$826,MATCH(RIGHT(X757,255),RIGHT('Disaggregation Data'!$J$475:$J$826,255),0))=0,"",INDEX('Disaggregation Data'!$L$475:$L$826,MATCH(RIGHT(X757,255),RIGHT('Disaggregation Data'!J$475:$J$826,255),0))),"")</f>
        <v/>
      </c>
      <c r="G757" s="458" t="str">
        <f t="array" ref="G757">IFERROR(IF(INDEX('Disaggregation Data'!$M$475:$M$826,MATCH(RIGHT(X757,255),RIGHT('Disaggregation Data'!$J$475:$J$826,255),0))=0,(E757/F757)*100,INDEX('Disaggregation Data'!$M$475:$M$826,MATCH(RIGHT(X757,255),RIGHT('Disaggregation Data'!J$475:$J$826,255),0))),"")</f>
        <v/>
      </c>
      <c r="H757" s="392" t="str">
        <f t="array" ref="H757">IFERROR(IF(INDEX('Disaggregation Data'!$N$475:$N$826,MATCH(RIGHT(X757,255),RIGHT('Disaggregation Data'!$J$475:$J$826,255),0))=0,"",INDEX('Disaggregation Data'!$N$475:$N$826,MATCH(RIGHT(X757,255),RIGHT('Disaggregation Data'!J$475:$J$826,255),0))),"")</f>
        <v/>
      </c>
      <c r="I757" s="496"/>
      <c r="J757" s="496"/>
      <c r="K757" s="496"/>
      <c r="L757" s="496"/>
      <c r="M757" s="496"/>
      <c r="N757" s="496"/>
      <c r="O757" s="496"/>
      <c r="P757" s="496"/>
      <c r="Q757" s="496"/>
      <c r="R757" s="496"/>
      <c r="S757" s="496"/>
      <c r="T757" s="496"/>
      <c r="U757" s="392" t="str">
        <f t="array" ref="U757">IFERROR(IF(INDEX('Disaggregation Data'!$O$475:$O$826,MATCH(RIGHT(X757,255),RIGHT('Disaggregation Data'!$J$475:$J$826,255),0))=0,"",INDEX('Disaggregation Data'!$O$475:$O$826,MATCH(RIGHT(X757,255),RIGHT('Disaggregation Data'!J$475:$J$826,255),0))),"")</f>
        <v/>
      </c>
      <c r="V757" s="405" t="str">
        <f t="array" ref="V757">IFERROR(IF(INDEX('Disaggregation Data'!$P$475:$P$826,MATCH(RIGHT(X757,255),RIGHT('Disaggregation Data'!$J$475:$J$826,255),0))=0,"",INDEX('Disaggregation Data'!$P$475:$P$826,MATCH(RIGHT(X757,255),RIGHT('Disaggregation Data'!J$475:$J$826,255),0))),"")</f>
        <v/>
      </c>
      <c r="W757" s="497"/>
      <c r="X757" s="497" t="str">
        <f t="shared" si="48"/>
        <v/>
      </c>
      <c r="Y757" s="497">
        <f t="shared" si="49"/>
        <v>110</v>
      </c>
      <c r="Z757" s="497" t="str">
        <f t="shared" si="50"/>
        <v/>
      </c>
      <c r="AA757" s="497" t="b">
        <f t="shared" si="51"/>
        <v>0</v>
      </c>
      <c r="AB757" s="497" t="s">
        <v>2338</v>
      </c>
      <c r="AC757" s="497" t="str">
        <f t="array" ref="AC757">IFERROR(IF(INDEX('Disaggregation Records'!$G$95:$G$183,MATCH(LEFT(Z757,255),LEFT('Disaggregation Records'!$D$95:$D$183,255),0))=0,"",INDEX('Disaggregation Records'!$G$95:$G$183,MATCH(LEFT(Z757,255),LEFT('Disaggregation Records'!$D$95:$D$183,255),0))),"")</f>
        <v/>
      </c>
      <c r="AD757" s="497" t="s">
        <v>830</v>
      </c>
      <c r="AE757" s="218"/>
      <c r="AF757" s="494"/>
      <c r="AG757" s="494"/>
    </row>
    <row r="758" spans="1:33" ht="37.5" customHeight="1" x14ac:dyDescent="0.25">
      <c r="A758" s="367">
        <v>28</v>
      </c>
      <c r="B758" s="386" t="str">
        <f>IFERROR(VLOOKUP(A758,'Coverage Indicators - Section D'!$A$10:$Y$47,25,FALSE),"")</f>
        <v/>
      </c>
      <c r="C758" s="490" t="str">
        <f t="array" ref="C758">IFERROR(IF(INDEX('Disaggregation Records'!$E$95:$E$183,MATCH(RIGHT(Z758,255),RIGHT('Disaggregation Records'!$D$95:$D$183,255),0))=0,"",INDEX('Disaggregation Records'!$E$95:$E$183,MATCH(RIGHT(Z758,255),RIGHT('Disaggregation Records'!$D$95:$D$183,255),0))),"")</f>
        <v/>
      </c>
      <c r="D758" s="490" t="str">
        <f t="array" ref="D758">IFERROR(IF(INDEX('Disaggregation Records'!$F$95:$F$183,MATCH(RIGHT(Z758,255),RIGHT('Disaggregation Records'!$D$95:$D$183,255),0))=0,"",INDEX('Disaggregation Records'!$F$95:$F$183,MATCH(RIGHT(Z758,255),RIGHT('Disaggregation Records'!$D$95:$D$183,255),0))),"")</f>
        <v/>
      </c>
      <c r="E758" s="388" t="str">
        <f t="array" ref="E758">IFERROR(IF(INDEX('Disaggregation Data'!$K$475:$K$826,MATCH(RIGHT(X758,255),RIGHT('Disaggregation Data'!$J$475:$J$826,255),0))=0,"",INDEX('Disaggregation Data'!$K$475:$K$826,MATCH(RIGHT(X758,255),RIGHT('Disaggregation Data'!J$475:$J$826,255),0))),"")</f>
        <v/>
      </c>
      <c r="F758" s="389" t="str">
        <f t="array" ref="F758">IFERROR(IF(INDEX('Disaggregation Data'!$L$475:$L$826,MATCH(RIGHT(X758,255),RIGHT('Disaggregation Data'!$J$475:$J$826,255),0))=0,"",INDEX('Disaggregation Data'!$L$475:$L$826,MATCH(RIGHT(X758,255),RIGHT('Disaggregation Data'!J$475:$J$826,255),0))),"")</f>
        <v/>
      </c>
      <c r="G758" s="458" t="str">
        <f t="array" ref="G758">IFERROR(IF(INDEX('Disaggregation Data'!$M$475:$M$826,MATCH(RIGHT(X758,255),RIGHT('Disaggregation Data'!$J$475:$J$826,255),0))=0,(E758/F758)*100,INDEX('Disaggregation Data'!$M$475:$M$826,MATCH(RIGHT(X758,255),RIGHT('Disaggregation Data'!J$475:$J$826,255),0))),"")</f>
        <v/>
      </c>
      <c r="H758" s="392" t="str">
        <f t="array" ref="H758">IFERROR(IF(INDEX('Disaggregation Data'!$N$475:$N$826,MATCH(RIGHT(X758,255),RIGHT('Disaggregation Data'!$J$475:$J$826,255),0))=0,"",INDEX('Disaggregation Data'!$N$475:$N$826,MATCH(RIGHT(X758,255),RIGHT('Disaggregation Data'!J$475:$J$826,255),0))),"")</f>
        <v/>
      </c>
      <c r="I758" s="496"/>
      <c r="J758" s="496"/>
      <c r="K758" s="496"/>
      <c r="L758" s="496"/>
      <c r="M758" s="496"/>
      <c r="N758" s="496"/>
      <c r="O758" s="496"/>
      <c r="P758" s="496"/>
      <c r="Q758" s="496"/>
      <c r="R758" s="496"/>
      <c r="S758" s="496"/>
      <c r="T758" s="496"/>
      <c r="U758" s="392" t="str">
        <f t="array" ref="U758">IFERROR(IF(INDEX('Disaggregation Data'!$O$475:$O$826,MATCH(RIGHT(X758,255),RIGHT('Disaggregation Data'!$J$475:$J$826,255),0))=0,"",INDEX('Disaggregation Data'!$O$475:$O$826,MATCH(RIGHT(X758,255),RIGHT('Disaggregation Data'!J$475:$J$826,255),0))),"")</f>
        <v/>
      </c>
      <c r="V758" s="405" t="str">
        <f t="array" ref="V758">IFERROR(IF(INDEX('Disaggregation Data'!$P$475:$P$826,MATCH(RIGHT(X758,255),RIGHT('Disaggregation Data'!$J$475:$J$826,255),0))=0,"",INDEX('Disaggregation Data'!$P$475:$P$826,MATCH(RIGHT(X758,255),RIGHT('Disaggregation Data'!J$475:$J$826,255),0))),"")</f>
        <v/>
      </c>
      <c r="W758" s="497"/>
      <c r="X758" s="497" t="str">
        <f t="shared" si="48"/>
        <v/>
      </c>
      <c r="Y758" s="497">
        <f t="shared" si="49"/>
        <v>111</v>
      </c>
      <c r="Z758" s="497" t="str">
        <f t="shared" si="50"/>
        <v/>
      </c>
      <c r="AA758" s="497" t="b">
        <f t="shared" si="51"/>
        <v>0</v>
      </c>
      <c r="AB758" s="497" t="s">
        <v>2339</v>
      </c>
      <c r="AC758" s="497" t="str">
        <f t="array" ref="AC758">IFERROR(IF(INDEX('Disaggregation Records'!$G$95:$G$183,MATCH(LEFT(Z758,255),LEFT('Disaggregation Records'!$D$95:$D$183,255),0))=0,"",INDEX('Disaggregation Records'!$G$95:$G$183,MATCH(LEFT(Z758,255),LEFT('Disaggregation Records'!$D$95:$D$183,255),0))),"")</f>
        <v/>
      </c>
      <c r="AD758" s="497" t="s">
        <v>830</v>
      </c>
      <c r="AE758" s="218"/>
      <c r="AF758" s="494"/>
      <c r="AG758" s="494"/>
    </row>
    <row r="759" spans="1:33" ht="37.5" customHeight="1" x14ac:dyDescent="0.25">
      <c r="A759" s="367">
        <v>28</v>
      </c>
      <c r="B759" s="386" t="str">
        <f>IFERROR(VLOOKUP(A759,'Coverage Indicators - Section D'!$A$10:$Y$47,25,FALSE),"")</f>
        <v/>
      </c>
      <c r="C759" s="490" t="str">
        <f t="array" ref="C759">IFERROR(IF(INDEX('Disaggregation Records'!$E$95:$E$183,MATCH(RIGHT(Z759,255),RIGHT('Disaggregation Records'!$D$95:$D$183,255),0))=0,"",INDEX('Disaggregation Records'!$E$95:$E$183,MATCH(RIGHT(Z759,255),RIGHT('Disaggregation Records'!$D$95:$D$183,255),0))),"")</f>
        <v/>
      </c>
      <c r="D759" s="490" t="str">
        <f t="array" ref="D759">IFERROR(IF(INDEX('Disaggregation Records'!$F$95:$F$183,MATCH(RIGHT(Z759,255),RIGHT('Disaggregation Records'!$D$95:$D$183,255),0))=0,"",INDEX('Disaggregation Records'!$F$95:$F$183,MATCH(RIGHT(Z759,255),RIGHT('Disaggregation Records'!$D$95:$D$183,255),0))),"")</f>
        <v/>
      </c>
      <c r="E759" s="388" t="str">
        <f t="array" ref="E759">IFERROR(IF(INDEX('Disaggregation Data'!$K$475:$K$826,MATCH(RIGHT(X759,255),RIGHT('Disaggregation Data'!$J$475:$J$826,255),0))=0,"",INDEX('Disaggregation Data'!$K$475:$K$826,MATCH(RIGHT(X759,255),RIGHT('Disaggregation Data'!J$475:$J$826,255),0))),"")</f>
        <v/>
      </c>
      <c r="F759" s="389" t="str">
        <f t="array" ref="F759">IFERROR(IF(INDEX('Disaggregation Data'!$L$475:$L$826,MATCH(RIGHT(X759,255),RIGHT('Disaggregation Data'!$J$475:$J$826,255),0))=0,"",INDEX('Disaggregation Data'!$L$475:$L$826,MATCH(RIGHT(X759,255),RIGHT('Disaggregation Data'!J$475:$J$826,255),0))),"")</f>
        <v/>
      </c>
      <c r="G759" s="458" t="str">
        <f t="array" ref="G759">IFERROR(IF(INDEX('Disaggregation Data'!$M$475:$M$826,MATCH(RIGHT(X759,255),RIGHT('Disaggregation Data'!$J$475:$J$826,255),0))=0,(E759/F759)*100,INDEX('Disaggregation Data'!$M$475:$M$826,MATCH(RIGHT(X759,255),RIGHT('Disaggregation Data'!J$475:$J$826,255),0))),"")</f>
        <v/>
      </c>
      <c r="H759" s="392" t="str">
        <f t="array" ref="H759">IFERROR(IF(INDEX('Disaggregation Data'!$N$475:$N$826,MATCH(RIGHT(X759,255),RIGHT('Disaggregation Data'!$J$475:$J$826,255),0))=0,"",INDEX('Disaggregation Data'!$N$475:$N$826,MATCH(RIGHT(X759,255),RIGHT('Disaggregation Data'!J$475:$J$826,255),0))),"")</f>
        <v/>
      </c>
      <c r="I759" s="496"/>
      <c r="J759" s="496"/>
      <c r="K759" s="496"/>
      <c r="L759" s="496"/>
      <c r="M759" s="496"/>
      <c r="N759" s="496"/>
      <c r="O759" s="496"/>
      <c r="P759" s="496"/>
      <c r="Q759" s="496"/>
      <c r="R759" s="496"/>
      <c r="S759" s="496"/>
      <c r="T759" s="496"/>
      <c r="U759" s="392" t="str">
        <f t="array" ref="U759">IFERROR(IF(INDEX('Disaggregation Data'!$O$475:$O$826,MATCH(RIGHT(X759,255),RIGHT('Disaggregation Data'!$J$475:$J$826,255),0))=0,"",INDEX('Disaggregation Data'!$O$475:$O$826,MATCH(RIGHT(X759,255),RIGHT('Disaggregation Data'!J$475:$J$826,255),0))),"")</f>
        <v/>
      </c>
      <c r="V759" s="405" t="str">
        <f t="array" ref="V759">IFERROR(IF(INDEX('Disaggregation Data'!$P$475:$P$826,MATCH(RIGHT(X759,255),RIGHT('Disaggregation Data'!$J$475:$J$826,255),0))=0,"",INDEX('Disaggregation Data'!$P$475:$P$826,MATCH(RIGHT(X759,255),RIGHT('Disaggregation Data'!J$475:$J$826,255),0))),"")</f>
        <v/>
      </c>
      <c r="W759" s="497"/>
      <c r="X759" s="497" t="str">
        <f t="shared" si="48"/>
        <v/>
      </c>
      <c r="Y759" s="497">
        <f t="shared" si="49"/>
        <v>112</v>
      </c>
      <c r="Z759" s="497" t="str">
        <f t="shared" si="50"/>
        <v/>
      </c>
      <c r="AA759" s="497" t="b">
        <f t="shared" si="51"/>
        <v>0</v>
      </c>
      <c r="AB759" s="497" t="s">
        <v>2340</v>
      </c>
      <c r="AC759" s="497" t="str">
        <f t="array" ref="AC759">IFERROR(IF(INDEX('Disaggregation Records'!$G$95:$G$183,MATCH(LEFT(Z759,255),LEFT('Disaggregation Records'!$D$95:$D$183,255),0))=0,"",INDEX('Disaggregation Records'!$G$95:$G$183,MATCH(LEFT(Z759,255),LEFT('Disaggregation Records'!$D$95:$D$183,255),0))),"")</f>
        <v/>
      </c>
      <c r="AD759" s="497" t="s">
        <v>830</v>
      </c>
      <c r="AE759" s="218"/>
      <c r="AF759" s="494"/>
      <c r="AG759" s="494"/>
    </row>
    <row r="760" spans="1:33" ht="37.5" customHeight="1" x14ac:dyDescent="0.25">
      <c r="A760" s="367">
        <v>28</v>
      </c>
      <c r="B760" s="386" t="str">
        <f>IFERROR(VLOOKUP(A760,'Coverage Indicators - Section D'!$A$10:$Y$47,25,FALSE),"")</f>
        <v/>
      </c>
      <c r="C760" s="490" t="str">
        <f t="array" ref="C760">IFERROR(IF(INDEX('Disaggregation Records'!$E$95:$E$183,MATCH(RIGHT(Z760,255),RIGHT('Disaggregation Records'!$D$95:$D$183,255),0))=0,"",INDEX('Disaggregation Records'!$E$95:$E$183,MATCH(RIGHT(Z760,255),RIGHT('Disaggregation Records'!$D$95:$D$183,255),0))),"")</f>
        <v/>
      </c>
      <c r="D760" s="490" t="str">
        <f t="array" ref="D760">IFERROR(IF(INDEX('Disaggregation Records'!$F$95:$F$183,MATCH(RIGHT(Z760,255),RIGHT('Disaggregation Records'!$D$95:$D$183,255),0))=0,"",INDEX('Disaggregation Records'!$F$95:$F$183,MATCH(RIGHT(Z760,255),RIGHT('Disaggregation Records'!$D$95:$D$183,255),0))),"")</f>
        <v/>
      </c>
      <c r="E760" s="388" t="str">
        <f t="array" ref="E760">IFERROR(IF(INDEX('Disaggregation Data'!$K$475:$K$826,MATCH(RIGHT(X760,255),RIGHT('Disaggregation Data'!$J$475:$J$826,255),0))=0,"",INDEX('Disaggregation Data'!$K$475:$K$826,MATCH(RIGHT(X760,255),RIGHT('Disaggregation Data'!J$475:$J$826,255),0))),"")</f>
        <v/>
      </c>
      <c r="F760" s="389" t="str">
        <f t="array" ref="F760">IFERROR(IF(INDEX('Disaggregation Data'!$L$475:$L$826,MATCH(RIGHT(X760,255),RIGHT('Disaggregation Data'!$J$475:$J$826,255),0))=0,"",INDEX('Disaggregation Data'!$L$475:$L$826,MATCH(RIGHT(X760,255),RIGHT('Disaggregation Data'!J$475:$J$826,255),0))),"")</f>
        <v/>
      </c>
      <c r="G760" s="458" t="str">
        <f t="array" ref="G760">IFERROR(IF(INDEX('Disaggregation Data'!$M$475:$M$826,MATCH(RIGHT(X760,255),RIGHT('Disaggregation Data'!$J$475:$J$826,255),0))=0,(E760/F760)*100,INDEX('Disaggregation Data'!$M$475:$M$826,MATCH(RIGHT(X760,255),RIGHT('Disaggregation Data'!J$475:$J$826,255),0))),"")</f>
        <v/>
      </c>
      <c r="H760" s="392" t="str">
        <f t="array" ref="H760">IFERROR(IF(INDEX('Disaggregation Data'!$N$475:$N$826,MATCH(RIGHT(X760,255),RIGHT('Disaggregation Data'!$J$475:$J$826,255),0))=0,"",INDEX('Disaggregation Data'!$N$475:$N$826,MATCH(RIGHT(X760,255),RIGHT('Disaggregation Data'!J$475:$J$826,255),0))),"")</f>
        <v/>
      </c>
      <c r="I760" s="496"/>
      <c r="J760" s="496"/>
      <c r="K760" s="496"/>
      <c r="L760" s="496"/>
      <c r="M760" s="496"/>
      <c r="N760" s="496"/>
      <c r="O760" s="496"/>
      <c r="P760" s="496"/>
      <c r="Q760" s="496"/>
      <c r="R760" s="496"/>
      <c r="S760" s="496"/>
      <c r="T760" s="496"/>
      <c r="U760" s="392" t="str">
        <f t="array" ref="U760">IFERROR(IF(INDEX('Disaggregation Data'!$O$475:$O$826,MATCH(RIGHT(X760,255),RIGHT('Disaggregation Data'!$J$475:$J$826,255),0))=0,"",INDEX('Disaggregation Data'!$O$475:$O$826,MATCH(RIGHT(X760,255),RIGHT('Disaggregation Data'!J$475:$J$826,255),0))),"")</f>
        <v/>
      </c>
      <c r="V760" s="405" t="str">
        <f t="array" ref="V760">IFERROR(IF(INDEX('Disaggregation Data'!$P$475:$P$826,MATCH(RIGHT(X760,255),RIGHT('Disaggregation Data'!$J$475:$J$826,255),0))=0,"",INDEX('Disaggregation Data'!$P$475:$P$826,MATCH(RIGHT(X760,255),RIGHT('Disaggregation Data'!J$475:$J$826,255),0))),"")</f>
        <v/>
      </c>
      <c r="W760" s="497"/>
      <c r="X760" s="497" t="str">
        <f t="shared" si="48"/>
        <v/>
      </c>
      <c r="Y760" s="497">
        <f t="shared" si="49"/>
        <v>113</v>
      </c>
      <c r="Z760" s="497" t="str">
        <f t="shared" si="50"/>
        <v/>
      </c>
      <c r="AA760" s="497" t="b">
        <f t="shared" si="51"/>
        <v>0</v>
      </c>
      <c r="AB760" s="497" t="s">
        <v>2341</v>
      </c>
      <c r="AC760" s="497" t="str">
        <f t="array" ref="AC760">IFERROR(IF(INDEX('Disaggregation Records'!$G$95:$G$183,MATCH(LEFT(Z760,255),LEFT('Disaggregation Records'!$D$95:$D$183,255),0))=0,"",INDEX('Disaggregation Records'!$G$95:$G$183,MATCH(LEFT(Z760,255),LEFT('Disaggregation Records'!$D$95:$D$183,255),0))),"")</f>
        <v/>
      </c>
      <c r="AD760" s="497" t="s">
        <v>830</v>
      </c>
      <c r="AE760" s="218"/>
      <c r="AF760" s="494"/>
      <c r="AG760" s="494"/>
    </row>
    <row r="761" spans="1:33" ht="37.5" customHeight="1" x14ac:dyDescent="0.25">
      <c r="A761" s="367">
        <v>28</v>
      </c>
      <c r="B761" s="386" t="str">
        <f>IFERROR(VLOOKUP(A761,'Coverage Indicators - Section D'!$A$10:$Y$47,25,FALSE),"")</f>
        <v/>
      </c>
      <c r="C761" s="490" t="str">
        <f t="array" ref="C761">IFERROR(IF(INDEX('Disaggregation Records'!$E$95:$E$183,MATCH(RIGHT(Z761,255),RIGHT('Disaggregation Records'!$D$95:$D$183,255),0))=0,"",INDEX('Disaggregation Records'!$E$95:$E$183,MATCH(RIGHT(Z761,255),RIGHT('Disaggregation Records'!$D$95:$D$183,255),0))),"")</f>
        <v/>
      </c>
      <c r="D761" s="490" t="str">
        <f t="array" ref="D761">IFERROR(IF(INDEX('Disaggregation Records'!$F$95:$F$183,MATCH(RIGHT(Z761,255),RIGHT('Disaggregation Records'!$D$95:$D$183,255),0))=0,"",INDEX('Disaggregation Records'!$F$95:$F$183,MATCH(RIGHT(Z761,255),RIGHT('Disaggregation Records'!$D$95:$D$183,255),0))),"")</f>
        <v/>
      </c>
      <c r="E761" s="388" t="str">
        <f t="array" ref="E761">IFERROR(IF(INDEX('Disaggregation Data'!$K$475:$K$826,MATCH(RIGHT(X761,255),RIGHT('Disaggregation Data'!$J$475:$J$826,255),0))=0,"",INDEX('Disaggregation Data'!$K$475:$K$826,MATCH(RIGHT(X761,255),RIGHT('Disaggregation Data'!J$475:$J$826,255),0))),"")</f>
        <v/>
      </c>
      <c r="F761" s="389" t="str">
        <f t="array" ref="F761">IFERROR(IF(INDEX('Disaggregation Data'!$L$475:$L$826,MATCH(RIGHT(X761,255),RIGHT('Disaggregation Data'!$J$475:$J$826,255),0))=0,"",INDEX('Disaggregation Data'!$L$475:$L$826,MATCH(RIGHT(X761,255),RIGHT('Disaggregation Data'!J$475:$J$826,255),0))),"")</f>
        <v/>
      </c>
      <c r="G761" s="458" t="str">
        <f t="array" ref="G761">IFERROR(IF(INDEX('Disaggregation Data'!$M$475:$M$826,MATCH(RIGHT(X761,255),RIGHT('Disaggregation Data'!$J$475:$J$826,255),0))=0,(E761/F761)*100,INDEX('Disaggregation Data'!$M$475:$M$826,MATCH(RIGHT(X761,255),RIGHT('Disaggregation Data'!J$475:$J$826,255),0))),"")</f>
        <v/>
      </c>
      <c r="H761" s="392" t="str">
        <f t="array" ref="H761">IFERROR(IF(INDEX('Disaggregation Data'!$N$475:$N$826,MATCH(RIGHT(X761,255),RIGHT('Disaggregation Data'!$J$475:$J$826,255),0))=0,"",INDEX('Disaggregation Data'!$N$475:$N$826,MATCH(RIGHT(X761,255),RIGHT('Disaggregation Data'!J$475:$J$826,255),0))),"")</f>
        <v/>
      </c>
      <c r="I761" s="496"/>
      <c r="J761" s="496"/>
      <c r="K761" s="496"/>
      <c r="L761" s="496"/>
      <c r="M761" s="496"/>
      <c r="N761" s="496"/>
      <c r="O761" s="496"/>
      <c r="P761" s="496"/>
      <c r="Q761" s="496"/>
      <c r="R761" s="496"/>
      <c r="S761" s="496"/>
      <c r="T761" s="496"/>
      <c r="U761" s="392" t="str">
        <f t="array" ref="U761">IFERROR(IF(INDEX('Disaggregation Data'!$O$475:$O$826,MATCH(RIGHT(X761,255),RIGHT('Disaggregation Data'!$J$475:$J$826,255),0))=0,"",INDEX('Disaggregation Data'!$O$475:$O$826,MATCH(RIGHT(X761,255),RIGHT('Disaggregation Data'!J$475:$J$826,255),0))),"")</f>
        <v/>
      </c>
      <c r="V761" s="405" t="str">
        <f t="array" ref="V761">IFERROR(IF(INDEX('Disaggregation Data'!$P$475:$P$826,MATCH(RIGHT(X761,255),RIGHT('Disaggregation Data'!$J$475:$J$826,255),0))=0,"",INDEX('Disaggregation Data'!$P$475:$P$826,MATCH(RIGHT(X761,255),RIGHT('Disaggregation Data'!J$475:$J$826,255),0))),"")</f>
        <v/>
      </c>
      <c r="W761" s="497"/>
      <c r="X761" s="497" t="str">
        <f t="shared" si="48"/>
        <v/>
      </c>
      <c r="Y761" s="497">
        <f t="shared" si="49"/>
        <v>114</v>
      </c>
      <c r="Z761" s="497" t="str">
        <f t="shared" si="50"/>
        <v/>
      </c>
      <c r="AA761" s="497" t="b">
        <f t="shared" si="51"/>
        <v>0</v>
      </c>
      <c r="AB761" s="497" t="s">
        <v>2342</v>
      </c>
      <c r="AC761" s="497" t="str">
        <f t="array" ref="AC761">IFERROR(IF(INDEX('Disaggregation Records'!$G$95:$G$183,MATCH(LEFT(Z761,255),LEFT('Disaggregation Records'!$D$95:$D$183,255),0))=0,"",INDEX('Disaggregation Records'!$G$95:$G$183,MATCH(LEFT(Z761,255),LEFT('Disaggregation Records'!$D$95:$D$183,255),0))),"")</f>
        <v/>
      </c>
      <c r="AD761" s="497" t="s">
        <v>830</v>
      </c>
      <c r="AE761" s="218"/>
      <c r="AF761" s="494"/>
      <c r="AG761" s="494"/>
    </row>
    <row r="762" spans="1:33" ht="37.5" customHeight="1" x14ac:dyDescent="0.25">
      <c r="A762" s="367">
        <v>28</v>
      </c>
      <c r="B762" s="386" t="str">
        <f>IFERROR(VLOOKUP(A762,'Coverage Indicators - Section D'!$A$10:$Y$47,25,FALSE),"")</f>
        <v/>
      </c>
      <c r="C762" s="490" t="str">
        <f t="array" ref="C762">IFERROR(IF(INDEX('Disaggregation Records'!$E$95:$E$183,MATCH(RIGHT(Z762,255),RIGHT('Disaggregation Records'!$D$95:$D$183,255),0))=0,"",INDEX('Disaggregation Records'!$E$95:$E$183,MATCH(RIGHT(Z762,255),RIGHT('Disaggregation Records'!$D$95:$D$183,255),0))),"")</f>
        <v/>
      </c>
      <c r="D762" s="490" t="str">
        <f t="array" ref="D762">IFERROR(IF(INDEX('Disaggregation Records'!$F$95:$F$183,MATCH(RIGHT(Z762,255),RIGHT('Disaggregation Records'!$D$95:$D$183,255),0))=0,"",INDEX('Disaggregation Records'!$F$95:$F$183,MATCH(RIGHT(Z762,255),RIGHT('Disaggregation Records'!$D$95:$D$183,255),0))),"")</f>
        <v/>
      </c>
      <c r="E762" s="388" t="str">
        <f t="array" ref="E762">IFERROR(IF(INDEX('Disaggregation Data'!$K$475:$K$826,MATCH(RIGHT(X762,255),RIGHT('Disaggregation Data'!$J$475:$J$826,255),0))=0,"",INDEX('Disaggregation Data'!$K$475:$K$826,MATCH(RIGHT(X762,255),RIGHT('Disaggregation Data'!J$475:$J$826,255),0))),"")</f>
        <v/>
      </c>
      <c r="F762" s="389" t="str">
        <f t="array" ref="F762">IFERROR(IF(INDEX('Disaggregation Data'!$L$475:$L$826,MATCH(RIGHT(X762,255),RIGHT('Disaggregation Data'!$J$475:$J$826,255),0))=0,"",INDEX('Disaggregation Data'!$L$475:$L$826,MATCH(RIGHT(X762,255),RIGHT('Disaggregation Data'!J$475:$J$826,255),0))),"")</f>
        <v/>
      </c>
      <c r="G762" s="458" t="str">
        <f t="array" ref="G762">IFERROR(IF(INDEX('Disaggregation Data'!$M$475:$M$826,MATCH(RIGHT(X762,255),RIGHT('Disaggregation Data'!$J$475:$J$826,255),0))=0,(E762/F762)*100,INDEX('Disaggregation Data'!$M$475:$M$826,MATCH(RIGHT(X762,255),RIGHT('Disaggregation Data'!J$475:$J$826,255),0))),"")</f>
        <v/>
      </c>
      <c r="H762" s="392" t="str">
        <f t="array" ref="H762">IFERROR(IF(INDEX('Disaggregation Data'!$N$475:$N$826,MATCH(RIGHT(X762,255),RIGHT('Disaggregation Data'!$J$475:$J$826,255),0))=0,"",INDEX('Disaggregation Data'!$N$475:$N$826,MATCH(RIGHT(X762,255),RIGHT('Disaggregation Data'!J$475:$J$826,255),0))),"")</f>
        <v/>
      </c>
      <c r="I762" s="496"/>
      <c r="J762" s="496"/>
      <c r="K762" s="496"/>
      <c r="L762" s="496"/>
      <c r="M762" s="496"/>
      <c r="N762" s="496"/>
      <c r="O762" s="496"/>
      <c r="P762" s="496"/>
      <c r="Q762" s="496"/>
      <c r="R762" s="496"/>
      <c r="S762" s="496"/>
      <c r="T762" s="496"/>
      <c r="U762" s="392" t="str">
        <f t="array" ref="U762">IFERROR(IF(INDEX('Disaggregation Data'!$O$475:$O$826,MATCH(RIGHT(X762,255),RIGHT('Disaggregation Data'!$J$475:$J$826,255),0))=0,"",INDEX('Disaggregation Data'!$O$475:$O$826,MATCH(RIGHT(X762,255),RIGHT('Disaggregation Data'!J$475:$J$826,255),0))),"")</f>
        <v/>
      </c>
      <c r="V762" s="405" t="str">
        <f t="array" ref="V762">IFERROR(IF(INDEX('Disaggregation Data'!$P$475:$P$826,MATCH(RIGHT(X762,255),RIGHT('Disaggregation Data'!$J$475:$J$826,255),0))=0,"",INDEX('Disaggregation Data'!$P$475:$P$826,MATCH(RIGHT(X762,255),RIGHT('Disaggregation Data'!J$475:$J$826,255),0))),"")</f>
        <v/>
      </c>
      <c r="W762" s="497"/>
      <c r="X762" s="497" t="str">
        <f t="shared" si="48"/>
        <v/>
      </c>
      <c r="Y762" s="497">
        <f t="shared" si="49"/>
        <v>115</v>
      </c>
      <c r="Z762" s="497" t="str">
        <f t="shared" si="50"/>
        <v/>
      </c>
      <c r="AA762" s="497" t="b">
        <f t="shared" si="51"/>
        <v>0</v>
      </c>
      <c r="AB762" s="497" t="s">
        <v>2343</v>
      </c>
      <c r="AC762" s="497" t="str">
        <f t="array" ref="AC762">IFERROR(IF(INDEX('Disaggregation Records'!$G$95:$G$183,MATCH(LEFT(Z762,255),LEFT('Disaggregation Records'!$D$95:$D$183,255),0))=0,"",INDEX('Disaggregation Records'!$G$95:$G$183,MATCH(LEFT(Z762,255),LEFT('Disaggregation Records'!$D$95:$D$183,255),0))),"")</f>
        <v/>
      </c>
      <c r="AD762" s="497" t="s">
        <v>830</v>
      </c>
      <c r="AE762" s="218"/>
      <c r="AF762" s="494"/>
      <c r="AG762" s="494"/>
    </row>
    <row r="763" spans="1:33" ht="37.5" customHeight="1" x14ac:dyDescent="0.25">
      <c r="A763" s="367">
        <v>28</v>
      </c>
      <c r="B763" s="386" t="str">
        <f>IFERROR(VLOOKUP(A763,'Coverage Indicators - Section D'!$A$10:$Y$47,25,FALSE),"")</f>
        <v/>
      </c>
      <c r="C763" s="490" t="str">
        <f t="array" ref="C763">IFERROR(IF(INDEX('Disaggregation Records'!$E$95:$E$183,MATCH(RIGHT(Z763,255),RIGHT('Disaggregation Records'!$D$95:$D$183,255),0))=0,"",INDEX('Disaggregation Records'!$E$95:$E$183,MATCH(RIGHT(Z763,255),RIGHT('Disaggregation Records'!$D$95:$D$183,255),0))),"")</f>
        <v/>
      </c>
      <c r="D763" s="490" t="str">
        <f t="array" ref="D763">IFERROR(IF(INDEX('Disaggregation Records'!$F$95:$F$183,MATCH(RIGHT(Z763,255),RIGHT('Disaggregation Records'!$D$95:$D$183,255),0))=0,"",INDEX('Disaggregation Records'!$F$95:$F$183,MATCH(RIGHT(Z763,255),RIGHT('Disaggregation Records'!$D$95:$D$183,255),0))),"")</f>
        <v/>
      </c>
      <c r="E763" s="388" t="str">
        <f t="array" ref="E763">IFERROR(IF(INDEX('Disaggregation Data'!$K$475:$K$826,MATCH(RIGHT(X763,255),RIGHT('Disaggregation Data'!$J$475:$J$826,255),0))=0,"",INDEX('Disaggregation Data'!$K$475:$K$826,MATCH(RIGHT(X763,255),RIGHT('Disaggregation Data'!J$475:$J$826,255),0))),"")</f>
        <v/>
      </c>
      <c r="F763" s="389" t="str">
        <f t="array" ref="F763">IFERROR(IF(INDEX('Disaggregation Data'!$L$475:$L$826,MATCH(RIGHT(X763,255),RIGHT('Disaggregation Data'!$J$475:$J$826,255),0))=0,"",INDEX('Disaggregation Data'!$L$475:$L$826,MATCH(RIGHT(X763,255),RIGHT('Disaggregation Data'!J$475:$J$826,255),0))),"")</f>
        <v/>
      </c>
      <c r="G763" s="458" t="str">
        <f t="array" ref="G763">IFERROR(IF(INDEX('Disaggregation Data'!$M$475:$M$826,MATCH(RIGHT(X763,255),RIGHT('Disaggregation Data'!$J$475:$J$826,255),0))=0,(E763/F763)*100,INDEX('Disaggregation Data'!$M$475:$M$826,MATCH(RIGHT(X763,255),RIGHT('Disaggregation Data'!J$475:$J$826,255),0))),"")</f>
        <v/>
      </c>
      <c r="H763" s="392" t="str">
        <f t="array" ref="H763">IFERROR(IF(INDEX('Disaggregation Data'!$N$475:$N$826,MATCH(RIGHT(X763,255),RIGHT('Disaggregation Data'!$J$475:$J$826,255),0))=0,"",INDEX('Disaggregation Data'!$N$475:$N$826,MATCH(RIGHT(X763,255),RIGHT('Disaggregation Data'!J$475:$J$826,255),0))),"")</f>
        <v/>
      </c>
      <c r="I763" s="496"/>
      <c r="J763" s="496"/>
      <c r="K763" s="496"/>
      <c r="L763" s="496"/>
      <c r="M763" s="496"/>
      <c r="N763" s="496"/>
      <c r="O763" s="496"/>
      <c r="P763" s="496"/>
      <c r="Q763" s="496"/>
      <c r="R763" s="496"/>
      <c r="S763" s="496"/>
      <c r="T763" s="496"/>
      <c r="U763" s="392" t="str">
        <f t="array" ref="U763">IFERROR(IF(INDEX('Disaggregation Data'!$O$475:$O$826,MATCH(RIGHT(X763,255),RIGHT('Disaggregation Data'!$J$475:$J$826,255),0))=0,"",INDEX('Disaggregation Data'!$O$475:$O$826,MATCH(RIGHT(X763,255),RIGHT('Disaggregation Data'!J$475:$J$826,255),0))),"")</f>
        <v/>
      </c>
      <c r="V763" s="405" t="str">
        <f t="array" ref="V763">IFERROR(IF(INDEX('Disaggregation Data'!$P$475:$P$826,MATCH(RIGHT(X763,255),RIGHT('Disaggregation Data'!$J$475:$J$826,255),0))=0,"",INDEX('Disaggregation Data'!$P$475:$P$826,MATCH(RIGHT(X763,255),RIGHT('Disaggregation Data'!J$475:$J$826,255),0))),"")</f>
        <v/>
      </c>
      <c r="W763" s="497"/>
      <c r="X763" s="497" t="str">
        <f t="shared" si="48"/>
        <v/>
      </c>
      <c r="Y763" s="497">
        <f t="shared" si="49"/>
        <v>116</v>
      </c>
      <c r="Z763" s="497" t="str">
        <f t="shared" si="50"/>
        <v/>
      </c>
      <c r="AA763" s="497" t="b">
        <f t="shared" si="51"/>
        <v>0</v>
      </c>
      <c r="AB763" s="497" t="s">
        <v>2344</v>
      </c>
      <c r="AC763" s="497" t="str">
        <f t="array" ref="AC763">IFERROR(IF(INDEX('Disaggregation Records'!$G$95:$G$183,MATCH(LEFT(Z763,255),LEFT('Disaggregation Records'!$D$95:$D$183,255),0))=0,"",INDEX('Disaggregation Records'!$G$95:$G$183,MATCH(LEFT(Z763,255),LEFT('Disaggregation Records'!$D$95:$D$183,255),0))),"")</f>
        <v/>
      </c>
      <c r="AD763" s="497" t="s">
        <v>830</v>
      </c>
      <c r="AE763" s="218"/>
      <c r="AF763" s="494"/>
      <c r="AG763" s="494"/>
    </row>
    <row r="764" spans="1:33" ht="37.5" customHeight="1" x14ac:dyDescent="0.25">
      <c r="A764" s="367">
        <v>28</v>
      </c>
      <c r="B764" s="386" t="str">
        <f>IFERROR(VLOOKUP(A764,'Coverage Indicators - Section D'!$A$10:$Y$47,25,FALSE),"")</f>
        <v/>
      </c>
      <c r="C764" s="490" t="str">
        <f t="array" ref="C764">IFERROR(IF(INDEX('Disaggregation Records'!$E$95:$E$183,MATCH(RIGHT(Z764,255),RIGHT('Disaggregation Records'!$D$95:$D$183,255),0))=0,"",INDEX('Disaggregation Records'!$E$95:$E$183,MATCH(RIGHT(Z764,255),RIGHT('Disaggregation Records'!$D$95:$D$183,255),0))),"")</f>
        <v/>
      </c>
      <c r="D764" s="490" t="str">
        <f t="array" ref="D764">IFERROR(IF(INDEX('Disaggregation Records'!$F$95:$F$183,MATCH(RIGHT(Z764,255),RIGHT('Disaggregation Records'!$D$95:$D$183,255),0))=0,"",INDEX('Disaggregation Records'!$F$95:$F$183,MATCH(RIGHT(Z764,255),RIGHT('Disaggregation Records'!$D$95:$D$183,255),0))),"")</f>
        <v/>
      </c>
      <c r="E764" s="388" t="str">
        <f t="array" ref="E764">IFERROR(IF(INDEX('Disaggregation Data'!$K$475:$K$826,MATCH(RIGHT(X764,255),RIGHT('Disaggregation Data'!$J$475:$J$826,255),0))=0,"",INDEX('Disaggregation Data'!$K$475:$K$826,MATCH(RIGHT(X764,255),RIGHT('Disaggregation Data'!J$475:$J$826,255),0))),"")</f>
        <v/>
      </c>
      <c r="F764" s="389" t="str">
        <f t="array" ref="F764">IFERROR(IF(INDEX('Disaggregation Data'!$L$475:$L$826,MATCH(RIGHT(X764,255),RIGHT('Disaggregation Data'!$J$475:$J$826,255),0))=0,"",INDEX('Disaggregation Data'!$L$475:$L$826,MATCH(RIGHT(X764,255),RIGHT('Disaggregation Data'!J$475:$J$826,255),0))),"")</f>
        <v/>
      </c>
      <c r="G764" s="458" t="str">
        <f t="array" ref="G764">IFERROR(IF(INDEX('Disaggregation Data'!$M$475:$M$826,MATCH(RIGHT(X764,255),RIGHT('Disaggregation Data'!$J$475:$J$826,255),0))=0,(E764/F764)*100,INDEX('Disaggregation Data'!$M$475:$M$826,MATCH(RIGHT(X764,255),RIGHT('Disaggregation Data'!J$475:$J$826,255),0))),"")</f>
        <v/>
      </c>
      <c r="H764" s="392" t="str">
        <f t="array" ref="H764">IFERROR(IF(INDEX('Disaggregation Data'!$N$475:$N$826,MATCH(RIGHT(X764,255),RIGHT('Disaggregation Data'!$J$475:$J$826,255),0))=0,"",INDEX('Disaggregation Data'!$N$475:$N$826,MATCH(RIGHT(X764,255),RIGHT('Disaggregation Data'!J$475:$J$826,255),0))),"")</f>
        <v/>
      </c>
      <c r="I764" s="496"/>
      <c r="J764" s="496"/>
      <c r="K764" s="496"/>
      <c r="L764" s="496"/>
      <c r="M764" s="496"/>
      <c r="N764" s="496"/>
      <c r="O764" s="496"/>
      <c r="P764" s="496"/>
      <c r="Q764" s="496"/>
      <c r="R764" s="496"/>
      <c r="S764" s="496"/>
      <c r="T764" s="496"/>
      <c r="U764" s="392" t="str">
        <f t="array" ref="U764">IFERROR(IF(INDEX('Disaggregation Data'!$O$475:$O$826,MATCH(RIGHT(X764,255),RIGHT('Disaggregation Data'!$J$475:$J$826,255),0))=0,"",INDEX('Disaggregation Data'!$O$475:$O$826,MATCH(RIGHT(X764,255),RIGHT('Disaggregation Data'!J$475:$J$826,255),0))),"")</f>
        <v/>
      </c>
      <c r="V764" s="405" t="str">
        <f t="array" ref="V764">IFERROR(IF(INDEX('Disaggregation Data'!$P$475:$P$826,MATCH(RIGHT(X764,255),RIGHT('Disaggregation Data'!$J$475:$J$826,255),0))=0,"",INDEX('Disaggregation Data'!$P$475:$P$826,MATCH(RIGHT(X764,255),RIGHT('Disaggregation Data'!J$475:$J$826,255),0))),"")</f>
        <v/>
      </c>
      <c r="W764" s="497"/>
      <c r="X764" s="497" t="str">
        <f t="shared" si="48"/>
        <v/>
      </c>
      <c r="Y764" s="497">
        <f t="shared" si="49"/>
        <v>117</v>
      </c>
      <c r="Z764" s="497" t="str">
        <f t="shared" si="50"/>
        <v/>
      </c>
      <c r="AA764" s="497" t="b">
        <f t="shared" si="51"/>
        <v>0</v>
      </c>
      <c r="AB764" s="497" t="s">
        <v>2345</v>
      </c>
      <c r="AC764" s="497" t="str">
        <f t="array" ref="AC764">IFERROR(IF(INDEX('Disaggregation Records'!$G$95:$G$183,MATCH(LEFT(Z764,255),LEFT('Disaggregation Records'!$D$95:$D$183,255),0))=0,"",INDEX('Disaggregation Records'!$G$95:$G$183,MATCH(LEFT(Z764,255),LEFT('Disaggregation Records'!$D$95:$D$183,255),0))),"")</f>
        <v/>
      </c>
      <c r="AD764" s="497" t="s">
        <v>830</v>
      </c>
      <c r="AE764" s="218"/>
      <c r="AF764" s="494"/>
      <c r="AG764" s="494"/>
    </row>
    <row r="765" spans="1:33" ht="37.5" customHeight="1" x14ac:dyDescent="0.25">
      <c r="A765" s="367">
        <v>28</v>
      </c>
      <c r="B765" s="386" t="str">
        <f>IFERROR(VLOOKUP(A765,'Coverage Indicators - Section D'!$A$10:$Y$47,25,FALSE),"")</f>
        <v/>
      </c>
      <c r="C765" s="490" t="str">
        <f t="array" ref="C765">IFERROR(IF(INDEX('Disaggregation Records'!$E$95:$E$183,MATCH(RIGHT(Z765,255),RIGHT('Disaggregation Records'!$D$95:$D$183,255),0))=0,"",INDEX('Disaggregation Records'!$E$95:$E$183,MATCH(RIGHT(Z765,255),RIGHT('Disaggregation Records'!$D$95:$D$183,255),0))),"")</f>
        <v/>
      </c>
      <c r="D765" s="490" t="str">
        <f t="array" ref="D765">IFERROR(IF(INDEX('Disaggregation Records'!$F$95:$F$183,MATCH(RIGHT(Z765,255),RIGHT('Disaggregation Records'!$D$95:$D$183,255),0))=0,"",INDEX('Disaggregation Records'!$F$95:$F$183,MATCH(RIGHT(Z765,255),RIGHT('Disaggregation Records'!$D$95:$D$183,255),0))),"")</f>
        <v/>
      </c>
      <c r="E765" s="388" t="str">
        <f t="array" ref="E765">IFERROR(IF(INDEX('Disaggregation Data'!$K$475:$K$826,MATCH(RIGHT(X765,255),RIGHT('Disaggregation Data'!$J$475:$J$826,255),0))=0,"",INDEX('Disaggregation Data'!$K$475:$K$826,MATCH(RIGHT(X765,255),RIGHT('Disaggregation Data'!J$475:$J$826,255),0))),"")</f>
        <v/>
      </c>
      <c r="F765" s="389" t="str">
        <f t="array" ref="F765">IFERROR(IF(INDEX('Disaggregation Data'!$L$475:$L$826,MATCH(RIGHT(X765,255),RIGHT('Disaggregation Data'!$J$475:$J$826,255),0))=0,"",INDEX('Disaggregation Data'!$L$475:$L$826,MATCH(RIGHT(X765,255),RIGHT('Disaggregation Data'!J$475:$J$826,255),0))),"")</f>
        <v/>
      </c>
      <c r="G765" s="458" t="str">
        <f t="array" ref="G765">IFERROR(IF(INDEX('Disaggregation Data'!$M$475:$M$826,MATCH(RIGHT(X765,255),RIGHT('Disaggregation Data'!$J$475:$J$826,255),0))=0,(E765/F765)*100,INDEX('Disaggregation Data'!$M$475:$M$826,MATCH(RIGHT(X765,255),RIGHT('Disaggregation Data'!J$475:$J$826,255),0))),"")</f>
        <v/>
      </c>
      <c r="H765" s="392" t="str">
        <f t="array" ref="H765">IFERROR(IF(INDEX('Disaggregation Data'!$N$475:$N$826,MATCH(RIGHT(X765,255),RIGHT('Disaggregation Data'!$J$475:$J$826,255),0))=0,"",INDEX('Disaggregation Data'!$N$475:$N$826,MATCH(RIGHT(X765,255),RIGHT('Disaggregation Data'!J$475:$J$826,255),0))),"")</f>
        <v/>
      </c>
      <c r="I765" s="496"/>
      <c r="J765" s="496"/>
      <c r="K765" s="496"/>
      <c r="L765" s="496"/>
      <c r="M765" s="496"/>
      <c r="N765" s="496"/>
      <c r="O765" s="496"/>
      <c r="P765" s="496"/>
      <c r="Q765" s="496"/>
      <c r="R765" s="496"/>
      <c r="S765" s="496"/>
      <c r="T765" s="496"/>
      <c r="U765" s="392" t="str">
        <f t="array" ref="U765">IFERROR(IF(INDEX('Disaggregation Data'!$O$475:$O$826,MATCH(RIGHT(X765,255),RIGHT('Disaggregation Data'!$J$475:$J$826,255),0))=0,"",INDEX('Disaggregation Data'!$O$475:$O$826,MATCH(RIGHT(X765,255),RIGHT('Disaggregation Data'!J$475:$J$826,255),0))),"")</f>
        <v/>
      </c>
      <c r="V765" s="405" t="str">
        <f t="array" ref="V765">IFERROR(IF(INDEX('Disaggregation Data'!$P$475:$P$826,MATCH(RIGHT(X765,255),RIGHT('Disaggregation Data'!$J$475:$J$826,255),0))=0,"",INDEX('Disaggregation Data'!$P$475:$P$826,MATCH(RIGHT(X765,255),RIGHT('Disaggregation Data'!J$475:$J$826,255),0))),"")</f>
        <v/>
      </c>
      <c r="W765" s="497"/>
      <c r="X765" s="497" t="str">
        <f t="shared" si="48"/>
        <v/>
      </c>
      <c r="Y765" s="497">
        <f t="shared" si="49"/>
        <v>118</v>
      </c>
      <c r="Z765" s="497" t="str">
        <f t="shared" si="50"/>
        <v/>
      </c>
      <c r="AA765" s="497" t="b">
        <f t="shared" si="51"/>
        <v>0</v>
      </c>
      <c r="AB765" s="497" t="s">
        <v>2346</v>
      </c>
      <c r="AC765" s="497" t="str">
        <f t="array" ref="AC765">IFERROR(IF(INDEX('Disaggregation Records'!$G$95:$G$183,MATCH(LEFT(Z765,255),LEFT('Disaggregation Records'!$D$95:$D$183,255),0))=0,"",INDEX('Disaggregation Records'!$G$95:$G$183,MATCH(LEFT(Z765,255),LEFT('Disaggregation Records'!$D$95:$D$183,255),0))),"")</f>
        <v/>
      </c>
      <c r="AD765" s="497" t="s">
        <v>830</v>
      </c>
      <c r="AE765" s="218"/>
      <c r="AF765" s="494"/>
      <c r="AG765" s="494"/>
    </row>
    <row r="766" spans="1:33" ht="37.5" customHeight="1" x14ac:dyDescent="0.25">
      <c r="A766" s="367">
        <v>28</v>
      </c>
      <c r="B766" s="386" t="str">
        <f>IFERROR(VLOOKUP(A766,'Coverage Indicators - Section D'!$A$10:$Y$47,25,FALSE),"")</f>
        <v/>
      </c>
      <c r="C766" s="490" t="str">
        <f t="array" ref="C766">IFERROR(IF(INDEX('Disaggregation Records'!$E$95:$E$183,MATCH(RIGHT(Z766,255),RIGHT('Disaggregation Records'!$D$95:$D$183,255),0))=0,"",INDEX('Disaggregation Records'!$E$95:$E$183,MATCH(RIGHT(Z766,255),RIGHT('Disaggregation Records'!$D$95:$D$183,255),0))),"")</f>
        <v/>
      </c>
      <c r="D766" s="490" t="str">
        <f t="array" ref="D766">IFERROR(IF(INDEX('Disaggregation Records'!$F$95:$F$183,MATCH(RIGHT(Z766,255),RIGHT('Disaggregation Records'!$D$95:$D$183,255),0))=0,"",INDEX('Disaggregation Records'!$F$95:$F$183,MATCH(RIGHT(Z766,255),RIGHT('Disaggregation Records'!$D$95:$D$183,255),0))),"")</f>
        <v/>
      </c>
      <c r="E766" s="388" t="str">
        <f t="array" ref="E766">IFERROR(IF(INDEX('Disaggregation Data'!$K$475:$K$826,MATCH(RIGHT(X766,255),RIGHT('Disaggregation Data'!$J$475:$J$826,255),0))=0,"",INDEX('Disaggregation Data'!$K$475:$K$826,MATCH(RIGHT(X766,255),RIGHT('Disaggregation Data'!J$475:$J$826,255),0))),"")</f>
        <v/>
      </c>
      <c r="F766" s="389" t="str">
        <f t="array" ref="F766">IFERROR(IF(INDEX('Disaggregation Data'!$L$475:$L$826,MATCH(RIGHT(X766,255),RIGHT('Disaggregation Data'!$J$475:$J$826,255),0))=0,"",INDEX('Disaggregation Data'!$L$475:$L$826,MATCH(RIGHT(X766,255),RIGHT('Disaggregation Data'!J$475:$J$826,255),0))),"")</f>
        <v/>
      </c>
      <c r="G766" s="458" t="str">
        <f t="array" ref="G766">IFERROR(IF(INDEX('Disaggregation Data'!$M$475:$M$826,MATCH(RIGHT(X766,255),RIGHT('Disaggregation Data'!$J$475:$J$826,255),0))=0,(E766/F766)*100,INDEX('Disaggregation Data'!$M$475:$M$826,MATCH(RIGHT(X766,255),RIGHT('Disaggregation Data'!J$475:$J$826,255),0))),"")</f>
        <v/>
      </c>
      <c r="H766" s="392" t="str">
        <f t="array" ref="H766">IFERROR(IF(INDEX('Disaggregation Data'!$N$475:$N$826,MATCH(RIGHT(X766,255),RIGHT('Disaggregation Data'!$J$475:$J$826,255),0))=0,"",INDEX('Disaggregation Data'!$N$475:$N$826,MATCH(RIGHT(X766,255),RIGHT('Disaggregation Data'!J$475:$J$826,255),0))),"")</f>
        <v/>
      </c>
      <c r="I766" s="496"/>
      <c r="J766" s="496"/>
      <c r="K766" s="496"/>
      <c r="L766" s="496"/>
      <c r="M766" s="496"/>
      <c r="N766" s="496"/>
      <c r="O766" s="496"/>
      <c r="P766" s="496"/>
      <c r="Q766" s="496"/>
      <c r="R766" s="496"/>
      <c r="S766" s="496"/>
      <c r="T766" s="496"/>
      <c r="U766" s="392" t="str">
        <f t="array" ref="U766">IFERROR(IF(INDEX('Disaggregation Data'!$O$475:$O$826,MATCH(RIGHT(X766,255),RIGHT('Disaggregation Data'!$J$475:$J$826,255),0))=0,"",INDEX('Disaggregation Data'!$O$475:$O$826,MATCH(RIGHT(X766,255),RIGHT('Disaggregation Data'!J$475:$J$826,255),0))),"")</f>
        <v/>
      </c>
      <c r="V766" s="405" t="str">
        <f t="array" ref="V766">IFERROR(IF(INDEX('Disaggregation Data'!$P$475:$P$826,MATCH(RIGHT(X766,255),RIGHT('Disaggregation Data'!$J$475:$J$826,255),0))=0,"",INDEX('Disaggregation Data'!$P$475:$P$826,MATCH(RIGHT(X766,255),RIGHT('Disaggregation Data'!J$475:$J$826,255),0))),"")</f>
        <v/>
      </c>
      <c r="W766" s="497"/>
      <c r="X766" s="497" t="str">
        <f t="shared" si="48"/>
        <v/>
      </c>
      <c r="Y766" s="497">
        <f t="shared" si="49"/>
        <v>119</v>
      </c>
      <c r="Z766" s="497" t="str">
        <f t="shared" si="50"/>
        <v/>
      </c>
      <c r="AA766" s="497" t="b">
        <f t="shared" si="51"/>
        <v>0</v>
      </c>
      <c r="AB766" s="497" t="s">
        <v>2347</v>
      </c>
      <c r="AC766" s="497" t="str">
        <f t="array" ref="AC766">IFERROR(IF(INDEX('Disaggregation Records'!$G$95:$G$183,MATCH(LEFT(Z766,255),LEFT('Disaggregation Records'!$D$95:$D$183,255),0))=0,"",INDEX('Disaggregation Records'!$G$95:$G$183,MATCH(LEFT(Z766,255),LEFT('Disaggregation Records'!$D$95:$D$183,255),0))),"")</f>
        <v/>
      </c>
      <c r="AD766" s="497" t="s">
        <v>830</v>
      </c>
      <c r="AE766" s="218"/>
      <c r="AF766" s="494"/>
      <c r="AG766" s="494"/>
    </row>
    <row r="767" spans="1:33" ht="37.5" customHeight="1" x14ac:dyDescent="0.25">
      <c r="A767" s="367">
        <v>29</v>
      </c>
      <c r="B767" s="386" t="str">
        <f>IFERROR(VLOOKUP(A767,'Coverage Indicators - Section D'!$A$10:$Y$47,25,FALSE),"")</f>
        <v/>
      </c>
      <c r="C767" s="490" t="str">
        <f t="array" ref="C767">IFERROR(IF(INDEX('Disaggregation Records'!$E$95:$E$183,MATCH(RIGHT(Z767,255),RIGHT('Disaggregation Records'!$D$95:$D$183,255),0))=0,"",INDEX('Disaggregation Records'!$E$95:$E$183,MATCH(RIGHT(Z767,255),RIGHT('Disaggregation Records'!$D$95:$D$183,255),0))),"")</f>
        <v/>
      </c>
      <c r="D767" s="490" t="str">
        <f t="array" ref="D767">IFERROR(IF(INDEX('Disaggregation Records'!$F$95:$F$183,MATCH(RIGHT(Z767,255),RIGHT('Disaggregation Records'!$D$95:$D$183,255),0))=0,"",INDEX('Disaggregation Records'!$F$95:$F$183,MATCH(RIGHT(Z767,255),RIGHT('Disaggregation Records'!$D$95:$D$183,255),0))),"")</f>
        <v/>
      </c>
      <c r="E767" s="388" t="str">
        <f t="array" ref="E767">IFERROR(IF(INDEX('Disaggregation Data'!$K$475:$K$826,MATCH(RIGHT(X767,255),RIGHT('Disaggregation Data'!$J$475:$J$826,255),0))=0,"",INDEX('Disaggregation Data'!$K$475:$K$826,MATCH(RIGHT(X767,255),RIGHT('Disaggregation Data'!J$475:$J$826,255),0))),"")</f>
        <v/>
      </c>
      <c r="F767" s="389" t="str">
        <f t="array" ref="F767">IFERROR(IF(INDEX('Disaggregation Data'!$L$475:$L$826,MATCH(RIGHT(X767,255),RIGHT('Disaggregation Data'!$J$475:$J$826,255),0))=0,"",INDEX('Disaggregation Data'!$L$475:$L$826,MATCH(RIGHT(X767,255),RIGHT('Disaggregation Data'!J$475:$J$826,255),0))),"")</f>
        <v/>
      </c>
      <c r="G767" s="458" t="str">
        <f t="array" ref="G767">IFERROR(IF(INDEX('Disaggregation Data'!$M$475:$M$826,MATCH(RIGHT(X767,255),RIGHT('Disaggregation Data'!$J$475:$J$826,255),0))=0,(E767/F767)*100,INDEX('Disaggregation Data'!$M$475:$M$826,MATCH(RIGHT(X767,255),RIGHT('Disaggregation Data'!J$475:$J$826,255),0))),"")</f>
        <v/>
      </c>
      <c r="H767" s="392" t="str">
        <f t="array" ref="H767">IFERROR(IF(INDEX('Disaggregation Data'!$N$475:$N$826,MATCH(RIGHT(X767,255),RIGHT('Disaggregation Data'!$J$475:$J$826,255),0))=0,"",INDEX('Disaggregation Data'!$N$475:$N$826,MATCH(RIGHT(X767,255),RIGHT('Disaggregation Data'!J$475:$J$826,255),0))),"")</f>
        <v/>
      </c>
      <c r="I767" s="496"/>
      <c r="J767" s="496"/>
      <c r="K767" s="496"/>
      <c r="L767" s="496"/>
      <c r="M767" s="496"/>
      <c r="N767" s="496"/>
      <c r="O767" s="496"/>
      <c r="P767" s="496"/>
      <c r="Q767" s="496"/>
      <c r="R767" s="496"/>
      <c r="S767" s="496"/>
      <c r="T767" s="496"/>
      <c r="U767" s="392" t="str">
        <f t="array" ref="U767">IFERROR(IF(INDEX('Disaggregation Data'!$O$475:$O$826,MATCH(RIGHT(X767,255),RIGHT('Disaggregation Data'!$J$475:$J$826,255),0))=0,"",INDEX('Disaggregation Data'!$O$475:$O$826,MATCH(RIGHT(X767,255),RIGHT('Disaggregation Data'!J$475:$J$826,255),0))),"")</f>
        <v/>
      </c>
      <c r="V767" s="405" t="str">
        <f t="array" ref="V767">IFERROR(IF(INDEX('Disaggregation Data'!$P$475:$P$826,MATCH(RIGHT(X767,255),RIGHT('Disaggregation Data'!$J$475:$J$826,255),0))=0,"",INDEX('Disaggregation Data'!$P$475:$P$826,MATCH(RIGHT(X767,255),RIGHT('Disaggregation Data'!J$475:$J$826,255),0))),"")</f>
        <v/>
      </c>
      <c r="W767" s="497"/>
      <c r="X767" s="497" t="str">
        <f t="shared" si="48"/>
        <v/>
      </c>
      <c r="Y767" s="497">
        <f t="shared" si="49"/>
        <v>120</v>
      </c>
      <c r="Z767" s="497" t="str">
        <f t="shared" si="50"/>
        <v/>
      </c>
      <c r="AA767" s="497" t="b">
        <f t="shared" si="51"/>
        <v>0</v>
      </c>
      <c r="AB767" s="497" t="s">
        <v>2348</v>
      </c>
      <c r="AC767" s="497" t="str">
        <f t="array" ref="AC767">IFERROR(IF(INDEX('Disaggregation Records'!$G$95:$G$183,MATCH(LEFT(Z767,255),LEFT('Disaggregation Records'!$D$95:$D$183,255),0))=0,"",INDEX('Disaggregation Records'!$G$95:$G$183,MATCH(LEFT(Z767,255),LEFT('Disaggregation Records'!$D$95:$D$183,255),0))),"")</f>
        <v/>
      </c>
      <c r="AD767" s="497" t="s">
        <v>831</v>
      </c>
      <c r="AE767" s="218"/>
      <c r="AF767" s="494"/>
      <c r="AG767" s="494"/>
    </row>
    <row r="768" spans="1:33" ht="37.5" customHeight="1" x14ac:dyDescent="0.25">
      <c r="A768" s="367">
        <v>29</v>
      </c>
      <c r="B768" s="386" t="str">
        <f>IFERROR(VLOOKUP(A768,'Coverage Indicators - Section D'!$A$10:$Y$47,25,FALSE),"")</f>
        <v/>
      </c>
      <c r="C768" s="490" t="str">
        <f t="array" ref="C768">IFERROR(IF(INDEX('Disaggregation Records'!$E$95:$E$183,MATCH(RIGHT(Z768,255),RIGHT('Disaggregation Records'!$D$95:$D$183,255),0))=0,"",INDEX('Disaggregation Records'!$E$95:$E$183,MATCH(RIGHT(Z768,255),RIGHT('Disaggregation Records'!$D$95:$D$183,255),0))),"")</f>
        <v/>
      </c>
      <c r="D768" s="490" t="str">
        <f t="array" ref="D768">IFERROR(IF(INDEX('Disaggregation Records'!$F$95:$F$183,MATCH(RIGHT(Z768,255),RIGHT('Disaggregation Records'!$D$95:$D$183,255),0))=0,"",INDEX('Disaggregation Records'!$F$95:$F$183,MATCH(RIGHT(Z768,255),RIGHT('Disaggregation Records'!$D$95:$D$183,255),0))),"")</f>
        <v/>
      </c>
      <c r="E768" s="388" t="str">
        <f t="array" ref="E768">IFERROR(IF(INDEX('Disaggregation Data'!$K$475:$K$826,MATCH(RIGHT(X768,255),RIGHT('Disaggregation Data'!$J$475:$J$826,255),0))=0,"",INDEX('Disaggregation Data'!$K$475:$K$826,MATCH(RIGHT(X768,255),RIGHT('Disaggregation Data'!J$475:$J$826,255),0))),"")</f>
        <v/>
      </c>
      <c r="F768" s="389" t="str">
        <f t="array" ref="F768">IFERROR(IF(INDEX('Disaggregation Data'!$L$475:$L$826,MATCH(RIGHT(X768,255),RIGHT('Disaggregation Data'!$J$475:$J$826,255),0))=0,"",INDEX('Disaggregation Data'!$L$475:$L$826,MATCH(RIGHT(X768,255),RIGHT('Disaggregation Data'!J$475:$J$826,255),0))),"")</f>
        <v/>
      </c>
      <c r="G768" s="458" t="str">
        <f t="array" ref="G768">IFERROR(IF(INDEX('Disaggregation Data'!$M$475:$M$826,MATCH(RIGHT(X768,255),RIGHT('Disaggregation Data'!$J$475:$J$826,255),0))=0,(E768/F768)*100,INDEX('Disaggregation Data'!$M$475:$M$826,MATCH(RIGHT(X768,255),RIGHT('Disaggregation Data'!J$475:$J$826,255),0))),"")</f>
        <v/>
      </c>
      <c r="H768" s="392" t="str">
        <f t="array" ref="H768">IFERROR(IF(INDEX('Disaggregation Data'!$N$475:$N$826,MATCH(RIGHT(X768,255),RIGHT('Disaggregation Data'!$J$475:$J$826,255),0))=0,"",INDEX('Disaggregation Data'!$N$475:$N$826,MATCH(RIGHT(X768,255),RIGHT('Disaggregation Data'!J$475:$J$826,255),0))),"")</f>
        <v/>
      </c>
      <c r="I768" s="496"/>
      <c r="J768" s="496"/>
      <c r="K768" s="496"/>
      <c r="L768" s="496"/>
      <c r="M768" s="496"/>
      <c r="N768" s="496"/>
      <c r="O768" s="496"/>
      <c r="P768" s="496"/>
      <c r="Q768" s="496"/>
      <c r="R768" s="496"/>
      <c r="S768" s="496"/>
      <c r="T768" s="496"/>
      <c r="U768" s="392" t="str">
        <f t="array" ref="U768">IFERROR(IF(INDEX('Disaggregation Data'!$O$475:$O$826,MATCH(RIGHT(X768,255),RIGHT('Disaggregation Data'!$J$475:$J$826,255),0))=0,"",INDEX('Disaggregation Data'!$O$475:$O$826,MATCH(RIGHT(X768,255),RIGHT('Disaggregation Data'!J$475:$J$826,255),0))),"")</f>
        <v/>
      </c>
      <c r="V768" s="405" t="str">
        <f t="array" ref="V768">IFERROR(IF(INDEX('Disaggregation Data'!$P$475:$P$826,MATCH(RIGHT(X768,255),RIGHT('Disaggregation Data'!$J$475:$J$826,255),0))=0,"",INDEX('Disaggregation Data'!$P$475:$P$826,MATCH(RIGHT(X768,255),RIGHT('Disaggregation Data'!J$475:$J$826,255),0))),"")</f>
        <v/>
      </c>
      <c r="W768" s="497"/>
      <c r="X768" s="497" t="str">
        <f t="shared" si="48"/>
        <v/>
      </c>
      <c r="Y768" s="497">
        <f t="shared" si="49"/>
        <v>121</v>
      </c>
      <c r="Z768" s="497" t="str">
        <f t="shared" si="50"/>
        <v/>
      </c>
      <c r="AA768" s="497" t="b">
        <f t="shared" si="51"/>
        <v>0</v>
      </c>
      <c r="AB768" s="497" t="s">
        <v>2349</v>
      </c>
      <c r="AC768" s="497" t="str">
        <f t="array" ref="AC768">IFERROR(IF(INDEX('Disaggregation Records'!$G$95:$G$183,MATCH(LEFT(Z768,255),LEFT('Disaggregation Records'!$D$95:$D$183,255),0))=0,"",INDEX('Disaggregation Records'!$G$95:$G$183,MATCH(LEFT(Z768,255),LEFT('Disaggregation Records'!$D$95:$D$183,255),0))),"")</f>
        <v/>
      </c>
      <c r="AD768" s="497" t="s">
        <v>831</v>
      </c>
      <c r="AE768" s="218"/>
      <c r="AF768" s="494"/>
      <c r="AG768" s="494"/>
    </row>
    <row r="769" spans="1:33" ht="37.5" customHeight="1" x14ac:dyDescent="0.25">
      <c r="A769" s="367">
        <v>29</v>
      </c>
      <c r="B769" s="386" t="str">
        <f>IFERROR(VLOOKUP(A769,'Coverage Indicators - Section D'!$A$10:$Y$47,25,FALSE),"")</f>
        <v/>
      </c>
      <c r="C769" s="490" t="str">
        <f t="array" ref="C769">IFERROR(IF(INDEX('Disaggregation Records'!$E$95:$E$183,MATCH(RIGHT(Z769,255),RIGHT('Disaggregation Records'!$D$95:$D$183,255),0))=0,"",INDEX('Disaggregation Records'!$E$95:$E$183,MATCH(RIGHT(Z769,255),RIGHT('Disaggregation Records'!$D$95:$D$183,255),0))),"")</f>
        <v/>
      </c>
      <c r="D769" s="490" t="str">
        <f t="array" ref="D769">IFERROR(IF(INDEX('Disaggregation Records'!$F$95:$F$183,MATCH(RIGHT(Z769,255),RIGHT('Disaggregation Records'!$D$95:$D$183,255),0))=0,"",INDEX('Disaggregation Records'!$F$95:$F$183,MATCH(RIGHT(Z769,255),RIGHT('Disaggregation Records'!$D$95:$D$183,255),0))),"")</f>
        <v/>
      </c>
      <c r="E769" s="388" t="str">
        <f t="array" ref="E769">IFERROR(IF(INDEX('Disaggregation Data'!$K$475:$K$826,MATCH(RIGHT(X769,255),RIGHT('Disaggregation Data'!$J$475:$J$826,255),0))=0,"",INDEX('Disaggregation Data'!$K$475:$K$826,MATCH(RIGHT(X769,255),RIGHT('Disaggregation Data'!J$475:$J$826,255),0))),"")</f>
        <v/>
      </c>
      <c r="F769" s="389" t="str">
        <f t="array" ref="F769">IFERROR(IF(INDEX('Disaggregation Data'!$L$475:$L$826,MATCH(RIGHT(X769,255),RIGHT('Disaggregation Data'!$J$475:$J$826,255),0))=0,"",INDEX('Disaggregation Data'!$L$475:$L$826,MATCH(RIGHT(X769,255),RIGHT('Disaggregation Data'!J$475:$J$826,255),0))),"")</f>
        <v/>
      </c>
      <c r="G769" s="458" t="str">
        <f t="array" ref="G769">IFERROR(IF(INDEX('Disaggregation Data'!$M$475:$M$826,MATCH(RIGHT(X769,255),RIGHT('Disaggregation Data'!$J$475:$J$826,255),0))=0,(E769/F769)*100,INDEX('Disaggregation Data'!$M$475:$M$826,MATCH(RIGHT(X769,255),RIGHT('Disaggregation Data'!J$475:$J$826,255),0))),"")</f>
        <v/>
      </c>
      <c r="H769" s="392" t="str">
        <f t="array" ref="H769">IFERROR(IF(INDEX('Disaggregation Data'!$N$475:$N$826,MATCH(RIGHT(X769,255),RIGHT('Disaggregation Data'!$J$475:$J$826,255),0))=0,"",INDEX('Disaggregation Data'!$N$475:$N$826,MATCH(RIGHT(X769,255),RIGHT('Disaggregation Data'!J$475:$J$826,255),0))),"")</f>
        <v/>
      </c>
      <c r="I769" s="496"/>
      <c r="J769" s="496"/>
      <c r="K769" s="496"/>
      <c r="L769" s="496"/>
      <c r="M769" s="496"/>
      <c r="N769" s="496"/>
      <c r="O769" s="496"/>
      <c r="P769" s="496"/>
      <c r="Q769" s="496"/>
      <c r="R769" s="496"/>
      <c r="S769" s="496"/>
      <c r="T769" s="496"/>
      <c r="U769" s="392" t="str">
        <f t="array" ref="U769">IFERROR(IF(INDEX('Disaggregation Data'!$O$475:$O$826,MATCH(RIGHT(X769,255),RIGHT('Disaggregation Data'!$J$475:$J$826,255),0))=0,"",INDEX('Disaggregation Data'!$O$475:$O$826,MATCH(RIGHT(X769,255),RIGHT('Disaggregation Data'!J$475:$J$826,255),0))),"")</f>
        <v/>
      </c>
      <c r="V769" s="405" t="str">
        <f t="array" ref="V769">IFERROR(IF(INDEX('Disaggregation Data'!$P$475:$P$826,MATCH(RIGHT(X769,255),RIGHT('Disaggregation Data'!$J$475:$J$826,255),0))=0,"",INDEX('Disaggregation Data'!$P$475:$P$826,MATCH(RIGHT(X769,255),RIGHT('Disaggregation Data'!J$475:$J$826,255),0))),"")</f>
        <v/>
      </c>
      <c r="W769" s="497"/>
      <c r="X769" s="497" t="str">
        <f t="shared" si="48"/>
        <v/>
      </c>
      <c r="Y769" s="497">
        <f t="shared" si="49"/>
        <v>122</v>
      </c>
      <c r="Z769" s="497" t="str">
        <f t="shared" si="50"/>
        <v/>
      </c>
      <c r="AA769" s="497" t="b">
        <f t="shared" si="51"/>
        <v>0</v>
      </c>
      <c r="AB769" s="497" t="s">
        <v>2350</v>
      </c>
      <c r="AC769" s="497" t="str">
        <f t="array" ref="AC769">IFERROR(IF(INDEX('Disaggregation Records'!$G$95:$G$183,MATCH(LEFT(Z769,255),LEFT('Disaggregation Records'!$D$95:$D$183,255),0))=0,"",INDEX('Disaggregation Records'!$G$95:$G$183,MATCH(LEFT(Z769,255),LEFT('Disaggregation Records'!$D$95:$D$183,255),0))),"")</f>
        <v/>
      </c>
      <c r="AD769" s="497" t="s">
        <v>831</v>
      </c>
      <c r="AE769" s="218"/>
      <c r="AF769" s="494"/>
      <c r="AG769" s="494"/>
    </row>
    <row r="770" spans="1:33" ht="37.5" customHeight="1" x14ac:dyDescent="0.25">
      <c r="A770" s="367">
        <v>29</v>
      </c>
      <c r="B770" s="386" t="str">
        <f>IFERROR(VLOOKUP(A770,'Coverage Indicators - Section D'!$A$10:$Y$47,25,FALSE),"")</f>
        <v/>
      </c>
      <c r="C770" s="490" t="str">
        <f t="array" ref="C770">IFERROR(IF(INDEX('Disaggregation Records'!$E$95:$E$183,MATCH(RIGHT(Z770,255),RIGHT('Disaggregation Records'!$D$95:$D$183,255),0))=0,"",INDEX('Disaggregation Records'!$E$95:$E$183,MATCH(RIGHT(Z770,255),RIGHT('Disaggregation Records'!$D$95:$D$183,255),0))),"")</f>
        <v/>
      </c>
      <c r="D770" s="490" t="str">
        <f t="array" ref="D770">IFERROR(IF(INDEX('Disaggregation Records'!$F$95:$F$183,MATCH(RIGHT(Z770,255),RIGHT('Disaggregation Records'!$D$95:$D$183,255),0))=0,"",INDEX('Disaggregation Records'!$F$95:$F$183,MATCH(RIGHT(Z770,255),RIGHT('Disaggregation Records'!$D$95:$D$183,255),0))),"")</f>
        <v/>
      </c>
      <c r="E770" s="388" t="str">
        <f t="array" ref="E770">IFERROR(IF(INDEX('Disaggregation Data'!$K$475:$K$826,MATCH(RIGHT(X770,255),RIGHT('Disaggregation Data'!$J$475:$J$826,255),0))=0,"",INDEX('Disaggregation Data'!$K$475:$K$826,MATCH(RIGHT(X770,255),RIGHT('Disaggregation Data'!J$475:$J$826,255),0))),"")</f>
        <v/>
      </c>
      <c r="F770" s="389" t="str">
        <f t="array" ref="F770">IFERROR(IF(INDEX('Disaggregation Data'!$L$475:$L$826,MATCH(RIGHT(X770,255),RIGHT('Disaggregation Data'!$J$475:$J$826,255),0))=0,"",INDEX('Disaggregation Data'!$L$475:$L$826,MATCH(RIGHT(X770,255),RIGHT('Disaggregation Data'!J$475:$J$826,255),0))),"")</f>
        <v/>
      </c>
      <c r="G770" s="458" t="str">
        <f t="array" ref="G770">IFERROR(IF(INDEX('Disaggregation Data'!$M$475:$M$826,MATCH(RIGHT(X770,255),RIGHT('Disaggregation Data'!$J$475:$J$826,255),0))=0,(E770/F770)*100,INDEX('Disaggregation Data'!$M$475:$M$826,MATCH(RIGHT(X770,255),RIGHT('Disaggregation Data'!J$475:$J$826,255),0))),"")</f>
        <v/>
      </c>
      <c r="H770" s="392" t="str">
        <f t="array" ref="H770">IFERROR(IF(INDEX('Disaggregation Data'!$N$475:$N$826,MATCH(RIGHT(X770,255),RIGHT('Disaggregation Data'!$J$475:$J$826,255),0))=0,"",INDEX('Disaggregation Data'!$N$475:$N$826,MATCH(RIGHT(X770,255),RIGHT('Disaggregation Data'!J$475:$J$826,255),0))),"")</f>
        <v/>
      </c>
      <c r="I770" s="496"/>
      <c r="J770" s="496"/>
      <c r="K770" s="496"/>
      <c r="L770" s="496"/>
      <c r="M770" s="496"/>
      <c r="N770" s="496"/>
      <c r="O770" s="496"/>
      <c r="P770" s="496"/>
      <c r="Q770" s="496"/>
      <c r="R770" s="496"/>
      <c r="S770" s="496"/>
      <c r="T770" s="496"/>
      <c r="U770" s="392" t="str">
        <f t="array" ref="U770">IFERROR(IF(INDEX('Disaggregation Data'!$O$475:$O$826,MATCH(RIGHT(X770,255),RIGHT('Disaggregation Data'!$J$475:$J$826,255),0))=0,"",INDEX('Disaggregation Data'!$O$475:$O$826,MATCH(RIGHT(X770,255),RIGHT('Disaggregation Data'!J$475:$J$826,255),0))),"")</f>
        <v/>
      </c>
      <c r="V770" s="405" t="str">
        <f t="array" ref="V770">IFERROR(IF(INDEX('Disaggregation Data'!$P$475:$P$826,MATCH(RIGHT(X770,255),RIGHT('Disaggregation Data'!$J$475:$J$826,255),0))=0,"",INDEX('Disaggregation Data'!$P$475:$P$826,MATCH(RIGHT(X770,255),RIGHT('Disaggregation Data'!J$475:$J$826,255),0))),"")</f>
        <v/>
      </c>
      <c r="W770" s="497"/>
      <c r="X770" s="497" t="str">
        <f t="shared" si="48"/>
        <v/>
      </c>
      <c r="Y770" s="497">
        <f t="shared" si="49"/>
        <v>123</v>
      </c>
      <c r="Z770" s="497" t="str">
        <f t="shared" si="50"/>
        <v/>
      </c>
      <c r="AA770" s="497" t="b">
        <f t="shared" si="51"/>
        <v>0</v>
      </c>
      <c r="AB770" s="497" t="s">
        <v>2351</v>
      </c>
      <c r="AC770" s="497" t="str">
        <f t="array" ref="AC770">IFERROR(IF(INDEX('Disaggregation Records'!$G$95:$G$183,MATCH(LEFT(Z770,255),LEFT('Disaggregation Records'!$D$95:$D$183,255),0))=0,"",INDEX('Disaggregation Records'!$G$95:$G$183,MATCH(LEFT(Z770,255),LEFT('Disaggregation Records'!$D$95:$D$183,255),0))),"")</f>
        <v/>
      </c>
      <c r="AD770" s="497" t="s">
        <v>831</v>
      </c>
      <c r="AE770" s="218"/>
      <c r="AF770" s="494"/>
      <c r="AG770" s="494"/>
    </row>
    <row r="771" spans="1:33" ht="37.5" customHeight="1" x14ac:dyDescent="0.25">
      <c r="A771" s="367">
        <v>29</v>
      </c>
      <c r="B771" s="386" t="str">
        <f>IFERROR(VLOOKUP(A771,'Coverage Indicators - Section D'!$A$10:$Y$47,25,FALSE),"")</f>
        <v/>
      </c>
      <c r="C771" s="490" t="str">
        <f t="array" ref="C771">IFERROR(IF(INDEX('Disaggregation Records'!$E$95:$E$183,MATCH(RIGHT(Z771,255),RIGHT('Disaggregation Records'!$D$95:$D$183,255),0))=0,"",INDEX('Disaggregation Records'!$E$95:$E$183,MATCH(RIGHT(Z771,255),RIGHT('Disaggregation Records'!$D$95:$D$183,255),0))),"")</f>
        <v/>
      </c>
      <c r="D771" s="490" t="str">
        <f t="array" ref="D771">IFERROR(IF(INDEX('Disaggregation Records'!$F$95:$F$183,MATCH(RIGHT(Z771,255),RIGHT('Disaggregation Records'!$D$95:$D$183,255),0))=0,"",INDEX('Disaggregation Records'!$F$95:$F$183,MATCH(RIGHT(Z771,255),RIGHT('Disaggregation Records'!$D$95:$D$183,255),0))),"")</f>
        <v/>
      </c>
      <c r="E771" s="388" t="str">
        <f t="array" ref="E771">IFERROR(IF(INDEX('Disaggregation Data'!$K$475:$K$826,MATCH(RIGHT(X771,255),RIGHT('Disaggregation Data'!$J$475:$J$826,255),0))=0,"",INDEX('Disaggregation Data'!$K$475:$K$826,MATCH(RIGHT(X771,255),RIGHT('Disaggregation Data'!J$475:$J$826,255),0))),"")</f>
        <v/>
      </c>
      <c r="F771" s="389" t="str">
        <f t="array" ref="F771">IFERROR(IF(INDEX('Disaggregation Data'!$L$475:$L$826,MATCH(RIGHT(X771,255),RIGHT('Disaggregation Data'!$J$475:$J$826,255),0))=0,"",INDEX('Disaggregation Data'!$L$475:$L$826,MATCH(RIGHT(X771,255),RIGHT('Disaggregation Data'!J$475:$J$826,255),0))),"")</f>
        <v/>
      </c>
      <c r="G771" s="458" t="str">
        <f t="array" ref="G771">IFERROR(IF(INDEX('Disaggregation Data'!$M$475:$M$826,MATCH(RIGHT(X771,255),RIGHT('Disaggregation Data'!$J$475:$J$826,255),0))=0,(E771/F771)*100,INDEX('Disaggregation Data'!$M$475:$M$826,MATCH(RIGHT(X771,255),RIGHT('Disaggregation Data'!J$475:$J$826,255),0))),"")</f>
        <v/>
      </c>
      <c r="H771" s="392" t="str">
        <f t="array" ref="H771">IFERROR(IF(INDEX('Disaggregation Data'!$N$475:$N$826,MATCH(RIGHT(X771,255),RIGHT('Disaggregation Data'!$J$475:$J$826,255),0))=0,"",INDEX('Disaggregation Data'!$N$475:$N$826,MATCH(RIGHT(X771,255),RIGHT('Disaggregation Data'!J$475:$J$826,255),0))),"")</f>
        <v/>
      </c>
      <c r="I771" s="496"/>
      <c r="J771" s="496"/>
      <c r="K771" s="496"/>
      <c r="L771" s="496"/>
      <c r="M771" s="496"/>
      <c r="N771" s="496"/>
      <c r="O771" s="496"/>
      <c r="P771" s="496"/>
      <c r="Q771" s="496"/>
      <c r="R771" s="496"/>
      <c r="S771" s="496"/>
      <c r="T771" s="496"/>
      <c r="U771" s="392" t="str">
        <f t="array" ref="U771">IFERROR(IF(INDEX('Disaggregation Data'!$O$475:$O$826,MATCH(RIGHT(X771,255),RIGHT('Disaggregation Data'!$J$475:$J$826,255),0))=0,"",INDEX('Disaggregation Data'!$O$475:$O$826,MATCH(RIGHT(X771,255),RIGHT('Disaggregation Data'!J$475:$J$826,255),0))),"")</f>
        <v/>
      </c>
      <c r="V771" s="405" t="str">
        <f t="array" ref="V771">IFERROR(IF(INDEX('Disaggregation Data'!$P$475:$P$826,MATCH(RIGHT(X771,255),RIGHT('Disaggregation Data'!$J$475:$J$826,255),0))=0,"",INDEX('Disaggregation Data'!$P$475:$P$826,MATCH(RIGHT(X771,255),RIGHT('Disaggregation Data'!J$475:$J$826,255),0))),"")</f>
        <v/>
      </c>
      <c r="W771" s="497"/>
      <c r="X771" s="497" t="str">
        <f t="shared" si="48"/>
        <v/>
      </c>
      <c r="Y771" s="497">
        <f t="shared" si="49"/>
        <v>124</v>
      </c>
      <c r="Z771" s="497" t="str">
        <f t="shared" si="50"/>
        <v/>
      </c>
      <c r="AA771" s="497" t="b">
        <f t="shared" si="51"/>
        <v>0</v>
      </c>
      <c r="AB771" s="497" t="s">
        <v>2352</v>
      </c>
      <c r="AC771" s="497" t="str">
        <f t="array" ref="AC771">IFERROR(IF(INDEX('Disaggregation Records'!$G$95:$G$183,MATCH(LEFT(Z771,255),LEFT('Disaggregation Records'!$D$95:$D$183,255),0))=0,"",INDEX('Disaggregation Records'!$G$95:$G$183,MATCH(LEFT(Z771,255),LEFT('Disaggregation Records'!$D$95:$D$183,255),0))),"")</f>
        <v/>
      </c>
      <c r="AD771" s="497" t="s">
        <v>831</v>
      </c>
      <c r="AE771" s="218"/>
      <c r="AF771" s="494"/>
      <c r="AG771" s="494"/>
    </row>
    <row r="772" spans="1:33" ht="37.5" customHeight="1" x14ac:dyDescent="0.25">
      <c r="A772" s="367">
        <v>29</v>
      </c>
      <c r="B772" s="386" t="str">
        <f>IFERROR(VLOOKUP(A772,'Coverage Indicators - Section D'!$A$10:$Y$47,25,FALSE),"")</f>
        <v/>
      </c>
      <c r="C772" s="490" t="str">
        <f t="array" ref="C772">IFERROR(IF(INDEX('Disaggregation Records'!$E$95:$E$183,MATCH(RIGHT(Z772,255),RIGHT('Disaggregation Records'!$D$95:$D$183,255),0))=0,"",INDEX('Disaggregation Records'!$E$95:$E$183,MATCH(RIGHT(Z772,255),RIGHT('Disaggregation Records'!$D$95:$D$183,255),0))),"")</f>
        <v/>
      </c>
      <c r="D772" s="490" t="str">
        <f t="array" ref="D772">IFERROR(IF(INDEX('Disaggregation Records'!$F$95:$F$183,MATCH(RIGHT(Z772,255),RIGHT('Disaggregation Records'!$D$95:$D$183,255),0))=0,"",INDEX('Disaggregation Records'!$F$95:$F$183,MATCH(RIGHT(Z772,255),RIGHT('Disaggregation Records'!$D$95:$D$183,255),0))),"")</f>
        <v/>
      </c>
      <c r="E772" s="388" t="str">
        <f t="array" ref="E772">IFERROR(IF(INDEX('Disaggregation Data'!$K$475:$K$826,MATCH(RIGHT(X772,255),RIGHT('Disaggregation Data'!$J$475:$J$826,255),0))=0,"",INDEX('Disaggregation Data'!$K$475:$K$826,MATCH(RIGHT(X772,255),RIGHT('Disaggregation Data'!J$475:$J$826,255),0))),"")</f>
        <v/>
      </c>
      <c r="F772" s="389" t="str">
        <f t="array" ref="F772">IFERROR(IF(INDEX('Disaggregation Data'!$L$475:$L$826,MATCH(RIGHT(X772,255),RIGHT('Disaggregation Data'!$J$475:$J$826,255),0))=0,"",INDEX('Disaggregation Data'!$L$475:$L$826,MATCH(RIGHT(X772,255),RIGHT('Disaggregation Data'!J$475:$J$826,255),0))),"")</f>
        <v/>
      </c>
      <c r="G772" s="458" t="str">
        <f t="array" ref="G772">IFERROR(IF(INDEX('Disaggregation Data'!$M$475:$M$826,MATCH(RIGHT(X772,255),RIGHT('Disaggregation Data'!$J$475:$J$826,255),0))=0,(E772/F772)*100,INDEX('Disaggregation Data'!$M$475:$M$826,MATCH(RIGHT(X772,255),RIGHT('Disaggregation Data'!J$475:$J$826,255),0))),"")</f>
        <v/>
      </c>
      <c r="H772" s="392" t="str">
        <f t="array" ref="H772">IFERROR(IF(INDEX('Disaggregation Data'!$N$475:$N$826,MATCH(RIGHT(X772,255),RIGHT('Disaggregation Data'!$J$475:$J$826,255),0))=0,"",INDEX('Disaggregation Data'!$N$475:$N$826,MATCH(RIGHT(X772,255),RIGHT('Disaggregation Data'!J$475:$J$826,255),0))),"")</f>
        <v/>
      </c>
      <c r="I772" s="496"/>
      <c r="J772" s="496"/>
      <c r="K772" s="496"/>
      <c r="L772" s="496"/>
      <c r="M772" s="496"/>
      <c r="N772" s="496"/>
      <c r="O772" s="496"/>
      <c r="P772" s="496"/>
      <c r="Q772" s="496"/>
      <c r="R772" s="496"/>
      <c r="S772" s="496"/>
      <c r="T772" s="496"/>
      <c r="U772" s="392" t="str">
        <f t="array" ref="U772">IFERROR(IF(INDEX('Disaggregation Data'!$O$475:$O$826,MATCH(RIGHT(X772,255),RIGHT('Disaggregation Data'!$J$475:$J$826,255),0))=0,"",INDEX('Disaggregation Data'!$O$475:$O$826,MATCH(RIGHT(X772,255),RIGHT('Disaggregation Data'!J$475:$J$826,255),0))),"")</f>
        <v/>
      </c>
      <c r="V772" s="405" t="str">
        <f t="array" ref="V772">IFERROR(IF(INDEX('Disaggregation Data'!$P$475:$P$826,MATCH(RIGHT(X772,255),RIGHT('Disaggregation Data'!$J$475:$J$826,255),0))=0,"",INDEX('Disaggregation Data'!$P$475:$P$826,MATCH(RIGHT(X772,255),RIGHT('Disaggregation Data'!J$475:$J$826,255),0))),"")</f>
        <v/>
      </c>
      <c r="W772" s="497"/>
      <c r="X772" s="497" t="str">
        <f t="shared" si="48"/>
        <v/>
      </c>
      <c r="Y772" s="497">
        <f t="shared" si="49"/>
        <v>125</v>
      </c>
      <c r="Z772" s="497" t="str">
        <f t="shared" si="50"/>
        <v/>
      </c>
      <c r="AA772" s="497" t="b">
        <f t="shared" si="51"/>
        <v>0</v>
      </c>
      <c r="AB772" s="497" t="s">
        <v>2353</v>
      </c>
      <c r="AC772" s="497" t="str">
        <f t="array" ref="AC772">IFERROR(IF(INDEX('Disaggregation Records'!$G$95:$G$183,MATCH(LEFT(Z772,255),LEFT('Disaggregation Records'!$D$95:$D$183,255),0))=0,"",INDEX('Disaggregation Records'!$G$95:$G$183,MATCH(LEFT(Z772,255),LEFT('Disaggregation Records'!$D$95:$D$183,255),0))),"")</f>
        <v/>
      </c>
      <c r="AD772" s="497" t="s">
        <v>831</v>
      </c>
      <c r="AE772" s="218"/>
      <c r="AF772" s="494"/>
      <c r="AG772" s="494"/>
    </row>
    <row r="773" spans="1:33" ht="37.5" customHeight="1" x14ac:dyDescent="0.25">
      <c r="A773" s="367">
        <v>29</v>
      </c>
      <c r="B773" s="386" t="str">
        <f>IFERROR(VLOOKUP(A773,'Coverage Indicators - Section D'!$A$10:$Y$47,25,FALSE),"")</f>
        <v/>
      </c>
      <c r="C773" s="490" t="str">
        <f t="array" ref="C773">IFERROR(IF(INDEX('Disaggregation Records'!$E$95:$E$183,MATCH(RIGHT(Z773,255),RIGHT('Disaggregation Records'!$D$95:$D$183,255),0))=0,"",INDEX('Disaggregation Records'!$E$95:$E$183,MATCH(RIGHT(Z773,255),RIGHT('Disaggregation Records'!$D$95:$D$183,255),0))),"")</f>
        <v/>
      </c>
      <c r="D773" s="490" t="str">
        <f t="array" ref="D773">IFERROR(IF(INDEX('Disaggregation Records'!$F$95:$F$183,MATCH(RIGHT(Z773,255),RIGHT('Disaggregation Records'!$D$95:$D$183,255),0))=0,"",INDEX('Disaggregation Records'!$F$95:$F$183,MATCH(RIGHT(Z773,255),RIGHT('Disaggregation Records'!$D$95:$D$183,255),0))),"")</f>
        <v/>
      </c>
      <c r="E773" s="388" t="str">
        <f t="array" ref="E773">IFERROR(IF(INDEX('Disaggregation Data'!$K$475:$K$826,MATCH(RIGHT(X773,255),RIGHT('Disaggregation Data'!$J$475:$J$826,255),0))=0,"",INDEX('Disaggregation Data'!$K$475:$K$826,MATCH(RIGHT(X773,255),RIGHT('Disaggregation Data'!J$475:$J$826,255),0))),"")</f>
        <v/>
      </c>
      <c r="F773" s="389" t="str">
        <f t="array" ref="F773">IFERROR(IF(INDEX('Disaggregation Data'!$L$475:$L$826,MATCH(RIGHT(X773,255),RIGHT('Disaggregation Data'!$J$475:$J$826,255),0))=0,"",INDEX('Disaggregation Data'!$L$475:$L$826,MATCH(RIGHT(X773,255),RIGHT('Disaggregation Data'!J$475:$J$826,255),0))),"")</f>
        <v/>
      </c>
      <c r="G773" s="458" t="str">
        <f t="array" ref="G773">IFERROR(IF(INDEX('Disaggregation Data'!$M$475:$M$826,MATCH(RIGHT(X773,255),RIGHT('Disaggregation Data'!$J$475:$J$826,255),0))=0,(E773/F773)*100,INDEX('Disaggregation Data'!$M$475:$M$826,MATCH(RIGHT(X773,255),RIGHT('Disaggregation Data'!J$475:$J$826,255),0))),"")</f>
        <v/>
      </c>
      <c r="H773" s="392" t="str">
        <f t="array" ref="H773">IFERROR(IF(INDEX('Disaggregation Data'!$N$475:$N$826,MATCH(RIGHT(X773,255),RIGHT('Disaggregation Data'!$J$475:$J$826,255),0))=0,"",INDEX('Disaggregation Data'!$N$475:$N$826,MATCH(RIGHT(X773,255),RIGHT('Disaggregation Data'!J$475:$J$826,255),0))),"")</f>
        <v/>
      </c>
      <c r="I773" s="496"/>
      <c r="J773" s="496"/>
      <c r="K773" s="496"/>
      <c r="L773" s="496"/>
      <c r="M773" s="496"/>
      <c r="N773" s="496"/>
      <c r="O773" s="496"/>
      <c r="P773" s="496"/>
      <c r="Q773" s="496"/>
      <c r="R773" s="496"/>
      <c r="S773" s="496"/>
      <c r="T773" s="496"/>
      <c r="U773" s="392" t="str">
        <f t="array" ref="U773">IFERROR(IF(INDEX('Disaggregation Data'!$O$475:$O$826,MATCH(RIGHT(X773,255),RIGHT('Disaggregation Data'!$J$475:$J$826,255),0))=0,"",INDEX('Disaggregation Data'!$O$475:$O$826,MATCH(RIGHT(X773,255),RIGHT('Disaggregation Data'!J$475:$J$826,255),0))),"")</f>
        <v/>
      </c>
      <c r="V773" s="405" t="str">
        <f t="array" ref="V773">IFERROR(IF(INDEX('Disaggregation Data'!$P$475:$P$826,MATCH(RIGHT(X773,255),RIGHT('Disaggregation Data'!$J$475:$J$826,255),0))=0,"",INDEX('Disaggregation Data'!$P$475:$P$826,MATCH(RIGHT(X773,255),RIGHT('Disaggregation Data'!J$475:$J$826,255),0))),"")</f>
        <v/>
      </c>
      <c r="W773" s="497"/>
      <c r="X773" s="497" t="str">
        <f t="shared" si="48"/>
        <v/>
      </c>
      <c r="Y773" s="497">
        <f t="shared" si="49"/>
        <v>126</v>
      </c>
      <c r="Z773" s="497" t="str">
        <f t="shared" si="50"/>
        <v/>
      </c>
      <c r="AA773" s="497" t="b">
        <f t="shared" si="51"/>
        <v>0</v>
      </c>
      <c r="AB773" s="497" t="s">
        <v>2354</v>
      </c>
      <c r="AC773" s="497" t="str">
        <f t="array" ref="AC773">IFERROR(IF(INDEX('Disaggregation Records'!$G$95:$G$183,MATCH(LEFT(Z773,255),LEFT('Disaggregation Records'!$D$95:$D$183,255),0))=0,"",INDEX('Disaggregation Records'!$G$95:$G$183,MATCH(LEFT(Z773,255),LEFT('Disaggregation Records'!$D$95:$D$183,255),0))),"")</f>
        <v/>
      </c>
      <c r="AD773" s="497" t="s">
        <v>831</v>
      </c>
      <c r="AE773" s="218"/>
      <c r="AF773" s="494"/>
      <c r="AG773" s="494"/>
    </row>
    <row r="774" spans="1:33" ht="37.5" customHeight="1" x14ac:dyDescent="0.25">
      <c r="A774" s="367">
        <v>29</v>
      </c>
      <c r="B774" s="386" t="str">
        <f>IFERROR(VLOOKUP(A774,'Coverage Indicators - Section D'!$A$10:$Y$47,25,FALSE),"")</f>
        <v/>
      </c>
      <c r="C774" s="490" t="str">
        <f t="array" ref="C774">IFERROR(IF(INDEX('Disaggregation Records'!$E$95:$E$183,MATCH(RIGHT(Z774,255),RIGHT('Disaggregation Records'!$D$95:$D$183,255),0))=0,"",INDEX('Disaggregation Records'!$E$95:$E$183,MATCH(RIGHT(Z774,255),RIGHT('Disaggregation Records'!$D$95:$D$183,255),0))),"")</f>
        <v/>
      </c>
      <c r="D774" s="490" t="str">
        <f t="array" ref="D774">IFERROR(IF(INDEX('Disaggregation Records'!$F$95:$F$183,MATCH(RIGHT(Z774,255),RIGHT('Disaggregation Records'!$D$95:$D$183,255),0))=0,"",INDEX('Disaggregation Records'!$F$95:$F$183,MATCH(RIGHT(Z774,255),RIGHT('Disaggregation Records'!$D$95:$D$183,255),0))),"")</f>
        <v/>
      </c>
      <c r="E774" s="388" t="str">
        <f t="array" ref="E774">IFERROR(IF(INDEX('Disaggregation Data'!$K$475:$K$826,MATCH(RIGHT(X774,255),RIGHT('Disaggregation Data'!$J$475:$J$826,255),0))=0,"",INDEX('Disaggregation Data'!$K$475:$K$826,MATCH(RIGHT(X774,255),RIGHT('Disaggregation Data'!J$475:$J$826,255),0))),"")</f>
        <v/>
      </c>
      <c r="F774" s="389" t="str">
        <f t="array" ref="F774">IFERROR(IF(INDEX('Disaggregation Data'!$L$475:$L$826,MATCH(RIGHT(X774,255),RIGHT('Disaggregation Data'!$J$475:$J$826,255),0))=0,"",INDEX('Disaggregation Data'!$L$475:$L$826,MATCH(RIGHT(X774,255),RIGHT('Disaggregation Data'!J$475:$J$826,255),0))),"")</f>
        <v/>
      </c>
      <c r="G774" s="458" t="str">
        <f t="array" ref="G774">IFERROR(IF(INDEX('Disaggregation Data'!$M$475:$M$826,MATCH(RIGHT(X774,255),RIGHT('Disaggregation Data'!$J$475:$J$826,255),0))=0,(E774/F774)*100,INDEX('Disaggregation Data'!$M$475:$M$826,MATCH(RIGHT(X774,255),RIGHT('Disaggregation Data'!J$475:$J$826,255),0))),"")</f>
        <v/>
      </c>
      <c r="H774" s="392" t="str">
        <f t="array" ref="H774">IFERROR(IF(INDEX('Disaggregation Data'!$N$475:$N$826,MATCH(RIGHT(X774,255),RIGHT('Disaggregation Data'!$J$475:$J$826,255),0))=0,"",INDEX('Disaggregation Data'!$N$475:$N$826,MATCH(RIGHT(X774,255),RIGHT('Disaggregation Data'!J$475:$J$826,255),0))),"")</f>
        <v/>
      </c>
      <c r="I774" s="496"/>
      <c r="J774" s="496"/>
      <c r="K774" s="496"/>
      <c r="L774" s="496"/>
      <c r="M774" s="496"/>
      <c r="N774" s="496"/>
      <c r="O774" s="496"/>
      <c r="P774" s="496"/>
      <c r="Q774" s="496"/>
      <c r="R774" s="496"/>
      <c r="S774" s="496"/>
      <c r="T774" s="496"/>
      <c r="U774" s="392" t="str">
        <f t="array" ref="U774">IFERROR(IF(INDEX('Disaggregation Data'!$O$475:$O$826,MATCH(RIGHT(X774,255),RIGHT('Disaggregation Data'!$J$475:$J$826,255),0))=0,"",INDEX('Disaggregation Data'!$O$475:$O$826,MATCH(RIGHT(X774,255),RIGHT('Disaggregation Data'!J$475:$J$826,255),0))),"")</f>
        <v/>
      </c>
      <c r="V774" s="405" t="str">
        <f t="array" ref="V774">IFERROR(IF(INDEX('Disaggregation Data'!$P$475:$P$826,MATCH(RIGHT(X774,255),RIGHT('Disaggregation Data'!$J$475:$J$826,255),0))=0,"",INDEX('Disaggregation Data'!$P$475:$P$826,MATCH(RIGHT(X774,255),RIGHT('Disaggregation Data'!J$475:$J$826,255),0))),"")</f>
        <v/>
      </c>
      <c r="W774" s="497"/>
      <c r="X774" s="497" t="str">
        <f t="shared" si="48"/>
        <v/>
      </c>
      <c r="Y774" s="497">
        <f t="shared" si="49"/>
        <v>127</v>
      </c>
      <c r="Z774" s="497" t="str">
        <f t="shared" si="50"/>
        <v/>
      </c>
      <c r="AA774" s="497" t="b">
        <f t="shared" si="51"/>
        <v>0</v>
      </c>
      <c r="AB774" s="497" t="s">
        <v>2355</v>
      </c>
      <c r="AC774" s="497" t="str">
        <f t="array" ref="AC774">IFERROR(IF(INDEX('Disaggregation Records'!$G$95:$G$183,MATCH(LEFT(Z774,255),LEFT('Disaggregation Records'!$D$95:$D$183,255),0))=0,"",INDEX('Disaggregation Records'!$G$95:$G$183,MATCH(LEFT(Z774,255),LEFT('Disaggregation Records'!$D$95:$D$183,255),0))),"")</f>
        <v/>
      </c>
      <c r="AD774" s="497" t="s">
        <v>831</v>
      </c>
      <c r="AE774" s="218"/>
      <c r="AF774" s="494"/>
      <c r="AG774" s="494"/>
    </row>
    <row r="775" spans="1:33" ht="37.5" customHeight="1" x14ac:dyDescent="0.25">
      <c r="A775" s="367">
        <v>29</v>
      </c>
      <c r="B775" s="386" t="str">
        <f>IFERROR(VLOOKUP(A775,'Coverage Indicators - Section D'!$A$10:$Y$47,25,FALSE),"")</f>
        <v/>
      </c>
      <c r="C775" s="490" t="str">
        <f t="array" ref="C775">IFERROR(IF(INDEX('Disaggregation Records'!$E$95:$E$183,MATCH(RIGHT(Z775,255),RIGHT('Disaggregation Records'!$D$95:$D$183,255),0))=0,"",INDEX('Disaggregation Records'!$E$95:$E$183,MATCH(RIGHT(Z775,255),RIGHT('Disaggregation Records'!$D$95:$D$183,255),0))),"")</f>
        <v/>
      </c>
      <c r="D775" s="490" t="str">
        <f t="array" ref="D775">IFERROR(IF(INDEX('Disaggregation Records'!$F$95:$F$183,MATCH(RIGHT(Z775,255),RIGHT('Disaggregation Records'!$D$95:$D$183,255),0))=0,"",INDEX('Disaggregation Records'!$F$95:$F$183,MATCH(RIGHT(Z775,255),RIGHT('Disaggregation Records'!$D$95:$D$183,255),0))),"")</f>
        <v/>
      </c>
      <c r="E775" s="388" t="str">
        <f t="array" ref="E775">IFERROR(IF(INDEX('Disaggregation Data'!$K$475:$K$826,MATCH(RIGHT(X775,255),RIGHT('Disaggregation Data'!$J$475:$J$826,255),0))=0,"",INDEX('Disaggregation Data'!$K$475:$K$826,MATCH(RIGHT(X775,255),RIGHT('Disaggregation Data'!J$475:$J$826,255),0))),"")</f>
        <v/>
      </c>
      <c r="F775" s="389" t="str">
        <f t="array" ref="F775">IFERROR(IF(INDEX('Disaggregation Data'!$L$475:$L$826,MATCH(RIGHT(X775,255),RIGHT('Disaggregation Data'!$J$475:$J$826,255),0))=0,"",INDEX('Disaggregation Data'!$L$475:$L$826,MATCH(RIGHT(X775,255),RIGHT('Disaggregation Data'!J$475:$J$826,255),0))),"")</f>
        <v/>
      </c>
      <c r="G775" s="458" t="str">
        <f t="array" ref="G775">IFERROR(IF(INDEX('Disaggregation Data'!$M$475:$M$826,MATCH(RIGHT(X775,255),RIGHT('Disaggregation Data'!$J$475:$J$826,255),0))=0,(E775/F775)*100,INDEX('Disaggregation Data'!$M$475:$M$826,MATCH(RIGHT(X775,255),RIGHT('Disaggregation Data'!J$475:$J$826,255),0))),"")</f>
        <v/>
      </c>
      <c r="H775" s="392" t="str">
        <f t="array" ref="H775">IFERROR(IF(INDEX('Disaggregation Data'!$N$475:$N$826,MATCH(RIGHT(X775,255),RIGHT('Disaggregation Data'!$J$475:$J$826,255),0))=0,"",INDEX('Disaggregation Data'!$N$475:$N$826,MATCH(RIGHT(X775,255),RIGHT('Disaggregation Data'!J$475:$J$826,255),0))),"")</f>
        <v/>
      </c>
      <c r="I775" s="496"/>
      <c r="J775" s="496"/>
      <c r="K775" s="496"/>
      <c r="L775" s="496"/>
      <c r="M775" s="496"/>
      <c r="N775" s="496"/>
      <c r="O775" s="496"/>
      <c r="P775" s="496"/>
      <c r="Q775" s="496"/>
      <c r="R775" s="496"/>
      <c r="S775" s="496"/>
      <c r="T775" s="496"/>
      <c r="U775" s="392" t="str">
        <f t="array" ref="U775">IFERROR(IF(INDEX('Disaggregation Data'!$O$475:$O$826,MATCH(RIGHT(X775,255),RIGHT('Disaggregation Data'!$J$475:$J$826,255),0))=0,"",INDEX('Disaggregation Data'!$O$475:$O$826,MATCH(RIGHT(X775,255),RIGHT('Disaggregation Data'!J$475:$J$826,255),0))),"")</f>
        <v/>
      </c>
      <c r="V775" s="405" t="str">
        <f t="array" ref="V775">IFERROR(IF(INDEX('Disaggregation Data'!$P$475:$P$826,MATCH(RIGHT(X775,255),RIGHT('Disaggregation Data'!$J$475:$J$826,255),0))=0,"",INDEX('Disaggregation Data'!$P$475:$P$826,MATCH(RIGHT(X775,255),RIGHT('Disaggregation Data'!J$475:$J$826,255),0))),"")</f>
        <v/>
      </c>
      <c r="W775" s="497"/>
      <c r="X775" s="497" t="str">
        <f t="shared" si="48"/>
        <v/>
      </c>
      <c r="Y775" s="497">
        <f t="shared" si="49"/>
        <v>128</v>
      </c>
      <c r="Z775" s="497" t="str">
        <f t="shared" si="50"/>
        <v/>
      </c>
      <c r="AA775" s="497" t="b">
        <f t="shared" si="51"/>
        <v>0</v>
      </c>
      <c r="AB775" s="497" t="s">
        <v>2356</v>
      </c>
      <c r="AC775" s="497" t="str">
        <f t="array" ref="AC775">IFERROR(IF(INDEX('Disaggregation Records'!$G$95:$G$183,MATCH(LEFT(Z775,255),LEFT('Disaggregation Records'!$D$95:$D$183,255),0))=0,"",INDEX('Disaggregation Records'!$G$95:$G$183,MATCH(LEFT(Z775,255),LEFT('Disaggregation Records'!$D$95:$D$183,255),0))),"")</f>
        <v/>
      </c>
      <c r="AD775" s="497" t="s">
        <v>831</v>
      </c>
      <c r="AE775" s="218"/>
      <c r="AF775" s="494"/>
      <c r="AG775" s="494"/>
    </row>
    <row r="776" spans="1:33" ht="37.5" customHeight="1" x14ac:dyDescent="0.25">
      <c r="A776" s="367">
        <v>29</v>
      </c>
      <c r="B776" s="386" t="str">
        <f>IFERROR(VLOOKUP(A776,'Coverage Indicators - Section D'!$A$10:$Y$47,25,FALSE),"")</f>
        <v/>
      </c>
      <c r="C776" s="490" t="str">
        <f t="array" ref="C776">IFERROR(IF(INDEX('Disaggregation Records'!$E$95:$E$183,MATCH(RIGHT(Z776,255),RIGHT('Disaggregation Records'!$D$95:$D$183,255),0))=0,"",INDEX('Disaggregation Records'!$E$95:$E$183,MATCH(RIGHT(Z776,255),RIGHT('Disaggregation Records'!$D$95:$D$183,255),0))),"")</f>
        <v/>
      </c>
      <c r="D776" s="490" t="str">
        <f t="array" ref="D776">IFERROR(IF(INDEX('Disaggregation Records'!$F$95:$F$183,MATCH(RIGHT(Z776,255),RIGHT('Disaggregation Records'!$D$95:$D$183,255),0))=0,"",INDEX('Disaggregation Records'!$F$95:$F$183,MATCH(RIGHT(Z776,255),RIGHT('Disaggregation Records'!$D$95:$D$183,255),0))),"")</f>
        <v/>
      </c>
      <c r="E776" s="388" t="str">
        <f t="array" ref="E776">IFERROR(IF(INDEX('Disaggregation Data'!$K$475:$K$826,MATCH(RIGHT(X776,255),RIGHT('Disaggregation Data'!$J$475:$J$826,255),0))=0,"",INDEX('Disaggregation Data'!$K$475:$K$826,MATCH(RIGHT(X776,255),RIGHT('Disaggregation Data'!J$475:$J$826,255),0))),"")</f>
        <v/>
      </c>
      <c r="F776" s="389" t="str">
        <f t="array" ref="F776">IFERROR(IF(INDEX('Disaggregation Data'!$L$475:$L$826,MATCH(RIGHT(X776,255),RIGHT('Disaggregation Data'!$J$475:$J$826,255),0))=0,"",INDEX('Disaggregation Data'!$L$475:$L$826,MATCH(RIGHT(X776,255),RIGHT('Disaggregation Data'!J$475:$J$826,255),0))),"")</f>
        <v/>
      </c>
      <c r="G776" s="458" t="str">
        <f t="array" ref="G776">IFERROR(IF(INDEX('Disaggregation Data'!$M$475:$M$826,MATCH(RIGHT(X776,255),RIGHT('Disaggregation Data'!$J$475:$J$826,255),0))=0,(E776/F776)*100,INDEX('Disaggregation Data'!$M$475:$M$826,MATCH(RIGHT(X776,255),RIGHT('Disaggregation Data'!J$475:$J$826,255),0))),"")</f>
        <v/>
      </c>
      <c r="H776" s="392" t="str">
        <f t="array" ref="H776">IFERROR(IF(INDEX('Disaggregation Data'!$N$475:$N$826,MATCH(RIGHT(X776,255),RIGHT('Disaggregation Data'!$J$475:$J$826,255),0))=0,"",INDEX('Disaggregation Data'!$N$475:$N$826,MATCH(RIGHT(X776,255),RIGHT('Disaggregation Data'!J$475:$J$826,255),0))),"")</f>
        <v/>
      </c>
      <c r="I776" s="496"/>
      <c r="J776" s="496"/>
      <c r="K776" s="496"/>
      <c r="L776" s="496"/>
      <c r="M776" s="496"/>
      <c r="N776" s="496"/>
      <c r="O776" s="496"/>
      <c r="P776" s="496"/>
      <c r="Q776" s="496"/>
      <c r="R776" s="496"/>
      <c r="S776" s="496"/>
      <c r="T776" s="496"/>
      <c r="U776" s="392" t="str">
        <f t="array" ref="U776">IFERROR(IF(INDEX('Disaggregation Data'!$O$475:$O$826,MATCH(RIGHT(X776,255),RIGHT('Disaggregation Data'!$J$475:$J$826,255),0))=0,"",INDEX('Disaggregation Data'!$O$475:$O$826,MATCH(RIGHT(X776,255),RIGHT('Disaggregation Data'!J$475:$J$826,255),0))),"")</f>
        <v/>
      </c>
      <c r="V776" s="405" t="str">
        <f t="array" ref="V776">IFERROR(IF(INDEX('Disaggregation Data'!$P$475:$P$826,MATCH(RIGHT(X776,255),RIGHT('Disaggregation Data'!$J$475:$J$826,255),0))=0,"",INDEX('Disaggregation Data'!$P$475:$P$826,MATCH(RIGHT(X776,255),RIGHT('Disaggregation Data'!J$475:$J$826,255),0))),"")</f>
        <v/>
      </c>
      <c r="W776" s="497"/>
      <c r="X776" s="497" t="str">
        <f t="shared" si="48"/>
        <v/>
      </c>
      <c r="Y776" s="497">
        <f t="shared" si="49"/>
        <v>129</v>
      </c>
      <c r="Z776" s="497" t="str">
        <f t="shared" si="50"/>
        <v/>
      </c>
      <c r="AA776" s="497" t="b">
        <f t="shared" si="51"/>
        <v>0</v>
      </c>
      <c r="AB776" s="497" t="s">
        <v>2357</v>
      </c>
      <c r="AC776" s="497" t="str">
        <f t="array" ref="AC776">IFERROR(IF(INDEX('Disaggregation Records'!$G$95:$G$183,MATCH(LEFT(Z776,255),LEFT('Disaggregation Records'!$D$95:$D$183,255),0))=0,"",INDEX('Disaggregation Records'!$G$95:$G$183,MATCH(LEFT(Z776,255),LEFT('Disaggregation Records'!$D$95:$D$183,255),0))),"")</f>
        <v/>
      </c>
      <c r="AD776" s="497" t="s">
        <v>831</v>
      </c>
      <c r="AE776" s="218"/>
      <c r="AF776" s="494"/>
      <c r="AG776" s="494"/>
    </row>
    <row r="777" spans="1:33" ht="37.5" customHeight="1" x14ac:dyDescent="0.25">
      <c r="A777" s="367">
        <v>30</v>
      </c>
      <c r="B777" s="386" t="str">
        <f>IFERROR(VLOOKUP(A777,'Coverage Indicators - Section D'!$A$10:$Y$47,25,FALSE),"")</f>
        <v/>
      </c>
      <c r="C777" s="490" t="str">
        <f t="array" ref="C777">IFERROR(IF(INDEX('Disaggregation Records'!$E$95:$E$183,MATCH(RIGHT(Z777,255),RIGHT('Disaggregation Records'!$D$95:$D$183,255),0))=0,"",INDEX('Disaggregation Records'!$E$95:$E$183,MATCH(RIGHT(Z777,255),RIGHT('Disaggregation Records'!$D$95:$D$183,255),0))),"")</f>
        <v/>
      </c>
      <c r="D777" s="490" t="str">
        <f t="array" ref="D777">IFERROR(IF(INDEX('Disaggregation Records'!$F$95:$F$183,MATCH(RIGHT(Z777,255),RIGHT('Disaggregation Records'!$D$95:$D$183,255),0))=0,"",INDEX('Disaggregation Records'!$F$95:$F$183,MATCH(RIGHT(Z777,255),RIGHT('Disaggregation Records'!$D$95:$D$183,255),0))),"")</f>
        <v/>
      </c>
      <c r="E777" s="388" t="str">
        <f t="array" ref="E777">IFERROR(IF(INDEX('Disaggregation Data'!$K$475:$K$826,MATCH(RIGHT(X777,255),RIGHT('Disaggregation Data'!$J$475:$J$826,255),0))=0,"",INDEX('Disaggregation Data'!$K$475:$K$826,MATCH(RIGHT(X777,255),RIGHT('Disaggregation Data'!J$475:$J$826,255),0))),"")</f>
        <v/>
      </c>
      <c r="F777" s="389" t="str">
        <f t="array" ref="F777">IFERROR(IF(INDEX('Disaggregation Data'!$L$475:$L$826,MATCH(RIGHT(X777,255),RIGHT('Disaggregation Data'!$J$475:$J$826,255),0))=0,"",INDEX('Disaggregation Data'!$L$475:$L$826,MATCH(RIGHT(X777,255),RIGHT('Disaggregation Data'!J$475:$J$826,255),0))),"")</f>
        <v/>
      </c>
      <c r="G777" s="458" t="str">
        <f t="array" ref="G777">IFERROR(IF(INDEX('Disaggregation Data'!$M$475:$M$826,MATCH(RIGHT(X777,255),RIGHT('Disaggregation Data'!$J$475:$J$826,255),0))=0,(E777/F777)*100,INDEX('Disaggregation Data'!$M$475:$M$826,MATCH(RIGHT(X777,255),RIGHT('Disaggregation Data'!J$475:$J$826,255),0))),"")</f>
        <v/>
      </c>
      <c r="H777" s="392" t="str">
        <f t="array" ref="H777">IFERROR(IF(INDEX('Disaggregation Data'!$N$475:$N$826,MATCH(RIGHT(X777,255),RIGHT('Disaggregation Data'!$J$475:$J$826,255),0))=0,"",INDEX('Disaggregation Data'!$N$475:$N$826,MATCH(RIGHT(X777,255),RIGHT('Disaggregation Data'!J$475:$J$826,255),0))),"")</f>
        <v/>
      </c>
      <c r="I777" s="496"/>
      <c r="J777" s="496"/>
      <c r="K777" s="496"/>
      <c r="L777" s="496"/>
      <c r="M777" s="496"/>
      <c r="N777" s="496"/>
      <c r="O777" s="496"/>
      <c r="P777" s="496"/>
      <c r="Q777" s="496"/>
      <c r="R777" s="496"/>
      <c r="S777" s="496"/>
      <c r="T777" s="496"/>
      <c r="U777" s="392" t="str">
        <f t="array" ref="U777">IFERROR(IF(INDEX('Disaggregation Data'!$O$475:$O$826,MATCH(RIGHT(X777,255),RIGHT('Disaggregation Data'!$J$475:$J$826,255),0))=0,"",INDEX('Disaggregation Data'!$O$475:$O$826,MATCH(RIGHT(X777,255),RIGHT('Disaggregation Data'!J$475:$J$826,255),0))),"")</f>
        <v/>
      </c>
      <c r="V777" s="405" t="str">
        <f t="array" ref="V777">IFERROR(IF(INDEX('Disaggregation Data'!$P$475:$P$826,MATCH(RIGHT(X777,255),RIGHT('Disaggregation Data'!$J$475:$J$826,255),0))=0,"",INDEX('Disaggregation Data'!$P$475:$P$826,MATCH(RIGHT(X777,255),RIGHT('Disaggregation Data'!J$475:$J$826,255),0))),"")</f>
        <v/>
      </c>
      <c r="W777" s="497"/>
      <c r="X777" s="497" t="str">
        <f t="shared" si="48"/>
        <v/>
      </c>
      <c r="Y777" s="497">
        <f t="shared" si="49"/>
        <v>130</v>
      </c>
      <c r="Z777" s="497" t="str">
        <f t="shared" si="50"/>
        <v/>
      </c>
      <c r="AA777" s="497" t="b">
        <f t="shared" si="51"/>
        <v>0</v>
      </c>
      <c r="AB777" s="497" t="s">
        <v>2358</v>
      </c>
      <c r="AC777" s="497" t="str">
        <f t="array" ref="AC777">IFERROR(IF(INDEX('Disaggregation Records'!$G$95:$G$183,MATCH(LEFT(Z777,255),LEFT('Disaggregation Records'!$D$95:$D$183,255),0))=0,"",INDEX('Disaggregation Records'!$G$95:$G$183,MATCH(LEFT(Z777,255),LEFT('Disaggregation Records'!$D$95:$D$183,255),0))),"")</f>
        <v/>
      </c>
      <c r="AD777" s="497" t="s">
        <v>832</v>
      </c>
      <c r="AE777" s="218"/>
      <c r="AF777" s="494"/>
      <c r="AG777" s="494"/>
    </row>
    <row r="778" spans="1:33" ht="37.5" customHeight="1" x14ac:dyDescent="0.25">
      <c r="A778" s="367">
        <v>30</v>
      </c>
      <c r="B778" s="386" t="str">
        <f>IFERROR(VLOOKUP(A778,'Coverage Indicators - Section D'!$A$10:$Y$47,25,FALSE),"")</f>
        <v/>
      </c>
      <c r="C778" s="490" t="str">
        <f t="array" ref="C778">IFERROR(IF(INDEX('Disaggregation Records'!$E$95:$E$183,MATCH(RIGHT(Z778,255),RIGHT('Disaggregation Records'!$D$95:$D$183,255),0))=0,"",INDEX('Disaggregation Records'!$E$95:$E$183,MATCH(RIGHT(Z778,255),RIGHT('Disaggregation Records'!$D$95:$D$183,255),0))),"")</f>
        <v/>
      </c>
      <c r="D778" s="490" t="str">
        <f t="array" ref="D778">IFERROR(IF(INDEX('Disaggregation Records'!$F$95:$F$183,MATCH(RIGHT(Z778,255),RIGHT('Disaggregation Records'!$D$95:$D$183,255),0))=0,"",INDEX('Disaggregation Records'!$F$95:$F$183,MATCH(RIGHT(Z778,255),RIGHT('Disaggregation Records'!$D$95:$D$183,255),0))),"")</f>
        <v/>
      </c>
      <c r="E778" s="388" t="str">
        <f t="array" ref="E778">IFERROR(IF(INDEX('Disaggregation Data'!$K$475:$K$826,MATCH(RIGHT(X778,255),RIGHT('Disaggregation Data'!$J$475:$J$826,255),0))=0,"",INDEX('Disaggregation Data'!$K$475:$K$826,MATCH(RIGHT(X778,255),RIGHT('Disaggregation Data'!J$475:$J$826,255),0))),"")</f>
        <v/>
      </c>
      <c r="F778" s="389" t="str">
        <f t="array" ref="F778">IFERROR(IF(INDEX('Disaggregation Data'!$L$475:$L$826,MATCH(RIGHT(X778,255),RIGHT('Disaggregation Data'!$J$475:$J$826,255),0))=0,"",INDEX('Disaggregation Data'!$L$475:$L$826,MATCH(RIGHT(X778,255),RIGHT('Disaggregation Data'!J$475:$J$826,255),0))),"")</f>
        <v/>
      </c>
      <c r="G778" s="458" t="str">
        <f t="array" ref="G778">IFERROR(IF(INDEX('Disaggregation Data'!$M$475:$M$826,MATCH(RIGHT(X778,255),RIGHT('Disaggregation Data'!$J$475:$J$826,255),0))=0,(E778/F778)*100,INDEX('Disaggregation Data'!$M$475:$M$826,MATCH(RIGHT(X778,255),RIGHT('Disaggregation Data'!J$475:$J$826,255),0))),"")</f>
        <v/>
      </c>
      <c r="H778" s="392" t="str">
        <f t="array" ref="H778">IFERROR(IF(INDEX('Disaggregation Data'!$N$475:$N$826,MATCH(RIGHT(X778,255),RIGHT('Disaggregation Data'!$J$475:$J$826,255),0))=0,"",INDEX('Disaggregation Data'!$N$475:$N$826,MATCH(RIGHT(X778,255),RIGHT('Disaggregation Data'!J$475:$J$826,255),0))),"")</f>
        <v/>
      </c>
      <c r="I778" s="496"/>
      <c r="J778" s="496"/>
      <c r="K778" s="496"/>
      <c r="L778" s="496"/>
      <c r="M778" s="496"/>
      <c r="N778" s="496"/>
      <c r="O778" s="496"/>
      <c r="P778" s="496"/>
      <c r="Q778" s="496"/>
      <c r="R778" s="496"/>
      <c r="S778" s="496"/>
      <c r="T778" s="496"/>
      <c r="U778" s="392" t="str">
        <f t="array" ref="U778">IFERROR(IF(INDEX('Disaggregation Data'!$O$475:$O$826,MATCH(RIGHT(X778,255),RIGHT('Disaggregation Data'!$J$475:$J$826,255),0))=0,"",INDEX('Disaggregation Data'!$O$475:$O$826,MATCH(RIGHT(X778,255),RIGHT('Disaggregation Data'!J$475:$J$826,255),0))),"")</f>
        <v/>
      </c>
      <c r="V778" s="405" t="str">
        <f t="array" ref="V778">IFERROR(IF(INDEX('Disaggregation Data'!$P$475:$P$826,MATCH(RIGHT(X778,255),RIGHT('Disaggregation Data'!$J$475:$J$826,255),0))=0,"",INDEX('Disaggregation Data'!$P$475:$P$826,MATCH(RIGHT(X778,255),RIGHT('Disaggregation Data'!J$475:$J$826,255),0))),"")</f>
        <v/>
      </c>
      <c r="W778" s="497"/>
      <c r="X778" s="497" t="str">
        <f t="shared" si="48"/>
        <v/>
      </c>
      <c r="Y778" s="497">
        <f t="shared" si="49"/>
        <v>131</v>
      </c>
      <c r="Z778" s="497" t="str">
        <f t="shared" si="50"/>
        <v/>
      </c>
      <c r="AA778" s="497" t="b">
        <f t="shared" si="51"/>
        <v>0</v>
      </c>
      <c r="AB778" s="497" t="s">
        <v>2359</v>
      </c>
      <c r="AC778" s="497" t="str">
        <f t="array" ref="AC778">IFERROR(IF(INDEX('Disaggregation Records'!$G$95:$G$183,MATCH(LEFT(Z778,255),LEFT('Disaggregation Records'!$D$95:$D$183,255),0))=0,"",INDEX('Disaggregation Records'!$G$95:$G$183,MATCH(LEFT(Z778,255),LEFT('Disaggregation Records'!$D$95:$D$183,255),0))),"")</f>
        <v/>
      </c>
      <c r="AD778" s="497" t="s">
        <v>832</v>
      </c>
      <c r="AE778" s="218"/>
      <c r="AF778" s="494"/>
      <c r="AG778" s="494"/>
    </row>
    <row r="779" spans="1:33" ht="37.5" customHeight="1" x14ac:dyDescent="0.25">
      <c r="A779" s="367">
        <v>30</v>
      </c>
      <c r="B779" s="386" t="str">
        <f>IFERROR(VLOOKUP(A779,'Coverage Indicators - Section D'!$A$10:$Y$47,25,FALSE),"")</f>
        <v/>
      </c>
      <c r="C779" s="490" t="str">
        <f t="array" ref="C779">IFERROR(IF(INDEX('Disaggregation Records'!$E$95:$E$183,MATCH(RIGHT(Z779,255),RIGHT('Disaggregation Records'!$D$95:$D$183,255),0))=0,"",INDEX('Disaggregation Records'!$E$95:$E$183,MATCH(RIGHT(Z779,255),RIGHT('Disaggregation Records'!$D$95:$D$183,255),0))),"")</f>
        <v/>
      </c>
      <c r="D779" s="490" t="str">
        <f t="array" ref="D779">IFERROR(IF(INDEX('Disaggregation Records'!$F$95:$F$183,MATCH(RIGHT(Z779,255),RIGHT('Disaggregation Records'!$D$95:$D$183,255),0))=0,"",INDEX('Disaggregation Records'!$F$95:$F$183,MATCH(RIGHT(Z779,255),RIGHT('Disaggregation Records'!$D$95:$D$183,255),0))),"")</f>
        <v/>
      </c>
      <c r="E779" s="388" t="str">
        <f t="array" ref="E779">IFERROR(IF(INDEX('Disaggregation Data'!$K$475:$K$826,MATCH(RIGHT(X779,255),RIGHT('Disaggregation Data'!$J$475:$J$826,255),0))=0,"",INDEX('Disaggregation Data'!$K$475:$K$826,MATCH(RIGHT(X779,255),RIGHT('Disaggregation Data'!J$475:$J$826,255),0))),"")</f>
        <v/>
      </c>
      <c r="F779" s="389" t="str">
        <f t="array" ref="F779">IFERROR(IF(INDEX('Disaggregation Data'!$L$475:$L$826,MATCH(RIGHT(X779,255),RIGHT('Disaggregation Data'!$J$475:$J$826,255),0))=0,"",INDEX('Disaggregation Data'!$L$475:$L$826,MATCH(RIGHT(X779,255),RIGHT('Disaggregation Data'!J$475:$J$826,255),0))),"")</f>
        <v/>
      </c>
      <c r="G779" s="458" t="str">
        <f t="array" ref="G779">IFERROR(IF(INDEX('Disaggregation Data'!$M$475:$M$826,MATCH(RIGHT(X779,255),RIGHT('Disaggregation Data'!$J$475:$J$826,255),0))=0,(E779/F779)*100,INDEX('Disaggregation Data'!$M$475:$M$826,MATCH(RIGHT(X779,255),RIGHT('Disaggregation Data'!J$475:$J$826,255),0))),"")</f>
        <v/>
      </c>
      <c r="H779" s="392" t="str">
        <f t="array" ref="H779">IFERROR(IF(INDEX('Disaggregation Data'!$N$475:$N$826,MATCH(RIGHT(X779,255),RIGHT('Disaggregation Data'!$J$475:$J$826,255),0))=0,"",INDEX('Disaggregation Data'!$N$475:$N$826,MATCH(RIGHT(X779,255),RIGHT('Disaggregation Data'!J$475:$J$826,255),0))),"")</f>
        <v/>
      </c>
      <c r="I779" s="496"/>
      <c r="J779" s="496"/>
      <c r="K779" s="496"/>
      <c r="L779" s="496"/>
      <c r="M779" s="496"/>
      <c r="N779" s="496"/>
      <c r="O779" s="496"/>
      <c r="P779" s="496"/>
      <c r="Q779" s="496"/>
      <c r="R779" s="496"/>
      <c r="S779" s="496"/>
      <c r="T779" s="496"/>
      <c r="U779" s="392" t="str">
        <f t="array" ref="U779">IFERROR(IF(INDEX('Disaggregation Data'!$O$475:$O$826,MATCH(RIGHT(X779,255),RIGHT('Disaggregation Data'!$J$475:$J$826,255),0))=0,"",INDEX('Disaggregation Data'!$O$475:$O$826,MATCH(RIGHT(X779,255),RIGHT('Disaggregation Data'!J$475:$J$826,255),0))),"")</f>
        <v/>
      </c>
      <c r="V779" s="405" t="str">
        <f t="array" ref="V779">IFERROR(IF(INDEX('Disaggregation Data'!$P$475:$P$826,MATCH(RIGHT(X779,255),RIGHT('Disaggregation Data'!$J$475:$J$826,255),0))=0,"",INDEX('Disaggregation Data'!$P$475:$P$826,MATCH(RIGHT(X779,255),RIGHT('Disaggregation Data'!J$475:$J$826,255),0))),"")</f>
        <v/>
      </c>
      <c r="W779" s="497"/>
      <c r="X779" s="497" t="str">
        <f t="shared" si="48"/>
        <v/>
      </c>
      <c r="Y779" s="497">
        <f t="shared" si="49"/>
        <v>132</v>
      </c>
      <c r="Z779" s="497" t="str">
        <f t="shared" si="50"/>
        <v/>
      </c>
      <c r="AA779" s="497" t="b">
        <f t="shared" si="51"/>
        <v>0</v>
      </c>
      <c r="AB779" s="497" t="s">
        <v>2360</v>
      </c>
      <c r="AC779" s="497" t="str">
        <f t="array" ref="AC779">IFERROR(IF(INDEX('Disaggregation Records'!$G$95:$G$183,MATCH(LEFT(Z779,255),LEFT('Disaggregation Records'!$D$95:$D$183,255),0))=0,"",INDEX('Disaggregation Records'!$G$95:$G$183,MATCH(LEFT(Z779,255),LEFT('Disaggregation Records'!$D$95:$D$183,255),0))),"")</f>
        <v/>
      </c>
      <c r="AD779" s="497" t="s">
        <v>832</v>
      </c>
      <c r="AE779" s="218"/>
      <c r="AF779" s="494"/>
      <c r="AG779" s="494"/>
    </row>
    <row r="780" spans="1:33" ht="37.5" customHeight="1" x14ac:dyDescent="0.25">
      <c r="A780" s="367">
        <v>30</v>
      </c>
      <c r="B780" s="386" t="str">
        <f>IFERROR(VLOOKUP(A780,'Coverage Indicators - Section D'!$A$10:$Y$47,25,FALSE),"")</f>
        <v/>
      </c>
      <c r="C780" s="490" t="str">
        <f t="array" ref="C780">IFERROR(IF(INDEX('Disaggregation Records'!$E$95:$E$183,MATCH(RIGHT(Z780,255),RIGHT('Disaggregation Records'!$D$95:$D$183,255),0))=0,"",INDEX('Disaggregation Records'!$E$95:$E$183,MATCH(RIGHT(Z780,255),RIGHT('Disaggregation Records'!$D$95:$D$183,255),0))),"")</f>
        <v/>
      </c>
      <c r="D780" s="490" t="str">
        <f t="array" ref="D780">IFERROR(IF(INDEX('Disaggregation Records'!$F$95:$F$183,MATCH(RIGHT(Z780,255),RIGHT('Disaggregation Records'!$D$95:$D$183,255),0))=0,"",INDEX('Disaggregation Records'!$F$95:$F$183,MATCH(RIGHT(Z780,255),RIGHT('Disaggregation Records'!$D$95:$D$183,255),0))),"")</f>
        <v/>
      </c>
      <c r="E780" s="388" t="str">
        <f t="array" ref="E780">IFERROR(IF(INDEX('Disaggregation Data'!$K$475:$K$826,MATCH(RIGHT(X780,255),RIGHT('Disaggregation Data'!$J$475:$J$826,255),0))=0,"",INDEX('Disaggregation Data'!$K$475:$K$826,MATCH(RIGHT(X780,255),RIGHT('Disaggregation Data'!J$475:$J$826,255),0))),"")</f>
        <v/>
      </c>
      <c r="F780" s="389" t="str">
        <f t="array" ref="F780">IFERROR(IF(INDEX('Disaggregation Data'!$L$475:$L$826,MATCH(RIGHT(X780,255),RIGHT('Disaggregation Data'!$J$475:$J$826,255),0))=0,"",INDEX('Disaggregation Data'!$L$475:$L$826,MATCH(RIGHT(X780,255),RIGHT('Disaggregation Data'!J$475:$J$826,255),0))),"")</f>
        <v/>
      </c>
      <c r="G780" s="458" t="str">
        <f t="array" ref="G780">IFERROR(IF(INDEX('Disaggregation Data'!$M$475:$M$826,MATCH(RIGHT(X780,255),RIGHT('Disaggregation Data'!$J$475:$J$826,255),0))=0,(E780/F780)*100,INDEX('Disaggregation Data'!$M$475:$M$826,MATCH(RIGHT(X780,255),RIGHT('Disaggregation Data'!J$475:$J$826,255),0))),"")</f>
        <v/>
      </c>
      <c r="H780" s="392" t="str">
        <f t="array" ref="H780">IFERROR(IF(INDEX('Disaggregation Data'!$N$475:$N$826,MATCH(RIGHT(X780,255),RIGHT('Disaggregation Data'!$J$475:$J$826,255),0))=0,"",INDEX('Disaggregation Data'!$N$475:$N$826,MATCH(RIGHT(X780,255),RIGHT('Disaggregation Data'!J$475:$J$826,255),0))),"")</f>
        <v/>
      </c>
      <c r="I780" s="496"/>
      <c r="J780" s="496"/>
      <c r="K780" s="496"/>
      <c r="L780" s="496"/>
      <c r="M780" s="496"/>
      <c r="N780" s="496"/>
      <c r="O780" s="496"/>
      <c r="P780" s="496"/>
      <c r="Q780" s="496"/>
      <c r="R780" s="496"/>
      <c r="S780" s="496"/>
      <c r="T780" s="496"/>
      <c r="U780" s="392" t="str">
        <f t="array" ref="U780">IFERROR(IF(INDEX('Disaggregation Data'!$O$475:$O$826,MATCH(RIGHT(X780,255),RIGHT('Disaggregation Data'!$J$475:$J$826,255),0))=0,"",INDEX('Disaggregation Data'!$O$475:$O$826,MATCH(RIGHT(X780,255),RIGHT('Disaggregation Data'!J$475:$J$826,255),0))),"")</f>
        <v/>
      </c>
      <c r="V780" s="405" t="str">
        <f t="array" ref="V780">IFERROR(IF(INDEX('Disaggregation Data'!$P$475:$P$826,MATCH(RIGHT(X780,255),RIGHT('Disaggregation Data'!$J$475:$J$826,255),0))=0,"",INDEX('Disaggregation Data'!$P$475:$P$826,MATCH(RIGHT(X780,255),RIGHT('Disaggregation Data'!J$475:$J$826,255),0))),"")</f>
        <v/>
      </c>
      <c r="W780" s="497"/>
      <c r="X780" s="497" t="str">
        <f t="shared" si="48"/>
        <v/>
      </c>
      <c r="Y780" s="497">
        <f t="shared" si="49"/>
        <v>133</v>
      </c>
      <c r="Z780" s="497" t="str">
        <f t="shared" si="50"/>
        <v/>
      </c>
      <c r="AA780" s="497" t="b">
        <f t="shared" si="51"/>
        <v>0</v>
      </c>
      <c r="AB780" s="497" t="s">
        <v>2361</v>
      </c>
      <c r="AC780" s="497" t="str">
        <f t="array" ref="AC780">IFERROR(IF(INDEX('Disaggregation Records'!$G$95:$G$183,MATCH(LEFT(Z780,255),LEFT('Disaggregation Records'!$D$95:$D$183,255),0))=0,"",INDEX('Disaggregation Records'!$G$95:$G$183,MATCH(LEFT(Z780,255),LEFT('Disaggregation Records'!$D$95:$D$183,255),0))),"")</f>
        <v/>
      </c>
      <c r="AD780" s="497" t="s">
        <v>832</v>
      </c>
      <c r="AE780" s="218"/>
      <c r="AF780" s="494"/>
      <c r="AG780" s="494"/>
    </row>
    <row r="781" spans="1:33" ht="37.5" customHeight="1" x14ac:dyDescent="0.25">
      <c r="A781" s="367">
        <v>30</v>
      </c>
      <c r="B781" s="386" t="str">
        <f>IFERROR(VLOOKUP(A781,'Coverage Indicators - Section D'!$A$10:$Y$47,25,FALSE),"")</f>
        <v/>
      </c>
      <c r="C781" s="490" t="str">
        <f t="array" ref="C781">IFERROR(IF(INDEX('Disaggregation Records'!$E$95:$E$183,MATCH(RIGHT(Z781,255),RIGHT('Disaggregation Records'!$D$95:$D$183,255),0))=0,"",INDEX('Disaggregation Records'!$E$95:$E$183,MATCH(RIGHT(Z781,255),RIGHT('Disaggregation Records'!$D$95:$D$183,255),0))),"")</f>
        <v/>
      </c>
      <c r="D781" s="490" t="str">
        <f t="array" ref="D781">IFERROR(IF(INDEX('Disaggregation Records'!$F$95:$F$183,MATCH(RIGHT(Z781,255),RIGHT('Disaggregation Records'!$D$95:$D$183,255),0))=0,"",INDEX('Disaggregation Records'!$F$95:$F$183,MATCH(RIGHT(Z781,255),RIGHT('Disaggregation Records'!$D$95:$D$183,255),0))),"")</f>
        <v/>
      </c>
      <c r="E781" s="388" t="str">
        <f t="array" ref="E781">IFERROR(IF(INDEX('Disaggregation Data'!$K$475:$K$826,MATCH(RIGHT(X781,255),RIGHT('Disaggregation Data'!$J$475:$J$826,255),0))=0,"",INDEX('Disaggregation Data'!$K$475:$K$826,MATCH(RIGHT(X781,255),RIGHT('Disaggregation Data'!J$475:$J$826,255),0))),"")</f>
        <v/>
      </c>
      <c r="F781" s="389" t="str">
        <f t="array" ref="F781">IFERROR(IF(INDEX('Disaggregation Data'!$L$475:$L$826,MATCH(RIGHT(X781,255),RIGHT('Disaggregation Data'!$J$475:$J$826,255),0))=0,"",INDEX('Disaggregation Data'!$L$475:$L$826,MATCH(RIGHT(X781,255),RIGHT('Disaggregation Data'!J$475:$J$826,255),0))),"")</f>
        <v/>
      </c>
      <c r="G781" s="458" t="str">
        <f t="array" ref="G781">IFERROR(IF(INDEX('Disaggregation Data'!$M$475:$M$826,MATCH(RIGHT(X781,255),RIGHT('Disaggregation Data'!$J$475:$J$826,255),0))=0,(E781/F781)*100,INDEX('Disaggregation Data'!$M$475:$M$826,MATCH(RIGHT(X781,255),RIGHT('Disaggregation Data'!J$475:$J$826,255),0))),"")</f>
        <v/>
      </c>
      <c r="H781" s="392" t="str">
        <f t="array" ref="H781">IFERROR(IF(INDEX('Disaggregation Data'!$N$475:$N$826,MATCH(RIGHT(X781,255),RIGHT('Disaggregation Data'!$J$475:$J$826,255),0))=0,"",INDEX('Disaggregation Data'!$N$475:$N$826,MATCH(RIGHT(X781,255),RIGHT('Disaggregation Data'!J$475:$J$826,255),0))),"")</f>
        <v/>
      </c>
      <c r="I781" s="496"/>
      <c r="J781" s="496"/>
      <c r="K781" s="496"/>
      <c r="L781" s="496"/>
      <c r="M781" s="496"/>
      <c r="N781" s="496"/>
      <c r="O781" s="496"/>
      <c r="P781" s="496"/>
      <c r="Q781" s="496"/>
      <c r="R781" s="496"/>
      <c r="S781" s="496"/>
      <c r="T781" s="496"/>
      <c r="U781" s="392" t="str">
        <f t="array" ref="U781">IFERROR(IF(INDEX('Disaggregation Data'!$O$475:$O$826,MATCH(RIGHT(X781,255),RIGHT('Disaggregation Data'!$J$475:$J$826,255),0))=0,"",INDEX('Disaggregation Data'!$O$475:$O$826,MATCH(RIGHT(X781,255),RIGHT('Disaggregation Data'!J$475:$J$826,255),0))),"")</f>
        <v/>
      </c>
      <c r="V781" s="405" t="str">
        <f t="array" ref="V781">IFERROR(IF(INDEX('Disaggregation Data'!$P$475:$P$826,MATCH(RIGHT(X781,255),RIGHT('Disaggregation Data'!$J$475:$J$826,255),0))=0,"",INDEX('Disaggregation Data'!$P$475:$P$826,MATCH(RIGHT(X781,255),RIGHT('Disaggregation Data'!J$475:$J$826,255),0))),"")</f>
        <v/>
      </c>
      <c r="W781" s="497"/>
      <c r="X781" s="497" t="str">
        <f t="shared" si="48"/>
        <v/>
      </c>
      <c r="Y781" s="497">
        <f t="shared" si="49"/>
        <v>134</v>
      </c>
      <c r="Z781" s="497" t="str">
        <f t="shared" si="50"/>
        <v/>
      </c>
      <c r="AA781" s="497" t="b">
        <f t="shared" si="51"/>
        <v>0</v>
      </c>
      <c r="AB781" s="497" t="s">
        <v>2362</v>
      </c>
      <c r="AC781" s="497" t="str">
        <f t="array" ref="AC781">IFERROR(IF(INDEX('Disaggregation Records'!$G$95:$G$183,MATCH(LEFT(Z781,255),LEFT('Disaggregation Records'!$D$95:$D$183,255),0))=0,"",INDEX('Disaggregation Records'!$G$95:$G$183,MATCH(LEFT(Z781,255),LEFT('Disaggregation Records'!$D$95:$D$183,255),0))),"")</f>
        <v/>
      </c>
      <c r="AD781" s="497" t="s">
        <v>832</v>
      </c>
      <c r="AE781" s="218"/>
      <c r="AF781" s="494"/>
      <c r="AG781" s="494"/>
    </row>
    <row r="782" spans="1:33" ht="37.5" customHeight="1" x14ac:dyDescent="0.25">
      <c r="A782" s="367">
        <v>30</v>
      </c>
      <c r="B782" s="386" t="str">
        <f>IFERROR(VLOOKUP(A782,'Coverage Indicators - Section D'!$A$10:$Y$47,25,FALSE),"")</f>
        <v/>
      </c>
      <c r="C782" s="490" t="str">
        <f t="array" ref="C782">IFERROR(IF(INDEX('Disaggregation Records'!$E$95:$E$183,MATCH(RIGHT(Z782,255),RIGHT('Disaggregation Records'!$D$95:$D$183,255),0))=0,"",INDEX('Disaggregation Records'!$E$95:$E$183,MATCH(RIGHT(Z782,255),RIGHT('Disaggregation Records'!$D$95:$D$183,255),0))),"")</f>
        <v/>
      </c>
      <c r="D782" s="490" t="str">
        <f t="array" ref="D782">IFERROR(IF(INDEX('Disaggregation Records'!$F$95:$F$183,MATCH(RIGHT(Z782,255),RIGHT('Disaggregation Records'!$D$95:$D$183,255),0))=0,"",INDEX('Disaggregation Records'!$F$95:$F$183,MATCH(RIGHT(Z782,255),RIGHT('Disaggregation Records'!$D$95:$D$183,255),0))),"")</f>
        <v/>
      </c>
      <c r="E782" s="388" t="str">
        <f t="array" ref="E782">IFERROR(IF(INDEX('Disaggregation Data'!$K$475:$K$826,MATCH(RIGHT(X782,255),RIGHT('Disaggregation Data'!$J$475:$J$826,255),0))=0,"",INDEX('Disaggregation Data'!$K$475:$K$826,MATCH(RIGHT(X782,255),RIGHT('Disaggregation Data'!J$475:$J$826,255),0))),"")</f>
        <v/>
      </c>
      <c r="F782" s="389" t="str">
        <f t="array" ref="F782">IFERROR(IF(INDEX('Disaggregation Data'!$L$475:$L$826,MATCH(RIGHT(X782,255),RIGHT('Disaggregation Data'!$J$475:$J$826,255),0))=0,"",INDEX('Disaggregation Data'!$L$475:$L$826,MATCH(RIGHT(X782,255),RIGHT('Disaggregation Data'!J$475:$J$826,255),0))),"")</f>
        <v/>
      </c>
      <c r="G782" s="458" t="str">
        <f t="array" ref="G782">IFERROR(IF(INDEX('Disaggregation Data'!$M$475:$M$826,MATCH(RIGHT(X782,255),RIGHT('Disaggregation Data'!$J$475:$J$826,255),0))=0,(E782/F782)*100,INDEX('Disaggregation Data'!$M$475:$M$826,MATCH(RIGHT(X782,255),RIGHT('Disaggregation Data'!J$475:$J$826,255),0))),"")</f>
        <v/>
      </c>
      <c r="H782" s="392" t="str">
        <f t="array" ref="H782">IFERROR(IF(INDEX('Disaggregation Data'!$N$475:$N$826,MATCH(RIGHT(X782,255),RIGHT('Disaggregation Data'!$J$475:$J$826,255),0))=0,"",INDEX('Disaggregation Data'!$N$475:$N$826,MATCH(RIGHT(X782,255),RIGHT('Disaggregation Data'!J$475:$J$826,255),0))),"")</f>
        <v/>
      </c>
      <c r="I782" s="496"/>
      <c r="J782" s="496"/>
      <c r="K782" s="496"/>
      <c r="L782" s="496"/>
      <c r="M782" s="496"/>
      <c r="N782" s="496"/>
      <c r="O782" s="496"/>
      <c r="P782" s="496"/>
      <c r="Q782" s="496"/>
      <c r="R782" s="496"/>
      <c r="S782" s="496"/>
      <c r="T782" s="496"/>
      <c r="U782" s="392" t="str">
        <f t="array" ref="U782">IFERROR(IF(INDEX('Disaggregation Data'!$O$475:$O$826,MATCH(RIGHT(X782,255),RIGHT('Disaggregation Data'!$J$475:$J$826,255),0))=0,"",INDEX('Disaggregation Data'!$O$475:$O$826,MATCH(RIGHT(X782,255),RIGHT('Disaggregation Data'!J$475:$J$826,255),0))),"")</f>
        <v/>
      </c>
      <c r="V782" s="405" t="str">
        <f t="array" ref="V782">IFERROR(IF(INDEX('Disaggregation Data'!$P$475:$P$826,MATCH(RIGHT(X782,255),RIGHT('Disaggregation Data'!$J$475:$J$826,255),0))=0,"",INDEX('Disaggregation Data'!$P$475:$P$826,MATCH(RIGHT(X782,255),RIGHT('Disaggregation Data'!J$475:$J$826,255),0))),"")</f>
        <v/>
      </c>
      <c r="W782" s="497"/>
      <c r="X782" s="497" t="str">
        <f t="shared" si="48"/>
        <v/>
      </c>
      <c r="Y782" s="497">
        <f t="shared" si="49"/>
        <v>135</v>
      </c>
      <c r="Z782" s="497" t="str">
        <f t="shared" si="50"/>
        <v/>
      </c>
      <c r="AA782" s="497" t="b">
        <f t="shared" si="51"/>
        <v>0</v>
      </c>
      <c r="AB782" s="497" t="s">
        <v>2363</v>
      </c>
      <c r="AC782" s="497" t="str">
        <f t="array" ref="AC782">IFERROR(IF(INDEX('Disaggregation Records'!$G$95:$G$183,MATCH(LEFT(Z782,255),LEFT('Disaggregation Records'!$D$95:$D$183,255),0))=0,"",INDEX('Disaggregation Records'!$G$95:$G$183,MATCH(LEFT(Z782,255),LEFT('Disaggregation Records'!$D$95:$D$183,255),0))),"")</f>
        <v/>
      </c>
      <c r="AD782" s="497" t="s">
        <v>832</v>
      </c>
      <c r="AE782" s="218"/>
      <c r="AF782" s="494"/>
      <c r="AG782" s="494"/>
    </row>
    <row r="783" spans="1:33" ht="37.5" customHeight="1" x14ac:dyDescent="0.25">
      <c r="A783" s="367">
        <v>30</v>
      </c>
      <c r="B783" s="386" t="str">
        <f>IFERROR(VLOOKUP(A783,'Coverage Indicators - Section D'!$A$10:$Y$47,25,FALSE),"")</f>
        <v/>
      </c>
      <c r="C783" s="490" t="str">
        <f t="array" ref="C783">IFERROR(IF(INDEX('Disaggregation Records'!$E$95:$E$183,MATCH(RIGHT(Z783,255),RIGHT('Disaggregation Records'!$D$95:$D$183,255),0))=0,"",INDEX('Disaggregation Records'!$E$95:$E$183,MATCH(RIGHT(Z783,255),RIGHT('Disaggregation Records'!$D$95:$D$183,255),0))),"")</f>
        <v/>
      </c>
      <c r="D783" s="490" t="str">
        <f t="array" ref="D783">IFERROR(IF(INDEX('Disaggregation Records'!$F$95:$F$183,MATCH(RIGHT(Z783,255),RIGHT('Disaggregation Records'!$D$95:$D$183,255),0))=0,"",INDEX('Disaggregation Records'!$F$95:$F$183,MATCH(RIGHT(Z783,255),RIGHT('Disaggregation Records'!$D$95:$D$183,255),0))),"")</f>
        <v/>
      </c>
      <c r="E783" s="388" t="str">
        <f t="array" ref="E783">IFERROR(IF(INDEX('Disaggregation Data'!$K$475:$K$826,MATCH(RIGHT(X783,255),RIGHT('Disaggregation Data'!$J$475:$J$826,255),0))=0,"",INDEX('Disaggregation Data'!$K$475:$K$826,MATCH(RIGHT(X783,255),RIGHT('Disaggregation Data'!J$475:$J$826,255),0))),"")</f>
        <v/>
      </c>
      <c r="F783" s="389" t="str">
        <f t="array" ref="F783">IFERROR(IF(INDEX('Disaggregation Data'!$L$475:$L$826,MATCH(RIGHT(X783,255),RIGHT('Disaggregation Data'!$J$475:$J$826,255),0))=0,"",INDEX('Disaggregation Data'!$L$475:$L$826,MATCH(RIGHT(X783,255),RIGHT('Disaggregation Data'!J$475:$J$826,255),0))),"")</f>
        <v/>
      </c>
      <c r="G783" s="458" t="str">
        <f t="array" ref="G783">IFERROR(IF(INDEX('Disaggregation Data'!$M$475:$M$826,MATCH(RIGHT(X783,255),RIGHT('Disaggregation Data'!$J$475:$J$826,255),0))=0,(E783/F783)*100,INDEX('Disaggregation Data'!$M$475:$M$826,MATCH(RIGHT(X783,255),RIGHT('Disaggregation Data'!J$475:$J$826,255),0))),"")</f>
        <v/>
      </c>
      <c r="H783" s="392" t="str">
        <f t="array" ref="H783">IFERROR(IF(INDEX('Disaggregation Data'!$N$475:$N$826,MATCH(RIGHT(X783,255),RIGHT('Disaggregation Data'!$J$475:$J$826,255),0))=0,"",INDEX('Disaggregation Data'!$N$475:$N$826,MATCH(RIGHT(X783,255),RIGHT('Disaggregation Data'!J$475:$J$826,255),0))),"")</f>
        <v/>
      </c>
      <c r="I783" s="496"/>
      <c r="J783" s="496"/>
      <c r="K783" s="496"/>
      <c r="L783" s="496"/>
      <c r="M783" s="496"/>
      <c r="N783" s="496"/>
      <c r="O783" s="496"/>
      <c r="P783" s="496"/>
      <c r="Q783" s="496"/>
      <c r="R783" s="496"/>
      <c r="S783" s="496"/>
      <c r="T783" s="496"/>
      <c r="U783" s="392" t="str">
        <f t="array" ref="U783">IFERROR(IF(INDEX('Disaggregation Data'!$O$475:$O$826,MATCH(RIGHT(X783,255),RIGHT('Disaggregation Data'!$J$475:$J$826,255),0))=0,"",INDEX('Disaggregation Data'!$O$475:$O$826,MATCH(RIGHT(X783,255),RIGHT('Disaggregation Data'!J$475:$J$826,255),0))),"")</f>
        <v/>
      </c>
      <c r="V783" s="405" t="str">
        <f t="array" ref="V783">IFERROR(IF(INDEX('Disaggregation Data'!$P$475:$P$826,MATCH(RIGHT(X783,255),RIGHT('Disaggregation Data'!$J$475:$J$826,255),0))=0,"",INDEX('Disaggregation Data'!$P$475:$P$826,MATCH(RIGHT(X783,255),RIGHT('Disaggregation Data'!J$475:$J$826,255),0))),"")</f>
        <v/>
      </c>
      <c r="W783" s="497"/>
      <c r="X783" s="497" t="str">
        <f t="shared" si="48"/>
        <v/>
      </c>
      <c r="Y783" s="497">
        <f t="shared" si="49"/>
        <v>136</v>
      </c>
      <c r="Z783" s="497" t="str">
        <f t="shared" si="50"/>
        <v/>
      </c>
      <c r="AA783" s="497" t="b">
        <f t="shared" si="51"/>
        <v>0</v>
      </c>
      <c r="AB783" s="497" t="s">
        <v>2364</v>
      </c>
      <c r="AC783" s="497" t="str">
        <f t="array" ref="AC783">IFERROR(IF(INDEX('Disaggregation Records'!$G$95:$G$183,MATCH(LEFT(Z783,255),LEFT('Disaggregation Records'!$D$95:$D$183,255),0))=0,"",INDEX('Disaggregation Records'!$G$95:$G$183,MATCH(LEFT(Z783,255),LEFT('Disaggregation Records'!$D$95:$D$183,255),0))),"")</f>
        <v/>
      </c>
      <c r="AD783" s="497" t="s">
        <v>832</v>
      </c>
      <c r="AE783" s="218"/>
      <c r="AF783" s="494"/>
      <c r="AG783" s="494"/>
    </row>
    <row r="784" spans="1:33" ht="37.5" customHeight="1" x14ac:dyDescent="0.25">
      <c r="A784" s="367">
        <v>30</v>
      </c>
      <c r="B784" s="386" t="str">
        <f>IFERROR(VLOOKUP(A784,'Coverage Indicators - Section D'!$A$10:$Y$47,25,FALSE),"")</f>
        <v/>
      </c>
      <c r="C784" s="490" t="str">
        <f t="array" ref="C784">IFERROR(IF(INDEX('Disaggregation Records'!$E$95:$E$183,MATCH(RIGHT(Z784,255),RIGHT('Disaggregation Records'!$D$95:$D$183,255),0))=0,"",INDEX('Disaggregation Records'!$E$95:$E$183,MATCH(RIGHT(Z784,255),RIGHT('Disaggregation Records'!$D$95:$D$183,255),0))),"")</f>
        <v/>
      </c>
      <c r="D784" s="490" t="str">
        <f t="array" ref="D784">IFERROR(IF(INDEX('Disaggregation Records'!$F$95:$F$183,MATCH(RIGHT(Z784,255),RIGHT('Disaggregation Records'!$D$95:$D$183,255),0))=0,"",INDEX('Disaggregation Records'!$F$95:$F$183,MATCH(RIGHT(Z784,255),RIGHT('Disaggregation Records'!$D$95:$D$183,255),0))),"")</f>
        <v/>
      </c>
      <c r="E784" s="388" t="str">
        <f t="array" ref="E784">IFERROR(IF(INDEX('Disaggregation Data'!$K$475:$K$826,MATCH(RIGHT(X784,255),RIGHT('Disaggregation Data'!$J$475:$J$826,255),0))=0,"",INDEX('Disaggregation Data'!$K$475:$K$826,MATCH(RIGHT(X784,255),RIGHT('Disaggregation Data'!J$475:$J$826,255),0))),"")</f>
        <v/>
      </c>
      <c r="F784" s="389" t="str">
        <f t="array" ref="F784">IFERROR(IF(INDEX('Disaggregation Data'!$L$475:$L$826,MATCH(RIGHT(X784,255),RIGHT('Disaggregation Data'!$J$475:$J$826,255),0))=0,"",INDEX('Disaggregation Data'!$L$475:$L$826,MATCH(RIGHT(X784,255),RIGHT('Disaggregation Data'!J$475:$J$826,255),0))),"")</f>
        <v/>
      </c>
      <c r="G784" s="458" t="str">
        <f t="array" ref="G784">IFERROR(IF(INDEX('Disaggregation Data'!$M$475:$M$826,MATCH(RIGHT(X784,255),RIGHT('Disaggregation Data'!$J$475:$J$826,255),0))=0,(E784/F784)*100,INDEX('Disaggregation Data'!$M$475:$M$826,MATCH(RIGHT(X784,255),RIGHT('Disaggregation Data'!J$475:$J$826,255),0))),"")</f>
        <v/>
      </c>
      <c r="H784" s="392" t="str">
        <f t="array" ref="H784">IFERROR(IF(INDEX('Disaggregation Data'!$N$475:$N$826,MATCH(RIGHT(X784,255),RIGHT('Disaggregation Data'!$J$475:$J$826,255),0))=0,"",INDEX('Disaggregation Data'!$N$475:$N$826,MATCH(RIGHT(X784,255),RIGHT('Disaggregation Data'!J$475:$J$826,255),0))),"")</f>
        <v/>
      </c>
      <c r="I784" s="496"/>
      <c r="J784" s="496"/>
      <c r="K784" s="496"/>
      <c r="L784" s="496"/>
      <c r="M784" s="496"/>
      <c r="N784" s="496"/>
      <c r="O784" s="496"/>
      <c r="P784" s="496"/>
      <c r="Q784" s="496"/>
      <c r="R784" s="496"/>
      <c r="S784" s="496"/>
      <c r="T784" s="496"/>
      <c r="U784" s="392" t="str">
        <f t="array" ref="U784">IFERROR(IF(INDEX('Disaggregation Data'!$O$475:$O$826,MATCH(RIGHT(X784,255),RIGHT('Disaggregation Data'!$J$475:$J$826,255),0))=0,"",INDEX('Disaggregation Data'!$O$475:$O$826,MATCH(RIGHT(X784,255),RIGHT('Disaggregation Data'!J$475:$J$826,255),0))),"")</f>
        <v/>
      </c>
      <c r="V784" s="405" t="str">
        <f t="array" ref="V784">IFERROR(IF(INDEX('Disaggregation Data'!$P$475:$P$826,MATCH(RIGHT(X784,255),RIGHT('Disaggregation Data'!$J$475:$J$826,255),0))=0,"",INDEX('Disaggregation Data'!$P$475:$P$826,MATCH(RIGHT(X784,255),RIGHT('Disaggregation Data'!J$475:$J$826,255),0))),"")</f>
        <v/>
      </c>
      <c r="W784" s="497"/>
      <c r="X784" s="497" t="str">
        <f t="shared" si="48"/>
        <v/>
      </c>
      <c r="Y784" s="497">
        <f t="shared" si="49"/>
        <v>137</v>
      </c>
      <c r="Z784" s="497" t="str">
        <f t="shared" si="50"/>
        <v/>
      </c>
      <c r="AA784" s="497" t="b">
        <f t="shared" si="51"/>
        <v>0</v>
      </c>
      <c r="AB784" s="497" t="s">
        <v>2365</v>
      </c>
      <c r="AC784" s="497" t="str">
        <f t="array" ref="AC784">IFERROR(IF(INDEX('Disaggregation Records'!$G$95:$G$183,MATCH(LEFT(Z784,255),LEFT('Disaggregation Records'!$D$95:$D$183,255),0))=0,"",INDEX('Disaggregation Records'!$G$95:$G$183,MATCH(LEFT(Z784,255),LEFT('Disaggregation Records'!$D$95:$D$183,255),0))),"")</f>
        <v/>
      </c>
      <c r="AD784" s="497" t="s">
        <v>832</v>
      </c>
      <c r="AE784" s="218"/>
      <c r="AF784" s="494"/>
      <c r="AG784" s="494"/>
    </row>
    <row r="785" spans="1:33" ht="37.5" customHeight="1" x14ac:dyDescent="0.25">
      <c r="A785" s="367">
        <v>30</v>
      </c>
      <c r="B785" s="386" t="str">
        <f>IFERROR(VLOOKUP(A785,'Coverage Indicators - Section D'!$A$10:$Y$47,25,FALSE),"")</f>
        <v/>
      </c>
      <c r="C785" s="490" t="str">
        <f t="array" ref="C785">IFERROR(IF(INDEX('Disaggregation Records'!$E$95:$E$183,MATCH(RIGHT(Z785,255),RIGHT('Disaggregation Records'!$D$95:$D$183,255),0))=0,"",INDEX('Disaggregation Records'!$E$95:$E$183,MATCH(RIGHT(Z785,255),RIGHT('Disaggregation Records'!$D$95:$D$183,255),0))),"")</f>
        <v/>
      </c>
      <c r="D785" s="490" t="str">
        <f t="array" ref="D785">IFERROR(IF(INDEX('Disaggregation Records'!$F$95:$F$183,MATCH(RIGHT(Z785,255),RIGHT('Disaggregation Records'!$D$95:$D$183,255),0))=0,"",INDEX('Disaggregation Records'!$F$95:$F$183,MATCH(RIGHT(Z785,255),RIGHT('Disaggregation Records'!$D$95:$D$183,255),0))),"")</f>
        <v/>
      </c>
      <c r="E785" s="388" t="str">
        <f t="array" ref="E785">IFERROR(IF(INDEX('Disaggregation Data'!$K$475:$K$826,MATCH(RIGHT(X785,255),RIGHT('Disaggregation Data'!$J$475:$J$826,255),0))=0,"",INDEX('Disaggregation Data'!$K$475:$K$826,MATCH(RIGHT(X785,255),RIGHT('Disaggregation Data'!J$475:$J$826,255),0))),"")</f>
        <v/>
      </c>
      <c r="F785" s="389" t="str">
        <f t="array" ref="F785">IFERROR(IF(INDEX('Disaggregation Data'!$L$475:$L$826,MATCH(RIGHT(X785,255),RIGHT('Disaggregation Data'!$J$475:$J$826,255),0))=0,"",INDEX('Disaggregation Data'!$L$475:$L$826,MATCH(RIGHT(X785,255),RIGHT('Disaggregation Data'!J$475:$J$826,255),0))),"")</f>
        <v/>
      </c>
      <c r="G785" s="458" t="str">
        <f t="array" ref="G785">IFERROR(IF(INDEX('Disaggregation Data'!$M$475:$M$826,MATCH(RIGHT(X785,255),RIGHT('Disaggregation Data'!$J$475:$J$826,255),0))=0,(E785/F785)*100,INDEX('Disaggregation Data'!$M$475:$M$826,MATCH(RIGHT(X785,255),RIGHT('Disaggregation Data'!J$475:$J$826,255),0))),"")</f>
        <v/>
      </c>
      <c r="H785" s="392" t="str">
        <f t="array" ref="H785">IFERROR(IF(INDEX('Disaggregation Data'!$N$475:$N$826,MATCH(RIGHT(X785,255),RIGHT('Disaggregation Data'!$J$475:$J$826,255),0))=0,"",INDEX('Disaggregation Data'!$N$475:$N$826,MATCH(RIGHT(X785,255),RIGHT('Disaggregation Data'!J$475:$J$826,255),0))),"")</f>
        <v/>
      </c>
      <c r="I785" s="496"/>
      <c r="J785" s="496"/>
      <c r="K785" s="496"/>
      <c r="L785" s="496"/>
      <c r="M785" s="496"/>
      <c r="N785" s="496"/>
      <c r="O785" s="496"/>
      <c r="P785" s="496"/>
      <c r="Q785" s="496"/>
      <c r="R785" s="496"/>
      <c r="S785" s="496"/>
      <c r="T785" s="496"/>
      <c r="U785" s="392" t="str">
        <f t="array" ref="U785">IFERROR(IF(INDEX('Disaggregation Data'!$O$475:$O$826,MATCH(RIGHT(X785,255),RIGHT('Disaggregation Data'!$J$475:$J$826,255),0))=0,"",INDEX('Disaggregation Data'!$O$475:$O$826,MATCH(RIGHT(X785,255),RIGHT('Disaggregation Data'!J$475:$J$826,255),0))),"")</f>
        <v/>
      </c>
      <c r="V785" s="405" t="str">
        <f t="array" ref="V785">IFERROR(IF(INDEX('Disaggregation Data'!$P$475:$P$826,MATCH(RIGHT(X785,255),RIGHT('Disaggregation Data'!$J$475:$J$826,255),0))=0,"",INDEX('Disaggregation Data'!$P$475:$P$826,MATCH(RIGHT(X785,255),RIGHT('Disaggregation Data'!J$475:$J$826,255),0))),"")</f>
        <v/>
      </c>
      <c r="W785" s="497"/>
      <c r="X785" s="497" t="str">
        <f t="shared" si="48"/>
        <v/>
      </c>
      <c r="Y785" s="497">
        <f t="shared" si="49"/>
        <v>138</v>
      </c>
      <c r="Z785" s="497" t="str">
        <f t="shared" si="50"/>
        <v/>
      </c>
      <c r="AA785" s="497" t="b">
        <f t="shared" si="51"/>
        <v>0</v>
      </c>
      <c r="AB785" s="497" t="s">
        <v>2366</v>
      </c>
      <c r="AC785" s="497" t="str">
        <f t="array" ref="AC785">IFERROR(IF(INDEX('Disaggregation Records'!$G$95:$G$183,MATCH(LEFT(Z785,255),LEFT('Disaggregation Records'!$D$95:$D$183,255),0))=0,"",INDEX('Disaggregation Records'!$G$95:$G$183,MATCH(LEFT(Z785,255),LEFT('Disaggregation Records'!$D$95:$D$183,255),0))),"")</f>
        <v/>
      </c>
      <c r="AD785" s="497" t="s">
        <v>832</v>
      </c>
      <c r="AE785" s="218"/>
      <c r="AF785" s="494"/>
      <c r="AG785" s="494"/>
    </row>
    <row r="786" spans="1:33" ht="37.5" customHeight="1" x14ac:dyDescent="0.25">
      <c r="A786" s="367">
        <v>30</v>
      </c>
      <c r="B786" s="386" t="str">
        <f>IFERROR(VLOOKUP(A786,'Coverage Indicators - Section D'!$A$10:$Y$47,25,FALSE),"")</f>
        <v/>
      </c>
      <c r="C786" s="490" t="str">
        <f t="array" ref="C786">IFERROR(IF(INDEX('Disaggregation Records'!$E$95:$E$183,MATCH(RIGHT(Z786,255),RIGHT('Disaggregation Records'!$D$95:$D$183,255),0))=0,"",INDEX('Disaggregation Records'!$E$95:$E$183,MATCH(RIGHT(Z786,255),RIGHT('Disaggregation Records'!$D$95:$D$183,255),0))),"")</f>
        <v/>
      </c>
      <c r="D786" s="490" t="str">
        <f t="array" ref="D786">IFERROR(IF(INDEX('Disaggregation Records'!$F$95:$F$183,MATCH(RIGHT(Z786,255),RIGHT('Disaggregation Records'!$D$95:$D$183,255),0))=0,"",INDEX('Disaggregation Records'!$F$95:$F$183,MATCH(RIGHT(Z786,255),RIGHT('Disaggregation Records'!$D$95:$D$183,255),0))),"")</f>
        <v/>
      </c>
      <c r="E786" s="388" t="str">
        <f t="array" ref="E786">IFERROR(IF(INDEX('Disaggregation Data'!$K$475:$K$826,MATCH(RIGHT(X786,255),RIGHT('Disaggregation Data'!$J$475:$J$826,255),0))=0,"",INDEX('Disaggregation Data'!$K$475:$K$826,MATCH(RIGHT(X786,255),RIGHT('Disaggregation Data'!J$475:$J$826,255),0))),"")</f>
        <v/>
      </c>
      <c r="F786" s="389" t="str">
        <f t="array" ref="F786">IFERROR(IF(INDEX('Disaggregation Data'!$L$475:$L$826,MATCH(RIGHT(X786,255),RIGHT('Disaggregation Data'!$J$475:$J$826,255),0))=0,"",INDEX('Disaggregation Data'!$L$475:$L$826,MATCH(RIGHT(X786,255),RIGHT('Disaggregation Data'!J$475:$J$826,255),0))),"")</f>
        <v/>
      </c>
      <c r="G786" s="458" t="str">
        <f t="array" ref="G786">IFERROR(IF(INDEX('Disaggregation Data'!$M$475:$M$826,MATCH(RIGHT(X786,255),RIGHT('Disaggregation Data'!$J$475:$J$826,255),0))=0,(E786/F786)*100,INDEX('Disaggregation Data'!$M$475:$M$826,MATCH(RIGHT(X786,255),RIGHT('Disaggregation Data'!J$475:$J$826,255),0))),"")</f>
        <v/>
      </c>
      <c r="H786" s="392" t="str">
        <f t="array" ref="H786">IFERROR(IF(INDEX('Disaggregation Data'!$N$475:$N$826,MATCH(RIGHT(X786,255),RIGHT('Disaggregation Data'!$J$475:$J$826,255),0))=0,"",INDEX('Disaggregation Data'!$N$475:$N$826,MATCH(RIGHT(X786,255),RIGHT('Disaggregation Data'!J$475:$J$826,255),0))),"")</f>
        <v/>
      </c>
      <c r="I786" s="496"/>
      <c r="J786" s="496"/>
      <c r="K786" s="496"/>
      <c r="L786" s="496"/>
      <c r="M786" s="496"/>
      <c r="N786" s="496"/>
      <c r="O786" s="496"/>
      <c r="P786" s="496"/>
      <c r="Q786" s="496"/>
      <c r="R786" s="496"/>
      <c r="S786" s="496"/>
      <c r="T786" s="496"/>
      <c r="U786" s="392" t="str">
        <f t="array" ref="U786">IFERROR(IF(INDEX('Disaggregation Data'!$O$475:$O$826,MATCH(RIGHT(X786,255),RIGHT('Disaggregation Data'!$J$475:$J$826,255),0))=0,"",INDEX('Disaggregation Data'!$O$475:$O$826,MATCH(RIGHT(X786,255),RIGHT('Disaggregation Data'!J$475:$J$826,255),0))),"")</f>
        <v/>
      </c>
      <c r="V786" s="405" t="str">
        <f t="array" ref="V786">IFERROR(IF(INDEX('Disaggregation Data'!$P$475:$P$826,MATCH(RIGHT(X786,255),RIGHT('Disaggregation Data'!$J$475:$J$826,255),0))=0,"",INDEX('Disaggregation Data'!$P$475:$P$826,MATCH(RIGHT(X786,255),RIGHT('Disaggregation Data'!J$475:$J$826,255),0))),"")</f>
        <v/>
      </c>
      <c r="W786" s="497"/>
      <c r="X786" s="497" t="str">
        <f t="shared" si="48"/>
        <v/>
      </c>
      <c r="Y786" s="497">
        <f t="shared" si="49"/>
        <v>139</v>
      </c>
      <c r="Z786" s="497" t="str">
        <f t="shared" si="50"/>
        <v/>
      </c>
      <c r="AA786" s="497" t="b">
        <f t="shared" si="51"/>
        <v>0</v>
      </c>
      <c r="AB786" s="497" t="s">
        <v>2367</v>
      </c>
      <c r="AC786" s="497" t="str">
        <f t="array" ref="AC786">IFERROR(IF(INDEX('Disaggregation Records'!$G$95:$G$183,MATCH(LEFT(Z786,255),LEFT('Disaggregation Records'!$D$95:$D$183,255),0))=0,"",INDEX('Disaggregation Records'!$G$95:$G$183,MATCH(LEFT(Z786,255),LEFT('Disaggregation Records'!$D$95:$D$183,255),0))),"")</f>
        <v/>
      </c>
      <c r="AD786" s="497" t="s">
        <v>832</v>
      </c>
      <c r="AE786" s="218"/>
      <c r="AF786" s="494"/>
      <c r="AG786" s="494"/>
    </row>
    <row r="787" spans="1:33" ht="37.5" customHeight="1" x14ac:dyDescent="0.25">
      <c r="A787" s="367">
        <v>31</v>
      </c>
      <c r="B787" s="386" t="str">
        <f>IFERROR(VLOOKUP(A787,'Coverage Indicators - Section D'!$A$10:$Y$47,25,FALSE),"")</f>
        <v/>
      </c>
      <c r="C787" s="490" t="str">
        <f t="array" ref="C787">IFERROR(IF(INDEX('Disaggregation Records'!$E$95:$E$183,MATCH(RIGHT(Z787,255),RIGHT('Disaggregation Records'!$D$95:$D$183,255),0))=0,"",INDEX('Disaggregation Records'!$E$95:$E$183,MATCH(RIGHT(Z787,255),RIGHT('Disaggregation Records'!$D$95:$D$183,255),0))),"")</f>
        <v/>
      </c>
      <c r="D787" s="490" t="str">
        <f t="array" ref="D787">IFERROR(IF(INDEX('Disaggregation Records'!$F$95:$F$183,MATCH(RIGHT(Z787,255),RIGHT('Disaggregation Records'!$D$95:$D$183,255),0))=0,"",INDEX('Disaggregation Records'!$F$95:$F$183,MATCH(RIGHT(Z787,255),RIGHT('Disaggregation Records'!$D$95:$D$183,255),0))),"")</f>
        <v/>
      </c>
      <c r="E787" s="388" t="str">
        <f t="array" ref="E787">IFERROR(IF(INDEX('Disaggregation Data'!$K$475:$K$826,MATCH(RIGHT(X787,255),RIGHT('Disaggregation Data'!$J$475:$J$826,255),0))=0,"",INDEX('Disaggregation Data'!$K$475:$K$826,MATCH(RIGHT(X787,255),RIGHT('Disaggregation Data'!J$475:$J$826,255),0))),"")</f>
        <v/>
      </c>
      <c r="F787" s="389" t="str">
        <f t="array" ref="F787">IFERROR(IF(INDEX('Disaggregation Data'!$L$475:$L$826,MATCH(RIGHT(X787,255),RIGHT('Disaggregation Data'!$J$475:$J$826,255),0))=0,"",INDEX('Disaggregation Data'!$L$475:$L$826,MATCH(RIGHT(X787,255),RIGHT('Disaggregation Data'!J$475:$J$826,255),0))),"")</f>
        <v/>
      </c>
      <c r="G787" s="458" t="str">
        <f t="array" ref="G787">IFERROR(IF(INDEX('Disaggregation Data'!$M$475:$M$826,MATCH(RIGHT(X787,255),RIGHT('Disaggregation Data'!$J$475:$J$826,255),0))=0,(E787/F787)*100,INDEX('Disaggregation Data'!$M$475:$M$826,MATCH(RIGHT(X787,255),RIGHT('Disaggregation Data'!J$475:$J$826,255),0))),"")</f>
        <v/>
      </c>
      <c r="H787" s="392" t="str">
        <f t="array" ref="H787">IFERROR(IF(INDEX('Disaggregation Data'!$N$475:$N$826,MATCH(RIGHT(X787,255),RIGHT('Disaggregation Data'!$J$475:$J$826,255),0))=0,"",INDEX('Disaggregation Data'!$N$475:$N$826,MATCH(RIGHT(X787,255),RIGHT('Disaggregation Data'!J$475:$J$826,255),0))),"")</f>
        <v/>
      </c>
      <c r="I787" s="496"/>
      <c r="J787" s="496"/>
      <c r="K787" s="496"/>
      <c r="L787" s="496"/>
      <c r="M787" s="496"/>
      <c r="N787" s="496"/>
      <c r="O787" s="496"/>
      <c r="P787" s="496"/>
      <c r="Q787" s="496"/>
      <c r="R787" s="496"/>
      <c r="S787" s="496"/>
      <c r="T787" s="496"/>
      <c r="U787" s="392" t="str">
        <f t="array" ref="U787">IFERROR(IF(INDEX('Disaggregation Data'!$O$475:$O$826,MATCH(RIGHT(X787,255),RIGHT('Disaggregation Data'!$J$475:$J$826,255),0))=0,"",INDEX('Disaggregation Data'!$O$475:$O$826,MATCH(RIGHT(X787,255),RIGHT('Disaggregation Data'!J$475:$J$826,255),0))),"")</f>
        <v/>
      </c>
      <c r="V787" s="405" t="str">
        <f t="array" ref="V787">IFERROR(IF(INDEX('Disaggregation Data'!$P$475:$P$826,MATCH(RIGHT(X787,255),RIGHT('Disaggregation Data'!$J$475:$J$826,255),0))=0,"",INDEX('Disaggregation Data'!$P$475:$P$826,MATCH(RIGHT(X787,255),RIGHT('Disaggregation Data'!J$475:$J$826,255),0))),"")</f>
        <v/>
      </c>
      <c r="W787" s="497"/>
      <c r="X787" s="497" t="str">
        <f t="shared" si="48"/>
        <v/>
      </c>
      <c r="Y787" s="497">
        <f t="shared" si="49"/>
        <v>140</v>
      </c>
      <c r="Z787" s="497" t="str">
        <f t="shared" si="50"/>
        <v/>
      </c>
      <c r="AA787" s="497" t="b">
        <f t="shared" si="51"/>
        <v>0</v>
      </c>
      <c r="AB787" s="497" t="s">
        <v>2368</v>
      </c>
      <c r="AC787" s="497" t="str">
        <f t="array" ref="AC787">IFERROR(IF(INDEX('Disaggregation Records'!$G$95:$G$183,MATCH(LEFT(Z787,255),LEFT('Disaggregation Records'!$D$95:$D$183,255),0))=0,"",INDEX('Disaggregation Records'!$G$95:$G$183,MATCH(LEFT(Z787,255),LEFT('Disaggregation Records'!$D$95:$D$183,255),0))),"")</f>
        <v/>
      </c>
      <c r="AD787" s="497" t="s">
        <v>833</v>
      </c>
      <c r="AE787" s="218"/>
      <c r="AF787" s="494"/>
      <c r="AG787" s="494"/>
    </row>
    <row r="788" spans="1:33" ht="37.5" customHeight="1" x14ac:dyDescent="0.25">
      <c r="A788" s="367">
        <v>31</v>
      </c>
      <c r="B788" s="386" t="str">
        <f>IFERROR(VLOOKUP(A788,'Coverage Indicators - Section D'!$A$10:$Y$47,25,FALSE),"")</f>
        <v/>
      </c>
      <c r="C788" s="490" t="str">
        <f t="array" ref="C788">IFERROR(IF(INDEX('Disaggregation Records'!$E$95:$E$183,MATCH(RIGHT(Z788,255),RIGHT('Disaggregation Records'!$D$95:$D$183,255),0))=0,"",INDEX('Disaggregation Records'!$E$95:$E$183,MATCH(RIGHT(Z788,255),RIGHT('Disaggregation Records'!$D$95:$D$183,255),0))),"")</f>
        <v/>
      </c>
      <c r="D788" s="490" t="str">
        <f t="array" ref="D788">IFERROR(IF(INDEX('Disaggregation Records'!$F$95:$F$183,MATCH(RIGHT(Z788,255),RIGHT('Disaggregation Records'!$D$95:$D$183,255),0))=0,"",INDEX('Disaggregation Records'!$F$95:$F$183,MATCH(RIGHT(Z788,255),RIGHT('Disaggregation Records'!$D$95:$D$183,255),0))),"")</f>
        <v/>
      </c>
      <c r="E788" s="388" t="str">
        <f t="array" ref="E788">IFERROR(IF(INDEX('Disaggregation Data'!$K$475:$K$826,MATCH(RIGHT(X788,255),RIGHT('Disaggregation Data'!$J$475:$J$826,255),0))=0,"",INDEX('Disaggregation Data'!$K$475:$K$826,MATCH(RIGHT(X788,255),RIGHT('Disaggregation Data'!J$475:$J$826,255),0))),"")</f>
        <v/>
      </c>
      <c r="F788" s="389" t="str">
        <f t="array" ref="F788">IFERROR(IF(INDEX('Disaggregation Data'!$L$475:$L$826,MATCH(RIGHT(X788,255),RIGHT('Disaggregation Data'!$J$475:$J$826,255),0))=0,"",INDEX('Disaggregation Data'!$L$475:$L$826,MATCH(RIGHT(X788,255),RIGHT('Disaggregation Data'!J$475:$J$826,255),0))),"")</f>
        <v/>
      </c>
      <c r="G788" s="458" t="str">
        <f t="array" ref="G788">IFERROR(IF(INDEX('Disaggregation Data'!$M$475:$M$826,MATCH(RIGHT(X788,255),RIGHT('Disaggregation Data'!$J$475:$J$826,255),0))=0,(E788/F788)*100,INDEX('Disaggregation Data'!$M$475:$M$826,MATCH(RIGHT(X788,255),RIGHT('Disaggregation Data'!J$475:$J$826,255),0))),"")</f>
        <v/>
      </c>
      <c r="H788" s="392" t="str">
        <f t="array" ref="H788">IFERROR(IF(INDEX('Disaggregation Data'!$N$475:$N$826,MATCH(RIGHT(X788,255),RIGHT('Disaggregation Data'!$J$475:$J$826,255),0))=0,"",INDEX('Disaggregation Data'!$N$475:$N$826,MATCH(RIGHT(X788,255),RIGHT('Disaggregation Data'!J$475:$J$826,255),0))),"")</f>
        <v/>
      </c>
      <c r="I788" s="496"/>
      <c r="J788" s="496"/>
      <c r="K788" s="496"/>
      <c r="L788" s="496"/>
      <c r="M788" s="496"/>
      <c r="N788" s="496"/>
      <c r="O788" s="496"/>
      <c r="P788" s="496"/>
      <c r="Q788" s="496"/>
      <c r="R788" s="496"/>
      <c r="S788" s="496"/>
      <c r="T788" s="496"/>
      <c r="U788" s="392" t="str">
        <f t="array" ref="U788">IFERROR(IF(INDEX('Disaggregation Data'!$O$475:$O$826,MATCH(RIGHT(X788,255),RIGHT('Disaggregation Data'!$J$475:$J$826,255),0))=0,"",INDEX('Disaggregation Data'!$O$475:$O$826,MATCH(RIGHT(X788,255),RIGHT('Disaggregation Data'!J$475:$J$826,255),0))),"")</f>
        <v/>
      </c>
      <c r="V788" s="405" t="str">
        <f t="array" ref="V788">IFERROR(IF(INDEX('Disaggregation Data'!$P$475:$P$826,MATCH(RIGHT(X788,255),RIGHT('Disaggregation Data'!$J$475:$J$826,255),0))=0,"",INDEX('Disaggregation Data'!$P$475:$P$826,MATCH(RIGHT(X788,255),RIGHT('Disaggregation Data'!J$475:$J$826,255),0))),"")</f>
        <v/>
      </c>
      <c r="W788" s="497"/>
      <c r="X788" s="497" t="str">
        <f t="shared" si="48"/>
        <v/>
      </c>
      <c r="Y788" s="497">
        <f t="shared" si="49"/>
        <v>141</v>
      </c>
      <c r="Z788" s="497" t="str">
        <f t="shared" si="50"/>
        <v/>
      </c>
      <c r="AA788" s="497" t="b">
        <f t="shared" si="51"/>
        <v>0</v>
      </c>
      <c r="AB788" s="497" t="s">
        <v>2369</v>
      </c>
      <c r="AC788" s="497" t="str">
        <f t="array" ref="AC788">IFERROR(IF(INDEX('Disaggregation Records'!$G$95:$G$183,MATCH(LEFT(Z788,255),LEFT('Disaggregation Records'!$D$95:$D$183,255),0))=0,"",INDEX('Disaggregation Records'!$G$95:$G$183,MATCH(LEFT(Z788,255),LEFT('Disaggregation Records'!$D$95:$D$183,255),0))),"")</f>
        <v/>
      </c>
      <c r="AD788" s="497" t="s">
        <v>833</v>
      </c>
      <c r="AE788" s="218"/>
      <c r="AF788" s="494"/>
      <c r="AG788" s="494"/>
    </row>
    <row r="789" spans="1:33" ht="37.5" customHeight="1" x14ac:dyDescent="0.25">
      <c r="A789" s="367">
        <v>31</v>
      </c>
      <c r="B789" s="386" t="str">
        <f>IFERROR(VLOOKUP(A789,'Coverage Indicators - Section D'!$A$10:$Y$47,25,FALSE),"")</f>
        <v/>
      </c>
      <c r="C789" s="490" t="str">
        <f t="array" ref="C789">IFERROR(IF(INDEX('Disaggregation Records'!$E$95:$E$183,MATCH(RIGHT(Z789,255),RIGHT('Disaggregation Records'!$D$95:$D$183,255),0))=0,"",INDEX('Disaggregation Records'!$E$95:$E$183,MATCH(RIGHT(Z789,255),RIGHT('Disaggregation Records'!$D$95:$D$183,255),0))),"")</f>
        <v/>
      </c>
      <c r="D789" s="490" t="str">
        <f t="array" ref="D789">IFERROR(IF(INDEX('Disaggregation Records'!$F$95:$F$183,MATCH(RIGHT(Z789,255),RIGHT('Disaggregation Records'!$D$95:$D$183,255),0))=0,"",INDEX('Disaggregation Records'!$F$95:$F$183,MATCH(RIGHT(Z789,255),RIGHT('Disaggregation Records'!$D$95:$D$183,255),0))),"")</f>
        <v/>
      </c>
      <c r="E789" s="388" t="str">
        <f t="array" ref="E789">IFERROR(IF(INDEX('Disaggregation Data'!$K$475:$K$826,MATCH(RIGHT(X789,255),RIGHT('Disaggregation Data'!$J$475:$J$826,255),0))=0,"",INDEX('Disaggregation Data'!$K$475:$K$826,MATCH(RIGHT(X789,255),RIGHT('Disaggregation Data'!J$475:$J$826,255),0))),"")</f>
        <v/>
      </c>
      <c r="F789" s="389" t="str">
        <f t="array" ref="F789">IFERROR(IF(INDEX('Disaggregation Data'!$L$475:$L$826,MATCH(RIGHT(X789,255),RIGHT('Disaggregation Data'!$J$475:$J$826,255),0))=0,"",INDEX('Disaggregation Data'!$L$475:$L$826,MATCH(RIGHT(X789,255),RIGHT('Disaggregation Data'!J$475:$J$826,255),0))),"")</f>
        <v/>
      </c>
      <c r="G789" s="458" t="str">
        <f t="array" ref="G789">IFERROR(IF(INDEX('Disaggregation Data'!$M$475:$M$826,MATCH(RIGHT(X789,255),RIGHT('Disaggregation Data'!$J$475:$J$826,255),0))=0,(E789/F789)*100,INDEX('Disaggregation Data'!$M$475:$M$826,MATCH(RIGHT(X789,255),RIGHT('Disaggregation Data'!J$475:$J$826,255),0))),"")</f>
        <v/>
      </c>
      <c r="H789" s="392" t="str">
        <f t="array" ref="H789">IFERROR(IF(INDEX('Disaggregation Data'!$N$475:$N$826,MATCH(RIGHT(X789,255),RIGHT('Disaggregation Data'!$J$475:$J$826,255),0))=0,"",INDEX('Disaggregation Data'!$N$475:$N$826,MATCH(RIGHT(X789,255),RIGHT('Disaggregation Data'!J$475:$J$826,255),0))),"")</f>
        <v/>
      </c>
      <c r="I789" s="496"/>
      <c r="J789" s="496"/>
      <c r="K789" s="496"/>
      <c r="L789" s="496"/>
      <c r="M789" s="496"/>
      <c r="N789" s="496"/>
      <c r="O789" s="496"/>
      <c r="P789" s="496"/>
      <c r="Q789" s="496"/>
      <c r="R789" s="496"/>
      <c r="S789" s="496"/>
      <c r="T789" s="496"/>
      <c r="U789" s="392" t="str">
        <f t="array" ref="U789">IFERROR(IF(INDEX('Disaggregation Data'!$O$475:$O$826,MATCH(RIGHT(X789,255),RIGHT('Disaggregation Data'!$J$475:$J$826,255),0))=0,"",INDEX('Disaggregation Data'!$O$475:$O$826,MATCH(RIGHT(X789,255),RIGHT('Disaggregation Data'!J$475:$J$826,255),0))),"")</f>
        <v/>
      </c>
      <c r="V789" s="405" t="str">
        <f t="array" ref="V789">IFERROR(IF(INDEX('Disaggregation Data'!$P$475:$P$826,MATCH(RIGHT(X789,255),RIGHT('Disaggregation Data'!$J$475:$J$826,255),0))=0,"",INDEX('Disaggregation Data'!$P$475:$P$826,MATCH(RIGHT(X789,255),RIGHT('Disaggregation Data'!J$475:$J$826,255),0))),"")</f>
        <v/>
      </c>
      <c r="W789" s="497"/>
      <c r="X789" s="497" t="str">
        <f t="shared" si="48"/>
        <v/>
      </c>
      <c r="Y789" s="497">
        <f t="shared" si="49"/>
        <v>142</v>
      </c>
      <c r="Z789" s="497" t="str">
        <f t="shared" si="50"/>
        <v/>
      </c>
      <c r="AA789" s="497" t="b">
        <f t="shared" si="51"/>
        <v>0</v>
      </c>
      <c r="AB789" s="497" t="s">
        <v>2370</v>
      </c>
      <c r="AC789" s="497" t="str">
        <f t="array" ref="AC789">IFERROR(IF(INDEX('Disaggregation Records'!$G$95:$G$183,MATCH(LEFT(Z789,255),LEFT('Disaggregation Records'!$D$95:$D$183,255),0))=0,"",INDEX('Disaggregation Records'!$G$95:$G$183,MATCH(LEFT(Z789,255),LEFT('Disaggregation Records'!$D$95:$D$183,255),0))),"")</f>
        <v/>
      </c>
      <c r="AD789" s="497" t="s">
        <v>833</v>
      </c>
      <c r="AE789" s="218"/>
      <c r="AF789" s="494"/>
      <c r="AG789" s="494"/>
    </row>
    <row r="790" spans="1:33" ht="37.5" customHeight="1" x14ac:dyDescent="0.25">
      <c r="A790" s="367">
        <v>31</v>
      </c>
      <c r="B790" s="386" t="str">
        <f>IFERROR(VLOOKUP(A790,'Coverage Indicators - Section D'!$A$10:$Y$47,25,FALSE),"")</f>
        <v/>
      </c>
      <c r="C790" s="490" t="str">
        <f t="array" ref="C790">IFERROR(IF(INDEX('Disaggregation Records'!$E$95:$E$183,MATCH(RIGHT(Z790,255),RIGHT('Disaggregation Records'!$D$95:$D$183,255),0))=0,"",INDEX('Disaggregation Records'!$E$95:$E$183,MATCH(RIGHT(Z790,255),RIGHT('Disaggregation Records'!$D$95:$D$183,255),0))),"")</f>
        <v/>
      </c>
      <c r="D790" s="490" t="str">
        <f t="array" ref="D790">IFERROR(IF(INDEX('Disaggregation Records'!$F$95:$F$183,MATCH(RIGHT(Z790,255),RIGHT('Disaggregation Records'!$D$95:$D$183,255),0))=0,"",INDEX('Disaggregation Records'!$F$95:$F$183,MATCH(RIGHT(Z790,255),RIGHT('Disaggregation Records'!$D$95:$D$183,255),0))),"")</f>
        <v/>
      </c>
      <c r="E790" s="388" t="str">
        <f t="array" ref="E790">IFERROR(IF(INDEX('Disaggregation Data'!$K$475:$K$826,MATCH(RIGHT(X790,255),RIGHT('Disaggregation Data'!$J$475:$J$826,255),0))=0,"",INDEX('Disaggregation Data'!$K$475:$K$826,MATCH(RIGHT(X790,255),RIGHT('Disaggregation Data'!J$475:$J$826,255),0))),"")</f>
        <v/>
      </c>
      <c r="F790" s="389" t="str">
        <f t="array" ref="F790">IFERROR(IF(INDEX('Disaggregation Data'!$L$475:$L$826,MATCH(RIGHT(X790,255),RIGHT('Disaggregation Data'!$J$475:$J$826,255),0))=0,"",INDEX('Disaggregation Data'!$L$475:$L$826,MATCH(RIGHT(X790,255),RIGHT('Disaggregation Data'!J$475:$J$826,255),0))),"")</f>
        <v/>
      </c>
      <c r="G790" s="458" t="str">
        <f t="array" ref="G790">IFERROR(IF(INDEX('Disaggregation Data'!$M$475:$M$826,MATCH(RIGHT(X790,255),RIGHT('Disaggregation Data'!$J$475:$J$826,255),0))=0,(E790/F790)*100,INDEX('Disaggregation Data'!$M$475:$M$826,MATCH(RIGHT(X790,255),RIGHT('Disaggregation Data'!J$475:$J$826,255),0))),"")</f>
        <v/>
      </c>
      <c r="H790" s="392" t="str">
        <f t="array" ref="H790">IFERROR(IF(INDEX('Disaggregation Data'!$N$475:$N$826,MATCH(RIGHT(X790,255),RIGHT('Disaggregation Data'!$J$475:$J$826,255),0))=0,"",INDEX('Disaggregation Data'!$N$475:$N$826,MATCH(RIGHT(X790,255),RIGHT('Disaggregation Data'!J$475:$J$826,255),0))),"")</f>
        <v/>
      </c>
      <c r="I790" s="496"/>
      <c r="J790" s="496"/>
      <c r="K790" s="496"/>
      <c r="L790" s="496"/>
      <c r="M790" s="496"/>
      <c r="N790" s="496"/>
      <c r="O790" s="496"/>
      <c r="P790" s="496"/>
      <c r="Q790" s="496"/>
      <c r="R790" s="496"/>
      <c r="S790" s="496"/>
      <c r="T790" s="496"/>
      <c r="U790" s="392" t="str">
        <f t="array" ref="U790">IFERROR(IF(INDEX('Disaggregation Data'!$O$475:$O$826,MATCH(RIGHT(X790,255),RIGHT('Disaggregation Data'!$J$475:$J$826,255),0))=0,"",INDEX('Disaggregation Data'!$O$475:$O$826,MATCH(RIGHT(X790,255),RIGHT('Disaggregation Data'!J$475:$J$826,255),0))),"")</f>
        <v/>
      </c>
      <c r="V790" s="405" t="str">
        <f t="array" ref="V790">IFERROR(IF(INDEX('Disaggregation Data'!$P$475:$P$826,MATCH(RIGHT(X790,255),RIGHT('Disaggregation Data'!$J$475:$J$826,255),0))=0,"",INDEX('Disaggregation Data'!$P$475:$P$826,MATCH(RIGHT(X790,255),RIGHT('Disaggregation Data'!J$475:$J$826,255),0))),"")</f>
        <v/>
      </c>
      <c r="W790" s="497"/>
      <c r="X790" s="497" t="str">
        <f t="shared" si="48"/>
        <v/>
      </c>
      <c r="Y790" s="497">
        <f t="shared" si="49"/>
        <v>143</v>
      </c>
      <c r="Z790" s="497" t="str">
        <f t="shared" si="50"/>
        <v/>
      </c>
      <c r="AA790" s="497" t="b">
        <f t="shared" si="51"/>
        <v>0</v>
      </c>
      <c r="AB790" s="497" t="s">
        <v>2371</v>
      </c>
      <c r="AC790" s="497" t="str">
        <f t="array" ref="AC790">IFERROR(IF(INDEX('Disaggregation Records'!$G$95:$G$183,MATCH(LEFT(Z790,255),LEFT('Disaggregation Records'!$D$95:$D$183,255),0))=0,"",INDEX('Disaggregation Records'!$G$95:$G$183,MATCH(LEFT(Z790,255),LEFT('Disaggregation Records'!$D$95:$D$183,255),0))),"")</f>
        <v/>
      </c>
      <c r="AD790" s="497" t="s">
        <v>833</v>
      </c>
      <c r="AE790" s="218"/>
      <c r="AF790" s="494"/>
      <c r="AG790" s="494"/>
    </row>
    <row r="791" spans="1:33" ht="37.5" customHeight="1" x14ac:dyDescent="0.25">
      <c r="A791" s="367">
        <v>31</v>
      </c>
      <c r="B791" s="386" t="str">
        <f>IFERROR(VLOOKUP(A791,'Coverage Indicators - Section D'!$A$10:$Y$47,25,FALSE),"")</f>
        <v/>
      </c>
      <c r="C791" s="490" t="str">
        <f t="array" ref="C791">IFERROR(IF(INDEX('Disaggregation Records'!$E$95:$E$183,MATCH(RIGHT(Z791,255),RIGHT('Disaggregation Records'!$D$95:$D$183,255),0))=0,"",INDEX('Disaggregation Records'!$E$95:$E$183,MATCH(RIGHT(Z791,255),RIGHT('Disaggregation Records'!$D$95:$D$183,255),0))),"")</f>
        <v/>
      </c>
      <c r="D791" s="490" t="str">
        <f t="array" ref="D791">IFERROR(IF(INDEX('Disaggregation Records'!$F$95:$F$183,MATCH(RIGHT(Z791,255),RIGHT('Disaggregation Records'!$D$95:$D$183,255),0))=0,"",INDEX('Disaggregation Records'!$F$95:$F$183,MATCH(RIGHT(Z791,255),RIGHT('Disaggregation Records'!$D$95:$D$183,255),0))),"")</f>
        <v/>
      </c>
      <c r="E791" s="388" t="str">
        <f t="array" ref="E791">IFERROR(IF(INDEX('Disaggregation Data'!$K$475:$K$826,MATCH(RIGHT(X791,255),RIGHT('Disaggregation Data'!$J$475:$J$826,255),0))=0,"",INDEX('Disaggregation Data'!$K$475:$K$826,MATCH(RIGHT(X791,255),RIGHT('Disaggregation Data'!J$475:$J$826,255),0))),"")</f>
        <v/>
      </c>
      <c r="F791" s="389" t="str">
        <f t="array" ref="F791">IFERROR(IF(INDEX('Disaggregation Data'!$L$475:$L$826,MATCH(RIGHT(X791,255),RIGHT('Disaggregation Data'!$J$475:$J$826,255),0))=0,"",INDEX('Disaggregation Data'!$L$475:$L$826,MATCH(RIGHT(X791,255),RIGHT('Disaggregation Data'!J$475:$J$826,255),0))),"")</f>
        <v/>
      </c>
      <c r="G791" s="458" t="str">
        <f t="array" ref="G791">IFERROR(IF(INDEX('Disaggregation Data'!$M$475:$M$826,MATCH(RIGHT(X791,255),RIGHT('Disaggregation Data'!$J$475:$J$826,255),0))=0,(E791/F791)*100,INDEX('Disaggregation Data'!$M$475:$M$826,MATCH(RIGHT(X791,255),RIGHT('Disaggregation Data'!J$475:$J$826,255),0))),"")</f>
        <v/>
      </c>
      <c r="H791" s="392" t="str">
        <f t="array" ref="H791">IFERROR(IF(INDEX('Disaggregation Data'!$N$475:$N$826,MATCH(RIGHT(X791,255),RIGHT('Disaggregation Data'!$J$475:$J$826,255),0))=0,"",INDEX('Disaggregation Data'!$N$475:$N$826,MATCH(RIGHT(X791,255),RIGHT('Disaggregation Data'!J$475:$J$826,255),0))),"")</f>
        <v/>
      </c>
      <c r="I791" s="496"/>
      <c r="J791" s="496"/>
      <c r="K791" s="496"/>
      <c r="L791" s="496"/>
      <c r="M791" s="496"/>
      <c r="N791" s="496"/>
      <c r="O791" s="496"/>
      <c r="P791" s="496"/>
      <c r="Q791" s="496"/>
      <c r="R791" s="496"/>
      <c r="S791" s="496"/>
      <c r="T791" s="496"/>
      <c r="U791" s="392" t="str">
        <f t="array" ref="U791">IFERROR(IF(INDEX('Disaggregation Data'!$O$475:$O$826,MATCH(RIGHT(X791,255),RIGHT('Disaggregation Data'!$J$475:$J$826,255),0))=0,"",INDEX('Disaggregation Data'!$O$475:$O$826,MATCH(RIGHT(X791,255),RIGHT('Disaggregation Data'!J$475:$J$826,255),0))),"")</f>
        <v/>
      </c>
      <c r="V791" s="405" t="str">
        <f t="array" ref="V791">IFERROR(IF(INDEX('Disaggregation Data'!$P$475:$P$826,MATCH(RIGHT(X791,255),RIGHT('Disaggregation Data'!$J$475:$J$826,255),0))=0,"",INDEX('Disaggregation Data'!$P$475:$P$826,MATCH(RIGHT(X791,255),RIGHT('Disaggregation Data'!J$475:$J$826,255),0))),"")</f>
        <v/>
      </c>
      <c r="W791" s="497"/>
      <c r="X791" s="497" t="str">
        <f t="shared" si="48"/>
        <v/>
      </c>
      <c r="Y791" s="497">
        <f t="shared" si="49"/>
        <v>144</v>
      </c>
      <c r="Z791" s="497" t="str">
        <f t="shared" si="50"/>
        <v/>
      </c>
      <c r="AA791" s="497" t="b">
        <f t="shared" si="51"/>
        <v>0</v>
      </c>
      <c r="AB791" s="497" t="s">
        <v>2372</v>
      </c>
      <c r="AC791" s="497" t="str">
        <f t="array" ref="AC791">IFERROR(IF(INDEX('Disaggregation Records'!$G$95:$G$183,MATCH(LEFT(Z791,255),LEFT('Disaggregation Records'!$D$95:$D$183,255),0))=0,"",INDEX('Disaggregation Records'!$G$95:$G$183,MATCH(LEFT(Z791,255),LEFT('Disaggregation Records'!$D$95:$D$183,255),0))),"")</f>
        <v/>
      </c>
      <c r="AD791" s="497" t="s">
        <v>833</v>
      </c>
      <c r="AE791" s="218"/>
      <c r="AF791" s="494"/>
      <c r="AG791" s="494"/>
    </row>
    <row r="792" spans="1:33" ht="37.5" customHeight="1" x14ac:dyDescent="0.25">
      <c r="A792" s="367">
        <v>31</v>
      </c>
      <c r="B792" s="386" t="str">
        <f>IFERROR(VLOOKUP(A792,'Coverage Indicators - Section D'!$A$10:$Y$47,25,FALSE),"")</f>
        <v/>
      </c>
      <c r="C792" s="490" t="str">
        <f t="array" ref="C792">IFERROR(IF(INDEX('Disaggregation Records'!$E$95:$E$183,MATCH(RIGHT(Z792,255),RIGHT('Disaggregation Records'!$D$95:$D$183,255),0))=0,"",INDEX('Disaggregation Records'!$E$95:$E$183,MATCH(RIGHT(Z792,255),RIGHT('Disaggregation Records'!$D$95:$D$183,255),0))),"")</f>
        <v/>
      </c>
      <c r="D792" s="490" t="str">
        <f t="array" ref="D792">IFERROR(IF(INDEX('Disaggregation Records'!$F$95:$F$183,MATCH(RIGHT(Z792,255),RIGHT('Disaggregation Records'!$D$95:$D$183,255),0))=0,"",INDEX('Disaggregation Records'!$F$95:$F$183,MATCH(RIGHT(Z792,255),RIGHT('Disaggregation Records'!$D$95:$D$183,255),0))),"")</f>
        <v/>
      </c>
      <c r="E792" s="388" t="str">
        <f t="array" ref="E792">IFERROR(IF(INDEX('Disaggregation Data'!$K$475:$K$826,MATCH(RIGHT(X792,255),RIGHT('Disaggregation Data'!$J$475:$J$826,255),0))=0,"",INDEX('Disaggregation Data'!$K$475:$K$826,MATCH(RIGHT(X792,255),RIGHT('Disaggregation Data'!J$475:$J$826,255),0))),"")</f>
        <v/>
      </c>
      <c r="F792" s="389" t="str">
        <f t="array" ref="F792">IFERROR(IF(INDEX('Disaggregation Data'!$L$475:$L$826,MATCH(RIGHT(X792,255),RIGHT('Disaggregation Data'!$J$475:$J$826,255),0))=0,"",INDEX('Disaggregation Data'!$L$475:$L$826,MATCH(RIGHT(X792,255),RIGHT('Disaggregation Data'!J$475:$J$826,255),0))),"")</f>
        <v/>
      </c>
      <c r="G792" s="458" t="str">
        <f t="array" ref="G792">IFERROR(IF(INDEX('Disaggregation Data'!$M$475:$M$826,MATCH(RIGHT(X792,255),RIGHT('Disaggregation Data'!$J$475:$J$826,255),0))=0,(E792/F792)*100,INDEX('Disaggregation Data'!$M$475:$M$826,MATCH(RIGHT(X792,255),RIGHT('Disaggregation Data'!J$475:$J$826,255),0))),"")</f>
        <v/>
      </c>
      <c r="H792" s="392" t="str">
        <f t="array" ref="H792">IFERROR(IF(INDEX('Disaggregation Data'!$N$475:$N$826,MATCH(RIGHT(X792,255),RIGHT('Disaggregation Data'!$J$475:$J$826,255),0))=0,"",INDEX('Disaggregation Data'!$N$475:$N$826,MATCH(RIGHT(X792,255),RIGHT('Disaggregation Data'!J$475:$J$826,255),0))),"")</f>
        <v/>
      </c>
      <c r="I792" s="496"/>
      <c r="J792" s="496"/>
      <c r="K792" s="496"/>
      <c r="L792" s="496"/>
      <c r="M792" s="496"/>
      <c r="N792" s="496"/>
      <c r="O792" s="496"/>
      <c r="P792" s="496"/>
      <c r="Q792" s="496"/>
      <c r="R792" s="496"/>
      <c r="S792" s="496"/>
      <c r="T792" s="496"/>
      <c r="U792" s="392" t="str">
        <f t="array" ref="U792">IFERROR(IF(INDEX('Disaggregation Data'!$O$475:$O$826,MATCH(RIGHT(X792,255),RIGHT('Disaggregation Data'!$J$475:$J$826,255),0))=0,"",INDEX('Disaggregation Data'!$O$475:$O$826,MATCH(RIGHT(X792,255),RIGHT('Disaggregation Data'!J$475:$J$826,255),0))),"")</f>
        <v/>
      </c>
      <c r="V792" s="405" t="str">
        <f t="array" ref="V792">IFERROR(IF(INDEX('Disaggregation Data'!$P$475:$P$826,MATCH(RIGHT(X792,255),RIGHT('Disaggregation Data'!$J$475:$J$826,255),0))=0,"",INDEX('Disaggregation Data'!$P$475:$P$826,MATCH(RIGHT(X792,255),RIGHT('Disaggregation Data'!J$475:$J$826,255),0))),"")</f>
        <v/>
      </c>
      <c r="W792" s="497"/>
      <c r="X792" s="497" t="str">
        <f t="shared" si="48"/>
        <v/>
      </c>
      <c r="Y792" s="497">
        <f t="shared" si="49"/>
        <v>145</v>
      </c>
      <c r="Z792" s="497" t="str">
        <f t="shared" si="50"/>
        <v/>
      </c>
      <c r="AA792" s="497" t="b">
        <f t="shared" si="51"/>
        <v>0</v>
      </c>
      <c r="AB792" s="497" t="s">
        <v>2373</v>
      </c>
      <c r="AC792" s="497" t="str">
        <f t="array" ref="AC792">IFERROR(IF(INDEX('Disaggregation Records'!$G$95:$G$183,MATCH(LEFT(Z792,255),LEFT('Disaggregation Records'!$D$95:$D$183,255),0))=0,"",INDEX('Disaggregation Records'!$G$95:$G$183,MATCH(LEFT(Z792,255),LEFT('Disaggregation Records'!$D$95:$D$183,255),0))),"")</f>
        <v/>
      </c>
      <c r="AD792" s="497" t="s">
        <v>833</v>
      </c>
      <c r="AE792" s="218"/>
      <c r="AF792" s="494"/>
      <c r="AG792" s="494"/>
    </row>
    <row r="793" spans="1:33" ht="37.5" customHeight="1" x14ac:dyDescent="0.25">
      <c r="A793" s="367">
        <v>31</v>
      </c>
      <c r="B793" s="386" t="str">
        <f>IFERROR(VLOOKUP(A793,'Coverage Indicators - Section D'!$A$10:$Y$47,25,FALSE),"")</f>
        <v/>
      </c>
      <c r="C793" s="490" t="str">
        <f t="array" ref="C793">IFERROR(IF(INDEX('Disaggregation Records'!$E$95:$E$183,MATCH(RIGHT(Z793,255),RIGHT('Disaggregation Records'!$D$95:$D$183,255),0))=0,"",INDEX('Disaggregation Records'!$E$95:$E$183,MATCH(RIGHT(Z793,255),RIGHT('Disaggregation Records'!$D$95:$D$183,255),0))),"")</f>
        <v/>
      </c>
      <c r="D793" s="490" t="str">
        <f t="array" ref="D793">IFERROR(IF(INDEX('Disaggregation Records'!$F$95:$F$183,MATCH(RIGHT(Z793,255),RIGHT('Disaggregation Records'!$D$95:$D$183,255),0))=0,"",INDEX('Disaggregation Records'!$F$95:$F$183,MATCH(RIGHT(Z793,255),RIGHT('Disaggregation Records'!$D$95:$D$183,255),0))),"")</f>
        <v/>
      </c>
      <c r="E793" s="388" t="str">
        <f t="array" ref="E793">IFERROR(IF(INDEX('Disaggregation Data'!$K$475:$K$826,MATCH(RIGHT(X793,255),RIGHT('Disaggregation Data'!$J$475:$J$826,255),0))=0,"",INDEX('Disaggregation Data'!$K$475:$K$826,MATCH(RIGHT(X793,255),RIGHT('Disaggregation Data'!J$475:$J$826,255),0))),"")</f>
        <v/>
      </c>
      <c r="F793" s="389" t="str">
        <f t="array" ref="F793">IFERROR(IF(INDEX('Disaggregation Data'!$L$475:$L$826,MATCH(RIGHT(X793,255),RIGHT('Disaggregation Data'!$J$475:$J$826,255),0))=0,"",INDEX('Disaggregation Data'!$L$475:$L$826,MATCH(RIGHT(X793,255),RIGHT('Disaggregation Data'!J$475:$J$826,255),0))),"")</f>
        <v/>
      </c>
      <c r="G793" s="458" t="str">
        <f t="array" ref="G793">IFERROR(IF(INDEX('Disaggregation Data'!$M$475:$M$826,MATCH(RIGHT(X793,255),RIGHT('Disaggregation Data'!$J$475:$J$826,255),0))=0,(E793/F793)*100,INDEX('Disaggregation Data'!$M$475:$M$826,MATCH(RIGHT(X793,255),RIGHT('Disaggregation Data'!J$475:$J$826,255),0))),"")</f>
        <v/>
      </c>
      <c r="H793" s="392" t="str">
        <f t="array" ref="H793">IFERROR(IF(INDEX('Disaggregation Data'!$N$475:$N$826,MATCH(RIGHT(X793,255),RIGHT('Disaggregation Data'!$J$475:$J$826,255),0))=0,"",INDEX('Disaggregation Data'!$N$475:$N$826,MATCH(RIGHT(X793,255),RIGHT('Disaggregation Data'!J$475:$J$826,255),0))),"")</f>
        <v/>
      </c>
      <c r="I793" s="496"/>
      <c r="J793" s="496"/>
      <c r="K793" s="496"/>
      <c r="L793" s="496"/>
      <c r="M793" s="496"/>
      <c r="N793" s="496"/>
      <c r="O793" s="496"/>
      <c r="P793" s="496"/>
      <c r="Q793" s="496"/>
      <c r="R793" s="496"/>
      <c r="S793" s="496"/>
      <c r="T793" s="496"/>
      <c r="U793" s="392" t="str">
        <f t="array" ref="U793">IFERROR(IF(INDEX('Disaggregation Data'!$O$475:$O$826,MATCH(RIGHT(X793,255),RIGHT('Disaggregation Data'!$J$475:$J$826,255),0))=0,"",INDEX('Disaggregation Data'!$O$475:$O$826,MATCH(RIGHT(X793,255),RIGHT('Disaggregation Data'!J$475:$J$826,255),0))),"")</f>
        <v/>
      </c>
      <c r="V793" s="405" t="str">
        <f t="array" ref="V793">IFERROR(IF(INDEX('Disaggregation Data'!$P$475:$P$826,MATCH(RIGHT(X793,255),RIGHT('Disaggregation Data'!$J$475:$J$826,255),0))=0,"",INDEX('Disaggregation Data'!$P$475:$P$826,MATCH(RIGHT(X793,255),RIGHT('Disaggregation Data'!J$475:$J$826,255),0))),"")</f>
        <v/>
      </c>
      <c r="W793" s="497"/>
      <c r="X793" s="497" t="str">
        <f t="shared" si="48"/>
        <v/>
      </c>
      <c r="Y793" s="497">
        <f t="shared" si="49"/>
        <v>146</v>
      </c>
      <c r="Z793" s="497" t="str">
        <f t="shared" si="50"/>
        <v/>
      </c>
      <c r="AA793" s="497" t="b">
        <f t="shared" si="51"/>
        <v>0</v>
      </c>
      <c r="AB793" s="497" t="s">
        <v>2374</v>
      </c>
      <c r="AC793" s="497" t="str">
        <f t="array" ref="AC793">IFERROR(IF(INDEX('Disaggregation Records'!$G$95:$G$183,MATCH(LEFT(Z793,255),LEFT('Disaggregation Records'!$D$95:$D$183,255),0))=0,"",INDEX('Disaggregation Records'!$G$95:$G$183,MATCH(LEFT(Z793,255),LEFT('Disaggregation Records'!$D$95:$D$183,255),0))),"")</f>
        <v/>
      </c>
      <c r="AD793" s="497" t="s">
        <v>833</v>
      </c>
      <c r="AE793" s="218"/>
      <c r="AF793" s="494"/>
      <c r="AG793" s="494"/>
    </row>
    <row r="794" spans="1:33" ht="37.5" customHeight="1" x14ac:dyDescent="0.25">
      <c r="A794" s="367">
        <v>31</v>
      </c>
      <c r="B794" s="386" t="str">
        <f>IFERROR(VLOOKUP(A794,'Coverage Indicators - Section D'!$A$10:$Y$47,25,FALSE),"")</f>
        <v/>
      </c>
      <c r="C794" s="490" t="str">
        <f t="array" ref="C794">IFERROR(IF(INDEX('Disaggregation Records'!$E$95:$E$183,MATCH(RIGHT(Z794,255),RIGHT('Disaggregation Records'!$D$95:$D$183,255),0))=0,"",INDEX('Disaggregation Records'!$E$95:$E$183,MATCH(RIGHT(Z794,255),RIGHT('Disaggregation Records'!$D$95:$D$183,255),0))),"")</f>
        <v/>
      </c>
      <c r="D794" s="490" t="str">
        <f t="array" ref="D794">IFERROR(IF(INDEX('Disaggregation Records'!$F$95:$F$183,MATCH(RIGHT(Z794,255),RIGHT('Disaggregation Records'!$D$95:$D$183,255),0))=0,"",INDEX('Disaggregation Records'!$F$95:$F$183,MATCH(RIGHT(Z794,255),RIGHT('Disaggregation Records'!$D$95:$D$183,255),0))),"")</f>
        <v/>
      </c>
      <c r="E794" s="388" t="str">
        <f t="array" ref="E794">IFERROR(IF(INDEX('Disaggregation Data'!$K$475:$K$826,MATCH(RIGHT(X794,255),RIGHT('Disaggregation Data'!$J$475:$J$826,255),0))=0,"",INDEX('Disaggregation Data'!$K$475:$K$826,MATCH(RIGHT(X794,255),RIGHT('Disaggregation Data'!J$475:$J$826,255),0))),"")</f>
        <v/>
      </c>
      <c r="F794" s="389" t="str">
        <f t="array" ref="F794">IFERROR(IF(INDEX('Disaggregation Data'!$L$475:$L$826,MATCH(RIGHT(X794,255),RIGHT('Disaggregation Data'!$J$475:$J$826,255),0))=0,"",INDEX('Disaggregation Data'!$L$475:$L$826,MATCH(RIGHT(X794,255),RIGHT('Disaggregation Data'!J$475:$J$826,255),0))),"")</f>
        <v/>
      </c>
      <c r="G794" s="458" t="str">
        <f t="array" ref="G794">IFERROR(IF(INDEX('Disaggregation Data'!$M$475:$M$826,MATCH(RIGHT(X794,255),RIGHT('Disaggregation Data'!$J$475:$J$826,255),0))=0,(E794/F794)*100,INDEX('Disaggregation Data'!$M$475:$M$826,MATCH(RIGHT(X794,255),RIGHT('Disaggregation Data'!J$475:$J$826,255),0))),"")</f>
        <v/>
      </c>
      <c r="H794" s="392" t="str">
        <f t="array" ref="H794">IFERROR(IF(INDEX('Disaggregation Data'!$N$475:$N$826,MATCH(RIGHT(X794,255),RIGHT('Disaggregation Data'!$J$475:$J$826,255),0))=0,"",INDEX('Disaggregation Data'!$N$475:$N$826,MATCH(RIGHT(X794,255),RIGHT('Disaggregation Data'!J$475:$J$826,255),0))),"")</f>
        <v/>
      </c>
      <c r="I794" s="496"/>
      <c r="J794" s="496"/>
      <c r="K794" s="496"/>
      <c r="L794" s="496"/>
      <c r="M794" s="496"/>
      <c r="N794" s="496"/>
      <c r="O794" s="496"/>
      <c r="P794" s="496"/>
      <c r="Q794" s="496"/>
      <c r="R794" s="496"/>
      <c r="S794" s="496"/>
      <c r="T794" s="496"/>
      <c r="U794" s="392" t="str">
        <f t="array" ref="U794">IFERROR(IF(INDEX('Disaggregation Data'!$O$475:$O$826,MATCH(RIGHT(X794,255),RIGHT('Disaggregation Data'!$J$475:$J$826,255),0))=0,"",INDEX('Disaggregation Data'!$O$475:$O$826,MATCH(RIGHT(X794,255),RIGHT('Disaggregation Data'!J$475:$J$826,255),0))),"")</f>
        <v/>
      </c>
      <c r="V794" s="405" t="str">
        <f t="array" ref="V794">IFERROR(IF(INDEX('Disaggregation Data'!$P$475:$P$826,MATCH(RIGHT(X794,255),RIGHT('Disaggregation Data'!$J$475:$J$826,255),0))=0,"",INDEX('Disaggregation Data'!$P$475:$P$826,MATCH(RIGHT(X794,255),RIGHT('Disaggregation Data'!J$475:$J$826,255),0))),"")</f>
        <v/>
      </c>
      <c r="W794" s="497"/>
      <c r="X794" s="497" t="str">
        <f t="shared" si="48"/>
        <v/>
      </c>
      <c r="Y794" s="497">
        <f t="shared" si="49"/>
        <v>147</v>
      </c>
      <c r="Z794" s="497" t="str">
        <f t="shared" si="50"/>
        <v/>
      </c>
      <c r="AA794" s="497" t="b">
        <f t="shared" si="51"/>
        <v>0</v>
      </c>
      <c r="AB794" s="497" t="s">
        <v>2375</v>
      </c>
      <c r="AC794" s="497" t="str">
        <f t="array" ref="AC794">IFERROR(IF(INDEX('Disaggregation Records'!$G$95:$G$183,MATCH(LEFT(Z794,255),LEFT('Disaggregation Records'!$D$95:$D$183,255),0))=0,"",INDEX('Disaggregation Records'!$G$95:$G$183,MATCH(LEFT(Z794,255),LEFT('Disaggregation Records'!$D$95:$D$183,255),0))),"")</f>
        <v/>
      </c>
      <c r="AD794" s="497" t="s">
        <v>833</v>
      </c>
      <c r="AE794" s="218"/>
      <c r="AF794" s="494"/>
      <c r="AG794" s="494"/>
    </row>
    <row r="795" spans="1:33" ht="37.5" customHeight="1" x14ac:dyDescent="0.25">
      <c r="A795" s="367">
        <v>31</v>
      </c>
      <c r="B795" s="386" t="str">
        <f>IFERROR(VLOOKUP(A795,'Coverage Indicators - Section D'!$A$10:$Y$47,25,FALSE),"")</f>
        <v/>
      </c>
      <c r="C795" s="490" t="str">
        <f t="array" ref="C795">IFERROR(IF(INDEX('Disaggregation Records'!$E$95:$E$183,MATCH(RIGHT(Z795,255),RIGHT('Disaggregation Records'!$D$95:$D$183,255),0))=0,"",INDEX('Disaggregation Records'!$E$95:$E$183,MATCH(RIGHT(Z795,255),RIGHT('Disaggregation Records'!$D$95:$D$183,255),0))),"")</f>
        <v/>
      </c>
      <c r="D795" s="490" t="str">
        <f t="array" ref="D795">IFERROR(IF(INDEX('Disaggregation Records'!$F$95:$F$183,MATCH(RIGHT(Z795,255),RIGHT('Disaggregation Records'!$D$95:$D$183,255),0))=0,"",INDEX('Disaggregation Records'!$F$95:$F$183,MATCH(RIGHT(Z795,255),RIGHT('Disaggregation Records'!$D$95:$D$183,255),0))),"")</f>
        <v/>
      </c>
      <c r="E795" s="388" t="str">
        <f t="array" ref="E795">IFERROR(IF(INDEX('Disaggregation Data'!$K$475:$K$826,MATCH(RIGHT(X795,255),RIGHT('Disaggregation Data'!$J$475:$J$826,255),0))=0,"",INDEX('Disaggregation Data'!$K$475:$K$826,MATCH(RIGHT(X795,255),RIGHT('Disaggregation Data'!J$475:$J$826,255),0))),"")</f>
        <v/>
      </c>
      <c r="F795" s="389" t="str">
        <f t="array" ref="F795">IFERROR(IF(INDEX('Disaggregation Data'!$L$475:$L$826,MATCH(RIGHT(X795,255),RIGHT('Disaggregation Data'!$J$475:$J$826,255),0))=0,"",INDEX('Disaggregation Data'!$L$475:$L$826,MATCH(RIGHT(X795,255),RIGHT('Disaggregation Data'!J$475:$J$826,255),0))),"")</f>
        <v/>
      </c>
      <c r="G795" s="458" t="str">
        <f t="array" ref="G795">IFERROR(IF(INDEX('Disaggregation Data'!$M$475:$M$826,MATCH(RIGHT(X795,255),RIGHT('Disaggregation Data'!$J$475:$J$826,255),0))=0,(E795/F795)*100,INDEX('Disaggregation Data'!$M$475:$M$826,MATCH(RIGHT(X795,255),RIGHT('Disaggregation Data'!J$475:$J$826,255),0))),"")</f>
        <v/>
      </c>
      <c r="H795" s="392" t="str">
        <f t="array" ref="H795">IFERROR(IF(INDEX('Disaggregation Data'!$N$475:$N$826,MATCH(RIGHT(X795,255),RIGHT('Disaggregation Data'!$J$475:$J$826,255),0))=0,"",INDEX('Disaggregation Data'!$N$475:$N$826,MATCH(RIGHT(X795,255),RIGHT('Disaggregation Data'!J$475:$J$826,255),0))),"")</f>
        <v/>
      </c>
      <c r="I795" s="496"/>
      <c r="J795" s="496"/>
      <c r="K795" s="496"/>
      <c r="L795" s="496"/>
      <c r="M795" s="496"/>
      <c r="N795" s="496"/>
      <c r="O795" s="496"/>
      <c r="P795" s="496"/>
      <c r="Q795" s="496"/>
      <c r="R795" s="496"/>
      <c r="S795" s="496"/>
      <c r="T795" s="496"/>
      <c r="U795" s="392" t="str">
        <f t="array" ref="U795">IFERROR(IF(INDEX('Disaggregation Data'!$O$475:$O$826,MATCH(RIGHT(X795,255),RIGHT('Disaggregation Data'!$J$475:$J$826,255),0))=0,"",INDEX('Disaggregation Data'!$O$475:$O$826,MATCH(RIGHT(X795,255),RIGHT('Disaggregation Data'!J$475:$J$826,255),0))),"")</f>
        <v/>
      </c>
      <c r="V795" s="405" t="str">
        <f t="array" ref="V795">IFERROR(IF(INDEX('Disaggregation Data'!$P$475:$P$826,MATCH(RIGHT(X795,255),RIGHT('Disaggregation Data'!$J$475:$J$826,255),0))=0,"",INDEX('Disaggregation Data'!$P$475:$P$826,MATCH(RIGHT(X795,255),RIGHT('Disaggregation Data'!J$475:$J$826,255),0))),"")</f>
        <v/>
      </c>
      <c r="W795" s="497"/>
      <c r="X795" s="497" t="str">
        <f t="shared" si="48"/>
        <v/>
      </c>
      <c r="Y795" s="497">
        <f t="shared" si="49"/>
        <v>148</v>
      </c>
      <c r="Z795" s="497" t="str">
        <f t="shared" si="50"/>
        <v/>
      </c>
      <c r="AA795" s="497" t="b">
        <f t="shared" si="51"/>
        <v>0</v>
      </c>
      <c r="AB795" s="497" t="s">
        <v>2376</v>
      </c>
      <c r="AC795" s="497" t="str">
        <f t="array" ref="AC795">IFERROR(IF(INDEX('Disaggregation Records'!$G$95:$G$183,MATCH(LEFT(Z795,255),LEFT('Disaggregation Records'!$D$95:$D$183,255),0))=0,"",INDEX('Disaggregation Records'!$G$95:$G$183,MATCH(LEFT(Z795,255),LEFT('Disaggregation Records'!$D$95:$D$183,255),0))),"")</f>
        <v/>
      </c>
      <c r="AD795" s="497" t="s">
        <v>833</v>
      </c>
      <c r="AE795" s="218"/>
      <c r="AF795" s="494"/>
      <c r="AG795" s="494"/>
    </row>
    <row r="796" spans="1:33" ht="37.5" customHeight="1" x14ac:dyDescent="0.25">
      <c r="A796" s="367">
        <v>31</v>
      </c>
      <c r="B796" s="386" t="str">
        <f>IFERROR(VLOOKUP(A796,'Coverage Indicators - Section D'!$A$10:$Y$47,25,FALSE),"")</f>
        <v/>
      </c>
      <c r="C796" s="490" t="str">
        <f t="array" ref="C796">IFERROR(IF(INDEX('Disaggregation Records'!$E$95:$E$183,MATCH(RIGHT(Z796,255),RIGHT('Disaggregation Records'!$D$95:$D$183,255),0))=0,"",INDEX('Disaggregation Records'!$E$95:$E$183,MATCH(RIGHT(Z796,255),RIGHT('Disaggregation Records'!$D$95:$D$183,255),0))),"")</f>
        <v/>
      </c>
      <c r="D796" s="490" t="str">
        <f t="array" ref="D796">IFERROR(IF(INDEX('Disaggregation Records'!$F$95:$F$183,MATCH(RIGHT(Z796,255),RIGHT('Disaggregation Records'!$D$95:$D$183,255),0))=0,"",INDEX('Disaggregation Records'!$F$95:$F$183,MATCH(RIGHT(Z796,255),RIGHT('Disaggregation Records'!$D$95:$D$183,255),0))),"")</f>
        <v/>
      </c>
      <c r="E796" s="388" t="str">
        <f t="array" ref="E796">IFERROR(IF(INDEX('Disaggregation Data'!$K$475:$K$826,MATCH(RIGHT(X796,255),RIGHT('Disaggregation Data'!$J$475:$J$826,255),0))=0,"",INDEX('Disaggregation Data'!$K$475:$K$826,MATCH(RIGHT(X796,255),RIGHT('Disaggregation Data'!J$475:$J$826,255),0))),"")</f>
        <v/>
      </c>
      <c r="F796" s="389" t="str">
        <f t="array" ref="F796">IFERROR(IF(INDEX('Disaggregation Data'!$L$475:$L$826,MATCH(RIGHT(X796,255),RIGHT('Disaggregation Data'!$J$475:$J$826,255),0))=0,"",INDEX('Disaggregation Data'!$L$475:$L$826,MATCH(RIGHT(X796,255),RIGHT('Disaggregation Data'!J$475:$J$826,255),0))),"")</f>
        <v/>
      </c>
      <c r="G796" s="458" t="str">
        <f t="array" ref="G796">IFERROR(IF(INDEX('Disaggregation Data'!$M$475:$M$826,MATCH(RIGHT(X796,255),RIGHT('Disaggregation Data'!$J$475:$J$826,255),0))=0,(E796/F796)*100,INDEX('Disaggregation Data'!$M$475:$M$826,MATCH(RIGHT(X796,255),RIGHT('Disaggregation Data'!J$475:$J$826,255),0))),"")</f>
        <v/>
      </c>
      <c r="H796" s="392" t="str">
        <f t="array" ref="H796">IFERROR(IF(INDEX('Disaggregation Data'!$N$475:$N$826,MATCH(RIGHT(X796,255),RIGHT('Disaggregation Data'!$J$475:$J$826,255),0))=0,"",INDEX('Disaggregation Data'!$N$475:$N$826,MATCH(RIGHT(X796,255),RIGHT('Disaggregation Data'!J$475:$J$826,255),0))),"")</f>
        <v/>
      </c>
      <c r="I796" s="496"/>
      <c r="J796" s="496"/>
      <c r="K796" s="496"/>
      <c r="L796" s="496"/>
      <c r="M796" s="496"/>
      <c r="N796" s="496"/>
      <c r="O796" s="496"/>
      <c r="P796" s="496"/>
      <c r="Q796" s="496"/>
      <c r="R796" s="496"/>
      <c r="S796" s="496"/>
      <c r="T796" s="496"/>
      <c r="U796" s="392" t="str">
        <f t="array" ref="U796">IFERROR(IF(INDEX('Disaggregation Data'!$O$475:$O$826,MATCH(RIGHT(X796,255),RIGHT('Disaggregation Data'!$J$475:$J$826,255),0))=0,"",INDEX('Disaggregation Data'!$O$475:$O$826,MATCH(RIGHT(X796,255),RIGHT('Disaggregation Data'!J$475:$J$826,255),0))),"")</f>
        <v/>
      </c>
      <c r="V796" s="405" t="str">
        <f t="array" ref="V796">IFERROR(IF(INDEX('Disaggregation Data'!$P$475:$P$826,MATCH(RIGHT(X796,255),RIGHT('Disaggregation Data'!$J$475:$J$826,255),0))=0,"",INDEX('Disaggregation Data'!$P$475:$P$826,MATCH(RIGHT(X796,255),RIGHT('Disaggregation Data'!J$475:$J$826,255),0))),"")</f>
        <v/>
      </c>
      <c r="W796" s="497"/>
      <c r="X796" s="497" t="str">
        <f t="shared" si="48"/>
        <v/>
      </c>
      <c r="Y796" s="497">
        <f t="shared" si="49"/>
        <v>149</v>
      </c>
      <c r="Z796" s="497" t="str">
        <f t="shared" si="50"/>
        <v/>
      </c>
      <c r="AA796" s="497" t="b">
        <f t="shared" si="51"/>
        <v>0</v>
      </c>
      <c r="AB796" s="497" t="s">
        <v>2377</v>
      </c>
      <c r="AC796" s="497" t="str">
        <f t="array" ref="AC796">IFERROR(IF(INDEX('Disaggregation Records'!$G$95:$G$183,MATCH(LEFT(Z796,255),LEFT('Disaggregation Records'!$D$95:$D$183,255),0))=0,"",INDEX('Disaggregation Records'!$G$95:$G$183,MATCH(LEFT(Z796,255),LEFT('Disaggregation Records'!$D$95:$D$183,255),0))),"")</f>
        <v/>
      </c>
      <c r="AD796" s="497" t="s">
        <v>833</v>
      </c>
      <c r="AE796" s="218"/>
      <c r="AF796" s="494"/>
      <c r="AG796" s="494"/>
    </row>
    <row r="797" spans="1:33" ht="37.5" customHeight="1" x14ac:dyDescent="0.25">
      <c r="A797" s="367">
        <v>32</v>
      </c>
      <c r="B797" s="386" t="str">
        <f>IFERROR(VLOOKUP(A797,'Coverage Indicators - Section D'!$A$10:$Y$47,25,FALSE),"")</f>
        <v/>
      </c>
      <c r="C797" s="490" t="str">
        <f t="array" ref="C797">IFERROR(IF(INDEX('Disaggregation Records'!$E$95:$E$183,MATCH(RIGHT(Z797,255),RIGHT('Disaggregation Records'!$D$95:$D$183,255),0))=0,"",INDEX('Disaggregation Records'!$E$95:$E$183,MATCH(RIGHT(Z797,255),RIGHT('Disaggregation Records'!$D$95:$D$183,255),0))),"")</f>
        <v/>
      </c>
      <c r="D797" s="490" t="str">
        <f t="array" ref="D797">IFERROR(IF(INDEX('Disaggregation Records'!$F$95:$F$183,MATCH(RIGHT(Z797,255),RIGHT('Disaggregation Records'!$D$95:$D$183,255),0))=0,"",INDEX('Disaggregation Records'!$F$95:$F$183,MATCH(RIGHT(Z797,255),RIGHT('Disaggregation Records'!$D$95:$D$183,255),0))),"")</f>
        <v/>
      </c>
      <c r="E797" s="388" t="str">
        <f t="array" ref="E797">IFERROR(IF(INDEX('Disaggregation Data'!$K$475:$K$826,MATCH(RIGHT(X797,255),RIGHT('Disaggregation Data'!$J$475:$J$826,255),0))=0,"",INDEX('Disaggregation Data'!$K$475:$K$826,MATCH(RIGHT(X797,255),RIGHT('Disaggregation Data'!J$475:$J$826,255),0))),"")</f>
        <v/>
      </c>
      <c r="F797" s="389" t="str">
        <f t="array" ref="F797">IFERROR(IF(INDEX('Disaggregation Data'!$L$475:$L$826,MATCH(RIGHT(X797,255),RIGHT('Disaggregation Data'!$J$475:$J$826,255),0))=0,"",INDEX('Disaggregation Data'!$L$475:$L$826,MATCH(RIGHT(X797,255),RIGHT('Disaggregation Data'!J$475:$J$826,255),0))),"")</f>
        <v/>
      </c>
      <c r="G797" s="458" t="str">
        <f t="array" ref="G797">IFERROR(IF(INDEX('Disaggregation Data'!$M$475:$M$826,MATCH(RIGHT(X797,255),RIGHT('Disaggregation Data'!$J$475:$J$826,255),0))=0,(E797/F797)*100,INDEX('Disaggregation Data'!$M$475:$M$826,MATCH(RIGHT(X797,255),RIGHT('Disaggregation Data'!J$475:$J$826,255),0))),"")</f>
        <v/>
      </c>
      <c r="H797" s="392" t="str">
        <f t="array" ref="H797">IFERROR(IF(INDEX('Disaggregation Data'!$N$475:$N$826,MATCH(RIGHT(X797,255),RIGHT('Disaggregation Data'!$J$475:$J$826,255),0))=0,"",INDEX('Disaggregation Data'!$N$475:$N$826,MATCH(RIGHT(X797,255),RIGHT('Disaggregation Data'!J$475:$J$826,255),0))),"")</f>
        <v/>
      </c>
      <c r="I797" s="496"/>
      <c r="J797" s="496"/>
      <c r="K797" s="496"/>
      <c r="L797" s="496"/>
      <c r="M797" s="496"/>
      <c r="N797" s="496"/>
      <c r="O797" s="496"/>
      <c r="P797" s="496"/>
      <c r="Q797" s="496"/>
      <c r="R797" s="496"/>
      <c r="S797" s="496"/>
      <c r="T797" s="496"/>
      <c r="U797" s="392" t="str">
        <f t="array" ref="U797">IFERROR(IF(INDEX('Disaggregation Data'!$O$475:$O$826,MATCH(RIGHT(X797,255),RIGHT('Disaggregation Data'!$J$475:$J$826,255),0))=0,"",INDEX('Disaggregation Data'!$O$475:$O$826,MATCH(RIGHT(X797,255),RIGHT('Disaggregation Data'!J$475:$J$826,255),0))),"")</f>
        <v/>
      </c>
      <c r="V797" s="405" t="str">
        <f t="array" ref="V797">IFERROR(IF(INDEX('Disaggregation Data'!$P$475:$P$826,MATCH(RIGHT(X797,255),RIGHT('Disaggregation Data'!$J$475:$J$826,255),0))=0,"",INDEX('Disaggregation Data'!$P$475:$P$826,MATCH(RIGHT(X797,255),RIGHT('Disaggregation Data'!J$475:$J$826,255),0))),"")</f>
        <v/>
      </c>
      <c r="W797" s="497"/>
      <c r="X797" s="497" t="str">
        <f t="shared" si="48"/>
        <v/>
      </c>
      <c r="Y797" s="497">
        <f t="shared" si="49"/>
        <v>150</v>
      </c>
      <c r="Z797" s="497" t="str">
        <f t="shared" si="50"/>
        <v/>
      </c>
      <c r="AA797" s="497" t="b">
        <f t="shared" si="51"/>
        <v>0</v>
      </c>
      <c r="AB797" s="497" t="s">
        <v>2378</v>
      </c>
      <c r="AC797" s="497" t="str">
        <f t="array" ref="AC797">IFERROR(IF(INDEX('Disaggregation Records'!$G$95:$G$183,MATCH(LEFT(Z797,255),LEFT('Disaggregation Records'!$D$95:$D$183,255),0))=0,"",INDEX('Disaggregation Records'!$G$95:$G$183,MATCH(LEFT(Z797,255),LEFT('Disaggregation Records'!$D$95:$D$183,255),0))),"")</f>
        <v/>
      </c>
      <c r="AD797" s="497" t="s">
        <v>834</v>
      </c>
      <c r="AE797" s="218"/>
      <c r="AF797" s="494"/>
      <c r="AG797" s="494"/>
    </row>
    <row r="798" spans="1:33" ht="37.5" customHeight="1" x14ac:dyDescent="0.25">
      <c r="A798" s="367">
        <v>32</v>
      </c>
      <c r="B798" s="386" t="str">
        <f>IFERROR(VLOOKUP(A798,'Coverage Indicators - Section D'!$A$10:$Y$47,25,FALSE),"")</f>
        <v/>
      </c>
      <c r="C798" s="490" t="str">
        <f t="array" ref="C798">IFERROR(IF(INDEX('Disaggregation Records'!$E$95:$E$183,MATCH(RIGHT(Z798,255),RIGHT('Disaggregation Records'!$D$95:$D$183,255),0))=0,"",INDEX('Disaggregation Records'!$E$95:$E$183,MATCH(RIGHT(Z798,255),RIGHT('Disaggregation Records'!$D$95:$D$183,255),0))),"")</f>
        <v/>
      </c>
      <c r="D798" s="490" t="str">
        <f t="array" ref="D798">IFERROR(IF(INDEX('Disaggregation Records'!$F$95:$F$183,MATCH(RIGHT(Z798,255),RIGHT('Disaggregation Records'!$D$95:$D$183,255),0))=0,"",INDEX('Disaggregation Records'!$F$95:$F$183,MATCH(RIGHT(Z798,255),RIGHT('Disaggregation Records'!$D$95:$D$183,255),0))),"")</f>
        <v/>
      </c>
      <c r="E798" s="388" t="str">
        <f t="array" ref="E798">IFERROR(IF(INDEX('Disaggregation Data'!$K$475:$K$826,MATCH(RIGHT(X798,255),RIGHT('Disaggregation Data'!$J$475:$J$826,255),0))=0,"",INDEX('Disaggregation Data'!$K$475:$K$826,MATCH(RIGHT(X798,255),RIGHT('Disaggregation Data'!J$475:$J$826,255),0))),"")</f>
        <v/>
      </c>
      <c r="F798" s="389" t="str">
        <f t="array" ref="F798">IFERROR(IF(INDEX('Disaggregation Data'!$L$475:$L$826,MATCH(RIGHT(X798,255),RIGHT('Disaggregation Data'!$J$475:$J$826,255),0))=0,"",INDEX('Disaggregation Data'!$L$475:$L$826,MATCH(RIGHT(X798,255),RIGHT('Disaggregation Data'!J$475:$J$826,255),0))),"")</f>
        <v/>
      </c>
      <c r="G798" s="458" t="str">
        <f t="array" ref="G798">IFERROR(IF(INDEX('Disaggregation Data'!$M$475:$M$826,MATCH(RIGHT(X798,255),RIGHT('Disaggregation Data'!$J$475:$J$826,255),0))=0,(E798/F798)*100,INDEX('Disaggregation Data'!$M$475:$M$826,MATCH(RIGHT(X798,255),RIGHT('Disaggregation Data'!J$475:$J$826,255),0))),"")</f>
        <v/>
      </c>
      <c r="H798" s="392" t="str">
        <f t="array" ref="H798">IFERROR(IF(INDEX('Disaggregation Data'!$N$475:$N$826,MATCH(RIGHT(X798,255),RIGHT('Disaggregation Data'!$J$475:$J$826,255),0))=0,"",INDEX('Disaggregation Data'!$N$475:$N$826,MATCH(RIGHT(X798,255),RIGHT('Disaggregation Data'!J$475:$J$826,255),0))),"")</f>
        <v/>
      </c>
      <c r="I798" s="496"/>
      <c r="J798" s="496"/>
      <c r="K798" s="496"/>
      <c r="L798" s="496"/>
      <c r="M798" s="496"/>
      <c r="N798" s="496"/>
      <c r="O798" s="496"/>
      <c r="P798" s="496"/>
      <c r="Q798" s="496"/>
      <c r="R798" s="496"/>
      <c r="S798" s="496"/>
      <c r="T798" s="496"/>
      <c r="U798" s="392" t="str">
        <f t="array" ref="U798">IFERROR(IF(INDEX('Disaggregation Data'!$O$475:$O$826,MATCH(RIGHT(X798,255),RIGHT('Disaggregation Data'!$J$475:$J$826,255),0))=0,"",INDEX('Disaggregation Data'!$O$475:$O$826,MATCH(RIGHT(X798,255),RIGHT('Disaggregation Data'!J$475:$J$826,255),0))),"")</f>
        <v/>
      </c>
      <c r="V798" s="405" t="str">
        <f t="array" ref="V798">IFERROR(IF(INDEX('Disaggregation Data'!$P$475:$P$826,MATCH(RIGHT(X798,255),RIGHT('Disaggregation Data'!$J$475:$J$826,255),0))=0,"",INDEX('Disaggregation Data'!$P$475:$P$826,MATCH(RIGHT(X798,255),RIGHT('Disaggregation Data'!J$475:$J$826,255),0))),"")</f>
        <v/>
      </c>
      <c r="W798" s="497"/>
      <c r="X798" s="497" t="str">
        <f t="shared" si="48"/>
        <v/>
      </c>
      <c r="Y798" s="497">
        <f t="shared" si="49"/>
        <v>151</v>
      </c>
      <c r="Z798" s="497" t="str">
        <f t="shared" si="50"/>
        <v/>
      </c>
      <c r="AA798" s="497" t="b">
        <f t="shared" si="51"/>
        <v>0</v>
      </c>
      <c r="AB798" s="497" t="s">
        <v>2379</v>
      </c>
      <c r="AC798" s="497" t="str">
        <f t="array" ref="AC798">IFERROR(IF(INDEX('Disaggregation Records'!$G$95:$G$183,MATCH(LEFT(Z798,255),LEFT('Disaggregation Records'!$D$95:$D$183,255),0))=0,"",INDEX('Disaggregation Records'!$G$95:$G$183,MATCH(LEFT(Z798,255),LEFT('Disaggregation Records'!$D$95:$D$183,255),0))),"")</f>
        <v/>
      </c>
      <c r="AD798" s="497" t="s">
        <v>834</v>
      </c>
      <c r="AE798" s="218"/>
      <c r="AF798" s="494"/>
      <c r="AG798" s="494"/>
    </row>
    <row r="799" spans="1:33" ht="37.5" customHeight="1" x14ac:dyDescent="0.25">
      <c r="A799" s="367">
        <v>32</v>
      </c>
      <c r="B799" s="386" t="str">
        <f>IFERROR(VLOOKUP(A799,'Coverage Indicators - Section D'!$A$10:$Y$47,25,FALSE),"")</f>
        <v/>
      </c>
      <c r="C799" s="490" t="str">
        <f t="array" ref="C799">IFERROR(IF(INDEX('Disaggregation Records'!$E$95:$E$183,MATCH(RIGHT(Z799,255),RIGHT('Disaggregation Records'!$D$95:$D$183,255),0))=0,"",INDEX('Disaggregation Records'!$E$95:$E$183,MATCH(RIGHT(Z799,255),RIGHT('Disaggregation Records'!$D$95:$D$183,255),0))),"")</f>
        <v/>
      </c>
      <c r="D799" s="490" t="str">
        <f t="array" ref="D799">IFERROR(IF(INDEX('Disaggregation Records'!$F$95:$F$183,MATCH(RIGHT(Z799,255),RIGHT('Disaggregation Records'!$D$95:$D$183,255),0))=0,"",INDEX('Disaggregation Records'!$F$95:$F$183,MATCH(RIGHT(Z799,255),RIGHT('Disaggregation Records'!$D$95:$D$183,255),0))),"")</f>
        <v/>
      </c>
      <c r="E799" s="388" t="str">
        <f t="array" ref="E799">IFERROR(IF(INDEX('Disaggregation Data'!$K$475:$K$826,MATCH(RIGHT(X799,255),RIGHT('Disaggregation Data'!$J$475:$J$826,255),0))=0,"",INDEX('Disaggregation Data'!$K$475:$K$826,MATCH(RIGHT(X799,255),RIGHT('Disaggregation Data'!J$475:$J$826,255),0))),"")</f>
        <v/>
      </c>
      <c r="F799" s="389" t="str">
        <f t="array" ref="F799">IFERROR(IF(INDEX('Disaggregation Data'!$L$475:$L$826,MATCH(RIGHT(X799,255),RIGHT('Disaggregation Data'!$J$475:$J$826,255),0))=0,"",INDEX('Disaggregation Data'!$L$475:$L$826,MATCH(RIGHT(X799,255),RIGHT('Disaggregation Data'!J$475:$J$826,255),0))),"")</f>
        <v/>
      </c>
      <c r="G799" s="458" t="str">
        <f t="array" ref="G799">IFERROR(IF(INDEX('Disaggregation Data'!$M$475:$M$826,MATCH(RIGHT(X799,255),RIGHT('Disaggregation Data'!$J$475:$J$826,255),0))=0,(E799/F799)*100,INDEX('Disaggregation Data'!$M$475:$M$826,MATCH(RIGHT(X799,255),RIGHT('Disaggregation Data'!J$475:$J$826,255),0))),"")</f>
        <v/>
      </c>
      <c r="H799" s="392" t="str">
        <f t="array" ref="H799">IFERROR(IF(INDEX('Disaggregation Data'!$N$475:$N$826,MATCH(RIGHT(X799,255),RIGHT('Disaggregation Data'!$J$475:$J$826,255),0))=0,"",INDEX('Disaggregation Data'!$N$475:$N$826,MATCH(RIGHT(X799,255),RIGHT('Disaggregation Data'!J$475:$J$826,255),0))),"")</f>
        <v/>
      </c>
      <c r="I799" s="496"/>
      <c r="J799" s="496"/>
      <c r="K799" s="496"/>
      <c r="L799" s="496"/>
      <c r="M799" s="496"/>
      <c r="N799" s="496"/>
      <c r="O799" s="496"/>
      <c r="P799" s="496"/>
      <c r="Q799" s="496"/>
      <c r="R799" s="496"/>
      <c r="S799" s="496"/>
      <c r="T799" s="496"/>
      <c r="U799" s="392" t="str">
        <f t="array" ref="U799">IFERROR(IF(INDEX('Disaggregation Data'!$O$475:$O$826,MATCH(RIGHT(X799,255),RIGHT('Disaggregation Data'!$J$475:$J$826,255),0))=0,"",INDEX('Disaggregation Data'!$O$475:$O$826,MATCH(RIGHT(X799,255),RIGHT('Disaggregation Data'!J$475:$J$826,255),0))),"")</f>
        <v/>
      </c>
      <c r="V799" s="405" t="str">
        <f t="array" ref="V799">IFERROR(IF(INDEX('Disaggregation Data'!$P$475:$P$826,MATCH(RIGHT(X799,255),RIGHT('Disaggregation Data'!$J$475:$J$826,255),0))=0,"",INDEX('Disaggregation Data'!$P$475:$P$826,MATCH(RIGHT(X799,255),RIGHT('Disaggregation Data'!J$475:$J$826,255),0))),"")</f>
        <v/>
      </c>
      <c r="W799" s="497"/>
      <c r="X799" s="497" t="str">
        <f t="shared" si="48"/>
        <v/>
      </c>
      <c r="Y799" s="497">
        <f t="shared" si="49"/>
        <v>152</v>
      </c>
      <c r="Z799" s="497" t="str">
        <f t="shared" si="50"/>
        <v/>
      </c>
      <c r="AA799" s="497" t="b">
        <f t="shared" si="51"/>
        <v>0</v>
      </c>
      <c r="AB799" s="497" t="s">
        <v>2380</v>
      </c>
      <c r="AC799" s="497" t="str">
        <f t="array" ref="AC799">IFERROR(IF(INDEX('Disaggregation Records'!$G$95:$G$183,MATCH(LEFT(Z799,255),LEFT('Disaggregation Records'!$D$95:$D$183,255),0))=0,"",INDEX('Disaggregation Records'!$G$95:$G$183,MATCH(LEFT(Z799,255),LEFT('Disaggregation Records'!$D$95:$D$183,255),0))),"")</f>
        <v/>
      </c>
      <c r="AD799" s="497" t="s">
        <v>834</v>
      </c>
      <c r="AE799" s="218"/>
      <c r="AF799" s="494"/>
      <c r="AG799" s="494"/>
    </row>
    <row r="800" spans="1:33" ht="37.5" customHeight="1" x14ac:dyDescent="0.25">
      <c r="A800" s="367">
        <v>32</v>
      </c>
      <c r="B800" s="386" t="str">
        <f>IFERROR(VLOOKUP(A800,'Coverage Indicators - Section D'!$A$10:$Y$47,25,FALSE),"")</f>
        <v/>
      </c>
      <c r="C800" s="490" t="str">
        <f t="array" ref="C800">IFERROR(IF(INDEX('Disaggregation Records'!$E$95:$E$183,MATCH(RIGHT(Z800,255),RIGHT('Disaggregation Records'!$D$95:$D$183,255),0))=0,"",INDEX('Disaggregation Records'!$E$95:$E$183,MATCH(RIGHT(Z800,255),RIGHT('Disaggregation Records'!$D$95:$D$183,255),0))),"")</f>
        <v/>
      </c>
      <c r="D800" s="490" t="str">
        <f t="array" ref="D800">IFERROR(IF(INDEX('Disaggregation Records'!$F$95:$F$183,MATCH(RIGHT(Z800,255),RIGHT('Disaggregation Records'!$D$95:$D$183,255),0))=0,"",INDEX('Disaggregation Records'!$F$95:$F$183,MATCH(RIGHT(Z800,255),RIGHT('Disaggregation Records'!$D$95:$D$183,255),0))),"")</f>
        <v/>
      </c>
      <c r="E800" s="388" t="str">
        <f t="array" ref="E800">IFERROR(IF(INDEX('Disaggregation Data'!$K$475:$K$826,MATCH(RIGHT(X800,255),RIGHT('Disaggregation Data'!$J$475:$J$826,255),0))=0,"",INDEX('Disaggregation Data'!$K$475:$K$826,MATCH(RIGHT(X800,255),RIGHT('Disaggregation Data'!J$475:$J$826,255),0))),"")</f>
        <v/>
      </c>
      <c r="F800" s="389" t="str">
        <f t="array" ref="F800">IFERROR(IF(INDEX('Disaggregation Data'!$L$475:$L$826,MATCH(RIGHT(X800,255),RIGHT('Disaggregation Data'!$J$475:$J$826,255),0))=0,"",INDEX('Disaggregation Data'!$L$475:$L$826,MATCH(RIGHT(X800,255),RIGHT('Disaggregation Data'!J$475:$J$826,255),0))),"")</f>
        <v/>
      </c>
      <c r="G800" s="458" t="str">
        <f t="array" ref="G800">IFERROR(IF(INDEX('Disaggregation Data'!$M$475:$M$826,MATCH(RIGHT(X800,255),RIGHT('Disaggregation Data'!$J$475:$J$826,255),0))=0,(E800/F800)*100,INDEX('Disaggregation Data'!$M$475:$M$826,MATCH(RIGHT(X800,255),RIGHT('Disaggregation Data'!J$475:$J$826,255),0))),"")</f>
        <v/>
      </c>
      <c r="H800" s="392" t="str">
        <f t="array" ref="H800">IFERROR(IF(INDEX('Disaggregation Data'!$N$475:$N$826,MATCH(RIGHT(X800,255),RIGHT('Disaggregation Data'!$J$475:$J$826,255),0))=0,"",INDEX('Disaggregation Data'!$N$475:$N$826,MATCH(RIGHT(X800,255),RIGHT('Disaggregation Data'!J$475:$J$826,255),0))),"")</f>
        <v/>
      </c>
      <c r="I800" s="496"/>
      <c r="J800" s="496"/>
      <c r="K800" s="496"/>
      <c r="L800" s="496"/>
      <c r="M800" s="496"/>
      <c r="N800" s="496"/>
      <c r="O800" s="496"/>
      <c r="P800" s="496"/>
      <c r="Q800" s="496"/>
      <c r="R800" s="496"/>
      <c r="S800" s="496"/>
      <c r="T800" s="496"/>
      <c r="U800" s="392" t="str">
        <f t="array" ref="U800">IFERROR(IF(INDEX('Disaggregation Data'!$O$475:$O$826,MATCH(RIGHT(X800,255),RIGHT('Disaggregation Data'!$J$475:$J$826,255),0))=0,"",INDEX('Disaggregation Data'!$O$475:$O$826,MATCH(RIGHT(X800,255),RIGHT('Disaggregation Data'!J$475:$J$826,255),0))),"")</f>
        <v/>
      </c>
      <c r="V800" s="405" t="str">
        <f t="array" ref="V800">IFERROR(IF(INDEX('Disaggregation Data'!$P$475:$P$826,MATCH(RIGHT(X800,255),RIGHT('Disaggregation Data'!$J$475:$J$826,255),0))=0,"",INDEX('Disaggregation Data'!$P$475:$P$826,MATCH(RIGHT(X800,255),RIGHT('Disaggregation Data'!J$475:$J$826,255),0))),"")</f>
        <v/>
      </c>
      <c r="W800" s="497"/>
      <c r="X800" s="497" t="str">
        <f t="shared" si="48"/>
        <v/>
      </c>
      <c r="Y800" s="497">
        <f t="shared" si="49"/>
        <v>153</v>
      </c>
      <c r="Z800" s="497" t="str">
        <f t="shared" si="50"/>
        <v/>
      </c>
      <c r="AA800" s="497" t="b">
        <f t="shared" si="51"/>
        <v>0</v>
      </c>
      <c r="AB800" s="497" t="s">
        <v>2381</v>
      </c>
      <c r="AC800" s="497" t="str">
        <f t="array" ref="AC800">IFERROR(IF(INDEX('Disaggregation Records'!$G$95:$G$183,MATCH(LEFT(Z800,255),LEFT('Disaggregation Records'!$D$95:$D$183,255),0))=0,"",INDEX('Disaggregation Records'!$G$95:$G$183,MATCH(LEFT(Z800,255),LEFT('Disaggregation Records'!$D$95:$D$183,255),0))),"")</f>
        <v/>
      </c>
      <c r="AD800" s="497" t="s">
        <v>834</v>
      </c>
      <c r="AE800" s="218"/>
      <c r="AF800" s="494"/>
      <c r="AG800" s="494"/>
    </row>
    <row r="801" spans="1:33" ht="37.5" customHeight="1" x14ac:dyDescent="0.25">
      <c r="A801" s="367">
        <v>32</v>
      </c>
      <c r="B801" s="386" t="str">
        <f>IFERROR(VLOOKUP(A801,'Coverage Indicators - Section D'!$A$10:$Y$47,25,FALSE),"")</f>
        <v/>
      </c>
      <c r="C801" s="490" t="str">
        <f t="array" ref="C801">IFERROR(IF(INDEX('Disaggregation Records'!$E$95:$E$183,MATCH(RIGHT(Z801,255),RIGHT('Disaggregation Records'!$D$95:$D$183,255),0))=0,"",INDEX('Disaggregation Records'!$E$95:$E$183,MATCH(RIGHT(Z801,255),RIGHT('Disaggregation Records'!$D$95:$D$183,255),0))),"")</f>
        <v/>
      </c>
      <c r="D801" s="490" t="str">
        <f t="array" ref="D801">IFERROR(IF(INDEX('Disaggregation Records'!$F$95:$F$183,MATCH(RIGHT(Z801,255),RIGHT('Disaggregation Records'!$D$95:$D$183,255),0))=0,"",INDEX('Disaggregation Records'!$F$95:$F$183,MATCH(RIGHT(Z801,255),RIGHT('Disaggregation Records'!$D$95:$D$183,255),0))),"")</f>
        <v/>
      </c>
      <c r="E801" s="388" t="str">
        <f t="array" ref="E801">IFERROR(IF(INDEX('Disaggregation Data'!$K$475:$K$826,MATCH(RIGHT(X801,255),RIGHT('Disaggregation Data'!$J$475:$J$826,255),0))=0,"",INDEX('Disaggregation Data'!$K$475:$K$826,MATCH(RIGHT(X801,255),RIGHT('Disaggregation Data'!J$475:$J$826,255),0))),"")</f>
        <v/>
      </c>
      <c r="F801" s="389" t="str">
        <f t="array" ref="F801">IFERROR(IF(INDEX('Disaggregation Data'!$L$475:$L$826,MATCH(RIGHT(X801,255),RIGHT('Disaggregation Data'!$J$475:$J$826,255),0))=0,"",INDEX('Disaggregation Data'!$L$475:$L$826,MATCH(RIGHT(X801,255),RIGHT('Disaggregation Data'!J$475:$J$826,255),0))),"")</f>
        <v/>
      </c>
      <c r="G801" s="458" t="str">
        <f t="array" ref="G801">IFERROR(IF(INDEX('Disaggregation Data'!$M$475:$M$826,MATCH(RIGHT(X801,255),RIGHT('Disaggregation Data'!$J$475:$J$826,255),0))=0,(E801/F801)*100,INDEX('Disaggregation Data'!$M$475:$M$826,MATCH(RIGHT(X801,255),RIGHT('Disaggregation Data'!J$475:$J$826,255),0))),"")</f>
        <v/>
      </c>
      <c r="H801" s="392" t="str">
        <f t="array" ref="H801">IFERROR(IF(INDEX('Disaggregation Data'!$N$475:$N$826,MATCH(RIGHT(X801,255),RIGHT('Disaggregation Data'!$J$475:$J$826,255),0))=0,"",INDEX('Disaggregation Data'!$N$475:$N$826,MATCH(RIGHT(X801,255),RIGHT('Disaggregation Data'!J$475:$J$826,255),0))),"")</f>
        <v/>
      </c>
      <c r="I801" s="496"/>
      <c r="J801" s="496"/>
      <c r="K801" s="496"/>
      <c r="L801" s="496"/>
      <c r="M801" s="496"/>
      <c r="N801" s="496"/>
      <c r="O801" s="496"/>
      <c r="P801" s="496"/>
      <c r="Q801" s="496"/>
      <c r="R801" s="496"/>
      <c r="S801" s="496"/>
      <c r="T801" s="496"/>
      <c r="U801" s="392" t="str">
        <f t="array" ref="U801">IFERROR(IF(INDEX('Disaggregation Data'!$O$475:$O$826,MATCH(RIGHT(X801,255),RIGHT('Disaggregation Data'!$J$475:$J$826,255),0))=0,"",INDEX('Disaggregation Data'!$O$475:$O$826,MATCH(RIGHT(X801,255),RIGHT('Disaggregation Data'!J$475:$J$826,255),0))),"")</f>
        <v/>
      </c>
      <c r="V801" s="405" t="str">
        <f t="array" ref="V801">IFERROR(IF(INDEX('Disaggregation Data'!$P$475:$P$826,MATCH(RIGHT(X801,255),RIGHT('Disaggregation Data'!$J$475:$J$826,255),0))=0,"",INDEX('Disaggregation Data'!$P$475:$P$826,MATCH(RIGHT(X801,255),RIGHT('Disaggregation Data'!J$475:$J$826,255),0))),"")</f>
        <v/>
      </c>
      <c r="W801" s="497"/>
      <c r="X801" s="497" t="str">
        <f t="shared" si="48"/>
        <v/>
      </c>
      <c r="Y801" s="497">
        <f t="shared" si="49"/>
        <v>154</v>
      </c>
      <c r="Z801" s="497" t="str">
        <f t="shared" si="50"/>
        <v/>
      </c>
      <c r="AA801" s="497" t="b">
        <f t="shared" si="51"/>
        <v>0</v>
      </c>
      <c r="AB801" s="497" t="s">
        <v>2382</v>
      </c>
      <c r="AC801" s="497" t="str">
        <f t="array" ref="AC801">IFERROR(IF(INDEX('Disaggregation Records'!$G$95:$G$183,MATCH(LEFT(Z801,255),LEFT('Disaggregation Records'!$D$95:$D$183,255),0))=0,"",INDEX('Disaggregation Records'!$G$95:$G$183,MATCH(LEFT(Z801,255),LEFT('Disaggregation Records'!$D$95:$D$183,255),0))),"")</f>
        <v/>
      </c>
      <c r="AD801" s="497" t="s">
        <v>834</v>
      </c>
      <c r="AE801" s="218"/>
      <c r="AF801" s="494"/>
      <c r="AG801" s="494"/>
    </row>
    <row r="802" spans="1:33" ht="37.5" customHeight="1" x14ac:dyDescent="0.25">
      <c r="A802" s="367">
        <v>32</v>
      </c>
      <c r="B802" s="386" t="str">
        <f>IFERROR(VLOOKUP(A802,'Coverage Indicators - Section D'!$A$10:$Y$47,25,FALSE),"")</f>
        <v/>
      </c>
      <c r="C802" s="490" t="str">
        <f t="array" ref="C802">IFERROR(IF(INDEX('Disaggregation Records'!$E$95:$E$183,MATCH(RIGHT(Z802,255),RIGHT('Disaggregation Records'!$D$95:$D$183,255),0))=0,"",INDEX('Disaggregation Records'!$E$95:$E$183,MATCH(RIGHT(Z802,255),RIGHT('Disaggregation Records'!$D$95:$D$183,255),0))),"")</f>
        <v/>
      </c>
      <c r="D802" s="490" t="str">
        <f t="array" ref="D802">IFERROR(IF(INDEX('Disaggregation Records'!$F$95:$F$183,MATCH(RIGHT(Z802,255),RIGHT('Disaggregation Records'!$D$95:$D$183,255),0))=0,"",INDEX('Disaggregation Records'!$F$95:$F$183,MATCH(RIGHT(Z802,255),RIGHT('Disaggregation Records'!$D$95:$D$183,255),0))),"")</f>
        <v/>
      </c>
      <c r="E802" s="388" t="str">
        <f t="array" ref="E802">IFERROR(IF(INDEX('Disaggregation Data'!$K$475:$K$826,MATCH(RIGHT(X802,255),RIGHT('Disaggregation Data'!$J$475:$J$826,255),0))=0,"",INDEX('Disaggregation Data'!$K$475:$K$826,MATCH(RIGHT(X802,255),RIGHT('Disaggregation Data'!J$475:$J$826,255),0))),"")</f>
        <v/>
      </c>
      <c r="F802" s="389" t="str">
        <f t="array" ref="F802">IFERROR(IF(INDEX('Disaggregation Data'!$L$475:$L$826,MATCH(RIGHT(X802,255),RIGHT('Disaggregation Data'!$J$475:$J$826,255),0))=0,"",INDEX('Disaggregation Data'!$L$475:$L$826,MATCH(RIGHT(X802,255),RIGHT('Disaggregation Data'!J$475:$J$826,255),0))),"")</f>
        <v/>
      </c>
      <c r="G802" s="458" t="str">
        <f t="array" ref="G802">IFERROR(IF(INDEX('Disaggregation Data'!$M$475:$M$826,MATCH(RIGHT(X802,255),RIGHT('Disaggregation Data'!$J$475:$J$826,255),0))=0,(E802/F802)*100,INDEX('Disaggregation Data'!$M$475:$M$826,MATCH(RIGHT(X802,255),RIGHT('Disaggregation Data'!J$475:$J$826,255),0))),"")</f>
        <v/>
      </c>
      <c r="H802" s="392" t="str">
        <f t="array" ref="H802">IFERROR(IF(INDEX('Disaggregation Data'!$N$475:$N$826,MATCH(RIGHT(X802,255),RIGHT('Disaggregation Data'!$J$475:$J$826,255),0))=0,"",INDEX('Disaggregation Data'!$N$475:$N$826,MATCH(RIGHT(X802,255),RIGHT('Disaggregation Data'!J$475:$J$826,255),0))),"")</f>
        <v/>
      </c>
      <c r="I802" s="496"/>
      <c r="J802" s="496"/>
      <c r="K802" s="496"/>
      <c r="L802" s="496"/>
      <c r="M802" s="496"/>
      <c r="N802" s="496"/>
      <c r="O802" s="496"/>
      <c r="P802" s="496"/>
      <c r="Q802" s="496"/>
      <c r="R802" s="496"/>
      <c r="S802" s="496"/>
      <c r="T802" s="496"/>
      <c r="U802" s="392" t="str">
        <f t="array" ref="U802">IFERROR(IF(INDEX('Disaggregation Data'!$O$475:$O$826,MATCH(RIGHT(X802,255),RIGHT('Disaggregation Data'!$J$475:$J$826,255),0))=0,"",INDEX('Disaggregation Data'!$O$475:$O$826,MATCH(RIGHT(X802,255),RIGHT('Disaggregation Data'!J$475:$J$826,255),0))),"")</f>
        <v/>
      </c>
      <c r="V802" s="405" t="str">
        <f t="array" ref="V802">IFERROR(IF(INDEX('Disaggregation Data'!$P$475:$P$826,MATCH(RIGHT(X802,255),RIGHT('Disaggregation Data'!$J$475:$J$826,255),0))=0,"",INDEX('Disaggregation Data'!$P$475:$P$826,MATCH(RIGHT(X802,255),RIGHT('Disaggregation Data'!J$475:$J$826,255),0))),"")</f>
        <v/>
      </c>
      <c r="W802" s="497"/>
      <c r="X802" s="497" t="str">
        <f t="shared" si="48"/>
        <v/>
      </c>
      <c r="Y802" s="497">
        <f t="shared" si="49"/>
        <v>155</v>
      </c>
      <c r="Z802" s="497" t="str">
        <f t="shared" si="50"/>
        <v/>
      </c>
      <c r="AA802" s="497" t="b">
        <f t="shared" si="51"/>
        <v>0</v>
      </c>
      <c r="AB802" s="497" t="s">
        <v>2383</v>
      </c>
      <c r="AC802" s="497" t="str">
        <f t="array" ref="AC802">IFERROR(IF(INDEX('Disaggregation Records'!$G$95:$G$183,MATCH(LEFT(Z802,255),LEFT('Disaggregation Records'!$D$95:$D$183,255),0))=0,"",INDEX('Disaggregation Records'!$G$95:$G$183,MATCH(LEFT(Z802,255),LEFT('Disaggregation Records'!$D$95:$D$183,255),0))),"")</f>
        <v/>
      </c>
      <c r="AD802" s="497" t="s">
        <v>834</v>
      </c>
      <c r="AE802" s="218"/>
      <c r="AF802" s="494"/>
      <c r="AG802" s="494"/>
    </row>
    <row r="803" spans="1:33" ht="37.5" customHeight="1" x14ac:dyDescent="0.25">
      <c r="A803" s="367">
        <v>32</v>
      </c>
      <c r="B803" s="386" t="str">
        <f>IFERROR(VLOOKUP(A803,'Coverage Indicators - Section D'!$A$10:$Y$47,25,FALSE),"")</f>
        <v/>
      </c>
      <c r="C803" s="490" t="str">
        <f t="array" ref="C803">IFERROR(IF(INDEX('Disaggregation Records'!$E$95:$E$183,MATCH(RIGHT(Z803,255),RIGHT('Disaggregation Records'!$D$95:$D$183,255),0))=0,"",INDEX('Disaggregation Records'!$E$95:$E$183,MATCH(RIGHT(Z803,255),RIGHT('Disaggregation Records'!$D$95:$D$183,255),0))),"")</f>
        <v/>
      </c>
      <c r="D803" s="490" t="str">
        <f t="array" ref="D803">IFERROR(IF(INDEX('Disaggregation Records'!$F$95:$F$183,MATCH(RIGHT(Z803,255),RIGHT('Disaggregation Records'!$D$95:$D$183,255),0))=0,"",INDEX('Disaggregation Records'!$F$95:$F$183,MATCH(RIGHT(Z803,255),RIGHT('Disaggregation Records'!$D$95:$D$183,255),0))),"")</f>
        <v/>
      </c>
      <c r="E803" s="388" t="str">
        <f t="array" ref="E803">IFERROR(IF(INDEX('Disaggregation Data'!$K$475:$K$826,MATCH(RIGHT(X803,255),RIGHT('Disaggregation Data'!$J$475:$J$826,255),0))=0,"",INDEX('Disaggregation Data'!$K$475:$K$826,MATCH(RIGHT(X803,255),RIGHT('Disaggregation Data'!J$475:$J$826,255),0))),"")</f>
        <v/>
      </c>
      <c r="F803" s="389" t="str">
        <f t="array" ref="F803">IFERROR(IF(INDEX('Disaggregation Data'!$L$475:$L$826,MATCH(RIGHT(X803,255),RIGHT('Disaggregation Data'!$J$475:$J$826,255),0))=0,"",INDEX('Disaggregation Data'!$L$475:$L$826,MATCH(RIGHT(X803,255),RIGHT('Disaggregation Data'!J$475:$J$826,255),0))),"")</f>
        <v/>
      </c>
      <c r="G803" s="458" t="str">
        <f t="array" ref="G803">IFERROR(IF(INDEX('Disaggregation Data'!$M$475:$M$826,MATCH(RIGHT(X803,255),RIGHT('Disaggregation Data'!$J$475:$J$826,255),0))=0,(E803/F803)*100,INDEX('Disaggregation Data'!$M$475:$M$826,MATCH(RIGHT(X803,255),RIGHT('Disaggregation Data'!J$475:$J$826,255),0))),"")</f>
        <v/>
      </c>
      <c r="H803" s="392" t="str">
        <f t="array" ref="H803">IFERROR(IF(INDEX('Disaggregation Data'!$N$475:$N$826,MATCH(RIGHT(X803,255),RIGHT('Disaggregation Data'!$J$475:$J$826,255),0))=0,"",INDEX('Disaggregation Data'!$N$475:$N$826,MATCH(RIGHT(X803,255),RIGHT('Disaggregation Data'!J$475:$J$826,255),0))),"")</f>
        <v/>
      </c>
      <c r="I803" s="496"/>
      <c r="J803" s="496"/>
      <c r="K803" s="496"/>
      <c r="L803" s="496"/>
      <c r="M803" s="496"/>
      <c r="N803" s="496"/>
      <c r="O803" s="496"/>
      <c r="P803" s="496"/>
      <c r="Q803" s="496"/>
      <c r="R803" s="496"/>
      <c r="S803" s="496"/>
      <c r="T803" s="496"/>
      <c r="U803" s="392" t="str">
        <f t="array" ref="U803">IFERROR(IF(INDEX('Disaggregation Data'!$O$475:$O$826,MATCH(RIGHT(X803,255),RIGHT('Disaggregation Data'!$J$475:$J$826,255),0))=0,"",INDEX('Disaggregation Data'!$O$475:$O$826,MATCH(RIGHT(X803,255),RIGHT('Disaggregation Data'!J$475:$J$826,255),0))),"")</f>
        <v/>
      </c>
      <c r="V803" s="405" t="str">
        <f t="array" ref="V803">IFERROR(IF(INDEX('Disaggregation Data'!$P$475:$P$826,MATCH(RIGHT(X803,255),RIGHT('Disaggregation Data'!$J$475:$J$826,255),0))=0,"",INDEX('Disaggregation Data'!$P$475:$P$826,MATCH(RIGHT(X803,255),RIGHT('Disaggregation Data'!J$475:$J$826,255),0))),"")</f>
        <v/>
      </c>
      <c r="W803" s="497"/>
      <c r="X803" s="497" t="str">
        <f t="shared" si="48"/>
        <v/>
      </c>
      <c r="Y803" s="497">
        <f t="shared" si="49"/>
        <v>156</v>
      </c>
      <c r="Z803" s="497" t="str">
        <f t="shared" si="50"/>
        <v/>
      </c>
      <c r="AA803" s="497" t="b">
        <f t="shared" si="51"/>
        <v>0</v>
      </c>
      <c r="AB803" s="497" t="s">
        <v>2384</v>
      </c>
      <c r="AC803" s="497" t="str">
        <f t="array" ref="AC803">IFERROR(IF(INDEX('Disaggregation Records'!$G$95:$G$183,MATCH(LEFT(Z803,255),LEFT('Disaggregation Records'!$D$95:$D$183,255),0))=0,"",INDEX('Disaggregation Records'!$G$95:$G$183,MATCH(LEFT(Z803,255),LEFT('Disaggregation Records'!$D$95:$D$183,255),0))),"")</f>
        <v/>
      </c>
      <c r="AD803" s="497" t="s">
        <v>834</v>
      </c>
      <c r="AE803" s="218"/>
      <c r="AF803" s="494"/>
      <c r="AG803" s="494"/>
    </row>
    <row r="804" spans="1:33" ht="37.5" customHeight="1" x14ac:dyDescent="0.25">
      <c r="A804" s="367">
        <v>32</v>
      </c>
      <c r="B804" s="386" t="str">
        <f>IFERROR(VLOOKUP(A804,'Coverage Indicators - Section D'!$A$10:$Y$47,25,FALSE),"")</f>
        <v/>
      </c>
      <c r="C804" s="490" t="str">
        <f t="array" ref="C804">IFERROR(IF(INDEX('Disaggregation Records'!$E$95:$E$183,MATCH(RIGHT(Z804,255),RIGHT('Disaggregation Records'!$D$95:$D$183,255),0))=0,"",INDEX('Disaggregation Records'!$E$95:$E$183,MATCH(RIGHT(Z804,255),RIGHT('Disaggregation Records'!$D$95:$D$183,255),0))),"")</f>
        <v/>
      </c>
      <c r="D804" s="490" t="str">
        <f t="array" ref="D804">IFERROR(IF(INDEX('Disaggregation Records'!$F$95:$F$183,MATCH(RIGHT(Z804,255),RIGHT('Disaggregation Records'!$D$95:$D$183,255),0))=0,"",INDEX('Disaggregation Records'!$F$95:$F$183,MATCH(RIGHT(Z804,255),RIGHT('Disaggregation Records'!$D$95:$D$183,255),0))),"")</f>
        <v/>
      </c>
      <c r="E804" s="388" t="str">
        <f t="array" ref="E804">IFERROR(IF(INDEX('Disaggregation Data'!$K$475:$K$826,MATCH(RIGHT(X804,255),RIGHT('Disaggregation Data'!$J$475:$J$826,255),0))=0,"",INDEX('Disaggregation Data'!$K$475:$K$826,MATCH(RIGHT(X804,255),RIGHT('Disaggregation Data'!J$475:$J$826,255),0))),"")</f>
        <v/>
      </c>
      <c r="F804" s="389" t="str">
        <f t="array" ref="F804">IFERROR(IF(INDEX('Disaggregation Data'!$L$475:$L$826,MATCH(RIGHT(X804,255),RIGHT('Disaggregation Data'!$J$475:$J$826,255),0))=0,"",INDEX('Disaggregation Data'!$L$475:$L$826,MATCH(RIGHT(X804,255),RIGHT('Disaggregation Data'!J$475:$J$826,255),0))),"")</f>
        <v/>
      </c>
      <c r="G804" s="458" t="str">
        <f t="array" ref="G804">IFERROR(IF(INDEX('Disaggregation Data'!$M$475:$M$826,MATCH(RIGHT(X804,255),RIGHT('Disaggregation Data'!$J$475:$J$826,255),0))=0,(E804/F804)*100,INDEX('Disaggregation Data'!$M$475:$M$826,MATCH(RIGHT(X804,255),RIGHT('Disaggregation Data'!J$475:$J$826,255),0))),"")</f>
        <v/>
      </c>
      <c r="H804" s="392" t="str">
        <f t="array" ref="H804">IFERROR(IF(INDEX('Disaggregation Data'!$N$475:$N$826,MATCH(RIGHT(X804,255),RIGHT('Disaggregation Data'!$J$475:$J$826,255),0))=0,"",INDEX('Disaggregation Data'!$N$475:$N$826,MATCH(RIGHT(X804,255),RIGHT('Disaggregation Data'!J$475:$J$826,255),0))),"")</f>
        <v/>
      </c>
      <c r="I804" s="496"/>
      <c r="J804" s="496"/>
      <c r="K804" s="496"/>
      <c r="L804" s="496"/>
      <c r="M804" s="496"/>
      <c r="N804" s="496"/>
      <c r="O804" s="496"/>
      <c r="P804" s="496"/>
      <c r="Q804" s="496"/>
      <c r="R804" s="496"/>
      <c r="S804" s="496"/>
      <c r="T804" s="496"/>
      <c r="U804" s="392" t="str">
        <f t="array" ref="U804">IFERROR(IF(INDEX('Disaggregation Data'!$O$475:$O$826,MATCH(RIGHT(X804,255),RIGHT('Disaggregation Data'!$J$475:$J$826,255),0))=0,"",INDEX('Disaggregation Data'!$O$475:$O$826,MATCH(RIGHT(X804,255),RIGHT('Disaggregation Data'!J$475:$J$826,255),0))),"")</f>
        <v/>
      </c>
      <c r="V804" s="405" t="str">
        <f t="array" ref="V804">IFERROR(IF(INDEX('Disaggregation Data'!$P$475:$P$826,MATCH(RIGHT(X804,255),RIGHT('Disaggregation Data'!$J$475:$J$826,255),0))=0,"",INDEX('Disaggregation Data'!$P$475:$P$826,MATCH(RIGHT(X804,255),RIGHT('Disaggregation Data'!J$475:$J$826,255),0))),"")</f>
        <v/>
      </c>
      <c r="W804" s="497"/>
      <c r="X804" s="497" t="str">
        <f t="shared" si="48"/>
        <v/>
      </c>
      <c r="Y804" s="497">
        <f t="shared" si="49"/>
        <v>157</v>
      </c>
      <c r="Z804" s="497" t="str">
        <f t="shared" si="50"/>
        <v/>
      </c>
      <c r="AA804" s="497" t="b">
        <f t="shared" si="51"/>
        <v>0</v>
      </c>
      <c r="AB804" s="497" t="s">
        <v>2385</v>
      </c>
      <c r="AC804" s="497" t="str">
        <f t="array" ref="AC804">IFERROR(IF(INDEX('Disaggregation Records'!$G$95:$G$183,MATCH(LEFT(Z804,255),LEFT('Disaggregation Records'!$D$95:$D$183,255),0))=0,"",INDEX('Disaggregation Records'!$G$95:$G$183,MATCH(LEFT(Z804,255),LEFT('Disaggregation Records'!$D$95:$D$183,255),0))),"")</f>
        <v/>
      </c>
      <c r="AD804" s="497" t="s">
        <v>834</v>
      </c>
      <c r="AE804" s="218"/>
      <c r="AF804" s="494"/>
      <c r="AG804" s="494"/>
    </row>
    <row r="805" spans="1:33" ht="37.5" customHeight="1" x14ac:dyDescent="0.25">
      <c r="A805" s="367">
        <v>32</v>
      </c>
      <c r="B805" s="386" t="str">
        <f>IFERROR(VLOOKUP(A805,'Coverage Indicators - Section D'!$A$10:$Y$47,25,FALSE),"")</f>
        <v/>
      </c>
      <c r="C805" s="490" t="str">
        <f t="array" ref="C805">IFERROR(IF(INDEX('Disaggregation Records'!$E$95:$E$183,MATCH(RIGHT(Z805,255),RIGHT('Disaggregation Records'!$D$95:$D$183,255),0))=0,"",INDEX('Disaggregation Records'!$E$95:$E$183,MATCH(RIGHT(Z805,255),RIGHT('Disaggregation Records'!$D$95:$D$183,255),0))),"")</f>
        <v/>
      </c>
      <c r="D805" s="490" t="str">
        <f t="array" ref="D805">IFERROR(IF(INDEX('Disaggregation Records'!$F$95:$F$183,MATCH(RIGHT(Z805,255),RIGHT('Disaggregation Records'!$D$95:$D$183,255),0))=0,"",INDEX('Disaggregation Records'!$F$95:$F$183,MATCH(RIGHT(Z805,255),RIGHT('Disaggregation Records'!$D$95:$D$183,255),0))),"")</f>
        <v/>
      </c>
      <c r="E805" s="388" t="str">
        <f t="array" ref="E805">IFERROR(IF(INDEX('Disaggregation Data'!$K$475:$K$826,MATCH(RIGHT(X805,255),RIGHT('Disaggregation Data'!$J$475:$J$826,255),0))=0,"",INDEX('Disaggregation Data'!$K$475:$K$826,MATCH(RIGHT(X805,255),RIGHT('Disaggregation Data'!J$475:$J$826,255),0))),"")</f>
        <v/>
      </c>
      <c r="F805" s="389" t="str">
        <f t="array" ref="F805">IFERROR(IF(INDEX('Disaggregation Data'!$L$475:$L$826,MATCH(RIGHT(X805,255),RIGHT('Disaggregation Data'!$J$475:$J$826,255),0))=0,"",INDEX('Disaggregation Data'!$L$475:$L$826,MATCH(RIGHT(X805,255),RIGHT('Disaggregation Data'!J$475:$J$826,255),0))),"")</f>
        <v/>
      </c>
      <c r="G805" s="458" t="str">
        <f t="array" ref="G805">IFERROR(IF(INDEX('Disaggregation Data'!$M$475:$M$826,MATCH(RIGHT(X805,255),RIGHT('Disaggregation Data'!$J$475:$J$826,255),0))=0,(E805/F805)*100,INDEX('Disaggregation Data'!$M$475:$M$826,MATCH(RIGHT(X805,255),RIGHT('Disaggregation Data'!J$475:$J$826,255),0))),"")</f>
        <v/>
      </c>
      <c r="H805" s="392" t="str">
        <f t="array" ref="H805">IFERROR(IF(INDEX('Disaggregation Data'!$N$475:$N$826,MATCH(RIGHT(X805,255),RIGHT('Disaggregation Data'!$J$475:$J$826,255),0))=0,"",INDEX('Disaggregation Data'!$N$475:$N$826,MATCH(RIGHT(X805,255),RIGHT('Disaggregation Data'!J$475:$J$826,255),0))),"")</f>
        <v/>
      </c>
      <c r="I805" s="496"/>
      <c r="J805" s="496"/>
      <c r="K805" s="496"/>
      <c r="L805" s="496"/>
      <c r="M805" s="496"/>
      <c r="N805" s="496"/>
      <c r="O805" s="496"/>
      <c r="P805" s="496"/>
      <c r="Q805" s="496"/>
      <c r="R805" s="496"/>
      <c r="S805" s="496"/>
      <c r="T805" s="496"/>
      <c r="U805" s="392" t="str">
        <f t="array" ref="U805">IFERROR(IF(INDEX('Disaggregation Data'!$O$475:$O$826,MATCH(RIGHT(X805,255),RIGHT('Disaggregation Data'!$J$475:$J$826,255),0))=0,"",INDEX('Disaggregation Data'!$O$475:$O$826,MATCH(RIGHT(X805,255),RIGHT('Disaggregation Data'!J$475:$J$826,255),0))),"")</f>
        <v/>
      </c>
      <c r="V805" s="405" t="str">
        <f t="array" ref="V805">IFERROR(IF(INDEX('Disaggregation Data'!$P$475:$P$826,MATCH(RIGHT(X805,255),RIGHT('Disaggregation Data'!$J$475:$J$826,255),0))=0,"",INDEX('Disaggregation Data'!$P$475:$P$826,MATCH(RIGHT(X805,255),RIGHT('Disaggregation Data'!J$475:$J$826,255),0))),"")</f>
        <v/>
      </c>
      <c r="W805" s="497"/>
      <c r="X805" s="497" t="str">
        <f t="shared" si="48"/>
        <v/>
      </c>
      <c r="Y805" s="497">
        <f t="shared" si="49"/>
        <v>158</v>
      </c>
      <c r="Z805" s="497" t="str">
        <f t="shared" si="50"/>
        <v/>
      </c>
      <c r="AA805" s="497" t="b">
        <f t="shared" si="51"/>
        <v>0</v>
      </c>
      <c r="AB805" s="497" t="s">
        <v>2386</v>
      </c>
      <c r="AC805" s="497" t="str">
        <f t="array" ref="AC805">IFERROR(IF(INDEX('Disaggregation Records'!$G$95:$G$183,MATCH(LEFT(Z805,255),LEFT('Disaggregation Records'!$D$95:$D$183,255),0))=0,"",INDEX('Disaggregation Records'!$G$95:$G$183,MATCH(LEFT(Z805,255),LEFT('Disaggregation Records'!$D$95:$D$183,255),0))),"")</f>
        <v/>
      </c>
      <c r="AD805" s="497" t="s">
        <v>834</v>
      </c>
      <c r="AE805" s="218"/>
      <c r="AF805" s="494"/>
      <c r="AG805" s="494"/>
    </row>
    <row r="806" spans="1:33" ht="37.5" customHeight="1" x14ac:dyDescent="0.25">
      <c r="A806" s="367">
        <v>32</v>
      </c>
      <c r="B806" s="386" t="str">
        <f>IFERROR(VLOOKUP(A806,'Coverage Indicators - Section D'!$A$10:$Y$47,25,FALSE),"")</f>
        <v/>
      </c>
      <c r="C806" s="490" t="str">
        <f t="array" ref="C806">IFERROR(IF(INDEX('Disaggregation Records'!$E$95:$E$183,MATCH(RIGHT(Z806,255),RIGHT('Disaggregation Records'!$D$95:$D$183,255),0))=0,"",INDEX('Disaggregation Records'!$E$95:$E$183,MATCH(RIGHT(Z806,255),RIGHT('Disaggregation Records'!$D$95:$D$183,255),0))),"")</f>
        <v/>
      </c>
      <c r="D806" s="490" t="str">
        <f t="array" ref="D806">IFERROR(IF(INDEX('Disaggregation Records'!$F$95:$F$183,MATCH(RIGHT(Z806,255),RIGHT('Disaggregation Records'!$D$95:$D$183,255),0))=0,"",INDEX('Disaggregation Records'!$F$95:$F$183,MATCH(RIGHT(Z806,255),RIGHT('Disaggregation Records'!$D$95:$D$183,255),0))),"")</f>
        <v/>
      </c>
      <c r="E806" s="388" t="str">
        <f t="array" ref="E806">IFERROR(IF(INDEX('Disaggregation Data'!$K$475:$K$826,MATCH(RIGHT(X806,255),RIGHT('Disaggregation Data'!$J$475:$J$826,255),0))=0,"",INDEX('Disaggregation Data'!$K$475:$K$826,MATCH(RIGHT(X806,255),RIGHT('Disaggregation Data'!J$475:$J$826,255),0))),"")</f>
        <v/>
      </c>
      <c r="F806" s="389" t="str">
        <f t="array" ref="F806">IFERROR(IF(INDEX('Disaggregation Data'!$L$475:$L$826,MATCH(RIGHT(X806,255),RIGHT('Disaggregation Data'!$J$475:$J$826,255),0))=0,"",INDEX('Disaggregation Data'!$L$475:$L$826,MATCH(RIGHT(X806,255),RIGHT('Disaggregation Data'!J$475:$J$826,255),0))),"")</f>
        <v/>
      </c>
      <c r="G806" s="458" t="str">
        <f t="array" ref="G806">IFERROR(IF(INDEX('Disaggregation Data'!$M$475:$M$826,MATCH(RIGHT(X806,255),RIGHT('Disaggregation Data'!$J$475:$J$826,255),0))=0,(E806/F806)*100,INDEX('Disaggregation Data'!$M$475:$M$826,MATCH(RIGHT(X806,255),RIGHT('Disaggregation Data'!J$475:$J$826,255),0))),"")</f>
        <v/>
      </c>
      <c r="H806" s="392" t="str">
        <f t="array" ref="H806">IFERROR(IF(INDEX('Disaggregation Data'!$N$475:$N$826,MATCH(RIGHT(X806,255),RIGHT('Disaggregation Data'!$J$475:$J$826,255),0))=0,"",INDEX('Disaggregation Data'!$N$475:$N$826,MATCH(RIGHT(X806,255),RIGHT('Disaggregation Data'!J$475:$J$826,255),0))),"")</f>
        <v/>
      </c>
      <c r="I806" s="496"/>
      <c r="J806" s="496"/>
      <c r="K806" s="496"/>
      <c r="L806" s="496"/>
      <c r="M806" s="496"/>
      <c r="N806" s="496"/>
      <c r="O806" s="496"/>
      <c r="P806" s="496"/>
      <c r="Q806" s="496"/>
      <c r="R806" s="496"/>
      <c r="S806" s="496"/>
      <c r="T806" s="496"/>
      <c r="U806" s="392" t="str">
        <f t="array" ref="U806">IFERROR(IF(INDEX('Disaggregation Data'!$O$475:$O$826,MATCH(RIGHT(X806,255),RIGHT('Disaggregation Data'!$J$475:$J$826,255),0))=0,"",INDEX('Disaggregation Data'!$O$475:$O$826,MATCH(RIGHT(X806,255),RIGHT('Disaggregation Data'!J$475:$J$826,255),0))),"")</f>
        <v/>
      </c>
      <c r="V806" s="405" t="str">
        <f t="array" ref="V806">IFERROR(IF(INDEX('Disaggregation Data'!$P$475:$P$826,MATCH(RIGHT(X806,255),RIGHT('Disaggregation Data'!$J$475:$J$826,255),0))=0,"",INDEX('Disaggregation Data'!$P$475:$P$826,MATCH(RIGHT(X806,255),RIGHT('Disaggregation Data'!J$475:$J$826,255),0))),"")</f>
        <v/>
      </c>
      <c r="W806" s="497"/>
      <c r="X806" s="497" t="str">
        <f t="shared" si="48"/>
        <v/>
      </c>
      <c r="Y806" s="497">
        <f t="shared" si="49"/>
        <v>159</v>
      </c>
      <c r="Z806" s="497" t="str">
        <f t="shared" si="50"/>
        <v/>
      </c>
      <c r="AA806" s="497" t="b">
        <f t="shared" si="51"/>
        <v>0</v>
      </c>
      <c r="AB806" s="497" t="s">
        <v>2387</v>
      </c>
      <c r="AC806" s="497" t="str">
        <f t="array" ref="AC806">IFERROR(IF(INDEX('Disaggregation Records'!$G$95:$G$183,MATCH(LEFT(Z806,255),LEFT('Disaggregation Records'!$D$95:$D$183,255),0))=0,"",INDEX('Disaggregation Records'!$G$95:$G$183,MATCH(LEFT(Z806,255),LEFT('Disaggregation Records'!$D$95:$D$183,255),0))),"")</f>
        <v/>
      </c>
      <c r="AD806" s="497" t="s">
        <v>834</v>
      </c>
      <c r="AE806" s="218"/>
      <c r="AF806" s="494"/>
      <c r="AG806" s="494"/>
    </row>
    <row r="807" spans="1:33" ht="37.5" customHeight="1" x14ac:dyDescent="0.25">
      <c r="A807" s="367">
        <v>33</v>
      </c>
      <c r="B807" s="386" t="str">
        <f>IFERROR(VLOOKUP(A807,'Coverage Indicators - Section D'!$A$10:$Y$47,25,FALSE),"")</f>
        <v/>
      </c>
      <c r="C807" s="490" t="str">
        <f t="array" ref="C807">IFERROR(IF(INDEX('Disaggregation Records'!$E$95:$E$183,MATCH(RIGHT(Z807,255),RIGHT('Disaggregation Records'!$D$95:$D$183,255),0))=0,"",INDEX('Disaggregation Records'!$E$95:$E$183,MATCH(RIGHT(Z807,255),RIGHT('Disaggregation Records'!$D$95:$D$183,255),0))),"")</f>
        <v/>
      </c>
      <c r="D807" s="490" t="str">
        <f t="array" ref="D807">IFERROR(IF(INDEX('Disaggregation Records'!$F$95:$F$183,MATCH(RIGHT(Z807,255),RIGHT('Disaggregation Records'!$D$95:$D$183,255),0))=0,"",INDEX('Disaggregation Records'!$F$95:$F$183,MATCH(RIGHT(Z807,255),RIGHT('Disaggregation Records'!$D$95:$D$183,255),0))),"")</f>
        <v/>
      </c>
      <c r="E807" s="388" t="str">
        <f t="array" ref="E807">IFERROR(IF(INDEX('Disaggregation Data'!$K$475:$K$826,MATCH(RIGHT(X807,255),RIGHT('Disaggregation Data'!$J$475:$J$826,255),0))=0,"",INDEX('Disaggregation Data'!$K$475:$K$826,MATCH(RIGHT(X807,255),RIGHT('Disaggregation Data'!J$475:$J$826,255),0))),"")</f>
        <v/>
      </c>
      <c r="F807" s="389" t="str">
        <f t="array" ref="F807">IFERROR(IF(INDEX('Disaggregation Data'!$L$475:$L$826,MATCH(RIGHT(X807,255),RIGHT('Disaggregation Data'!$J$475:$J$826,255),0))=0,"",INDEX('Disaggregation Data'!$L$475:$L$826,MATCH(RIGHT(X807,255),RIGHT('Disaggregation Data'!J$475:$J$826,255),0))),"")</f>
        <v/>
      </c>
      <c r="G807" s="458" t="str">
        <f t="array" ref="G807">IFERROR(IF(INDEX('Disaggregation Data'!$M$475:$M$826,MATCH(RIGHT(X807,255),RIGHT('Disaggregation Data'!$J$475:$J$826,255),0))=0,(E807/F807)*100,INDEX('Disaggregation Data'!$M$475:$M$826,MATCH(RIGHT(X807,255),RIGHT('Disaggregation Data'!J$475:$J$826,255),0))),"")</f>
        <v/>
      </c>
      <c r="H807" s="392" t="str">
        <f t="array" ref="H807">IFERROR(IF(INDEX('Disaggregation Data'!$N$475:$N$826,MATCH(RIGHT(X807,255),RIGHT('Disaggregation Data'!$J$475:$J$826,255),0))=0,"",INDEX('Disaggregation Data'!$N$475:$N$826,MATCH(RIGHT(X807,255),RIGHT('Disaggregation Data'!J$475:$J$826,255),0))),"")</f>
        <v/>
      </c>
      <c r="I807" s="496"/>
      <c r="J807" s="496"/>
      <c r="K807" s="496"/>
      <c r="L807" s="496"/>
      <c r="M807" s="496"/>
      <c r="N807" s="496"/>
      <c r="O807" s="496"/>
      <c r="P807" s="496"/>
      <c r="Q807" s="496"/>
      <c r="R807" s="496"/>
      <c r="S807" s="496"/>
      <c r="T807" s="496"/>
      <c r="U807" s="392" t="str">
        <f t="array" ref="U807">IFERROR(IF(INDEX('Disaggregation Data'!$O$475:$O$826,MATCH(RIGHT(X807,255),RIGHT('Disaggregation Data'!$J$475:$J$826,255),0))=0,"",INDEX('Disaggregation Data'!$O$475:$O$826,MATCH(RIGHT(X807,255),RIGHT('Disaggregation Data'!J$475:$J$826,255),0))),"")</f>
        <v/>
      </c>
      <c r="V807" s="405" t="str">
        <f t="array" ref="V807">IFERROR(IF(INDEX('Disaggregation Data'!$P$475:$P$826,MATCH(RIGHT(X807,255),RIGHT('Disaggregation Data'!$J$475:$J$826,255),0))=0,"",INDEX('Disaggregation Data'!$P$475:$P$826,MATCH(RIGHT(X807,255),RIGHT('Disaggregation Data'!J$475:$J$826,255),0))),"")</f>
        <v/>
      </c>
      <c r="W807" s="497"/>
      <c r="X807" s="497" t="str">
        <f t="shared" ref="X807:X836" si="52">IF(B807&lt;&gt;"",B807&amp;C807&amp;D807,"")</f>
        <v/>
      </c>
      <c r="Y807" s="497">
        <f t="shared" ref="Y807:Y836" si="53">IF(B807=B806,Y806+1,0)</f>
        <v>160</v>
      </c>
      <c r="Z807" s="497" t="str">
        <f t="shared" ref="Z807:Z836" si="54">IF(B807&lt;&gt;"",B807&amp;"-"&amp;Y807,"")</f>
        <v/>
      </c>
      <c r="AA807" s="497" t="b">
        <f t="shared" ref="AA807:AA836" si="55">IFERROR(IF(B807&lt;&gt;"",TRUE,FALSE),"")</f>
        <v>0</v>
      </c>
      <c r="AB807" s="497" t="s">
        <v>2388</v>
      </c>
      <c r="AC807" s="497" t="str">
        <f t="array" ref="AC807">IFERROR(IF(INDEX('Disaggregation Records'!$G$95:$G$183,MATCH(LEFT(Z807,255),LEFT('Disaggregation Records'!$D$95:$D$183,255),0))=0,"",INDEX('Disaggregation Records'!$G$95:$G$183,MATCH(LEFT(Z807,255),LEFT('Disaggregation Records'!$D$95:$D$183,255),0))),"")</f>
        <v/>
      </c>
      <c r="AD807" s="497" t="s">
        <v>835</v>
      </c>
      <c r="AE807" s="218"/>
      <c r="AF807" s="494"/>
      <c r="AG807" s="494"/>
    </row>
    <row r="808" spans="1:33" ht="37.5" customHeight="1" x14ac:dyDescent="0.25">
      <c r="A808" s="367">
        <v>33</v>
      </c>
      <c r="B808" s="386" t="str">
        <f>IFERROR(VLOOKUP(A808,'Coverage Indicators - Section D'!$A$10:$Y$47,25,FALSE),"")</f>
        <v/>
      </c>
      <c r="C808" s="490" t="str">
        <f t="array" ref="C808">IFERROR(IF(INDEX('Disaggregation Records'!$E$95:$E$183,MATCH(RIGHT(Z808,255),RIGHT('Disaggregation Records'!$D$95:$D$183,255),0))=0,"",INDEX('Disaggregation Records'!$E$95:$E$183,MATCH(RIGHT(Z808,255),RIGHT('Disaggregation Records'!$D$95:$D$183,255),0))),"")</f>
        <v/>
      </c>
      <c r="D808" s="490" t="str">
        <f t="array" ref="D808">IFERROR(IF(INDEX('Disaggregation Records'!$F$95:$F$183,MATCH(RIGHT(Z808,255),RIGHT('Disaggregation Records'!$D$95:$D$183,255),0))=0,"",INDEX('Disaggregation Records'!$F$95:$F$183,MATCH(RIGHT(Z808,255),RIGHT('Disaggregation Records'!$D$95:$D$183,255),0))),"")</f>
        <v/>
      </c>
      <c r="E808" s="388" t="str">
        <f t="array" ref="E808">IFERROR(IF(INDEX('Disaggregation Data'!$K$475:$K$826,MATCH(RIGHT(X808,255),RIGHT('Disaggregation Data'!$J$475:$J$826,255),0))=0,"",INDEX('Disaggregation Data'!$K$475:$K$826,MATCH(RIGHT(X808,255),RIGHT('Disaggregation Data'!J$475:$J$826,255),0))),"")</f>
        <v/>
      </c>
      <c r="F808" s="389" t="str">
        <f t="array" ref="F808">IFERROR(IF(INDEX('Disaggregation Data'!$L$475:$L$826,MATCH(RIGHT(X808,255),RIGHT('Disaggregation Data'!$J$475:$J$826,255),0))=0,"",INDEX('Disaggregation Data'!$L$475:$L$826,MATCH(RIGHT(X808,255),RIGHT('Disaggregation Data'!J$475:$J$826,255),0))),"")</f>
        <v/>
      </c>
      <c r="G808" s="458" t="str">
        <f t="array" ref="G808">IFERROR(IF(INDEX('Disaggregation Data'!$M$475:$M$826,MATCH(RIGHT(X808,255),RIGHT('Disaggregation Data'!$J$475:$J$826,255),0))=0,(E808/F808)*100,INDEX('Disaggregation Data'!$M$475:$M$826,MATCH(RIGHT(X808,255),RIGHT('Disaggregation Data'!J$475:$J$826,255),0))),"")</f>
        <v/>
      </c>
      <c r="H808" s="392" t="str">
        <f t="array" ref="H808">IFERROR(IF(INDEX('Disaggregation Data'!$N$475:$N$826,MATCH(RIGHT(X808,255),RIGHT('Disaggregation Data'!$J$475:$J$826,255),0))=0,"",INDEX('Disaggregation Data'!$N$475:$N$826,MATCH(RIGHT(X808,255),RIGHT('Disaggregation Data'!J$475:$J$826,255),0))),"")</f>
        <v/>
      </c>
      <c r="I808" s="496"/>
      <c r="J808" s="496"/>
      <c r="K808" s="496"/>
      <c r="L808" s="496"/>
      <c r="M808" s="496"/>
      <c r="N808" s="496"/>
      <c r="O808" s="496"/>
      <c r="P808" s="496"/>
      <c r="Q808" s="496"/>
      <c r="R808" s="496"/>
      <c r="S808" s="496"/>
      <c r="T808" s="496"/>
      <c r="U808" s="392" t="str">
        <f t="array" ref="U808">IFERROR(IF(INDEX('Disaggregation Data'!$O$475:$O$826,MATCH(RIGHT(X808,255),RIGHT('Disaggregation Data'!$J$475:$J$826,255),0))=0,"",INDEX('Disaggregation Data'!$O$475:$O$826,MATCH(RIGHT(X808,255),RIGHT('Disaggregation Data'!J$475:$J$826,255),0))),"")</f>
        <v/>
      </c>
      <c r="V808" s="405" t="str">
        <f t="array" ref="V808">IFERROR(IF(INDEX('Disaggregation Data'!$P$475:$P$826,MATCH(RIGHT(X808,255),RIGHT('Disaggregation Data'!$J$475:$J$826,255),0))=0,"",INDEX('Disaggregation Data'!$P$475:$P$826,MATCH(RIGHT(X808,255),RIGHT('Disaggregation Data'!J$475:$J$826,255),0))),"")</f>
        <v/>
      </c>
      <c r="W808" s="497"/>
      <c r="X808" s="497" t="str">
        <f t="shared" si="52"/>
        <v/>
      </c>
      <c r="Y808" s="497">
        <f t="shared" si="53"/>
        <v>161</v>
      </c>
      <c r="Z808" s="497" t="str">
        <f t="shared" si="54"/>
        <v/>
      </c>
      <c r="AA808" s="497" t="b">
        <f t="shared" si="55"/>
        <v>0</v>
      </c>
      <c r="AB808" s="497" t="s">
        <v>2389</v>
      </c>
      <c r="AC808" s="497" t="str">
        <f t="array" ref="AC808">IFERROR(IF(INDEX('Disaggregation Records'!$G$95:$G$183,MATCH(LEFT(Z808,255),LEFT('Disaggregation Records'!$D$95:$D$183,255),0))=0,"",INDEX('Disaggregation Records'!$G$95:$G$183,MATCH(LEFT(Z808,255),LEFT('Disaggregation Records'!$D$95:$D$183,255),0))),"")</f>
        <v/>
      </c>
      <c r="AD808" s="497" t="s">
        <v>835</v>
      </c>
      <c r="AE808" s="218"/>
      <c r="AF808" s="494"/>
      <c r="AG808" s="494"/>
    </row>
    <row r="809" spans="1:33" ht="37.5" customHeight="1" x14ac:dyDescent="0.25">
      <c r="A809" s="367">
        <v>33</v>
      </c>
      <c r="B809" s="386" t="str">
        <f>IFERROR(VLOOKUP(A809,'Coverage Indicators - Section D'!$A$10:$Y$47,25,FALSE),"")</f>
        <v/>
      </c>
      <c r="C809" s="490" t="str">
        <f t="array" ref="C809">IFERROR(IF(INDEX('Disaggregation Records'!$E$95:$E$183,MATCH(RIGHT(Z809,255),RIGHT('Disaggregation Records'!$D$95:$D$183,255),0))=0,"",INDEX('Disaggregation Records'!$E$95:$E$183,MATCH(RIGHT(Z809,255),RIGHT('Disaggregation Records'!$D$95:$D$183,255),0))),"")</f>
        <v/>
      </c>
      <c r="D809" s="490" t="str">
        <f t="array" ref="D809">IFERROR(IF(INDEX('Disaggregation Records'!$F$95:$F$183,MATCH(RIGHT(Z809,255),RIGHT('Disaggregation Records'!$D$95:$D$183,255),0))=0,"",INDEX('Disaggregation Records'!$F$95:$F$183,MATCH(RIGHT(Z809,255),RIGHT('Disaggregation Records'!$D$95:$D$183,255),0))),"")</f>
        <v/>
      </c>
      <c r="E809" s="388" t="str">
        <f t="array" ref="E809">IFERROR(IF(INDEX('Disaggregation Data'!$K$475:$K$826,MATCH(RIGHT(X809,255),RIGHT('Disaggregation Data'!$J$475:$J$826,255),0))=0,"",INDEX('Disaggregation Data'!$K$475:$K$826,MATCH(RIGHT(X809,255),RIGHT('Disaggregation Data'!J$475:$J$826,255),0))),"")</f>
        <v/>
      </c>
      <c r="F809" s="389" t="str">
        <f t="array" ref="F809">IFERROR(IF(INDEX('Disaggregation Data'!$L$475:$L$826,MATCH(RIGHT(X809,255),RIGHT('Disaggregation Data'!$J$475:$J$826,255),0))=0,"",INDEX('Disaggregation Data'!$L$475:$L$826,MATCH(RIGHT(X809,255),RIGHT('Disaggregation Data'!J$475:$J$826,255),0))),"")</f>
        <v/>
      </c>
      <c r="G809" s="458" t="str">
        <f t="array" ref="G809">IFERROR(IF(INDEX('Disaggregation Data'!$M$475:$M$826,MATCH(RIGHT(X809,255),RIGHT('Disaggregation Data'!$J$475:$J$826,255),0))=0,(E809/F809)*100,INDEX('Disaggregation Data'!$M$475:$M$826,MATCH(RIGHT(X809,255),RIGHT('Disaggregation Data'!J$475:$J$826,255),0))),"")</f>
        <v/>
      </c>
      <c r="H809" s="392" t="str">
        <f t="array" ref="H809">IFERROR(IF(INDEX('Disaggregation Data'!$N$475:$N$826,MATCH(RIGHT(X809,255),RIGHT('Disaggregation Data'!$J$475:$J$826,255),0))=0,"",INDEX('Disaggregation Data'!$N$475:$N$826,MATCH(RIGHT(X809,255),RIGHT('Disaggregation Data'!J$475:$J$826,255),0))),"")</f>
        <v/>
      </c>
      <c r="I809" s="496"/>
      <c r="J809" s="496"/>
      <c r="K809" s="496"/>
      <c r="L809" s="496"/>
      <c r="M809" s="496"/>
      <c r="N809" s="496"/>
      <c r="O809" s="496"/>
      <c r="P809" s="496"/>
      <c r="Q809" s="496"/>
      <c r="R809" s="496"/>
      <c r="S809" s="496"/>
      <c r="T809" s="496"/>
      <c r="U809" s="392" t="str">
        <f t="array" ref="U809">IFERROR(IF(INDEX('Disaggregation Data'!$O$475:$O$826,MATCH(RIGHT(X809,255),RIGHT('Disaggregation Data'!$J$475:$J$826,255),0))=0,"",INDEX('Disaggregation Data'!$O$475:$O$826,MATCH(RIGHT(X809,255),RIGHT('Disaggregation Data'!J$475:$J$826,255),0))),"")</f>
        <v/>
      </c>
      <c r="V809" s="405" t="str">
        <f t="array" ref="V809">IFERROR(IF(INDEX('Disaggregation Data'!$P$475:$P$826,MATCH(RIGHT(X809,255),RIGHT('Disaggregation Data'!$J$475:$J$826,255),0))=0,"",INDEX('Disaggregation Data'!$P$475:$P$826,MATCH(RIGHT(X809,255),RIGHT('Disaggregation Data'!J$475:$J$826,255),0))),"")</f>
        <v/>
      </c>
      <c r="W809" s="497"/>
      <c r="X809" s="497" t="str">
        <f t="shared" si="52"/>
        <v/>
      </c>
      <c r="Y809" s="497">
        <f t="shared" si="53"/>
        <v>162</v>
      </c>
      <c r="Z809" s="497" t="str">
        <f t="shared" si="54"/>
        <v/>
      </c>
      <c r="AA809" s="497" t="b">
        <f t="shared" si="55"/>
        <v>0</v>
      </c>
      <c r="AB809" s="497" t="s">
        <v>2390</v>
      </c>
      <c r="AC809" s="497" t="str">
        <f t="array" ref="AC809">IFERROR(IF(INDEX('Disaggregation Records'!$G$95:$G$183,MATCH(LEFT(Z809,255),LEFT('Disaggregation Records'!$D$95:$D$183,255),0))=0,"",INDEX('Disaggregation Records'!$G$95:$G$183,MATCH(LEFT(Z809,255),LEFT('Disaggregation Records'!$D$95:$D$183,255),0))),"")</f>
        <v/>
      </c>
      <c r="AD809" s="497" t="s">
        <v>835</v>
      </c>
      <c r="AE809" s="218"/>
      <c r="AF809" s="494"/>
      <c r="AG809" s="494"/>
    </row>
    <row r="810" spans="1:33" ht="37.5" customHeight="1" x14ac:dyDescent="0.25">
      <c r="A810" s="367">
        <v>33</v>
      </c>
      <c r="B810" s="386" t="str">
        <f>IFERROR(VLOOKUP(A810,'Coverage Indicators - Section D'!$A$10:$Y$47,25,FALSE),"")</f>
        <v/>
      </c>
      <c r="C810" s="490" t="str">
        <f t="array" ref="C810">IFERROR(IF(INDEX('Disaggregation Records'!$E$95:$E$183,MATCH(RIGHT(Z810,255),RIGHT('Disaggregation Records'!$D$95:$D$183,255),0))=0,"",INDEX('Disaggregation Records'!$E$95:$E$183,MATCH(RIGHT(Z810,255),RIGHT('Disaggregation Records'!$D$95:$D$183,255),0))),"")</f>
        <v/>
      </c>
      <c r="D810" s="490" t="str">
        <f t="array" ref="D810">IFERROR(IF(INDEX('Disaggregation Records'!$F$95:$F$183,MATCH(RIGHT(Z810,255),RIGHT('Disaggregation Records'!$D$95:$D$183,255),0))=0,"",INDEX('Disaggregation Records'!$F$95:$F$183,MATCH(RIGHT(Z810,255),RIGHT('Disaggregation Records'!$D$95:$D$183,255),0))),"")</f>
        <v/>
      </c>
      <c r="E810" s="388" t="str">
        <f t="array" ref="E810">IFERROR(IF(INDEX('Disaggregation Data'!$K$475:$K$826,MATCH(RIGHT(X810,255),RIGHT('Disaggregation Data'!$J$475:$J$826,255),0))=0,"",INDEX('Disaggregation Data'!$K$475:$K$826,MATCH(RIGHT(X810,255),RIGHT('Disaggregation Data'!J$475:$J$826,255),0))),"")</f>
        <v/>
      </c>
      <c r="F810" s="389" t="str">
        <f t="array" ref="F810">IFERROR(IF(INDEX('Disaggregation Data'!$L$475:$L$826,MATCH(RIGHT(X810,255),RIGHT('Disaggregation Data'!$J$475:$J$826,255),0))=0,"",INDEX('Disaggregation Data'!$L$475:$L$826,MATCH(RIGHT(X810,255),RIGHT('Disaggregation Data'!J$475:$J$826,255),0))),"")</f>
        <v/>
      </c>
      <c r="G810" s="458" t="str">
        <f t="array" ref="G810">IFERROR(IF(INDEX('Disaggregation Data'!$M$475:$M$826,MATCH(RIGHT(X810,255),RIGHT('Disaggregation Data'!$J$475:$J$826,255),0))=0,(E810/F810)*100,INDEX('Disaggregation Data'!$M$475:$M$826,MATCH(RIGHT(X810,255),RIGHT('Disaggregation Data'!J$475:$J$826,255),0))),"")</f>
        <v/>
      </c>
      <c r="H810" s="392" t="str">
        <f t="array" ref="H810">IFERROR(IF(INDEX('Disaggregation Data'!$N$475:$N$826,MATCH(RIGHT(X810,255),RIGHT('Disaggregation Data'!$J$475:$J$826,255),0))=0,"",INDEX('Disaggregation Data'!$N$475:$N$826,MATCH(RIGHT(X810,255),RIGHT('Disaggregation Data'!J$475:$J$826,255),0))),"")</f>
        <v/>
      </c>
      <c r="I810" s="496"/>
      <c r="J810" s="496"/>
      <c r="K810" s="496"/>
      <c r="L810" s="496"/>
      <c r="M810" s="496"/>
      <c r="N810" s="496"/>
      <c r="O810" s="496"/>
      <c r="P810" s="496"/>
      <c r="Q810" s="496"/>
      <c r="R810" s="496"/>
      <c r="S810" s="496"/>
      <c r="T810" s="496"/>
      <c r="U810" s="392" t="str">
        <f t="array" ref="U810">IFERROR(IF(INDEX('Disaggregation Data'!$O$475:$O$826,MATCH(RIGHT(X810,255),RIGHT('Disaggregation Data'!$J$475:$J$826,255),0))=0,"",INDEX('Disaggregation Data'!$O$475:$O$826,MATCH(RIGHT(X810,255),RIGHT('Disaggregation Data'!J$475:$J$826,255),0))),"")</f>
        <v/>
      </c>
      <c r="V810" s="405" t="str">
        <f t="array" ref="V810">IFERROR(IF(INDEX('Disaggregation Data'!$P$475:$P$826,MATCH(RIGHT(X810,255),RIGHT('Disaggregation Data'!$J$475:$J$826,255),0))=0,"",INDEX('Disaggregation Data'!$P$475:$P$826,MATCH(RIGHT(X810,255),RIGHT('Disaggregation Data'!J$475:$J$826,255),0))),"")</f>
        <v/>
      </c>
      <c r="W810" s="497"/>
      <c r="X810" s="497" t="str">
        <f t="shared" si="52"/>
        <v/>
      </c>
      <c r="Y810" s="497">
        <f t="shared" si="53"/>
        <v>163</v>
      </c>
      <c r="Z810" s="497" t="str">
        <f t="shared" si="54"/>
        <v/>
      </c>
      <c r="AA810" s="497" t="b">
        <f t="shared" si="55"/>
        <v>0</v>
      </c>
      <c r="AB810" s="497" t="s">
        <v>2391</v>
      </c>
      <c r="AC810" s="497" t="str">
        <f t="array" ref="AC810">IFERROR(IF(INDEX('Disaggregation Records'!$G$95:$G$183,MATCH(LEFT(Z810,255),LEFT('Disaggregation Records'!$D$95:$D$183,255),0))=0,"",INDEX('Disaggregation Records'!$G$95:$G$183,MATCH(LEFT(Z810,255),LEFT('Disaggregation Records'!$D$95:$D$183,255),0))),"")</f>
        <v/>
      </c>
      <c r="AD810" s="497" t="s">
        <v>835</v>
      </c>
      <c r="AE810" s="218"/>
      <c r="AF810" s="494"/>
      <c r="AG810" s="494"/>
    </row>
    <row r="811" spans="1:33" ht="37.5" customHeight="1" x14ac:dyDescent="0.25">
      <c r="A811" s="367">
        <v>33</v>
      </c>
      <c r="B811" s="386" t="str">
        <f>IFERROR(VLOOKUP(A811,'Coverage Indicators - Section D'!$A$10:$Y$47,25,FALSE),"")</f>
        <v/>
      </c>
      <c r="C811" s="490" t="str">
        <f t="array" ref="C811">IFERROR(IF(INDEX('Disaggregation Records'!$E$95:$E$183,MATCH(RIGHT(Z811,255),RIGHT('Disaggregation Records'!$D$95:$D$183,255),0))=0,"",INDEX('Disaggregation Records'!$E$95:$E$183,MATCH(RIGHT(Z811,255),RIGHT('Disaggregation Records'!$D$95:$D$183,255),0))),"")</f>
        <v/>
      </c>
      <c r="D811" s="490" t="str">
        <f t="array" ref="D811">IFERROR(IF(INDEX('Disaggregation Records'!$F$95:$F$183,MATCH(RIGHT(Z811,255),RIGHT('Disaggregation Records'!$D$95:$D$183,255),0))=0,"",INDEX('Disaggregation Records'!$F$95:$F$183,MATCH(RIGHT(Z811,255),RIGHT('Disaggregation Records'!$D$95:$D$183,255),0))),"")</f>
        <v/>
      </c>
      <c r="E811" s="388" t="str">
        <f t="array" ref="E811">IFERROR(IF(INDEX('Disaggregation Data'!$K$475:$K$826,MATCH(RIGHT(X811,255),RIGHT('Disaggregation Data'!$J$475:$J$826,255),0))=0,"",INDEX('Disaggregation Data'!$K$475:$K$826,MATCH(RIGHT(X811,255),RIGHT('Disaggregation Data'!J$475:$J$826,255),0))),"")</f>
        <v/>
      </c>
      <c r="F811" s="389" t="str">
        <f t="array" ref="F811">IFERROR(IF(INDEX('Disaggregation Data'!$L$475:$L$826,MATCH(RIGHT(X811,255),RIGHT('Disaggregation Data'!$J$475:$J$826,255),0))=0,"",INDEX('Disaggregation Data'!$L$475:$L$826,MATCH(RIGHT(X811,255),RIGHT('Disaggregation Data'!J$475:$J$826,255),0))),"")</f>
        <v/>
      </c>
      <c r="G811" s="458" t="str">
        <f t="array" ref="G811">IFERROR(IF(INDEX('Disaggregation Data'!$M$475:$M$826,MATCH(RIGHT(X811,255),RIGHT('Disaggregation Data'!$J$475:$J$826,255),0))=0,(E811/F811)*100,INDEX('Disaggregation Data'!$M$475:$M$826,MATCH(RIGHT(X811,255),RIGHT('Disaggregation Data'!J$475:$J$826,255),0))),"")</f>
        <v/>
      </c>
      <c r="H811" s="392" t="str">
        <f t="array" ref="H811">IFERROR(IF(INDEX('Disaggregation Data'!$N$475:$N$826,MATCH(RIGHT(X811,255),RIGHT('Disaggregation Data'!$J$475:$J$826,255),0))=0,"",INDEX('Disaggregation Data'!$N$475:$N$826,MATCH(RIGHT(X811,255),RIGHT('Disaggregation Data'!J$475:$J$826,255),0))),"")</f>
        <v/>
      </c>
      <c r="I811" s="496"/>
      <c r="J811" s="496"/>
      <c r="K811" s="496"/>
      <c r="L811" s="496"/>
      <c r="M811" s="496"/>
      <c r="N811" s="496"/>
      <c r="O811" s="496"/>
      <c r="P811" s="496"/>
      <c r="Q811" s="496"/>
      <c r="R811" s="496"/>
      <c r="S811" s="496"/>
      <c r="T811" s="496"/>
      <c r="U811" s="392" t="str">
        <f t="array" ref="U811">IFERROR(IF(INDEX('Disaggregation Data'!$O$475:$O$826,MATCH(RIGHT(X811,255),RIGHT('Disaggregation Data'!$J$475:$J$826,255),0))=0,"",INDEX('Disaggregation Data'!$O$475:$O$826,MATCH(RIGHT(X811,255),RIGHT('Disaggregation Data'!J$475:$J$826,255),0))),"")</f>
        <v/>
      </c>
      <c r="V811" s="405" t="str">
        <f t="array" ref="V811">IFERROR(IF(INDEX('Disaggregation Data'!$P$475:$P$826,MATCH(RIGHT(X811,255),RIGHT('Disaggregation Data'!$J$475:$J$826,255),0))=0,"",INDEX('Disaggregation Data'!$P$475:$P$826,MATCH(RIGHT(X811,255),RIGHT('Disaggregation Data'!J$475:$J$826,255),0))),"")</f>
        <v/>
      </c>
      <c r="W811" s="497"/>
      <c r="X811" s="497" t="str">
        <f t="shared" si="52"/>
        <v/>
      </c>
      <c r="Y811" s="497">
        <f t="shared" si="53"/>
        <v>164</v>
      </c>
      <c r="Z811" s="497" t="str">
        <f t="shared" si="54"/>
        <v/>
      </c>
      <c r="AA811" s="497" t="b">
        <f t="shared" si="55"/>
        <v>0</v>
      </c>
      <c r="AB811" s="497" t="s">
        <v>2392</v>
      </c>
      <c r="AC811" s="497" t="str">
        <f t="array" ref="AC811">IFERROR(IF(INDEX('Disaggregation Records'!$G$95:$G$183,MATCH(LEFT(Z811,255),LEFT('Disaggregation Records'!$D$95:$D$183,255),0))=0,"",INDEX('Disaggregation Records'!$G$95:$G$183,MATCH(LEFT(Z811,255),LEFT('Disaggregation Records'!$D$95:$D$183,255),0))),"")</f>
        <v/>
      </c>
      <c r="AD811" s="497" t="s">
        <v>835</v>
      </c>
      <c r="AE811" s="218"/>
      <c r="AF811" s="494"/>
      <c r="AG811" s="494"/>
    </row>
    <row r="812" spans="1:33" ht="37.5" customHeight="1" x14ac:dyDescent="0.25">
      <c r="A812" s="367">
        <v>33</v>
      </c>
      <c r="B812" s="386" t="str">
        <f>IFERROR(VLOOKUP(A812,'Coverage Indicators - Section D'!$A$10:$Y$47,25,FALSE),"")</f>
        <v/>
      </c>
      <c r="C812" s="490" t="str">
        <f t="array" ref="C812">IFERROR(IF(INDEX('Disaggregation Records'!$E$95:$E$183,MATCH(RIGHT(Z812,255),RIGHT('Disaggregation Records'!$D$95:$D$183,255),0))=0,"",INDEX('Disaggregation Records'!$E$95:$E$183,MATCH(RIGHT(Z812,255),RIGHT('Disaggregation Records'!$D$95:$D$183,255),0))),"")</f>
        <v/>
      </c>
      <c r="D812" s="490" t="str">
        <f t="array" ref="D812">IFERROR(IF(INDEX('Disaggregation Records'!$F$95:$F$183,MATCH(RIGHT(Z812,255),RIGHT('Disaggregation Records'!$D$95:$D$183,255),0))=0,"",INDEX('Disaggregation Records'!$F$95:$F$183,MATCH(RIGHT(Z812,255),RIGHT('Disaggregation Records'!$D$95:$D$183,255),0))),"")</f>
        <v/>
      </c>
      <c r="E812" s="388" t="str">
        <f t="array" ref="E812">IFERROR(IF(INDEX('Disaggregation Data'!$K$475:$K$826,MATCH(RIGHT(X812,255),RIGHT('Disaggregation Data'!$J$475:$J$826,255),0))=0,"",INDEX('Disaggregation Data'!$K$475:$K$826,MATCH(RIGHT(X812,255),RIGHT('Disaggregation Data'!J$475:$J$826,255),0))),"")</f>
        <v/>
      </c>
      <c r="F812" s="389" t="str">
        <f t="array" ref="F812">IFERROR(IF(INDEX('Disaggregation Data'!$L$475:$L$826,MATCH(RIGHT(X812,255),RIGHT('Disaggregation Data'!$J$475:$J$826,255),0))=0,"",INDEX('Disaggregation Data'!$L$475:$L$826,MATCH(RIGHT(X812,255),RIGHT('Disaggregation Data'!J$475:$J$826,255),0))),"")</f>
        <v/>
      </c>
      <c r="G812" s="458" t="str">
        <f t="array" ref="G812">IFERROR(IF(INDEX('Disaggregation Data'!$M$475:$M$826,MATCH(RIGHT(X812,255),RIGHT('Disaggregation Data'!$J$475:$J$826,255),0))=0,(E812/F812)*100,INDEX('Disaggregation Data'!$M$475:$M$826,MATCH(RIGHT(X812,255),RIGHT('Disaggregation Data'!J$475:$J$826,255),0))),"")</f>
        <v/>
      </c>
      <c r="H812" s="392" t="str">
        <f t="array" ref="H812">IFERROR(IF(INDEX('Disaggregation Data'!$N$475:$N$826,MATCH(RIGHT(X812,255),RIGHT('Disaggregation Data'!$J$475:$J$826,255),0))=0,"",INDEX('Disaggregation Data'!$N$475:$N$826,MATCH(RIGHT(X812,255),RIGHT('Disaggregation Data'!J$475:$J$826,255),0))),"")</f>
        <v/>
      </c>
      <c r="I812" s="496"/>
      <c r="J812" s="496"/>
      <c r="K812" s="496"/>
      <c r="L812" s="496"/>
      <c r="M812" s="496"/>
      <c r="N812" s="496"/>
      <c r="O812" s="496"/>
      <c r="P812" s="496"/>
      <c r="Q812" s="496"/>
      <c r="R812" s="496"/>
      <c r="S812" s="496"/>
      <c r="T812" s="496"/>
      <c r="U812" s="392" t="str">
        <f t="array" ref="U812">IFERROR(IF(INDEX('Disaggregation Data'!$O$475:$O$826,MATCH(RIGHT(X812,255),RIGHT('Disaggregation Data'!$J$475:$J$826,255),0))=0,"",INDEX('Disaggregation Data'!$O$475:$O$826,MATCH(RIGHT(X812,255),RIGHT('Disaggregation Data'!J$475:$J$826,255),0))),"")</f>
        <v/>
      </c>
      <c r="V812" s="405" t="str">
        <f t="array" ref="V812">IFERROR(IF(INDEX('Disaggregation Data'!$P$475:$P$826,MATCH(RIGHT(X812,255),RIGHT('Disaggregation Data'!$J$475:$J$826,255),0))=0,"",INDEX('Disaggregation Data'!$P$475:$P$826,MATCH(RIGHT(X812,255),RIGHT('Disaggregation Data'!J$475:$J$826,255),0))),"")</f>
        <v/>
      </c>
      <c r="W812" s="497"/>
      <c r="X812" s="497" t="str">
        <f t="shared" si="52"/>
        <v/>
      </c>
      <c r="Y812" s="497">
        <f t="shared" si="53"/>
        <v>165</v>
      </c>
      <c r="Z812" s="497" t="str">
        <f t="shared" si="54"/>
        <v/>
      </c>
      <c r="AA812" s="497" t="b">
        <f t="shared" si="55"/>
        <v>0</v>
      </c>
      <c r="AB812" s="497" t="s">
        <v>2393</v>
      </c>
      <c r="AC812" s="497" t="str">
        <f t="array" ref="AC812">IFERROR(IF(INDEX('Disaggregation Records'!$G$95:$G$183,MATCH(LEFT(Z812,255),LEFT('Disaggregation Records'!$D$95:$D$183,255),0))=0,"",INDEX('Disaggregation Records'!$G$95:$G$183,MATCH(LEFT(Z812,255),LEFT('Disaggregation Records'!$D$95:$D$183,255),0))),"")</f>
        <v/>
      </c>
      <c r="AD812" s="497" t="s">
        <v>835</v>
      </c>
      <c r="AE812" s="218"/>
      <c r="AF812" s="494"/>
      <c r="AG812" s="494"/>
    </row>
    <row r="813" spans="1:33" ht="37.5" customHeight="1" x14ac:dyDescent="0.25">
      <c r="A813" s="367">
        <v>33</v>
      </c>
      <c r="B813" s="386" t="str">
        <f>IFERROR(VLOOKUP(A813,'Coverage Indicators - Section D'!$A$10:$Y$47,25,FALSE),"")</f>
        <v/>
      </c>
      <c r="C813" s="490" t="str">
        <f t="array" ref="C813">IFERROR(IF(INDEX('Disaggregation Records'!$E$95:$E$183,MATCH(RIGHT(Z813,255),RIGHT('Disaggregation Records'!$D$95:$D$183,255),0))=0,"",INDEX('Disaggregation Records'!$E$95:$E$183,MATCH(RIGHT(Z813,255),RIGHT('Disaggregation Records'!$D$95:$D$183,255),0))),"")</f>
        <v/>
      </c>
      <c r="D813" s="490" t="str">
        <f t="array" ref="D813">IFERROR(IF(INDEX('Disaggregation Records'!$F$95:$F$183,MATCH(RIGHT(Z813,255),RIGHT('Disaggregation Records'!$D$95:$D$183,255),0))=0,"",INDEX('Disaggregation Records'!$F$95:$F$183,MATCH(RIGHT(Z813,255),RIGHT('Disaggregation Records'!$D$95:$D$183,255),0))),"")</f>
        <v/>
      </c>
      <c r="E813" s="388" t="str">
        <f t="array" ref="E813">IFERROR(IF(INDEX('Disaggregation Data'!$K$475:$K$826,MATCH(RIGHT(X813,255),RIGHT('Disaggregation Data'!$J$475:$J$826,255),0))=0,"",INDEX('Disaggregation Data'!$K$475:$K$826,MATCH(RIGHT(X813,255),RIGHT('Disaggregation Data'!J$475:$J$826,255),0))),"")</f>
        <v/>
      </c>
      <c r="F813" s="389" t="str">
        <f t="array" ref="F813">IFERROR(IF(INDEX('Disaggregation Data'!$L$475:$L$826,MATCH(RIGHT(X813,255),RIGHT('Disaggregation Data'!$J$475:$J$826,255),0))=0,"",INDEX('Disaggregation Data'!$L$475:$L$826,MATCH(RIGHT(X813,255),RIGHT('Disaggregation Data'!J$475:$J$826,255),0))),"")</f>
        <v/>
      </c>
      <c r="G813" s="458" t="str">
        <f t="array" ref="G813">IFERROR(IF(INDEX('Disaggregation Data'!$M$475:$M$826,MATCH(RIGHT(X813,255),RIGHT('Disaggregation Data'!$J$475:$J$826,255),0))=0,(E813/F813)*100,INDEX('Disaggregation Data'!$M$475:$M$826,MATCH(RIGHT(X813,255),RIGHT('Disaggregation Data'!J$475:$J$826,255),0))),"")</f>
        <v/>
      </c>
      <c r="H813" s="392" t="str">
        <f t="array" ref="H813">IFERROR(IF(INDEX('Disaggregation Data'!$N$475:$N$826,MATCH(RIGHT(X813,255),RIGHT('Disaggregation Data'!$J$475:$J$826,255),0))=0,"",INDEX('Disaggregation Data'!$N$475:$N$826,MATCH(RIGHT(X813,255),RIGHT('Disaggregation Data'!J$475:$J$826,255),0))),"")</f>
        <v/>
      </c>
      <c r="I813" s="496"/>
      <c r="J813" s="496"/>
      <c r="K813" s="496"/>
      <c r="L813" s="496"/>
      <c r="M813" s="496"/>
      <c r="N813" s="496"/>
      <c r="O813" s="496"/>
      <c r="P813" s="496"/>
      <c r="Q813" s="496"/>
      <c r="R813" s="496"/>
      <c r="S813" s="496"/>
      <c r="T813" s="496"/>
      <c r="U813" s="392" t="str">
        <f t="array" ref="U813">IFERROR(IF(INDEX('Disaggregation Data'!$O$475:$O$826,MATCH(RIGHT(X813,255),RIGHT('Disaggregation Data'!$J$475:$J$826,255),0))=0,"",INDEX('Disaggregation Data'!$O$475:$O$826,MATCH(RIGHT(X813,255),RIGHT('Disaggregation Data'!J$475:$J$826,255),0))),"")</f>
        <v/>
      </c>
      <c r="V813" s="405" t="str">
        <f t="array" ref="V813">IFERROR(IF(INDEX('Disaggregation Data'!$P$475:$P$826,MATCH(RIGHT(X813,255),RIGHT('Disaggregation Data'!$J$475:$J$826,255),0))=0,"",INDEX('Disaggregation Data'!$P$475:$P$826,MATCH(RIGHT(X813,255),RIGHT('Disaggregation Data'!J$475:$J$826,255),0))),"")</f>
        <v/>
      </c>
      <c r="W813" s="497"/>
      <c r="X813" s="497" t="str">
        <f t="shared" si="52"/>
        <v/>
      </c>
      <c r="Y813" s="497">
        <f t="shared" si="53"/>
        <v>166</v>
      </c>
      <c r="Z813" s="497" t="str">
        <f t="shared" si="54"/>
        <v/>
      </c>
      <c r="AA813" s="497" t="b">
        <f t="shared" si="55"/>
        <v>0</v>
      </c>
      <c r="AB813" s="497" t="s">
        <v>2394</v>
      </c>
      <c r="AC813" s="497" t="str">
        <f t="array" ref="AC813">IFERROR(IF(INDEX('Disaggregation Records'!$G$95:$G$183,MATCH(LEFT(Z813,255),LEFT('Disaggregation Records'!$D$95:$D$183,255),0))=0,"",INDEX('Disaggregation Records'!$G$95:$G$183,MATCH(LEFT(Z813,255),LEFT('Disaggregation Records'!$D$95:$D$183,255),0))),"")</f>
        <v/>
      </c>
      <c r="AD813" s="497" t="s">
        <v>835</v>
      </c>
      <c r="AE813" s="218"/>
      <c r="AF813" s="494"/>
      <c r="AG813" s="494"/>
    </row>
    <row r="814" spans="1:33" ht="37.5" customHeight="1" x14ac:dyDescent="0.25">
      <c r="A814" s="367">
        <v>33</v>
      </c>
      <c r="B814" s="386" t="str">
        <f>IFERROR(VLOOKUP(A814,'Coverage Indicators - Section D'!$A$10:$Y$47,25,FALSE),"")</f>
        <v/>
      </c>
      <c r="C814" s="490" t="str">
        <f t="array" ref="C814">IFERROR(IF(INDEX('Disaggregation Records'!$E$95:$E$183,MATCH(RIGHT(Z814,255),RIGHT('Disaggregation Records'!$D$95:$D$183,255),0))=0,"",INDEX('Disaggregation Records'!$E$95:$E$183,MATCH(RIGHT(Z814,255),RIGHT('Disaggregation Records'!$D$95:$D$183,255),0))),"")</f>
        <v/>
      </c>
      <c r="D814" s="490" t="str">
        <f t="array" ref="D814">IFERROR(IF(INDEX('Disaggregation Records'!$F$95:$F$183,MATCH(RIGHT(Z814,255),RIGHT('Disaggregation Records'!$D$95:$D$183,255),0))=0,"",INDEX('Disaggregation Records'!$F$95:$F$183,MATCH(RIGHT(Z814,255),RIGHT('Disaggregation Records'!$D$95:$D$183,255),0))),"")</f>
        <v/>
      </c>
      <c r="E814" s="388" t="str">
        <f t="array" ref="E814">IFERROR(IF(INDEX('Disaggregation Data'!$K$475:$K$826,MATCH(RIGHT(X814,255),RIGHT('Disaggregation Data'!$J$475:$J$826,255),0))=0,"",INDEX('Disaggregation Data'!$K$475:$K$826,MATCH(RIGHT(X814,255),RIGHT('Disaggregation Data'!J$475:$J$826,255),0))),"")</f>
        <v/>
      </c>
      <c r="F814" s="389" t="str">
        <f t="array" ref="F814">IFERROR(IF(INDEX('Disaggregation Data'!$L$475:$L$826,MATCH(RIGHT(X814,255),RIGHT('Disaggregation Data'!$J$475:$J$826,255),0))=0,"",INDEX('Disaggregation Data'!$L$475:$L$826,MATCH(RIGHT(X814,255),RIGHT('Disaggregation Data'!J$475:$J$826,255),0))),"")</f>
        <v/>
      </c>
      <c r="G814" s="458" t="str">
        <f t="array" ref="G814">IFERROR(IF(INDEX('Disaggregation Data'!$M$475:$M$826,MATCH(RIGHT(X814,255),RIGHT('Disaggregation Data'!$J$475:$J$826,255),0))=0,(E814/F814)*100,INDEX('Disaggregation Data'!$M$475:$M$826,MATCH(RIGHT(X814,255),RIGHT('Disaggregation Data'!J$475:$J$826,255),0))),"")</f>
        <v/>
      </c>
      <c r="H814" s="392" t="str">
        <f t="array" ref="H814">IFERROR(IF(INDEX('Disaggregation Data'!$N$475:$N$826,MATCH(RIGHT(X814,255),RIGHT('Disaggregation Data'!$J$475:$J$826,255),0))=0,"",INDEX('Disaggregation Data'!$N$475:$N$826,MATCH(RIGHT(X814,255),RIGHT('Disaggregation Data'!J$475:$J$826,255),0))),"")</f>
        <v/>
      </c>
      <c r="I814" s="496"/>
      <c r="J814" s="496"/>
      <c r="K814" s="496"/>
      <c r="L814" s="496"/>
      <c r="M814" s="496"/>
      <c r="N814" s="496"/>
      <c r="O814" s="496"/>
      <c r="P814" s="496"/>
      <c r="Q814" s="496"/>
      <c r="R814" s="496"/>
      <c r="S814" s="496"/>
      <c r="T814" s="496"/>
      <c r="U814" s="392" t="str">
        <f t="array" ref="U814">IFERROR(IF(INDEX('Disaggregation Data'!$O$475:$O$826,MATCH(RIGHT(X814,255),RIGHT('Disaggregation Data'!$J$475:$J$826,255),0))=0,"",INDEX('Disaggregation Data'!$O$475:$O$826,MATCH(RIGHT(X814,255),RIGHT('Disaggregation Data'!J$475:$J$826,255),0))),"")</f>
        <v/>
      </c>
      <c r="V814" s="405" t="str">
        <f t="array" ref="V814">IFERROR(IF(INDEX('Disaggregation Data'!$P$475:$P$826,MATCH(RIGHT(X814,255),RIGHT('Disaggregation Data'!$J$475:$J$826,255),0))=0,"",INDEX('Disaggregation Data'!$P$475:$P$826,MATCH(RIGHT(X814,255),RIGHT('Disaggregation Data'!J$475:$J$826,255),0))),"")</f>
        <v/>
      </c>
      <c r="W814" s="497"/>
      <c r="X814" s="497" t="str">
        <f t="shared" si="52"/>
        <v/>
      </c>
      <c r="Y814" s="497">
        <f t="shared" si="53"/>
        <v>167</v>
      </c>
      <c r="Z814" s="497" t="str">
        <f t="shared" si="54"/>
        <v/>
      </c>
      <c r="AA814" s="497" t="b">
        <f t="shared" si="55"/>
        <v>0</v>
      </c>
      <c r="AB814" s="497" t="s">
        <v>2395</v>
      </c>
      <c r="AC814" s="497" t="str">
        <f t="array" ref="AC814">IFERROR(IF(INDEX('Disaggregation Records'!$G$95:$G$183,MATCH(LEFT(Z814,255),LEFT('Disaggregation Records'!$D$95:$D$183,255),0))=0,"",INDEX('Disaggregation Records'!$G$95:$G$183,MATCH(LEFT(Z814,255),LEFT('Disaggregation Records'!$D$95:$D$183,255),0))),"")</f>
        <v/>
      </c>
      <c r="AD814" s="497" t="s">
        <v>835</v>
      </c>
      <c r="AE814" s="218"/>
      <c r="AF814" s="494"/>
      <c r="AG814" s="494"/>
    </row>
    <row r="815" spans="1:33" ht="37.5" customHeight="1" x14ac:dyDescent="0.25">
      <c r="A815" s="367">
        <v>33</v>
      </c>
      <c r="B815" s="386" t="str">
        <f>IFERROR(VLOOKUP(A815,'Coverage Indicators - Section D'!$A$10:$Y$47,25,FALSE),"")</f>
        <v/>
      </c>
      <c r="C815" s="490" t="str">
        <f t="array" ref="C815">IFERROR(IF(INDEX('Disaggregation Records'!$E$95:$E$183,MATCH(RIGHT(Z815,255),RIGHT('Disaggregation Records'!$D$95:$D$183,255),0))=0,"",INDEX('Disaggregation Records'!$E$95:$E$183,MATCH(RIGHT(Z815,255),RIGHT('Disaggregation Records'!$D$95:$D$183,255),0))),"")</f>
        <v/>
      </c>
      <c r="D815" s="490" t="str">
        <f t="array" ref="D815">IFERROR(IF(INDEX('Disaggregation Records'!$F$95:$F$183,MATCH(RIGHT(Z815,255),RIGHT('Disaggregation Records'!$D$95:$D$183,255),0))=0,"",INDEX('Disaggregation Records'!$F$95:$F$183,MATCH(RIGHT(Z815,255),RIGHT('Disaggregation Records'!$D$95:$D$183,255),0))),"")</f>
        <v/>
      </c>
      <c r="E815" s="388" t="str">
        <f t="array" ref="E815">IFERROR(IF(INDEX('Disaggregation Data'!$K$475:$K$826,MATCH(RIGHT(X815,255),RIGHT('Disaggregation Data'!$J$475:$J$826,255),0))=0,"",INDEX('Disaggregation Data'!$K$475:$K$826,MATCH(RIGHT(X815,255),RIGHT('Disaggregation Data'!J$475:$J$826,255),0))),"")</f>
        <v/>
      </c>
      <c r="F815" s="389" t="str">
        <f t="array" ref="F815">IFERROR(IF(INDEX('Disaggregation Data'!$L$475:$L$826,MATCH(RIGHT(X815,255),RIGHT('Disaggregation Data'!$J$475:$J$826,255),0))=0,"",INDEX('Disaggregation Data'!$L$475:$L$826,MATCH(RIGHT(X815,255),RIGHT('Disaggregation Data'!J$475:$J$826,255),0))),"")</f>
        <v/>
      </c>
      <c r="G815" s="458" t="str">
        <f t="array" ref="G815">IFERROR(IF(INDEX('Disaggregation Data'!$M$475:$M$826,MATCH(RIGHT(X815,255),RIGHT('Disaggregation Data'!$J$475:$J$826,255),0))=0,(E815/F815)*100,INDEX('Disaggregation Data'!$M$475:$M$826,MATCH(RIGHT(X815,255),RIGHT('Disaggregation Data'!J$475:$J$826,255),0))),"")</f>
        <v/>
      </c>
      <c r="H815" s="392" t="str">
        <f t="array" ref="H815">IFERROR(IF(INDEX('Disaggregation Data'!$N$475:$N$826,MATCH(RIGHT(X815,255),RIGHT('Disaggregation Data'!$J$475:$J$826,255),0))=0,"",INDEX('Disaggregation Data'!$N$475:$N$826,MATCH(RIGHT(X815,255),RIGHT('Disaggregation Data'!J$475:$J$826,255),0))),"")</f>
        <v/>
      </c>
      <c r="I815" s="496"/>
      <c r="J815" s="496"/>
      <c r="K815" s="496"/>
      <c r="L815" s="496"/>
      <c r="M815" s="496"/>
      <c r="N815" s="496"/>
      <c r="O815" s="496"/>
      <c r="P815" s="496"/>
      <c r="Q815" s="496"/>
      <c r="R815" s="496"/>
      <c r="S815" s="496"/>
      <c r="T815" s="496"/>
      <c r="U815" s="392" t="str">
        <f t="array" ref="U815">IFERROR(IF(INDEX('Disaggregation Data'!$O$475:$O$826,MATCH(RIGHT(X815,255),RIGHT('Disaggregation Data'!$J$475:$J$826,255),0))=0,"",INDEX('Disaggregation Data'!$O$475:$O$826,MATCH(RIGHT(X815,255),RIGHT('Disaggregation Data'!J$475:$J$826,255),0))),"")</f>
        <v/>
      </c>
      <c r="V815" s="405" t="str">
        <f t="array" ref="V815">IFERROR(IF(INDEX('Disaggregation Data'!$P$475:$P$826,MATCH(RIGHT(X815,255),RIGHT('Disaggregation Data'!$J$475:$J$826,255),0))=0,"",INDEX('Disaggregation Data'!$P$475:$P$826,MATCH(RIGHT(X815,255),RIGHT('Disaggregation Data'!J$475:$J$826,255),0))),"")</f>
        <v/>
      </c>
      <c r="W815" s="497"/>
      <c r="X815" s="497" t="str">
        <f t="shared" si="52"/>
        <v/>
      </c>
      <c r="Y815" s="497">
        <f t="shared" si="53"/>
        <v>168</v>
      </c>
      <c r="Z815" s="497" t="str">
        <f t="shared" si="54"/>
        <v/>
      </c>
      <c r="AA815" s="497" t="b">
        <f t="shared" si="55"/>
        <v>0</v>
      </c>
      <c r="AB815" s="497" t="s">
        <v>2396</v>
      </c>
      <c r="AC815" s="497" t="str">
        <f t="array" ref="AC815">IFERROR(IF(INDEX('Disaggregation Records'!$G$95:$G$183,MATCH(LEFT(Z815,255),LEFT('Disaggregation Records'!$D$95:$D$183,255),0))=0,"",INDEX('Disaggregation Records'!$G$95:$G$183,MATCH(LEFT(Z815,255),LEFT('Disaggregation Records'!$D$95:$D$183,255),0))),"")</f>
        <v/>
      </c>
      <c r="AD815" s="497" t="s">
        <v>835</v>
      </c>
      <c r="AE815" s="218"/>
      <c r="AF815" s="494"/>
      <c r="AG815" s="494"/>
    </row>
    <row r="816" spans="1:33" ht="37.5" customHeight="1" x14ac:dyDescent="0.25">
      <c r="A816" s="367">
        <v>33</v>
      </c>
      <c r="B816" s="386" t="str">
        <f>IFERROR(VLOOKUP(A816,'Coverage Indicators - Section D'!$A$10:$Y$47,25,FALSE),"")</f>
        <v/>
      </c>
      <c r="C816" s="490" t="str">
        <f t="array" ref="C816">IFERROR(IF(INDEX('Disaggregation Records'!$E$95:$E$183,MATCH(RIGHT(Z816,255),RIGHT('Disaggregation Records'!$D$95:$D$183,255),0))=0,"",INDEX('Disaggregation Records'!$E$95:$E$183,MATCH(RIGHT(Z816,255),RIGHT('Disaggregation Records'!$D$95:$D$183,255),0))),"")</f>
        <v/>
      </c>
      <c r="D816" s="490" t="str">
        <f t="array" ref="D816">IFERROR(IF(INDEX('Disaggregation Records'!$F$95:$F$183,MATCH(RIGHT(Z816,255),RIGHT('Disaggregation Records'!$D$95:$D$183,255),0))=0,"",INDEX('Disaggregation Records'!$F$95:$F$183,MATCH(RIGHT(Z816,255),RIGHT('Disaggregation Records'!$D$95:$D$183,255),0))),"")</f>
        <v/>
      </c>
      <c r="E816" s="388" t="str">
        <f t="array" ref="E816">IFERROR(IF(INDEX('Disaggregation Data'!$K$475:$K$826,MATCH(RIGHT(X816,255),RIGHT('Disaggregation Data'!$J$475:$J$826,255),0))=0,"",INDEX('Disaggregation Data'!$K$475:$K$826,MATCH(RIGHT(X816,255),RIGHT('Disaggregation Data'!J$475:$J$826,255),0))),"")</f>
        <v/>
      </c>
      <c r="F816" s="389" t="str">
        <f t="array" ref="F816">IFERROR(IF(INDEX('Disaggregation Data'!$L$475:$L$826,MATCH(RIGHT(X816,255),RIGHT('Disaggregation Data'!$J$475:$J$826,255),0))=0,"",INDEX('Disaggregation Data'!$L$475:$L$826,MATCH(RIGHT(X816,255),RIGHT('Disaggregation Data'!J$475:$J$826,255),0))),"")</f>
        <v/>
      </c>
      <c r="G816" s="458" t="str">
        <f t="array" ref="G816">IFERROR(IF(INDEX('Disaggregation Data'!$M$475:$M$826,MATCH(RIGHT(X816,255),RIGHT('Disaggregation Data'!$J$475:$J$826,255),0))=0,(E816/F816)*100,INDEX('Disaggregation Data'!$M$475:$M$826,MATCH(RIGHT(X816,255),RIGHT('Disaggregation Data'!J$475:$J$826,255),0))),"")</f>
        <v/>
      </c>
      <c r="H816" s="392" t="str">
        <f t="array" ref="H816">IFERROR(IF(INDEX('Disaggregation Data'!$N$475:$N$826,MATCH(RIGHT(X816,255),RIGHT('Disaggregation Data'!$J$475:$J$826,255),0))=0,"",INDEX('Disaggregation Data'!$N$475:$N$826,MATCH(RIGHT(X816,255),RIGHT('Disaggregation Data'!J$475:$J$826,255),0))),"")</f>
        <v/>
      </c>
      <c r="I816" s="496"/>
      <c r="J816" s="496"/>
      <c r="K816" s="496"/>
      <c r="L816" s="496"/>
      <c r="M816" s="496"/>
      <c r="N816" s="496"/>
      <c r="O816" s="496"/>
      <c r="P816" s="496"/>
      <c r="Q816" s="496"/>
      <c r="R816" s="496"/>
      <c r="S816" s="496"/>
      <c r="T816" s="496"/>
      <c r="U816" s="392" t="str">
        <f t="array" ref="U816">IFERROR(IF(INDEX('Disaggregation Data'!$O$475:$O$826,MATCH(RIGHT(X816,255),RIGHT('Disaggregation Data'!$J$475:$J$826,255),0))=0,"",INDEX('Disaggregation Data'!$O$475:$O$826,MATCH(RIGHT(X816,255),RIGHT('Disaggregation Data'!J$475:$J$826,255),0))),"")</f>
        <v/>
      </c>
      <c r="V816" s="405" t="str">
        <f t="array" ref="V816">IFERROR(IF(INDEX('Disaggregation Data'!$P$475:$P$826,MATCH(RIGHT(X816,255),RIGHT('Disaggregation Data'!$J$475:$J$826,255),0))=0,"",INDEX('Disaggregation Data'!$P$475:$P$826,MATCH(RIGHT(X816,255),RIGHT('Disaggregation Data'!J$475:$J$826,255),0))),"")</f>
        <v/>
      </c>
      <c r="W816" s="497"/>
      <c r="X816" s="497" t="str">
        <f t="shared" si="52"/>
        <v/>
      </c>
      <c r="Y816" s="497">
        <f t="shared" si="53"/>
        <v>169</v>
      </c>
      <c r="Z816" s="497" t="str">
        <f t="shared" si="54"/>
        <v/>
      </c>
      <c r="AA816" s="497" t="b">
        <f t="shared" si="55"/>
        <v>0</v>
      </c>
      <c r="AB816" s="497" t="s">
        <v>2397</v>
      </c>
      <c r="AC816" s="497" t="str">
        <f t="array" ref="AC816">IFERROR(IF(INDEX('Disaggregation Records'!$G$95:$G$183,MATCH(LEFT(Z816,255),LEFT('Disaggregation Records'!$D$95:$D$183,255),0))=0,"",INDEX('Disaggregation Records'!$G$95:$G$183,MATCH(LEFT(Z816,255),LEFT('Disaggregation Records'!$D$95:$D$183,255),0))),"")</f>
        <v/>
      </c>
      <c r="AD816" s="497" t="s">
        <v>835</v>
      </c>
      <c r="AE816" s="218"/>
      <c r="AF816" s="494"/>
      <c r="AG816" s="494"/>
    </row>
    <row r="817" spans="1:33" ht="37.5" customHeight="1" x14ac:dyDescent="0.25">
      <c r="A817" s="367">
        <v>34</v>
      </c>
      <c r="B817" s="386" t="str">
        <f>IFERROR(VLOOKUP(A817,'Coverage Indicators - Section D'!$A$10:$Y$47,25,FALSE),"")</f>
        <v/>
      </c>
      <c r="C817" s="490" t="str">
        <f t="array" ref="C817">IFERROR(IF(INDEX('Disaggregation Records'!$E$95:$E$183,MATCH(RIGHT(Z817,255),RIGHT('Disaggregation Records'!$D$95:$D$183,255),0))=0,"",INDEX('Disaggregation Records'!$E$95:$E$183,MATCH(RIGHT(Z817,255),RIGHT('Disaggregation Records'!$D$95:$D$183,255),0))),"")</f>
        <v/>
      </c>
      <c r="D817" s="490" t="str">
        <f t="array" ref="D817">IFERROR(IF(INDEX('Disaggregation Records'!$F$95:$F$183,MATCH(RIGHT(Z817,255),RIGHT('Disaggregation Records'!$D$95:$D$183,255),0))=0,"",INDEX('Disaggregation Records'!$F$95:$F$183,MATCH(RIGHT(Z817,255),RIGHT('Disaggregation Records'!$D$95:$D$183,255),0))),"")</f>
        <v/>
      </c>
      <c r="E817" s="388" t="str">
        <f t="array" ref="E817">IFERROR(IF(INDEX('Disaggregation Data'!$K$475:$K$826,MATCH(RIGHT(X817,255),RIGHT('Disaggregation Data'!$J$475:$J$826,255),0))=0,"",INDEX('Disaggregation Data'!$K$475:$K$826,MATCH(RIGHT(X817,255),RIGHT('Disaggregation Data'!J$475:$J$826,255),0))),"")</f>
        <v/>
      </c>
      <c r="F817" s="389" t="str">
        <f t="array" ref="F817">IFERROR(IF(INDEX('Disaggregation Data'!$L$475:$L$826,MATCH(RIGHT(X817,255),RIGHT('Disaggregation Data'!$J$475:$J$826,255),0))=0,"",INDEX('Disaggregation Data'!$L$475:$L$826,MATCH(RIGHT(X817,255),RIGHT('Disaggregation Data'!J$475:$J$826,255),0))),"")</f>
        <v/>
      </c>
      <c r="G817" s="458" t="str">
        <f t="array" ref="G817">IFERROR(IF(INDEX('Disaggregation Data'!$M$475:$M$826,MATCH(RIGHT(X817,255),RIGHT('Disaggregation Data'!$J$475:$J$826,255),0))=0,(E817/F817)*100,INDEX('Disaggregation Data'!$M$475:$M$826,MATCH(RIGHT(X817,255),RIGHT('Disaggregation Data'!J$475:$J$826,255),0))),"")</f>
        <v/>
      </c>
      <c r="H817" s="392" t="str">
        <f t="array" ref="H817">IFERROR(IF(INDEX('Disaggregation Data'!$N$475:$N$826,MATCH(RIGHT(X817,255),RIGHT('Disaggregation Data'!$J$475:$J$826,255),0))=0,"",INDEX('Disaggregation Data'!$N$475:$N$826,MATCH(RIGHT(X817,255),RIGHT('Disaggregation Data'!J$475:$J$826,255),0))),"")</f>
        <v/>
      </c>
      <c r="I817" s="496"/>
      <c r="J817" s="496"/>
      <c r="K817" s="496"/>
      <c r="L817" s="496"/>
      <c r="M817" s="496"/>
      <c r="N817" s="496"/>
      <c r="O817" s="496"/>
      <c r="P817" s="496"/>
      <c r="Q817" s="496"/>
      <c r="R817" s="496"/>
      <c r="S817" s="496"/>
      <c r="T817" s="496"/>
      <c r="U817" s="392" t="str">
        <f t="array" ref="U817">IFERROR(IF(INDEX('Disaggregation Data'!$O$475:$O$826,MATCH(RIGHT(X817,255),RIGHT('Disaggregation Data'!$J$475:$J$826,255),0))=0,"",INDEX('Disaggregation Data'!$O$475:$O$826,MATCH(RIGHT(X817,255),RIGHT('Disaggregation Data'!J$475:$J$826,255),0))),"")</f>
        <v/>
      </c>
      <c r="V817" s="405" t="str">
        <f t="array" ref="V817">IFERROR(IF(INDEX('Disaggregation Data'!$P$475:$P$826,MATCH(RIGHT(X817,255),RIGHT('Disaggregation Data'!$J$475:$J$826,255),0))=0,"",INDEX('Disaggregation Data'!$P$475:$P$826,MATCH(RIGHT(X817,255),RIGHT('Disaggregation Data'!J$475:$J$826,255),0))),"")</f>
        <v/>
      </c>
      <c r="W817" s="497"/>
      <c r="X817" s="497" t="str">
        <f t="shared" si="52"/>
        <v/>
      </c>
      <c r="Y817" s="497">
        <f t="shared" si="53"/>
        <v>170</v>
      </c>
      <c r="Z817" s="497" t="str">
        <f t="shared" si="54"/>
        <v/>
      </c>
      <c r="AA817" s="497" t="b">
        <f t="shared" si="55"/>
        <v>0</v>
      </c>
      <c r="AB817" s="497" t="s">
        <v>2398</v>
      </c>
      <c r="AC817" s="497" t="str">
        <f t="array" ref="AC817">IFERROR(IF(INDEX('Disaggregation Records'!$G$95:$G$183,MATCH(LEFT(Z817,255),LEFT('Disaggregation Records'!$D$95:$D$183,255),0))=0,"",INDEX('Disaggregation Records'!$G$95:$G$183,MATCH(LEFT(Z817,255),LEFT('Disaggregation Records'!$D$95:$D$183,255),0))),"")</f>
        <v/>
      </c>
      <c r="AD817" s="497" t="s">
        <v>836</v>
      </c>
      <c r="AE817" s="218"/>
      <c r="AF817" s="494"/>
      <c r="AG817" s="494"/>
    </row>
    <row r="818" spans="1:33" ht="37.5" customHeight="1" x14ac:dyDescent="0.25">
      <c r="A818" s="367">
        <v>34</v>
      </c>
      <c r="B818" s="386" t="str">
        <f>IFERROR(VLOOKUP(A818,'Coverage Indicators - Section D'!$A$10:$Y$47,25,FALSE),"")</f>
        <v/>
      </c>
      <c r="C818" s="490" t="str">
        <f t="array" ref="C818">IFERROR(IF(INDEX('Disaggregation Records'!$E$95:$E$183,MATCH(RIGHT(Z818,255),RIGHT('Disaggregation Records'!$D$95:$D$183,255),0))=0,"",INDEX('Disaggregation Records'!$E$95:$E$183,MATCH(RIGHT(Z818,255),RIGHT('Disaggregation Records'!$D$95:$D$183,255),0))),"")</f>
        <v/>
      </c>
      <c r="D818" s="490" t="str">
        <f t="array" ref="D818">IFERROR(IF(INDEX('Disaggregation Records'!$F$95:$F$183,MATCH(RIGHT(Z818,255),RIGHT('Disaggregation Records'!$D$95:$D$183,255),0))=0,"",INDEX('Disaggregation Records'!$F$95:$F$183,MATCH(RIGHT(Z818,255),RIGHT('Disaggregation Records'!$D$95:$D$183,255),0))),"")</f>
        <v/>
      </c>
      <c r="E818" s="388" t="str">
        <f t="array" ref="E818">IFERROR(IF(INDEX('Disaggregation Data'!$K$475:$K$826,MATCH(RIGHT(X818,255),RIGHT('Disaggregation Data'!$J$475:$J$826,255),0))=0,"",INDEX('Disaggregation Data'!$K$475:$K$826,MATCH(RIGHT(X818,255),RIGHT('Disaggregation Data'!J$475:$J$826,255),0))),"")</f>
        <v/>
      </c>
      <c r="F818" s="389" t="str">
        <f t="array" ref="F818">IFERROR(IF(INDEX('Disaggregation Data'!$L$475:$L$826,MATCH(RIGHT(X818,255),RIGHT('Disaggregation Data'!$J$475:$J$826,255),0))=0,"",INDEX('Disaggregation Data'!$L$475:$L$826,MATCH(RIGHT(X818,255),RIGHT('Disaggregation Data'!J$475:$J$826,255),0))),"")</f>
        <v/>
      </c>
      <c r="G818" s="458" t="str">
        <f t="array" ref="G818">IFERROR(IF(INDEX('Disaggregation Data'!$M$475:$M$826,MATCH(RIGHT(X818,255),RIGHT('Disaggregation Data'!$J$475:$J$826,255),0))=0,(E818/F818)*100,INDEX('Disaggregation Data'!$M$475:$M$826,MATCH(RIGHT(X818,255),RIGHT('Disaggregation Data'!J$475:$J$826,255),0))),"")</f>
        <v/>
      </c>
      <c r="H818" s="392" t="str">
        <f t="array" ref="H818">IFERROR(IF(INDEX('Disaggregation Data'!$N$475:$N$826,MATCH(RIGHT(X818,255),RIGHT('Disaggregation Data'!$J$475:$J$826,255),0))=0,"",INDEX('Disaggregation Data'!$N$475:$N$826,MATCH(RIGHT(X818,255),RIGHT('Disaggregation Data'!J$475:$J$826,255),0))),"")</f>
        <v/>
      </c>
      <c r="I818" s="496"/>
      <c r="J818" s="496"/>
      <c r="K818" s="496"/>
      <c r="L818" s="496"/>
      <c r="M818" s="496"/>
      <c r="N818" s="496"/>
      <c r="O818" s="496"/>
      <c r="P818" s="496"/>
      <c r="Q818" s="496"/>
      <c r="R818" s="496"/>
      <c r="S818" s="496"/>
      <c r="T818" s="496"/>
      <c r="U818" s="392" t="str">
        <f t="array" ref="U818">IFERROR(IF(INDEX('Disaggregation Data'!$O$475:$O$826,MATCH(RIGHT(X818,255),RIGHT('Disaggregation Data'!$J$475:$J$826,255),0))=0,"",INDEX('Disaggregation Data'!$O$475:$O$826,MATCH(RIGHT(X818,255),RIGHT('Disaggregation Data'!J$475:$J$826,255),0))),"")</f>
        <v/>
      </c>
      <c r="V818" s="405" t="str">
        <f t="array" ref="V818">IFERROR(IF(INDEX('Disaggregation Data'!$P$475:$P$826,MATCH(RIGHT(X818,255),RIGHT('Disaggregation Data'!$J$475:$J$826,255),0))=0,"",INDEX('Disaggregation Data'!$P$475:$P$826,MATCH(RIGHT(X818,255),RIGHT('Disaggregation Data'!J$475:$J$826,255),0))),"")</f>
        <v/>
      </c>
      <c r="W818" s="497"/>
      <c r="X818" s="497" t="str">
        <f t="shared" si="52"/>
        <v/>
      </c>
      <c r="Y818" s="497">
        <f t="shared" si="53"/>
        <v>171</v>
      </c>
      <c r="Z818" s="497" t="str">
        <f t="shared" si="54"/>
        <v/>
      </c>
      <c r="AA818" s="497" t="b">
        <f t="shared" si="55"/>
        <v>0</v>
      </c>
      <c r="AB818" s="497" t="s">
        <v>2399</v>
      </c>
      <c r="AC818" s="497" t="str">
        <f t="array" ref="AC818">IFERROR(IF(INDEX('Disaggregation Records'!$G$95:$G$183,MATCH(LEFT(Z818,255),LEFT('Disaggregation Records'!$D$95:$D$183,255),0))=0,"",INDEX('Disaggregation Records'!$G$95:$G$183,MATCH(LEFT(Z818,255),LEFT('Disaggregation Records'!$D$95:$D$183,255),0))),"")</f>
        <v/>
      </c>
      <c r="AD818" s="497" t="s">
        <v>836</v>
      </c>
      <c r="AE818" s="218"/>
      <c r="AF818" s="494"/>
      <c r="AG818" s="494"/>
    </row>
    <row r="819" spans="1:33" ht="37.5" customHeight="1" x14ac:dyDescent="0.25">
      <c r="A819" s="367">
        <v>34</v>
      </c>
      <c r="B819" s="386" t="str">
        <f>IFERROR(VLOOKUP(A819,'Coverage Indicators - Section D'!$A$10:$Y$47,25,FALSE),"")</f>
        <v/>
      </c>
      <c r="C819" s="490" t="str">
        <f t="array" ref="C819">IFERROR(IF(INDEX('Disaggregation Records'!$E$95:$E$183,MATCH(RIGHT(Z819,255),RIGHT('Disaggregation Records'!$D$95:$D$183,255),0))=0,"",INDEX('Disaggregation Records'!$E$95:$E$183,MATCH(RIGHT(Z819,255),RIGHT('Disaggregation Records'!$D$95:$D$183,255),0))),"")</f>
        <v/>
      </c>
      <c r="D819" s="490" t="str">
        <f t="array" ref="D819">IFERROR(IF(INDEX('Disaggregation Records'!$F$95:$F$183,MATCH(RIGHT(Z819,255),RIGHT('Disaggregation Records'!$D$95:$D$183,255),0))=0,"",INDEX('Disaggregation Records'!$F$95:$F$183,MATCH(RIGHT(Z819,255),RIGHT('Disaggregation Records'!$D$95:$D$183,255),0))),"")</f>
        <v/>
      </c>
      <c r="E819" s="388" t="str">
        <f t="array" ref="E819">IFERROR(IF(INDEX('Disaggregation Data'!$K$475:$K$826,MATCH(RIGHT(X819,255),RIGHT('Disaggregation Data'!$J$475:$J$826,255),0))=0,"",INDEX('Disaggregation Data'!$K$475:$K$826,MATCH(RIGHT(X819,255),RIGHT('Disaggregation Data'!J$475:$J$826,255),0))),"")</f>
        <v/>
      </c>
      <c r="F819" s="389" t="str">
        <f t="array" ref="F819">IFERROR(IF(INDEX('Disaggregation Data'!$L$475:$L$826,MATCH(RIGHT(X819,255),RIGHT('Disaggregation Data'!$J$475:$J$826,255),0))=0,"",INDEX('Disaggregation Data'!$L$475:$L$826,MATCH(RIGHT(X819,255),RIGHT('Disaggregation Data'!J$475:$J$826,255),0))),"")</f>
        <v/>
      </c>
      <c r="G819" s="458" t="str">
        <f t="array" ref="G819">IFERROR(IF(INDEX('Disaggregation Data'!$M$475:$M$826,MATCH(RIGHT(X819,255),RIGHT('Disaggregation Data'!$J$475:$J$826,255),0))=0,(E819/F819)*100,INDEX('Disaggregation Data'!$M$475:$M$826,MATCH(RIGHT(X819,255),RIGHT('Disaggregation Data'!J$475:$J$826,255),0))),"")</f>
        <v/>
      </c>
      <c r="H819" s="392" t="str">
        <f t="array" ref="H819">IFERROR(IF(INDEX('Disaggregation Data'!$N$475:$N$826,MATCH(RIGHT(X819,255),RIGHT('Disaggregation Data'!$J$475:$J$826,255),0))=0,"",INDEX('Disaggregation Data'!$N$475:$N$826,MATCH(RIGHT(X819,255),RIGHT('Disaggregation Data'!J$475:$J$826,255),0))),"")</f>
        <v/>
      </c>
      <c r="I819" s="496"/>
      <c r="J819" s="496"/>
      <c r="K819" s="496"/>
      <c r="L819" s="496"/>
      <c r="M819" s="496"/>
      <c r="N819" s="496"/>
      <c r="O819" s="496"/>
      <c r="P819" s="496"/>
      <c r="Q819" s="496"/>
      <c r="R819" s="496"/>
      <c r="S819" s="496"/>
      <c r="T819" s="496"/>
      <c r="U819" s="392" t="str">
        <f t="array" ref="U819">IFERROR(IF(INDEX('Disaggregation Data'!$O$475:$O$826,MATCH(RIGHT(X819,255),RIGHT('Disaggregation Data'!$J$475:$J$826,255),0))=0,"",INDEX('Disaggregation Data'!$O$475:$O$826,MATCH(RIGHT(X819,255),RIGHT('Disaggregation Data'!J$475:$J$826,255),0))),"")</f>
        <v/>
      </c>
      <c r="V819" s="405" t="str">
        <f t="array" ref="V819">IFERROR(IF(INDEX('Disaggregation Data'!$P$475:$P$826,MATCH(RIGHT(X819,255),RIGHT('Disaggregation Data'!$J$475:$J$826,255),0))=0,"",INDEX('Disaggregation Data'!$P$475:$P$826,MATCH(RIGHT(X819,255),RIGHT('Disaggregation Data'!J$475:$J$826,255),0))),"")</f>
        <v/>
      </c>
      <c r="W819" s="497"/>
      <c r="X819" s="497" t="str">
        <f t="shared" si="52"/>
        <v/>
      </c>
      <c r="Y819" s="497">
        <f t="shared" si="53"/>
        <v>172</v>
      </c>
      <c r="Z819" s="497" t="str">
        <f t="shared" si="54"/>
        <v/>
      </c>
      <c r="AA819" s="497" t="b">
        <f t="shared" si="55"/>
        <v>0</v>
      </c>
      <c r="AB819" s="497" t="s">
        <v>2400</v>
      </c>
      <c r="AC819" s="497" t="str">
        <f t="array" ref="AC819">IFERROR(IF(INDEX('Disaggregation Records'!$G$95:$G$183,MATCH(LEFT(Z819,255),LEFT('Disaggregation Records'!$D$95:$D$183,255),0))=0,"",INDEX('Disaggregation Records'!$G$95:$G$183,MATCH(LEFT(Z819,255),LEFT('Disaggregation Records'!$D$95:$D$183,255),0))),"")</f>
        <v/>
      </c>
      <c r="AD819" s="497" t="s">
        <v>836</v>
      </c>
      <c r="AE819" s="218"/>
      <c r="AF819" s="494"/>
      <c r="AG819" s="494"/>
    </row>
    <row r="820" spans="1:33" ht="37.5" customHeight="1" x14ac:dyDescent="0.25">
      <c r="A820" s="367">
        <v>34</v>
      </c>
      <c r="B820" s="386" t="str">
        <f>IFERROR(VLOOKUP(A820,'Coverage Indicators - Section D'!$A$10:$Y$47,25,FALSE),"")</f>
        <v/>
      </c>
      <c r="C820" s="490" t="str">
        <f t="array" ref="C820">IFERROR(IF(INDEX('Disaggregation Records'!$E$95:$E$183,MATCH(RIGHT(Z820,255),RIGHT('Disaggregation Records'!$D$95:$D$183,255),0))=0,"",INDEX('Disaggregation Records'!$E$95:$E$183,MATCH(RIGHT(Z820,255),RIGHT('Disaggregation Records'!$D$95:$D$183,255),0))),"")</f>
        <v/>
      </c>
      <c r="D820" s="490" t="str">
        <f t="array" ref="D820">IFERROR(IF(INDEX('Disaggregation Records'!$F$95:$F$183,MATCH(RIGHT(Z820,255),RIGHT('Disaggregation Records'!$D$95:$D$183,255),0))=0,"",INDEX('Disaggregation Records'!$F$95:$F$183,MATCH(RIGHT(Z820,255),RIGHT('Disaggregation Records'!$D$95:$D$183,255),0))),"")</f>
        <v/>
      </c>
      <c r="E820" s="388" t="str">
        <f t="array" ref="E820">IFERROR(IF(INDEX('Disaggregation Data'!$K$475:$K$826,MATCH(RIGHT(X820,255),RIGHT('Disaggregation Data'!$J$475:$J$826,255),0))=0,"",INDEX('Disaggregation Data'!$K$475:$K$826,MATCH(RIGHT(X820,255),RIGHT('Disaggregation Data'!J$475:$J$826,255),0))),"")</f>
        <v/>
      </c>
      <c r="F820" s="389" t="str">
        <f t="array" ref="F820">IFERROR(IF(INDEX('Disaggregation Data'!$L$475:$L$826,MATCH(RIGHT(X820,255),RIGHT('Disaggregation Data'!$J$475:$J$826,255),0))=0,"",INDEX('Disaggregation Data'!$L$475:$L$826,MATCH(RIGHT(X820,255),RIGHT('Disaggregation Data'!J$475:$J$826,255),0))),"")</f>
        <v/>
      </c>
      <c r="G820" s="458" t="str">
        <f t="array" ref="G820">IFERROR(IF(INDEX('Disaggregation Data'!$M$475:$M$826,MATCH(RIGHT(X820,255),RIGHT('Disaggregation Data'!$J$475:$J$826,255),0))=0,(E820/F820)*100,INDEX('Disaggregation Data'!$M$475:$M$826,MATCH(RIGHT(X820,255),RIGHT('Disaggregation Data'!J$475:$J$826,255),0))),"")</f>
        <v/>
      </c>
      <c r="H820" s="392" t="str">
        <f t="array" ref="H820">IFERROR(IF(INDEX('Disaggregation Data'!$N$475:$N$826,MATCH(RIGHT(X820,255),RIGHT('Disaggregation Data'!$J$475:$J$826,255),0))=0,"",INDEX('Disaggregation Data'!$N$475:$N$826,MATCH(RIGHT(X820,255),RIGHT('Disaggregation Data'!J$475:$J$826,255),0))),"")</f>
        <v/>
      </c>
      <c r="I820" s="496"/>
      <c r="J820" s="496"/>
      <c r="K820" s="496"/>
      <c r="L820" s="496"/>
      <c r="M820" s="496"/>
      <c r="N820" s="496"/>
      <c r="O820" s="496"/>
      <c r="P820" s="496"/>
      <c r="Q820" s="496"/>
      <c r="R820" s="496"/>
      <c r="S820" s="496"/>
      <c r="T820" s="496"/>
      <c r="U820" s="392" t="str">
        <f t="array" ref="U820">IFERROR(IF(INDEX('Disaggregation Data'!$O$475:$O$826,MATCH(RIGHT(X820,255),RIGHT('Disaggregation Data'!$J$475:$J$826,255),0))=0,"",INDEX('Disaggregation Data'!$O$475:$O$826,MATCH(RIGHT(X820,255),RIGHT('Disaggregation Data'!J$475:$J$826,255),0))),"")</f>
        <v/>
      </c>
      <c r="V820" s="405" t="str">
        <f t="array" ref="V820">IFERROR(IF(INDEX('Disaggregation Data'!$P$475:$P$826,MATCH(RIGHT(X820,255),RIGHT('Disaggregation Data'!$J$475:$J$826,255),0))=0,"",INDEX('Disaggregation Data'!$P$475:$P$826,MATCH(RIGHT(X820,255),RIGHT('Disaggregation Data'!J$475:$J$826,255),0))),"")</f>
        <v/>
      </c>
      <c r="W820" s="497"/>
      <c r="X820" s="497" t="str">
        <f t="shared" si="52"/>
        <v/>
      </c>
      <c r="Y820" s="497">
        <f t="shared" si="53"/>
        <v>173</v>
      </c>
      <c r="Z820" s="497" t="str">
        <f t="shared" si="54"/>
        <v/>
      </c>
      <c r="AA820" s="497" t="b">
        <f t="shared" si="55"/>
        <v>0</v>
      </c>
      <c r="AB820" s="497" t="s">
        <v>2401</v>
      </c>
      <c r="AC820" s="497" t="str">
        <f t="array" ref="AC820">IFERROR(IF(INDEX('Disaggregation Records'!$G$95:$G$183,MATCH(LEFT(Z820,255),LEFT('Disaggregation Records'!$D$95:$D$183,255),0))=0,"",INDEX('Disaggregation Records'!$G$95:$G$183,MATCH(LEFT(Z820,255),LEFT('Disaggregation Records'!$D$95:$D$183,255),0))),"")</f>
        <v/>
      </c>
      <c r="AD820" s="497" t="s">
        <v>836</v>
      </c>
      <c r="AE820" s="218"/>
      <c r="AF820" s="494"/>
      <c r="AG820" s="494"/>
    </row>
    <row r="821" spans="1:33" ht="37.5" customHeight="1" x14ac:dyDescent="0.25">
      <c r="A821" s="367">
        <v>34</v>
      </c>
      <c r="B821" s="386" t="str">
        <f>IFERROR(VLOOKUP(A821,'Coverage Indicators - Section D'!$A$10:$Y$47,25,FALSE),"")</f>
        <v/>
      </c>
      <c r="C821" s="490" t="str">
        <f t="array" ref="C821">IFERROR(IF(INDEX('Disaggregation Records'!$E$95:$E$183,MATCH(RIGHT(Z821,255),RIGHT('Disaggregation Records'!$D$95:$D$183,255),0))=0,"",INDEX('Disaggregation Records'!$E$95:$E$183,MATCH(RIGHT(Z821,255),RIGHT('Disaggregation Records'!$D$95:$D$183,255),0))),"")</f>
        <v/>
      </c>
      <c r="D821" s="490" t="str">
        <f t="array" ref="D821">IFERROR(IF(INDEX('Disaggregation Records'!$F$95:$F$183,MATCH(RIGHT(Z821,255),RIGHT('Disaggregation Records'!$D$95:$D$183,255),0))=0,"",INDEX('Disaggregation Records'!$F$95:$F$183,MATCH(RIGHT(Z821,255),RIGHT('Disaggregation Records'!$D$95:$D$183,255),0))),"")</f>
        <v/>
      </c>
      <c r="E821" s="388" t="str">
        <f t="array" ref="E821">IFERROR(IF(INDEX('Disaggregation Data'!$K$475:$K$826,MATCH(RIGHT(X821,255),RIGHT('Disaggregation Data'!$J$475:$J$826,255),0))=0,"",INDEX('Disaggregation Data'!$K$475:$K$826,MATCH(RIGHT(X821,255),RIGHT('Disaggregation Data'!J$475:$J$826,255),0))),"")</f>
        <v/>
      </c>
      <c r="F821" s="389" t="str">
        <f t="array" ref="F821">IFERROR(IF(INDEX('Disaggregation Data'!$L$475:$L$826,MATCH(RIGHT(X821,255),RIGHT('Disaggregation Data'!$J$475:$J$826,255),0))=0,"",INDEX('Disaggregation Data'!$L$475:$L$826,MATCH(RIGHT(X821,255),RIGHT('Disaggregation Data'!J$475:$J$826,255),0))),"")</f>
        <v/>
      </c>
      <c r="G821" s="458" t="str">
        <f t="array" ref="G821">IFERROR(IF(INDEX('Disaggregation Data'!$M$475:$M$826,MATCH(RIGHT(X821,255),RIGHT('Disaggregation Data'!$J$475:$J$826,255),0))=0,(E821/F821)*100,INDEX('Disaggregation Data'!$M$475:$M$826,MATCH(RIGHT(X821,255),RIGHT('Disaggregation Data'!J$475:$J$826,255),0))),"")</f>
        <v/>
      </c>
      <c r="H821" s="392" t="str">
        <f t="array" ref="H821">IFERROR(IF(INDEX('Disaggregation Data'!$N$475:$N$826,MATCH(RIGHT(X821,255),RIGHT('Disaggregation Data'!$J$475:$J$826,255),0))=0,"",INDEX('Disaggregation Data'!$N$475:$N$826,MATCH(RIGHT(X821,255),RIGHT('Disaggregation Data'!J$475:$J$826,255),0))),"")</f>
        <v/>
      </c>
      <c r="I821" s="496"/>
      <c r="J821" s="496"/>
      <c r="K821" s="496"/>
      <c r="L821" s="496"/>
      <c r="M821" s="496"/>
      <c r="N821" s="496"/>
      <c r="O821" s="496"/>
      <c r="P821" s="496"/>
      <c r="Q821" s="496"/>
      <c r="R821" s="496"/>
      <c r="S821" s="496"/>
      <c r="T821" s="496"/>
      <c r="U821" s="392" t="str">
        <f t="array" ref="U821">IFERROR(IF(INDEX('Disaggregation Data'!$O$475:$O$826,MATCH(RIGHT(X821,255),RIGHT('Disaggregation Data'!$J$475:$J$826,255),0))=0,"",INDEX('Disaggregation Data'!$O$475:$O$826,MATCH(RIGHT(X821,255),RIGHT('Disaggregation Data'!J$475:$J$826,255),0))),"")</f>
        <v/>
      </c>
      <c r="V821" s="405" t="str">
        <f t="array" ref="V821">IFERROR(IF(INDEX('Disaggregation Data'!$P$475:$P$826,MATCH(RIGHT(X821,255),RIGHT('Disaggregation Data'!$J$475:$J$826,255),0))=0,"",INDEX('Disaggregation Data'!$P$475:$P$826,MATCH(RIGHT(X821,255),RIGHT('Disaggregation Data'!J$475:$J$826,255),0))),"")</f>
        <v/>
      </c>
      <c r="W821" s="497"/>
      <c r="X821" s="497" t="str">
        <f t="shared" si="52"/>
        <v/>
      </c>
      <c r="Y821" s="497">
        <f t="shared" si="53"/>
        <v>174</v>
      </c>
      <c r="Z821" s="497" t="str">
        <f t="shared" si="54"/>
        <v/>
      </c>
      <c r="AA821" s="497" t="b">
        <f t="shared" si="55"/>
        <v>0</v>
      </c>
      <c r="AB821" s="497" t="s">
        <v>2402</v>
      </c>
      <c r="AC821" s="497" t="str">
        <f t="array" ref="AC821">IFERROR(IF(INDEX('Disaggregation Records'!$G$95:$G$183,MATCH(LEFT(Z821,255),LEFT('Disaggregation Records'!$D$95:$D$183,255),0))=0,"",INDEX('Disaggregation Records'!$G$95:$G$183,MATCH(LEFT(Z821,255),LEFT('Disaggregation Records'!$D$95:$D$183,255),0))),"")</f>
        <v/>
      </c>
      <c r="AD821" s="497" t="s">
        <v>836</v>
      </c>
      <c r="AE821" s="218"/>
      <c r="AF821" s="494"/>
      <c r="AG821" s="494"/>
    </row>
    <row r="822" spans="1:33" ht="37.5" customHeight="1" x14ac:dyDescent="0.25">
      <c r="A822" s="367">
        <v>34</v>
      </c>
      <c r="B822" s="386" t="str">
        <f>IFERROR(VLOOKUP(A822,'Coverage Indicators - Section D'!$A$10:$Y$47,25,FALSE),"")</f>
        <v/>
      </c>
      <c r="C822" s="490" t="str">
        <f t="array" ref="C822">IFERROR(IF(INDEX('Disaggregation Records'!$E$95:$E$183,MATCH(RIGHT(Z822,255),RIGHT('Disaggregation Records'!$D$95:$D$183,255),0))=0,"",INDEX('Disaggregation Records'!$E$95:$E$183,MATCH(RIGHT(Z822,255),RIGHT('Disaggregation Records'!$D$95:$D$183,255),0))),"")</f>
        <v/>
      </c>
      <c r="D822" s="490" t="str">
        <f t="array" ref="D822">IFERROR(IF(INDEX('Disaggregation Records'!$F$95:$F$183,MATCH(RIGHT(Z822,255),RIGHT('Disaggregation Records'!$D$95:$D$183,255),0))=0,"",INDEX('Disaggregation Records'!$F$95:$F$183,MATCH(RIGHT(Z822,255),RIGHT('Disaggregation Records'!$D$95:$D$183,255),0))),"")</f>
        <v/>
      </c>
      <c r="E822" s="388" t="str">
        <f t="array" ref="E822">IFERROR(IF(INDEX('Disaggregation Data'!$K$475:$K$826,MATCH(RIGHT(X822,255),RIGHT('Disaggregation Data'!$J$475:$J$826,255),0))=0,"",INDEX('Disaggregation Data'!$K$475:$K$826,MATCH(RIGHT(X822,255),RIGHT('Disaggregation Data'!J$475:$J$826,255),0))),"")</f>
        <v/>
      </c>
      <c r="F822" s="389" t="str">
        <f t="array" ref="F822">IFERROR(IF(INDEX('Disaggregation Data'!$L$475:$L$826,MATCH(RIGHT(X822,255),RIGHT('Disaggregation Data'!$J$475:$J$826,255),0))=0,"",INDEX('Disaggregation Data'!$L$475:$L$826,MATCH(RIGHT(X822,255),RIGHT('Disaggregation Data'!J$475:$J$826,255),0))),"")</f>
        <v/>
      </c>
      <c r="G822" s="458" t="str">
        <f t="array" ref="G822">IFERROR(IF(INDEX('Disaggregation Data'!$M$475:$M$826,MATCH(RIGHT(X822,255),RIGHT('Disaggregation Data'!$J$475:$J$826,255),0))=0,(E822/F822)*100,INDEX('Disaggregation Data'!$M$475:$M$826,MATCH(RIGHT(X822,255),RIGHT('Disaggregation Data'!J$475:$J$826,255),0))),"")</f>
        <v/>
      </c>
      <c r="H822" s="392" t="str">
        <f t="array" ref="H822">IFERROR(IF(INDEX('Disaggregation Data'!$N$475:$N$826,MATCH(RIGHT(X822,255),RIGHT('Disaggregation Data'!$J$475:$J$826,255),0))=0,"",INDEX('Disaggregation Data'!$N$475:$N$826,MATCH(RIGHT(X822,255),RIGHT('Disaggregation Data'!J$475:$J$826,255),0))),"")</f>
        <v/>
      </c>
      <c r="I822" s="496"/>
      <c r="J822" s="496"/>
      <c r="K822" s="496"/>
      <c r="L822" s="496"/>
      <c r="M822" s="496"/>
      <c r="N822" s="496"/>
      <c r="O822" s="496"/>
      <c r="P822" s="496"/>
      <c r="Q822" s="496"/>
      <c r="R822" s="496"/>
      <c r="S822" s="496"/>
      <c r="T822" s="496"/>
      <c r="U822" s="392" t="str">
        <f t="array" ref="U822">IFERROR(IF(INDEX('Disaggregation Data'!$O$475:$O$826,MATCH(RIGHT(X822,255),RIGHT('Disaggregation Data'!$J$475:$J$826,255),0))=0,"",INDEX('Disaggregation Data'!$O$475:$O$826,MATCH(RIGHT(X822,255),RIGHT('Disaggregation Data'!J$475:$J$826,255),0))),"")</f>
        <v/>
      </c>
      <c r="V822" s="405" t="str">
        <f t="array" ref="V822">IFERROR(IF(INDEX('Disaggregation Data'!$P$475:$P$826,MATCH(RIGHT(X822,255),RIGHT('Disaggregation Data'!$J$475:$J$826,255),0))=0,"",INDEX('Disaggregation Data'!$P$475:$P$826,MATCH(RIGHT(X822,255),RIGHT('Disaggregation Data'!J$475:$J$826,255),0))),"")</f>
        <v/>
      </c>
      <c r="W822" s="497"/>
      <c r="X822" s="497" t="str">
        <f t="shared" si="52"/>
        <v/>
      </c>
      <c r="Y822" s="497">
        <f t="shared" si="53"/>
        <v>175</v>
      </c>
      <c r="Z822" s="497" t="str">
        <f t="shared" si="54"/>
        <v/>
      </c>
      <c r="AA822" s="497" t="b">
        <f t="shared" si="55"/>
        <v>0</v>
      </c>
      <c r="AB822" s="497" t="s">
        <v>2403</v>
      </c>
      <c r="AC822" s="497" t="str">
        <f t="array" ref="AC822">IFERROR(IF(INDEX('Disaggregation Records'!$G$95:$G$183,MATCH(LEFT(Z822,255),LEFT('Disaggregation Records'!$D$95:$D$183,255),0))=0,"",INDEX('Disaggregation Records'!$G$95:$G$183,MATCH(LEFT(Z822,255),LEFT('Disaggregation Records'!$D$95:$D$183,255),0))),"")</f>
        <v/>
      </c>
      <c r="AD822" s="497" t="s">
        <v>836</v>
      </c>
      <c r="AE822" s="218"/>
      <c r="AF822" s="494"/>
      <c r="AG822" s="494"/>
    </row>
    <row r="823" spans="1:33" ht="37.5" customHeight="1" x14ac:dyDescent="0.25">
      <c r="A823" s="367">
        <v>34</v>
      </c>
      <c r="B823" s="386" t="str">
        <f>IFERROR(VLOOKUP(A823,'Coverage Indicators - Section D'!$A$10:$Y$47,25,FALSE),"")</f>
        <v/>
      </c>
      <c r="C823" s="490" t="str">
        <f t="array" ref="C823">IFERROR(IF(INDEX('Disaggregation Records'!$E$95:$E$183,MATCH(RIGHT(Z823,255),RIGHT('Disaggregation Records'!$D$95:$D$183,255),0))=0,"",INDEX('Disaggregation Records'!$E$95:$E$183,MATCH(RIGHT(Z823,255),RIGHT('Disaggregation Records'!$D$95:$D$183,255),0))),"")</f>
        <v/>
      </c>
      <c r="D823" s="490" t="str">
        <f t="array" ref="D823">IFERROR(IF(INDEX('Disaggregation Records'!$F$95:$F$183,MATCH(RIGHT(Z823,255),RIGHT('Disaggregation Records'!$D$95:$D$183,255),0))=0,"",INDEX('Disaggregation Records'!$F$95:$F$183,MATCH(RIGHT(Z823,255),RIGHT('Disaggregation Records'!$D$95:$D$183,255),0))),"")</f>
        <v/>
      </c>
      <c r="E823" s="388" t="str">
        <f t="array" ref="E823">IFERROR(IF(INDEX('Disaggregation Data'!$K$475:$K$826,MATCH(RIGHT(X823,255),RIGHT('Disaggregation Data'!$J$475:$J$826,255),0))=0,"",INDEX('Disaggregation Data'!$K$475:$K$826,MATCH(RIGHT(X823,255),RIGHT('Disaggregation Data'!J$475:$J$826,255),0))),"")</f>
        <v/>
      </c>
      <c r="F823" s="389" t="str">
        <f t="array" ref="F823">IFERROR(IF(INDEX('Disaggregation Data'!$L$475:$L$826,MATCH(RIGHT(X823,255),RIGHT('Disaggregation Data'!$J$475:$J$826,255),0))=0,"",INDEX('Disaggregation Data'!$L$475:$L$826,MATCH(RIGHT(X823,255),RIGHT('Disaggregation Data'!J$475:$J$826,255),0))),"")</f>
        <v/>
      </c>
      <c r="G823" s="458" t="str">
        <f t="array" ref="G823">IFERROR(IF(INDEX('Disaggregation Data'!$M$475:$M$826,MATCH(RIGHT(X823,255),RIGHT('Disaggregation Data'!$J$475:$J$826,255),0))=0,(E823/F823)*100,INDEX('Disaggregation Data'!$M$475:$M$826,MATCH(RIGHT(X823,255),RIGHT('Disaggregation Data'!J$475:$J$826,255),0))),"")</f>
        <v/>
      </c>
      <c r="H823" s="392" t="str">
        <f t="array" ref="H823">IFERROR(IF(INDEX('Disaggregation Data'!$N$475:$N$826,MATCH(RIGHT(X823,255),RIGHT('Disaggregation Data'!$J$475:$J$826,255),0))=0,"",INDEX('Disaggregation Data'!$N$475:$N$826,MATCH(RIGHT(X823,255),RIGHT('Disaggregation Data'!J$475:$J$826,255),0))),"")</f>
        <v/>
      </c>
      <c r="I823" s="496"/>
      <c r="J823" s="496"/>
      <c r="K823" s="496"/>
      <c r="L823" s="496"/>
      <c r="M823" s="496"/>
      <c r="N823" s="496"/>
      <c r="O823" s="496"/>
      <c r="P823" s="496"/>
      <c r="Q823" s="496"/>
      <c r="R823" s="496"/>
      <c r="S823" s="496"/>
      <c r="T823" s="496"/>
      <c r="U823" s="392" t="str">
        <f t="array" ref="U823">IFERROR(IF(INDEX('Disaggregation Data'!$O$475:$O$826,MATCH(RIGHT(X823,255),RIGHT('Disaggregation Data'!$J$475:$J$826,255),0))=0,"",INDEX('Disaggregation Data'!$O$475:$O$826,MATCH(RIGHT(X823,255),RIGHT('Disaggregation Data'!J$475:$J$826,255),0))),"")</f>
        <v/>
      </c>
      <c r="V823" s="405" t="str">
        <f t="array" ref="V823">IFERROR(IF(INDEX('Disaggregation Data'!$P$475:$P$826,MATCH(RIGHT(X823,255),RIGHT('Disaggregation Data'!$J$475:$J$826,255),0))=0,"",INDEX('Disaggregation Data'!$P$475:$P$826,MATCH(RIGHT(X823,255),RIGHT('Disaggregation Data'!J$475:$J$826,255),0))),"")</f>
        <v/>
      </c>
      <c r="W823" s="497"/>
      <c r="X823" s="497" t="str">
        <f t="shared" si="52"/>
        <v/>
      </c>
      <c r="Y823" s="497">
        <f t="shared" si="53"/>
        <v>176</v>
      </c>
      <c r="Z823" s="497" t="str">
        <f t="shared" si="54"/>
        <v/>
      </c>
      <c r="AA823" s="497" t="b">
        <f t="shared" si="55"/>
        <v>0</v>
      </c>
      <c r="AB823" s="497" t="s">
        <v>2404</v>
      </c>
      <c r="AC823" s="497" t="str">
        <f t="array" ref="AC823">IFERROR(IF(INDEX('Disaggregation Records'!$G$95:$G$183,MATCH(LEFT(Z823,255),LEFT('Disaggregation Records'!$D$95:$D$183,255),0))=0,"",INDEX('Disaggregation Records'!$G$95:$G$183,MATCH(LEFT(Z823,255),LEFT('Disaggregation Records'!$D$95:$D$183,255),0))),"")</f>
        <v/>
      </c>
      <c r="AD823" s="497" t="s">
        <v>836</v>
      </c>
      <c r="AE823" s="218"/>
      <c r="AF823" s="494"/>
      <c r="AG823" s="494"/>
    </row>
    <row r="824" spans="1:33" ht="37.5" customHeight="1" x14ac:dyDescent="0.25">
      <c r="A824" s="367">
        <v>34</v>
      </c>
      <c r="B824" s="386" t="str">
        <f>IFERROR(VLOOKUP(A824,'Coverage Indicators - Section D'!$A$10:$Y$47,25,FALSE),"")</f>
        <v/>
      </c>
      <c r="C824" s="490" t="str">
        <f t="array" ref="C824">IFERROR(IF(INDEX('Disaggregation Records'!$E$95:$E$183,MATCH(RIGHT(Z824,255),RIGHT('Disaggregation Records'!$D$95:$D$183,255),0))=0,"",INDEX('Disaggregation Records'!$E$95:$E$183,MATCH(RIGHT(Z824,255),RIGHT('Disaggregation Records'!$D$95:$D$183,255),0))),"")</f>
        <v/>
      </c>
      <c r="D824" s="490" t="str">
        <f t="array" ref="D824">IFERROR(IF(INDEX('Disaggregation Records'!$F$95:$F$183,MATCH(RIGHT(Z824,255),RIGHT('Disaggregation Records'!$D$95:$D$183,255),0))=0,"",INDEX('Disaggregation Records'!$F$95:$F$183,MATCH(RIGHT(Z824,255),RIGHT('Disaggregation Records'!$D$95:$D$183,255),0))),"")</f>
        <v/>
      </c>
      <c r="E824" s="388" t="str">
        <f t="array" ref="E824">IFERROR(IF(INDEX('Disaggregation Data'!$K$475:$K$826,MATCH(RIGHT(X824,255),RIGHT('Disaggregation Data'!$J$475:$J$826,255),0))=0,"",INDEX('Disaggregation Data'!$K$475:$K$826,MATCH(RIGHT(X824,255),RIGHT('Disaggregation Data'!J$475:$J$826,255),0))),"")</f>
        <v/>
      </c>
      <c r="F824" s="389" t="str">
        <f t="array" ref="F824">IFERROR(IF(INDEX('Disaggregation Data'!$L$475:$L$826,MATCH(RIGHT(X824,255),RIGHT('Disaggregation Data'!$J$475:$J$826,255),0))=0,"",INDEX('Disaggregation Data'!$L$475:$L$826,MATCH(RIGHT(X824,255),RIGHT('Disaggregation Data'!J$475:$J$826,255),0))),"")</f>
        <v/>
      </c>
      <c r="G824" s="458" t="str">
        <f t="array" ref="G824">IFERROR(IF(INDEX('Disaggregation Data'!$M$475:$M$826,MATCH(RIGHT(X824,255),RIGHT('Disaggregation Data'!$J$475:$J$826,255),0))=0,(E824/F824)*100,INDEX('Disaggregation Data'!$M$475:$M$826,MATCH(RIGHT(X824,255),RIGHT('Disaggregation Data'!J$475:$J$826,255),0))),"")</f>
        <v/>
      </c>
      <c r="H824" s="392" t="str">
        <f t="array" ref="H824">IFERROR(IF(INDEX('Disaggregation Data'!$N$475:$N$826,MATCH(RIGHT(X824,255),RIGHT('Disaggregation Data'!$J$475:$J$826,255),0))=0,"",INDEX('Disaggregation Data'!$N$475:$N$826,MATCH(RIGHT(X824,255),RIGHT('Disaggregation Data'!J$475:$J$826,255),0))),"")</f>
        <v/>
      </c>
      <c r="I824" s="496"/>
      <c r="J824" s="496"/>
      <c r="K824" s="496"/>
      <c r="L824" s="496"/>
      <c r="M824" s="496"/>
      <c r="N824" s="496"/>
      <c r="O824" s="496"/>
      <c r="P824" s="496"/>
      <c r="Q824" s="496"/>
      <c r="R824" s="496"/>
      <c r="S824" s="496"/>
      <c r="T824" s="496"/>
      <c r="U824" s="392" t="str">
        <f t="array" ref="U824">IFERROR(IF(INDEX('Disaggregation Data'!$O$475:$O$826,MATCH(RIGHT(X824,255),RIGHT('Disaggregation Data'!$J$475:$J$826,255),0))=0,"",INDEX('Disaggregation Data'!$O$475:$O$826,MATCH(RIGHT(X824,255),RIGHT('Disaggregation Data'!J$475:$J$826,255),0))),"")</f>
        <v/>
      </c>
      <c r="V824" s="405" t="str">
        <f t="array" ref="V824">IFERROR(IF(INDEX('Disaggregation Data'!$P$475:$P$826,MATCH(RIGHT(X824,255),RIGHT('Disaggregation Data'!$J$475:$J$826,255),0))=0,"",INDEX('Disaggregation Data'!$P$475:$P$826,MATCH(RIGHT(X824,255),RIGHT('Disaggregation Data'!J$475:$J$826,255),0))),"")</f>
        <v/>
      </c>
      <c r="W824" s="497"/>
      <c r="X824" s="497" t="str">
        <f t="shared" si="52"/>
        <v/>
      </c>
      <c r="Y824" s="497">
        <f t="shared" si="53"/>
        <v>177</v>
      </c>
      <c r="Z824" s="497" t="str">
        <f t="shared" si="54"/>
        <v/>
      </c>
      <c r="AA824" s="497" t="b">
        <f t="shared" si="55"/>
        <v>0</v>
      </c>
      <c r="AB824" s="497" t="s">
        <v>2405</v>
      </c>
      <c r="AC824" s="497" t="str">
        <f t="array" ref="AC824">IFERROR(IF(INDEX('Disaggregation Records'!$G$95:$G$183,MATCH(LEFT(Z824,255),LEFT('Disaggregation Records'!$D$95:$D$183,255),0))=0,"",INDEX('Disaggregation Records'!$G$95:$G$183,MATCH(LEFT(Z824,255),LEFT('Disaggregation Records'!$D$95:$D$183,255),0))),"")</f>
        <v/>
      </c>
      <c r="AD824" s="497" t="s">
        <v>836</v>
      </c>
      <c r="AE824" s="218"/>
      <c r="AF824" s="494"/>
      <c r="AG824" s="494"/>
    </row>
    <row r="825" spans="1:33" ht="37.5" customHeight="1" x14ac:dyDescent="0.25">
      <c r="A825" s="367">
        <v>34</v>
      </c>
      <c r="B825" s="386" t="str">
        <f>IFERROR(VLOOKUP(A825,'Coverage Indicators - Section D'!$A$10:$Y$47,25,FALSE),"")</f>
        <v/>
      </c>
      <c r="C825" s="490" t="str">
        <f t="array" ref="C825">IFERROR(IF(INDEX('Disaggregation Records'!$E$95:$E$183,MATCH(RIGHT(Z825,255),RIGHT('Disaggregation Records'!$D$95:$D$183,255),0))=0,"",INDEX('Disaggregation Records'!$E$95:$E$183,MATCH(RIGHT(Z825,255),RIGHT('Disaggregation Records'!$D$95:$D$183,255),0))),"")</f>
        <v/>
      </c>
      <c r="D825" s="490" t="str">
        <f t="array" ref="D825">IFERROR(IF(INDEX('Disaggregation Records'!$F$95:$F$183,MATCH(RIGHT(Z825,255),RIGHT('Disaggregation Records'!$D$95:$D$183,255),0))=0,"",INDEX('Disaggregation Records'!$F$95:$F$183,MATCH(RIGHT(Z825,255),RIGHT('Disaggregation Records'!$D$95:$D$183,255),0))),"")</f>
        <v/>
      </c>
      <c r="E825" s="388" t="str">
        <f t="array" ref="E825">IFERROR(IF(INDEX('Disaggregation Data'!$K$475:$K$826,MATCH(RIGHT(X825,255),RIGHT('Disaggregation Data'!$J$475:$J$826,255),0))=0,"",INDEX('Disaggregation Data'!$K$475:$K$826,MATCH(RIGHT(X825,255),RIGHT('Disaggregation Data'!J$475:$J$826,255),0))),"")</f>
        <v/>
      </c>
      <c r="F825" s="389" t="str">
        <f t="array" ref="F825">IFERROR(IF(INDEX('Disaggregation Data'!$L$475:$L$826,MATCH(RIGHT(X825,255),RIGHT('Disaggregation Data'!$J$475:$J$826,255),0))=0,"",INDEX('Disaggregation Data'!$L$475:$L$826,MATCH(RIGHT(X825,255),RIGHT('Disaggregation Data'!J$475:$J$826,255),0))),"")</f>
        <v/>
      </c>
      <c r="G825" s="458" t="str">
        <f t="array" ref="G825">IFERROR(IF(INDEX('Disaggregation Data'!$M$475:$M$826,MATCH(RIGHT(X825,255),RIGHT('Disaggregation Data'!$J$475:$J$826,255),0))=0,(E825/F825)*100,INDEX('Disaggregation Data'!$M$475:$M$826,MATCH(RIGHT(X825,255),RIGHT('Disaggregation Data'!J$475:$J$826,255),0))),"")</f>
        <v/>
      </c>
      <c r="H825" s="392" t="str">
        <f t="array" ref="H825">IFERROR(IF(INDEX('Disaggregation Data'!$N$475:$N$826,MATCH(RIGHT(X825,255),RIGHT('Disaggregation Data'!$J$475:$J$826,255),0))=0,"",INDEX('Disaggregation Data'!$N$475:$N$826,MATCH(RIGHT(X825,255),RIGHT('Disaggregation Data'!J$475:$J$826,255),0))),"")</f>
        <v/>
      </c>
      <c r="I825" s="496"/>
      <c r="J825" s="496"/>
      <c r="K825" s="496"/>
      <c r="L825" s="496"/>
      <c r="M825" s="496"/>
      <c r="N825" s="496"/>
      <c r="O825" s="496"/>
      <c r="P825" s="496"/>
      <c r="Q825" s="496"/>
      <c r="R825" s="496"/>
      <c r="S825" s="496"/>
      <c r="T825" s="496"/>
      <c r="U825" s="392" t="str">
        <f t="array" ref="U825">IFERROR(IF(INDEX('Disaggregation Data'!$O$475:$O$826,MATCH(RIGHT(X825,255),RIGHT('Disaggregation Data'!$J$475:$J$826,255),0))=0,"",INDEX('Disaggregation Data'!$O$475:$O$826,MATCH(RIGHT(X825,255),RIGHT('Disaggregation Data'!J$475:$J$826,255),0))),"")</f>
        <v/>
      </c>
      <c r="V825" s="405" t="str">
        <f t="array" ref="V825">IFERROR(IF(INDEX('Disaggregation Data'!$P$475:$P$826,MATCH(RIGHT(X825,255),RIGHT('Disaggregation Data'!$J$475:$J$826,255),0))=0,"",INDEX('Disaggregation Data'!$P$475:$P$826,MATCH(RIGHT(X825,255),RIGHT('Disaggregation Data'!J$475:$J$826,255),0))),"")</f>
        <v/>
      </c>
      <c r="W825" s="497"/>
      <c r="X825" s="497" t="str">
        <f t="shared" si="52"/>
        <v/>
      </c>
      <c r="Y825" s="497">
        <f t="shared" si="53"/>
        <v>178</v>
      </c>
      <c r="Z825" s="497" t="str">
        <f t="shared" si="54"/>
        <v/>
      </c>
      <c r="AA825" s="497" t="b">
        <f t="shared" si="55"/>
        <v>0</v>
      </c>
      <c r="AB825" s="497" t="s">
        <v>2406</v>
      </c>
      <c r="AC825" s="497" t="str">
        <f t="array" ref="AC825">IFERROR(IF(INDEX('Disaggregation Records'!$G$95:$G$183,MATCH(LEFT(Z825,255),LEFT('Disaggregation Records'!$D$95:$D$183,255),0))=0,"",INDEX('Disaggregation Records'!$G$95:$G$183,MATCH(LEFT(Z825,255),LEFT('Disaggregation Records'!$D$95:$D$183,255),0))),"")</f>
        <v/>
      </c>
      <c r="AD825" s="497" t="s">
        <v>836</v>
      </c>
      <c r="AE825" s="218"/>
      <c r="AF825" s="494"/>
      <c r="AG825" s="494"/>
    </row>
    <row r="826" spans="1:33" ht="37.5" customHeight="1" x14ac:dyDescent="0.25">
      <c r="A826" s="367">
        <v>34</v>
      </c>
      <c r="B826" s="386" t="str">
        <f>IFERROR(VLOOKUP(A826,'Coverage Indicators - Section D'!$A$10:$Y$47,25,FALSE),"")</f>
        <v/>
      </c>
      <c r="C826" s="490" t="str">
        <f t="array" ref="C826">IFERROR(IF(INDEX('Disaggregation Records'!$E$95:$E$183,MATCH(RIGHT(Z826,255),RIGHT('Disaggregation Records'!$D$95:$D$183,255),0))=0,"",INDEX('Disaggregation Records'!$E$95:$E$183,MATCH(RIGHT(Z826,255),RIGHT('Disaggregation Records'!$D$95:$D$183,255),0))),"")</f>
        <v/>
      </c>
      <c r="D826" s="490" t="str">
        <f t="array" ref="D826">IFERROR(IF(INDEX('Disaggregation Records'!$F$95:$F$183,MATCH(RIGHT(Z826,255),RIGHT('Disaggregation Records'!$D$95:$D$183,255),0))=0,"",INDEX('Disaggregation Records'!$F$95:$F$183,MATCH(RIGHT(Z826,255),RIGHT('Disaggregation Records'!$D$95:$D$183,255),0))),"")</f>
        <v/>
      </c>
      <c r="E826" s="388" t="str">
        <f t="array" ref="E826">IFERROR(IF(INDEX('Disaggregation Data'!$K$475:$K$826,MATCH(RIGHT(X826,255),RIGHT('Disaggregation Data'!$J$475:$J$826,255),0))=0,"",INDEX('Disaggregation Data'!$K$475:$K$826,MATCH(RIGHT(X826,255),RIGHT('Disaggregation Data'!J$475:$J$826,255),0))),"")</f>
        <v/>
      </c>
      <c r="F826" s="389" t="str">
        <f t="array" ref="F826">IFERROR(IF(INDEX('Disaggregation Data'!$L$475:$L$826,MATCH(RIGHT(X826,255),RIGHT('Disaggregation Data'!$J$475:$J$826,255),0))=0,"",INDEX('Disaggregation Data'!$L$475:$L$826,MATCH(RIGHT(X826,255),RIGHT('Disaggregation Data'!J$475:$J$826,255),0))),"")</f>
        <v/>
      </c>
      <c r="G826" s="458" t="str">
        <f t="array" ref="G826">IFERROR(IF(INDEX('Disaggregation Data'!$M$475:$M$826,MATCH(RIGHT(X826,255),RIGHT('Disaggregation Data'!$J$475:$J$826,255),0))=0,(E826/F826)*100,INDEX('Disaggregation Data'!$M$475:$M$826,MATCH(RIGHT(X826,255),RIGHT('Disaggregation Data'!J$475:$J$826,255),0))),"")</f>
        <v/>
      </c>
      <c r="H826" s="392" t="str">
        <f t="array" ref="H826">IFERROR(IF(INDEX('Disaggregation Data'!$N$475:$N$826,MATCH(RIGHT(X826,255),RIGHT('Disaggregation Data'!$J$475:$J$826,255),0))=0,"",INDEX('Disaggregation Data'!$N$475:$N$826,MATCH(RIGHT(X826,255),RIGHT('Disaggregation Data'!J$475:$J$826,255),0))),"")</f>
        <v/>
      </c>
      <c r="I826" s="496"/>
      <c r="J826" s="496"/>
      <c r="K826" s="496"/>
      <c r="L826" s="496"/>
      <c r="M826" s="496"/>
      <c r="N826" s="496"/>
      <c r="O826" s="496"/>
      <c r="P826" s="496"/>
      <c r="Q826" s="496"/>
      <c r="R826" s="496"/>
      <c r="S826" s="496"/>
      <c r="T826" s="496"/>
      <c r="U826" s="392" t="str">
        <f t="array" ref="U826">IFERROR(IF(INDEX('Disaggregation Data'!$O$475:$O$826,MATCH(RIGHT(X826,255),RIGHT('Disaggregation Data'!$J$475:$J$826,255),0))=0,"",INDEX('Disaggregation Data'!$O$475:$O$826,MATCH(RIGHT(X826,255),RIGHT('Disaggregation Data'!J$475:$J$826,255),0))),"")</f>
        <v/>
      </c>
      <c r="V826" s="405" t="str">
        <f t="array" ref="V826">IFERROR(IF(INDEX('Disaggregation Data'!$P$475:$P$826,MATCH(RIGHT(X826,255),RIGHT('Disaggregation Data'!$J$475:$J$826,255),0))=0,"",INDEX('Disaggregation Data'!$P$475:$P$826,MATCH(RIGHT(X826,255),RIGHT('Disaggregation Data'!J$475:$J$826,255),0))),"")</f>
        <v/>
      </c>
      <c r="W826" s="497"/>
      <c r="X826" s="497" t="str">
        <f t="shared" si="52"/>
        <v/>
      </c>
      <c r="Y826" s="497">
        <f t="shared" si="53"/>
        <v>179</v>
      </c>
      <c r="Z826" s="497" t="str">
        <f t="shared" si="54"/>
        <v/>
      </c>
      <c r="AA826" s="497" t="b">
        <f t="shared" si="55"/>
        <v>0</v>
      </c>
      <c r="AB826" s="497" t="s">
        <v>2407</v>
      </c>
      <c r="AC826" s="497" t="str">
        <f t="array" ref="AC826">IFERROR(IF(INDEX('Disaggregation Records'!$G$95:$G$183,MATCH(LEFT(Z826,255),LEFT('Disaggregation Records'!$D$95:$D$183,255),0))=0,"",INDEX('Disaggregation Records'!$G$95:$G$183,MATCH(LEFT(Z826,255),LEFT('Disaggregation Records'!$D$95:$D$183,255),0))),"")</f>
        <v/>
      </c>
      <c r="AD826" s="497" t="s">
        <v>836</v>
      </c>
      <c r="AE826" s="218"/>
      <c r="AF826" s="494"/>
      <c r="AG826" s="494"/>
    </row>
    <row r="827" spans="1:33" ht="37.5" customHeight="1" x14ac:dyDescent="0.25">
      <c r="A827" s="367">
        <v>35</v>
      </c>
      <c r="B827" s="386" t="str">
        <f>IFERROR(VLOOKUP(A827,'Coverage Indicators - Section D'!$A$10:$Y$47,25,FALSE),"")</f>
        <v/>
      </c>
      <c r="C827" s="490" t="str">
        <f t="array" ref="C827">IFERROR(IF(INDEX('Disaggregation Records'!$E$95:$E$183,MATCH(RIGHT(Z827,255),RIGHT('Disaggregation Records'!$D$95:$D$183,255),0))=0,"",INDEX('Disaggregation Records'!$E$95:$E$183,MATCH(RIGHT(Z827,255),RIGHT('Disaggregation Records'!$D$95:$D$183,255),0))),"")</f>
        <v/>
      </c>
      <c r="D827" s="490" t="str">
        <f t="array" ref="D827">IFERROR(IF(INDEX('Disaggregation Records'!$F$95:$F$183,MATCH(RIGHT(Z827,255),RIGHT('Disaggregation Records'!$D$95:$D$183,255),0))=0,"",INDEX('Disaggregation Records'!$F$95:$F$183,MATCH(RIGHT(Z827,255),RIGHT('Disaggregation Records'!$D$95:$D$183,255),0))),"")</f>
        <v/>
      </c>
      <c r="E827" s="388" t="str">
        <f t="array" ref="E827">IFERROR(IF(INDEX('Disaggregation Data'!$K$475:$K$826,MATCH(RIGHT(X827,255),RIGHT('Disaggregation Data'!$J$475:$J$826,255),0))=0,"",INDEX('Disaggregation Data'!$K$475:$K$826,MATCH(RIGHT(X827,255),RIGHT('Disaggregation Data'!J$475:$J$826,255),0))),"")</f>
        <v/>
      </c>
      <c r="F827" s="389" t="str">
        <f t="array" ref="F827">IFERROR(IF(INDEX('Disaggregation Data'!$L$475:$L$826,MATCH(RIGHT(X827,255),RIGHT('Disaggregation Data'!$J$475:$J$826,255),0))=0,"",INDEX('Disaggregation Data'!$L$475:$L$826,MATCH(RIGHT(X827,255),RIGHT('Disaggregation Data'!J$475:$J$826,255),0))),"")</f>
        <v/>
      </c>
      <c r="G827" s="458" t="str">
        <f t="array" ref="G827">IFERROR(IF(INDEX('Disaggregation Data'!$M$475:$M$826,MATCH(RIGHT(X827,255),RIGHT('Disaggregation Data'!$J$475:$J$826,255),0))=0,(E827/F827)*100,INDEX('Disaggregation Data'!$M$475:$M$826,MATCH(RIGHT(X827,255),RIGHT('Disaggregation Data'!J$475:$J$826,255),0))),"")</f>
        <v/>
      </c>
      <c r="H827" s="392" t="str">
        <f t="array" ref="H827">IFERROR(IF(INDEX('Disaggregation Data'!$N$475:$N$826,MATCH(RIGHT(X827,255),RIGHT('Disaggregation Data'!$J$475:$J$826,255),0))=0,"",INDEX('Disaggregation Data'!$N$475:$N$826,MATCH(RIGHT(X827,255),RIGHT('Disaggregation Data'!J$475:$J$826,255),0))),"")</f>
        <v/>
      </c>
      <c r="I827" s="496"/>
      <c r="J827" s="496"/>
      <c r="K827" s="496"/>
      <c r="L827" s="496"/>
      <c r="M827" s="496"/>
      <c r="N827" s="496"/>
      <c r="O827" s="496"/>
      <c r="P827" s="496"/>
      <c r="Q827" s="496"/>
      <c r="R827" s="496"/>
      <c r="S827" s="496"/>
      <c r="T827" s="496"/>
      <c r="U827" s="392" t="str">
        <f t="array" ref="U827">IFERROR(IF(INDEX('Disaggregation Data'!$O$475:$O$826,MATCH(RIGHT(X827,255),RIGHT('Disaggregation Data'!$J$475:$J$826,255),0))=0,"",INDEX('Disaggregation Data'!$O$475:$O$826,MATCH(RIGHT(X827,255),RIGHT('Disaggregation Data'!J$475:$J$826,255),0))),"")</f>
        <v/>
      </c>
      <c r="V827" s="405" t="str">
        <f t="array" ref="V827">IFERROR(IF(INDEX('Disaggregation Data'!$P$475:$P$826,MATCH(RIGHT(X827,255),RIGHT('Disaggregation Data'!$J$475:$J$826,255),0))=0,"",INDEX('Disaggregation Data'!$P$475:$P$826,MATCH(RIGHT(X827,255),RIGHT('Disaggregation Data'!J$475:$J$826,255),0))),"")</f>
        <v/>
      </c>
      <c r="W827" s="497"/>
      <c r="X827" s="497" t="str">
        <f t="shared" si="52"/>
        <v/>
      </c>
      <c r="Y827" s="497">
        <f t="shared" si="53"/>
        <v>180</v>
      </c>
      <c r="Z827" s="497" t="str">
        <f t="shared" si="54"/>
        <v/>
      </c>
      <c r="AA827" s="497" t="b">
        <f t="shared" si="55"/>
        <v>0</v>
      </c>
      <c r="AB827" s="497" t="s">
        <v>2408</v>
      </c>
      <c r="AC827" s="497" t="str">
        <f t="array" ref="AC827">IFERROR(IF(INDEX('Disaggregation Records'!$G$95:$G$183,MATCH(LEFT(Z827,255),LEFT('Disaggregation Records'!$D$95:$D$183,255),0))=0,"",INDEX('Disaggregation Records'!$G$95:$G$183,MATCH(LEFT(Z827,255),LEFT('Disaggregation Records'!$D$95:$D$183,255),0))),"")</f>
        <v/>
      </c>
      <c r="AD827" s="497" t="s">
        <v>837</v>
      </c>
      <c r="AE827" s="218"/>
      <c r="AF827" s="494"/>
      <c r="AG827" s="494"/>
    </row>
    <row r="828" spans="1:33" ht="37.5" customHeight="1" x14ac:dyDescent="0.25">
      <c r="A828" s="367">
        <v>35</v>
      </c>
      <c r="B828" s="386" t="str">
        <f>IFERROR(VLOOKUP(A828,'Coverage Indicators - Section D'!$A$10:$Y$47,25,FALSE),"")</f>
        <v/>
      </c>
      <c r="C828" s="490" t="str">
        <f t="array" ref="C828">IFERROR(IF(INDEX('Disaggregation Records'!$E$95:$E$183,MATCH(RIGHT(Z828,255),RIGHT('Disaggregation Records'!$D$95:$D$183,255),0))=0,"",INDEX('Disaggregation Records'!$E$95:$E$183,MATCH(RIGHT(Z828,255),RIGHT('Disaggregation Records'!$D$95:$D$183,255),0))),"")</f>
        <v/>
      </c>
      <c r="D828" s="490" t="str">
        <f t="array" ref="D828">IFERROR(IF(INDEX('Disaggregation Records'!$F$95:$F$183,MATCH(RIGHT(Z828,255),RIGHT('Disaggregation Records'!$D$95:$D$183,255),0))=0,"",INDEX('Disaggregation Records'!$F$95:$F$183,MATCH(RIGHT(Z828,255),RIGHT('Disaggregation Records'!$D$95:$D$183,255),0))),"")</f>
        <v/>
      </c>
      <c r="E828" s="388" t="str">
        <f t="array" ref="E828">IFERROR(IF(INDEX('Disaggregation Data'!$K$475:$K$826,MATCH(RIGHT(X828,255),RIGHT('Disaggregation Data'!$J$475:$J$826,255),0))=0,"",INDEX('Disaggregation Data'!$K$475:$K$826,MATCH(RIGHT(X828,255),RIGHT('Disaggregation Data'!J$475:$J$826,255),0))),"")</f>
        <v/>
      </c>
      <c r="F828" s="389" t="str">
        <f t="array" ref="F828">IFERROR(IF(INDEX('Disaggregation Data'!$L$475:$L$826,MATCH(RIGHT(X828,255),RIGHT('Disaggregation Data'!$J$475:$J$826,255),0))=0,"",INDEX('Disaggregation Data'!$L$475:$L$826,MATCH(RIGHT(X828,255),RIGHT('Disaggregation Data'!J$475:$J$826,255),0))),"")</f>
        <v/>
      </c>
      <c r="G828" s="458" t="str">
        <f t="array" ref="G828">IFERROR(IF(INDEX('Disaggregation Data'!$M$475:$M$826,MATCH(RIGHT(X828,255),RIGHT('Disaggregation Data'!$J$475:$J$826,255),0))=0,(E828/F828)*100,INDEX('Disaggregation Data'!$M$475:$M$826,MATCH(RIGHT(X828,255),RIGHT('Disaggregation Data'!J$475:$J$826,255),0))),"")</f>
        <v/>
      </c>
      <c r="H828" s="392" t="str">
        <f t="array" ref="H828">IFERROR(IF(INDEX('Disaggregation Data'!$N$475:$N$826,MATCH(RIGHT(X828,255),RIGHT('Disaggregation Data'!$J$475:$J$826,255),0))=0,"",INDEX('Disaggregation Data'!$N$475:$N$826,MATCH(RIGHT(X828,255),RIGHT('Disaggregation Data'!J$475:$J$826,255),0))),"")</f>
        <v/>
      </c>
      <c r="I828" s="496"/>
      <c r="J828" s="496"/>
      <c r="K828" s="496"/>
      <c r="L828" s="496"/>
      <c r="M828" s="496"/>
      <c r="N828" s="496"/>
      <c r="O828" s="496"/>
      <c r="P828" s="496"/>
      <c r="Q828" s="496"/>
      <c r="R828" s="496"/>
      <c r="S828" s="496"/>
      <c r="T828" s="496"/>
      <c r="U828" s="392" t="str">
        <f t="array" ref="U828">IFERROR(IF(INDEX('Disaggregation Data'!$O$475:$O$826,MATCH(RIGHT(X828,255),RIGHT('Disaggregation Data'!$J$475:$J$826,255),0))=0,"",INDEX('Disaggregation Data'!$O$475:$O$826,MATCH(RIGHT(X828,255),RIGHT('Disaggregation Data'!J$475:$J$826,255),0))),"")</f>
        <v/>
      </c>
      <c r="V828" s="405" t="str">
        <f t="array" ref="V828">IFERROR(IF(INDEX('Disaggregation Data'!$P$475:$P$826,MATCH(RIGHT(X828,255),RIGHT('Disaggregation Data'!$J$475:$J$826,255),0))=0,"",INDEX('Disaggregation Data'!$P$475:$P$826,MATCH(RIGHT(X828,255),RIGHT('Disaggregation Data'!J$475:$J$826,255),0))),"")</f>
        <v/>
      </c>
      <c r="W828" s="497"/>
      <c r="X828" s="497" t="str">
        <f t="shared" si="52"/>
        <v/>
      </c>
      <c r="Y828" s="497">
        <f t="shared" si="53"/>
        <v>181</v>
      </c>
      <c r="Z828" s="497" t="str">
        <f t="shared" si="54"/>
        <v/>
      </c>
      <c r="AA828" s="497" t="b">
        <f t="shared" si="55"/>
        <v>0</v>
      </c>
      <c r="AB828" s="497" t="s">
        <v>2409</v>
      </c>
      <c r="AC828" s="497" t="str">
        <f t="array" ref="AC828">IFERROR(IF(INDEX('Disaggregation Records'!$G$95:$G$183,MATCH(LEFT(Z828,255),LEFT('Disaggregation Records'!$D$95:$D$183,255),0))=0,"",INDEX('Disaggregation Records'!$G$95:$G$183,MATCH(LEFT(Z828,255),LEFT('Disaggregation Records'!$D$95:$D$183,255),0))),"")</f>
        <v/>
      </c>
      <c r="AD828" s="497" t="s">
        <v>837</v>
      </c>
      <c r="AE828" s="218"/>
      <c r="AF828" s="494"/>
      <c r="AG828" s="494"/>
    </row>
    <row r="829" spans="1:33" ht="37.5" customHeight="1" x14ac:dyDescent="0.25">
      <c r="A829" s="367">
        <v>35</v>
      </c>
      <c r="B829" s="386" t="str">
        <f>IFERROR(VLOOKUP(A829,'Coverage Indicators - Section D'!$A$10:$Y$47,25,FALSE),"")</f>
        <v/>
      </c>
      <c r="C829" s="490" t="str">
        <f t="array" ref="C829">IFERROR(IF(INDEX('Disaggregation Records'!$E$95:$E$183,MATCH(RIGHT(Z829,255),RIGHT('Disaggregation Records'!$D$95:$D$183,255),0))=0,"",INDEX('Disaggregation Records'!$E$95:$E$183,MATCH(RIGHT(Z829,255),RIGHT('Disaggregation Records'!$D$95:$D$183,255),0))),"")</f>
        <v/>
      </c>
      <c r="D829" s="490" t="str">
        <f t="array" ref="D829">IFERROR(IF(INDEX('Disaggregation Records'!$F$95:$F$183,MATCH(RIGHT(Z829,255),RIGHT('Disaggregation Records'!$D$95:$D$183,255),0))=0,"",INDEX('Disaggregation Records'!$F$95:$F$183,MATCH(RIGHT(Z829,255),RIGHT('Disaggregation Records'!$D$95:$D$183,255),0))),"")</f>
        <v/>
      </c>
      <c r="E829" s="388" t="str">
        <f t="array" ref="E829">IFERROR(IF(INDEX('Disaggregation Data'!$K$475:$K$826,MATCH(RIGHT(X829,255),RIGHT('Disaggregation Data'!$J$475:$J$826,255),0))=0,"",INDEX('Disaggregation Data'!$K$475:$K$826,MATCH(RIGHT(X829,255),RIGHT('Disaggregation Data'!J$475:$J$826,255),0))),"")</f>
        <v/>
      </c>
      <c r="F829" s="389" t="str">
        <f t="array" ref="F829">IFERROR(IF(INDEX('Disaggregation Data'!$L$475:$L$826,MATCH(RIGHT(X829,255),RIGHT('Disaggregation Data'!$J$475:$J$826,255),0))=0,"",INDEX('Disaggregation Data'!$L$475:$L$826,MATCH(RIGHT(X829,255),RIGHT('Disaggregation Data'!J$475:$J$826,255),0))),"")</f>
        <v/>
      </c>
      <c r="G829" s="458" t="str">
        <f t="array" ref="G829">IFERROR(IF(INDEX('Disaggregation Data'!$M$475:$M$826,MATCH(RIGHT(X829,255),RIGHT('Disaggregation Data'!$J$475:$J$826,255),0))=0,(E829/F829)*100,INDEX('Disaggregation Data'!$M$475:$M$826,MATCH(RIGHT(X829,255),RIGHT('Disaggregation Data'!J$475:$J$826,255),0))),"")</f>
        <v/>
      </c>
      <c r="H829" s="392" t="str">
        <f t="array" ref="H829">IFERROR(IF(INDEX('Disaggregation Data'!$N$475:$N$826,MATCH(RIGHT(X829,255),RIGHT('Disaggregation Data'!$J$475:$J$826,255),0))=0,"",INDEX('Disaggregation Data'!$N$475:$N$826,MATCH(RIGHT(X829,255),RIGHT('Disaggregation Data'!J$475:$J$826,255),0))),"")</f>
        <v/>
      </c>
      <c r="I829" s="496"/>
      <c r="J829" s="496"/>
      <c r="K829" s="496"/>
      <c r="L829" s="496"/>
      <c r="M829" s="496"/>
      <c r="N829" s="496"/>
      <c r="O829" s="496"/>
      <c r="P829" s="496"/>
      <c r="Q829" s="496"/>
      <c r="R829" s="496"/>
      <c r="S829" s="496"/>
      <c r="T829" s="496"/>
      <c r="U829" s="392" t="str">
        <f t="array" ref="U829">IFERROR(IF(INDEX('Disaggregation Data'!$O$475:$O$826,MATCH(RIGHT(X829,255),RIGHT('Disaggregation Data'!$J$475:$J$826,255),0))=0,"",INDEX('Disaggregation Data'!$O$475:$O$826,MATCH(RIGHT(X829,255),RIGHT('Disaggregation Data'!J$475:$J$826,255),0))),"")</f>
        <v/>
      </c>
      <c r="V829" s="405" t="str">
        <f t="array" ref="V829">IFERROR(IF(INDEX('Disaggregation Data'!$P$475:$P$826,MATCH(RIGHT(X829,255),RIGHT('Disaggregation Data'!$J$475:$J$826,255),0))=0,"",INDEX('Disaggregation Data'!$P$475:$P$826,MATCH(RIGHT(X829,255),RIGHT('Disaggregation Data'!J$475:$J$826,255),0))),"")</f>
        <v/>
      </c>
      <c r="W829" s="497"/>
      <c r="X829" s="497" t="str">
        <f t="shared" si="52"/>
        <v/>
      </c>
      <c r="Y829" s="497">
        <f t="shared" si="53"/>
        <v>182</v>
      </c>
      <c r="Z829" s="497" t="str">
        <f t="shared" si="54"/>
        <v/>
      </c>
      <c r="AA829" s="497" t="b">
        <f t="shared" si="55"/>
        <v>0</v>
      </c>
      <c r="AB829" s="497" t="s">
        <v>2410</v>
      </c>
      <c r="AC829" s="497" t="str">
        <f t="array" ref="AC829">IFERROR(IF(INDEX('Disaggregation Records'!$G$95:$G$183,MATCH(LEFT(Z829,255),LEFT('Disaggregation Records'!$D$95:$D$183,255),0))=0,"",INDEX('Disaggregation Records'!$G$95:$G$183,MATCH(LEFT(Z829,255),LEFT('Disaggregation Records'!$D$95:$D$183,255),0))),"")</f>
        <v/>
      </c>
      <c r="AD829" s="497" t="s">
        <v>837</v>
      </c>
      <c r="AE829" s="218"/>
      <c r="AF829" s="494"/>
      <c r="AG829" s="494"/>
    </row>
    <row r="830" spans="1:33" ht="37.5" customHeight="1" x14ac:dyDescent="0.25">
      <c r="A830" s="367">
        <v>35</v>
      </c>
      <c r="B830" s="386" t="str">
        <f>IFERROR(VLOOKUP(A830,'Coverage Indicators - Section D'!$A$10:$Y$47,25,FALSE),"")</f>
        <v/>
      </c>
      <c r="C830" s="490" t="str">
        <f t="array" ref="C830">IFERROR(IF(INDEX('Disaggregation Records'!$E$95:$E$183,MATCH(RIGHT(Z830,255),RIGHT('Disaggregation Records'!$D$95:$D$183,255),0))=0,"",INDEX('Disaggregation Records'!$E$95:$E$183,MATCH(RIGHT(Z830,255),RIGHT('Disaggregation Records'!$D$95:$D$183,255),0))),"")</f>
        <v/>
      </c>
      <c r="D830" s="490" t="str">
        <f t="array" ref="D830">IFERROR(IF(INDEX('Disaggregation Records'!$F$95:$F$183,MATCH(RIGHT(Z830,255),RIGHT('Disaggregation Records'!$D$95:$D$183,255),0))=0,"",INDEX('Disaggregation Records'!$F$95:$F$183,MATCH(RIGHT(Z830,255),RIGHT('Disaggregation Records'!$D$95:$D$183,255),0))),"")</f>
        <v/>
      </c>
      <c r="E830" s="388" t="str">
        <f t="array" ref="E830">IFERROR(IF(INDEX('Disaggregation Data'!$K$475:$K$826,MATCH(RIGHT(X830,255),RIGHT('Disaggregation Data'!$J$475:$J$826,255),0))=0,"",INDEX('Disaggregation Data'!$K$475:$K$826,MATCH(RIGHT(X830,255),RIGHT('Disaggregation Data'!J$475:$J$826,255),0))),"")</f>
        <v/>
      </c>
      <c r="F830" s="389" t="str">
        <f t="array" ref="F830">IFERROR(IF(INDEX('Disaggregation Data'!$L$475:$L$826,MATCH(RIGHT(X830,255),RIGHT('Disaggregation Data'!$J$475:$J$826,255),0))=0,"",INDEX('Disaggregation Data'!$L$475:$L$826,MATCH(RIGHT(X830,255),RIGHT('Disaggregation Data'!J$475:$J$826,255),0))),"")</f>
        <v/>
      </c>
      <c r="G830" s="458" t="str">
        <f t="array" ref="G830">IFERROR(IF(INDEX('Disaggregation Data'!$M$475:$M$826,MATCH(RIGHT(X830,255),RIGHT('Disaggregation Data'!$J$475:$J$826,255),0))=0,(E830/F830)*100,INDEX('Disaggregation Data'!$M$475:$M$826,MATCH(RIGHT(X830,255),RIGHT('Disaggregation Data'!J$475:$J$826,255),0))),"")</f>
        <v/>
      </c>
      <c r="H830" s="392" t="str">
        <f t="array" ref="H830">IFERROR(IF(INDEX('Disaggregation Data'!$N$475:$N$826,MATCH(RIGHT(X830,255),RIGHT('Disaggregation Data'!$J$475:$J$826,255),0))=0,"",INDEX('Disaggregation Data'!$N$475:$N$826,MATCH(RIGHT(X830,255),RIGHT('Disaggregation Data'!J$475:$J$826,255),0))),"")</f>
        <v/>
      </c>
      <c r="I830" s="496"/>
      <c r="J830" s="496"/>
      <c r="K830" s="496"/>
      <c r="L830" s="496"/>
      <c r="M830" s="496"/>
      <c r="N830" s="496"/>
      <c r="O830" s="496"/>
      <c r="P830" s="496"/>
      <c r="Q830" s="496"/>
      <c r="R830" s="496"/>
      <c r="S830" s="496"/>
      <c r="T830" s="496"/>
      <c r="U830" s="392" t="str">
        <f t="array" ref="U830">IFERROR(IF(INDEX('Disaggregation Data'!$O$475:$O$826,MATCH(RIGHT(X830,255),RIGHT('Disaggregation Data'!$J$475:$J$826,255),0))=0,"",INDEX('Disaggregation Data'!$O$475:$O$826,MATCH(RIGHT(X830,255),RIGHT('Disaggregation Data'!J$475:$J$826,255),0))),"")</f>
        <v/>
      </c>
      <c r="V830" s="405" t="str">
        <f t="array" ref="V830">IFERROR(IF(INDEX('Disaggregation Data'!$P$475:$P$826,MATCH(RIGHT(X830,255),RIGHT('Disaggregation Data'!$J$475:$J$826,255),0))=0,"",INDEX('Disaggregation Data'!$P$475:$P$826,MATCH(RIGHT(X830,255),RIGHT('Disaggregation Data'!J$475:$J$826,255),0))),"")</f>
        <v/>
      </c>
      <c r="W830" s="497"/>
      <c r="X830" s="497" t="str">
        <f t="shared" si="52"/>
        <v/>
      </c>
      <c r="Y830" s="497">
        <f t="shared" si="53"/>
        <v>183</v>
      </c>
      <c r="Z830" s="497" t="str">
        <f t="shared" si="54"/>
        <v/>
      </c>
      <c r="AA830" s="497" t="b">
        <f t="shared" si="55"/>
        <v>0</v>
      </c>
      <c r="AB830" s="497" t="s">
        <v>2411</v>
      </c>
      <c r="AC830" s="497" t="str">
        <f t="array" ref="AC830">IFERROR(IF(INDEX('Disaggregation Records'!$G$95:$G$183,MATCH(LEFT(Z830,255),LEFT('Disaggregation Records'!$D$95:$D$183,255),0))=0,"",INDEX('Disaggregation Records'!$G$95:$G$183,MATCH(LEFT(Z830,255),LEFT('Disaggregation Records'!$D$95:$D$183,255),0))),"")</f>
        <v/>
      </c>
      <c r="AD830" s="497" t="s">
        <v>837</v>
      </c>
      <c r="AE830" s="218"/>
      <c r="AF830" s="494"/>
      <c r="AG830" s="494"/>
    </row>
    <row r="831" spans="1:33" ht="37.5" customHeight="1" x14ac:dyDescent="0.25">
      <c r="A831" s="367">
        <v>35</v>
      </c>
      <c r="B831" s="386" t="str">
        <f>IFERROR(VLOOKUP(A831,'Coverage Indicators - Section D'!$A$10:$Y$47,25,FALSE),"")</f>
        <v/>
      </c>
      <c r="C831" s="490" t="str">
        <f t="array" ref="C831">IFERROR(IF(INDEX('Disaggregation Records'!$E$95:$E$183,MATCH(RIGHT(Z831,255),RIGHT('Disaggregation Records'!$D$95:$D$183,255),0))=0,"",INDEX('Disaggregation Records'!$E$95:$E$183,MATCH(RIGHT(Z831,255),RIGHT('Disaggregation Records'!$D$95:$D$183,255),0))),"")</f>
        <v/>
      </c>
      <c r="D831" s="490" t="str">
        <f t="array" ref="D831">IFERROR(IF(INDEX('Disaggregation Records'!$F$95:$F$183,MATCH(RIGHT(Z831,255),RIGHT('Disaggregation Records'!$D$95:$D$183,255),0))=0,"",INDEX('Disaggregation Records'!$F$95:$F$183,MATCH(RIGHT(Z831,255),RIGHT('Disaggregation Records'!$D$95:$D$183,255),0))),"")</f>
        <v/>
      </c>
      <c r="E831" s="388" t="str">
        <f t="array" ref="E831">IFERROR(IF(INDEX('Disaggregation Data'!$K$475:$K$826,MATCH(RIGHT(X831,255),RIGHT('Disaggregation Data'!$J$475:$J$826,255),0))=0,"",INDEX('Disaggregation Data'!$K$475:$K$826,MATCH(RIGHT(X831,255),RIGHT('Disaggregation Data'!J$475:$J$826,255),0))),"")</f>
        <v/>
      </c>
      <c r="F831" s="389" t="str">
        <f t="array" ref="F831">IFERROR(IF(INDEX('Disaggregation Data'!$L$475:$L$826,MATCH(RIGHT(X831,255),RIGHT('Disaggregation Data'!$J$475:$J$826,255),0))=0,"",INDEX('Disaggregation Data'!$L$475:$L$826,MATCH(RIGHT(X831,255),RIGHT('Disaggregation Data'!J$475:$J$826,255),0))),"")</f>
        <v/>
      </c>
      <c r="G831" s="458" t="str">
        <f t="array" ref="G831">IFERROR(IF(INDEX('Disaggregation Data'!$M$475:$M$826,MATCH(RIGHT(X831,255),RIGHT('Disaggregation Data'!$J$475:$J$826,255),0))=0,(E831/F831)*100,INDEX('Disaggregation Data'!$M$475:$M$826,MATCH(RIGHT(X831,255),RIGHT('Disaggregation Data'!J$475:$J$826,255),0))),"")</f>
        <v/>
      </c>
      <c r="H831" s="392" t="str">
        <f t="array" ref="H831">IFERROR(IF(INDEX('Disaggregation Data'!$N$475:$N$826,MATCH(RIGHT(X831,255),RIGHT('Disaggregation Data'!$J$475:$J$826,255),0))=0,"",INDEX('Disaggregation Data'!$N$475:$N$826,MATCH(RIGHT(X831,255),RIGHT('Disaggregation Data'!J$475:$J$826,255),0))),"")</f>
        <v/>
      </c>
      <c r="I831" s="496"/>
      <c r="J831" s="496"/>
      <c r="K831" s="496"/>
      <c r="L831" s="496"/>
      <c r="M831" s="496"/>
      <c r="N831" s="496"/>
      <c r="O831" s="496"/>
      <c r="P831" s="496"/>
      <c r="Q831" s="496"/>
      <c r="R831" s="496"/>
      <c r="S831" s="496"/>
      <c r="T831" s="496"/>
      <c r="U831" s="392" t="str">
        <f t="array" ref="U831">IFERROR(IF(INDEX('Disaggregation Data'!$O$475:$O$826,MATCH(RIGHT(X831,255),RIGHT('Disaggregation Data'!$J$475:$J$826,255),0))=0,"",INDEX('Disaggregation Data'!$O$475:$O$826,MATCH(RIGHT(X831,255),RIGHT('Disaggregation Data'!J$475:$J$826,255),0))),"")</f>
        <v/>
      </c>
      <c r="V831" s="405" t="str">
        <f t="array" ref="V831">IFERROR(IF(INDEX('Disaggregation Data'!$P$475:$P$826,MATCH(RIGHT(X831,255),RIGHT('Disaggregation Data'!$J$475:$J$826,255),0))=0,"",INDEX('Disaggregation Data'!$P$475:$P$826,MATCH(RIGHT(X831,255),RIGHT('Disaggregation Data'!J$475:$J$826,255),0))),"")</f>
        <v/>
      </c>
      <c r="W831" s="497"/>
      <c r="X831" s="497" t="str">
        <f t="shared" si="52"/>
        <v/>
      </c>
      <c r="Y831" s="497">
        <f t="shared" si="53"/>
        <v>184</v>
      </c>
      <c r="Z831" s="497" t="str">
        <f t="shared" si="54"/>
        <v/>
      </c>
      <c r="AA831" s="497" t="b">
        <f t="shared" si="55"/>
        <v>0</v>
      </c>
      <c r="AB831" s="497" t="s">
        <v>2412</v>
      </c>
      <c r="AC831" s="497" t="str">
        <f t="array" ref="AC831">IFERROR(IF(INDEX('Disaggregation Records'!$G$95:$G$183,MATCH(LEFT(Z831,255),LEFT('Disaggregation Records'!$D$95:$D$183,255),0))=0,"",INDEX('Disaggregation Records'!$G$95:$G$183,MATCH(LEFT(Z831,255),LEFT('Disaggregation Records'!$D$95:$D$183,255),0))),"")</f>
        <v/>
      </c>
      <c r="AD831" s="497" t="s">
        <v>837</v>
      </c>
      <c r="AE831" s="218"/>
      <c r="AF831" s="494"/>
      <c r="AG831" s="494"/>
    </row>
    <row r="832" spans="1:33" ht="37.5" customHeight="1" x14ac:dyDescent="0.25">
      <c r="A832" s="367">
        <v>35</v>
      </c>
      <c r="B832" s="386" t="str">
        <f>IFERROR(VLOOKUP(A832,'Coverage Indicators - Section D'!$A$10:$Y$47,25,FALSE),"")</f>
        <v/>
      </c>
      <c r="C832" s="490" t="str">
        <f t="array" ref="C832">IFERROR(IF(INDEX('Disaggregation Records'!$E$95:$E$183,MATCH(RIGHT(Z832,255),RIGHT('Disaggregation Records'!$D$95:$D$183,255),0))=0,"",INDEX('Disaggregation Records'!$E$95:$E$183,MATCH(RIGHT(Z832,255),RIGHT('Disaggregation Records'!$D$95:$D$183,255),0))),"")</f>
        <v/>
      </c>
      <c r="D832" s="490" t="str">
        <f t="array" ref="D832">IFERROR(IF(INDEX('Disaggregation Records'!$F$95:$F$183,MATCH(RIGHT(Z832,255),RIGHT('Disaggregation Records'!$D$95:$D$183,255),0))=0,"",INDEX('Disaggregation Records'!$F$95:$F$183,MATCH(RIGHT(Z832,255),RIGHT('Disaggregation Records'!$D$95:$D$183,255),0))),"")</f>
        <v/>
      </c>
      <c r="E832" s="388" t="str">
        <f t="array" ref="E832">IFERROR(IF(INDEX('Disaggregation Data'!$K$475:$K$826,MATCH(RIGHT(X832,255),RIGHT('Disaggregation Data'!$J$475:$J$826,255),0))=0,"",INDEX('Disaggregation Data'!$K$475:$K$826,MATCH(RIGHT(X832,255),RIGHT('Disaggregation Data'!J$475:$J$826,255),0))),"")</f>
        <v/>
      </c>
      <c r="F832" s="389" t="str">
        <f t="array" ref="F832">IFERROR(IF(INDEX('Disaggregation Data'!$L$475:$L$826,MATCH(RIGHT(X832,255),RIGHT('Disaggregation Data'!$J$475:$J$826,255),0))=0,"",INDEX('Disaggregation Data'!$L$475:$L$826,MATCH(RIGHT(X832,255),RIGHT('Disaggregation Data'!J$475:$J$826,255),0))),"")</f>
        <v/>
      </c>
      <c r="G832" s="458" t="str">
        <f t="array" ref="G832">IFERROR(IF(INDEX('Disaggregation Data'!$M$475:$M$826,MATCH(RIGHT(X832,255),RIGHT('Disaggregation Data'!$J$475:$J$826,255),0))=0,(E832/F832)*100,INDEX('Disaggregation Data'!$M$475:$M$826,MATCH(RIGHT(X832,255),RIGHT('Disaggregation Data'!J$475:$J$826,255),0))),"")</f>
        <v/>
      </c>
      <c r="H832" s="392" t="str">
        <f t="array" ref="H832">IFERROR(IF(INDEX('Disaggregation Data'!$N$475:$N$826,MATCH(RIGHT(X832,255),RIGHT('Disaggregation Data'!$J$475:$J$826,255),0))=0,"",INDEX('Disaggregation Data'!$N$475:$N$826,MATCH(RIGHT(X832,255),RIGHT('Disaggregation Data'!J$475:$J$826,255),0))),"")</f>
        <v/>
      </c>
      <c r="I832" s="496"/>
      <c r="J832" s="496"/>
      <c r="K832" s="496"/>
      <c r="L832" s="496"/>
      <c r="M832" s="496"/>
      <c r="N832" s="496"/>
      <c r="O832" s="496"/>
      <c r="P832" s="496"/>
      <c r="Q832" s="496"/>
      <c r="R832" s="496"/>
      <c r="S832" s="496"/>
      <c r="T832" s="496"/>
      <c r="U832" s="392" t="str">
        <f t="array" ref="U832">IFERROR(IF(INDEX('Disaggregation Data'!$O$475:$O$826,MATCH(RIGHT(X832,255),RIGHT('Disaggregation Data'!$J$475:$J$826,255),0))=0,"",INDEX('Disaggregation Data'!$O$475:$O$826,MATCH(RIGHT(X832,255),RIGHT('Disaggregation Data'!J$475:$J$826,255),0))),"")</f>
        <v/>
      </c>
      <c r="V832" s="405" t="str">
        <f t="array" ref="V832">IFERROR(IF(INDEX('Disaggregation Data'!$P$475:$P$826,MATCH(RIGHT(X832,255),RIGHT('Disaggregation Data'!$J$475:$J$826,255),0))=0,"",INDEX('Disaggregation Data'!$P$475:$P$826,MATCH(RIGHT(X832,255),RIGHT('Disaggregation Data'!J$475:$J$826,255),0))),"")</f>
        <v/>
      </c>
      <c r="W832" s="497"/>
      <c r="X832" s="497" t="str">
        <f t="shared" si="52"/>
        <v/>
      </c>
      <c r="Y832" s="497">
        <f t="shared" si="53"/>
        <v>185</v>
      </c>
      <c r="Z832" s="497" t="str">
        <f t="shared" si="54"/>
        <v/>
      </c>
      <c r="AA832" s="497" t="b">
        <f t="shared" si="55"/>
        <v>0</v>
      </c>
      <c r="AB832" s="497" t="s">
        <v>2413</v>
      </c>
      <c r="AC832" s="497" t="str">
        <f t="array" ref="AC832">IFERROR(IF(INDEX('Disaggregation Records'!$G$95:$G$183,MATCH(LEFT(Z832,255),LEFT('Disaggregation Records'!$D$95:$D$183,255),0))=0,"",INDEX('Disaggregation Records'!$G$95:$G$183,MATCH(LEFT(Z832,255),LEFT('Disaggregation Records'!$D$95:$D$183,255),0))),"")</f>
        <v/>
      </c>
      <c r="AD832" s="497" t="s">
        <v>837</v>
      </c>
      <c r="AE832" s="218"/>
      <c r="AF832" s="494"/>
      <c r="AG832" s="494"/>
    </row>
    <row r="833" spans="1:33" ht="37.5" customHeight="1" x14ac:dyDescent="0.25">
      <c r="A833" s="367">
        <v>35</v>
      </c>
      <c r="B833" s="386" t="str">
        <f>IFERROR(VLOOKUP(A833,'Coverage Indicators - Section D'!$A$10:$Y$47,25,FALSE),"")</f>
        <v/>
      </c>
      <c r="C833" s="490" t="str">
        <f t="array" ref="C833">IFERROR(IF(INDEX('Disaggregation Records'!$E$95:$E$183,MATCH(RIGHT(Z833,255),RIGHT('Disaggregation Records'!$D$95:$D$183,255),0))=0,"",INDEX('Disaggregation Records'!$E$95:$E$183,MATCH(RIGHT(Z833,255),RIGHT('Disaggregation Records'!$D$95:$D$183,255),0))),"")</f>
        <v/>
      </c>
      <c r="D833" s="490" t="str">
        <f t="array" ref="D833">IFERROR(IF(INDEX('Disaggregation Records'!$F$95:$F$183,MATCH(RIGHT(Z833,255),RIGHT('Disaggregation Records'!$D$95:$D$183,255),0))=0,"",INDEX('Disaggregation Records'!$F$95:$F$183,MATCH(RIGHT(Z833,255),RIGHT('Disaggregation Records'!$D$95:$D$183,255),0))),"")</f>
        <v/>
      </c>
      <c r="E833" s="388" t="str">
        <f t="array" ref="E833">IFERROR(IF(INDEX('Disaggregation Data'!$K$475:$K$826,MATCH(RIGHT(X833,255),RIGHT('Disaggregation Data'!$J$475:$J$826,255),0))=0,"",INDEX('Disaggregation Data'!$K$475:$K$826,MATCH(RIGHT(X833,255),RIGHT('Disaggregation Data'!J$475:$J$826,255),0))),"")</f>
        <v/>
      </c>
      <c r="F833" s="389" t="str">
        <f t="array" ref="F833">IFERROR(IF(INDEX('Disaggregation Data'!$L$475:$L$826,MATCH(RIGHT(X833,255),RIGHT('Disaggregation Data'!$J$475:$J$826,255),0))=0,"",INDEX('Disaggregation Data'!$L$475:$L$826,MATCH(RIGHT(X833,255),RIGHT('Disaggregation Data'!J$475:$J$826,255),0))),"")</f>
        <v/>
      </c>
      <c r="G833" s="458" t="str">
        <f t="array" ref="G833">IFERROR(IF(INDEX('Disaggregation Data'!$M$475:$M$826,MATCH(RIGHT(X833,255),RIGHT('Disaggregation Data'!$J$475:$J$826,255),0))=0,(E833/F833)*100,INDEX('Disaggregation Data'!$M$475:$M$826,MATCH(RIGHT(X833,255),RIGHT('Disaggregation Data'!J$475:$J$826,255),0))),"")</f>
        <v/>
      </c>
      <c r="H833" s="392" t="str">
        <f t="array" ref="H833">IFERROR(IF(INDEX('Disaggregation Data'!$N$475:$N$826,MATCH(RIGHT(X833,255),RIGHT('Disaggregation Data'!$J$475:$J$826,255),0))=0,"",INDEX('Disaggregation Data'!$N$475:$N$826,MATCH(RIGHT(X833,255),RIGHT('Disaggregation Data'!J$475:$J$826,255),0))),"")</f>
        <v/>
      </c>
      <c r="I833" s="496"/>
      <c r="J833" s="496"/>
      <c r="K833" s="496"/>
      <c r="L833" s="496"/>
      <c r="M833" s="496"/>
      <c r="N833" s="496"/>
      <c r="O833" s="496"/>
      <c r="P833" s="496"/>
      <c r="Q833" s="496"/>
      <c r="R833" s="496"/>
      <c r="S833" s="496"/>
      <c r="T833" s="496"/>
      <c r="U833" s="392" t="str">
        <f t="array" ref="U833">IFERROR(IF(INDEX('Disaggregation Data'!$O$475:$O$826,MATCH(RIGHT(X833,255),RIGHT('Disaggregation Data'!$J$475:$J$826,255),0))=0,"",INDEX('Disaggregation Data'!$O$475:$O$826,MATCH(RIGHT(X833,255),RIGHT('Disaggregation Data'!J$475:$J$826,255),0))),"")</f>
        <v/>
      </c>
      <c r="V833" s="405" t="str">
        <f t="array" ref="V833">IFERROR(IF(INDEX('Disaggregation Data'!$P$475:$P$826,MATCH(RIGHT(X833,255),RIGHT('Disaggregation Data'!$J$475:$J$826,255),0))=0,"",INDEX('Disaggregation Data'!$P$475:$P$826,MATCH(RIGHT(X833,255),RIGHT('Disaggregation Data'!J$475:$J$826,255),0))),"")</f>
        <v/>
      </c>
      <c r="W833" s="497"/>
      <c r="X833" s="497" t="str">
        <f t="shared" si="52"/>
        <v/>
      </c>
      <c r="Y833" s="497">
        <f t="shared" si="53"/>
        <v>186</v>
      </c>
      <c r="Z833" s="497" t="str">
        <f t="shared" si="54"/>
        <v/>
      </c>
      <c r="AA833" s="497" t="b">
        <f t="shared" si="55"/>
        <v>0</v>
      </c>
      <c r="AB833" s="497" t="s">
        <v>2414</v>
      </c>
      <c r="AC833" s="497" t="str">
        <f t="array" ref="AC833">IFERROR(IF(INDEX('Disaggregation Records'!$G$95:$G$183,MATCH(LEFT(Z833,255),LEFT('Disaggregation Records'!$D$95:$D$183,255),0))=0,"",INDEX('Disaggregation Records'!$G$95:$G$183,MATCH(LEFT(Z833,255),LEFT('Disaggregation Records'!$D$95:$D$183,255),0))),"")</f>
        <v/>
      </c>
      <c r="AD833" s="497" t="s">
        <v>837</v>
      </c>
      <c r="AE833" s="218"/>
      <c r="AF833" s="494"/>
      <c r="AG833" s="494"/>
    </row>
    <row r="834" spans="1:33" ht="37.5" customHeight="1" x14ac:dyDescent="0.25">
      <c r="A834" s="367">
        <v>35</v>
      </c>
      <c r="B834" s="386" t="str">
        <f>IFERROR(VLOOKUP(A834,'Coverage Indicators - Section D'!$A$10:$Y$47,25,FALSE),"")</f>
        <v/>
      </c>
      <c r="C834" s="490" t="str">
        <f t="array" ref="C834">IFERROR(IF(INDEX('Disaggregation Records'!$E$95:$E$183,MATCH(RIGHT(Z834,255),RIGHT('Disaggregation Records'!$D$95:$D$183,255),0))=0,"",INDEX('Disaggregation Records'!$E$95:$E$183,MATCH(RIGHT(Z834,255),RIGHT('Disaggregation Records'!$D$95:$D$183,255),0))),"")</f>
        <v/>
      </c>
      <c r="D834" s="490" t="str">
        <f t="array" ref="D834">IFERROR(IF(INDEX('Disaggregation Records'!$F$95:$F$183,MATCH(RIGHT(Z834,255),RIGHT('Disaggregation Records'!$D$95:$D$183,255),0))=0,"",INDEX('Disaggregation Records'!$F$95:$F$183,MATCH(RIGHT(Z834,255),RIGHT('Disaggregation Records'!$D$95:$D$183,255),0))),"")</f>
        <v/>
      </c>
      <c r="E834" s="388" t="str">
        <f t="array" ref="E834">IFERROR(IF(INDEX('Disaggregation Data'!$K$475:$K$826,MATCH(RIGHT(X834,255),RIGHT('Disaggregation Data'!$J$475:$J$826,255),0))=0,"",INDEX('Disaggregation Data'!$K$475:$K$826,MATCH(RIGHT(X834,255),RIGHT('Disaggregation Data'!J$475:$J$826,255),0))),"")</f>
        <v/>
      </c>
      <c r="F834" s="389" t="str">
        <f t="array" ref="F834">IFERROR(IF(INDEX('Disaggregation Data'!$L$475:$L$826,MATCH(RIGHT(X834,255),RIGHT('Disaggregation Data'!$J$475:$J$826,255),0))=0,"",INDEX('Disaggregation Data'!$L$475:$L$826,MATCH(RIGHT(X834,255),RIGHT('Disaggregation Data'!J$475:$J$826,255),0))),"")</f>
        <v/>
      </c>
      <c r="G834" s="458" t="str">
        <f t="array" ref="G834">IFERROR(IF(INDEX('Disaggregation Data'!$M$475:$M$826,MATCH(RIGHT(X834,255),RIGHT('Disaggregation Data'!$J$475:$J$826,255),0))=0,(E834/F834)*100,INDEX('Disaggregation Data'!$M$475:$M$826,MATCH(RIGHT(X834,255),RIGHT('Disaggregation Data'!J$475:$J$826,255),0))),"")</f>
        <v/>
      </c>
      <c r="H834" s="392" t="str">
        <f t="array" ref="H834">IFERROR(IF(INDEX('Disaggregation Data'!$N$475:$N$826,MATCH(RIGHT(X834,255),RIGHT('Disaggregation Data'!$J$475:$J$826,255),0))=0,"",INDEX('Disaggregation Data'!$N$475:$N$826,MATCH(RIGHT(X834,255),RIGHT('Disaggregation Data'!J$475:$J$826,255),0))),"")</f>
        <v/>
      </c>
      <c r="I834" s="496"/>
      <c r="J834" s="496"/>
      <c r="K834" s="496"/>
      <c r="L834" s="496"/>
      <c r="M834" s="496"/>
      <c r="N834" s="496"/>
      <c r="O834" s="496"/>
      <c r="P834" s="496"/>
      <c r="Q834" s="496"/>
      <c r="R834" s="496"/>
      <c r="S834" s="496"/>
      <c r="T834" s="496"/>
      <c r="U834" s="392" t="str">
        <f t="array" ref="U834">IFERROR(IF(INDEX('Disaggregation Data'!$O$475:$O$826,MATCH(RIGHT(X834,255),RIGHT('Disaggregation Data'!$J$475:$J$826,255),0))=0,"",INDEX('Disaggregation Data'!$O$475:$O$826,MATCH(RIGHT(X834,255),RIGHT('Disaggregation Data'!J$475:$J$826,255),0))),"")</f>
        <v/>
      </c>
      <c r="V834" s="405" t="str">
        <f t="array" ref="V834">IFERROR(IF(INDEX('Disaggregation Data'!$P$475:$P$826,MATCH(RIGHT(X834,255),RIGHT('Disaggregation Data'!$J$475:$J$826,255),0))=0,"",INDEX('Disaggregation Data'!$P$475:$P$826,MATCH(RIGHT(X834,255),RIGHT('Disaggregation Data'!J$475:$J$826,255),0))),"")</f>
        <v/>
      </c>
      <c r="W834" s="497"/>
      <c r="X834" s="497" t="str">
        <f t="shared" si="52"/>
        <v/>
      </c>
      <c r="Y834" s="497">
        <f t="shared" si="53"/>
        <v>187</v>
      </c>
      <c r="Z834" s="497" t="str">
        <f t="shared" si="54"/>
        <v/>
      </c>
      <c r="AA834" s="497" t="b">
        <f t="shared" si="55"/>
        <v>0</v>
      </c>
      <c r="AB834" s="497" t="s">
        <v>2415</v>
      </c>
      <c r="AC834" s="497" t="str">
        <f t="array" ref="AC834">IFERROR(IF(INDEX('Disaggregation Records'!$G$95:$G$183,MATCH(LEFT(Z834,255),LEFT('Disaggregation Records'!$D$95:$D$183,255),0))=0,"",INDEX('Disaggregation Records'!$G$95:$G$183,MATCH(LEFT(Z834,255),LEFT('Disaggregation Records'!$D$95:$D$183,255),0))),"")</f>
        <v/>
      </c>
      <c r="AD834" s="497" t="s">
        <v>837</v>
      </c>
      <c r="AE834" s="218"/>
      <c r="AF834" s="494"/>
      <c r="AG834" s="494"/>
    </row>
    <row r="835" spans="1:33" ht="37.5" customHeight="1" x14ac:dyDescent="0.25">
      <c r="A835" s="367">
        <v>35</v>
      </c>
      <c r="B835" s="386" t="str">
        <f>IFERROR(VLOOKUP(A835,'Coverage Indicators - Section D'!$A$10:$Y$47,25,FALSE),"")</f>
        <v/>
      </c>
      <c r="C835" s="490" t="str">
        <f t="array" ref="C835">IFERROR(IF(INDEX('Disaggregation Records'!$E$95:$E$183,MATCH(RIGHT(Z835,255),RIGHT('Disaggregation Records'!$D$95:$D$183,255),0))=0,"",INDEX('Disaggregation Records'!$E$95:$E$183,MATCH(RIGHT(Z835,255),RIGHT('Disaggregation Records'!$D$95:$D$183,255),0))),"")</f>
        <v/>
      </c>
      <c r="D835" s="490" t="str">
        <f t="array" ref="D835">IFERROR(IF(INDEX('Disaggregation Records'!$F$95:$F$183,MATCH(RIGHT(Z835,255),RIGHT('Disaggregation Records'!$D$95:$D$183,255),0))=0,"",INDEX('Disaggregation Records'!$F$95:$F$183,MATCH(RIGHT(Z835,255),RIGHT('Disaggregation Records'!$D$95:$D$183,255),0))),"")</f>
        <v/>
      </c>
      <c r="E835" s="388" t="str">
        <f t="array" ref="E835">IFERROR(IF(INDEX('Disaggregation Data'!$K$475:$K$826,MATCH(RIGHT(X835,255),RIGHT('Disaggregation Data'!$J$475:$J$826,255),0))=0,"",INDEX('Disaggregation Data'!$K$475:$K$826,MATCH(RIGHT(X835,255),RIGHT('Disaggregation Data'!J$475:$J$826,255),0))),"")</f>
        <v/>
      </c>
      <c r="F835" s="389" t="str">
        <f t="array" ref="F835">IFERROR(IF(INDEX('Disaggregation Data'!$L$475:$L$826,MATCH(RIGHT(X835,255),RIGHT('Disaggregation Data'!$J$475:$J$826,255),0))=0,"",INDEX('Disaggregation Data'!$L$475:$L$826,MATCH(RIGHT(X835,255),RIGHT('Disaggregation Data'!J$475:$J$826,255),0))),"")</f>
        <v/>
      </c>
      <c r="G835" s="458" t="str">
        <f t="array" ref="G835">IFERROR(IF(INDEX('Disaggregation Data'!$M$475:$M$826,MATCH(RIGHT(X835,255),RIGHT('Disaggregation Data'!$J$475:$J$826,255),0))=0,(E835/F835)*100,INDEX('Disaggregation Data'!$M$475:$M$826,MATCH(RIGHT(X835,255),RIGHT('Disaggregation Data'!J$475:$J$826,255),0))),"")</f>
        <v/>
      </c>
      <c r="H835" s="392" t="str">
        <f t="array" ref="H835">IFERROR(IF(INDEX('Disaggregation Data'!$N$475:$N$826,MATCH(RIGHT(X835,255),RIGHT('Disaggregation Data'!$J$475:$J$826,255),0))=0,"",INDEX('Disaggregation Data'!$N$475:$N$826,MATCH(RIGHT(X835,255),RIGHT('Disaggregation Data'!J$475:$J$826,255),0))),"")</f>
        <v/>
      </c>
      <c r="I835" s="496"/>
      <c r="J835" s="496"/>
      <c r="K835" s="496"/>
      <c r="L835" s="496"/>
      <c r="M835" s="496"/>
      <c r="N835" s="496"/>
      <c r="O835" s="496"/>
      <c r="P835" s="496"/>
      <c r="Q835" s="496"/>
      <c r="R835" s="496"/>
      <c r="S835" s="496"/>
      <c r="T835" s="496"/>
      <c r="U835" s="392" t="str">
        <f t="array" ref="U835">IFERROR(IF(INDEX('Disaggregation Data'!$O$475:$O$826,MATCH(RIGHT(X835,255),RIGHT('Disaggregation Data'!$J$475:$J$826,255),0))=0,"",INDEX('Disaggregation Data'!$O$475:$O$826,MATCH(RIGHT(X835,255),RIGHT('Disaggregation Data'!J$475:$J$826,255),0))),"")</f>
        <v/>
      </c>
      <c r="V835" s="405" t="str">
        <f t="array" ref="V835">IFERROR(IF(INDEX('Disaggregation Data'!$P$475:$P$826,MATCH(RIGHT(X835,255),RIGHT('Disaggregation Data'!$J$475:$J$826,255),0))=0,"",INDEX('Disaggregation Data'!$P$475:$P$826,MATCH(RIGHT(X835,255),RIGHT('Disaggregation Data'!J$475:$J$826,255),0))),"")</f>
        <v/>
      </c>
      <c r="W835" s="497"/>
      <c r="X835" s="497" t="str">
        <f t="shared" si="52"/>
        <v/>
      </c>
      <c r="Y835" s="497">
        <f t="shared" si="53"/>
        <v>188</v>
      </c>
      <c r="Z835" s="497" t="str">
        <f t="shared" si="54"/>
        <v/>
      </c>
      <c r="AA835" s="497" t="b">
        <f t="shared" si="55"/>
        <v>0</v>
      </c>
      <c r="AB835" s="497" t="s">
        <v>2416</v>
      </c>
      <c r="AC835" s="497" t="str">
        <f t="array" ref="AC835">IFERROR(IF(INDEX('Disaggregation Records'!$G$95:$G$183,MATCH(LEFT(Z835,255),LEFT('Disaggregation Records'!$D$95:$D$183,255),0))=0,"",INDEX('Disaggregation Records'!$G$95:$G$183,MATCH(LEFT(Z835,255),LEFT('Disaggregation Records'!$D$95:$D$183,255),0))),"")</f>
        <v/>
      </c>
      <c r="AD835" s="497" t="s">
        <v>837</v>
      </c>
      <c r="AE835" s="218"/>
      <c r="AF835" s="494"/>
      <c r="AG835" s="494"/>
    </row>
    <row r="836" spans="1:33" ht="37.5" customHeight="1" x14ac:dyDescent="0.25">
      <c r="A836" s="367">
        <v>35</v>
      </c>
      <c r="B836" s="386" t="str">
        <f>IFERROR(VLOOKUP(A836,'Coverage Indicators - Section D'!$A$10:$Y$47,25,FALSE),"")</f>
        <v/>
      </c>
      <c r="C836" s="490" t="str">
        <f t="array" ref="C836">IFERROR(IF(INDEX('Disaggregation Records'!$E$95:$E$183,MATCH(RIGHT(Z836,255),RIGHT('Disaggregation Records'!$D$95:$D$183,255),0))=0,"",INDEX('Disaggregation Records'!$E$95:$E$183,MATCH(RIGHT(Z836,255),RIGHT('Disaggregation Records'!$D$95:$D$183,255),0))),"")</f>
        <v/>
      </c>
      <c r="D836" s="490" t="str">
        <f t="array" ref="D836">IFERROR(IF(INDEX('Disaggregation Records'!$F$95:$F$183,MATCH(RIGHT(Z836,255),RIGHT('Disaggregation Records'!$D$95:$D$183,255),0))=0,"",INDEX('Disaggregation Records'!$F$95:$F$183,MATCH(RIGHT(Z836,255),RIGHT('Disaggregation Records'!$D$95:$D$183,255),0))),"")</f>
        <v/>
      </c>
      <c r="E836" s="388" t="str">
        <f t="array" ref="E836">IFERROR(IF(INDEX('Disaggregation Data'!$K$475:$K$826,MATCH(RIGHT(X836,255),RIGHT('Disaggregation Data'!$J$475:$J$826,255),0))=0,"",INDEX('Disaggregation Data'!$K$475:$K$826,MATCH(RIGHT(X836,255),RIGHT('Disaggregation Data'!J$475:$J$826,255),0))),"")</f>
        <v/>
      </c>
      <c r="F836" s="389" t="str">
        <f t="array" ref="F836">IFERROR(IF(INDEX('Disaggregation Data'!$L$475:$L$826,MATCH(RIGHT(X836,255),RIGHT('Disaggregation Data'!$J$475:$J$826,255),0))=0,"",INDEX('Disaggregation Data'!$L$475:$L$826,MATCH(RIGHT(X836,255),RIGHT('Disaggregation Data'!J$475:$J$826,255),0))),"")</f>
        <v/>
      </c>
      <c r="G836" s="458" t="str">
        <f t="array" ref="G836">IFERROR(IF(INDEX('Disaggregation Data'!$M$475:$M$826,MATCH(RIGHT(X836,255),RIGHT('Disaggregation Data'!$J$475:$J$826,255),0))=0,(E836/F836)*100,INDEX('Disaggregation Data'!$M$475:$M$826,MATCH(RIGHT(X836,255),RIGHT('Disaggregation Data'!J$475:$J$826,255),0))),"")</f>
        <v/>
      </c>
      <c r="H836" s="392" t="str">
        <f t="array" ref="H836">IFERROR(IF(INDEX('Disaggregation Data'!$N$475:$N$826,MATCH(RIGHT(X836,255),RIGHT('Disaggregation Data'!$J$475:$J$826,255),0))=0,"",INDEX('Disaggregation Data'!$N$475:$N$826,MATCH(RIGHT(X836,255),RIGHT('Disaggregation Data'!J$475:$J$826,255),0))),"")</f>
        <v/>
      </c>
      <c r="I836" s="496"/>
      <c r="J836" s="496"/>
      <c r="K836" s="496"/>
      <c r="L836" s="496"/>
      <c r="M836" s="496"/>
      <c r="N836" s="496"/>
      <c r="O836" s="496"/>
      <c r="P836" s="496"/>
      <c r="Q836" s="496"/>
      <c r="R836" s="496"/>
      <c r="S836" s="496"/>
      <c r="T836" s="496"/>
      <c r="U836" s="392" t="str">
        <f t="array" ref="U836">IFERROR(IF(INDEX('Disaggregation Data'!$O$475:$O$826,MATCH(RIGHT(X836,255),RIGHT('Disaggregation Data'!$J$475:$J$826,255),0))=0,"",INDEX('Disaggregation Data'!$O$475:$O$826,MATCH(RIGHT(X836,255),RIGHT('Disaggregation Data'!J$475:$J$826,255),0))),"")</f>
        <v/>
      </c>
      <c r="V836" s="405" t="str">
        <f t="array" ref="V836">IFERROR(IF(INDEX('Disaggregation Data'!$P$475:$P$826,MATCH(RIGHT(X836,255),RIGHT('Disaggregation Data'!$J$475:$J$826,255),0))=0,"",INDEX('Disaggregation Data'!$P$475:$P$826,MATCH(RIGHT(X836,255),RIGHT('Disaggregation Data'!J$475:$J$826,255),0))),"")</f>
        <v/>
      </c>
      <c r="W836" s="497"/>
      <c r="X836" s="497" t="str">
        <f t="shared" si="52"/>
        <v/>
      </c>
      <c r="Y836" s="497">
        <f t="shared" si="53"/>
        <v>189</v>
      </c>
      <c r="Z836" s="497" t="str">
        <f t="shared" si="54"/>
        <v/>
      </c>
      <c r="AA836" s="497" t="b">
        <f t="shared" si="55"/>
        <v>0</v>
      </c>
      <c r="AB836" s="497" t="s">
        <v>2417</v>
      </c>
      <c r="AC836" s="497" t="str">
        <f t="array" ref="AC836">IFERROR(IF(INDEX('Disaggregation Records'!$G$95:$G$183,MATCH(LEFT(Z836,255),LEFT('Disaggregation Records'!$D$95:$D$183,255),0))=0,"",INDEX('Disaggregation Records'!$G$95:$G$183,MATCH(LEFT(Z836,255),LEFT('Disaggregation Records'!$D$95:$D$183,255),0))),"")</f>
        <v/>
      </c>
      <c r="AD836" s="497" t="s">
        <v>837</v>
      </c>
      <c r="AE836" s="218"/>
      <c r="AF836" s="494"/>
      <c r="AG836" s="494"/>
    </row>
    <row r="837" spans="1:33" ht="2.85" customHeight="1" thickBot="1" x14ac:dyDescent="0.3">
      <c r="A837" s="66"/>
      <c r="B837" s="67"/>
      <c r="C837" s="67"/>
      <c r="D837" s="67"/>
      <c r="E837" s="67"/>
      <c r="F837" s="67"/>
      <c r="G837" s="67"/>
      <c r="H837" s="67"/>
      <c r="I837" s="67"/>
      <c r="J837" s="67"/>
      <c r="K837" s="67"/>
      <c r="L837" s="67"/>
      <c r="M837" s="67"/>
      <c r="N837" s="67"/>
      <c r="O837" s="67"/>
      <c r="P837" s="67"/>
      <c r="Q837" s="67"/>
      <c r="R837" s="126"/>
      <c r="S837" s="126"/>
      <c r="T837" s="126"/>
      <c r="U837" s="126"/>
      <c r="V837" s="126"/>
      <c r="W837" s="126"/>
      <c r="X837" s="126"/>
      <c r="Y837" s="126"/>
      <c r="Z837" s="126"/>
      <c r="AA837" s="126"/>
      <c r="AB837" s="126"/>
      <c r="AC837" s="126" t="s">
        <v>238</v>
      </c>
      <c r="AD837" s="126"/>
      <c r="AE837" s="61"/>
      <c r="AF837" s="291"/>
      <c r="AG837" s="291"/>
    </row>
    <row r="838" spans="1:33" ht="30" customHeight="1" x14ac:dyDescent="0.25">
      <c r="AF838" s="291"/>
      <c r="AG838" s="291"/>
    </row>
    <row r="839" spans="1:33" ht="30" customHeight="1" x14ac:dyDescent="0.25"/>
    <row r="840" spans="1:33" ht="30" customHeight="1" x14ac:dyDescent="0.25"/>
    <row r="841" spans="1:33" x14ac:dyDescent="0.25">
      <c r="A841" s="68" t="s">
        <v>130</v>
      </c>
    </row>
  </sheetData>
  <sheetProtection algorithmName="SHA-512" hashValue="2YqUWc0McuDukiuy2BQRxcjh6eYEW8+sNVbMqCQ3UTV0jgCcviOtogMz4RP/E8tbP74txSut43D0XBOfp17aNA==" saltValue="gVezuaqaKBmgvVUVx/+DcA==" spinCount="100000" sheet="1" objects="1" scenarios="1" formatCells="0" formatRows="0" sort="0" autoFilter="0"/>
  <mergeCells count="5">
    <mergeCell ref="A1:H2"/>
    <mergeCell ref="A6:H6"/>
    <mergeCell ref="A245:H245"/>
    <mergeCell ref="A484:Q484"/>
    <mergeCell ref="R484:U484"/>
  </mergeCells>
  <conditionalFormatting sqref="A8:D238">
    <cfRule type="expression" dxfId="135" priority="91">
      <formula>MOD($A8,2)=1</formula>
    </cfRule>
    <cfRule type="expression" dxfId="134" priority="92">
      <formula>MOD($A8,2)=0</formula>
    </cfRule>
  </conditionalFormatting>
  <conditionalFormatting sqref="A247:D477">
    <cfRule type="expression" dxfId="133" priority="89">
      <formula>MOD($A8,2)=1</formula>
    </cfRule>
    <cfRule type="expression" dxfId="132" priority="90">
      <formula>MOD($A247,2)=0</formula>
    </cfRule>
  </conditionalFormatting>
  <conditionalFormatting sqref="A486:D836">
    <cfRule type="expression" dxfId="131" priority="87">
      <formula>MOD($A486,2)=1</formula>
    </cfRule>
    <cfRule type="expression" dxfId="130" priority="88">
      <formula>MOD($A486,2)=0</formula>
    </cfRule>
  </conditionalFormatting>
  <conditionalFormatting sqref="J486:Q556 A8:H8 A247:H247 A486:H556 A17:H18 A9:D16 A21:H28 A19:D20 A31:H38 A29:D30 A41:H238 A39:D40 A262:H267 A248:D261 A270:H277 A268:D269 A282:H477 A278:D281 A571:H606 A557:D570 J571:Q836 A615:H636 A607:D614 F607:H614 A641:H836 A637:D640 F637:H640">
    <cfRule type="expression" dxfId="129" priority="86">
      <formula>$C8=""</formula>
    </cfRule>
  </conditionalFormatting>
  <conditionalFormatting sqref="V486:V556 V571:V836">
    <cfRule type="expression" dxfId="128" priority="85">
      <formula>$C486=""</formula>
    </cfRule>
  </conditionalFormatting>
  <conditionalFormatting sqref="U486:U556 U571:U836">
    <cfRule type="expression" dxfId="127" priority="84">
      <formula>$C486=""</formula>
    </cfRule>
  </conditionalFormatting>
  <conditionalFormatting sqref="I486:I556 I571:I836">
    <cfRule type="expression" dxfId="126" priority="83">
      <formula>$C486=""</formula>
    </cfRule>
  </conditionalFormatting>
  <conditionalFormatting sqref="R486:S556 R571:S836">
    <cfRule type="expression" dxfId="125" priority="82">
      <formula>$C486=""</formula>
    </cfRule>
  </conditionalFormatting>
  <conditionalFormatting sqref="T486:T556 T571:T836">
    <cfRule type="expression" dxfId="124" priority="81">
      <formula>$C486=""</formula>
    </cfRule>
  </conditionalFormatting>
  <conditionalFormatting sqref="A8:H8 U8:V16 A247:H247 U247:V255 A9:D16 A248:D255">
    <cfRule type="expression" dxfId="123" priority="80">
      <formula>$O8:$O239="[Record ID]"</formula>
    </cfRule>
  </conditionalFormatting>
  <conditionalFormatting sqref="A486:V556 A571:V606 A557:D570 A607:D614 F607:V614 A615:V636 A641:V836 A637:D640 F637:V640">
    <cfRule type="expression" dxfId="122" priority="78">
      <formula>$AB486:$AB837="[Record ID]"</formula>
    </cfRule>
  </conditionalFormatting>
  <conditionalFormatting sqref="U8:U238">
    <cfRule type="expression" dxfId="121" priority="77">
      <formula>$C8=""</formula>
    </cfRule>
  </conditionalFormatting>
  <conditionalFormatting sqref="V8:V238">
    <cfRule type="expression" dxfId="120" priority="75">
      <formula>$C8=""</formula>
    </cfRule>
  </conditionalFormatting>
  <conditionalFormatting sqref="U247:U477">
    <cfRule type="expression" dxfId="119" priority="73">
      <formula>$C247=""</formula>
    </cfRule>
  </conditionalFormatting>
  <conditionalFormatting sqref="V247:V477">
    <cfRule type="expression" dxfId="118" priority="71">
      <formula>$C247=""</formula>
    </cfRule>
  </conditionalFormatting>
  <conditionalFormatting sqref="AF486:AG836">
    <cfRule type="expression" dxfId="117" priority="65">
      <formula>$C486=""</formula>
    </cfRule>
  </conditionalFormatting>
  <conditionalFormatting sqref="AF486:AG836">
    <cfRule type="expression" dxfId="116" priority="64">
      <formula>$AB486:$AB837="[Record ID]"</formula>
    </cfRule>
  </conditionalFormatting>
  <conditionalFormatting sqref="A17:H18 U17:V25 A21:H25 A19:D20">
    <cfRule type="expression" dxfId="115" priority="113">
      <formula>$O17:$O478="[Record ID]"</formula>
    </cfRule>
  </conditionalFormatting>
  <conditionalFormatting sqref="A262:H267 U256:V477 A256:D261 A270:H277 A268:D269 A282:H477 A278:D281">
    <cfRule type="expression" dxfId="114" priority="115">
      <formula>$O256:$O837="[Record ID]"</formula>
    </cfRule>
  </conditionalFormatting>
  <conditionalFormatting sqref="A26:H28 U26:V238 A31:H38 A29:D30 A41:H238 A39:D40">
    <cfRule type="expression" dxfId="113" priority="121">
      <formula>$O26:$O837="[Record ID]"</formula>
    </cfRule>
  </conditionalFormatting>
  <conditionalFormatting sqref="E9:H14 E15:F16 H15:H16">
    <cfRule type="expression" dxfId="112" priority="63">
      <formula>$C9=""</formula>
    </cfRule>
  </conditionalFormatting>
  <conditionalFormatting sqref="E9:H14 E15:F16 H15:H16">
    <cfRule type="expression" dxfId="111" priority="62">
      <formula>$O9:$O160="[Record ID]"</formula>
    </cfRule>
  </conditionalFormatting>
  <conditionalFormatting sqref="G15">
    <cfRule type="expression" dxfId="110" priority="61">
      <formula>$AO$8="Deactivate"</formula>
    </cfRule>
  </conditionalFormatting>
  <conditionalFormatting sqref="G15">
    <cfRule type="expression" dxfId="109" priority="60">
      <formula>$W15:$W32="[Record ID]"</formula>
    </cfRule>
  </conditionalFormatting>
  <conditionalFormatting sqref="G16">
    <cfRule type="expression" dxfId="108" priority="59">
      <formula>$AO$8="Deactivate"</formula>
    </cfRule>
  </conditionalFormatting>
  <conditionalFormatting sqref="G16">
    <cfRule type="expression" dxfId="107" priority="58">
      <formula>$W16:$W33="[Record ID]"</formula>
    </cfRule>
  </conditionalFormatting>
  <conditionalFormatting sqref="E19:H20">
    <cfRule type="expression" dxfId="106" priority="56">
      <formula>$C19=""</formula>
    </cfRule>
  </conditionalFormatting>
  <conditionalFormatting sqref="E19:H20">
    <cfRule type="expression" dxfId="105" priority="57">
      <formula>$O19:$O320="[Record ID]"</formula>
    </cfRule>
  </conditionalFormatting>
  <conditionalFormatting sqref="H19:H20">
    <cfRule type="expression" dxfId="104" priority="55">
      <formula>$O19:$O170="[Record ID]"</formula>
    </cfRule>
  </conditionalFormatting>
  <conditionalFormatting sqref="E29:H30">
    <cfRule type="expression" dxfId="103" priority="53">
      <formula>$C29=""</formula>
    </cfRule>
  </conditionalFormatting>
  <conditionalFormatting sqref="E29:H30">
    <cfRule type="expression" dxfId="102" priority="54">
      <formula>$O29:$O480="[Record ID]"</formula>
    </cfRule>
  </conditionalFormatting>
  <conditionalFormatting sqref="G29:G30">
    <cfRule type="expression" dxfId="101" priority="52">
      <formula>$O29:$O330="[Record ID]"</formula>
    </cfRule>
  </conditionalFormatting>
  <conditionalFormatting sqref="H29:H30">
    <cfRule type="expression" dxfId="100" priority="51">
      <formula>$O29:$O330="[Record ID]"</formula>
    </cfRule>
  </conditionalFormatting>
  <conditionalFormatting sqref="H29:H30">
    <cfRule type="expression" dxfId="99" priority="50">
      <formula>$O29:$O180="[Record ID]"</formula>
    </cfRule>
  </conditionalFormatting>
  <conditionalFormatting sqref="E39:H40">
    <cfRule type="expression" dxfId="98" priority="48">
      <formula>$C39=""</formula>
    </cfRule>
  </conditionalFormatting>
  <conditionalFormatting sqref="E39:H40">
    <cfRule type="expression" dxfId="97" priority="49">
      <formula>$O39:$O490="[Record ID]"</formula>
    </cfRule>
  </conditionalFormatting>
  <conditionalFormatting sqref="G39:G40">
    <cfRule type="expression" dxfId="96" priority="47">
      <formula>$O39:$O340="[Record ID]"</formula>
    </cfRule>
  </conditionalFormatting>
  <conditionalFormatting sqref="H39:H40">
    <cfRule type="expression" dxfId="95" priority="46">
      <formula>$O39:$O340="[Record ID]"</formula>
    </cfRule>
  </conditionalFormatting>
  <conditionalFormatting sqref="H39:H40">
    <cfRule type="expression" dxfId="94" priority="45">
      <formula>$O39:$O190="[Record ID]"</formula>
    </cfRule>
  </conditionalFormatting>
  <conditionalFormatting sqref="E250:H252 E248:F249 E253:F254 H253:H254 E255:H261 H248:H249">
    <cfRule type="expression" dxfId="93" priority="43">
      <formula>$C248=""</formula>
    </cfRule>
  </conditionalFormatting>
  <conditionalFormatting sqref="E250:H252 E248:F249 E255:H255 E253:F254 H253:H254 H248:H249">
    <cfRule type="expression" dxfId="92" priority="42">
      <formula>$O248:$O399="[Record ID]"</formula>
    </cfRule>
  </conditionalFormatting>
  <conditionalFormatting sqref="E256:H261">
    <cfRule type="expression" dxfId="91" priority="44">
      <formula>$O256:$O557="[Record ID]"</formula>
    </cfRule>
  </conditionalFormatting>
  <conditionalFormatting sqref="G248">
    <cfRule type="expression" dxfId="90" priority="41">
      <formula>$AO$8="Deactivate"</formula>
    </cfRule>
  </conditionalFormatting>
  <conditionalFormatting sqref="G248">
    <cfRule type="expression" dxfId="89" priority="40">
      <formula>$W248:$W265="[Record ID]"</formula>
    </cfRule>
  </conditionalFormatting>
  <conditionalFormatting sqref="G249">
    <cfRule type="expression" dxfId="88" priority="39">
      <formula>$AO$8="Deactivate"</formula>
    </cfRule>
  </conditionalFormatting>
  <conditionalFormatting sqref="G249">
    <cfRule type="expression" dxfId="87" priority="38">
      <formula>$W249:$W266="[Record ID]"</formula>
    </cfRule>
  </conditionalFormatting>
  <conditionalFormatting sqref="G253">
    <cfRule type="expression" dxfId="86" priority="37">
      <formula>$AO$8="Deactivate"</formula>
    </cfRule>
  </conditionalFormatting>
  <conditionalFormatting sqref="G253">
    <cfRule type="expression" dxfId="85" priority="36">
      <formula>$W253:$W270="[Record ID]"</formula>
    </cfRule>
  </conditionalFormatting>
  <conditionalFormatting sqref="G254">
    <cfRule type="expression" dxfId="84" priority="35">
      <formula>$AO$8="Deactivate"</formula>
    </cfRule>
  </conditionalFormatting>
  <conditionalFormatting sqref="G254">
    <cfRule type="expression" dxfId="83" priority="34">
      <formula>$W254:$W271="[Record ID]"</formula>
    </cfRule>
  </conditionalFormatting>
  <conditionalFormatting sqref="E258">
    <cfRule type="expression" dxfId="82" priority="33">
      <formula>$O258:$O409="[Record ID]"</formula>
    </cfRule>
  </conditionalFormatting>
  <conditionalFormatting sqref="E259:E261">
    <cfRule type="expression" dxfId="81" priority="32">
      <formula>$O259:$O410="[Record ID]"</formula>
    </cfRule>
  </conditionalFormatting>
  <conditionalFormatting sqref="H258:H261">
    <cfRule type="expression" dxfId="80" priority="31">
      <formula>$O258:$O409="[Record ID]"</formula>
    </cfRule>
  </conditionalFormatting>
  <conditionalFormatting sqref="E268:H269">
    <cfRule type="expression" dxfId="79" priority="29">
      <formula>$C268=""</formula>
    </cfRule>
  </conditionalFormatting>
  <conditionalFormatting sqref="E268:H269">
    <cfRule type="expression" dxfId="78" priority="30">
      <formula>$O268:$O569="[Record ID]"</formula>
    </cfRule>
  </conditionalFormatting>
  <conditionalFormatting sqref="E268:E269">
    <cfRule type="expression" dxfId="77" priority="28">
      <formula>$O268:$O419="[Record ID]"</formula>
    </cfRule>
  </conditionalFormatting>
  <conditionalFormatting sqref="H268:H269">
    <cfRule type="expression" dxfId="76" priority="27">
      <formula>$O268:$O419="[Record ID]"</formula>
    </cfRule>
  </conditionalFormatting>
  <conditionalFormatting sqref="E278:H281">
    <cfRule type="expression" dxfId="75" priority="25">
      <formula>$C278=""</formula>
    </cfRule>
  </conditionalFormatting>
  <conditionalFormatting sqref="E278:H281">
    <cfRule type="expression" dxfId="74" priority="26">
      <formula>$O278:$O579="[Record ID]"</formula>
    </cfRule>
  </conditionalFormatting>
  <conditionalFormatting sqref="E278:E281">
    <cfRule type="expression" dxfId="73" priority="24">
      <formula>$O278:$O429="[Record ID]"</formula>
    </cfRule>
  </conditionalFormatting>
  <conditionalFormatting sqref="H278:H281">
    <cfRule type="expression" dxfId="72" priority="23">
      <formula>$O278:$O429="[Record ID]"</formula>
    </cfRule>
  </conditionalFormatting>
  <conditionalFormatting sqref="J557:Q570 E557:H570">
    <cfRule type="expression" dxfId="71" priority="22">
      <formula>$C557=""</formula>
    </cfRule>
  </conditionalFormatting>
  <conditionalFormatting sqref="V557:V570">
    <cfRule type="expression" dxfId="70" priority="21">
      <formula>$C557=""</formula>
    </cfRule>
  </conditionalFormatting>
  <conditionalFormatting sqref="I557:I570">
    <cfRule type="expression" dxfId="69" priority="20">
      <formula>$C557=""</formula>
    </cfRule>
  </conditionalFormatting>
  <conditionalFormatting sqref="R557:S570">
    <cfRule type="expression" dxfId="68" priority="19">
      <formula>$C557=""</formula>
    </cfRule>
  </conditionalFormatting>
  <conditionalFormatting sqref="T557:T570">
    <cfRule type="expression" dxfId="67" priority="18">
      <formula>$C557=""</formula>
    </cfRule>
  </conditionalFormatting>
  <conditionalFormatting sqref="E557:T570 V557:V570">
    <cfRule type="expression" dxfId="66" priority="17">
      <formula>$AB557:$AB708="[Record ID]"</formula>
    </cfRule>
  </conditionalFormatting>
  <conditionalFormatting sqref="U557">
    <cfRule type="expression" dxfId="65" priority="15">
      <formula>$AO$8="Deactivate"</formula>
    </cfRule>
  </conditionalFormatting>
  <conditionalFormatting sqref="U557">
    <cfRule type="expression" dxfId="64" priority="16">
      <formula>$AF557:$AF663="[Record ID]"</formula>
    </cfRule>
  </conditionalFormatting>
  <conditionalFormatting sqref="U558">
    <cfRule type="expression" dxfId="63" priority="13">
      <formula>$AO$8="Deactivate"</formula>
    </cfRule>
  </conditionalFormatting>
  <conditionalFormatting sqref="U558">
    <cfRule type="expression" dxfId="62" priority="14">
      <formula>$AF558:$AF664="[Record ID]"</formula>
    </cfRule>
  </conditionalFormatting>
  <conditionalFormatting sqref="U565:U566">
    <cfRule type="expression" dxfId="61" priority="11">
      <formula>$AO$8="Deactivate"</formula>
    </cfRule>
  </conditionalFormatting>
  <conditionalFormatting sqref="U565:U566">
    <cfRule type="expression" dxfId="60" priority="12">
      <formula>$AF565:$AF671="[Record ID]"</formula>
    </cfRule>
  </conditionalFormatting>
  <conditionalFormatting sqref="U567">
    <cfRule type="expression" dxfId="59" priority="10">
      <formula>$AO$8="Deactivate"</formula>
    </cfRule>
  </conditionalFormatting>
  <conditionalFormatting sqref="U567">
    <cfRule type="expression" dxfId="58" priority="9">
      <formula>$W567:$W584="[Record ID]"</formula>
    </cfRule>
  </conditionalFormatting>
  <conditionalFormatting sqref="U568:U570">
    <cfRule type="expression" dxfId="57" priority="8">
      <formula>$AO$8="Deactivate"</formula>
    </cfRule>
  </conditionalFormatting>
  <conditionalFormatting sqref="U568:U570">
    <cfRule type="expression" dxfId="56" priority="7">
      <formula>$W568:$W585="[Record ID]"</formula>
    </cfRule>
  </conditionalFormatting>
  <conditionalFormatting sqref="U559:U564">
    <cfRule type="expression" dxfId="55" priority="5">
      <formula>$AO$8="Deactivate"</formula>
    </cfRule>
  </conditionalFormatting>
  <conditionalFormatting sqref="U559:U564">
    <cfRule type="expression" dxfId="54" priority="6">
      <formula>$AF559:$AF665="[Record ID]"</formula>
    </cfRule>
  </conditionalFormatting>
  <conditionalFormatting sqref="E607:E614">
    <cfRule type="expression" dxfId="53" priority="4">
      <formula>$C607=""</formula>
    </cfRule>
  </conditionalFormatting>
  <conditionalFormatting sqref="E607:E614">
    <cfRule type="expression" dxfId="52" priority="3">
      <formula>$AB607:$AB958="[Record ID]"</formula>
    </cfRule>
  </conditionalFormatting>
  <conditionalFormatting sqref="E637:E640">
    <cfRule type="expression" dxfId="51" priority="2">
      <formula>$C637=""</formula>
    </cfRule>
  </conditionalFormatting>
  <conditionalFormatting sqref="E637:E640">
    <cfRule type="expression" dxfId="50" priority="1">
      <formula>$AB637:$AB988="[Record ID]"</formula>
    </cfRule>
  </conditionalFormatting>
  <dataValidations count="16">
    <dataValidation type="textLength" allowBlank="1" showInputMessage="1" showErrorMessage="1" errorTitle="Entered information is too long" error="Information entered here is limited to 20 characters. Please capture further details in Comments." sqref="E8:E238 E247:E477">
      <formula1>0</formula1>
      <formula2>20</formula2>
    </dataValidation>
    <dataValidation type="textLength" allowBlank="1" showInputMessage="1" showErrorMessage="1" errorTitle="Entered information is too long" error="Information entered here is limited to 4000 characters. Please capture further details in Comments." sqref="G247:G477 G8:G238 U486:U836">
      <formula1>0</formula1>
      <formula2>4000</formula2>
    </dataValidation>
    <dataValidation type="textLength" allowBlank="1" showInputMessage="1" showErrorMessage="1" errorTitle="Entered information is too long" error="Information entered here is limited to 255 characters. Please capture further details in Comments." sqref="H8:H238">
      <formula1>0</formula1>
      <formula2>255</formula2>
    </dataValidation>
    <dataValidation type="textLength" allowBlank="1" showInputMessage="1" showErrorMessage="1" errorTitle="Enteredinformation is too long" error="Information entered here is limited to 32768 characters. Please capture further details in Comments." sqref="H247:H477">
      <formula1>0</formula1>
      <formula2>32768</formula2>
    </dataValidation>
    <dataValidation type="textLength" allowBlank="1" showInputMessage="1" showErrorMessage="1" errorTitle="Entered information is too long" error="Information entered here is limited to 32768 characters. Please capture further details in Comments." sqref="V486:V836">
      <formula1>0</formula1>
      <formula2>32768</formula2>
    </dataValidation>
    <dataValidation type="decimal" allowBlank="1" showInputMessage="1" showErrorMessage="1" errorTitle="X-Author for Excel" error="Please enter a valid numeric value. Valid range for Impact Indicator Number is -1E+18 to 1E+18." promptTitle="X-Author for Excel" sqref="A8:A238">
      <formula1>-1000000000000000000</formula1>
      <formula2>1000000000000000000</formula2>
    </dataValidation>
    <dataValidation type="list" allowBlank="1" showInputMessage="1" showErrorMessage="1" errorTitle="X-Author for Excel" error="Please select a value from the drop-down." promptTitle="X-Author for Excel" sqref="F8:F238">
      <formula1>IF(IFERROR(ROWS(INDIRECT(SUBSTITUTE("AIM_Impact_Disaggregation__c.AIM_Baseline_Year__c"," ","_"))),-1) &lt; 0, XAuthorInvalidPicklistData,INDIRECT(SUBSTITUTE("AIM_Impact_Disaggregation__c.AIM_Baseline_Year__c"," ","_")))</formula1>
    </dataValidation>
    <dataValidation type="custom" allowBlank="1" showInputMessage="1" showErrorMessage="1" errorTitle="X-Author for Excel" error="Id and Lookup fields are not editable." promptTitle="X-Author for Excel" sqref="O8:O238 I8:J238 O247:O477 I247:J477 AB486:AD836">
      <formula1>""</formula1>
    </dataValidation>
    <dataValidation type="list" allowBlank="1" showInputMessage="1" showErrorMessage="1" errorTitle="X-Author for Excel" error="Please select either TRUE or FALSE from the dropdown." promptTitle="X-Author for Excel" sqref="N8:N238 N247:N477 AA486:AA836">
      <formula1>"TRUE,FALSE"</formula1>
    </dataValidation>
    <dataValidation type="decimal" allowBlank="1" showInputMessage="1" showErrorMessage="1" errorTitle="X-Author for Excel" error="Please enter a valid numeric value. Valid range for Outcome Indicator Number is -1E+18 to 1E+18." promptTitle="X-Author for Excel" sqref="A247:A477">
      <formula1>-1000000000000000000</formula1>
      <formula2>1000000000000000000</formula2>
    </dataValidation>
    <dataValidation type="list" allowBlank="1" showInputMessage="1" showErrorMessage="1" errorTitle="X-Author for Excel" error="Please select a value from the drop-down." promptTitle="X-Author for Excel" sqref="F247:F477">
      <formula1>IF(IFERROR(ROWS(INDIRECT(SUBSTITUTE("AIM_Outcome_Disaggregation__c.AIM_Baseline_Year__c"," ","_"))),-1) &lt; 0, XAuthorInvalidPicklistData,INDIRECT(SUBSTITUTE("AIM_Outcome_Disaggregation__c.AIM_Baseline_Year__c"," ","_")))</formula1>
    </dataValidation>
    <dataValidation type="decimal" allowBlank="1" showInputMessage="1" showErrorMessage="1" errorTitle="X-Author for Excel" error="Please enter a valid numeric value. Valid range for Coverage Indicator Number is -1E+18 to 1E+18." promptTitle="X-Author for Excel" sqref="A486:A836">
      <formula1>-1000000000000000000</formula1>
      <formula2>1000000000000000000</formula2>
    </dataValidation>
    <dataValidation type="decimal" allowBlank="1" showInputMessage="1" showErrorMessage="1" errorTitle="X-Author for Excel" error="Please enter a valid numeric value. Valid range for Baseline N# is -10000000000 to 10000000000." promptTitle="X-Author for Excel" sqref="E486:E836">
      <formula1>-10000000000</formula1>
      <formula2>10000000000</formula2>
    </dataValidation>
    <dataValidation type="decimal" allowBlank="1" showInputMessage="1" showErrorMessage="1" errorTitle="X-Author for Excel" error="Please enter a valid numeric value. Valid range for Baseline D# is -10000000000 to 10000000000." promptTitle="X-Author for Excel" sqref="F486:F836">
      <formula1>-10000000000</formula1>
      <formula2>10000000000</formula2>
    </dataValidation>
    <dataValidation type="decimal" allowBlank="1" showInputMessage="1" showErrorMessage="1" errorTitle="X-Author for Excel" error="Please enter a valid numeric value. Valid range for Baseline % is -99999.99 to 99999.99." promptTitle="X-Author for Excel" sqref="G486:G836">
      <formula1>-99999.99</formula1>
      <formula2>99999.99</formula2>
    </dataValidation>
    <dataValidation type="list" allowBlank="1" showInputMessage="1" showErrorMessage="1" errorTitle="X-Author for Excel" error="Please select a value from the drop-down." promptTitle="X-Author for Excel" sqref="H486:H836">
      <formula1>IF(IFERROR(ROWS(INDIRECT(SUBSTITUTE("AIM_Coverage_Disaggregation__c.AIM_Year__c"," ","_"))),-1) &lt; 0, XAuthorInvalidPicklistData,INDIRECT(SUBSTITUTE("AIM_Coverage_Disaggregation__c.AIM_Year__c"," ","_")))</formula1>
    </dataValidation>
  </dataValidations>
  <hyperlinks>
    <hyperlink ref="D4" location="_e6620337_bf44_48f3_a7fd_0125cc2c6be7" display="Coverage"/>
    <hyperlink ref="B4" location="_b9c6b527_c2c5_4200_bb21_b9257f2bb2c1" display="Impact "/>
    <hyperlink ref="C4" location="_a395564a_2e4f_42b7_9d4d_76ed548224d3" display="Outcome "/>
    <hyperlink ref="A841" location="' Disaggregation - Section E'!A4" display="' Disaggregation - Section E'!A4"/>
  </hyperlinks>
  <pageMargins left="0.7" right="0.7" top="0.75" bottom="0.75" header="0.3" footer="0.3"/>
  <pageSetup paperSize="8" scale="45" fitToHeight="0" orientation="landscape" r:id="rId1"/>
  <rowBreaks count="1" manualBreakCount="1">
    <brk id="485" max="32" man="1"/>
  </rowBreaks>
  <colBreaks count="1" manualBreakCount="1">
    <brk id="4" max="30"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W580"/>
  <sheetViews>
    <sheetView showGridLines="0" zoomScale="55" zoomScaleNormal="55" workbookViewId="0">
      <selection activeCell="P18" sqref="P18"/>
    </sheetView>
  </sheetViews>
  <sheetFormatPr defaultColWidth="8.75" defaultRowHeight="15.75" x14ac:dyDescent="0.25"/>
  <cols>
    <col min="1" max="1" width="12" style="6" customWidth="1"/>
    <col min="2" max="2" width="30.625" style="6" customWidth="1"/>
    <col min="3" max="3" width="25.625" style="6" customWidth="1"/>
    <col min="4" max="4" width="42.125" style="6" customWidth="1"/>
    <col min="5" max="5" width="48.75" style="6" customWidth="1"/>
    <col min="6" max="11" width="11.125" style="6" hidden="1" customWidth="1"/>
    <col min="12" max="12" width="17.125" style="6" hidden="1" customWidth="1"/>
    <col min="13" max="13" width="17.25" style="6" hidden="1" customWidth="1"/>
    <col min="14" max="14" width="28.375" style="6" customWidth="1"/>
    <col min="15" max="15" width="51.625" style="6" customWidth="1"/>
    <col min="16" max="16" width="31" style="6" customWidth="1"/>
    <col min="17" max="17" width="13.625" style="6" hidden="1" customWidth="1"/>
    <col min="18" max="19" width="14.25" style="6" hidden="1" customWidth="1"/>
    <col min="20" max="21" width="22.25" style="6" hidden="1" customWidth="1"/>
    <col min="22" max="22" width="25.75" style="6" hidden="1" customWidth="1"/>
    <col min="23" max="27" width="26.625" style="6" hidden="1" customWidth="1"/>
    <col min="28" max="29" width="0.25" style="6" customWidth="1"/>
    <col min="30" max="38" width="8.75" style="6" customWidth="1"/>
    <col min="39" max="39" width="8.75" style="9" customWidth="1"/>
    <col min="40" max="40" width="17.625" style="9" customWidth="1"/>
    <col min="41" max="41" width="13.25" style="9" customWidth="1"/>
    <col min="42" max="42" width="18" style="9" customWidth="1"/>
    <col min="43" max="43" width="13.25" style="9" customWidth="1"/>
    <col min="44" max="44" width="8.75" style="9"/>
    <col min="45" max="49" width="8.75" style="4"/>
    <col min="50" max="16384" width="8.75" style="6"/>
  </cols>
  <sheetData>
    <row r="1" spans="1:29" ht="21.6" customHeight="1" x14ac:dyDescent="0.25">
      <c r="A1" s="566" t="s">
        <v>181</v>
      </c>
      <c r="B1" s="567"/>
      <c r="C1" s="567"/>
      <c r="D1" s="567"/>
      <c r="E1" s="567"/>
      <c r="F1" s="567"/>
      <c r="G1" s="567"/>
      <c r="H1" s="567"/>
      <c r="I1" s="567"/>
      <c r="J1" s="567"/>
      <c r="K1" s="567"/>
      <c r="L1" s="567"/>
      <c r="M1" s="567"/>
      <c r="N1" s="567"/>
      <c r="O1" s="568"/>
    </row>
    <row r="2" spans="1:29" ht="16.5" thickBot="1" x14ac:dyDescent="0.3">
      <c r="A2" s="569"/>
      <c r="B2" s="570"/>
      <c r="C2" s="570"/>
      <c r="D2" s="570"/>
      <c r="E2" s="570"/>
      <c r="F2" s="570"/>
      <c r="G2" s="570"/>
      <c r="H2" s="570"/>
      <c r="I2" s="570"/>
      <c r="J2" s="570"/>
      <c r="K2" s="570"/>
      <c r="L2" s="570"/>
      <c r="M2" s="570"/>
      <c r="N2" s="570"/>
      <c r="O2" s="571"/>
    </row>
    <row r="3" spans="1:29" ht="16.5" thickBot="1" x14ac:dyDescent="0.3"/>
    <row r="4" spans="1:29" ht="65.849999999999994" customHeight="1" thickBot="1" x14ac:dyDescent="0.3">
      <c r="A4" s="44" t="s">
        <v>37</v>
      </c>
      <c r="B4" s="45" t="s">
        <v>170</v>
      </c>
      <c r="C4" s="31" t="s">
        <v>171</v>
      </c>
    </row>
    <row r="5" spans="1:29" ht="16.5" thickBot="1" x14ac:dyDescent="0.3"/>
    <row r="6" spans="1:29" ht="45.75" customHeight="1" thickBot="1" x14ac:dyDescent="0.3">
      <c r="A6" s="546" t="s">
        <v>170</v>
      </c>
      <c r="B6" s="547"/>
      <c r="C6" s="547"/>
      <c r="D6" s="547"/>
      <c r="E6" s="547"/>
      <c r="F6" s="547"/>
      <c r="G6" s="547"/>
      <c r="H6" s="547"/>
      <c r="I6" s="547"/>
      <c r="J6" s="547"/>
      <c r="K6" s="547"/>
      <c r="L6" s="547"/>
      <c r="M6" s="547"/>
      <c r="N6" s="547"/>
      <c r="O6" s="547"/>
      <c r="P6" s="184"/>
      <c r="Q6" s="184"/>
      <c r="R6" s="184"/>
      <c r="S6" s="184"/>
      <c r="T6" s="184"/>
      <c r="U6" s="184"/>
      <c r="V6" s="184"/>
      <c r="W6" s="184"/>
      <c r="X6" s="184"/>
      <c r="Y6" s="184"/>
      <c r="Z6" s="184"/>
      <c r="AA6" s="184"/>
      <c r="AB6" s="184"/>
      <c r="AC6" s="186"/>
    </row>
    <row r="7" spans="1:29" ht="45.75" customHeight="1" x14ac:dyDescent="0.25">
      <c r="A7" s="381" t="s">
        <v>129</v>
      </c>
      <c r="B7" s="381" t="s">
        <v>1</v>
      </c>
      <c r="C7" s="381" t="s">
        <v>88</v>
      </c>
      <c r="D7" s="381" t="s">
        <v>89</v>
      </c>
      <c r="E7" s="381" t="s">
        <v>259</v>
      </c>
      <c r="F7" s="363" t="s">
        <v>262</v>
      </c>
      <c r="G7" s="440"/>
      <c r="H7" s="440"/>
      <c r="I7" s="440"/>
      <c r="J7" s="440"/>
      <c r="K7" s="440"/>
      <c r="L7" s="440"/>
      <c r="M7" s="381"/>
      <c r="N7" s="382" t="s">
        <v>11</v>
      </c>
      <c r="O7" s="382" t="s">
        <v>9</v>
      </c>
      <c r="P7" s="382" t="s">
        <v>286</v>
      </c>
      <c r="Q7" s="466"/>
      <c r="R7" s="447" t="s">
        <v>258</v>
      </c>
      <c r="S7" s="447" t="s">
        <v>60</v>
      </c>
      <c r="T7" s="447" t="s">
        <v>62</v>
      </c>
      <c r="U7" s="447" t="s">
        <v>98</v>
      </c>
      <c r="V7" s="467" t="s">
        <v>178</v>
      </c>
      <c r="W7" s="467" t="s">
        <v>193</v>
      </c>
      <c r="X7" s="467" t="s">
        <v>206</v>
      </c>
      <c r="Y7" s="467" t="s">
        <v>48</v>
      </c>
      <c r="Z7" s="467" t="s">
        <v>260</v>
      </c>
      <c r="AA7" s="214"/>
      <c r="AB7" s="160"/>
      <c r="AC7" s="51"/>
    </row>
    <row r="8" spans="1:29" ht="47.1" hidden="1" customHeight="1" x14ac:dyDescent="0.25">
      <c r="A8" s="367" t="s">
        <v>93</v>
      </c>
      <c r="B8" s="468" t="str">
        <f>IFERROR(IF(D8="","",VLOOKUP(W8,'Reference records(soft deleted)'!$B$84:$D$127,3,FALSE)),"")</f>
        <v/>
      </c>
      <c r="C8" s="468" t="str">
        <f>IFERROR(IF(D8="","",VLOOKUP(X8,'Reference records(soft deleted)'!$B$234:$D$426,3,FALSE)),"")</f>
        <v/>
      </c>
      <c r="D8" s="469" t="s">
        <v>90</v>
      </c>
      <c r="E8" s="470" t="str">
        <f>IF('Overview - Section A'!$AN$5="Funding Request",IF(F8="Funding Request Place Holder","",F8),"")</f>
        <v/>
      </c>
      <c r="F8" s="471" t="str">
        <f>IFERROR(IF(Z8="","",VLOOKUP(Z8,'Overview - Section A'!$P$31:$Q$32,2,FALSE)),"")</f>
        <v>[Account (Name)]</v>
      </c>
      <c r="G8" s="472"/>
      <c r="H8" s="472"/>
      <c r="I8" s="472"/>
      <c r="J8" s="472"/>
      <c r="K8" s="472"/>
      <c r="L8" s="472"/>
      <c r="M8" s="470"/>
      <c r="N8" s="473" t="str">
        <f>IFERROR(IF(Y8="","",Y8),"")</f>
        <v>[Country (Name)]</v>
      </c>
      <c r="O8" s="474" t="s">
        <v>91</v>
      </c>
      <c r="P8" s="475" t="s">
        <v>285</v>
      </c>
      <c r="Q8" s="476"/>
      <c r="R8" s="448" t="str">
        <f>IFERROR(IF('Overview - Section A'!$AN$5="Funding Request",VLOOKUP(E8,'Overview - Section A'!$M$31:$P$32,4,FALSE),IF(Z8="","",Z8)),"")</f>
        <v>[Record ID]</v>
      </c>
      <c r="S8" s="448" t="b">
        <f>IFERROR(IF(N8&lt;&gt;"",TRUE,FALSE),FALSE)</f>
        <v>1</v>
      </c>
      <c r="T8" s="448" t="s">
        <v>61</v>
      </c>
      <c r="U8" s="448" t="str">
        <f t="array" ref="U8">IFERROR(IF(INDEX('Overview - Section A'!$AB$120:$AB$174,MATCH(LEFT(C8,255),LEFT('Overview - Section A'!$W$120:$W$174,255),0))=0,"",INDEX('Overview - Section A'!$AB$120:$AB$174,MATCH(LEFT(C8,255),LEFT('Overview - Section A'!$W$120:$W$174,255),0))),"")</f>
        <v>a1M36000004ZguyEAC</v>
      </c>
      <c r="V8" s="477" t="str">
        <f>IFERROR(IF('Overview - Section A'!$AN$5="Funding Request",IF('Reference Records'!$B$343&lt;&gt;"",VLOOKUP(N8,'Reference Records'!$B$343:$C$344,2,FALSE),VLOOKUP(N8,'Reference Records'!$A$356:$C$357,3,FALSE)),VLOOKUP(N8,'Reference Records'!$A$360:$C$362,3,FALSE)),"")</f>
        <v>[Record ID]</v>
      </c>
      <c r="W8" s="478" t="s">
        <v>192</v>
      </c>
      <c r="X8" s="478" t="s">
        <v>194</v>
      </c>
      <c r="Y8" s="477" t="s">
        <v>198</v>
      </c>
      <c r="Z8" s="477" t="s">
        <v>61</v>
      </c>
      <c r="AA8" s="215"/>
      <c r="AB8" s="161"/>
      <c r="AC8" s="51"/>
    </row>
    <row r="9" spans="1:29" ht="47.1" customHeight="1" x14ac:dyDescent="0.25">
      <c r="A9" s="367">
        <v>1</v>
      </c>
      <c r="B9" s="468" t="str">
        <f>IFERROR(IF(D9="","",VLOOKUP(W9,'Reference records(soft deleted)'!$B$84:$D$127,3,FALSE)),"")</f>
        <v/>
      </c>
      <c r="C9" s="468" t="str">
        <f>IFERROR(IF(D9="","",VLOOKUP(X9,'Reference records(soft deleted)'!$B$234:$D$426,3,FALSE)),"")</f>
        <v/>
      </c>
      <c r="D9" s="469"/>
      <c r="E9" s="470" t="str">
        <f>IF('Overview - Section A'!$AN$5="Funding Request",IF(F9="Funding Request Place Holder","",F9),"")</f>
        <v/>
      </c>
      <c r="F9" s="471" t="str">
        <f>IFERROR(IF(Z9="","",VLOOKUP(Z9,'Overview - Section A'!$P$31:$Q$32,2,FALSE)),"")</f>
        <v/>
      </c>
      <c r="G9" s="472"/>
      <c r="H9" s="472"/>
      <c r="I9" s="472"/>
      <c r="J9" s="472"/>
      <c r="K9" s="472"/>
      <c r="L9" s="472"/>
      <c r="M9" s="470"/>
      <c r="N9" s="473" t="str">
        <f t="shared" ref="N9:N72" si="0">IFERROR(IF(Y9="","",Y9),"")</f>
        <v/>
      </c>
      <c r="O9" s="474"/>
      <c r="P9" s="475"/>
      <c r="Q9" s="476"/>
      <c r="R9" s="448" t="str">
        <f>IFERROR(IF('Overview - Section A'!$AN$5="Funding Request",VLOOKUP(E9,'Overview - Section A'!$M$31:$P$32,4,FALSE),IF(Z9="","",Z9)),"")</f>
        <v/>
      </c>
      <c r="S9" s="448" t="b">
        <f t="shared" ref="S9:S72" si="1">IFERROR(IF(N9&lt;&gt;"",TRUE,FALSE),FALSE)</f>
        <v>0</v>
      </c>
      <c r="T9" s="448" t="s">
        <v>1048</v>
      </c>
      <c r="U9" s="448" t="str">
        <f t="array" ref="U9">IFERROR(IF(INDEX('Overview - Section A'!$AB$120:$AB$174,MATCH(LEFT(C9,255),LEFT('Overview - Section A'!$W$120:$W$174,255),0))=0,"",INDEX('Overview - Section A'!$AB$120:$AB$174,MATCH(LEFT(C9,255),LEFT('Overview - Section A'!$W$120:$W$174,255),0))),"")</f>
        <v>a1M36000004ZguyEAC</v>
      </c>
      <c r="V9" s="477" t="str">
        <f>IFERROR(IF('Overview - Section A'!$AN$5="Funding Request",IF('Reference Records'!$B$343&lt;&gt;"",VLOOKUP(N9,'Reference Records'!$B$343:$C$344,2,FALSE),VLOOKUP(N9,'Reference Records'!$A$356:$C$357,3,FALSE)),VLOOKUP(N9,'Reference Records'!$A$360:$C$362,3,FALSE)),"")</f>
        <v/>
      </c>
      <c r="W9" s="478"/>
      <c r="X9" s="478"/>
      <c r="Y9" s="477"/>
      <c r="Z9" s="477"/>
      <c r="AA9" s="215"/>
      <c r="AB9" s="161"/>
      <c r="AC9" s="51"/>
    </row>
    <row r="10" spans="1:29" ht="47.1" customHeight="1" x14ac:dyDescent="0.25">
      <c r="A10" s="367">
        <v>2</v>
      </c>
      <c r="B10" s="468" t="str">
        <f>IFERROR(IF(D10="","",VLOOKUP(W10,'Reference records(soft deleted)'!$B$84:$D$127,3,FALSE)),"")</f>
        <v/>
      </c>
      <c r="C10" s="468" t="str">
        <f>IFERROR(IF(D10="","",VLOOKUP(X10,'Reference records(soft deleted)'!$B$234:$D$426,3,FALSE)),"")</f>
        <v/>
      </c>
      <c r="D10" s="469"/>
      <c r="E10" s="470" t="str">
        <f>IF('Overview - Section A'!$AN$5="Funding Request",IF(F10="Funding Request Place Holder","",F10),"")</f>
        <v/>
      </c>
      <c r="F10" s="471" t="str">
        <f>IFERROR(IF(Z10="","",VLOOKUP(Z10,'Overview - Section A'!$P$31:$Q$32,2,FALSE)),"")</f>
        <v/>
      </c>
      <c r="G10" s="472"/>
      <c r="H10" s="472"/>
      <c r="I10" s="472"/>
      <c r="J10" s="472"/>
      <c r="K10" s="472"/>
      <c r="L10" s="472"/>
      <c r="M10" s="470"/>
      <c r="N10" s="473" t="str">
        <f t="shared" si="0"/>
        <v/>
      </c>
      <c r="O10" s="474"/>
      <c r="P10" s="475"/>
      <c r="Q10" s="476"/>
      <c r="R10" s="448" t="str">
        <f>IFERROR(IF('Overview - Section A'!$AN$5="Funding Request",VLOOKUP(E10,'Overview - Section A'!$M$31:$P$32,4,FALSE),IF(Z10="","",Z10)),"")</f>
        <v/>
      </c>
      <c r="S10" s="448" t="b">
        <f t="shared" si="1"/>
        <v>0</v>
      </c>
      <c r="T10" s="448" t="s">
        <v>1049</v>
      </c>
      <c r="U10" s="448" t="str">
        <f t="array" ref="U10">IFERROR(IF(INDEX('Overview - Section A'!$AB$120:$AB$174,MATCH(LEFT(C10,255),LEFT('Overview - Section A'!$W$120:$W$174,255),0))=0,"",INDEX('Overview - Section A'!$AB$120:$AB$174,MATCH(LEFT(C10,255),LEFT('Overview - Section A'!$W$120:$W$174,255),0))),"")</f>
        <v>a1M36000004ZguyEAC</v>
      </c>
      <c r="V10" s="477" t="str">
        <f>IFERROR(IF('Overview - Section A'!$AN$5="Funding Request",IF('Reference Records'!$B$343&lt;&gt;"",VLOOKUP(N10,'Reference Records'!$B$343:$C$344,2,FALSE),VLOOKUP(N10,'Reference Records'!$A$356:$C$357,3,FALSE)),VLOOKUP(N10,'Reference Records'!$A$360:$C$362,3,FALSE)),"")</f>
        <v/>
      </c>
      <c r="W10" s="478"/>
      <c r="X10" s="478"/>
      <c r="Y10" s="477"/>
      <c r="Z10" s="477"/>
      <c r="AA10" s="215"/>
      <c r="AB10" s="161"/>
      <c r="AC10" s="51"/>
    </row>
    <row r="11" spans="1:29" ht="47.1" customHeight="1" x14ac:dyDescent="0.25">
      <c r="A11" s="367">
        <v>3</v>
      </c>
      <c r="B11" s="468" t="str">
        <f>IFERROR(IF(D11="","",VLOOKUP(W11,'Reference records(soft deleted)'!$B$84:$D$127,3,FALSE)),"")</f>
        <v/>
      </c>
      <c r="C11" s="468" t="str">
        <f>IFERROR(IF(D11="","",VLOOKUP(X11,'Reference records(soft deleted)'!$B$234:$D$426,3,FALSE)),"")</f>
        <v/>
      </c>
      <c r="D11" s="469"/>
      <c r="E11" s="470" t="str">
        <f>IF('Overview - Section A'!$AN$5="Funding Request",IF(F11="Funding Request Place Holder","",F11),"")</f>
        <v/>
      </c>
      <c r="F11" s="471" t="str">
        <f>IFERROR(IF(Z11="","",VLOOKUP(Z11,'Overview - Section A'!$P$31:$Q$32,2,FALSE)),"")</f>
        <v/>
      </c>
      <c r="G11" s="472"/>
      <c r="H11" s="472"/>
      <c r="I11" s="472"/>
      <c r="J11" s="472"/>
      <c r="K11" s="472"/>
      <c r="L11" s="472"/>
      <c r="M11" s="470"/>
      <c r="N11" s="473" t="str">
        <f t="shared" si="0"/>
        <v/>
      </c>
      <c r="O11" s="474"/>
      <c r="P11" s="475"/>
      <c r="Q11" s="476"/>
      <c r="R11" s="448" t="str">
        <f>IFERROR(IF('Overview - Section A'!$AN$5="Funding Request",VLOOKUP(E11,'Overview - Section A'!$M$31:$P$32,4,FALSE),IF(Z11="","",Z11)),"")</f>
        <v/>
      </c>
      <c r="S11" s="448" t="b">
        <f t="shared" si="1"/>
        <v>0</v>
      </c>
      <c r="T11" s="448" t="s">
        <v>1050</v>
      </c>
      <c r="U11" s="448" t="str">
        <f t="array" ref="U11">IFERROR(IF(INDEX('Overview - Section A'!$AB$120:$AB$174,MATCH(LEFT(C11,255),LEFT('Overview - Section A'!$W$120:$W$174,255),0))=0,"",INDEX('Overview - Section A'!$AB$120:$AB$174,MATCH(LEFT(C11,255),LEFT('Overview - Section A'!$W$120:$W$174,255),0))),"")</f>
        <v>a1M36000004ZguyEAC</v>
      </c>
      <c r="V11" s="477" t="str">
        <f>IFERROR(IF('Overview - Section A'!$AN$5="Funding Request",IF('Reference Records'!$B$343&lt;&gt;"",VLOOKUP(N11,'Reference Records'!$B$343:$C$344,2,FALSE),VLOOKUP(N11,'Reference Records'!$A$356:$C$357,3,FALSE)),VLOOKUP(N11,'Reference Records'!$A$360:$C$362,3,FALSE)),"")</f>
        <v/>
      </c>
      <c r="W11" s="478"/>
      <c r="X11" s="478"/>
      <c r="Y11" s="477"/>
      <c r="Z11" s="477"/>
      <c r="AA11" s="215"/>
      <c r="AB11" s="161"/>
      <c r="AC11" s="51"/>
    </row>
    <row r="12" spans="1:29" ht="47.1" customHeight="1" x14ac:dyDescent="0.25">
      <c r="A12" s="367">
        <v>4</v>
      </c>
      <c r="B12" s="468" t="str">
        <f>IFERROR(IF(D12="","",VLOOKUP(W12,'Reference records(soft deleted)'!$B$84:$D$127,3,FALSE)),"")</f>
        <v/>
      </c>
      <c r="C12" s="468" t="str">
        <f>IFERROR(IF(D12="","",VLOOKUP(X12,'Reference records(soft deleted)'!$B$234:$D$426,3,FALSE)),"")</f>
        <v/>
      </c>
      <c r="D12" s="469"/>
      <c r="E12" s="470" t="str">
        <f>IF('Overview - Section A'!$AN$5="Funding Request",IF(F12="Funding Request Place Holder","",F12),"")</f>
        <v/>
      </c>
      <c r="F12" s="471" t="str">
        <f>IFERROR(IF(Z12="","",VLOOKUP(Z12,'Overview - Section A'!$P$31:$Q$32,2,FALSE)),"")</f>
        <v/>
      </c>
      <c r="G12" s="472"/>
      <c r="H12" s="472"/>
      <c r="I12" s="472"/>
      <c r="J12" s="472"/>
      <c r="K12" s="472"/>
      <c r="L12" s="472"/>
      <c r="M12" s="470"/>
      <c r="N12" s="473" t="str">
        <f t="shared" si="0"/>
        <v/>
      </c>
      <c r="O12" s="474"/>
      <c r="P12" s="475"/>
      <c r="Q12" s="476"/>
      <c r="R12" s="448" t="str">
        <f>IFERROR(IF('Overview - Section A'!$AN$5="Funding Request",VLOOKUP(E12,'Overview - Section A'!$M$31:$P$32,4,FALSE),IF(Z12="","",Z12)),"")</f>
        <v/>
      </c>
      <c r="S12" s="448" t="b">
        <f t="shared" si="1"/>
        <v>0</v>
      </c>
      <c r="T12" s="448" t="s">
        <v>1051</v>
      </c>
      <c r="U12" s="448" t="str">
        <f t="array" ref="U12">IFERROR(IF(INDEX('Overview - Section A'!$AB$120:$AB$174,MATCH(LEFT(C12,255),LEFT('Overview - Section A'!$W$120:$W$174,255),0))=0,"",INDEX('Overview - Section A'!$AB$120:$AB$174,MATCH(LEFT(C12,255),LEFT('Overview - Section A'!$W$120:$W$174,255),0))),"")</f>
        <v>a1M36000004ZguyEAC</v>
      </c>
      <c r="V12" s="477" t="str">
        <f>IFERROR(IF('Overview - Section A'!$AN$5="Funding Request",IF('Reference Records'!$B$343&lt;&gt;"",VLOOKUP(N12,'Reference Records'!$B$343:$C$344,2,FALSE),VLOOKUP(N12,'Reference Records'!$A$356:$C$357,3,FALSE)),VLOOKUP(N12,'Reference Records'!$A$360:$C$362,3,FALSE)),"")</f>
        <v/>
      </c>
      <c r="W12" s="478"/>
      <c r="X12" s="478"/>
      <c r="Y12" s="477"/>
      <c r="Z12" s="477"/>
      <c r="AA12" s="215"/>
      <c r="AB12" s="161"/>
      <c r="AC12" s="51"/>
    </row>
    <row r="13" spans="1:29" ht="47.1" customHeight="1" x14ac:dyDescent="0.25">
      <c r="A13" s="367">
        <v>5</v>
      </c>
      <c r="B13" s="468" t="str">
        <f>IFERROR(IF(D13="","",VLOOKUP(W13,'Reference records(soft deleted)'!$B$84:$D$127,3,FALSE)),"")</f>
        <v/>
      </c>
      <c r="C13" s="468" t="str">
        <f>IFERROR(IF(D13="","",VLOOKUP(X13,'Reference records(soft deleted)'!$B$234:$D$426,3,FALSE)),"")</f>
        <v/>
      </c>
      <c r="D13" s="469"/>
      <c r="E13" s="470" t="str">
        <f>IF('Overview - Section A'!$AN$5="Funding Request",IF(F13="Funding Request Place Holder","",F13),"")</f>
        <v/>
      </c>
      <c r="F13" s="471" t="str">
        <f>IFERROR(IF(Z13="","",VLOOKUP(Z13,'Overview - Section A'!$P$31:$Q$32,2,FALSE)),"")</f>
        <v/>
      </c>
      <c r="G13" s="472"/>
      <c r="H13" s="472"/>
      <c r="I13" s="472"/>
      <c r="J13" s="472"/>
      <c r="K13" s="472"/>
      <c r="L13" s="472"/>
      <c r="M13" s="470"/>
      <c r="N13" s="473" t="str">
        <f t="shared" si="0"/>
        <v/>
      </c>
      <c r="O13" s="474"/>
      <c r="P13" s="475"/>
      <c r="Q13" s="476"/>
      <c r="R13" s="448" t="str">
        <f>IFERROR(IF('Overview - Section A'!$AN$5="Funding Request",VLOOKUP(E13,'Overview - Section A'!$M$31:$P$32,4,FALSE),IF(Z13="","",Z13)),"")</f>
        <v/>
      </c>
      <c r="S13" s="448" t="b">
        <f t="shared" si="1"/>
        <v>0</v>
      </c>
      <c r="T13" s="448" t="s">
        <v>1052</v>
      </c>
      <c r="U13" s="448" t="str">
        <f t="array" ref="U13">IFERROR(IF(INDEX('Overview - Section A'!$AB$120:$AB$174,MATCH(LEFT(C13,255),LEFT('Overview - Section A'!$W$120:$W$174,255),0))=0,"",INDEX('Overview - Section A'!$AB$120:$AB$174,MATCH(LEFT(C13,255),LEFT('Overview - Section A'!$W$120:$W$174,255),0))),"")</f>
        <v>a1M36000004ZguyEAC</v>
      </c>
      <c r="V13" s="477" t="str">
        <f>IFERROR(IF('Overview - Section A'!$AN$5="Funding Request",IF('Reference Records'!$B$343&lt;&gt;"",VLOOKUP(N13,'Reference Records'!$B$343:$C$344,2,FALSE),VLOOKUP(N13,'Reference Records'!$A$356:$C$357,3,FALSE)),VLOOKUP(N13,'Reference Records'!$A$360:$C$362,3,FALSE)),"")</f>
        <v/>
      </c>
      <c r="W13" s="478"/>
      <c r="X13" s="478"/>
      <c r="Y13" s="477"/>
      <c r="Z13" s="477"/>
      <c r="AA13" s="215"/>
      <c r="AB13" s="161"/>
      <c r="AC13" s="51"/>
    </row>
    <row r="14" spans="1:29" ht="47.1" customHeight="1" x14ac:dyDescent="0.25">
      <c r="A14" s="367">
        <v>6</v>
      </c>
      <c r="B14" s="468" t="str">
        <f>IFERROR(IF(D14="","",VLOOKUP(W14,'Reference records(soft deleted)'!$B$84:$D$127,3,FALSE)),"")</f>
        <v/>
      </c>
      <c r="C14" s="468" t="str">
        <f>IFERROR(IF(D14="","",VLOOKUP(X14,'Reference records(soft deleted)'!$B$234:$D$426,3,FALSE)),"")</f>
        <v/>
      </c>
      <c r="D14" s="469"/>
      <c r="E14" s="470" t="str">
        <f>IF('Overview - Section A'!$AN$5="Funding Request",IF(F14="Funding Request Place Holder","",F14),"")</f>
        <v/>
      </c>
      <c r="F14" s="471" t="str">
        <f>IFERROR(IF(Z14="","",VLOOKUP(Z14,'Overview - Section A'!$P$31:$Q$32,2,FALSE)),"")</f>
        <v/>
      </c>
      <c r="G14" s="472"/>
      <c r="H14" s="472"/>
      <c r="I14" s="472"/>
      <c r="J14" s="472"/>
      <c r="K14" s="472"/>
      <c r="L14" s="472"/>
      <c r="M14" s="470"/>
      <c r="N14" s="473" t="str">
        <f t="shared" si="0"/>
        <v/>
      </c>
      <c r="O14" s="474"/>
      <c r="P14" s="475"/>
      <c r="Q14" s="476"/>
      <c r="R14" s="448" t="str">
        <f>IFERROR(IF('Overview - Section A'!$AN$5="Funding Request",VLOOKUP(E14,'Overview - Section A'!$M$31:$P$32,4,FALSE),IF(Z14="","",Z14)),"")</f>
        <v/>
      </c>
      <c r="S14" s="448" t="b">
        <f t="shared" si="1"/>
        <v>0</v>
      </c>
      <c r="T14" s="448" t="s">
        <v>1053</v>
      </c>
      <c r="U14" s="448" t="str">
        <f t="array" ref="U14">IFERROR(IF(INDEX('Overview - Section A'!$AB$120:$AB$174,MATCH(LEFT(C14,255),LEFT('Overview - Section A'!$W$120:$W$174,255),0))=0,"",INDEX('Overview - Section A'!$AB$120:$AB$174,MATCH(LEFT(C14,255),LEFT('Overview - Section A'!$W$120:$W$174,255),0))),"")</f>
        <v>a1M36000004ZguyEAC</v>
      </c>
      <c r="V14" s="477" t="str">
        <f>IFERROR(IF('Overview - Section A'!$AN$5="Funding Request",IF('Reference Records'!$B$343&lt;&gt;"",VLOOKUP(N14,'Reference Records'!$B$343:$C$344,2,FALSE),VLOOKUP(N14,'Reference Records'!$A$356:$C$357,3,FALSE)),VLOOKUP(N14,'Reference Records'!$A$360:$C$362,3,FALSE)),"")</f>
        <v/>
      </c>
      <c r="W14" s="478"/>
      <c r="X14" s="478"/>
      <c r="Y14" s="477"/>
      <c r="Z14" s="477"/>
      <c r="AA14" s="215"/>
      <c r="AB14" s="161"/>
      <c r="AC14" s="51"/>
    </row>
    <row r="15" spans="1:29" ht="47.1" customHeight="1" x14ac:dyDescent="0.25">
      <c r="A15" s="367">
        <v>7</v>
      </c>
      <c r="B15" s="468" t="str">
        <f>IFERROR(IF(D15="","",VLOOKUP(W15,'Reference records(soft deleted)'!$B$84:$D$127,3,FALSE)),"")</f>
        <v/>
      </c>
      <c r="C15" s="468" t="str">
        <f>IFERROR(IF(D15="","",VLOOKUP(X15,'Reference records(soft deleted)'!$B$234:$D$426,3,FALSE)),"")</f>
        <v/>
      </c>
      <c r="D15" s="469"/>
      <c r="E15" s="470" t="str">
        <f>IF('Overview - Section A'!$AN$5="Funding Request",IF(F15="Funding Request Place Holder","",F15),"")</f>
        <v/>
      </c>
      <c r="F15" s="471" t="str">
        <f>IFERROR(IF(Z15="","",VLOOKUP(Z15,'Overview - Section A'!$P$31:$Q$32,2,FALSE)),"")</f>
        <v/>
      </c>
      <c r="G15" s="472"/>
      <c r="H15" s="472"/>
      <c r="I15" s="472"/>
      <c r="J15" s="472"/>
      <c r="K15" s="472"/>
      <c r="L15" s="472"/>
      <c r="M15" s="470"/>
      <c r="N15" s="473" t="str">
        <f t="shared" si="0"/>
        <v/>
      </c>
      <c r="O15" s="474"/>
      <c r="P15" s="475"/>
      <c r="Q15" s="476"/>
      <c r="R15" s="448" t="str">
        <f>IFERROR(IF('Overview - Section A'!$AN$5="Funding Request",VLOOKUP(E15,'Overview - Section A'!$M$31:$P$32,4,FALSE),IF(Z15="","",Z15)),"")</f>
        <v/>
      </c>
      <c r="S15" s="448" t="b">
        <f t="shared" si="1"/>
        <v>0</v>
      </c>
      <c r="T15" s="448" t="s">
        <v>1054</v>
      </c>
      <c r="U15" s="448" t="str">
        <f t="array" ref="U15">IFERROR(IF(INDEX('Overview - Section A'!$AB$120:$AB$174,MATCH(LEFT(C15,255),LEFT('Overview - Section A'!$W$120:$W$174,255),0))=0,"",INDEX('Overview - Section A'!$AB$120:$AB$174,MATCH(LEFT(C15,255),LEFT('Overview - Section A'!$W$120:$W$174,255),0))),"")</f>
        <v>a1M36000004ZguyEAC</v>
      </c>
      <c r="V15" s="477" t="str">
        <f>IFERROR(IF('Overview - Section A'!$AN$5="Funding Request",IF('Reference Records'!$B$343&lt;&gt;"",VLOOKUP(N15,'Reference Records'!$B$343:$C$344,2,FALSE),VLOOKUP(N15,'Reference Records'!$A$356:$C$357,3,FALSE)),VLOOKUP(N15,'Reference Records'!$A$360:$C$362,3,FALSE)),"")</f>
        <v/>
      </c>
      <c r="W15" s="478"/>
      <c r="X15" s="478"/>
      <c r="Y15" s="477"/>
      <c r="Z15" s="477"/>
      <c r="AA15" s="215"/>
      <c r="AB15" s="161"/>
      <c r="AC15" s="51"/>
    </row>
    <row r="16" spans="1:29" ht="47.1" customHeight="1" x14ac:dyDescent="0.25">
      <c r="A16" s="367">
        <v>8</v>
      </c>
      <c r="B16" s="468" t="str">
        <f>IFERROR(IF(D16="","",VLOOKUP(W16,'Reference records(soft deleted)'!$B$84:$D$127,3,FALSE)),"")</f>
        <v/>
      </c>
      <c r="C16" s="468" t="str">
        <f>IFERROR(IF(D16="","",VLOOKUP(X16,'Reference records(soft deleted)'!$B$234:$D$426,3,FALSE)),"")</f>
        <v/>
      </c>
      <c r="D16" s="469"/>
      <c r="E16" s="470" t="str">
        <f>IF('Overview - Section A'!$AN$5="Funding Request",IF(F16="Funding Request Place Holder","",F16),"")</f>
        <v/>
      </c>
      <c r="F16" s="471" t="str">
        <f>IFERROR(IF(Z16="","",VLOOKUP(Z16,'Overview - Section A'!$P$31:$Q$32,2,FALSE)),"")</f>
        <v/>
      </c>
      <c r="G16" s="472"/>
      <c r="H16" s="472"/>
      <c r="I16" s="472"/>
      <c r="J16" s="472"/>
      <c r="K16" s="472"/>
      <c r="L16" s="472"/>
      <c r="M16" s="470"/>
      <c r="N16" s="473" t="str">
        <f t="shared" si="0"/>
        <v/>
      </c>
      <c r="O16" s="474"/>
      <c r="P16" s="475"/>
      <c r="Q16" s="476"/>
      <c r="R16" s="448" t="str">
        <f>IFERROR(IF('Overview - Section A'!$AN$5="Funding Request",VLOOKUP(E16,'Overview - Section A'!$M$31:$P$32,4,FALSE),IF(Z16="","",Z16)),"")</f>
        <v/>
      </c>
      <c r="S16" s="448" t="b">
        <f t="shared" si="1"/>
        <v>0</v>
      </c>
      <c r="T16" s="448" t="s">
        <v>1055</v>
      </c>
      <c r="U16" s="448" t="str">
        <f t="array" ref="U16">IFERROR(IF(INDEX('Overview - Section A'!$AB$120:$AB$174,MATCH(LEFT(C16,255),LEFT('Overview - Section A'!$W$120:$W$174,255),0))=0,"",INDEX('Overview - Section A'!$AB$120:$AB$174,MATCH(LEFT(C16,255),LEFT('Overview - Section A'!$W$120:$W$174,255),0))),"")</f>
        <v>a1M36000004ZguyEAC</v>
      </c>
      <c r="V16" s="477" t="str">
        <f>IFERROR(IF('Overview - Section A'!$AN$5="Funding Request",IF('Reference Records'!$B$343&lt;&gt;"",VLOOKUP(N16,'Reference Records'!$B$343:$C$344,2,FALSE),VLOOKUP(N16,'Reference Records'!$A$356:$C$357,3,FALSE)),VLOOKUP(N16,'Reference Records'!$A$360:$C$362,3,FALSE)),"")</f>
        <v/>
      </c>
      <c r="W16" s="478"/>
      <c r="X16" s="478"/>
      <c r="Y16" s="477"/>
      <c r="Z16" s="477"/>
      <c r="AA16" s="215"/>
      <c r="AB16" s="161"/>
      <c r="AC16" s="51"/>
    </row>
    <row r="17" spans="1:29" ht="47.1" customHeight="1" x14ac:dyDescent="0.25">
      <c r="A17" s="367">
        <v>9</v>
      </c>
      <c r="B17" s="468" t="str">
        <f>IFERROR(IF(D17="","",VLOOKUP(W17,'Reference records(soft deleted)'!$B$84:$D$127,3,FALSE)),"")</f>
        <v/>
      </c>
      <c r="C17" s="468" t="str">
        <f>IFERROR(IF(D17="","",VLOOKUP(X17,'Reference records(soft deleted)'!$B$234:$D$426,3,FALSE)),"")</f>
        <v/>
      </c>
      <c r="D17" s="469"/>
      <c r="E17" s="470" t="str">
        <f>IF('Overview - Section A'!$AN$5="Funding Request",IF(F17="Funding Request Place Holder","",F17),"")</f>
        <v/>
      </c>
      <c r="F17" s="471" t="str">
        <f>IFERROR(IF(Z17="","",VLOOKUP(Z17,'Overview - Section A'!$P$31:$Q$32,2,FALSE)),"")</f>
        <v/>
      </c>
      <c r="G17" s="472"/>
      <c r="H17" s="472"/>
      <c r="I17" s="472"/>
      <c r="J17" s="472"/>
      <c r="K17" s="472"/>
      <c r="L17" s="472"/>
      <c r="M17" s="470"/>
      <c r="N17" s="473" t="str">
        <f t="shared" si="0"/>
        <v/>
      </c>
      <c r="O17" s="474"/>
      <c r="P17" s="475"/>
      <c r="Q17" s="476"/>
      <c r="R17" s="448" t="str">
        <f>IFERROR(IF('Overview - Section A'!$AN$5="Funding Request",VLOOKUP(E17,'Overview - Section A'!$M$31:$P$32,4,FALSE),IF(Z17="","",Z17)),"")</f>
        <v/>
      </c>
      <c r="S17" s="448" t="b">
        <f t="shared" si="1"/>
        <v>0</v>
      </c>
      <c r="T17" s="448" t="s">
        <v>1056</v>
      </c>
      <c r="U17" s="448" t="str">
        <f t="array" ref="U17">IFERROR(IF(INDEX('Overview - Section A'!$AB$120:$AB$174,MATCH(LEFT(C17,255),LEFT('Overview - Section A'!$W$120:$W$174,255),0))=0,"",INDEX('Overview - Section A'!$AB$120:$AB$174,MATCH(LEFT(C17,255),LEFT('Overview - Section A'!$W$120:$W$174,255),0))),"")</f>
        <v>a1M36000004ZguyEAC</v>
      </c>
      <c r="V17" s="477" t="str">
        <f>IFERROR(IF('Overview - Section A'!$AN$5="Funding Request",IF('Reference Records'!$B$343&lt;&gt;"",VLOOKUP(N17,'Reference Records'!$B$343:$C$344,2,FALSE),VLOOKUP(N17,'Reference Records'!$A$356:$C$357,3,FALSE)),VLOOKUP(N17,'Reference Records'!$A$360:$C$362,3,FALSE)),"")</f>
        <v/>
      </c>
      <c r="W17" s="478"/>
      <c r="X17" s="478"/>
      <c r="Y17" s="477"/>
      <c r="Z17" s="477"/>
      <c r="AA17" s="215"/>
      <c r="AB17" s="161"/>
      <c r="AC17" s="51"/>
    </row>
    <row r="18" spans="1:29" ht="47.1" customHeight="1" x14ac:dyDescent="0.25">
      <c r="A18" s="367">
        <v>10</v>
      </c>
      <c r="B18" s="468" t="str">
        <f>IFERROR(IF(D18="","",VLOOKUP(W18,'Reference records(soft deleted)'!$B$84:$D$127,3,FALSE)),"")</f>
        <v/>
      </c>
      <c r="C18" s="468" t="str">
        <f>IFERROR(IF(D18="","",VLOOKUP(X18,'Reference records(soft deleted)'!$B$234:$D$426,3,FALSE)),"")</f>
        <v/>
      </c>
      <c r="D18" s="469"/>
      <c r="E18" s="470" t="str">
        <f>IF('Overview - Section A'!$AN$5="Funding Request",IF(F18="Funding Request Place Holder","",F18),"")</f>
        <v/>
      </c>
      <c r="F18" s="471" t="str">
        <f>IFERROR(IF(Z18="","",VLOOKUP(Z18,'Overview - Section A'!$P$31:$Q$32,2,FALSE)),"")</f>
        <v/>
      </c>
      <c r="G18" s="472"/>
      <c r="H18" s="472"/>
      <c r="I18" s="472"/>
      <c r="J18" s="472"/>
      <c r="K18" s="472"/>
      <c r="L18" s="472"/>
      <c r="M18" s="470"/>
      <c r="N18" s="473" t="str">
        <f t="shared" si="0"/>
        <v/>
      </c>
      <c r="O18" s="474"/>
      <c r="P18" s="475"/>
      <c r="Q18" s="476"/>
      <c r="R18" s="448" t="str">
        <f>IFERROR(IF('Overview - Section A'!$AN$5="Funding Request",VLOOKUP(E18,'Overview - Section A'!$M$31:$P$32,4,FALSE),IF(Z18="","",Z18)),"")</f>
        <v/>
      </c>
      <c r="S18" s="448" t="b">
        <f t="shared" si="1"/>
        <v>0</v>
      </c>
      <c r="T18" s="448" t="s">
        <v>1057</v>
      </c>
      <c r="U18" s="448" t="str">
        <f t="array" ref="U18">IFERROR(IF(INDEX('Overview - Section A'!$AB$120:$AB$174,MATCH(LEFT(C18,255),LEFT('Overview - Section A'!$W$120:$W$174,255),0))=0,"",INDEX('Overview - Section A'!$AB$120:$AB$174,MATCH(LEFT(C18,255),LEFT('Overview - Section A'!$W$120:$W$174,255),0))),"")</f>
        <v>a1M36000004ZguyEAC</v>
      </c>
      <c r="V18" s="477" t="str">
        <f>IFERROR(IF('Overview - Section A'!$AN$5="Funding Request",IF('Reference Records'!$B$343&lt;&gt;"",VLOOKUP(N18,'Reference Records'!$B$343:$C$344,2,FALSE),VLOOKUP(N18,'Reference Records'!$A$356:$C$357,3,FALSE)),VLOOKUP(N18,'Reference Records'!$A$360:$C$362,3,FALSE)),"")</f>
        <v/>
      </c>
      <c r="W18" s="478"/>
      <c r="X18" s="478"/>
      <c r="Y18" s="477"/>
      <c r="Z18" s="477"/>
      <c r="AA18" s="215"/>
      <c r="AB18" s="161"/>
      <c r="AC18" s="51"/>
    </row>
    <row r="19" spans="1:29" ht="47.1" customHeight="1" x14ac:dyDescent="0.25">
      <c r="A19" s="367">
        <v>11</v>
      </c>
      <c r="B19" s="468" t="str">
        <f>IFERROR(IF(D19="","",VLOOKUP(W19,'Reference records(soft deleted)'!$B$84:$D$127,3,FALSE)),"")</f>
        <v/>
      </c>
      <c r="C19" s="468" t="str">
        <f>IFERROR(IF(D19="","",VLOOKUP(X19,'Reference records(soft deleted)'!$B$234:$D$426,3,FALSE)),"")</f>
        <v/>
      </c>
      <c r="D19" s="469"/>
      <c r="E19" s="470" t="str">
        <f>IF('Overview - Section A'!$AN$5="Funding Request",IF(F19="Funding Request Place Holder","",F19),"")</f>
        <v/>
      </c>
      <c r="F19" s="471" t="str">
        <f>IFERROR(IF(Z19="","",VLOOKUP(Z19,'Overview - Section A'!$P$31:$Q$32,2,FALSE)),"")</f>
        <v/>
      </c>
      <c r="G19" s="472"/>
      <c r="H19" s="472"/>
      <c r="I19" s="472"/>
      <c r="J19" s="472"/>
      <c r="K19" s="472"/>
      <c r="L19" s="472"/>
      <c r="M19" s="470"/>
      <c r="N19" s="473" t="str">
        <f t="shared" si="0"/>
        <v/>
      </c>
      <c r="O19" s="474"/>
      <c r="P19" s="475"/>
      <c r="Q19" s="476"/>
      <c r="R19" s="448" t="str">
        <f>IFERROR(IF('Overview - Section A'!$AN$5="Funding Request",VLOOKUP(E19,'Overview - Section A'!$M$31:$P$32,4,FALSE),IF(Z19="","",Z19)),"")</f>
        <v/>
      </c>
      <c r="S19" s="448" t="b">
        <f t="shared" si="1"/>
        <v>0</v>
      </c>
      <c r="T19" s="448" t="s">
        <v>1058</v>
      </c>
      <c r="U19" s="448" t="str">
        <f t="array" ref="U19">IFERROR(IF(INDEX('Overview - Section A'!$AB$120:$AB$174,MATCH(LEFT(C19,255),LEFT('Overview - Section A'!$W$120:$W$174,255),0))=0,"",INDEX('Overview - Section A'!$AB$120:$AB$174,MATCH(LEFT(C19,255),LEFT('Overview - Section A'!$W$120:$W$174,255),0))),"")</f>
        <v>a1M36000004ZguyEAC</v>
      </c>
      <c r="V19" s="477" t="str">
        <f>IFERROR(IF('Overview - Section A'!$AN$5="Funding Request",IF('Reference Records'!$B$343&lt;&gt;"",VLOOKUP(N19,'Reference Records'!$B$343:$C$344,2,FALSE),VLOOKUP(N19,'Reference Records'!$A$356:$C$357,3,FALSE)),VLOOKUP(N19,'Reference Records'!$A$360:$C$362,3,FALSE)),"")</f>
        <v/>
      </c>
      <c r="W19" s="478"/>
      <c r="X19" s="478"/>
      <c r="Y19" s="477"/>
      <c r="Z19" s="477"/>
      <c r="AA19" s="215"/>
      <c r="AB19" s="161"/>
      <c r="AC19" s="51"/>
    </row>
    <row r="20" spans="1:29" ht="47.1" customHeight="1" x14ac:dyDescent="0.25">
      <c r="A20" s="367">
        <v>12</v>
      </c>
      <c r="B20" s="468" t="str">
        <f>IFERROR(IF(D20="","",VLOOKUP(W20,'Reference records(soft deleted)'!$B$84:$D$127,3,FALSE)),"")</f>
        <v/>
      </c>
      <c r="C20" s="468" t="str">
        <f>IFERROR(IF(D20="","",VLOOKUP(X20,'Reference records(soft deleted)'!$B$234:$D$426,3,FALSE)),"")</f>
        <v/>
      </c>
      <c r="D20" s="469"/>
      <c r="E20" s="470" t="str">
        <f>IF('Overview - Section A'!$AN$5="Funding Request",IF(F20="Funding Request Place Holder","",F20),"")</f>
        <v/>
      </c>
      <c r="F20" s="471" t="str">
        <f>IFERROR(IF(Z20="","",VLOOKUP(Z20,'Overview - Section A'!$P$31:$Q$32,2,FALSE)),"")</f>
        <v/>
      </c>
      <c r="G20" s="472"/>
      <c r="H20" s="472"/>
      <c r="I20" s="472"/>
      <c r="J20" s="472"/>
      <c r="K20" s="472"/>
      <c r="L20" s="472"/>
      <c r="M20" s="470"/>
      <c r="N20" s="473" t="str">
        <f t="shared" si="0"/>
        <v/>
      </c>
      <c r="O20" s="474"/>
      <c r="P20" s="475"/>
      <c r="Q20" s="476"/>
      <c r="R20" s="448" t="str">
        <f>IFERROR(IF('Overview - Section A'!$AN$5="Funding Request",VLOOKUP(E20,'Overview - Section A'!$M$31:$P$32,4,FALSE),IF(Z20="","",Z20)),"")</f>
        <v/>
      </c>
      <c r="S20" s="448" t="b">
        <f t="shared" si="1"/>
        <v>0</v>
      </c>
      <c r="T20" s="448" t="s">
        <v>1059</v>
      </c>
      <c r="U20" s="448" t="str">
        <f t="array" ref="U20">IFERROR(IF(INDEX('Overview - Section A'!$AB$120:$AB$174,MATCH(LEFT(C20,255),LEFT('Overview - Section A'!$W$120:$W$174,255),0))=0,"",INDEX('Overview - Section A'!$AB$120:$AB$174,MATCH(LEFT(C20,255),LEFT('Overview - Section A'!$W$120:$W$174,255),0))),"")</f>
        <v>a1M36000004ZguyEAC</v>
      </c>
      <c r="V20" s="477" t="str">
        <f>IFERROR(IF('Overview - Section A'!$AN$5="Funding Request",IF('Reference Records'!$B$343&lt;&gt;"",VLOOKUP(N20,'Reference Records'!$B$343:$C$344,2,FALSE),VLOOKUP(N20,'Reference Records'!$A$356:$C$357,3,FALSE)),VLOOKUP(N20,'Reference Records'!$A$360:$C$362,3,FALSE)),"")</f>
        <v/>
      </c>
      <c r="W20" s="478"/>
      <c r="X20" s="478"/>
      <c r="Y20" s="477"/>
      <c r="Z20" s="477"/>
      <c r="AA20" s="215"/>
      <c r="AB20" s="161"/>
      <c r="AC20" s="51"/>
    </row>
    <row r="21" spans="1:29" ht="47.1" customHeight="1" x14ac:dyDescent="0.25">
      <c r="A21" s="367">
        <v>13</v>
      </c>
      <c r="B21" s="468" t="str">
        <f>IFERROR(IF(D21="","",VLOOKUP(W21,'Reference records(soft deleted)'!$B$84:$D$127,3,FALSE)),"")</f>
        <v/>
      </c>
      <c r="C21" s="468" t="str">
        <f>IFERROR(IF(D21="","",VLOOKUP(X21,'Reference records(soft deleted)'!$B$234:$D$426,3,FALSE)),"")</f>
        <v/>
      </c>
      <c r="D21" s="469"/>
      <c r="E21" s="470" t="str">
        <f>IF('Overview - Section A'!$AN$5="Funding Request",IF(F21="Funding Request Place Holder","",F21),"")</f>
        <v/>
      </c>
      <c r="F21" s="471" t="str">
        <f>IFERROR(IF(Z21="","",VLOOKUP(Z21,'Overview - Section A'!$P$31:$Q$32,2,FALSE)),"")</f>
        <v/>
      </c>
      <c r="G21" s="472"/>
      <c r="H21" s="472"/>
      <c r="I21" s="472"/>
      <c r="J21" s="472"/>
      <c r="K21" s="472"/>
      <c r="L21" s="472"/>
      <c r="M21" s="470"/>
      <c r="N21" s="473" t="str">
        <f t="shared" si="0"/>
        <v/>
      </c>
      <c r="O21" s="474"/>
      <c r="P21" s="475"/>
      <c r="Q21" s="476"/>
      <c r="R21" s="448" t="str">
        <f>IFERROR(IF('Overview - Section A'!$AN$5="Funding Request",VLOOKUP(E21,'Overview - Section A'!$M$31:$P$32,4,FALSE),IF(Z21="","",Z21)),"")</f>
        <v/>
      </c>
      <c r="S21" s="448" t="b">
        <f t="shared" si="1"/>
        <v>0</v>
      </c>
      <c r="T21" s="448" t="s">
        <v>1060</v>
      </c>
      <c r="U21" s="448" t="str">
        <f t="array" ref="U21">IFERROR(IF(INDEX('Overview - Section A'!$AB$120:$AB$174,MATCH(LEFT(C21,255),LEFT('Overview - Section A'!$W$120:$W$174,255),0))=0,"",INDEX('Overview - Section A'!$AB$120:$AB$174,MATCH(LEFT(C21,255),LEFT('Overview - Section A'!$W$120:$W$174,255),0))),"")</f>
        <v>a1M36000004ZguyEAC</v>
      </c>
      <c r="V21" s="477" t="str">
        <f>IFERROR(IF('Overview - Section A'!$AN$5="Funding Request",IF('Reference Records'!$B$343&lt;&gt;"",VLOOKUP(N21,'Reference Records'!$B$343:$C$344,2,FALSE),VLOOKUP(N21,'Reference Records'!$A$356:$C$357,3,FALSE)),VLOOKUP(N21,'Reference Records'!$A$360:$C$362,3,FALSE)),"")</f>
        <v/>
      </c>
      <c r="W21" s="478"/>
      <c r="X21" s="478"/>
      <c r="Y21" s="477"/>
      <c r="Z21" s="477"/>
      <c r="AA21" s="215"/>
      <c r="AB21" s="161"/>
      <c r="AC21" s="51"/>
    </row>
    <row r="22" spans="1:29" ht="47.1" customHeight="1" x14ac:dyDescent="0.25">
      <c r="A22" s="367">
        <v>14</v>
      </c>
      <c r="B22" s="468" t="str">
        <f>IFERROR(IF(D22="","",VLOOKUP(W22,'Reference records(soft deleted)'!$B$84:$D$127,3,FALSE)),"")</f>
        <v/>
      </c>
      <c r="C22" s="468" t="str">
        <f>IFERROR(IF(D22="","",VLOOKUP(X22,'Reference records(soft deleted)'!$B$234:$D$426,3,FALSE)),"")</f>
        <v/>
      </c>
      <c r="D22" s="469"/>
      <c r="E22" s="470" t="str">
        <f>IF('Overview - Section A'!$AN$5="Funding Request",IF(F22="Funding Request Place Holder","",F22),"")</f>
        <v/>
      </c>
      <c r="F22" s="471" t="str">
        <f>IFERROR(IF(Z22="","",VLOOKUP(Z22,'Overview - Section A'!$P$31:$Q$32,2,FALSE)),"")</f>
        <v/>
      </c>
      <c r="G22" s="472"/>
      <c r="H22" s="472"/>
      <c r="I22" s="472"/>
      <c r="J22" s="472"/>
      <c r="K22" s="472"/>
      <c r="L22" s="472"/>
      <c r="M22" s="470"/>
      <c r="N22" s="473" t="str">
        <f t="shared" si="0"/>
        <v/>
      </c>
      <c r="O22" s="474"/>
      <c r="P22" s="475"/>
      <c r="Q22" s="476"/>
      <c r="R22" s="448" t="str">
        <f>IFERROR(IF('Overview - Section A'!$AN$5="Funding Request",VLOOKUP(E22,'Overview - Section A'!$M$31:$P$32,4,FALSE),IF(Z22="","",Z22)),"")</f>
        <v/>
      </c>
      <c r="S22" s="448" t="b">
        <f t="shared" si="1"/>
        <v>0</v>
      </c>
      <c r="T22" s="448" t="s">
        <v>1061</v>
      </c>
      <c r="U22" s="448" t="str">
        <f t="array" ref="U22">IFERROR(IF(INDEX('Overview - Section A'!$AB$120:$AB$174,MATCH(LEFT(C22,255),LEFT('Overview - Section A'!$W$120:$W$174,255),0))=0,"",INDEX('Overview - Section A'!$AB$120:$AB$174,MATCH(LEFT(C22,255),LEFT('Overview - Section A'!$W$120:$W$174,255),0))),"")</f>
        <v>a1M36000004ZguyEAC</v>
      </c>
      <c r="V22" s="477" t="str">
        <f>IFERROR(IF('Overview - Section A'!$AN$5="Funding Request",IF('Reference Records'!$B$343&lt;&gt;"",VLOOKUP(N22,'Reference Records'!$B$343:$C$344,2,FALSE),VLOOKUP(N22,'Reference Records'!$A$356:$C$357,3,FALSE)),VLOOKUP(N22,'Reference Records'!$A$360:$C$362,3,FALSE)),"")</f>
        <v/>
      </c>
      <c r="W22" s="478"/>
      <c r="X22" s="478"/>
      <c r="Y22" s="477"/>
      <c r="Z22" s="477"/>
      <c r="AA22" s="215"/>
      <c r="AB22" s="161"/>
      <c r="AC22" s="51"/>
    </row>
    <row r="23" spans="1:29" ht="47.1" customHeight="1" x14ac:dyDescent="0.25">
      <c r="A23" s="367">
        <v>15</v>
      </c>
      <c r="B23" s="468" t="str">
        <f>IFERROR(IF(D23="","",VLOOKUP(W23,'Reference records(soft deleted)'!$B$84:$D$127,3,FALSE)),"")</f>
        <v/>
      </c>
      <c r="C23" s="468" t="str">
        <f>IFERROR(IF(D23="","",VLOOKUP(X23,'Reference records(soft deleted)'!$B$234:$D$426,3,FALSE)),"")</f>
        <v/>
      </c>
      <c r="D23" s="469"/>
      <c r="E23" s="470" t="str">
        <f>IF('Overview - Section A'!$AN$5="Funding Request",IF(F23="Funding Request Place Holder","",F23),"")</f>
        <v/>
      </c>
      <c r="F23" s="471" t="str">
        <f>IFERROR(IF(Z23="","",VLOOKUP(Z23,'Overview - Section A'!$P$31:$Q$32,2,FALSE)),"")</f>
        <v/>
      </c>
      <c r="G23" s="472"/>
      <c r="H23" s="472"/>
      <c r="I23" s="472"/>
      <c r="J23" s="472"/>
      <c r="K23" s="472"/>
      <c r="L23" s="472"/>
      <c r="M23" s="470"/>
      <c r="N23" s="473" t="str">
        <f t="shared" si="0"/>
        <v/>
      </c>
      <c r="O23" s="474"/>
      <c r="P23" s="475"/>
      <c r="Q23" s="476"/>
      <c r="R23" s="448" t="str">
        <f>IFERROR(IF('Overview - Section A'!$AN$5="Funding Request",VLOOKUP(E23,'Overview - Section A'!$M$31:$P$32,4,FALSE),IF(Z23="","",Z23)),"")</f>
        <v/>
      </c>
      <c r="S23" s="448" t="b">
        <f t="shared" si="1"/>
        <v>0</v>
      </c>
      <c r="T23" s="448" t="s">
        <v>1062</v>
      </c>
      <c r="U23" s="448" t="str">
        <f t="array" ref="U23">IFERROR(IF(INDEX('Overview - Section A'!$AB$120:$AB$174,MATCH(LEFT(C23,255),LEFT('Overview - Section A'!$W$120:$W$174,255),0))=0,"",INDEX('Overview - Section A'!$AB$120:$AB$174,MATCH(LEFT(C23,255),LEFT('Overview - Section A'!$W$120:$W$174,255),0))),"")</f>
        <v>a1M36000004ZguyEAC</v>
      </c>
      <c r="V23" s="477" t="str">
        <f>IFERROR(IF('Overview - Section A'!$AN$5="Funding Request",IF('Reference Records'!$B$343&lt;&gt;"",VLOOKUP(N23,'Reference Records'!$B$343:$C$344,2,FALSE),VLOOKUP(N23,'Reference Records'!$A$356:$C$357,3,FALSE)),VLOOKUP(N23,'Reference Records'!$A$360:$C$362,3,FALSE)),"")</f>
        <v/>
      </c>
      <c r="W23" s="478"/>
      <c r="X23" s="478"/>
      <c r="Y23" s="477"/>
      <c r="Z23" s="477"/>
      <c r="AA23" s="215"/>
      <c r="AB23" s="161"/>
      <c r="AC23" s="51"/>
    </row>
    <row r="24" spans="1:29" ht="47.1" customHeight="1" x14ac:dyDescent="0.25">
      <c r="A24" s="367">
        <v>16</v>
      </c>
      <c r="B24" s="468" t="str">
        <f>IFERROR(IF(D24="","",VLOOKUP(W24,'Reference records(soft deleted)'!$B$84:$D$127,3,FALSE)),"")</f>
        <v/>
      </c>
      <c r="C24" s="468" t="str">
        <f>IFERROR(IF(D24="","",VLOOKUP(X24,'Reference records(soft deleted)'!$B$234:$D$426,3,FALSE)),"")</f>
        <v/>
      </c>
      <c r="D24" s="469"/>
      <c r="E24" s="470" t="str">
        <f>IF('Overview - Section A'!$AN$5="Funding Request",IF(F24="Funding Request Place Holder","",F24),"")</f>
        <v/>
      </c>
      <c r="F24" s="471" t="str">
        <f>IFERROR(IF(Z24="","",VLOOKUP(Z24,'Overview - Section A'!$P$31:$Q$32,2,FALSE)),"")</f>
        <v/>
      </c>
      <c r="G24" s="472"/>
      <c r="H24" s="472"/>
      <c r="I24" s="472"/>
      <c r="J24" s="472"/>
      <c r="K24" s="472"/>
      <c r="L24" s="472"/>
      <c r="M24" s="470"/>
      <c r="N24" s="473" t="str">
        <f t="shared" si="0"/>
        <v/>
      </c>
      <c r="O24" s="474"/>
      <c r="P24" s="475"/>
      <c r="Q24" s="476"/>
      <c r="R24" s="448" t="str">
        <f>IFERROR(IF('Overview - Section A'!$AN$5="Funding Request",VLOOKUP(E24,'Overview - Section A'!$M$31:$P$32,4,FALSE),IF(Z24="","",Z24)),"")</f>
        <v/>
      </c>
      <c r="S24" s="448" t="b">
        <f t="shared" si="1"/>
        <v>0</v>
      </c>
      <c r="T24" s="448" t="s">
        <v>1063</v>
      </c>
      <c r="U24" s="448" t="str">
        <f t="array" ref="U24">IFERROR(IF(INDEX('Overview - Section A'!$AB$120:$AB$174,MATCH(LEFT(C24,255),LEFT('Overview - Section A'!$W$120:$W$174,255),0))=0,"",INDEX('Overview - Section A'!$AB$120:$AB$174,MATCH(LEFT(C24,255),LEFT('Overview - Section A'!$W$120:$W$174,255),0))),"")</f>
        <v>a1M36000004ZguyEAC</v>
      </c>
      <c r="V24" s="477" t="str">
        <f>IFERROR(IF('Overview - Section A'!$AN$5="Funding Request",IF('Reference Records'!$B$343&lt;&gt;"",VLOOKUP(N24,'Reference Records'!$B$343:$C$344,2,FALSE),VLOOKUP(N24,'Reference Records'!$A$356:$C$357,3,FALSE)),VLOOKUP(N24,'Reference Records'!$A$360:$C$362,3,FALSE)),"")</f>
        <v/>
      </c>
      <c r="W24" s="478"/>
      <c r="X24" s="478"/>
      <c r="Y24" s="477"/>
      <c r="Z24" s="477"/>
      <c r="AA24" s="215"/>
      <c r="AB24" s="161"/>
      <c r="AC24" s="51"/>
    </row>
    <row r="25" spans="1:29" ht="47.1" customHeight="1" x14ac:dyDescent="0.25">
      <c r="A25" s="367">
        <v>17</v>
      </c>
      <c r="B25" s="468" t="str">
        <f>IFERROR(IF(D25="","",VLOOKUP(W25,'Reference records(soft deleted)'!$B$84:$D$127,3,FALSE)),"")</f>
        <v/>
      </c>
      <c r="C25" s="468" t="str">
        <f>IFERROR(IF(D25="","",VLOOKUP(X25,'Reference records(soft deleted)'!$B$234:$D$426,3,FALSE)),"")</f>
        <v/>
      </c>
      <c r="D25" s="469"/>
      <c r="E25" s="470" t="str">
        <f>IF('Overview - Section A'!$AN$5="Funding Request",IF(F25="Funding Request Place Holder","",F25),"")</f>
        <v/>
      </c>
      <c r="F25" s="471" t="str">
        <f>IFERROR(IF(Z25="","",VLOOKUP(Z25,'Overview - Section A'!$P$31:$Q$32,2,FALSE)),"")</f>
        <v/>
      </c>
      <c r="G25" s="472"/>
      <c r="H25" s="472"/>
      <c r="I25" s="472"/>
      <c r="J25" s="472"/>
      <c r="K25" s="472"/>
      <c r="L25" s="472"/>
      <c r="M25" s="470"/>
      <c r="N25" s="473" t="str">
        <f t="shared" si="0"/>
        <v/>
      </c>
      <c r="O25" s="474"/>
      <c r="P25" s="475"/>
      <c r="Q25" s="476"/>
      <c r="R25" s="448" t="str">
        <f>IFERROR(IF('Overview - Section A'!$AN$5="Funding Request",VLOOKUP(E25,'Overview - Section A'!$M$31:$P$32,4,FALSE),IF(Z25="","",Z25)),"")</f>
        <v/>
      </c>
      <c r="S25" s="448" t="b">
        <f t="shared" si="1"/>
        <v>0</v>
      </c>
      <c r="T25" s="448" t="s">
        <v>1064</v>
      </c>
      <c r="U25" s="448" t="str">
        <f t="array" ref="U25">IFERROR(IF(INDEX('Overview - Section A'!$AB$120:$AB$174,MATCH(LEFT(C25,255),LEFT('Overview - Section A'!$W$120:$W$174,255),0))=0,"",INDEX('Overview - Section A'!$AB$120:$AB$174,MATCH(LEFT(C25,255),LEFT('Overview - Section A'!$W$120:$W$174,255),0))),"")</f>
        <v>a1M36000004ZguyEAC</v>
      </c>
      <c r="V25" s="477" t="str">
        <f>IFERROR(IF('Overview - Section A'!$AN$5="Funding Request",IF('Reference Records'!$B$343&lt;&gt;"",VLOOKUP(N25,'Reference Records'!$B$343:$C$344,2,FALSE),VLOOKUP(N25,'Reference Records'!$A$356:$C$357,3,FALSE)),VLOOKUP(N25,'Reference Records'!$A$360:$C$362,3,FALSE)),"")</f>
        <v/>
      </c>
      <c r="W25" s="478"/>
      <c r="X25" s="478"/>
      <c r="Y25" s="477"/>
      <c r="Z25" s="477"/>
      <c r="AA25" s="215"/>
      <c r="AB25" s="161"/>
      <c r="AC25" s="51"/>
    </row>
    <row r="26" spans="1:29" ht="47.1" customHeight="1" x14ac:dyDescent="0.25">
      <c r="A26" s="367">
        <v>18</v>
      </c>
      <c r="B26" s="468" t="str">
        <f>IFERROR(IF(D26="","",VLOOKUP(W26,'Reference records(soft deleted)'!$B$84:$D$127,3,FALSE)),"")</f>
        <v/>
      </c>
      <c r="C26" s="468" t="str">
        <f>IFERROR(IF(D26="","",VLOOKUP(X26,'Reference records(soft deleted)'!$B$234:$D$426,3,FALSE)),"")</f>
        <v/>
      </c>
      <c r="D26" s="469"/>
      <c r="E26" s="470" t="str">
        <f>IF('Overview - Section A'!$AN$5="Funding Request",IF(F26="Funding Request Place Holder","",F26),"")</f>
        <v/>
      </c>
      <c r="F26" s="471" t="str">
        <f>IFERROR(IF(Z26="","",VLOOKUP(Z26,'Overview - Section A'!$P$31:$Q$32,2,FALSE)),"")</f>
        <v/>
      </c>
      <c r="G26" s="472"/>
      <c r="H26" s="472"/>
      <c r="I26" s="472"/>
      <c r="J26" s="472"/>
      <c r="K26" s="472"/>
      <c r="L26" s="472"/>
      <c r="M26" s="470"/>
      <c r="N26" s="473" t="str">
        <f t="shared" si="0"/>
        <v/>
      </c>
      <c r="O26" s="474"/>
      <c r="P26" s="475"/>
      <c r="Q26" s="476"/>
      <c r="R26" s="448" t="str">
        <f>IFERROR(IF('Overview - Section A'!$AN$5="Funding Request",VLOOKUP(E26,'Overview - Section A'!$M$31:$P$32,4,FALSE),IF(Z26="","",Z26)),"")</f>
        <v/>
      </c>
      <c r="S26" s="448" t="b">
        <f t="shared" si="1"/>
        <v>0</v>
      </c>
      <c r="T26" s="448" t="s">
        <v>1065</v>
      </c>
      <c r="U26" s="448" t="str">
        <f t="array" ref="U26">IFERROR(IF(INDEX('Overview - Section A'!$AB$120:$AB$174,MATCH(LEFT(C26,255),LEFT('Overview - Section A'!$W$120:$W$174,255),0))=0,"",INDEX('Overview - Section A'!$AB$120:$AB$174,MATCH(LEFT(C26,255),LEFT('Overview - Section A'!$W$120:$W$174,255),0))),"")</f>
        <v>a1M36000004ZguyEAC</v>
      </c>
      <c r="V26" s="477" t="str">
        <f>IFERROR(IF('Overview - Section A'!$AN$5="Funding Request",IF('Reference Records'!$B$343&lt;&gt;"",VLOOKUP(N26,'Reference Records'!$B$343:$C$344,2,FALSE),VLOOKUP(N26,'Reference Records'!$A$356:$C$357,3,FALSE)),VLOOKUP(N26,'Reference Records'!$A$360:$C$362,3,FALSE)),"")</f>
        <v/>
      </c>
      <c r="W26" s="478"/>
      <c r="X26" s="478"/>
      <c r="Y26" s="477"/>
      <c r="Z26" s="477"/>
      <c r="AA26" s="215"/>
      <c r="AB26" s="161"/>
      <c r="AC26" s="51"/>
    </row>
    <row r="27" spans="1:29" ht="47.1" customHeight="1" x14ac:dyDescent="0.25">
      <c r="A27" s="367">
        <v>19</v>
      </c>
      <c r="B27" s="468" t="str">
        <f>IFERROR(IF(D27="","",VLOOKUP(W27,'Reference records(soft deleted)'!$B$84:$D$127,3,FALSE)),"")</f>
        <v/>
      </c>
      <c r="C27" s="468" t="str">
        <f>IFERROR(IF(D27="","",VLOOKUP(X27,'Reference records(soft deleted)'!$B$234:$D$426,3,FALSE)),"")</f>
        <v/>
      </c>
      <c r="D27" s="469"/>
      <c r="E27" s="470" t="str">
        <f>IF('Overview - Section A'!$AN$5="Funding Request",IF(F27="Funding Request Place Holder","",F27),"")</f>
        <v/>
      </c>
      <c r="F27" s="471" t="str">
        <f>IFERROR(IF(Z27="","",VLOOKUP(Z27,'Overview - Section A'!$P$31:$Q$32,2,FALSE)),"")</f>
        <v/>
      </c>
      <c r="G27" s="472"/>
      <c r="H27" s="472"/>
      <c r="I27" s="472"/>
      <c r="J27" s="472"/>
      <c r="K27" s="472"/>
      <c r="L27" s="472"/>
      <c r="M27" s="470"/>
      <c r="N27" s="473" t="str">
        <f t="shared" si="0"/>
        <v/>
      </c>
      <c r="O27" s="474"/>
      <c r="P27" s="475"/>
      <c r="Q27" s="476"/>
      <c r="R27" s="448" t="str">
        <f>IFERROR(IF('Overview - Section A'!$AN$5="Funding Request",VLOOKUP(E27,'Overview - Section A'!$M$31:$P$32,4,FALSE),IF(Z27="","",Z27)),"")</f>
        <v/>
      </c>
      <c r="S27" s="448" t="b">
        <f t="shared" si="1"/>
        <v>0</v>
      </c>
      <c r="T27" s="448" t="s">
        <v>1066</v>
      </c>
      <c r="U27" s="448" t="str">
        <f t="array" ref="U27">IFERROR(IF(INDEX('Overview - Section A'!$AB$120:$AB$174,MATCH(LEFT(C27,255),LEFT('Overview - Section A'!$W$120:$W$174,255),0))=0,"",INDEX('Overview - Section A'!$AB$120:$AB$174,MATCH(LEFT(C27,255),LEFT('Overview - Section A'!$W$120:$W$174,255),0))),"")</f>
        <v>a1M36000004ZguyEAC</v>
      </c>
      <c r="V27" s="477" t="str">
        <f>IFERROR(IF('Overview - Section A'!$AN$5="Funding Request",IF('Reference Records'!$B$343&lt;&gt;"",VLOOKUP(N27,'Reference Records'!$B$343:$C$344,2,FALSE),VLOOKUP(N27,'Reference Records'!$A$356:$C$357,3,FALSE)),VLOOKUP(N27,'Reference Records'!$A$360:$C$362,3,FALSE)),"")</f>
        <v/>
      </c>
      <c r="W27" s="478"/>
      <c r="X27" s="478"/>
      <c r="Y27" s="477"/>
      <c r="Z27" s="477"/>
      <c r="AA27" s="215"/>
      <c r="AB27" s="161"/>
      <c r="AC27" s="51"/>
    </row>
    <row r="28" spans="1:29" ht="47.1" customHeight="1" x14ac:dyDescent="0.25">
      <c r="A28" s="367">
        <v>20</v>
      </c>
      <c r="B28" s="468" t="str">
        <f>IFERROR(IF(D28="","",VLOOKUP(W28,'Reference records(soft deleted)'!$B$84:$D$127,3,FALSE)),"")</f>
        <v/>
      </c>
      <c r="C28" s="468" t="str">
        <f>IFERROR(IF(D28="","",VLOOKUP(X28,'Reference records(soft deleted)'!$B$234:$D$426,3,FALSE)),"")</f>
        <v/>
      </c>
      <c r="D28" s="469"/>
      <c r="E28" s="470" t="str">
        <f>IF('Overview - Section A'!$AN$5="Funding Request",IF(F28="Funding Request Place Holder","",F28),"")</f>
        <v/>
      </c>
      <c r="F28" s="471" t="str">
        <f>IFERROR(IF(Z28="","",VLOOKUP(Z28,'Overview - Section A'!$P$31:$Q$32,2,FALSE)),"")</f>
        <v/>
      </c>
      <c r="G28" s="472"/>
      <c r="H28" s="472"/>
      <c r="I28" s="472"/>
      <c r="J28" s="472"/>
      <c r="K28" s="472"/>
      <c r="L28" s="472"/>
      <c r="M28" s="470"/>
      <c r="N28" s="473" t="str">
        <f t="shared" si="0"/>
        <v/>
      </c>
      <c r="O28" s="474"/>
      <c r="P28" s="475"/>
      <c r="Q28" s="476"/>
      <c r="R28" s="448" t="str">
        <f>IFERROR(IF('Overview - Section A'!$AN$5="Funding Request",VLOOKUP(E28,'Overview - Section A'!$M$31:$P$32,4,FALSE),IF(Z28="","",Z28)),"")</f>
        <v/>
      </c>
      <c r="S28" s="448" t="b">
        <f t="shared" si="1"/>
        <v>0</v>
      </c>
      <c r="T28" s="448" t="s">
        <v>1067</v>
      </c>
      <c r="U28" s="448" t="str">
        <f t="array" ref="U28">IFERROR(IF(INDEX('Overview - Section A'!$AB$120:$AB$174,MATCH(LEFT(C28,255),LEFT('Overview - Section A'!$W$120:$W$174,255),0))=0,"",INDEX('Overview - Section A'!$AB$120:$AB$174,MATCH(LEFT(C28,255),LEFT('Overview - Section A'!$W$120:$W$174,255),0))),"")</f>
        <v>a1M36000004ZguyEAC</v>
      </c>
      <c r="V28" s="477" t="str">
        <f>IFERROR(IF('Overview - Section A'!$AN$5="Funding Request",IF('Reference Records'!$B$343&lt;&gt;"",VLOOKUP(N28,'Reference Records'!$B$343:$C$344,2,FALSE),VLOOKUP(N28,'Reference Records'!$A$356:$C$357,3,FALSE)),VLOOKUP(N28,'Reference Records'!$A$360:$C$362,3,FALSE)),"")</f>
        <v/>
      </c>
      <c r="W28" s="478"/>
      <c r="X28" s="478"/>
      <c r="Y28" s="477"/>
      <c r="Z28" s="477"/>
      <c r="AA28" s="215"/>
      <c r="AB28" s="161"/>
      <c r="AC28" s="51"/>
    </row>
    <row r="29" spans="1:29" ht="47.1" customHeight="1" x14ac:dyDescent="0.25">
      <c r="A29" s="367">
        <v>21</v>
      </c>
      <c r="B29" s="468" t="str">
        <f>IFERROR(IF(D29="","",VLOOKUP(W29,'Reference records(soft deleted)'!$B$84:$D$127,3,FALSE)),"")</f>
        <v/>
      </c>
      <c r="C29" s="468" t="str">
        <f>IFERROR(IF(D29="","",VLOOKUP(X29,'Reference records(soft deleted)'!$B$234:$D$426,3,FALSE)),"")</f>
        <v/>
      </c>
      <c r="D29" s="469"/>
      <c r="E29" s="470" t="str">
        <f>IF('Overview - Section A'!$AN$5="Funding Request",IF(F29="Funding Request Place Holder","",F29),"")</f>
        <v/>
      </c>
      <c r="F29" s="471" t="str">
        <f>IFERROR(IF(Z29="","",VLOOKUP(Z29,'Overview - Section A'!$P$31:$Q$32,2,FALSE)),"")</f>
        <v/>
      </c>
      <c r="G29" s="472"/>
      <c r="H29" s="472"/>
      <c r="I29" s="472"/>
      <c r="J29" s="472"/>
      <c r="K29" s="472"/>
      <c r="L29" s="472"/>
      <c r="M29" s="470"/>
      <c r="N29" s="473" t="str">
        <f t="shared" si="0"/>
        <v/>
      </c>
      <c r="O29" s="474"/>
      <c r="P29" s="475"/>
      <c r="Q29" s="476"/>
      <c r="R29" s="448" t="str">
        <f>IFERROR(IF('Overview - Section A'!$AN$5="Funding Request",VLOOKUP(E29,'Overview - Section A'!$M$31:$P$32,4,FALSE),IF(Z29="","",Z29)),"")</f>
        <v/>
      </c>
      <c r="S29" s="448" t="b">
        <f t="shared" si="1"/>
        <v>0</v>
      </c>
      <c r="T29" s="448" t="s">
        <v>1068</v>
      </c>
      <c r="U29" s="448" t="str">
        <f t="array" ref="U29">IFERROR(IF(INDEX('Overview - Section A'!$AB$120:$AB$174,MATCH(LEFT(C29,255),LEFT('Overview - Section A'!$W$120:$W$174,255),0))=0,"",INDEX('Overview - Section A'!$AB$120:$AB$174,MATCH(LEFT(C29,255),LEFT('Overview - Section A'!$W$120:$W$174,255),0))),"")</f>
        <v>a1M36000004ZguyEAC</v>
      </c>
      <c r="V29" s="477" t="str">
        <f>IFERROR(IF('Overview - Section A'!$AN$5="Funding Request",IF('Reference Records'!$B$343&lt;&gt;"",VLOOKUP(N29,'Reference Records'!$B$343:$C$344,2,FALSE),VLOOKUP(N29,'Reference Records'!$A$356:$C$357,3,FALSE)),VLOOKUP(N29,'Reference Records'!$A$360:$C$362,3,FALSE)),"")</f>
        <v/>
      </c>
      <c r="W29" s="478"/>
      <c r="X29" s="478"/>
      <c r="Y29" s="477"/>
      <c r="Z29" s="477"/>
      <c r="AA29" s="215"/>
      <c r="AB29" s="161"/>
      <c r="AC29" s="51"/>
    </row>
    <row r="30" spans="1:29" ht="47.1" customHeight="1" x14ac:dyDescent="0.25">
      <c r="A30" s="367">
        <v>22</v>
      </c>
      <c r="B30" s="468" t="str">
        <f>IFERROR(IF(D30="","",VLOOKUP(W30,'Reference records(soft deleted)'!$B$84:$D$127,3,FALSE)),"")</f>
        <v/>
      </c>
      <c r="C30" s="468" t="str">
        <f>IFERROR(IF(D30="","",VLOOKUP(X30,'Reference records(soft deleted)'!$B$234:$D$426,3,FALSE)),"")</f>
        <v/>
      </c>
      <c r="D30" s="469"/>
      <c r="E30" s="470" t="str">
        <f>IF('Overview - Section A'!$AN$5="Funding Request",IF(F30="Funding Request Place Holder","",F30),"")</f>
        <v/>
      </c>
      <c r="F30" s="471" t="str">
        <f>IFERROR(IF(Z30="","",VLOOKUP(Z30,'Overview - Section A'!$P$31:$Q$32,2,FALSE)),"")</f>
        <v/>
      </c>
      <c r="G30" s="472"/>
      <c r="H30" s="472"/>
      <c r="I30" s="472"/>
      <c r="J30" s="472"/>
      <c r="K30" s="472"/>
      <c r="L30" s="472"/>
      <c r="M30" s="470"/>
      <c r="N30" s="473" t="str">
        <f t="shared" si="0"/>
        <v/>
      </c>
      <c r="O30" s="474"/>
      <c r="P30" s="475"/>
      <c r="Q30" s="476"/>
      <c r="R30" s="448" t="str">
        <f>IFERROR(IF('Overview - Section A'!$AN$5="Funding Request",VLOOKUP(E30,'Overview - Section A'!$M$31:$P$32,4,FALSE),IF(Z30="","",Z30)),"")</f>
        <v/>
      </c>
      <c r="S30" s="448" t="b">
        <f t="shared" si="1"/>
        <v>0</v>
      </c>
      <c r="T30" s="448" t="s">
        <v>1069</v>
      </c>
      <c r="U30" s="448" t="str">
        <f t="array" ref="U30">IFERROR(IF(INDEX('Overview - Section A'!$AB$120:$AB$174,MATCH(LEFT(C30,255),LEFT('Overview - Section A'!$W$120:$W$174,255),0))=0,"",INDEX('Overview - Section A'!$AB$120:$AB$174,MATCH(LEFT(C30,255),LEFT('Overview - Section A'!$W$120:$W$174,255),0))),"")</f>
        <v>a1M36000004ZguyEAC</v>
      </c>
      <c r="V30" s="477" t="str">
        <f>IFERROR(IF('Overview - Section A'!$AN$5="Funding Request",IF('Reference Records'!$B$343&lt;&gt;"",VLOOKUP(N30,'Reference Records'!$B$343:$C$344,2,FALSE),VLOOKUP(N30,'Reference Records'!$A$356:$C$357,3,FALSE)),VLOOKUP(N30,'Reference Records'!$A$360:$C$362,3,FALSE)),"")</f>
        <v/>
      </c>
      <c r="W30" s="478"/>
      <c r="X30" s="478"/>
      <c r="Y30" s="477"/>
      <c r="Z30" s="477"/>
      <c r="AA30" s="215"/>
      <c r="AB30" s="161"/>
      <c r="AC30" s="51"/>
    </row>
    <row r="31" spans="1:29" ht="47.1" customHeight="1" x14ac:dyDescent="0.25">
      <c r="A31" s="367">
        <v>23</v>
      </c>
      <c r="B31" s="468" t="str">
        <f>IFERROR(IF(D31="","",VLOOKUP(W31,'Reference records(soft deleted)'!$B$84:$D$127,3,FALSE)),"")</f>
        <v/>
      </c>
      <c r="C31" s="468" t="str">
        <f>IFERROR(IF(D31="","",VLOOKUP(X31,'Reference records(soft deleted)'!$B$234:$D$426,3,FALSE)),"")</f>
        <v/>
      </c>
      <c r="D31" s="469"/>
      <c r="E31" s="470" t="str">
        <f>IF('Overview - Section A'!$AN$5="Funding Request",IF(F31="Funding Request Place Holder","",F31),"")</f>
        <v/>
      </c>
      <c r="F31" s="471" t="str">
        <f>IFERROR(IF(Z31="","",VLOOKUP(Z31,'Overview - Section A'!$P$31:$Q$32,2,FALSE)),"")</f>
        <v/>
      </c>
      <c r="G31" s="472"/>
      <c r="H31" s="472"/>
      <c r="I31" s="472"/>
      <c r="J31" s="472"/>
      <c r="K31" s="472"/>
      <c r="L31" s="472"/>
      <c r="M31" s="470"/>
      <c r="N31" s="473" t="str">
        <f t="shared" si="0"/>
        <v/>
      </c>
      <c r="O31" s="474"/>
      <c r="P31" s="475"/>
      <c r="Q31" s="476"/>
      <c r="R31" s="448" t="str">
        <f>IFERROR(IF('Overview - Section A'!$AN$5="Funding Request",VLOOKUP(E31,'Overview - Section A'!$M$31:$P$32,4,FALSE),IF(Z31="","",Z31)),"")</f>
        <v/>
      </c>
      <c r="S31" s="448" t="b">
        <f t="shared" si="1"/>
        <v>0</v>
      </c>
      <c r="T31" s="448" t="s">
        <v>1070</v>
      </c>
      <c r="U31" s="448" t="str">
        <f t="array" ref="U31">IFERROR(IF(INDEX('Overview - Section A'!$AB$120:$AB$174,MATCH(LEFT(C31,255),LEFT('Overview - Section A'!$W$120:$W$174,255),0))=0,"",INDEX('Overview - Section A'!$AB$120:$AB$174,MATCH(LEFT(C31,255),LEFT('Overview - Section A'!$W$120:$W$174,255),0))),"")</f>
        <v>a1M36000004ZguyEAC</v>
      </c>
      <c r="V31" s="477" t="str">
        <f>IFERROR(IF('Overview - Section A'!$AN$5="Funding Request",IF('Reference Records'!$B$343&lt;&gt;"",VLOOKUP(N31,'Reference Records'!$B$343:$C$344,2,FALSE),VLOOKUP(N31,'Reference Records'!$A$356:$C$357,3,FALSE)),VLOOKUP(N31,'Reference Records'!$A$360:$C$362,3,FALSE)),"")</f>
        <v/>
      </c>
      <c r="W31" s="478"/>
      <c r="X31" s="478"/>
      <c r="Y31" s="477"/>
      <c r="Z31" s="477"/>
      <c r="AA31" s="215"/>
      <c r="AB31" s="161"/>
      <c r="AC31" s="51"/>
    </row>
    <row r="32" spans="1:29" ht="47.1" customHeight="1" x14ac:dyDescent="0.25">
      <c r="A32" s="367">
        <v>24</v>
      </c>
      <c r="B32" s="468" t="str">
        <f>IFERROR(IF(D32="","",VLOOKUP(W32,'Reference records(soft deleted)'!$B$84:$D$127,3,FALSE)),"")</f>
        <v/>
      </c>
      <c r="C32" s="468" t="str">
        <f>IFERROR(IF(D32="","",VLOOKUP(X32,'Reference records(soft deleted)'!$B$234:$D$426,3,FALSE)),"")</f>
        <v/>
      </c>
      <c r="D32" s="469"/>
      <c r="E32" s="470" t="str">
        <f>IF('Overview - Section A'!$AN$5="Funding Request",IF(F32="Funding Request Place Holder","",F32),"")</f>
        <v/>
      </c>
      <c r="F32" s="471" t="str">
        <f>IFERROR(IF(Z32="","",VLOOKUP(Z32,'Overview - Section A'!$P$31:$Q$32,2,FALSE)),"")</f>
        <v/>
      </c>
      <c r="G32" s="472"/>
      <c r="H32" s="472"/>
      <c r="I32" s="472"/>
      <c r="J32" s="472"/>
      <c r="K32" s="472"/>
      <c r="L32" s="472"/>
      <c r="M32" s="470"/>
      <c r="N32" s="473" t="str">
        <f t="shared" si="0"/>
        <v/>
      </c>
      <c r="O32" s="474"/>
      <c r="P32" s="475"/>
      <c r="Q32" s="476"/>
      <c r="R32" s="448" t="str">
        <f>IFERROR(IF('Overview - Section A'!$AN$5="Funding Request",VLOOKUP(E32,'Overview - Section A'!$M$31:$P$32,4,FALSE),IF(Z32="","",Z32)),"")</f>
        <v/>
      </c>
      <c r="S32" s="448" t="b">
        <f t="shared" si="1"/>
        <v>0</v>
      </c>
      <c r="T32" s="448" t="s">
        <v>1071</v>
      </c>
      <c r="U32" s="448" t="str">
        <f t="array" ref="U32">IFERROR(IF(INDEX('Overview - Section A'!$AB$120:$AB$174,MATCH(LEFT(C32,255),LEFT('Overview - Section A'!$W$120:$W$174,255),0))=0,"",INDEX('Overview - Section A'!$AB$120:$AB$174,MATCH(LEFT(C32,255),LEFT('Overview - Section A'!$W$120:$W$174,255),0))),"")</f>
        <v>a1M36000004ZguyEAC</v>
      </c>
      <c r="V32" s="477" t="str">
        <f>IFERROR(IF('Overview - Section A'!$AN$5="Funding Request",IF('Reference Records'!$B$343&lt;&gt;"",VLOOKUP(N32,'Reference Records'!$B$343:$C$344,2,FALSE),VLOOKUP(N32,'Reference Records'!$A$356:$C$357,3,FALSE)),VLOOKUP(N32,'Reference Records'!$A$360:$C$362,3,FALSE)),"")</f>
        <v/>
      </c>
      <c r="W32" s="478"/>
      <c r="X32" s="478"/>
      <c r="Y32" s="477"/>
      <c r="Z32" s="477"/>
      <c r="AA32" s="215"/>
      <c r="AB32" s="161"/>
      <c r="AC32" s="51"/>
    </row>
    <row r="33" spans="1:29" ht="47.1" customHeight="1" x14ac:dyDescent="0.25">
      <c r="A33" s="367">
        <v>25</v>
      </c>
      <c r="B33" s="468" t="str">
        <f>IFERROR(IF(D33="","",VLOOKUP(W33,'Reference records(soft deleted)'!$B$84:$D$127,3,FALSE)),"")</f>
        <v/>
      </c>
      <c r="C33" s="468" t="str">
        <f>IFERROR(IF(D33="","",VLOOKUP(X33,'Reference records(soft deleted)'!$B$234:$D$426,3,FALSE)),"")</f>
        <v/>
      </c>
      <c r="D33" s="469"/>
      <c r="E33" s="470" t="str">
        <f>IF('Overview - Section A'!$AN$5="Funding Request",IF(F33="Funding Request Place Holder","",F33),"")</f>
        <v/>
      </c>
      <c r="F33" s="471" t="str">
        <f>IFERROR(IF(Z33="","",VLOOKUP(Z33,'Overview - Section A'!$P$31:$Q$32,2,FALSE)),"")</f>
        <v/>
      </c>
      <c r="G33" s="472"/>
      <c r="H33" s="472"/>
      <c r="I33" s="472"/>
      <c r="J33" s="472"/>
      <c r="K33" s="472"/>
      <c r="L33" s="472"/>
      <c r="M33" s="470"/>
      <c r="N33" s="473" t="str">
        <f t="shared" si="0"/>
        <v/>
      </c>
      <c r="O33" s="474"/>
      <c r="P33" s="475"/>
      <c r="Q33" s="476"/>
      <c r="R33" s="448" t="str">
        <f>IFERROR(IF('Overview - Section A'!$AN$5="Funding Request",VLOOKUP(E33,'Overview - Section A'!$M$31:$P$32,4,FALSE),IF(Z33="","",Z33)),"")</f>
        <v/>
      </c>
      <c r="S33" s="448" t="b">
        <f t="shared" si="1"/>
        <v>0</v>
      </c>
      <c r="T33" s="448" t="s">
        <v>1072</v>
      </c>
      <c r="U33" s="448" t="str">
        <f t="array" ref="U33">IFERROR(IF(INDEX('Overview - Section A'!$AB$120:$AB$174,MATCH(LEFT(C33,255),LEFT('Overview - Section A'!$W$120:$W$174,255),0))=0,"",INDEX('Overview - Section A'!$AB$120:$AB$174,MATCH(LEFT(C33,255),LEFT('Overview - Section A'!$W$120:$W$174,255),0))),"")</f>
        <v>a1M36000004ZguyEAC</v>
      </c>
      <c r="V33" s="477" t="str">
        <f>IFERROR(IF('Overview - Section A'!$AN$5="Funding Request",IF('Reference Records'!$B$343&lt;&gt;"",VLOOKUP(N33,'Reference Records'!$B$343:$C$344,2,FALSE),VLOOKUP(N33,'Reference Records'!$A$356:$C$357,3,FALSE)),VLOOKUP(N33,'Reference Records'!$A$360:$C$362,3,FALSE)),"")</f>
        <v/>
      </c>
      <c r="W33" s="478"/>
      <c r="X33" s="478"/>
      <c r="Y33" s="477"/>
      <c r="Z33" s="477"/>
      <c r="AA33" s="215"/>
      <c r="AB33" s="161"/>
      <c r="AC33" s="51"/>
    </row>
    <row r="34" spans="1:29" ht="47.1" customHeight="1" x14ac:dyDescent="0.25">
      <c r="A34" s="367">
        <v>26</v>
      </c>
      <c r="B34" s="468" t="str">
        <f>IFERROR(IF(D34="","",VLOOKUP(W34,'Reference records(soft deleted)'!$B$84:$D$127,3,FALSE)),"")</f>
        <v/>
      </c>
      <c r="C34" s="468" t="str">
        <f>IFERROR(IF(D34="","",VLOOKUP(X34,'Reference records(soft deleted)'!$B$234:$D$426,3,FALSE)),"")</f>
        <v/>
      </c>
      <c r="D34" s="469"/>
      <c r="E34" s="470" t="str">
        <f>IF('Overview - Section A'!$AN$5="Funding Request",IF(F34="Funding Request Place Holder","",F34),"")</f>
        <v/>
      </c>
      <c r="F34" s="471" t="str">
        <f>IFERROR(IF(Z34="","",VLOOKUP(Z34,'Overview - Section A'!$P$31:$Q$32,2,FALSE)),"")</f>
        <v/>
      </c>
      <c r="G34" s="472"/>
      <c r="H34" s="472"/>
      <c r="I34" s="472"/>
      <c r="J34" s="472"/>
      <c r="K34" s="472"/>
      <c r="L34" s="472"/>
      <c r="M34" s="470"/>
      <c r="N34" s="473" t="str">
        <f t="shared" si="0"/>
        <v/>
      </c>
      <c r="O34" s="474"/>
      <c r="P34" s="475"/>
      <c r="Q34" s="476"/>
      <c r="R34" s="448" t="str">
        <f>IFERROR(IF('Overview - Section A'!$AN$5="Funding Request",VLOOKUP(E34,'Overview - Section A'!$M$31:$P$32,4,FALSE),IF(Z34="","",Z34)),"")</f>
        <v/>
      </c>
      <c r="S34" s="448" t="b">
        <f t="shared" si="1"/>
        <v>0</v>
      </c>
      <c r="T34" s="448" t="s">
        <v>1073</v>
      </c>
      <c r="U34" s="448" t="str">
        <f t="array" ref="U34">IFERROR(IF(INDEX('Overview - Section A'!$AB$120:$AB$174,MATCH(LEFT(C34,255),LEFT('Overview - Section A'!$W$120:$W$174,255),0))=0,"",INDEX('Overview - Section A'!$AB$120:$AB$174,MATCH(LEFT(C34,255),LEFT('Overview - Section A'!$W$120:$W$174,255),0))),"")</f>
        <v>a1M36000004ZguyEAC</v>
      </c>
      <c r="V34" s="477" t="str">
        <f>IFERROR(IF('Overview - Section A'!$AN$5="Funding Request",IF('Reference Records'!$B$343&lt;&gt;"",VLOOKUP(N34,'Reference Records'!$B$343:$C$344,2,FALSE),VLOOKUP(N34,'Reference Records'!$A$356:$C$357,3,FALSE)),VLOOKUP(N34,'Reference Records'!$A$360:$C$362,3,FALSE)),"")</f>
        <v/>
      </c>
      <c r="W34" s="478"/>
      <c r="X34" s="478"/>
      <c r="Y34" s="477"/>
      <c r="Z34" s="477"/>
      <c r="AA34" s="215"/>
      <c r="AB34" s="161"/>
      <c r="AC34" s="51"/>
    </row>
    <row r="35" spans="1:29" ht="47.1" customHeight="1" x14ac:dyDescent="0.25">
      <c r="A35" s="367">
        <v>27</v>
      </c>
      <c r="B35" s="468" t="str">
        <f>IFERROR(IF(D35="","",VLOOKUP(W35,'Reference records(soft deleted)'!$B$84:$D$127,3,FALSE)),"")</f>
        <v/>
      </c>
      <c r="C35" s="468" t="str">
        <f>IFERROR(IF(D35="","",VLOOKUP(X35,'Reference records(soft deleted)'!$B$234:$D$426,3,FALSE)),"")</f>
        <v/>
      </c>
      <c r="D35" s="469"/>
      <c r="E35" s="470" t="str">
        <f>IF('Overview - Section A'!$AN$5="Funding Request",IF(F35="Funding Request Place Holder","",F35),"")</f>
        <v/>
      </c>
      <c r="F35" s="471" t="str">
        <f>IFERROR(IF(Z35="","",VLOOKUP(Z35,'Overview - Section A'!$P$31:$Q$32,2,FALSE)),"")</f>
        <v/>
      </c>
      <c r="G35" s="472"/>
      <c r="H35" s="472"/>
      <c r="I35" s="472"/>
      <c r="J35" s="472"/>
      <c r="K35" s="472"/>
      <c r="L35" s="472"/>
      <c r="M35" s="470"/>
      <c r="N35" s="473" t="str">
        <f t="shared" si="0"/>
        <v/>
      </c>
      <c r="O35" s="474"/>
      <c r="P35" s="475"/>
      <c r="Q35" s="476"/>
      <c r="R35" s="448" t="str">
        <f>IFERROR(IF('Overview - Section A'!$AN$5="Funding Request",VLOOKUP(E35,'Overview - Section A'!$M$31:$P$32,4,FALSE),IF(Z35="","",Z35)),"")</f>
        <v/>
      </c>
      <c r="S35" s="448" t="b">
        <f t="shared" si="1"/>
        <v>0</v>
      </c>
      <c r="T35" s="448" t="s">
        <v>1074</v>
      </c>
      <c r="U35" s="448" t="str">
        <f t="array" ref="U35">IFERROR(IF(INDEX('Overview - Section A'!$AB$120:$AB$174,MATCH(LEFT(C35,255),LEFT('Overview - Section A'!$W$120:$W$174,255),0))=0,"",INDEX('Overview - Section A'!$AB$120:$AB$174,MATCH(LEFT(C35,255),LEFT('Overview - Section A'!$W$120:$W$174,255),0))),"")</f>
        <v>a1M36000004ZguyEAC</v>
      </c>
      <c r="V35" s="477" t="str">
        <f>IFERROR(IF('Overview - Section A'!$AN$5="Funding Request",IF('Reference Records'!$B$343&lt;&gt;"",VLOOKUP(N35,'Reference Records'!$B$343:$C$344,2,FALSE),VLOOKUP(N35,'Reference Records'!$A$356:$C$357,3,FALSE)),VLOOKUP(N35,'Reference Records'!$A$360:$C$362,3,FALSE)),"")</f>
        <v/>
      </c>
      <c r="W35" s="478"/>
      <c r="X35" s="478"/>
      <c r="Y35" s="477"/>
      <c r="Z35" s="477"/>
      <c r="AA35" s="215"/>
      <c r="AB35" s="161"/>
      <c r="AC35" s="51"/>
    </row>
    <row r="36" spans="1:29" ht="47.1" customHeight="1" x14ac:dyDescent="0.25">
      <c r="A36" s="367">
        <v>28</v>
      </c>
      <c r="B36" s="468" t="str">
        <f>IFERROR(IF(D36="","",VLOOKUP(W36,'Reference records(soft deleted)'!$B$84:$D$127,3,FALSE)),"")</f>
        <v/>
      </c>
      <c r="C36" s="468" t="str">
        <f>IFERROR(IF(D36="","",VLOOKUP(X36,'Reference records(soft deleted)'!$B$234:$D$426,3,FALSE)),"")</f>
        <v/>
      </c>
      <c r="D36" s="469"/>
      <c r="E36" s="470" t="str">
        <f>IF('Overview - Section A'!$AN$5="Funding Request",IF(F36="Funding Request Place Holder","",F36),"")</f>
        <v/>
      </c>
      <c r="F36" s="471" t="str">
        <f>IFERROR(IF(Z36="","",VLOOKUP(Z36,'Overview - Section A'!$P$31:$Q$32,2,FALSE)),"")</f>
        <v/>
      </c>
      <c r="G36" s="472"/>
      <c r="H36" s="472"/>
      <c r="I36" s="472"/>
      <c r="J36" s="472"/>
      <c r="K36" s="472"/>
      <c r="L36" s="472"/>
      <c r="M36" s="470"/>
      <c r="N36" s="473" t="str">
        <f t="shared" si="0"/>
        <v/>
      </c>
      <c r="O36" s="474"/>
      <c r="P36" s="475"/>
      <c r="Q36" s="476"/>
      <c r="R36" s="448" t="str">
        <f>IFERROR(IF('Overview - Section A'!$AN$5="Funding Request",VLOOKUP(E36,'Overview - Section A'!$M$31:$P$32,4,FALSE),IF(Z36="","",Z36)),"")</f>
        <v/>
      </c>
      <c r="S36" s="448" t="b">
        <f t="shared" si="1"/>
        <v>0</v>
      </c>
      <c r="T36" s="448" t="s">
        <v>1075</v>
      </c>
      <c r="U36" s="448" t="str">
        <f t="array" ref="U36">IFERROR(IF(INDEX('Overview - Section A'!$AB$120:$AB$174,MATCH(LEFT(C36,255),LEFT('Overview - Section A'!$W$120:$W$174,255),0))=0,"",INDEX('Overview - Section A'!$AB$120:$AB$174,MATCH(LEFT(C36,255),LEFT('Overview - Section A'!$W$120:$W$174,255),0))),"")</f>
        <v>a1M36000004ZguyEAC</v>
      </c>
      <c r="V36" s="477" t="str">
        <f>IFERROR(IF('Overview - Section A'!$AN$5="Funding Request",IF('Reference Records'!$B$343&lt;&gt;"",VLOOKUP(N36,'Reference Records'!$B$343:$C$344,2,FALSE),VLOOKUP(N36,'Reference Records'!$A$356:$C$357,3,FALSE)),VLOOKUP(N36,'Reference Records'!$A$360:$C$362,3,FALSE)),"")</f>
        <v/>
      </c>
      <c r="W36" s="478"/>
      <c r="X36" s="478"/>
      <c r="Y36" s="477"/>
      <c r="Z36" s="477"/>
      <c r="AA36" s="215"/>
      <c r="AB36" s="161"/>
      <c r="AC36" s="51"/>
    </row>
    <row r="37" spans="1:29" ht="47.1" customHeight="1" x14ac:dyDescent="0.25">
      <c r="A37" s="367">
        <v>29</v>
      </c>
      <c r="B37" s="468" t="str">
        <f>IFERROR(IF(D37="","",VLOOKUP(W37,'Reference records(soft deleted)'!$B$84:$D$127,3,FALSE)),"")</f>
        <v/>
      </c>
      <c r="C37" s="468" t="str">
        <f>IFERROR(IF(D37="","",VLOOKUP(X37,'Reference records(soft deleted)'!$B$234:$D$426,3,FALSE)),"")</f>
        <v/>
      </c>
      <c r="D37" s="469"/>
      <c r="E37" s="470" t="str">
        <f>IF('Overview - Section A'!$AN$5="Funding Request",IF(F37="Funding Request Place Holder","",F37),"")</f>
        <v/>
      </c>
      <c r="F37" s="471" t="str">
        <f>IFERROR(IF(Z37="","",VLOOKUP(Z37,'Overview - Section A'!$P$31:$Q$32,2,FALSE)),"")</f>
        <v/>
      </c>
      <c r="G37" s="472"/>
      <c r="H37" s="472"/>
      <c r="I37" s="472"/>
      <c r="J37" s="472"/>
      <c r="K37" s="472"/>
      <c r="L37" s="472"/>
      <c r="M37" s="470"/>
      <c r="N37" s="473" t="str">
        <f t="shared" si="0"/>
        <v/>
      </c>
      <c r="O37" s="474"/>
      <c r="P37" s="475"/>
      <c r="Q37" s="476"/>
      <c r="R37" s="448" t="str">
        <f>IFERROR(IF('Overview - Section A'!$AN$5="Funding Request",VLOOKUP(E37,'Overview - Section A'!$M$31:$P$32,4,FALSE),IF(Z37="","",Z37)),"")</f>
        <v/>
      </c>
      <c r="S37" s="448" t="b">
        <f t="shared" si="1"/>
        <v>0</v>
      </c>
      <c r="T37" s="448" t="s">
        <v>1076</v>
      </c>
      <c r="U37" s="448" t="str">
        <f t="array" ref="U37">IFERROR(IF(INDEX('Overview - Section A'!$AB$120:$AB$174,MATCH(LEFT(C37,255),LEFT('Overview - Section A'!$W$120:$W$174,255),0))=0,"",INDEX('Overview - Section A'!$AB$120:$AB$174,MATCH(LEFT(C37,255),LEFT('Overview - Section A'!$W$120:$W$174,255),0))),"")</f>
        <v>a1M36000004ZguyEAC</v>
      </c>
      <c r="V37" s="477" t="str">
        <f>IFERROR(IF('Overview - Section A'!$AN$5="Funding Request",IF('Reference Records'!$B$343&lt;&gt;"",VLOOKUP(N37,'Reference Records'!$B$343:$C$344,2,FALSE),VLOOKUP(N37,'Reference Records'!$A$356:$C$357,3,FALSE)),VLOOKUP(N37,'Reference Records'!$A$360:$C$362,3,FALSE)),"")</f>
        <v/>
      </c>
      <c r="W37" s="478"/>
      <c r="X37" s="478"/>
      <c r="Y37" s="477"/>
      <c r="Z37" s="477"/>
      <c r="AA37" s="215"/>
      <c r="AB37" s="161"/>
      <c r="AC37" s="51"/>
    </row>
    <row r="38" spans="1:29" ht="47.1" customHeight="1" x14ac:dyDescent="0.25">
      <c r="A38" s="367">
        <v>30</v>
      </c>
      <c r="B38" s="468" t="str">
        <f>IFERROR(IF(D38="","",VLOOKUP(W38,'Reference records(soft deleted)'!$B$84:$D$127,3,FALSE)),"")</f>
        <v/>
      </c>
      <c r="C38" s="468" t="str">
        <f>IFERROR(IF(D38="","",VLOOKUP(X38,'Reference records(soft deleted)'!$B$234:$D$426,3,FALSE)),"")</f>
        <v/>
      </c>
      <c r="D38" s="469"/>
      <c r="E38" s="470" t="str">
        <f>IF('Overview - Section A'!$AN$5="Funding Request",IF(F38="Funding Request Place Holder","",F38),"")</f>
        <v/>
      </c>
      <c r="F38" s="471" t="str">
        <f>IFERROR(IF(Z38="","",VLOOKUP(Z38,'Overview - Section A'!$P$31:$Q$32,2,FALSE)),"")</f>
        <v/>
      </c>
      <c r="G38" s="472"/>
      <c r="H38" s="472"/>
      <c r="I38" s="472"/>
      <c r="J38" s="472"/>
      <c r="K38" s="472"/>
      <c r="L38" s="472"/>
      <c r="M38" s="470"/>
      <c r="N38" s="473" t="str">
        <f t="shared" si="0"/>
        <v/>
      </c>
      <c r="O38" s="474"/>
      <c r="P38" s="475"/>
      <c r="Q38" s="476"/>
      <c r="R38" s="448" t="str">
        <f>IFERROR(IF('Overview - Section A'!$AN$5="Funding Request",VLOOKUP(E38,'Overview - Section A'!$M$31:$P$32,4,FALSE),IF(Z38="","",Z38)),"")</f>
        <v/>
      </c>
      <c r="S38" s="448" t="b">
        <f t="shared" si="1"/>
        <v>0</v>
      </c>
      <c r="T38" s="448" t="s">
        <v>1077</v>
      </c>
      <c r="U38" s="448" t="str">
        <f t="array" ref="U38">IFERROR(IF(INDEX('Overview - Section A'!$AB$120:$AB$174,MATCH(LEFT(C38,255),LEFT('Overview - Section A'!$W$120:$W$174,255),0))=0,"",INDEX('Overview - Section A'!$AB$120:$AB$174,MATCH(LEFT(C38,255),LEFT('Overview - Section A'!$W$120:$W$174,255),0))),"")</f>
        <v>a1M36000004ZguyEAC</v>
      </c>
      <c r="V38" s="477" t="str">
        <f>IFERROR(IF('Overview - Section A'!$AN$5="Funding Request",IF('Reference Records'!$B$343&lt;&gt;"",VLOOKUP(N38,'Reference Records'!$B$343:$C$344,2,FALSE),VLOOKUP(N38,'Reference Records'!$A$356:$C$357,3,FALSE)),VLOOKUP(N38,'Reference Records'!$A$360:$C$362,3,FALSE)),"")</f>
        <v/>
      </c>
      <c r="W38" s="478"/>
      <c r="X38" s="478"/>
      <c r="Y38" s="477"/>
      <c r="Z38" s="477"/>
      <c r="AA38" s="215"/>
      <c r="AB38" s="161"/>
      <c r="AC38" s="51"/>
    </row>
    <row r="39" spans="1:29" ht="47.1" customHeight="1" x14ac:dyDescent="0.25">
      <c r="A39" s="367">
        <v>31</v>
      </c>
      <c r="B39" s="468" t="str">
        <f>IFERROR(IF(D39="","",VLOOKUP(W39,'Reference records(soft deleted)'!$B$84:$D$127,3,FALSE)),"")</f>
        <v/>
      </c>
      <c r="C39" s="468" t="str">
        <f>IFERROR(IF(D39="","",VLOOKUP(X39,'Reference records(soft deleted)'!$B$234:$D$426,3,FALSE)),"")</f>
        <v/>
      </c>
      <c r="D39" s="469"/>
      <c r="E39" s="470" t="str">
        <f>IF('Overview - Section A'!$AN$5="Funding Request",IF(F39="Funding Request Place Holder","",F39),"")</f>
        <v/>
      </c>
      <c r="F39" s="471" t="str">
        <f>IFERROR(IF(Z39="","",VLOOKUP(Z39,'Overview - Section A'!$P$31:$Q$32,2,FALSE)),"")</f>
        <v/>
      </c>
      <c r="G39" s="472"/>
      <c r="H39" s="472"/>
      <c r="I39" s="472"/>
      <c r="J39" s="472"/>
      <c r="K39" s="472"/>
      <c r="L39" s="472"/>
      <c r="M39" s="470"/>
      <c r="N39" s="473" t="str">
        <f t="shared" si="0"/>
        <v/>
      </c>
      <c r="O39" s="474"/>
      <c r="P39" s="475"/>
      <c r="Q39" s="476"/>
      <c r="R39" s="448" t="str">
        <f>IFERROR(IF('Overview - Section A'!$AN$5="Funding Request",VLOOKUP(E39,'Overview - Section A'!$M$31:$P$32,4,FALSE),IF(Z39="","",Z39)),"")</f>
        <v/>
      </c>
      <c r="S39" s="448" t="b">
        <f t="shared" si="1"/>
        <v>0</v>
      </c>
      <c r="T39" s="448" t="s">
        <v>1078</v>
      </c>
      <c r="U39" s="448" t="str">
        <f t="array" ref="U39">IFERROR(IF(INDEX('Overview - Section A'!$AB$120:$AB$174,MATCH(LEFT(C39,255),LEFT('Overview - Section A'!$W$120:$W$174,255),0))=0,"",INDEX('Overview - Section A'!$AB$120:$AB$174,MATCH(LEFT(C39,255),LEFT('Overview - Section A'!$W$120:$W$174,255),0))),"")</f>
        <v>a1M36000004ZguyEAC</v>
      </c>
      <c r="V39" s="477" t="str">
        <f>IFERROR(IF('Overview - Section A'!$AN$5="Funding Request",IF('Reference Records'!$B$343&lt;&gt;"",VLOOKUP(N39,'Reference Records'!$B$343:$C$344,2,FALSE),VLOOKUP(N39,'Reference Records'!$A$356:$C$357,3,FALSE)),VLOOKUP(N39,'Reference Records'!$A$360:$C$362,3,FALSE)),"")</f>
        <v/>
      </c>
      <c r="W39" s="478"/>
      <c r="X39" s="478"/>
      <c r="Y39" s="477"/>
      <c r="Z39" s="477"/>
      <c r="AA39" s="215"/>
      <c r="AB39" s="161"/>
      <c r="AC39" s="51"/>
    </row>
    <row r="40" spans="1:29" ht="47.1" customHeight="1" x14ac:dyDescent="0.25">
      <c r="A40" s="367">
        <v>32</v>
      </c>
      <c r="B40" s="468" t="str">
        <f>IFERROR(IF(D40="","",VLOOKUP(W40,'Reference records(soft deleted)'!$B$84:$D$127,3,FALSE)),"")</f>
        <v/>
      </c>
      <c r="C40" s="468" t="str">
        <f>IFERROR(IF(D40="","",VLOOKUP(X40,'Reference records(soft deleted)'!$B$234:$D$426,3,FALSE)),"")</f>
        <v/>
      </c>
      <c r="D40" s="469"/>
      <c r="E40" s="470" t="str">
        <f>IF('Overview - Section A'!$AN$5="Funding Request",IF(F40="Funding Request Place Holder","",F40),"")</f>
        <v/>
      </c>
      <c r="F40" s="471" t="str">
        <f>IFERROR(IF(Z40="","",VLOOKUP(Z40,'Overview - Section A'!$P$31:$Q$32,2,FALSE)),"")</f>
        <v/>
      </c>
      <c r="G40" s="472"/>
      <c r="H40" s="472"/>
      <c r="I40" s="472"/>
      <c r="J40" s="472"/>
      <c r="K40" s="472"/>
      <c r="L40" s="472"/>
      <c r="M40" s="470"/>
      <c r="N40" s="473" t="str">
        <f t="shared" si="0"/>
        <v/>
      </c>
      <c r="O40" s="474"/>
      <c r="P40" s="475"/>
      <c r="Q40" s="476"/>
      <c r="R40" s="448" t="str">
        <f>IFERROR(IF('Overview - Section A'!$AN$5="Funding Request",VLOOKUP(E40,'Overview - Section A'!$M$31:$P$32,4,FALSE),IF(Z40="","",Z40)),"")</f>
        <v/>
      </c>
      <c r="S40" s="448" t="b">
        <f t="shared" si="1"/>
        <v>0</v>
      </c>
      <c r="T40" s="448" t="s">
        <v>1079</v>
      </c>
      <c r="U40" s="448" t="str">
        <f t="array" ref="U40">IFERROR(IF(INDEX('Overview - Section A'!$AB$120:$AB$174,MATCH(LEFT(C40,255),LEFT('Overview - Section A'!$W$120:$W$174,255),0))=0,"",INDEX('Overview - Section A'!$AB$120:$AB$174,MATCH(LEFT(C40,255),LEFT('Overview - Section A'!$W$120:$W$174,255),0))),"")</f>
        <v>a1M36000004ZguyEAC</v>
      </c>
      <c r="V40" s="477" t="str">
        <f>IFERROR(IF('Overview - Section A'!$AN$5="Funding Request",IF('Reference Records'!$B$343&lt;&gt;"",VLOOKUP(N40,'Reference Records'!$B$343:$C$344,2,FALSE),VLOOKUP(N40,'Reference Records'!$A$356:$C$357,3,FALSE)),VLOOKUP(N40,'Reference Records'!$A$360:$C$362,3,FALSE)),"")</f>
        <v/>
      </c>
      <c r="W40" s="478"/>
      <c r="X40" s="478"/>
      <c r="Y40" s="477"/>
      <c r="Z40" s="477"/>
      <c r="AA40" s="215"/>
      <c r="AB40" s="161"/>
      <c r="AC40" s="51"/>
    </row>
    <row r="41" spans="1:29" ht="47.1" customHeight="1" x14ac:dyDescent="0.25">
      <c r="A41" s="367">
        <v>33</v>
      </c>
      <c r="B41" s="468" t="str">
        <f>IFERROR(IF(D41="","",VLOOKUP(W41,'Reference records(soft deleted)'!$B$84:$D$127,3,FALSE)),"")</f>
        <v/>
      </c>
      <c r="C41" s="468" t="str">
        <f>IFERROR(IF(D41="","",VLOOKUP(X41,'Reference records(soft deleted)'!$B$234:$D$426,3,FALSE)),"")</f>
        <v/>
      </c>
      <c r="D41" s="469"/>
      <c r="E41" s="470" t="str">
        <f>IF('Overview - Section A'!$AN$5="Funding Request",IF(F41="Funding Request Place Holder","",F41),"")</f>
        <v/>
      </c>
      <c r="F41" s="471" t="str">
        <f>IFERROR(IF(Z41="","",VLOOKUP(Z41,'Overview - Section A'!$P$31:$Q$32,2,FALSE)),"")</f>
        <v/>
      </c>
      <c r="G41" s="472"/>
      <c r="H41" s="472"/>
      <c r="I41" s="472"/>
      <c r="J41" s="472"/>
      <c r="K41" s="472"/>
      <c r="L41" s="472"/>
      <c r="M41" s="470"/>
      <c r="N41" s="473" t="str">
        <f t="shared" si="0"/>
        <v/>
      </c>
      <c r="O41" s="474"/>
      <c r="P41" s="475"/>
      <c r="Q41" s="476"/>
      <c r="R41" s="448" t="str">
        <f>IFERROR(IF('Overview - Section A'!$AN$5="Funding Request",VLOOKUP(E41,'Overview - Section A'!$M$31:$P$32,4,FALSE),IF(Z41="","",Z41)),"")</f>
        <v/>
      </c>
      <c r="S41" s="448" t="b">
        <f t="shared" si="1"/>
        <v>0</v>
      </c>
      <c r="T41" s="448" t="s">
        <v>1080</v>
      </c>
      <c r="U41" s="448" t="str">
        <f t="array" ref="U41">IFERROR(IF(INDEX('Overview - Section A'!$AB$120:$AB$174,MATCH(LEFT(C41,255),LEFT('Overview - Section A'!$W$120:$W$174,255),0))=0,"",INDEX('Overview - Section A'!$AB$120:$AB$174,MATCH(LEFT(C41,255),LEFT('Overview - Section A'!$W$120:$W$174,255),0))),"")</f>
        <v>a1M36000004ZguyEAC</v>
      </c>
      <c r="V41" s="477" t="str">
        <f>IFERROR(IF('Overview - Section A'!$AN$5="Funding Request",IF('Reference Records'!$B$343&lt;&gt;"",VLOOKUP(N41,'Reference Records'!$B$343:$C$344,2,FALSE),VLOOKUP(N41,'Reference Records'!$A$356:$C$357,3,FALSE)),VLOOKUP(N41,'Reference Records'!$A$360:$C$362,3,FALSE)),"")</f>
        <v/>
      </c>
      <c r="W41" s="478"/>
      <c r="X41" s="478"/>
      <c r="Y41" s="477"/>
      <c r="Z41" s="477"/>
      <c r="AA41" s="215"/>
      <c r="AB41" s="161"/>
      <c r="AC41" s="51"/>
    </row>
    <row r="42" spans="1:29" ht="47.1" customHeight="1" x14ac:dyDescent="0.25">
      <c r="A42" s="367">
        <v>34</v>
      </c>
      <c r="B42" s="468" t="str">
        <f>IFERROR(IF(D42="","",VLOOKUP(W42,'Reference records(soft deleted)'!$B$84:$D$127,3,FALSE)),"")</f>
        <v/>
      </c>
      <c r="C42" s="468" t="str">
        <f>IFERROR(IF(D42="","",VLOOKUP(X42,'Reference records(soft deleted)'!$B$234:$D$426,3,FALSE)),"")</f>
        <v/>
      </c>
      <c r="D42" s="469"/>
      <c r="E42" s="470" t="str">
        <f>IF('Overview - Section A'!$AN$5="Funding Request",IF(F42="Funding Request Place Holder","",F42),"")</f>
        <v/>
      </c>
      <c r="F42" s="471" t="str">
        <f>IFERROR(IF(Z42="","",VLOOKUP(Z42,'Overview - Section A'!$P$31:$Q$32,2,FALSE)),"")</f>
        <v/>
      </c>
      <c r="G42" s="472"/>
      <c r="H42" s="472"/>
      <c r="I42" s="472"/>
      <c r="J42" s="472"/>
      <c r="K42" s="472"/>
      <c r="L42" s="472"/>
      <c r="M42" s="470"/>
      <c r="N42" s="473" t="str">
        <f t="shared" si="0"/>
        <v/>
      </c>
      <c r="O42" s="474"/>
      <c r="P42" s="475"/>
      <c r="Q42" s="476"/>
      <c r="R42" s="448" t="str">
        <f>IFERROR(IF('Overview - Section A'!$AN$5="Funding Request",VLOOKUP(E42,'Overview - Section A'!$M$31:$P$32,4,FALSE),IF(Z42="","",Z42)),"")</f>
        <v/>
      </c>
      <c r="S42" s="448" t="b">
        <f t="shared" si="1"/>
        <v>0</v>
      </c>
      <c r="T42" s="448" t="s">
        <v>1081</v>
      </c>
      <c r="U42" s="448" t="str">
        <f t="array" ref="U42">IFERROR(IF(INDEX('Overview - Section A'!$AB$120:$AB$174,MATCH(LEFT(C42,255),LEFT('Overview - Section A'!$W$120:$W$174,255),0))=0,"",INDEX('Overview - Section A'!$AB$120:$AB$174,MATCH(LEFT(C42,255),LEFT('Overview - Section A'!$W$120:$W$174,255),0))),"")</f>
        <v>a1M36000004ZguyEAC</v>
      </c>
      <c r="V42" s="477" t="str">
        <f>IFERROR(IF('Overview - Section A'!$AN$5="Funding Request",IF('Reference Records'!$B$343&lt;&gt;"",VLOOKUP(N42,'Reference Records'!$B$343:$C$344,2,FALSE),VLOOKUP(N42,'Reference Records'!$A$356:$C$357,3,FALSE)),VLOOKUP(N42,'Reference Records'!$A$360:$C$362,3,FALSE)),"")</f>
        <v/>
      </c>
      <c r="W42" s="478"/>
      <c r="X42" s="478"/>
      <c r="Y42" s="477"/>
      <c r="Z42" s="477"/>
      <c r="AA42" s="215"/>
      <c r="AB42" s="161"/>
      <c r="AC42" s="51"/>
    </row>
    <row r="43" spans="1:29" ht="47.1" customHeight="1" x14ac:dyDescent="0.25">
      <c r="A43" s="367">
        <v>35</v>
      </c>
      <c r="B43" s="468" t="str">
        <f>IFERROR(IF(D43="","",VLOOKUP(W43,'Reference records(soft deleted)'!$B$84:$D$127,3,FALSE)),"")</f>
        <v/>
      </c>
      <c r="C43" s="468" t="str">
        <f>IFERROR(IF(D43="","",VLOOKUP(X43,'Reference records(soft deleted)'!$B$234:$D$426,3,FALSE)),"")</f>
        <v/>
      </c>
      <c r="D43" s="469"/>
      <c r="E43" s="470" t="str">
        <f>IF('Overview - Section A'!$AN$5="Funding Request",IF(F43="Funding Request Place Holder","",F43),"")</f>
        <v/>
      </c>
      <c r="F43" s="471" t="str">
        <f>IFERROR(IF(Z43="","",VLOOKUP(Z43,'Overview - Section A'!$P$31:$Q$32,2,FALSE)),"")</f>
        <v/>
      </c>
      <c r="G43" s="472"/>
      <c r="H43" s="472"/>
      <c r="I43" s="472"/>
      <c r="J43" s="472"/>
      <c r="K43" s="472"/>
      <c r="L43" s="472"/>
      <c r="M43" s="470"/>
      <c r="N43" s="473" t="str">
        <f t="shared" si="0"/>
        <v/>
      </c>
      <c r="O43" s="474"/>
      <c r="P43" s="475"/>
      <c r="Q43" s="476"/>
      <c r="R43" s="448" t="str">
        <f>IFERROR(IF('Overview - Section A'!$AN$5="Funding Request",VLOOKUP(E43,'Overview - Section A'!$M$31:$P$32,4,FALSE),IF(Z43="","",Z43)),"")</f>
        <v/>
      </c>
      <c r="S43" s="448" t="b">
        <f t="shared" si="1"/>
        <v>0</v>
      </c>
      <c r="T43" s="448" t="s">
        <v>1082</v>
      </c>
      <c r="U43" s="448" t="str">
        <f t="array" ref="U43">IFERROR(IF(INDEX('Overview - Section A'!$AB$120:$AB$174,MATCH(LEFT(C43,255),LEFT('Overview - Section A'!$W$120:$W$174,255),0))=0,"",INDEX('Overview - Section A'!$AB$120:$AB$174,MATCH(LEFT(C43,255),LEFT('Overview - Section A'!$W$120:$W$174,255),0))),"")</f>
        <v>a1M36000004ZguyEAC</v>
      </c>
      <c r="V43" s="477" t="str">
        <f>IFERROR(IF('Overview - Section A'!$AN$5="Funding Request",IF('Reference Records'!$B$343&lt;&gt;"",VLOOKUP(N43,'Reference Records'!$B$343:$C$344,2,FALSE),VLOOKUP(N43,'Reference Records'!$A$356:$C$357,3,FALSE)),VLOOKUP(N43,'Reference Records'!$A$360:$C$362,3,FALSE)),"")</f>
        <v/>
      </c>
      <c r="W43" s="478"/>
      <c r="X43" s="478"/>
      <c r="Y43" s="477"/>
      <c r="Z43" s="477"/>
      <c r="AA43" s="215"/>
      <c r="AB43" s="161"/>
      <c r="AC43" s="51"/>
    </row>
    <row r="44" spans="1:29" ht="47.1" customHeight="1" x14ac:dyDescent="0.25">
      <c r="A44" s="367">
        <v>36</v>
      </c>
      <c r="B44" s="468" t="str">
        <f>IFERROR(IF(D44="","",VLOOKUP(W44,'Reference records(soft deleted)'!$B$84:$D$127,3,FALSE)),"")</f>
        <v/>
      </c>
      <c r="C44" s="468" t="str">
        <f>IFERROR(IF(D44="","",VLOOKUP(X44,'Reference records(soft deleted)'!$B$234:$D$426,3,FALSE)),"")</f>
        <v/>
      </c>
      <c r="D44" s="469"/>
      <c r="E44" s="470" t="str">
        <f>IF('Overview - Section A'!$AN$5="Funding Request",IF(F44="Funding Request Place Holder","",F44),"")</f>
        <v/>
      </c>
      <c r="F44" s="471" t="str">
        <f>IFERROR(IF(Z44="","",VLOOKUP(Z44,'Overview - Section A'!$P$31:$Q$32,2,FALSE)),"")</f>
        <v/>
      </c>
      <c r="G44" s="472"/>
      <c r="H44" s="472"/>
      <c r="I44" s="472"/>
      <c r="J44" s="472"/>
      <c r="K44" s="472"/>
      <c r="L44" s="472"/>
      <c r="M44" s="470"/>
      <c r="N44" s="473" t="str">
        <f t="shared" si="0"/>
        <v/>
      </c>
      <c r="O44" s="474"/>
      <c r="P44" s="475"/>
      <c r="Q44" s="476"/>
      <c r="R44" s="448" t="str">
        <f>IFERROR(IF('Overview - Section A'!$AN$5="Funding Request",VLOOKUP(E44,'Overview - Section A'!$M$31:$P$32,4,FALSE),IF(Z44="","",Z44)),"")</f>
        <v/>
      </c>
      <c r="S44" s="448" t="b">
        <f t="shared" si="1"/>
        <v>0</v>
      </c>
      <c r="T44" s="448" t="s">
        <v>1083</v>
      </c>
      <c r="U44" s="448" t="str">
        <f t="array" ref="U44">IFERROR(IF(INDEX('Overview - Section A'!$AB$120:$AB$174,MATCH(LEFT(C44,255),LEFT('Overview - Section A'!$W$120:$W$174,255),0))=0,"",INDEX('Overview - Section A'!$AB$120:$AB$174,MATCH(LEFT(C44,255),LEFT('Overview - Section A'!$W$120:$W$174,255),0))),"")</f>
        <v>a1M36000004ZguyEAC</v>
      </c>
      <c r="V44" s="477" t="str">
        <f>IFERROR(IF('Overview - Section A'!$AN$5="Funding Request",IF('Reference Records'!$B$343&lt;&gt;"",VLOOKUP(N44,'Reference Records'!$B$343:$C$344,2,FALSE),VLOOKUP(N44,'Reference Records'!$A$356:$C$357,3,FALSE)),VLOOKUP(N44,'Reference Records'!$A$360:$C$362,3,FALSE)),"")</f>
        <v/>
      </c>
      <c r="W44" s="478"/>
      <c r="X44" s="478"/>
      <c r="Y44" s="477"/>
      <c r="Z44" s="477"/>
      <c r="AA44" s="215"/>
      <c r="AB44" s="161"/>
      <c r="AC44" s="51"/>
    </row>
    <row r="45" spans="1:29" ht="47.1" customHeight="1" x14ac:dyDescent="0.25">
      <c r="A45" s="367">
        <v>37</v>
      </c>
      <c r="B45" s="468" t="str">
        <f>IFERROR(IF(D45="","",VLOOKUP(W45,'Reference records(soft deleted)'!$B$84:$D$127,3,FALSE)),"")</f>
        <v/>
      </c>
      <c r="C45" s="468" t="str">
        <f>IFERROR(IF(D45="","",VLOOKUP(X45,'Reference records(soft deleted)'!$B$234:$D$426,3,FALSE)),"")</f>
        <v/>
      </c>
      <c r="D45" s="469"/>
      <c r="E45" s="470" t="str">
        <f>IF('Overview - Section A'!$AN$5="Funding Request",IF(F45="Funding Request Place Holder","",F45),"")</f>
        <v/>
      </c>
      <c r="F45" s="471" t="str">
        <f>IFERROR(IF(Z45="","",VLOOKUP(Z45,'Overview - Section A'!$P$31:$Q$32,2,FALSE)),"")</f>
        <v/>
      </c>
      <c r="G45" s="472"/>
      <c r="H45" s="472"/>
      <c r="I45" s="472"/>
      <c r="J45" s="472"/>
      <c r="K45" s="472"/>
      <c r="L45" s="472"/>
      <c r="M45" s="470"/>
      <c r="N45" s="473" t="str">
        <f t="shared" si="0"/>
        <v/>
      </c>
      <c r="O45" s="474"/>
      <c r="P45" s="475"/>
      <c r="Q45" s="476"/>
      <c r="R45" s="448" t="str">
        <f>IFERROR(IF('Overview - Section A'!$AN$5="Funding Request",VLOOKUP(E45,'Overview - Section A'!$M$31:$P$32,4,FALSE),IF(Z45="","",Z45)),"")</f>
        <v/>
      </c>
      <c r="S45" s="448" t="b">
        <f t="shared" si="1"/>
        <v>0</v>
      </c>
      <c r="T45" s="448" t="s">
        <v>1084</v>
      </c>
      <c r="U45" s="448" t="str">
        <f t="array" ref="U45">IFERROR(IF(INDEX('Overview - Section A'!$AB$120:$AB$174,MATCH(LEFT(C45,255),LEFT('Overview - Section A'!$W$120:$W$174,255),0))=0,"",INDEX('Overview - Section A'!$AB$120:$AB$174,MATCH(LEFT(C45,255),LEFT('Overview - Section A'!$W$120:$W$174,255),0))),"")</f>
        <v>a1M36000004ZguyEAC</v>
      </c>
      <c r="V45" s="477" t="str">
        <f>IFERROR(IF('Overview - Section A'!$AN$5="Funding Request",IF('Reference Records'!$B$343&lt;&gt;"",VLOOKUP(N45,'Reference Records'!$B$343:$C$344,2,FALSE),VLOOKUP(N45,'Reference Records'!$A$356:$C$357,3,FALSE)),VLOOKUP(N45,'Reference Records'!$A$360:$C$362,3,FALSE)),"")</f>
        <v/>
      </c>
      <c r="W45" s="478"/>
      <c r="X45" s="478"/>
      <c r="Y45" s="477"/>
      <c r="Z45" s="477"/>
      <c r="AA45" s="215"/>
      <c r="AB45" s="161"/>
      <c r="AC45" s="51"/>
    </row>
    <row r="46" spans="1:29" ht="47.1" customHeight="1" x14ac:dyDescent="0.25">
      <c r="A46" s="367">
        <v>38</v>
      </c>
      <c r="B46" s="468" t="str">
        <f>IFERROR(IF(D46="","",VLOOKUP(W46,'Reference records(soft deleted)'!$B$84:$D$127,3,FALSE)),"")</f>
        <v/>
      </c>
      <c r="C46" s="468" t="str">
        <f>IFERROR(IF(D46="","",VLOOKUP(X46,'Reference records(soft deleted)'!$B$234:$D$426,3,FALSE)),"")</f>
        <v/>
      </c>
      <c r="D46" s="469"/>
      <c r="E46" s="470" t="str">
        <f>IF('Overview - Section A'!$AN$5="Funding Request",IF(F46="Funding Request Place Holder","",F46),"")</f>
        <v/>
      </c>
      <c r="F46" s="471" t="str">
        <f>IFERROR(IF(Z46="","",VLOOKUP(Z46,'Overview - Section A'!$P$31:$Q$32,2,FALSE)),"")</f>
        <v/>
      </c>
      <c r="G46" s="472"/>
      <c r="H46" s="472"/>
      <c r="I46" s="472"/>
      <c r="J46" s="472"/>
      <c r="K46" s="472"/>
      <c r="L46" s="472"/>
      <c r="M46" s="470"/>
      <c r="N46" s="473" t="str">
        <f t="shared" si="0"/>
        <v/>
      </c>
      <c r="O46" s="474"/>
      <c r="P46" s="475"/>
      <c r="Q46" s="476"/>
      <c r="R46" s="448" t="str">
        <f>IFERROR(IF('Overview - Section A'!$AN$5="Funding Request",VLOOKUP(E46,'Overview - Section A'!$M$31:$P$32,4,FALSE),IF(Z46="","",Z46)),"")</f>
        <v/>
      </c>
      <c r="S46" s="448" t="b">
        <f t="shared" si="1"/>
        <v>0</v>
      </c>
      <c r="T46" s="448" t="s">
        <v>1085</v>
      </c>
      <c r="U46" s="448" t="str">
        <f t="array" ref="U46">IFERROR(IF(INDEX('Overview - Section A'!$AB$120:$AB$174,MATCH(LEFT(C46,255),LEFT('Overview - Section A'!$W$120:$W$174,255),0))=0,"",INDEX('Overview - Section A'!$AB$120:$AB$174,MATCH(LEFT(C46,255),LEFT('Overview - Section A'!$W$120:$W$174,255),0))),"")</f>
        <v>a1M36000004ZguyEAC</v>
      </c>
      <c r="V46" s="477" t="str">
        <f>IFERROR(IF('Overview - Section A'!$AN$5="Funding Request",IF('Reference Records'!$B$343&lt;&gt;"",VLOOKUP(N46,'Reference Records'!$B$343:$C$344,2,FALSE),VLOOKUP(N46,'Reference Records'!$A$356:$C$357,3,FALSE)),VLOOKUP(N46,'Reference Records'!$A$360:$C$362,3,FALSE)),"")</f>
        <v/>
      </c>
      <c r="W46" s="478"/>
      <c r="X46" s="478"/>
      <c r="Y46" s="477"/>
      <c r="Z46" s="477"/>
      <c r="AA46" s="215"/>
      <c r="AB46" s="161"/>
      <c r="AC46" s="51"/>
    </row>
    <row r="47" spans="1:29" ht="47.1" customHeight="1" x14ac:dyDescent="0.25">
      <c r="A47" s="367">
        <v>39</v>
      </c>
      <c r="B47" s="468" t="str">
        <f>IFERROR(IF(D47="","",VLOOKUP(W47,'Reference records(soft deleted)'!$B$84:$D$127,3,FALSE)),"")</f>
        <v/>
      </c>
      <c r="C47" s="468" t="str">
        <f>IFERROR(IF(D47="","",VLOOKUP(X47,'Reference records(soft deleted)'!$B$234:$D$426,3,FALSE)),"")</f>
        <v/>
      </c>
      <c r="D47" s="469"/>
      <c r="E47" s="470" t="str">
        <f>IF('Overview - Section A'!$AN$5="Funding Request",IF(F47="Funding Request Place Holder","",F47),"")</f>
        <v/>
      </c>
      <c r="F47" s="471" t="str">
        <f>IFERROR(IF(Z47="","",VLOOKUP(Z47,'Overview - Section A'!$P$31:$Q$32,2,FALSE)),"")</f>
        <v/>
      </c>
      <c r="G47" s="472"/>
      <c r="H47" s="472"/>
      <c r="I47" s="472"/>
      <c r="J47" s="472"/>
      <c r="K47" s="472"/>
      <c r="L47" s="472"/>
      <c r="M47" s="470"/>
      <c r="N47" s="473" t="str">
        <f t="shared" si="0"/>
        <v/>
      </c>
      <c r="O47" s="474"/>
      <c r="P47" s="475"/>
      <c r="Q47" s="476"/>
      <c r="R47" s="448" t="str">
        <f>IFERROR(IF('Overview - Section A'!$AN$5="Funding Request",VLOOKUP(E47,'Overview - Section A'!$M$31:$P$32,4,FALSE),IF(Z47="","",Z47)),"")</f>
        <v/>
      </c>
      <c r="S47" s="448" t="b">
        <f t="shared" si="1"/>
        <v>0</v>
      </c>
      <c r="T47" s="448" t="s">
        <v>1086</v>
      </c>
      <c r="U47" s="448" t="str">
        <f t="array" ref="U47">IFERROR(IF(INDEX('Overview - Section A'!$AB$120:$AB$174,MATCH(LEFT(C47,255),LEFT('Overview - Section A'!$W$120:$W$174,255),0))=0,"",INDEX('Overview - Section A'!$AB$120:$AB$174,MATCH(LEFT(C47,255),LEFT('Overview - Section A'!$W$120:$W$174,255),0))),"")</f>
        <v>a1M36000004ZguyEAC</v>
      </c>
      <c r="V47" s="477" t="str">
        <f>IFERROR(IF('Overview - Section A'!$AN$5="Funding Request",IF('Reference Records'!$B$343&lt;&gt;"",VLOOKUP(N47,'Reference Records'!$B$343:$C$344,2,FALSE),VLOOKUP(N47,'Reference Records'!$A$356:$C$357,3,FALSE)),VLOOKUP(N47,'Reference Records'!$A$360:$C$362,3,FALSE)),"")</f>
        <v/>
      </c>
      <c r="W47" s="478"/>
      <c r="X47" s="478"/>
      <c r="Y47" s="477"/>
      <c r="Z47" s="477"/>
      <c r="AA47" s="215"/>
      <c r="AB47" s="161"/>
      <c r="AC47" s="51"/>
    </row>
    <row r="48" spans="1:29" ht="47.1" customHeight="1" x14ac:dyDescent="0.25">
      <c r="A48" s="367">
        <v>40</v>
      </c>
      <c r="B48" s="468" t="str">
        <f>IFERROR(IF(D48="","",VLOOKUP(W48,'Reference records(soft deleted)'!$B$84:$D$127,3,FALSE)),"")</f>
        <v/>
      </c>
      <c r="C48" s="468" t="str">
        <f>IFERROR(IF(D48="","",VLOOKUP(X48,'Reference records(soft deleted)'!$B$234:$D$426,3,FALSE)),"")</f>
        <v/>
      </c>
      <c r="D48" s="469"/>
      <c r="E48" s="470" t="str">
        <f>IF('Overview - Section A'!$AN$5="Funding Request",IF(F48="Funding Request Place Holder","",F48),"")</f>
        <v/>
      </c>
      <c r="F48" s="471" t="str">
        <f>IFERROR(IF(Z48="","",VLOOKUP(Z48,'Overview - Section A'!$P$31:$Q$32,2,FALSE)),"")</f>
        <v/>
      </c>
      <c r="G48" s="472"/>
      <c r="H48" s="472"/>
      <c r="I48" s="472"/>
      <c r="J48" s="472"/>
      <c r="K48" s="472"/>
      <c r="L48" s="472"/>
      <c r="M48" s="470"/>
      <c r="N48" s="473" t="str">
        <f t="shared" si="0"/>
        <v/>
      </c>
      <c r="O48" s="474"/>
      <c r="P48" s="475"/>
      <c r="Q48" s="476"/>
      <c r="R48" s="448" t="str">
        <f>IFERROR(IF('Overview - Section A'!$AN$5="Funding Request",VLOOKUP(E48,'Overview - Section A'!$M$31:$P$32,4,FALSE),IF(Z48="","",Z48)),"")</f>
        <v/>
      </c>
      <c r="S48" s="448" t="b">
        <f t="shared" si="1"/>
        <v>0</v>
      </c>
      <c r="T48" s="448" t="s">
        <v>1087</v>
      </c>
      <c r="U48" s="448" t="str">
        <f t="array" ref="U48">IFERROR(IF(INDEX('Overview - Section A'!$AB$120:$AB$174,MATCH(LEFT(C48,255),LEFT('Overview - Section A'!$W$120:$W$174,255),0))=0,"",INDEX('Overview - Section A'!$AB$120:$AB$174,MATCH(LEFT(C48,255),LEFT('Overview - Section A'!$W$120:$W$174,255),0))),"")</f>
        <v>a1M36000004ZguyEAC</v>
      </c>
      <c r="V48" s="477" t="str">
        <f>IFERROR(IF('Overview - Section A'!$AN$5="Funding Request",IF('Reference Records'!$B$343&lt;&gt;"",VLOOKUP(N48,'Reference Records'!$B$343:$C$344,2,FALSE),VLOOKUP(N48,'Reference Records'!$A$356:$C$357,3,FALSE)),VLOOKUP(N48,'Reference Records'!$A$360:$C$362,3,FALSE)),"")</f>
        <v/>
      </c>
      <c r="W48" s="478"/>
      <c r="X48" s="478"/>
      <c r="Y48" s="477"/>
      <c r="Z48" s="477"/>
      <c r="AA48" s="215"/>
      <c r="AB48" s="161"/>
      <c r="AC48" s="51"/>
    </row>
    <row r="49" spans="1:29" ht="47.1" customHeight="1" x14ac:dyDescent="0.25">
      <c r="A49" s="367">
        <v>41</v>
      </c>
      <c r="B49" s="468" t="str">
        <f>IFERROR(IF(D49="","",VLOOKUP(W49,'Reference records(soft deleted)'!$B$84:$D$127,3,FALSE)),"")</f>
        <v/>
      </c>
      <c r="C49" s="468" t="str">
        <f>IFERROR(IF(D49="","",VLOOKUP(X49,'Reference records(soft deleted)'!$B$234:$D$426,3,FALSE)),"")</f>
        <v/>
      </c>
      <c r="D49" s="469"/>
      <c r="E49" s="470" t="str">
        <f>IF('Overview - Section A'!$AN$5="Funding Request",IF(F49="Funding Request Place Holder","",F49),"")</f>
        <v/>
      </c>
      <c r="F49" s="471" t="str">
        <f>IFERROR(IF(Z49="","",VLOOKUP(Z49,'Overview - Section A'!$P$31:$Q$32,2,FALSE)),"")</f>
        <v/>
      </c>
      <c r="G49" s="472"/>
      <c r="H49" s="472"/>
      <c r="I49" s="472"/>
      <c r="J49" s="472"/>
      <c r="K49" s="472"/>
      <c r="L49" s="472"/>
      <c r="M49" s="470"/>
      <c r="N49" s="473" t="str">
        <f t="shared" si="0"/>
        <v/>
      </c>
      <c r="O49" s="474"/>
      <c r="P49" s="475"/>
      <c r="Q49" s="476"/>
      <c r="R49" s="448" t="str">
        <f>IFERROR(IF('Overview - Section A'!$AN$5="Funding Request",VLOOKUP(E49,'Overview - Section A'!$M$31:$P$32,4,FALSE),IF(Z49="","",Z49)),"")</f>
        <v/>
      </c>
      <c r="S49" s="448" t="b">
        <f t="shared" si="1"/>
        <v>0</v>
      </c>
      <c r="T49" s="448" t="s">
        <v>1088</v>
      </c>
      <c r="U49" s="448" t="str">
        <f t="array" ref="U49">IFERROR(IF(INDEX('Overview - Section A'!$AB$120:$AB$174,MATCH(LEFT(C49,255),LEFT('Overview - Section A'!$W$120:$W$174,255),0))=0,"",INDEX('Overview - Section A'!$AB$120:$AB$174,MATCH(LEFT(C49,255),LEFT('Overview - Section A'!$W$120:$W$174,255),0))),"")</f>
        <v>a1M36000004ZguyEAC</v>
      </c>
      <c r="V49" s="477" t="str">
        <f>IFERROR(IF('Overview - Section A'!$AN$5="Funding Request",IF('Reference Records'!$B$343&lt;&gt;"",VLOOKUP(N49,'Reference Records'!$B$343:$C$344,2,FALSE),VLOOKUP(N49,'Reference Records'!$A$356:$C$357,3,FALSE)),VLOOKUP(N49,'Reference Records'!$A$360:$C$362,3,FALSE)),"")</f>
        <v/>
      </c>
      <c r="W49" s="478"/>
      <c r="X49" s="478"/>
      <c r="Y49" s="477"/>
      <c r="Z49" s="477"/>
      <c r="AA49" s="215"/>
      <c r="AB49" s="161"/>
      <c r="AC49" s="51"/>
    </row>
    <row r="50" spans="1:29" ht="47.1" customHeight="1" x14ac:dyDescent="0.25">
      <c r="A50" s="367">
        <v>42</v>
      </c>
      <c r="B50" s="468" t="str">
        <f>IFERROR(IF(D50="","",VLOOKUP(W50,'Reference records(soft deleted)'!$B$84:$D$127,3,FALSE)),"")</f>
        <v/>
      </c>
      <c r="C50" s="468" t="str">
        <f>IFERROR(IF(D50="","",VLOOKUP(X50,'Reference records(soft deleted)'!$B$234:$D$426,3,FALSE)),"")</f>
        <v/>
      </c>
      <c r="D50" s="469"/>
      <c r="E50" s="470" t="str">
        <f>IF('Overview - Section A'!$AN$5="Funding Request",IF(F50="Funding Request Place Holder","",F50),"")</f>
        <v/>
      </c>
      <c r="F50" s="471" t="str">
        <f>IFERROR(IF(Z50="","",VLOOKUP(Z50,'Overview - Section A'!$P$31:$Q$32,2,FALSE)),"")</f>
        <v/>
      </c>
      <c r="G50" s="472"/>
      <c r="H50" s="472"/>
      <c r="I50" s="472"/>
      <c r="J50" s="472"/>
      <c r="K50" s="472"/>
      <c r="L50" s="472"/>
      <c r="M50" s="470"/>
      <c r="N50" s="473" t="str">
        <f t="shared" si="0"/>
        <v/>
      </c>
      <c r="O50" s="474"/>
      <c r="P50" s="475"/>
      <c r="Q50" s="476"/>
      <c r="R50" s="448" t="str">
        <f>IFERROR(IF('Overview - Section A'!$AN$5="Funding Request",VLOOKUP(E50,'Overview - Section A'!$M$31:$P$32,4,FALSE),IF(Z50="","",Z50)),"")</f>
        <v/>
      </c>
      <c r="S50" s="448" t="b">
        <f t="shared" si="1"/>
        <v>0</v>
      </c>
      <c r="T50" s="448" t="s">
        <v>1089</v>
      </c>
      <c r="U50" s="448" t="str">
        <f t="array" ref="U50">IFERROR(IF(INDEX('Overview - Section A'!$AB$120:$AB$174,MATCH(LEFT(C50,255),LEFT('Overview - Section A'!$W$120:$W$174,255),0))=0,"",INDEX('Overview - Section A'!$AB$120:$AB$174,MATCH(LEFT(C50,255),LEFT('Overview - Section A'!$W$120:$W$174,255),0))),"")</f>
        <v>a1M36000004ZguyEAC</v>
      </c>
      <c r="V50" s="477" t="str">
        <f>IFERROR(IF('Overview - Section A'!$AN$5="Funding Request",IF('Reference Records'!$B$343&lt;&gt;"",VLOOKUP(N50,'Reference Records'!$B$343:$C$344,2,FALSE),VLOOKUP(N50,'Reference Records'!$A$356:$C$357,3,FALSE)),VLOOKUP(N50,'Reference Records'!$A$360:$C$362,3,FALSE)),"")</f>
        <v/>
      </c>
      <c r="W50" s="478"/>
      <c r="X50" s="478"/>
      <c r="Y50" s="477"/>
      <c r="Z50" s="477"/>
      <c r="AA50" s="215"/>
      <c r="AB50" s="161"/>
      <c r="AC50" s="51"/>
    </row>
    <row r="51" spans="1:29" ht="47.1" customHeight="1" x14ac:dyDescent="0.25">
      <c r="A51" s="367">
        <v>43</v>
      </c>
      <c r="B51" s="468" t="str">
        <f>IFERROR(IF(D51="","",VLOOKUP(W51,'Reference records(soft deleted)'!$B$84:$D$127,3,FALSE)),"")</f>
        <v/>
      </c>
      <c r="C51" s="468" t="str">
        <f>IFERROR(IF(D51="","",VLOOKUP(X51,'Reference records(soft deleted)'!$B$234:$D$426,3,FALSE)),"")</f>
        <v/>
      </c>
      <c r="D51" s="469"/>
      <c r="E51" s="470" t="str">
        <f>IF('Overview - Section A'!$AN$5="Funding Request",IF(F51="Funding Request Place Holder","",F51),"")</f>
        <v/>
      </c>
      <c r="F51" s="471" t="str">
        <f>IFERROR(IF(Z51="","",VLOOKUP(Z51,'Overview - Section A'!$P$31:$Q$32,2,FALSE)),"")</f>
        <v/>
      </c>
      <c r="G51" s="472"/>
      <c r="H51" s="472"/>
      <c r="I51" s="472"/>
      <c r="J51" s="472"/>
      <c r="K51" s="472"/>
      <c r="L51" s="472"/>
      <c r="M51" s="470"/>
      <c r="N51" s="473" t="str">
        <f t="shared" si="0"/>
        <v/>
      </c>
      <c r="O51" s="474"/>
      <c r="P51" s="475"/>
      <c r="Q51" s="476"/>
      <c r="R51" s="448" t="str">
        <f>IFERROR(IF('Overview - Section A'!$AN$5="Funding Request",VLOOKUP(E51,'Overview - Section A'!$M$31:$P$32,4,FALSE),IF(Z51="","",Z51)),"")</f>
        <v/>
      </c>
      <c r="S51" s="448" t="b">
        <f t="shared" si="1"/>
        <v>0</v>
      </c>
      <c r="T51" s="448" t="s">
        <v>1090</v>
      </c>
      <c r="U51" s="448" t="str">
        <f t="array" ref="U51">IFERROR(IF(INDEX('Overview - Section A'!$AB$120:$AB$174,MATCH(LEFT(C51,255),LEFT('Overview - Section A'!$W$120:$W$174,255),0))=0,"",INDEX('Overview - Section A'!$AB$120:$AB$174,MATCH(LEFT(C51,255),LEFT('Overview - Section A'!$W$120:$W$174,255),0))),"")</f>
        <v>a1M36000004ZguyEAC</v>
      </c>
      <c r="V51" s="477" t="str">
        <f>IFERROR(IF('Overview - Section A'!$AN$5="Funding Request",IF('Reference Records'!$B$343&lt;&gt;"",VLOOKUP(N51,'Reference Records'!$B$343:$C$344,2,FALSE),VLOOKUP(N51,'Reference Records'!$A$356:$C$357,3,FALSE)),VLOOKUP(N51,'Reference Records'!$A$360:$C$362,3,FALSE)),"")</f>
        <v/>
      </c>
      <c r="W51" s="478"/>
      <c r="X51" s="478"/>
      <c r="Y51" s="477"/>
      <c r="Z51" s="477"/>
      <c r="AA51" s="215"/>
      <c r="AB51" s="161"/>
      <c r="AC51" s="51"/>
    </row>
    <row r="52" spans="1:29" ht="47.1" customHeight="1" x14ac:dyDescent="0.25">
      <c r="A52" s="367">
        <v>44</v>
      </c>
      <c r="B52" s="468" t="str">
        <f>IFERROR(IF(D52="","",VLOOKUP(W52,'Reference records(soft deleted)'!$B$84:$D$127,3,FALSE)),"")</f>
        <v/>
      </c>
      <c r="C52" s="468" t="str">
        <f>IFERROR(IF(D52="","",VLOOKUP(X52,'Reference records(soft deleted)'!$B$234:$D$426,3,FALSE)),"")</f>
        <v/>
      </c>
      <c r="D52" s="469"/>
      <c r="E52" s="470" t="str">
        <f>IF('Overview - Section A'!$AN$5="Funding Request",IF(F52="Funding Request Place Holder","",F52),"")</f>
        <v/>
      </c>
      <c r="F52" s="471" t="str">
        <f>IFERROR(IF(Z52="","",VLOOKUP(Z52,'Overview - Section A'!$P$31:$Q$32,2,FALSE)),"")</f>
        <v/>
      </c>
      <c r="G52" s="472"/>
      <c r="H52" s="472"/>
      <c r="I52" s="472"/>
      <c r="J52" s="472"/>
      <c r="K52" s="472"/>
      <c r="L52" s="472"/>
      <c r="M52" s="470"/>
      <c r="N52" s="473" t="str">
        <f t="shared" si="0"/>
        <v/>
      </c>
      <c r="O52" s="474"/>
      <c r="P52" s="475"/>
      <c r="Q52" s="476"/>
      <c r="R52" s="448" t="str">
        <f>IFERROR(IF('Overview - Section A'!$AN$5="Funding Request",VLOOKUP(E52,'Overview - Section A'!$M$31:$P$32,4,FALSE),IF(Z52="","",Z52)),"")</f>
        <v/>
      </c>
      <c r="S52" s="448" t="b">
        <f t="shared" si="1"/>
        <v>0</v>
      </c>
      <c r="T52" s="448" t="s">
        <v>1091</v>
      </c>
      <c r="U52" s="448" t="str">
        <f t="array" ref="U52">IFERROR(IF(INDEX('Overview - Section A'!$AB$120:$AB$174,MATCH(LEFT(C52,255),LEFT('Overview - Section A'!$W$120:$W$174,255),0))=0,"",INDEX('Overview - Section A'!$AB$120:$AB$174,MATCH(LEFT(C52,255),LEFT('Overview - Section A'!$W$120:$W$174,255),0))),"")</f>
        <v>a1M36000004ZguyEAC</v>
      </c>
      <c r="V52" s="477" t="str">
        <f>IFERROR(IF('Overview - Section A'!$AN$5="Funding Request",IF('Reference Records'!$B$343&lt;&gt;"",VLOOKUP(N52,'Reference Records'!$B$343:$C$344,2,FALSE),VLOOKUP(N52,'Reference Records'!$A$356:$C$357,3,FALSE)),VLOOKUP(N52,'Reference Records'!$A$360:$C$362,3,FALSE)),"")</f>
        <v/>
      </c>
      <c r="W52" s="478"/>
      <c r="X52" s="478"/>
      <c r="Y52" s="477"/>
      <c r="Z52" s="477"/>
      <c r="AA52" s="215"/>
      <c r="AB52" s="161"/>
      <c r="AC52" s="51"/>
    </row>
    <row r="53" spans="1:29" ht="47.1" customHeight="1" x14ac:dyDescent="0.25">
      <c r="A53" s="367">
        <v>45</v>
      </c>
      <c r="B53" s="468" t="str">
        <f>IFERROR(IF(D53="","",VLOOKUP(W53,'Reference records(soft deleted)'!$B$84:$D$127,3,FALSE)),"")</f>
        <v/>
      </c>
      <c r="C53" s="468" t="str">
        <f>IFERROR(IF(D53="","",VLOOKUP(X53,'Reference records(soft deleted)'!$B$234:$D$426,3,FALSE)),"")</f>
        <v/>
      </c>
      <c r="D53" s="469"/>
      <c r="E53" s="470" t="str">
        <f>IF('Overview - Section A'!$AN$5="Funding Request",IF(F53="Funding Request Place Holder","",F53),"")</f>
        <v/>
      </c>
      <c r="F53" s="471" t="str">
        <f>IFERROR(IF(Z53="","",VLOOKUP(Z53,'Overview - Section A'!$P$31:$Q$32,2,FALSE)),"")</f>
        <v/>
      </c>
      <c r="G53" s="472"/>
      <c r="H53" s="472"/>
      <c r="I53" s="472"/>
      <c r="J53" s="472"/>
      <c r="K53" s="472"/>
      <c r="L53" s="472"/>
      <c r="M53" s="470"/>
      <c r="N53" s="473" t="str">
        <f t="shared" si="0"/>
        <v/>
      </c>
      <c r="O53" s="474"/>
      <c r="P53" s="475"/>
      <c r="Q53" s="476"/>
      <c r="R53" s="448" t="str">
        <f>IFERROR(IF('Overview - Section A'!$AN$5="Funding Request",VLOOKUP(E53,'Overview - Section A'!$M$31:$P$32,4,FALSE),IF(Z53="","",Z53)),"")</f>
        <v/>
      </c>
      <c r="S53" s="448" t="b">
        <f t="shared" si="1"/>
        <v>0</v>
      </c>
      <c r="T53" s="448" t="s">
        <v>1092</v>
      </c>
      <c r="U53" s="448" t="str">
        <f t="array" ref="U53">IFERROR(IF(INDEX('Overview - Section A'!$AB$120:$AB$174,MATCH(LEFT(C53,255),LEFT('Overview - Section A'!$W$120:$W$174,255),0))=0,"",INDEX('Overview - Section A'!$AB$120:$AB$174,MATCH(LEFT(C53,255),LEFT('Overview - Section A'!$W$120:$W$174,255),0))),"")</f>
        <v>a1M36000004ZguyEAC</v>
      </c>
      <c r="V53" s="477" t="str">
        <f>IFERROR(IF('Overview - Section A'!$AN$5="Funding Request",IF('Reference Records'!$B$343&lt;&gt;"",VLOOKUP(N53,'Reference Records'!$B$343:$C$344,2,FALSE),VLOOKUP(N53,'Reference Records'!$A$356:$C$357,3,FALSE)),VLOOKUP(N53,'Reference Records'!$A$360:$C$362,3,FALSE)),"")</f>
        <v/>
      </c>
      <c r="W53" s="478"/>
      <c r="X53" s="478"/>
      <c r="Y53" s="477"/>
      <c r="Z53" s="477"/>
      <c r="AA53" s="215"/>
      <c r="AB53" s="161"/>
      <c r="AC53" s="51"/>
    </row>
    <row r="54" spans="1:29" ht="47.1" customHeight="1" x14ac:dyDescent="0.25">
      <c r="A54" s="367">
        <v>46</v>
      </c>
      <c r="B54" s="468" t="str">
        <f>IFERROR(IF(D54="","",VLOOKUP(W54,'Reference records(soft deleted)'!$B$84:$D$127,3,FALSE)),"")</f>
        <v/>
      </c>
      <c r="C54" s="468" t="str">
        <f>IFERROR(IF(D54="","",VLOOKUP(X54,'Reference records(soft deleted)'!$B$234:$D$426,3,FALSE)),"")</f>
        <v/>
      </c>
      <c r="D54" s="469"/>
      <c r="E54" s="470" t="str">
        <f>IF('Overview - Section A'!$AN$5="Funding Request",IF(F54="Funding Request Place Holder","",F54),"")</f>
        <v/>
      </c>
      <c r="F54" s="471" t="str">
        <f>IFERROR(IF(Z54="","",VLOOKUP(Z54,'Overview - Section A'!$P$31:$Q$32,2,FALSE)),"")</f>
        <v/>
      </c>
      <c r="G54" s="472"/>
      <c r="H54" s="472"/>
      <c r="I54" s="472"/>
      <c r="J54" s="472"/>
      <c r="K54" s="472"/>
      <c r="L54" s="472"/>
      <c r="M54" s="470"/>
      <c r="N54" s="473" t="str">
        <f t="shared" si="0"/>
        <v/>
      </c>
      <c r="O54" s="474"/>
      <c r="P54" s="475"/>
      <c r="Q54" s="476"/>
      <c r="R54" s="448" t="str">
        <f>IFERROR(IF('Overview - Section A'!$AN$5="Funding Request",VLOOKUP(E54,'Overview - Section A'!$M$31:$P$32,4,FALSE),IF(Z54="","",Z54)),"")</f>
        <v/>
      </c>
      <c r="S54" s="448" t="b">
        <f t="shared" si="1"/>
        <v>0</v>
      </c>
      <c r="T54" s="448" t="s">
        <v>1093</v>
      </c>
      <c r="U54" s="448" t="str">
        <f t="array" ref="U54">IFERROR(IF(INDEX('Overview - Section A'!$AB$120:$AB$174,MATCH(LEFT(C54,255),LEFT('Overview - Section A'!$W$120:$W$174,255),0))=0,"",INDEX('Overview - Section A'!$AB$120:$AB$174,MATCH(LEFT(C54,255),LEFT('Overview - Section A'!$W$120:$W$174,255),0))),"")</f>
        <v>a1M36000004ZguyEAC</v>
      </c>
      <c r="V54" s="477" t="str">
        <f>IFERROR(IF('Overview - Section A'!$AN$5="Funding Request",IF('Reference Records'!$B$343&lt;&gt;"",VLOOKUP(N54,'Reference Records'!$B$343:$C$344,2,FALSE),VLOOKUP(N54,'Reference Records'!$A$356:$C$357,3,FALSE)),VLOOKUP(N54,'Reference Records'!$A$360:$C$362,3,FALSE)),"")</f>
        <v/>
      </c>
      <c r="W54" s="478"/>
      <c r="X54" s="478"/>
      <c r="Y54" s="477"/>
      <c r="Z54" s="477"/>
      <c r="AA54" s="215"/>
      <c r="AB54" s="161"/>
      <c r="AC54" s="51"/>
    </row>
    <row r="55" spans="1:29" ht="47.1" customHeight="1" x14ac:dyDescent="0.25">
      <c r="A55" s="367">
        <v>47</v>
      </c>
      <c r="B55" s="468" t="str">
        <f>IFERROR(IF(D55="","",VLOOKUP(W55,'Reference records(soft deleted)'!$B$84:$D$127,3,FALSE)),"")</f>
        <v/>
      </c>
      <c r="C55" s="468" t="str">
        <f>IFERROR(IF(D55="","",VLOOKUP(X55,'Reference records(soft deleted)'!$B$234:$D$426,3,FALSE)),"")</f>
        <v/>
      </c>
      <c r="D55" s="469"/>
      <c r="E55" s="470" t="str">
        <f>IF('Overview - Section A'!$AN$5="Funding Request",IF(F55="Funding Request Place Holder","",F55),"")</f>
        <v/>
      </c>
      <c r="F55" s="471" t="str">
        <f>IFERROR(IF(Z55="","",VLOOKUP(Z55,'Overview - Section A'!$P$31:$Q$32,2,FALSE)),"")</f>
        <v/>
      </c>
      <c r="G55" s="472"/>
      <c r="H55" s="472"/>
      <c r="I55" s="472"/>
      <c r="J55" s="472"/>
      <c r="K55" s="472"/>
      <c r="L55" s="472"/>
      <c r="M55" s="470"/>
      <c r="N55" s="473" t="str">
        <f t="shared" si="0"/>
        <v/>
      </c>
      <c r="O55" s="474"/>
      <c r="P55" s="475"/>
      <c r="Q55" s="476"/>
      <c r="R55" s="448" t="str">
        <f>IFERROR(IF('Overview - Section A'!$AN$5="Funding Request",VLOOKUP(E55,'Overview - Section A'!$M$31:$P$32,4,FALSE),IF(Z55="","",Z55)),"")</f>
        <v/>
      </c>
      <c r="S55" s="448" t="b">
        <f t="shared" si="1"/>
        <v>0</v>
      </c>
      <c r="T55" s="448" t="s">
        <v>1094</v>
      </c>
      <c r="U55" s="448" t="str">
        <f t="array" ref="U55">IFERROR(IF(INDEX('Overview - Section A'!$AB$120:$AB$174,MATCH(LEFT(C55,255),LEFT('Overview - Section A'!$W$120:$W$174,255),0))=0,"",INDEX('Overview - Section A'!$AB$120:$AB$174,MATCH(LEFT(C55,255),LEFT('Overview - Section A'!$W$120:$W$174,255),0))),"")</f>
        <v>a1M36000004ZguyEAC</v>
      </c>
      <c r="V55" s="477" t="str">
        <f>IFERROR(IF('Overview - Section A'!$AN$5="Funding Request",IF('Reference Records'!$B$343&lt;&gt;"",VLOOKUP(N55,'Reference Records'!$B$343:$C$344,2,FALSE),VLOOKUP(N55,'Reference Records'!$A$356:$C$357,3,FALSE)),VLOOKUP(N55,'Reference Records'!$A$360:$C$362,3,FALSE)),"")</f>
        <v/>
      </c>
      <c r="W55" s="478"/>
      <c r="X55" s="478"/>
      <c r="Y55" s="477"/>
      <c r="Z55" s="477"/>
      <c r="AA55" s="215"/>
      <c r="AB55" s="161"/>
      <c r="AC55" s="51"/>
    </row>
    <row r="56" spans="1:29" ht="47.1" customHeight="1" x14ac:dyDescent="0.25">
      <c r="A56" s="367">
        <v>48</v>
      </c>
      <c r="B56" s="468" t="str">
        <f>IFERROR(IF(D56="","",VLOOKUP(W56,'Reference records(soft deleted)'!$B$84:$D$127,3,FALSE)),"")</f>
        <v/>
      </c>
      <c r="C56" s="468" t="str">
        <f>IFERROR(IF(D56="","",VLOOKUP(X56,'Reference records(soft deleted)'!$B$234:$D$426,3,FALSE)),"")</f>
        <v/>
      </c>
      <c r="D56" s="469"/>
      <c r="E56" s="470" t="str">
        <f>IF('Overview - Section A'!$AN$5="Funding Request",IF(F56="Funding Request Place Holder","",F56),"")</f>
        <v/>
      </c>
      <c r="F56" s="471" t="str">
        <f>IFERROR(IF(Z56="","",VLOOKUP(Z56,'Overview - Section A'!$P$31:$Q$32,2,FALSE)),"")</f>
        <v/>
      </c>
      <c r="G56" s="472"/>
      <c r="H56" s="472"/>
      <c r="I56" s="472"/>
      <c r="J56" s="472"/>
      <c r="K56" s="472"/>
      <c r="L56" s="472"/>
      <c r="M56" s="470"/>
      <c r="N56" s="473" t="str">
        <f t="shared" si="0"/>
        <v/>
      </c>
      <c r="O56" s="474"/>
      <c r="P56" s="475"/>
      <c r="Q56" s="476"/>
      <c r="R56" s="448" t="str">
        <f>IFERROR(IF('Overview - Section A'!$AN$5="Funding Request",VLOOKUP(E56,'Overview - Section A'!$M$31:$P$32,4,FALSE),IF(Z56="","",Z56)),"")</f>
        <v/>
      </c>
      <c r="S56" s="448" t="b">
        <f t="shared" si="1"/>
        <v>0</v>
      </c>
      <c r="T56" s="448" t="s">
        <v>1095</v>
      </c>
      <c r="U56" s="448" t="str">
        <f t="array" ref="U56">IFERROR(IF(INDEX('Overview - Section A'!$AB$120:$AB$174,MATCH(LEFT(C56,255),LEFT('Overview - Section A'!$W$120:$W$174,255),0))=0,"",INDEX('Overview - Section A'!$AB$120:$AB$174,MATCH(LEFT(C56,255),LEFT('Overview - Section A'!$W$120:$W$174,255),0))),"")</f>
        <v>a1M36000004ZguyEAC</v>
      </c>
      <c r="V56" s="477" t="str">
        <f>IFERROR(IF('Overview - Section A'!$AN$5="Funding Request",IF('Reference Records'!$B$343&lt;&gt;"",VLOOKUP(N56,'Reference Records'!$B$343:$C$344,2,FALSE),VLOOKUP(N56,'Reference Records'!$A$356:$C$357,3,FALSE)),VLOOKUP(N56,'Reference Records'!$A$360:$C$362,3,FALSE)),"")</f>
        <v/>
      </c>
      <c r="W56" s="478"/>
      <c r="X56" s="478"/>
      <c r="Y56" s="477"/>
      <c r="Z56" s="477"/>
      <c r="AA56" s="215"/>
      <c r="AB56" s="161"/>
      <c r="AC56" s="51"/>
    </row>
    <row r="57" spans="1:29" ht="47.1" customHeight="1" x14ac:dyDescent="0.25">
      <c r="A57" s="367">
        <v>49</v>
      </c>
      <c r="B57" s="468" t="str">
        <f>IFERROR(IF(D57="","",VLOOKUP(W57,'Reference records(soft deleted)'!$B$84:$D$127,3,FALSE)),"")</f>
        <v/>
      </c>
      <c r="C57" s="468" t="str">
        <f>IFERROR(IF(D57="","",VLOOKUP(X57,'Reference records(soft deleted)'!$B$234:$D$426,3,FALSE)),"")</f>
        <v/>
      </c>
      <c r="D57" s="469"/>
      <c r="E57" s="470" t="str">
        <f>IF('Overview - Section A'!$AN$5="Funding Request",IF(F57="Funding Request Place Holder","",F57),"")</f>
        <v/>
      </c>
      <c r="F57" s="471" t="str">
        <f>IFERROR(IF(Z57="","",VLOOKUP(Z57,'Overview - Section A'!$P$31:$Q$32,2,FALSE)),"")</f>
        <v/>
      </c>
      <c r="G57" s="472"/>
      <c r="H57" s="472"/>
      <c r="I57" s="472"/>
      <c r="J57" s="472"/>
      <c r="K57" s="472"/>
      <c r="L57" s="472"/>
      <c r="M57" s="470"/>
      <c r="N57" s="473" t="str">
        <f t="shared" si="0"/>
        <v/>
      </c>
      <c r="O57" s="474"/>
      <c r="P57" s="475"/>
      <c r="Q57" s="476"/>
      <c r="R57" s="448" t="str">
        <f>IFERROR(IF('Overview - Section A'!$AN$5="Funding Request",VLOOKUP(E57,'Overview - Section A'!$M$31:$P$32,4,FALSE),IF(Z57="","",Z57)),"")</f>
        <v/>
      </c>
      <c r="S57" s="448" t="b">
        <f t="shared" si="1"/>
        <v>0</v>
      </c>
      <c r="T57" s="448" t="s">
        <v>1096</v>
      </c>
      <c r="U57" s="448" t="str">
        <f t="array" ref="U57">IFERROR(IF(INDEX('Overview - Section A'!$AB$120:$AB$174,MATCH(LEFT(C57,255),LEFT('Overview - Section A'!$W$120:$W$174,255),0))=0,"",INDEX('Overview - Section A'!$AB$120:$AB$174,MATCH(LEFT(C57,255),LEFT('Overview - Section A'!$W$120:$W$174,255),0))),"")</f>
        <v>a1M36000004ZguyEAC</v>
      </c>
      <c r="V57" s="477" t="str">
        <f>IFERROR(IF('Overview - Section A'!$AN$5="Funding Request",IF('Reference Records'!$B$343&lt;&gt;"",VLOOKUP(N57,'Reference Records'!$B$343:$C$344,2,FALSE),VLOOKUP(N57,'Reference Records'!$A$356:$C$357,3,FALSE)),VLOOKUP(N57,'Reference Records'!$A$360:$C$362,3,FALSE)),"")</f>
        <v/>
      </c>
      <c r="W57" s="478"/>
      <c r="X57" s="478"/>
      <c r="Y57" s="477"/>
      <c r="Z57" s="477"/>
      <c r="AA57" s="215"/>
      <c r="AB57" s="161"/>
      <c r="AC57" s="51"/>
    </row>
    <row r="58" spans="1:29" ht="47.1" customHeight="1" x14ac:dyDescent="0.25">
      <c r="A58" s="367">
        <v>50</v>
      </c>
      <c r="B58" s="468" t="str">
        <f>IFERROR(IF(D58="","",VLOOKUP(W58,'Reference records(soft deleted)'!$B$84:$D$127,3,FALSE)),"")</f>
        <v/>
      </c>
      <c r="C58" s="468" t="str">
        <f>IFERROR(IF(D58="","",VLOOKUP(X58,'Reference records(soft deleted)'!$B$234:$D$426,3,FALSE)),"")</f>
        <v/>
      </c>
      <c r="D58" s="469"/>
      <c r="E58" s="470" t="str">
        <f>IF('Overview - Section A'!$AN$5="Funding Request",IF(F58="Funding Request Place Holder","",F58),"")</f>
        <v/>
      </c>
      <c r="F58" s="471" t="str">
        <f>IFERROR(IF(Z58="","",VLOOKUP(Z58,'Overview - Section A'!$P$31:$Q$32,2,FALSE)),"")</f>
        <v/>
      </c>
      <c r="G58" s="472"/>
      <c r="H58" s="472"/>
      <c r="I58" s="472"/>
      <c r="J58" s="472"/>
      <c r="K58" s="472"/>
      <c r="L58" s="472"/>
      <c r="M58" s="470"/>
      <c r="N58" s="473" t="str">
        <f t="shared" si="0"/>
        <v/>
      </c>
      <c r="O58" s="474"/>
      <c r="P58" s="475"/>
      <c r="Q58" s="476"/>
      <c r="R58" s="448" t="str">
        <f>IFERROR(IF('Overview - Section A'!$AN$5="Funding Request",VLOOKUP(E58,'Overview - Section A'!$M$31:$P$32,4,FALSE),IF(Z58="","",Z58)),"")</f>
        <v/>
      </c>
      <c r="S58" s="448" t="b">
        <f t="shared" si="1"/>
        <v>0</v>
      </c>
      <c r="T58" s="448" t="s">
        <v>1097</v>
      </c>
      <c r="U58" s="448" t="str">
        <f t="array" ref="U58">IFERROR(IF(INDEX('Overview - Section A'!$AB$120:$AB$174,MATCH(LEFT(C58,255),LEFT('Overview - Section A'!$W$120:$W$174,255),0))=0,"",INDEX('Overview - Section A'!$AB$120:$AB$174,MATCH(LEFT(C58,255),LEFT('Overview - Section A'!$W$120:$W$174,255),0))),"")</f>
        <v>a1M36000004ZguyEAC</v>
      </c>
      <c r="V58" s="477" t="str">
        <f>IFERROR(IF('Overview - Section A'!$AN$5="Funding Request",IF('Reference Records'!$B$343&lt;&gt;"",VLOOKUP(N58,'Reference Records'!$B$343:$C$344,2,FALSE),VLOOKUP(N58,'Reference Records'!$A$356:$C$357,3,FALSE)),VLOOKUP(N58,'Reference Records'!$A$360:$C$362,3,FALSE)),"")</f>
        <v/>
      </c>
      <c r="W58" s="478"/>
      <c r="X58" s="478"/>
      <c r="Y58" s="477"/>
      <c r="Z58" s="477"/>
      <c r="AA58" s="215"/>
      <c r="AB58" s="161"/>
      <c r="AC58" s="51"/>
    </row>
    <row r="59" spans="1:29" ht="47.1" customHeight="1" x14ac:dyDescent="0.25">
      <c r="A59" s="367">
        <v>51</v>
      </c>
      <c r="B59" s="468" t="str">
        <f>IFERROR(IF(D59="","",VLOOKUP(W59,'Reference records(soft deleted)'!$B$84:$D$127,3,FALSE)),"")</f>
        <v/>
      </c>
      <c r="C59" s="468" t="str">
        <f>IFERROR(IF(D59="","",VLOOKUP(X59,'Reference records(soft deleted)'!$B$234:$D$426,3,FALSE)),"")</f>
        <v/>
      </c>
      <c r="D59" s="469"/>
      <c r="E59" s="470" t="str">
        <f>IF('Overview - Section A'!$AN$5="Funding Request",IF(F59="Funding Request Place Holder","",F59),"")</f>
        <v/>
      </c>
      <c r="F59" s="471" t="str">
        <f>IFERROR(IF(Z59="","",VLOOKUP(Z59,'Overview - Section A'!$P$31:$Q$32,2,FALSE)),"")</f>
        <v/>
      </c>
      <c r="G59" s="472"/>
      <c r="H59" s="472"/>
      <c r="I59" s="472"/>
      <c r="J59" s="472"/>
      <c r="K59" s="472"/>
      <c r="L59" s="472"/>
      <c r="M59" s="470"/>
      <c r="N59" s="473" t="str">
        <f t="shared" si="0"/>
        <v/>
      </c>
      <c r="O59" s="474"/>
      <c r="P59" s="475"/>
      <c r="Q59" s="476"/>
      <c r="R59" s="448" t="str">
        <f>IFERROR(IF('Overview - Section A'!$AN$5="Funding Request",VLOOKUP(E59,'Overview - Section A'!$M$31:$P$32,4,FALSE),IF(Z59="","",Z59)),"")</f>
        <v/>
      </c>
      <c r="S59" s="448" t="b">
        <f t="shared" si="1"/>
        <v>0</v>
      </c>
      <c r="T59" s="448" t="s">
        <v>1098</v>
      </c>
      <c r="U59" s="448" t="str">
        <f t="array" ref="U59">IFERROR(IF(INDEX('Overview - Section A'!$AB$120:$AB$174,MATCH(LEFT(C59,255),LEFT('Overview - Section A'!$W$120:$W$174,255),0))=0,"",INDEX('Overview - Section A'!$AB$120:$AB$174,MATCH(LEFT(C59,255),LEFT('Overview - Section A'!$W$120:$W$174,255),0))),"")</f>
        <v>a1M36000004ZguyEAC</v>
      </c>
      <c r="V59" s="477" t="str">
        <f>IFERROR(IF('Overview - Section A'!$AN$5="Funding Request",IF('Reference Records'!$B$343&lt;&gt;"",VLOOKUP(N59,'Reference Records'!$B$343:$C$344,2,FALSE),VLOOKUP(N59,'Reference Records'!$A$356:$C$357,3,FALSE)),VLOOKUP(N59,'Reference Records'!$A$360:$C$362,3,FALSE)),"")</f>
        <v/>
      </c>
      <c r="W59" s="478"/>
      <c r="X59" s="478"/>
      <c r="Y59" s="477"/>
      <c r="Z59" s="477"/>
      <c r="AA59" s="215"/>
      <c r="AB59" s="161"/>
      <c r="AC59" s="51"/>
    </row>
    <row r="60" spans="1:29" ht="47.1" customHeight="1" x14ac:dyDescent="0.25">
      <c r="A60" s="367">
        <v>52</v>
      </c>
      <c r="B60" s="468" t="str">
        <f>IFERROR(IF(D60="","",VLOOKUP(W60,'Reference records(soft deleted)'!$B$84:$D$127,3,FALSE)),"")</f>
        <v/>
      </c>
      <c r="C60" s="468" t="str">
        <f>IFERROR(IF(D60="","",VLOOKUP(X60,'Reference records(soft deleted)'!$B$234:$D$426,3,FALSE)),"")</f>
        <v/>
      </c>
      <c r="D60" s="469"/>
      <c r="E60" s="470" t="str">
        <f>IF('Overview - Section A'!$AN$5="Funding Request",IF(F60="Funding Request Place Holder","",F60),"")</f>
        <v/>
      </c>
      <c r="F60" s="471" t="str">
        <f>IFERROR(IF(Z60="","",VLOOKUP(Z60,'Overview - Section A'!$P$31:$Q$32,2,FALSE)),"")</f>
        <v/>
      </c>
      <c r="G60" s="472"/>
      <c r="H60" s="472"/>
      <c r="I60" s="472"/>
      <c r="J60" s="472"/>
      <c r="K60" s="472"/>
      <c r="L60" s="472"/>
      <c r="M60" s="470"/>
      <c r="N60" s="473" t="str">
        <f t="shared" si="0"/>
        <v/>
      </c>
      <c r="O60" s="474"/>
      <c r="P60" s="475"/>
      <c r="Q60" s="476"/>
      <c r="R60" s="448" t="str">
        <f>IFERROR(IF('Overview - Section A'!$AN$5="Funding Request",VLOOKUP(E60,'Overview - Section A'!$M$31:$P$32,4,FALSE),IF(Z60="","",Z60)),"")</f>
        <v/>
      </c>
      <c r="S60" s="448" t="b">
        <f t="shared" si="1"/>
        <v>0</v>
      </c>
      <c r="T60" s="448" t="s">
        <v>1099</v>
      </c>
      <c r="U60" s="448" t="str">
        <f t="array" ref="U60">IFERROR(IF(INDEX('Overview - Section A'!$AB$120:$AB$174,MATCH(LEFT(C60,255),LEFT('Overview - Section A'!$W$120:$W$174,255),0))=0,"",INDEX('Overview - Section A'!$AB$120:$AB$174,MATCH(LEFT(C60,255),LEFT('Overview - Section A'!$W$120:$W$174,255),0))),"")</f>
        <v>a1M36000004ZguyEAC</v>
      </c>
      <c r="V60" s="477" t="str">
        <f>IFERROR(IF('Overview - Section A'!$AN$5="Funding Request",IF('Reference Records'!$B$343&lt;&gt;"",VLOOKUP(N60,'Reference Records'!$B$343:$C$344,2,FALSE),VLOOKUP(N60,'Reference Records'!$A$356:$C$357,3,FALSE)),VLOOKUP(N60,'Reference Records'!$A$360:$C$362,3,FALSE)),"")</f>
        <v/>
      </c>
      <c r="W60" s="478"/>
      <c r="X60" s="478"/>
      <c r="Y60" s="477"/>
      <c r="Z60" s="477"/>
      <c r="AA60" s="215"/>
      <c r="AB60" s="161"/>
      <c r="AC60" s="51"/>
    </row>
    <row r="61" spans="1:29" ht="47.1" customHeight="1" x14ac:dyDescent="0.25">
      <c r="A61" s="367">
        <v>53</v>
      </c>
      <c r="B61" s="468" t="str">
        <f>IFERROR(IF(D61="","",VLOOKUP(W61,'Reference records(soft deleted)'!$B$84:$D$127,3,FALSE)),"")</f>
        <v/>
      </c>
      <c r="C61" s="468" t="str">
        <f>IFERROR(IF(D61="","",VLOOKUP(X61,'Reference records(soft deleted)'!$B$234:$D$426,3,FALSE)),"")</f>
        <v/>
      </c>
      <c r="D61" s="469"/>
      <c r="E61" s="470" t="str">
        <f>IF('Overview - Section A'!$AN$5="Funding Request",IF(F61="Funding Request Place Holder","",F61),"")</f>
        <v/>
      </c>
      <c r="F61" s="471" t="str">
        <f>IFERROR(IF(Z61="","",VLOOKUP(Z61,'Overview - Section A'!$P$31:$Q$32,2,FALSE)),"")</f>
        <v/>
      </c>
      <c r="G61" s="472"/>
      <c r="H61" s="472"/>
      <c r="I61" s="472"/>
      <c r="J61" s="472"/>
      <c r="K61" s="472"/>
      <c r="L61" s="472"/>
      <c r="M61" s="470"/>
      <c r="N61" s="473" t="str">
        <f t="shared" si="0"/>
        <v/>
      </c>
      <c r="O61" s="474"/>
      <c r="P61" s="475"/>
      <c r="Q61" s="476"/>
      <c r="R61" s="448" t="str">
        <f>IFERROR(IF('Overview - Section A'!$AN$5="Funding Request",VLOOKUP(E61,'Overview - Section A'!$M$31:$P$32,4,FALSE),IF(Z61="","",Z61)),"")</f>
        <v/>
      </c>
      <c r="S61" s="448" t="b">
        <f t="shared" si="1"/>
        <v>0</v>
      </c>
      <c r="T61" s="448" t="s">
        <v>1100</v>
      </c>
      <c r="U61" s="448" t="str">
        <f t="array" ref="U61">IFERROR(IF(INDEX('Overview - Section A'!$AB$120:$AB$174,MATCH(LEFT(C61,255),LEFT('Overview - Section A'!$W$120:$W$174,255),0))=0,"",INDEX('Overview - Section A'!$AB$120:$AB$174,MATCH(LEFT(C61,255),LEFT('Overview - Section A'!$W$120:$W$174,255),0))),"")</f>
        <v>a1M36000004ZguyEAC</v>
      </c>
      <c r="V61" s="477" t="str">
        <f>IFERROR(IF('Overview - Section A'!$AN$5="Funding Request",IF('Reference Records'!$B$343&lt;&gt;"",VLOOKUP(N61,'Reference Records'!$B$343:$C$344,2,FALSE),VLOOKUP(N61,'Reference Records'!$A$356:$C$357,3,FALSE)),VLOOKUP(N61,'Reference Records'!$A$360:$C$362,3,FALSE)),"")</f>
        <v/>
      </c>
      <c r="W61" s="478"/>
      <c r="X61" s="478"/>
      <c r="Y61" s="477"/>
      <c r="Z61" s="477"/>
      <c r="AA61" s="215"/>
      <c r="AB61" s="161"/>
      <c r="AC61" s="51"/>
    </row>
    <row r="62" spans="1:29" ht="47.1" customHeight="1" x14ac:dyDescent="0.25">
      <c r="A62" s="367">
        <v>54</v>
      </c>
      <c r="B62" s="468" t="str">
        <f>IFERROR(IF(D62="","",VLOOKUP(W62,'Reference records(soft deleted)'!$B$84:$D$127,3,FALSE)),"")</f>
        <v/>
      </c>
      <c r="C62" s="468" t="str">
        <f>IFERROR(IF(D62="","",VLOOKUP(X62,'Reference records(soft deleted)'!$B$234:$D$426,3,FALSE)),"")</f>
        <v/>
      </c>
      <c r="D62" s="469"/>
      <c r="E62" s="470" t="str">
        <f>IF('Overview - Section A'!$AN$5="Funding Request",IF(F62="Funding Request Place Holder","",F62),"")</f>
        <v/>
      </c>
      <c r="F62" s="471" t="str">
        <f>IFERROR(IF(Z62="","",VLOOKUP(Z62,'Overview - Section A'!$P$31:$Q$32,2,FALSE)),"")</f>
        <v/>
      </c>
      <c r="G62" s="472"/>
      <c r="H62" s="472"/>
      <c r="I62" s="472"/>
      <c r="J62" s="472"/>
      <c r="K62" s="472"/>
      <c r="L62" s="472"/>
      <c r="M62" s="470"/>
      <c r="N62" s="473" t="str">
        <f t="shared" si="0"/>
        <v/>
      </c>
      <c r="O62" s="474"/>
      <c r="P62" s="475"/>
      <c r="Q62" s="476"/>
      <c r="R62" s="448" t="str">
        <f>IFERROR(IF('Overview - Section A'!$AN$5="Funding Request",VLOOKUP(E62,'Overview - Section A'!$M$31:$P$32,4,FALSE),IF(Z62="","",Z62)),"")</f>
        <v/>
      </c>
      <c r="S62" s="448" t="b">
        <f t="shared" si="1"/>
        <v>0</v>
      </c>
      <c r="T62" s="448" t="s">
        <v>1101</v>
      </c>
      <c r="U62" s="448" t="str">
        <f t="array" ref="U62">IFERROR(IF(INDEX('Overview - Section A'!$AB$120:$AB$174,MATCH(LEFT(C62,255),LEFT('Overview - Section A'!$W$120:$W$174,255),0))=0,"",INDEX('Overview - Section A'!$AB$120:$AB$174,MATCH(LEFT(C62,255),LEFT('Overview - Section A'!$W$120:$W$174,255),0))),"")</f>
        <v>a1M36000004ZguyEAC</v>
      </c>
      <c r="V62" s="477" t="str">
        <f>IFERROR(IF('Overview - Section A'!$AN$5="Funding Request",IF('Reference Records'!$B$343&lt;&gt;"",VLOOKUP(N62,'Reference Records'!$B$343:$C$344,2,FALSE),VLOOKUP(N62,'Reference Records'!$A$356:$C$357,3,FALSE)),VLOOKUP(N62,'Reference Records'!$A$360:$C$362,3,FALSE)),"")</f>
        <v/>
      </c>
      <c r="W62" s="478"/>
      <c r="X62" s="478"/>
      <c r="Y62" s="477"/>
      <c r="Z62" s="477"/>
      <c r="AA62" s="215"/>
      <c r="AB62" s="161"/>
      <c r="AC62" s="51"/>
    </row>
    <row r="63" spans="1:29" ht="47.1" customHeight="1" x14ac:dyDescent="0.25">
      <c r="A63" s="367">
        <v>55</v>
      </c>
      <c r="B63" s="468" t="str">
        <f>IFERROR(IF(D63="","",VLOOKUP(W63,'Reference records(soft deleted)'!$B$84:$D$127,3,FALSE)),"")</f>
        <v/>
      </c>
      <c r="C63" s="468" t="str">
        <f>IFERROR(IF(D63="","",VLOOKUP(X63,'Reference records(soft deleted)'!$B$234:$D$426,3,FALSE)),"")</f>
        <v/>
      </c>
      <c r="D63" s="469"/>
      <c r="E63" s="470" t="str">
        <f>IF('Overview - Section A'!$AN$5="Funding Request",IF(F63="Funding Request Place Holder","",F63),"")</f>
        <v/>
      </c>
      <c r="F63" s="471" t="str">
        <f>IFERROR(IF(Z63="","",VLOOKUP(Z63,'Overview - Section A'!$P$31:$Q$32,2,FALSE)),"")</f>
        <v/>
      </c>
      <c r="G63" s="472"/>
      <c r="H63" s="472"/>
      <c r="I63" s="472"/>
      <c r="J63" s="472"/>
      <c r="K63" s="472"/>
      <c r="L63" s="472"/>
      <c r="M63" s="470"/>
      <c r="N63" s="473" t="str">
        <f t="shared" si="0"/>
        <v/>
      </c>
      <c r="O63" s="474"/>
      <c r="P63" s="475"/>
      <c r="Q63" s="476"/>
      <c r="R63" s="448" t="str">
        <f>IFERROR(IF('Overview - Section A'!$AN$5="Funding Request",VLOOKUP(E63,'Overview - Section A'!$M$31:$P$32,4,FALSE),IF(Z63="","",Z63)),"")</f>
        <v/>
      </c>
      <c r="S63" s="448" t="b">
        <f t="shared" si="1"/>
        <v>0</v>
      </c>
      <c r="T63" s="448" t="s">
        <v>1102</v>
      </c>
      <c r="U63" s="448" t="str">
        <f t="array" ref="U63">IFERROR(IF(INDEX('Overview - Section A'!$AB$120:$AB$174,MATCH(LEFT(C63,255),LEFT('Overview - Section A'!$W$120:$W$174,255),0))=0,"",INDEX('Overview - Section A'!$AB$120:$AB$174,MATCH(LEFT(C63,255),LEFT('Overview - Section A'!$W$120:$W$174,255),0))),"")</f>
        <v>a1M36000004ZguyEAC</v>
      </c>
      <c r="V63" s="477" t="str">
        <f>IFERROR(IF('Overview - Section A'!$AN$5="Funding Request",IF('Reference Records'!$B$343&lt;&gt;"",VLOOKUP(N63,'Reference Records'!$B$343:$C$344,2,FALSE),VLOOKUP(N63,'Reference Records'!$A$356:$C$357,3,FALSE)),VLOOKUP(N63,'Reference Records'!$A$360:$C$362,3,FALSE)),"")</f>
        <v/>
      </c>
      <c r="W63" s="478"/>
      <c r="X63" s="478"/>
      <c r="Y63" s="477"/>
      <c r="Z63" s="477"/>
      <c r="AA63" s="215"/>
      <c r="AB63" s="161"/>
      <c r="AC63" s="51"/>
    </row>
    <row r="64" spans="1:29" ht="47.1" customHeight="1" x14ac:dyDescent="0.25">
      <c r="A64" s="367">
        <v>56</v>
      </c>
      <c r="B64" s="468" t="str">
        <f>IFERROR(IF(D64="","",VLOOKUP(W64,'Reference records(soft deleted)'!$B$84:$D$127,3,FALSE)),"")</f>
        <v/>
      </c>
      <c r="C64" s="468" t="str">
        <f>IFERROR(IF(D64="","",VLOOKUP(X64,'Reference records(soft deleted)'!$B$234:$D$426,3,FALSE)),"")</f>
        <v/>
      </c>
      <c r="D64" s="469"/>
      <c r="E64" s="470" t="str">
        <f>IF('Overview - Section A'!$AN$5="Funding Request",IF(F64="Funding Request Place Holder","",F64),"")</f>
        <v/>
      </c>
      <c r="F64" s="471" t="str">
        <f>IFERROR(IF(Z64="","",VLOOKUP(Z64,'Overview - Section A'!$P$31:$Q$32,2,FALSE)),"")</f>
        <v/>
      </c>
      <c r="G64" s="472"/>
      <c r="H64" s="472"/>
      <c r="I64" s="472"/>
      <c r="J64" s="472"/>
      <c r="K64" s="472"/>
      <c r="L64" s="472"/>
      <c r="M64" s="470"/>
      <c r="N64" s="473" t="str">
        <f t="shared" si="0"/>
        <v/>
      </c>
      <c r="O64" s="474"/>
      <c r="P64" s="475"/>
      <c r="Q64" s="476"/>
      <c r="R64" s="448" t="str">
        <f>IFERROR(IF('Overview - Section A'!$AN$5="Funding Request",VLOOKUP(E64,'Overview - Section A'!$M$31:$P$32,4,FALSE),IF(Z64="","",Z64)),"")</f>
        <v/>
      </c>
      <c r="S64" s="448" t="b">
        <f t="shared" si="1"/>
        <v>0</v>
      </c>
      <c r="T64" s="448" t="s">
        <v>1103</v>
      </c>
      <c r="U64" s="448" t="str">
        <f t="array" ref="U64">IFERROR(IF(INDEX('Overview - Section A'!$AB$120:$AB$174,MATCH(LEFT(C64,255),LEFT('Overview - Section A'!$W$120:$W$174,255),0))=0,"",INDEX('Overview - Section A'!$AB$120:$AB$174,MATCH(LEFT(C64,255),LEFT('Overview - Section A'!$W$120:$W$174,255),0))),"")</f>
        <v>a1M36000004ZguyEAC</v>
      </c>
      <c r="V64" s="477" t="str">
        <f>IFERROR(IF('Overview - Section A'!$AN$5="Funding Request",IF('Reference Records'!$B$343&lt;&gt;"",VLOOKUP(N64,'Reference Records'!$B$343:$C$344,2,FALSE),VLOOKUP(N64,'Reference Records'!$A$356:$C$357,3,FALSE)),VLOOKUP(N64,'Reference Records'!$A$360:$C$362,3,FALSE)),"")</f>
        <v/>
      </c>
      <c r="W64" s="478"/>
      <c r="X64" s="478"/>
      <c r="Y64" s="477"/>
      <c r="Z64" s="477"/>
      <c r="AA64" s="215"/>
      <c r="AB64" s="161"/>
      <c r="AC64" s="51"/>
    </row>
    <row r="65" spans="1:29" ht="47.1" customHeight="1" x14ac:dyDescent="0.25">
      <c r="A65" s="367">
        <v>57</v>
      </c>
      <c r="B65" s="468" t="str">
        <f>IFERROR(IF(D65="","",VLOOKUP(W65,'Reference records(soft deleted)'!$B$84:$D$127,3,FALSE)),"")</f>
        <v/>
      </c>
      <c r="C65" s="468" t="str">
        <f>IFERROR(IF(D65="","",VLOOKUP(X65,'Reference records(soft deleted)'!$B$234:$D$426,3,FALSE)),"")</f>
        <v/>
      </c>
      <c r="D65" s="469"/>
      <c r="E65" s="470" t="str">
        <f>IF('Overview - Section A'!$AN$5="Funding Request",IF(F65="Funding Request Place Holder","",F65),"")</f>
        <v/>
      </c>
      <c r="F65" s="471" t="str">
        <f>IFERROR(IF(Z65="","",VLOOKUP(Z65,'Overview - Section A'!$P$31:$Q$32,2,FALSE)),"")</f>
        <v/>
      </c>
      <c r="G65" s="472"/>
      <c r="H65" s="472"/>
      <c r="I65" s="472"/>
      <c r="J65" s="472"/>
      <c r="K65" s="472"/>
      <c r="L65" s="472"/>
      <c r="M65" s="470"/>
      <c r="N65" s="473" t="str">
        <f t="shared" si="0"/>
        <v/>
      </c>
      <c r="O65" s="474"/>
      <c r="P65" s="475"/>
      <c r="Q65" s="476"/>
      <c r="R65" s="448" t="str">
        <f>IFERROR(IF('Overview - Section A'!$AN$5="Funding Request",VLOOKUP(E65,'Overview - Section A'!$M$31:$P$32,4,FALSE),IF(Z65="","",Z65)),"")</f>
        <v/>
      </c>
      <c r="S65" s="448" t="b">
        <f t="shared" si="1"/>
        <v>0</v>
      </c>
      <c r="T65" s="448" t="s">
        <v>1104</v>
      </c>
      <c r="U65" s="448" t="str">
        <f t="array" ref="U65">IFERROR(IF(INDEX('Overview - Section A'!$AB$120:$AB$174,MATCH(LEFT(C65,255),LEFT('Overview - Section A'!$W$120:$W$174,255),0))=0,"",INDEX('Overview - Section A'!$AB$120:$AB$174,MATCH(LEFT(C65,255),LEFT('Overview - Section A'!$W$120:$W$174,255),0))),"")</f>
        <v>a1M36000004ZguyEAC</v>
      </c>
      <c r="V65" s="477" t="str">
        <f>IFERROR(IF('Overview - Section A'!$AN$5="Funding Request",IF('Reference Records'!$B$343&lt;&gt;"",VLOOKUP(N65,'Reference Records'!$B$343:$C$344,2,FALSE),VLOOKUP(N65,'Reference Records'!$A$356:$C$357,3,FALSE)),VLOOKUP(N65,'Reference Records'!$A$360:$C$362,3,FALSE)),"")</f>
        <v/>
      </c>
      <c r="W65" s="478"/>
      <c r="X65" s="478"/>
      <c r="Y65" s="477"/>
      <c r="Z65" s="477"/>
      <c r="AA65" s="215"/>
      <c r="AB65" s="161"/>
      <c r="AC65" s="51"/>
    </row>
    <row r="66" spans="1:29" ht="47.1" customHeight="1" x14ac:dyDescent="0.25">
      <c r="A66" s="367">
        <v>58</v>
      </c>
      <c r="B66" s="468" t="str">
        <f>IFERROR(IF(D66="","",VLOOKUP(W66,'Reference records(soft deleted)'!$B$84:$D$127,3,FALSE)),"")</f>
        <v/>
      </c>
      <c r="C66" s="468" t="str">
        <f>IFERROR(IF(D66="","",VLOOKUP(X66,'Reference records(soft deleted)'!$B$234:$D$426,3,FALSE)),"")</f>
        <v/>
      </c>
      <c r="D66" s="469"/>
      <c r="E66" s="470" t="str">
        <f>IF('Overview - Section A'!$AN$5="Funding Request",IF(F66="Funding Request Place Holder","",F66),"")</f>
        <v/>
      </c>
      <c r="F66" s="471" t="str">
        <f>IFERROR(IF(Z66="","",VLOOKUP(Z66,'Overview - Section A'!$P$31:$Q$32,2,FALSE)),"")</f>
        <v/>
      </c>
      <c r="G66" s="472"/>
      <c r="H66" s="472"/>
      <c r="I66" s="472"/>
      <c r="J66" s="472"/>
      <c r="K66" s="472"/>
      <c r="L66" s="472"/>
      <c r="M66" s="470"/>
      <c r="N66" s="473" t="str">
        <f t="shared" si="0"/>
        <v/>
      </c>
      <c r="O66" s="474"/>
      <c r="P66" s="475"/>
      <c r="Q66" s="476"/>
      <c r="R66" s="448" t="str">
        <f>IFERROR(IF('Overview - Section A'!$AN$5="Funding Request",VLOOKUP(E66,'Overview - Section A'!$M$31:$P$32,4,FALSE),IF(Z66="","",Z66)),"")</f>
        <v/>
      </c>
      <c r="S66" s="448" t="b">
        <f t="shared" si="1"/>
        <v>0</v>
      </c>
      <c r="T66" s="448" t="s">
        <v>1105</v>
      </c>
      <c r="U66" s="448" t="str">
        <f t="array" ref="U66">IFERROR(IF(INDEX('Overview - Section A'!$AB$120:$AB$174,MATCH(LEFT(C66,255),LEFT('Overview - Section A'!$W$120:$W$174,255),0))=0,"",INDEX('Overview - Section A'!$AB$120:$AB$174,MATCH(LEFT(C66,255),LEFT('Overview - Section A'!$W$120:$W$174,255),0))),"")</f>
        <v>a1M36000004ZguyEAC</v>
      </c>
      <c r="V66" s="477" t="str">
        <f>IFERROR(IF('Overview - Section A'!$AN$5="Funding Request",IF('Reference Records'!$B$343&lt;&gt;"",VLOOKUP(N66,'Reference Records'!$B$343:$C$344,2,FALSE),VLOOKUP(N66,'Reference Records'!$A$356:$C$357,3,FALSE)),VLOOKUP(N66,'Reference Records'!$A$360:$C$362,3,FALSE)),"")</f>
        <v/>
      </c>
      <c r="W66" s="478"/>
      <c r="X66" s="478"/>
      <c r="Y66" s="477"/>
      <c r="Z66" s="477"/>
      <c r="AA66" s="215"/>
      <c r="AB66" s="161"/>
      <c r="AC66" s="51"/>
    </row>
    <row r="67" spans="1:29" ht="47.1" customHeight="1" x14ac:dyDescent="0.25">
      <c r="A67" s="367">
        <v>59</v>
      </c>
      <c r="B67" s="468" t="str">
        <f>IFERROR(IF(D67="","",VLOOKUP(W67,'Reference records(soft deleted)'!$B$84:$D$127,3,FALSE)),"")</f>
        <v/>
      </c>
      <c r="C67" s="468" t="str">
        <f>IFERROR(IF(D67="","",VLOOKUP(X67,'Reference records(soft deleted)'!$B$234:$D$426,3,FALSE)),"")</f>
        <v/>
      </c>
      <c r="D67" s="469"/>
      <c r="E67" s="470" t="str">
        <f>IF('Overview - Section A'!$AN$5="Funding Request",IF(F67="Funding Request Place Holder","",F67),"")</f>
        <v/>
      </c>
      <c r="F67" s="471" t="str">
        <f>IFERROR(IF(Z67="","",VLOOKUP(Z67,'Overview - Section A'!$P$31:$Q$32,2,FALSE)),"")</f>
        <v/>
      </c>
      <c r="G67" s="472"/>
      <c r="H67" s="472"/>
      <c r="I67" s="472"/>
      <c r="J67" s="472"/>
      <c r="K67" s="472"/>
      <c r="L67" s="472"/>
      <c r="M67" s="470"/>
      <c r="N67" s="473" t="str">
        <f t="shared" si="0"/>
        <v/>
      </c>
      <c r="O67" s="474"/>
      <c r="P67" s="475"/>
      <c r="Q67" s="476"/>
      <c r="R67" s="448" t="str">
        <f>IFERROR(IF('Overview - Section A'!$AN$5="Funding Request",VLOOKUP(E67,'Overview - Section A'!$M$31:$P$32,4,FALSE),IF(Z67="","",Z67)),"")</f>
        <v/>
      </c>
      <c r="S67" s="448" t="b">
        <f t="shared" si="1"/>
        <v>0</v>
      </c>
      <c r="T67" s="448" t="s">
        <v>1106</v>
      </c>
      <c r="U67" s="448" t="str">
        <f t="array" ref="U67">IFERROR(IF(INDEX('Overview - Section A'!$AB$120:$AB$174,MATCH(LEFT(C67,255),LEFT('Overview - Section A'!$W$120:$W$174,255),0))=0,"",INDEX('Overview - Section A'!$AB$120:$AB$174,MATCH(LEFT(C67,255),LEFT('Overview - Section A'!$W$120:$W$174,255),0))),"")</f>
        <v>a1M36000004ZguyEAC</v>
      </c>
      <c r="V67" s="477" t="str">
        <f>IFERROR(IF('Overview - Section A'!$AN$5="Funding Request",IF('Reference Records'!$B$343&lt;&gt;"",VLOOKUP(N67,'Reference Records'!$B$343:$C$344,2,FALSE),VLOOKUP(N67,'Reference Records'!$A$356:$C$357,3,FALSE)),VLOOKUP(N67,'Reference Records'!$A$360:$C$362,3,FALSE)),"")</f>
        <v/>
      </c>
      <c r="W67" s="478"/>
      <c r="X67" s="478"/>
      <c r="Y67" s="477"/>
      <c r="Z67" s="477"/>
      <c r="AA67" s="215"/>
      <c r="AB67" s="161"/>
      <c r="AC67" s="51"/>
    </row>
    <row r="68" spans="1:29" ht="47.1" customHeight="1" x14ac:dyDescent="0.25">
      <c r="A68" s="367">
        <v>60</v>
      </c>
      <c r="B68" s="468" t="str">
        <f>IFERROR(IF(D68="","",VLOOKUP(W68,'Reference records(soft deleted)'!$B$84:$D$127,3,FALSE)),"")</f>
        <v/>
      </c>
      <c r="C68" s="468" t="str">
        <f>IFERROR(IF(D68="","",VLOOKUP(X68,'Reference records(soft deleted)'!$B$234:$D$426,3,FALSE)),"")</f>
        <v/>
      </c>
      <c r="D68" s="469"/>
      <c r="E68" s="470" t="str">
        <f>IF('Overview - Section A'!$AN$5="Funding Request",IF(F68="Funding Request Place Holder","",F68),"")</f>
        <v/>
      </c>
      <c r="F68" s="471" t="str">
        <f>IFERROR(IF(Z68="","",VLOOKUP(Z68,'Overview - Section A'!$P$31:$Q$32,2,FALSE)),"")</f>
        <v/>
      </c>
      <c r="G68" s="472"/>
      <c r="H68" s="472"/>
      <c r="I68" s="472"/>
      <c r="J68" s="472"/>
      <c r="K68" s="472"/>
      <c r="L68" s="472"/>
      <c r="M68" s="470"/>
      <c r="N68" s="473" t="str">
        <f t="shared" si="0"/>
        <v/>
      </c>
      <c r="O68" s="474"/>
      <c r="P68" s="475"/>
      <c r="Q68" s="476"/>
      <c r="R68" s="448" t="str">
        <f>IFERROR(IF('Overview - Section A'!$AN$5="Funding Request",VLOOKUP(E68,'Overview - Section A'!$M$31:$P$32,4,FALSE),IF(Z68="","",Z68)),"")</f>
        <v/>
      </c>
      <c r="S68" s="448" t="b">
        <f t="shared" si="1"/>
        <v>0</v>
      </c>
      <c r="T68" s="448" t="s">
        <v>1107</v>
      </c>
      <c r="U68" s="448" t="str">
        <f t="array" ref="U68">IFERROR(IF(INDEX('Overview - Section A'!$AB$120:$AB$174,MATCH(LEFT(C68,255),LEFT('Overview - Section A'!$W$120:$W$174,255),0))=0,"",INDEX('Overview - Section A'!$AB$120:$AB$174,MATCH(LEFT(C68,255),LEFT('Overview - Section A'!$W$120:$W$174,255),0))),"")</f>
        <v>a1M36000004ZguyEAC</v>
      </c>
      <c r="V68" s="477" t="str">
        <f>IFERROR(IF('Overview - Section A'!$AN$5="Funding Request",IF('Reference Records'!$B$343&lt;&gt;"",VLOOKUP(N68,'Reference Records'!$B$343:$C$344,2,FALSE),VLOOKUP(N68,'Reference Records'!$A$356:$C$357,3,FALSE)),VLOOKUP(N68,'Reference Records'!$A$360:$C$362,3,FALSE)),"")</f>
        <v/>
      </c>
      <c r="W68" s="478"/>
      <c r="X68" s="478"/>
      <c r="Y68" s="477"/>
      <c r="Z68" s="477"/>
      <c r="AA68" s="215"/>
      <c r="AB68" s="161"/>
      <c r="AC68" s="51"/>
    </row>
    <row r="69" spans="1:29" ht="47.1" customHeight="1" x14ac:dyDescent="0.25">
      <c r="A69" s="367">
        <v>61</v>
      </c>
      <c r="B69" s="468" t="str">
        <f>IFERROR(IF(D69="","",VLOOKUP(W69,'Reference records(soft deleted)'!$B$84:$D$127,3,FALSE)),"")</f>
        <v/>
      </c>
      <c r="C69" s="468" t="str">
        <f>IFERROR(IF(D69="","",VLOOKUP(X69,'Reference records(soft deleted)'!$B$234:$D$426,3,FALSE)),"")</f>
        <v/>
      </c>
      <c r="D69" s="469"/>
      <c r="E69" s="470" t="str">
        <f>IF('Overview - Section A'!$AN$5="Funding Request",IF(F69="Funding Request Place Holder","",F69),"")</f>
        <v/>
      </c>
      <c r="F69" s="471" t="str">
        <f>IFERROR(IF(Z69="","",VLOOKUP(Z69,'Overview - Section A'!$P$31:$Q$32,2,FALSE)),"")</f>
        <v/>
      </c>
      <c r="G69" s="472"/>
      <c r="H69" s="472"/>
      <c r="I69" s="472"/>
      <c r="J69" s="472"/>
      <c r="K69" s="472"/>
      <c r="L69" s="472"/>
      <c r="M69" s="470"/>
      <c r="N69" s="473" t="str">
        <f t="shared" si="0"/>
        <v/>
      </c>
      <c r="O69" s="474"/>
      <c r="P69" s="475"/>
      <c r="Q69" s="476"/>
      <c r="R69" s="448" t="str">
        <f>IFERROR(IF('Overview - Section A'!$AN$5="Funding Request",VLOOKUP(E69,'Overview - Section A'!$M$31:$P$32,4,FALSE),IF(Z69="","",Z69)),"")</f>
        <v/>
      </c>
      <c r="S69" s="448" t="b">
        <f t="shared" si="1"/>
        <v>0</v>
      </c>
      <c r="T69" s="448" t="s">
        <v>1108</v>
      </c>
      <c r="U69" s="448" t="str">
        <f t="array" ref="U69">IFERROR(IF(INDEX('Overview - Section A'!$AB$120:$AB$174,MATCH(LEFT(C69,255),LEFT('Overview - Section A'!$W$120:$W$174,255),0))=0,"",INDEX('Overview - Section A'!$AB$120:$AB$174,MATCH(LEFT(C69,255),LEFT('Overview - Section A'!$W$120:$W$174,255),0))),"")</f>
        <v>a1M36000004ZguyEAC</v>
      </c>
      <c r="V69" s="477" t="str">
        <f>IFERROR(IF('Overview - Section A'!$AN$5="Funding Request",IF('Reference Records'!$B$343&lt;&gt;"",VLOOKUP(N69,'Reference Records'!$B$343:$C$344,2,FALSE),VLOOKUP(N69,'Reference Records'!$A$356:$C$357,3,FALSE)),VLOOKUP(N69,'Reference Records'!$A$360:$C$362,3,FALSE)),"")</f>
        <v/>
      </c>
      <c r="W69" s="478"/>
      <c r="X69" s="478"/>
      <c r="Y69" s="477"/>
      <c r="Z69" s="477"/>
      <c r="AA69" s="215"/>
      <c r="AB69" s="161"/>
      <c r="AC69" s="51"/>
    </row>
    <row r="70" spans="1:29" ht="47.1" customHeight="1" x14ac:dyDescent="0.25">
      <c r="A70" s="367">
        <v>62</v>
      </c>
      <c r="B70" s="468" t="str">
        <f>IFERROR(IF(D70="","",VLOOKUP(W70,'Reference records(soft deleted)'!$B$84:$D$127,3,FALSE)),"")</f>
        <v/>
      </c>
      <c r="C70" s="468" t="str">
        <f>IFERROR(IF(D70="","",VLOOKUP(X70,'Reference records(soft deleted)'!$B$234:$D$426,3,FALSE)),"")</f>
        <v/>
      </c>
      <c r="D70" s="469"/>
      <c r="E70" s="470" t="str">
        <f>IF('Overview - Section A'!$AN$5="Funding Request",IF(F70="Funding Request Place Holder","",F70),"")</f>
        <v/>
      </c>
      <c r="F70" s="471" t="str">
        <f>IFERROR(IF(Z70="","",VLOOKUP(Z70,'Overview - Section A'!$P$31:$Q$32,2,FALSE)),"")</f>
        <v/>
      </c>
      <c r="G70" s="472"/>
      <c r="H70" s="472"/>
      <c r="I70" s="472"/>
      <c r="J70" s="472"/>
      <c r="K70" s="472"/>
      <c r="L70" s="472"/>
      <c r="M70" s="470"/>
      <c r="N70" s="473" t="str">
        <f t="shared" si="0"/>
        <v/>
      </c>
      <c r="O70" s="474"/>
      <c r="P70" s="475"/>
      <c r="Q70" s="476"/>
      <c r="R70" s="448" t="str">
        <f>IFERROR(IF('Overview - Section A'!$AN$5="Funding Request",VLOOKUP(E70,'Overview - Section A'!$M$31:$P$32,4,FALSE),IF(Z70="","",Z70)),"")</f>
        <v/>
      </c>
      <c r="S70" s="448" t="b">
        <f t="shared" si="1"/>
        <v>0</v>
      </c>
      <c r="T70" s="448" t="s">
        <v>1109</v>
      </c>
      <c r="U70" s="448" t="str">
        <f t="array" ref="U70">IFERROR(IF(INDEX('Overview - Section A'!$AB$120:$AB$174,MATCH(LEFT(C70,255),LEFT('Overview - Section A'!$W$120:$W$174,255),0))=0,"",INDEX('Overview - Section A'!$AB$120:$AB$174,MATCH(LEFT(C70,255),LEFT('Overview - Section A'!$W$120:$W$174,255),0))),"")</f>
        <v>a1M36000004ZguyEAC</v>
      </c>
      <c r="V70" s="477" t="str">
        <f>IFERROR(IF('Overview - Section A'!$AN$5="Funding Request",IF('Reference Records'!$B$343&lt;&gt;"",VLOOKUP(N70,'Reference Records'!$B$343:$C$344,2,FALSE),VLOOKUP(N70,'Reference Records'!$A$356:$C$357,3,FALSE)),VLOOKUP(N70,'Reference Records'!$A$360:$C$362,3,FALSE)),"")</f>
        <v/>
      </c>
      <c r="W70" s="478"/>
      <c r="X70" s="478"/>
      <c r="Y70" s="477"/>
      <c r="Z70" s="477"/>
      <c r="AA70" s="215"/>
      <c r="AB70" s="161"/>
      <c r="AC70" s="51"/>
    </row>
    <row r="71" spans="1:29" ht="47.1" customHeight="1" x14ac:dyDescent="0.25">
      <c r="A71" s="367">
        <v>63</v>
      </c>
      <c r="B71" s="468" t="str">
        <f>IFERROR(IF(D71="","",VLOOKUP(W71,'Reference records(soft deleted)'!$B$84:$D$127,3,FALSE)),"")</f>
        <v/>
      </c>
      <c r="C71" s="468" t="str">
        <f>IFERROR(IF(D71="","",VLOOKUP(X71,'Reference records(soft deleted)'!$B$234:$D$426,3,FALSE)),"")</f>
        <v/>
      </c>
      <c r="D71" s="469"/>
      <c r="E71" s="470" t="str">
        <f>IF('Overview - Section A'!$AN$5="Funding Request",IF(F71="Funding Request Place Holder","",F71),"")</f>
        <v/>
      </c>
      <c r="F71" s="471" t="str">
        <f>IFERROR(IF(Z71="","",VLOOKUP(Z71,'Overview - Section A'!$P$31:$Q$32,2,FALSE)),"")</f>
        <v/>
      </c>
      <c r="G71" s="472"/>
      <c r="H71" s="472"/>
      <c r="I71" s="472"/>
      <c r="J71" s="472"/>
      <c r="K71" s="472"/>
      <c r="L71" s="472"/>
      <c r="M71" s="470"/>
      <c r="N71" s="473" t="str">
        <f t="shared" si="0"/>
        <v/>
      </c>
      <c r="O71" s="474"/>
      <c r="P71" s="475"/>
      <c r="Q71" s="476"/>
      <c r="R71" s="448" t="str">
        <f>IFERROR(IF('Overview - Section A'!$AN$5="Funding Request",VLOOKUP(E71,'Overview - Section A'!$M$31:$P$32,4,FALSE),IF(Z71="","",Z71)),"")</f>
        <v/>
      </c>
      <c r="S71" s="448" t="b">
        <f t="shared" si="1"/>
        <v>0</v>
      </c>
      <c r="T71" s="448" t="s">
        <v>1110</v>
      </c>
      <c r="U71" s="448" t="str">
        <f t="array" ref="U71">IFERROR(IF(INDEX('Overview - Section A'!$AB$120:$AB$174,MATCH(LEFT(C71,255),LEFT('Overview - Section A'!$W$120:$W$174,255),0))=0,"",INDEX('Overview - Section A'!$AB$120:$AB$174,MATCH(LEFT(C71,255),LEFT('Overview - Section A'!$W$120:$W$174,255),0))),"")</f>
        <v>a1M36000004ZguyEAC</v>
      </c>
      <c r="V71" s="477" t="str">
        <f>IFERROR(IF('Overview - Section A'!$AN$5="Funding Request",IF('Reference Records'!$B$343&lt;&gt;"",VLOOKUP(N71,'Reference Records'!$B$343:$C$344,2,FALSE),VLOOKUP(N71,'Reference Records'!$A$356:$C$357,3,FALSE)),VLOOKUP(N71,'Reference Records'!$A$360:$C$362,3,FALSE)),"")</f>
        <v/>
      </c>
      <c r="W71" s="478"/>
      <c r="X71" s="478"/>
      <c r="Y71" s="477"/>
      <c r="Z71" s="477"/>
      <c r="AA71" s="215"/>
      <c r="AB71" s="161"/>
      <c r="AC71" s="51"/>
    </row>
    <row r="72" spans="1:29" ht="47.1" customHeight="1" x14ac:dyDescent="0.25">
      <c r="A72" s="367">
        <v>64</v>
      </c>
      <c r="B72" s="468" t="str">
        <f>IFERROR(IF(D72="","",VLOOKUP(W72,'Reference records(soft deleted)'!$B$84:$D$127,3,FALSE)),"")</f>
        <v/>
      </c>
      <c r="C72" s="468" t="str">
        <f>IFERROR(IF(D72="","",VLOOKUP(X72,'Reference records(soft deleted)'!$B$234:$D$426,3,FALSE)),"")</f>
        <v/>
      </c>
      <c r="D72" s="469"/>
      <c r="E72" s="470" t="str">
        <f>IF('Overview - Section A'!$AN$5="Funding Request",IF(F72="Funding Request Place Holder","",F72),"")</f>
        <v/>
      </c>
      <c r="F72" s="471" t="str">
        <f>IFERROR(IF(Z72="","",VLOOKUP(Z72,'Overview - Section A'!$P$31:$Q$32,2,FALSE)),"")</f>
        <v/>
      </c>
      <c r="G72" s="472"/>
      <c r="H72" s="472"/>
      <c r="I72" s="472"/>
      <c r="J72" s="472"/>
      <c r="K72" s="472"/>
      <c r="L72" s="472"/>
      <c r="M72" s="470"/>
      <c r="N72" s="473" t="str">
        <f t="shared" si="0"/>
        <v/>
      </c>
      <c r="O72" s="474"/>
      <c r="P72" s="475"/>
      <c r="Q72" s="476"/>
      <c r="R72" s="448" t="str">
        <f>IFERROR(IF('Overview - Section A'!$AN$5="Funding Request",VLOOKUP(E72,'Overview - Section A'!$M$31:$P$32,4,FALSE),IF(Z72="","",Z72)),"")</f>
        <v/>
      </c>
      <c r="S72" s="448" t="b">
        <f t="shared" si="1"/>
        <v>0</v>
      </c>
      <c r="T72" s="448" t="s">
        <v>1111</v>
      </c>
      <c r="U72" s="448" t="str">
        <f t="array" ref="U72">IFERROR(IF(INDEX('Overview - Section A'!$AB$120:$AB$174,MATCH(LEFT(C72,255),LEFT('Overview - Section A'!$W$120:$W$174,255),0))=0,"",INDEX('Overview - Section A'!$AB$120:$AB$174,MATCH(LEFT(C72,255),LEFT('Overview - Section A'!$W$120:$W$174,255),0))),"")</f>
        <v>a1M36000004ZguyEAC</v>
      </c>
      <c r="V72" s="477" t="str">
        <f>IFERROR(IF('Overview - Section A'!$AN$5="Funding Request",IF('Reference Records'!$B$343&lt;&gt;"",VLOOKUP(N72,'Reference Records'!$B$343:$C$344,2,FALSE),VLOOKUP(N72,'Reference Records'!$A$356:$C$357,3,FALSE)),VLOOKUP(N72,'Reference Records'!$A$360:$C$362,3,FALSE)),"")</f>
        <v/>
      </c>
      <c r="W72" s="478"/>
      <c r="X72" s="478"/>
      <c r="Y72" s="477"/>
      <c r="Z72" s="477"/>
      <c r="AA72" s="215"/>
      <c r="AB72" s="161"/>
      <c r="AC72" s="51"/>
    </row>
    <row r="73" spans="1:29" ht="47.1" customHeight="1" x14ac:dyDescent="0.25">
      <c r="A73" s="367">
        <v>65</v>
      </c>
      <c r="B73" s="468" t="str">
        <f>IFERROR(IF(D73="","",VLOOKUP(W73,'Reference records(soft deleted)'!$B$84:$D$127,3,FALSE)),"")</f>
        <v/>
      </c>
      <c r="C73" s="468" t="str">
        <f>IFERROR(IF(D73="","",VLOOKUP(X73,'Reference records(soft deleted)'!$B$234:$D$426,3,FALSE)),"")</f>
        <v/>
      </c>
      <c r="D73" s="469"/>
      <c r="E73" s="470" t="str">
        <f>IF('Overview - Section A'!$AN$5="Funding Request",IF(F73="Funding Request Place Holder","",F73),"")</f>
        <v/>
      </c>
      <c r="F73" s="471" t="str">
        <f>IFERROR(IF(Z73="","",VLOOKUP(Z73,'Overview - Section A'!$P$31:$Q$32,2,FALSE)),"")</f>
        <v/>
      </c>
      <c r="G73" s="472"/>
      <c r="H73" s="472"/>
      <c r="I73" s="472"/>
      <c r="J73" s="472"/>
      <c r="K73" s="472"/>
      <c r="L73" s="472"/>
      <c r="M73" s="470"/>
      <c r="N73" s="473" t="str">
        <f t="shared" ref="N73:N88" si="2">IFERROR(IF(Y73="","",Y73),"")</f>
        <v/>
      </c>
      <c r="O73" s="474"/>
      <c r="P73" s="475"/>
      <c r="Q73" s="476"/>
      <c r="R73" s="448" t="str">
        <f>IFERROR(IF('Overview - Section A'!$AN$5="Funding Request",VLOOKUP(E73,'Overview - Section A'!$M$31:$P$32,4,FALSE),IF(Z73="","",Z73)),"")</f>
        <v/>
      </c>
      <c r="S73" s="448" t="b">
        <f t="shared" ref="S73:S88" si="3">IFERROR(IF(N73&lt;&gt;"",TRUE,FALSE),FALSE)</f>
        <v>0</v>
      </c>
      <c r="T73" s="448" t="s">
        <v>1112</v>
      </c>
      <c r="U73" s="448" t="str">
        <f t="array" ref="U73">IFERROR(IF(INDEX('Overview - Section A'!$AB$120:$AB$174,MATCH(LEFT(C73,255),LEFT('Overview - Section A'!$W$120:$W$174,255),0))=0,"",INDEX('Overview - Section A'!$AB$120:$AB$174,MATCH(LEFT(C73,255),LEFT('Overview - Section A'!$W$120:$W$174,255),0))),"")</f>
        <v>a1M36000004ZguyEAC</v>
      </c>
      <c r="V73" s="477" t="str">
        <f>IFERROR(IF('Overview - Section A'!$AN$5="Funding Request",IF('Reference Records'!$B$343&lt;&gt;"",VLOOKUP(N73,'Reference Records'!$B$343:$C$344,2,FALSE),VLOOKUP(N73,'Reference Records'!$A$356:$C$357,3,FALSE)),VLOOKUP(N73,'Reference Records'!$A$360:$C$362,3,FALSE)),"")</f>
        <v/>
      </c>
      <c r="W73" s="478"/>
      <c r="X73" s="478"/>
      <c r="Y73" s="477"/>
      <c r="Z73" s="477"/>
      <c r="AA73" s="215"/>
      <c r="AB73" s="161"/>
      <c r="AC73" s="51"/>
    </row>
    <row r="74" spans="1:29" ht="47.1" customHeight="1" x14ac:dyDescent="0.25">
      <c r="A74" s="367">
        <v>66</v>
      </c>
      <c r="B74" s="468" t="str">
        <f>IFERROR(IF(D74="","",VLOOKUP(W74,'Reference records(soft deleted)'!$B$84:$D$127,3,FALSE)),"")</f>
        <v/>
      </c>
      <c r="C74" s="468" t="str">
        <f>IFERROR(IF(D74="","",VLOOKUP(X74,'Reference records(soft deleted)'!$B$234:$D$426,3,FALSE)),"")</f>
        <v/>
      </c>
      <c r="D74" s="469"/>
      <c r="E74" s="470" t="str">
        <f>IF('Overview - Section A'!$AN$5="Funding Request",IF(F74="Funding Request Place Holder","",F74),"")</f>
        <v/>
      </c>
      <c r="F74" s="471" t="str">
        <f>IFERROR(IF(Z74="","",VLOOKUP(Z74,'Overview - Section A'!$P$31:$Q$32,2,FALSE)),"")</f>
        <v/>
      </c>
      <c r="G74" s="472"/>
      <c r="H74" s="472"/>
      <c r="I74" s="472"/>
      <c r="J74" s="472"/>
      <c r="K74" s="472"/>
      <c r="L74" s="472"/>
      <c r="M74" s="470"/>
      <c r="N74" s="473" t="str">
        <f t="shared" si="2"/>
        <v/>
      </c>
      <c r="O74" s="474"/>
      <c r="P74" s="475"/>
      <c r="Q74" s="476"/>
      <c r="R74" s="448" t="str">
        <f>IFERROR(IF('Overview - Section A'!$AN$5="Funding Request",VLOOKUP(E74,'Overview - Section A'!$M$31:$P$32,4,FALSE),IF(Z74="","",Z74)),"")</f>
        <v/>
      </c>
      <c r="S74" s="448" t="b">
        <f t="shared" si="3"/>
        <v>0</v>
      </c>
      <c r="T74" s="448" t="s">
        <v>1113</v>
      </c>
      <c r="U74" s="448" t="str">
        <f t="array" ref="U74">IFERROR(IF(INDEX('Overview - Section A'!$AB$120:$AB$174,MATCH(LEFT(C74,255),LEFT('Overview - Section A'!$W$120:$W$174,255),0))=0,"",INDEX('Overview - Section A'!$AB$120:$AB$174,MATCH(LEFT(C74,255),LEFT('Overview - Section A'!$W$120:$W$174,255),0))),"")</f>
        <v>a1M36000004ZguyEAC</v>
      </c>
      <c r="V74" s="477" t="str">
        <f>IFERROR(IF('Overview - Section A'!$AN$5="Funding Request",IF('Reference Records'!$B$343&lt;&gt;"",VLOOKUP(N74,'Reference Records'!$B$343:$C$344,2,FALSE),VLOOKUP(N74,'Reference Records'!$A$356:$C$357,3,FALSE)),VLOOKUP(N74,'Reference Records'!$A$360:$C$362,3,FALSE)),"")</f>
        <v/>
      </c>
      <c r="W74" s="478"/>
      <c r="X74" s="478"/>
      <c r="Y74" s="477"/>
      <c r="Z74" s="477"/>
      <c r="AA74" s="215"/>
      <c r="AB74" s="161"/>
      <c r="AC74" s="51"/>
    </row>
    <row r="75" spans="1:29" ht="47.1" customHeight="1" x14ac:dyDescent="0.25">
      <c r="A75" s="367">
        <v>67</v>
      </c>
      <c r="B75" s="468" t="str">
        <f>IFERROR(IF(D75="","",VLOOKUP(W75,'Reference records(soft deleted)'!$B$84:$D$127,3,FALSE)),"")</f>
        <v/>
      </c>
      <c r="C75" s="468" t="str">
        <f>IFERROR(IF(D75="","",VLOOKUP(X75,'Reference records(soft deleted)'!$B$234:$D$426,3,FALSE)),"")</f>
        <v/>
      </c>
      <c r="D75" s="469"/>
      <c r="E75" s="470" t="str">
        <f>IF('Overview - Section A'!$AN$5="Funding Request",IF(F75="Funding Request Place Holder","",F75),"")</f>
        <v/>
      </c>
      <c r="F75" s="471" t="str">
        <f>IFERROR(IF(Z75="","",VLOOKUP(Z75,'Overview - Section A'!$P$31:$Q$32,2,FALSE)),"")</f>
        <v/>
      </c>
      <c r="G75" s="472"/>
      <c r="H75" s="472"/>
      <c r="I75" s="472"/>
      <c r="J75" s="472"/>
      <c r="K75" s="472"/>
      <c r="L75" s="472"/>
      <c r="M75" s="470"/>
      <c r="N75" s="473" t="str">
        <f t="shared" si="2"/>
        <v/>
      </c>
      <c r="O75" s="474"/>
      <c r="P75" s="475"/>
      <c r="Q75" s="476"/>
      <c r="R75" s="448" t="str">
        <f>IFERROR(IF('Overview - Section A'!$AN$5="Funding Request",VLOOKUP(E75,'Overview - Section A'!$M$31:$P$32,4,FALSE),IF(Z75="","",Z75)),"")</f>
        <v/>
      </c>
      <c r="S75" s="448" t="b">
        <f t="shared" si="3"/>
        <v>0</v>
      </c>
      <c r="T75" s="448" t="s">
        <v>1114</v>
      </c>
      <c r="U75" s="448" t="str">
        <f t="array" ref="U75">IFERROR(IF(INDEX('Overview - Section A'!$AB$120:$AB$174,MATCH(LEFT(C75,255),LEFT('Overview - Section A'!$W$120:$W$174,255),0))=0,"",INDEX('Overview - Section A'!$AB$120:$AB$174,MATCH(LEFT(C75,255),LEFT('Overview - Section A'!$W$120:$W$174,255),0))),"")</f>
        <v>a1M36000004ZguyEAC</v>
      </c>
      <c r="V75" s="477" t="str">
        <f>IFERROR(IF('Overview - Section A'!$AN$5="Funding Request",IF('Reference Records'!$B$343&lt;&gt;"",VLOOKUP(N75,'Reference Records'!$B$343:$C$344,2,FALSE),VLOOKUP(N75,'Reference Records'!$A$356:$C$357,3,FALSE)),VLOOKUP(N75,'Reference Records'!$A$360:$C$362,3,FALSE)),"")</f>
        <v/>
      </c>
      <c r="W75" s="478"/>
      <c r="X75" s="478"/>
      <c r="Y75" s="477"/>
      <c r="Z75" s="477"/>
      <c r="AA75" s="215"/>
      <c r="AB75" s="161"/>
      <c r="AC75" s="51"/>
    </row>
    <row r="76" spans="1:29" ht="47.1" customHeight="1" x14ac:dyDescent="0.25">
      <c r="A76" s="367">
        <v>68</v>
      </c>
      <c r="B76" s="468" t="str">
        <f>IFERROR(IF(D76="","",VLOOKUP(W76,'Reference records(soft deleted)'!$B$84:$D$127,3,FALSE)),"")</f>
        <v/>
      </c>
      <c r="C76" s="468" t="str">
        <f>IFERROR(IF(D76="","",VLOOKUP(X76,'Reference records(soft deleted)'!$B$234:$D$426,3,FALSE)),"")</f>
        <v/>
      </c>
      <c r="D76" s="469"/>
      <c r="E76" s="470" t="str">
        <f>IF('Overview - Section A'!$AN$5="Funding Request",IF(F76="Funding Request Place Holder","",F76),"")</f>
        <v/>
      </c>
      <c r="F76" s="471" t="str">
        <f>IFERROR(IF(Z76="","",VLOOKUP(Z76,'Overview - Section A'!$P$31:$Q$32,2,FALSE)),"")</f>
        <v/>
      </c>
      <c r="G76" s="472"/>
      <c r="H76" s="472"/>
      <c r="I76" s="472"/>
      <c r="J76" s="472"/>
      <c r="K76" s="472"/>
      <c r="L76" s="472"/>
      <c r="M76" s="470"/>
      <c r="N76" s="473" t="str">
        <f t="shared" si="2"/>
        <v/>
      </c>
      <c r="O76" s="474"/>
      <c r="P76" s="475"/>
      <c r="Q76" s="476"/>
      <c r="R76" s="448" t="str">
        <f>IFERROR(IF('Overview - Section A'!$AN$5="Funding Request",VLOOKUP(E76,'Overview - Section A'!$M$31:$P$32,4,FALSE),IF(Z76="","",Z76)),"")</f>
        <v/>
      </c>
      <c r="S76" s="448" t="b">
        <f t="shared" si="3"/>
        <v>0</v>
      </c>
      <c r="T76" s="448" t="s">
        <v>1115</v>
      </c>
      <c r="U76" s="448" t="str">
        <f t="array" ref="U76">IFERROR(IF(INDEX('Overview - Section A'!$AB$120:$AB$174,MATCH(LEFT(C76,255),LEFT('Overview - Section A'!$W$120:$W$174,255),0))=0,"",INDEX('Overview - Section A'!$AB$120:$AB$174,MATCH(LEFT(C76,255),LEFT('Overview - Section A'!$W$120:$W$174,255),0))),"")</f>
        <v>a1M36000004ZguyEAC</v>
      </c>
      <c r="V76" s="477" t="str">
        <f>IFERROR(IF('Overview - Section A'!$AN$5="Funding Request",IF('Reference Records'!$B$343&lt;&gt;"",VLOOKUP(N76,'Reference Records'!$B$343:$C$344,2,FALSE),VLOOKUP(N76,'Reference Records'!$A$356:$C$357,3,FALSE)),VLOOKUP(N76,'Reference Records'!$A$360:$C$362,3,FALSE)),"")</f>
        <v/>
      </c>
      <c r="W76" s="478"/>
      <c r="X76" s="478"/>
      <c r="Y76" s="477"/>
      <c r="Z76" s="477"/>
      <c r="AA76" s="215"/>
      <c r="AB76" s="161"/>
      <c r="AC76" s="51"/>
    </row>
    <row r="77" spans="1:29" ht="47.1" customHeight="1" x14ac:dyDescent="0.25">
      <c r="A77" s="367">
        <v>69</v>
      </c>
      <c r="B77" s="468" t="str">
        <f>IFERROR(IF(D77="","",VLOOKUP(W77,'Reference records(soft deleted)'!$B$84:$D$127,3,FALSE)),"")</f>
        <v/>
      </c>
      <c r="C77" s="468" t="str">
        <f>IFERROR(IF(D77="","",VLOOKUP(X77,'Reference records(soft deleted)'!$B$234:$D$426,3,FALSE)),"")</f>
        <v/>
      </c>
      <c r="D77" s="469"/>
      <c r="E77" s="470" t="str">
        <f>IF('Overview - Section A'!$AN$5="Funding Request",IF(F77="Funding Request Place Holder","",F77),"")</f>
        <v/>
      </c>
      <c r="F77" s="471" t="str">
        <f>IFERROR(IF(Z77="","",VLOOKUP(Z77,'Overview - Section A'!$P$31:$Q$32,2,FALSE)),"")</f>
        <v/>
      </c>
      <c r="G77" s="472"/>
      <c r="H77" s="472"/>
      <c r="I77" s="472"/>
      <c r="J77" s="472"/>
      <c r="K77" s="472"/>
      <c r="L77" s="472"/>
      <c r="M77" s="470"/>
      <c r="N77" s="473" t="str">
        <f t="shared" si="2"/>
        <v/>
      </c>
      <c r="O77" s="474"/>
      <c r="P77" s="475"/>
      <c r="Q77" s="476"/>
      <c r="R77" s="448" t="str">
        <f>IFERROR(IF('Overview - Section A'!$AN$5="Funding Request",VLOOKUP(E77,'Overview - Section A'!$M$31:$P$32,4,FALSE),IF(Z77="","",Z77)),"")</f>
        <v/>
      </c>
      <c r="S77" s="448" t="b">
        <f t="shared" si="3"/>
        <v>0</v>
      </c>
      <c r="T77" s="448" t="s">
        <v>1116</v>
      </c>
      <c r="U77" s="448" t="str">
        <f t="array" ref="U77">IFERROR(IF(INDEX('Overview - Section A'!$AB$120:$AB$174,MATCH(LEFT(C77,255),LEFT('Overview - Section A'!$W$120:$W$174,255),0))=0,"",INDEX('Overview - Section A'!$AB$120:$AB$174,MATCH(LEFT(C77,255),LEFT('Overview - Section A'!$W$120:$W$174,255),0))),"")</f>
        <v>a1M36000004ZguyEAC</v>
      </c>
      <c r="V77" s="477" t="str">
        <f>IFERROR(IF('Overview - Section A'!$AN$5="Funding Request",IF('Reference Records'!$B$343&lt;&gt;"",VLOOKUP(N77,'Reference Records'!$B$343:$C$344,2,FALSE),VLOOKUP(N77,'Reference Records'!$A$356:$C$357,3,FALSE)),VLOOKUP(N77,'Reference Records'!$A$360:$C$362,3,FALSE)),"")</f>
        <v/>
      </c>
      <c r="W77" s="478"/>
      <c r="X77" s="478"/>
      <c r="Y77" s="477"/>
      <c r="Z77" s="477"/>
      <c r="AA77" s="215"/>
      <c r="AB77" s="161"/>
      <c r="AC77" s="51"/>
    </row>
    <row r="78" spans="1:29" ht="47.1" customHeight="1" x14ac:dyDescent="0.25">
      <c r="A78" s="367">
        <v>70</v>
      </c>
      <c r="B78" s="468" t="str">
        <f>IFERROR(IF(D78="","",VLOOKUP(W78,'Reference records(soft deleted)'!$B$84:$D$127,3,FALSE)),"")</f>
        <v/>
      </c>
      <c r="C78" s="468" t="str">
        <f>IFERROR(IF(D78="","",VLOOKUP(X78,'Reference records(soft deleted)'!$B$234:$D$426,3,FALSE)),"")</f>
        <v/>
      </c>
      <c r="D78" s="469"/>
      <c r="E78" s="470" t="str">
        <f>IF('Overview - Section A'!$AN$5="Funding Request",IF(F78="Funding Request Place Holder","",F78),"")</f>
        <v/>
      </c>
      <c r="F78" s="471" t="str">
        <f>IFERROR(IF(Z78="","",VLOOKUP(Z78,'Overview - Section A'!$P$31:$Q$32,2,FALSE)),"")</f>
        <v/>
      </c>
      <c r="G78" s="472"/>
      <c r="H78" s="472"/>
      <c r="I78" s="472"/>
      <c r="J78" s="472"/>
      <c r="K78" s="472"/>
      <c r="L78" s="472"/>
      <c r="M78" s="470"/>
      <c r="N78" s="473" t="str">
        <f t="shared" si="2"/>
        <v/>
      </c>
      <c r="O78" s="474"/>
      <c r="P78" s="475"/>
      <c r="Q78" s="476"/>
      <c r="R78" s="448" t="str">
        <f>IFERROR(IF('Overview - Section A'!$AN$5="Funding Request",VLOOKUP(E78,'Overview - Section A'!$M$31:$P$32,4,FALSE),IF(Z78="","",Z78)),"")</f>
        <v/>
      </c>
      <c r="S78" s="448" t="b">
        <f t="shared" si="3"/>
        <v>0</v>
      </c>
      <c r="T78" s="448" t="s">
        <v>1117</v>
      </c>
      <c r="U78" s="448" t="str">
        <f t="array" ref="U78">IFERROR(IF(INDEX('Overview - Section A'!$AB$120:$AB$174,MATCH(LEFT(C78,255),LEFT('Overview - Section A'!$W$120:$W$174,255),0))=0,"",INDEX('Overview - Section A'!$AB$120:$AB$174,MATCH(LEFT(C78,255),LEFT('Overview - Section A'!$W$120:$W$174,255),0))),"")</f>
        <v>a1M36000004ZguyEAC</v>
      </c>
      <c r="V78" s="477" t="str">
        <f>IFERROR(IF('Overview - Section A'!$AN$5="Funding Request",IF('Reference Records'!$B$343&lt;&gt;"",VLOOKUP(N78,'Reference Records'!$B$343:$C$344,2,FALSE),VLOOKUP(N78,'Reference Records'!$A$356:$C$357,3,FALSE)),VLOOKUP(N78,'Reference Records'!$A$360:$C$362,3,FALSE)),"")</f>
        <v/>
      </c>
      <c r="W78" s="478"/>
      <c r="X78" s="478"/>
      <c r="Y78" s="477"/>
      <c r="Z78" s="477"/>
      <c r="AA78" s="215"/>
      <c r="AB78" s="161"/>
      <c r="AC78" s="51"/>
    </row>
    <row r="79" spans="1:29" ht="47.1" customHeight="1" x14ac:dyDescent="0.25">
      <c r="A79" s="367">
        <v>71</v>
      </c>
      <c r="B79" s="468" t="str">
        <f>IFERROR(IF(D79="","",VLOOKUP(W79,'Reference records(soft deleted)'!$B$84:$D$127,3,FALSE)),"")</f>
        <v/>
      </c>
      <c r="C79" s="468" t="str">
        <f>IFERROR(IF(D79="","",VLOOKUP(X79,'Reference records(soft deleted)'!$B$234:$D$426,3,FALSE)),"")</f>
        <v/>
      </c>
      <c r="D79" s="469"/>
      <c r="E79" s="470" t="str">
        <f>IF('Overview - Section A'!$AN$5="Funding Request",IF(F79="Funding Request Place Holder","",F79),"")</f>
        <v/>
      </c>
      <c r="F79" s="471" t="str">
        <f>IFERROR(IF(Z79="","",VLOOKUP(Z79,'Overview - Section A'!$P$31:$Q$32,2,FALSE)),"")</f>
        <v/>
      </c>
      <c r="G79" s="472"/>
      <c r="H79" s="472"/>
      <c r="I79" s="472"/>
      <c r="J79" s="472"/>
      <c r="K79" s="472"/>
      <c r="L79" s="472"/>
      <c r="M79" s="470"/>
      <c r="N79" s="473" t="str">
        <f t="shared" si="2"/>
        <v/>
      </c>
      <c r="O79" s="474"/>
      <c r="P79" s="475"/>
      <c r="Q79" s="476"/>
      <c r="R79" s="448" t="str">
        <f>IFERROR(IF('Overview - Section A'!$AN$5="Funding Request",VLOOKUP(E79,'Overview - Section A'!$M$31:$P$32,4,FALSE),IF(Z79="","",Z79)),"")</f>
        <v/>
      </c>
      <c r="S79" s="448" t="b">
        <f t="shared" si="3"/>
        <v>0</v>
      </c>
      <c r="T79" s="448" t="s">
        <v>1118</v>
      </c>
      <c r="U79" s="448" t="str">
        <f t="array" ref="U79">IFERROR(IF(INDEX('Overview - Section A'!$AB$120:$AB$174,MATCH(LEFT(C79,255),LEFT('Overview - Section A'!$W$120:$W$174,255),0))=0,"",INDEX('Overview - Section A'!$AB$120:$AB$174,MATCH(LEFT(C79,255),LEFT('Overview - Section A'!$W$120:$W$174,255),0))),"")</f>
        <v>a1M36000004ZguyEAC</v>
      </c>
      <c r="V79" s="477" t="str">
        <f>IFERROR(IF('Overview - Section A'!$AN$5="Funding Request",IF('Reference Records'!$B$343&lt;&gt;"",VLOOKUP(N79,'Reference Records'!$B$343:$C$344,2,FALSE),VLOOKUP(N79,'Reference Records'!$A$356:$C$357,3,FALSE)),VLOOKUP(N79,'Reference Records'!$A$360:$C$362,3,FALSE)),"")</f>
        <v/>
      </c>
      <c r="W79" s="478"/>
      <c r="X79" s="478"/>
      <c r="Y79" s="477"/>
      <c r="Z79" s="477"/>
      <c r="AA79" s="215"/>
      <c r="AB79" s="161"/>
      <c r="AC79" s="51"/>
    </row>
    <row r="80" spans="1:29" ht="47.1" customHeight="1" x14ac:dyDescent="0.25">
      <c r="A80" s="367">
        <v>72</v>
      </c>
      <c r="B80" s="468" t="str">
        <f>IFERROR(IF(D80="","",VLOOKUP(W80,'Reference records(soft deleted)'!$B$84:$D$127,3,FALSE)),"")</f>
        <v/>
      </c>
      <c r="C80" s="468" t="str">
        <f>IFERROR(IF(D80="","",VLOOKUP(X80,'Reference records(soft deleted)'!$B$234:$D$426,3,FALSE)),"")</f>
        <v/>
      </c>
      <c r="D80" s="469"/>
      <c r="E80" s="470" t="str">
        <f>IF('Overview - Section A'!$AN$5="Funding Request",IF(F80="Funding Request Place Holder","",F80),"")</f>
        <v/>
      </c>
      <c r="F80" s="471" t="str">
        <f>IFERROR(IF(Z80="","",VLOOKUP(Z80,'Overview - Section A'!$P$31:$Q$32,2,FALSE)),"")</f>
        <v/>
      </c>
      <c r="G80" s="472"/>
      <c r="H80" s="472"/>
      <c r="I80" s="472"/>
      <c r="J80" s="472"/>
      <c r="K80" s="472"/>
      <c r="L80" s="472"/>
      <c r="M80" s="470"/>
      <c r="N80" s="473" t="str">
        <f t="shared" si="2"/>
        <v/>
      </c>
      <c r="O80" s="474"/>
      <c r="P80" s="475"/>
      <c r="Q80" s="476"/>
      <c r="R80" s="448" t="str">
        <f>IFERROR(IF('Overview - Section A'!$AN$5="Funding Request",VLOOKUP(E80,'Overview - Section A'!$M$31:$P$32,4,FALSE),IF(Z80="","",Z80)),"")</f>
        <v/>
      </c>
      <c r="S80" s="448" t="b">
        <f t="shared" si="3"/>
        <v>0</v>
      </c>
      <c r="T80" s="448" t="s">
        <v>1119</v>
      </c>
      <c r="U80" s="448" t="str">
        <f t="array" ref="U80">IFERROR(IF(INDEX('Overview - Section A'!$AB$120:$AB$174,MATCH(LEFT(C80,255),LEFT('Overview - Section A'!$W$120:$W$174,255),0))=0,"",INDEX('Overview - Section A'!$AB$120:$AB$174,MATCH(LEFT(C80,255),LEFT('Overview - Section A'!$W$120:$W$174,255),0))),"")</f>
        <v>a1M36000004ZguyEAC</v>
      </c>
      <c r="V80" s="477" t="str">
        <f>IFERROR(IF('Overview - Section A'!$AN$5="Funding Request",IF('Reference Records'!$B$343&lt;&gt;"",VLOOKUP(N80,'Reference Records'!$B$343:$C$344,2,FALSE),VLOOKUP(N80,'Reference Records'!$A$356:$C$357,3,FALSE)),VLOOKUP(N80,'Reference Records'!$A$360:$C$362,3,FALSE)),"")</f>
        <v/>
      </c>
      <c r="W80" s="478"/>
      <c r="X80" s="478"/>
      <c r="Y80" s="477"/>
      <c r="Z80" s="477"/>
      <c r="AA80" s="215"/>
      <c r="AB80" s="161"/>
      <c r="AC80" s="51"/>
    </row>
    <row r="81" spans="1:40" ht="47.1" customHeight="1" x14ac:dyDescent="0.25">
      <c r="A81" s="367">
        <v>73</v>
      </c>
      <c r="B81" s="468" t="str">
        <f>IFERROR(IF(D81="","",VLOOKUP(W81,'Reference records(soft deleted)'!$B$84:$D$127,3,FALSE)),"")</f>
        <v/>
      </c>
      <c r="C81" s="468" t="str">
        <f>IFERROR(IF(D81="","",VLOOKUP(X81,'Reference records(soft deleted)'!$B$234:$D$426,3,FALSE)),"")</f>
        <v/>
      </c>
      <c r="D81" s="469"/>
      <c r="E81" s="470" t="str">
        <f>IF('Overview - Section A'!$AN$5="Funding Request",IF(F81="Funding Request Place Holder","",F81),"")</f>
        <v/>
      </c>
      <c r="F81" s="471" t="str">
        <f>IFERROR(IF(Z81="","",VLOOKUP(Z81,'Overview - Section A'!$P$31:$Q$32,2,FALSE)),"")</f>
        <v/>
      </c>
      <c r="G81" s="472"/>
      <c r="H81" s="472"/>
      <c r="I81" s="472"/>
      <c r="J81" s="472"/>
      <c r="K81" s="472"/>
      <c r="L81" s="472"/>
      <c r="M81" s="470"/>
      <c r="N81" s="473" t="str">
        <f t="shared" si="2"/>
        <v/>
      </c>
      <c r="O81" s="474"/>
      <c r="P81" s="475"/>
      <c r="Q81" s="476"/>
      <c r="R81" s="448" t="str">
        <f>IFERROR(IF('Overview - Section A'!$AN$5="Funding Request",VLOOKUP(E81,'Overview - Section A'!$M$31:$P$32,4,FALSE),IF(Z81="","",Z81)),"")</f>
        <v/>
      </c>
      <c r="S81" s="448" t="b">
        <f t="shared" si="3"/>
        <v>0</v>
      </c>
      <c r="T81" s="448" t="s">
        <v>1120</v>
      </c>
      <c r="U81" s="448" t="str">
        <f t="array" ref="U81">IFERROR(IF(INDEX('Overview - Section A'!$AB$120:$AB$174,MATCH(LEFT(C81,255),LEFT('Overview - Section A'!$W$120:$W$174,255),0))=0,"",INDEX('Overview - Section A'!$AB$120:$AB$174,MATCH(LEFT(C81,255),LEFT('Overview - Section A'!$W$120:$W$174,255),0))),"")</f>
        <v>a1M36000004ZguyEAC</v>
      </c>
      <c r="V81" s="477" t="str">
        <f>IFERROR(IF('Overview - Section A'!$AN$5="Funding Request",IF('Reference Records'!$B$343&lt;&gt;"",VLOOKUP(N81,'Reference Records'!$B$343:$C$344,2,FALSE),VLOOKUP(N81,'Reference Records'!$A$356:$C$357,3,FALSE)),VLOOKUP(N81,'Reference Records'!$A$360:$C$362,3,FALSE)),"")</f>
        <v/>
      </c>
      <c r="W81" s="478"/>
      <c r="X81" s="478"/>
      <c r="Y81" s="477"/>
      <c r="Z81" s="477"/>
      <c r="AA81" s="215"/>
      <c r="AB81" s="161"/>
      <c r="AC81" s="51"/>
    </row>
    <row r="82" spans="1:40" ht="47.1" customHeight="1" x14ac:dyDescent="0.25">
      <c r="A82" s="367">
        <v>74</v>
      </c>
      <c r="B82" s="468" t="str">
        <f>IFERROR(IF(D82="","",VLOOKUP(W82,'Reference records(soft deleted)'!$B$84:$D$127,3,FALSE)),"")</f>
        <v/>
      </c>
      <c r="C82" s="468" t="str">
        <f>IFERROR(IF(D82="","",VLOOKUP(X82,'Reference records(soft deleted)'!$B$234:$D$426,3,FALSE)),"")</f>
        <v/>
      </c>
      <c r="D82" s="469"/>
      <c r="E82" s="470" t="str">
        <f>IF('Overview - Section A'!$AN$5="Funding Request",IF(F82="Funding Request Place Holder","",F82),"")</f>
        <v/>
      </c>
      <c r="F82" s="471" t="str">
        <f>IFERROR(IF(Z82="","",VLOOKUP(Z82,'Overview - Section A'!$P$31:$Q$32,2,FALSE)),"")</f>
        <v/>
      </c>
      <c r="G82" s="472"/>
      <c r="H82" s="472"/>
      <c r="I82" s="472"/>
      <c r="J82" s="472"/>
      <c r="K82" s="472"/>
      <c r="L82" s="472"/>
      <c r="M82" s="470"/>
      <c r="N82" s="473" t="str">
        <f t="shared" si="2"/>
        <v/>
      </c>
      <c r="O82" s="474"/>
      <c r="P82" s="475"/>
      <c r="Q82" s="476"/>
      <c r="R82" s="448" t="str">
        <f>IFERROR(IF('Overview - Section A'!$AN$5="Funding Request",VLOOKUP(E82,'Overview - Section A'!$M$31:$P$32,4,FALSE),IF(Z82="","",Z82)),"")</f>
        <v/>
      </c>
      <c r="S82" s="448" t="b">
        <f t="shared" si="3"/>
        <v>0</v>
      </c>
      <c r="T82" s="448" t="s">
        <v>1121</v>
      </c>
      <c r="U82" s="448" t="str">
        <f t="array" ref="U82">IFERROR(IF(INDEX('Overview - Section A'!$AB$120:$AB$174,MATCH(LEFT(C82,255),LEFT('Overview - Section A'!$W$120:$W$174,255),0))=0,"",INDEX('Overview - Section A'!$AB$120:$AB$174,MATCH(LEFT(C82,255),LEFT('Overview - Section A'!$W$120:$W$174,255),0))),"")</f>
        <v>a1M36000004ZguyEAC</v>
      </c>
      <c r="V82" s="477" t="str">
        <f>IFERROR(IF('Overview - Section A'!$AN$5="Funding Request",IF('Reference Records'!$B$343&lt;&gt;"",VLOOKUP(N82,'Reference Records'!$B$343:$C$344,2,FALSE),VLOOKUP(N82,'Reference Records'!$A$356:$C$357,3,FALSE)),VLOOKUP(N82,'Reference Records'!$A$360:$C$362,3,FALSE)),"")</f>
        <v/>
      </c>
      <c r="W82" s="478"/>
      <c r="X82" s="478"/>
      <c r="Y82" s="477"/>
      <c r="Z82" s="477"/>
      <c r="AA82" s="215"/>
      <c r="AB82" s="161"/>
      <c r="AC82" s="51"/>
    </row>
    <row r="83" spans="1:40" ht="47.1" customHeight="1" x14ac:dyDescent="0.25">
      <c r="A83" s="367">
        <v>75</v>
      </c>
      <c r="B83" s="468" t="str">
        <f>IFERROR(IF(D83="","",VLOOKUP(W83,'Reference records(soft deleted)'!$B$84:$D$127,3,FALSE)),"")</f>
        <v/>
      </c>
      <c r="C83" s="468" t="str">
        <f>IFERROR(IF(D83="","",VLOOKUP(X83,'Reference records(soft deleted)'!$B$234:$D$426,3,FALSE)),"")</f>
        <v/>
      </c>
      <c r="D83" s="469"/>
      <c r="E83" s="470" t="str">
        <f>IF('Overview - Section A'!$AN$5="Funding Request",IF(F83="Funding Request Place Holder","",F83),"")</f>
        <v/>
      </c>
      <c r="F83" s="471" t="str">
        <f>IFERROR(IF(Z83="","",VLOOKUP(Z83,'Overview - Section A'!$P$31:$Q$32,2,FALSE)),"")</f>
        <v/>
      </c>
      <c r="G83" s="472"/>
      <c r="H83" s="472"/>
      <c r="I83" s="472"/>
      <c r="J83" s="472"/>
      <c r="K83" s="472"/>
      <c r="L83" s="472"/>
      <c r="M83" s="470"/>
      <c r="N83" s="473" t="str">
        <f t="shared" si="2"/>
        <v/>
      </c>
      <c r="O83" s="474"/>
      <c r="P83" s="475"/>
      <c r="Q83" s="476"/>
      <c r="R83" s="448" t="str">
        <f>IFERROR(IF('Overview - Section A'!$AN$5="Funding Request",VLOOKUP(E83,'Overview - Section A'!$M$31:$P$32,4,FALSE),IF(Z83="","",Z83)),"")</f>
        <v/>
      </c>
      <c r="S83" s="448" t="b">
        <f t="shared" si="3"/>
        <v>0</v>
      </c>
      <c r="T83" s="448" t="s">
        <v>1122</v>
      </c>
      <c r="U83" s="448" t="str">
        <f t="array" ref="U83">IFERROR(IF(INDEX('Overview - Section A'!$AB$120:$AB$174,MATCH(LEFT(C83,255),LEFT('Overview - Section A'!$W$120:$W$174,255),0))=0,"",INDEX('Overview - Section A'!$AB$120:$AB$174,MATCH(LEFT(C83,255),LEFT('Overview - Section A'!$W$120:$W$174,255),0))),"")</f>
        <v>a1M36000004ZguyEAC</v>
      </c>
      <c r="V83" s="477" t="str">
        <f>IFERROR(IF('Overview - Section A'!$AN$5="Funding Request",IF('Reference Records'!$B$343&lt;&gt;"",VLOOKUP(N83,'Reference Records'!$B$343:$C$344,2,FALSE),VLOOKUP(N83,'Reference Records'!$A$356:$C$357,3,FALSE)),VLOOKUP(N83,'Reference Records'!$A$360:$C$362,3,FALSE)),"")</f>
        <v/>
      </c>
      <c r="W83" s="478"/>
      <c r="X83" s="478"/>
      <c r="Y83" s="477"/>
      <c r="Z83" s="477"/>
      <c r="AA83" s="215"/>
      <c r="AB83" s="161"/>
      <c r="AC83" s="51"/>
    </row>
    <row r="84" spans="1:40" ht="47.1" customHeight="1" x14ac:dyDescent="0.25">
      <c r="A84" s="367">
        <v>76</v>
      </c>
      <c r="B84" s="468" t="str">
        <f>IFERROR(IF(D84="","",VLOOKUP(W84,'Reference records(soft deleted)'!$B$84:$D$127,3,FALSE)),"")</f>
        <v/>
      </c>
      <c r="C84" s="468" t="str">
        <f>IFERROR(IF(D84="","",VLOOKUP(X84,'Reference records(soft deleted)'!$B$234:$D$426,3,FALSE)),"")</f>
        <v/>
      </c>
      <c r="D84" s="469"/>
      <c r="E84" s="470" t="str">
        <f>IF('Overview - Section A'!$AN$5="Funding Request",IF(F84="Funding Request Place Holder","",F84),"")</f>
        <v/>
      </c>
      <c r="F84" s="471" t="str">
        <f>IFERROR(IF(Z84="","",VLOOKUP(Z84,'Overview - Section A'!$P$31:$Q$32,2,FALSE)),"")</f>
        <v/>
      </c>
      <c r="G84" s="472"/>
      <c r="H84" s="472"/>
      <c r="I84" s="472"/>
      <c r="J84" s="472"/>
      <c r="K84" s="472"/>
      <c r="L84" s="472"/>
      <c r="M84" s="470"/>
      <c r="N84" s="473" t="str">
        <f t="shared" si="2"/>
        <v/>
      </c>
      <c r="O84" s="474"/>
      <c r="P84" s="475"/>
      <c r="Q84" s="476"/>
      <c r="R84" s="448" t="str">
        <f>IFERROR(IF('Overview - Section A'!$AN$5="Funding Request",VLOOKUP(E84,'Overview - Section A'!$M$31:$P$32,4,FALSE),IF(Z84="","",Z84)),"")</f>
        <v/>
      </c>
      <c r="S84" s="448" t="b">
        <f t="shared" si="3"/>
        <v>0</v>
      </c>
      <c r="T84" s="448" t="s">
        <v>1123</v>
      </c>
      <c r="U84" s="448" t="str">
        <f t="array" ref="U84">IFERROR(IF(INDEX('Overview - Section A'!$AB$120:$AB$174,MATCH(LEFT(C84,255),LEFT('Overview - Section A'!$W$120:$W$174,255),0))=0,"",INDEX('Overview - Section A'!$AB$120:$AB$174,MATCH(LEFT(C84,255),LEFT('Overview - Section A'!$W$120:$W$174,255),0))),"")</f>
        <v>a1M36000004ZguyEAC</v>
      </c>
      <c r="V84" s="477" t="str">
        <f>IFERROR(IF('Overview - Section A'!$AN$5="Funding Request",IF('Reference Records'!$B$343&lt;&gt;"",VLOOKUP(N84,'Reference Records'!$B$343:$C$344,2,FALSE),VLOOKUP(N84,'Reference Records'!$A$356:$C$357,3,FALSE)),VLOOKUP(N84,'Reference Records'!$A$360:$C$362,3,FALSE)),"")</f>
        <v/>
      </c>
      <c r="W84" s="478"/>
      <c r="X84" s="478"/>
      <c r="Y84" s="477"/>
      <c r="Z84" s="477"/>
      <c r="AA84" s="215"/>
      <c r="AB84" s="161"/>
      <c r="AC84" s="51"/>
    </row>
    <row r="85" spans="1:40" ht="47.1" customHeight="1" x14ac:dyDescent="0.25">
      <c r="A85" s="367">
        <v>77</v>
      </c>
      <c r="B85" s="468" t="str">
        <f>IFERROR(IF(D85="","",VLOOKUP(W85,'Reference records(soft deleted)'!$B$84:$D$127,3,FALSE)),"")</f>
        <v/>
      </c>
      <c r="C85" s="468" t="str">
        <f>IFERROR(IF(D85="","",VLOOKUP(X85,'Reference records(soft deleted)'!$B$234:$D$426,3,FALSE)),"")</f>
        <v/>
      </c>
      <c r="D85" s="469"/>
      <c r="E85" s="470" t="str">
        <f>IF('Overview - Section A'!$AN$5="Funding Request",IF(F85="Funding Request Place Holder","",F85),"")</f>
        <v/>
      </c>
      <c r="F85" s="471" t="str">
        <f>IFERROR(IF(Z85="","",VLOOKUP(Z85,'Overview - Section A'!$P$31:$Q$32,2,FALSE)),"")</f>
        <v/>
      </c>
      <c r="G85" s="472"/>
      <c r="H85" s="472"/>
      <c r="I85" s="472"/>
      <c r="J85" s="472"/>
      <c r="K85" s="472"/>
      <c r="L85" s="472"/>
      <c r="M85" s="470"/>
      <c r="N85" s="473" t="str">
        <f t="shared" si="2"/>
        <v/>
      </c>
      <c r="O85" s="474"/>
      <c r="P85" s="475"/>
      <c r="Q85" s="476"/>
      <c r="R85" s="448" t="str">
        <f>IFERROR(IF('Overview - Section A'!$AN$5="Funding Request",VLOOKUP(E85,'Overview - Section A'!$M$31:$P$32,4,FALSE),IF(Z85="","",Z85)),"")</f>
        <v/>
      </c>
      <c r="S85" s="448" t="b">
        <f t="shared" si="3"/>
        <v>0</v>
      </c>
      <c r="T85" s="448" t="s">
        <v>1124</v>
      </c>
      <c r="U85" s="448" t="str">
        <f t="array" ref="U85">IFERROR(IF(INDEX('Overview - Section A'!$AB$120:$AB$174,MATCH(LEFT(C85,255),LEFT('Overview - Section A'!$W$120:$W$174,255),0))=0,"",INDEX('Overview - Section A'!$AB$120:$AB$174,MATCH(LEFT(C85,255),LEFT('Overview - Section A'!$W$120:$W$174,255),0))),"")</f>
        <v>a1M36000004ZguyEAC</v>
      </c>
      <c r="V85" s="477" t="str">
        <f>IFERROR(IF('Overview - Section A'!$AN$5="Funding Request",IF('Reference Records'!$B$343&lt;&gt;"",VLOOKUP(N85,'Reference Records'!$B$343:$C$344,2,FALSE),VLOOKUP(N85,'Reference Records'!$A$356:$C$357,3,FALSE)),VLOOKUP(N85,'Reference Records'!$A$360:$C$362,3,FALSE)),"")</f>
        <v/>
      </c>
      <c r="W85" s="478"/>
      <c r="X85" s="478"/>
      <c r="Y85" s="477"/>
      <c r="Z85" s="477"/>
      <c r="AA85" s="215"/>
      <c r="AB85" s="161"/>
      <c r="AC85" s="51"/>
    </row>
    <row r="86" spans="1:40" ht="47.1" customHeight="1" x14ac:dyDescent="0.25">
      <c r="A86" s="367">
        <v>78</v>
      </c>
      <c r="B86" s="468" t="str">
        <f>IFERROR(IF(D86="","",VLOOKUP(W86,'Reference records(soft deleted)'!$B$84:$D$127,3,FALSE)),"")</f>
        <v/>
      </c>
      <c r="C86" s="468" t="str">
        <f>IFERROR(IF(D86="","",VLOOKUP(X86,'Reference records(soft deleted)'!$B$234:$D$426,3,FALSE)),"")</f>
        <v/>
      </c>
      <c r="D86" s="469"/>
      <c r="E86" s="470" t="str">
        <f>IF('Overview - Section A'!$AN$5="Funding Request",IF(F86="Funding Request Place Holder","",F86),"")</f>
        <v/>
      </c>
      <c r="F86" s="471" t="str">
        <f>IFERROR(IF(Z86="","",VLOOKUP(Z86,'Overview - Section A'!$P$31:$Q$32,2,FALSE)),"")</f>
        <v/>
      </c>
      <c r="G86" s="472"/>
      <c r="H86" s="472"/>
      <c r="I86" s="472"/>
      <c r="J86" s="472"/>
      <c r="K86" s="472"/>
      <c r="L86" s="472"/>
      <c r="M86" s="470"/>
      <c r="N86" s="473" t="str">
        <f t="shared" si="2"/>
        <v/>
      </c>
      <c r="O86" s="474"/>
      <c r="P86" s="475"/>
      <c r="Q86" s="476"/>
      <c r="R86" s="448" t="str">
        <f>IFERROR(IF('Overview - Section A'!$AN$5="Funding Request",VLOOKUP(E86,'Overview - Section A'!$M$31:$P$32,4,FALSE),IF(Z86="","",Z86)),"")</f>
        <v/>
      </c>
      <c r="S86" s="448" t="b">
        <f t="shared" si="3"/>
        <v>0</v>
      </c>
      <c r="T86" s="448" t="s">
        <v>1125</v>
      </c>
      <c r="U86" s="448" t="str">
        <f t="array" ref="U86">IFERROR(IF(INDEX('Overview - Section A'!$AB$120:$AB$174,MATCH(LEFT(C86,255),LEFT('Overview - Section A'!$W$120:$W$174,255),0))=0,"",INDEX('Overview - Section A'!$AB$120:$AB$174,MATCH(LEFT(C86,255),LEFT('Overview - Section A'!$W$120:$W$174,255),0))),"")</f>
        <v>a1M36000004ZguyEAC</v>
      </c>
      <c r="V86" s="477" t="str">
        <f>IFERROR(IF('Overview - Section A'!$AN$5="Funding Request",IF('Reference Records'!$B$343&lt;&gt;"",VLOOKUP(N86,'Reference Records'!$B$343:$C$344,2,FALSE),VLOOKUP(N86,'Reference Records'!$A$356:$C$357,3,FALSE)),VLOOKUP(N86,'Reference Records'!$A$360:$C$362,3,FALSE)),"")</f>
        <v/>
      </c>
      <c r="W86" s="478"/>
      <c r="X86" s="478"/>
      <c r="Y86" s="477"/>
      <c r="Z86" s="477"/>
      <c r="AA86" s="215"/>
      <c r="AB86" s="161"/>
      <c r="AC86" s="51"/>
    </row>
    <row r="87" spans="1:40" ht="47.1" customHeight="1" x14ac:dyDescent="0.25">
      <c r="A87" s="367">
        <v>79</v>
      </c>
      <c r="B87" s="468" t="str">
        <f>IFERROR(IF(D87="","",VLOOKUP(W87,'Reference records(soft deleted)'!$B$84:$D$127,3,FALSE)),"")</f>
        <v/>
      </c>
      <c r="C87" s="468" t="str">
        <f>IFERROR(IF(D87="","",VLOOKUP(X87,'Reference records(soft deleted)'!$B$234:$D$426,3,FALSE)),"")</f>
        <v/>
      </c>
      <c r="D87" s="469"/>
      <c r="E87" s="470" t="str">
        <f>IF('Overview - Section A'!$AN$5="Funding Request",IF(F87="Funding Request Place Holder","",F87),"")</f>
        <v/>
      </c>
      <c r="F87" s="471" t="str">
        <f>IFERROR(IF(Z87="","",VLOOKUP(Z87,'Overview - Section A'!$P$31:$Q$32,2,FALSE)),"")</f>
        <v/>
      </c>
      <c r="G87" s="472"/>
      <c r="H87" s="472"/>
      <c r="I87" s="472"/>
      <c r="J87" s="472"/>
      <c r="K87" s="472"/>
      <c r="L87" s="472"/>
      <c r="M87" s="470"/>
      <c r="N87" s="473" t="str">
        <f t="shared" si="2"/>
        <v/>
      </c>
      <c r="O87" s="474"/>
      <c r="P87" s="475"/>
      <c r="Q87" s="476"/>
      <c r="R87" s="448" t="str">
        <f>IFERROR(IF('Overview - Section A'!$AN$5="Funding Request",VLOOKUP(E87,'Overview - Section A'!$M$31:$P$32,4,FALSE),IF(Z87="","",Z87)),"")</f>
        <v/>
      </c>
      <c r="S87" s="448" t="b">
        <f t="shared" si="3"/>
        <v>0</v>
      </c>
      <c r="T87" s="448" t="s">
        <v>1126</v>
      </c>
      <c r="U87" s="448" t="str">
        <f t="array" ref="U87">IFERROR(IF(INDEX('Overview - Section A'!$AB$120:$AB$174,MATCH(LEFT(C87,255),LEFT('Overview - Section A'!$W$120:$W$174,255),0))=0,"",INDEX('Overview - Section A'!$AB$120:$AB$174,MATCH(LEFT(C87,255),LEFT('Overview - Section A'!$W$120:$W$174,255),0))),"")</f>
        <v>a1M36000004ZguyEAC</v>
      </c>
      <c r="V87" s="477" t="str">
        <f>IFERROR(IF('Overview - Section A'!$AN$5="Funding Request",IF('Reference Records'!$B$343&lt;&gt;"",VLOOKUP(N87,'Reference Records'!$B$343:$C$344,2,FALSE),VLOOKUP(N87,'Reference Records'!$A$356:$C$357,3,FALSE)),VLOOKUP(N87,'Reference Records'!$A$360:$C$362,3,FALSE)),"")</f>
        <v/>
      </c>
      <c r="W87" s="478"/>
      <c r="X87" s="478"/>
      <c r="Y87" s="477"/>
      <c r="Z87" s="477"/>
      <c r="AA87" s="215"/>
      <c r="AB87" s="161"/>
      <c r="AC87" s="51"/>
    </row>
    <row r="88" spans="1:40" ht="47.1" customHeight="1" x14ac:dyDescent="0.25">
      <c r="A88" s="367">
        <v>80</v>
      </c>
      <c r="B88" s="468" t="str">
        <f>IFERROR(IF(D88="","",VLOOKUP(W88,'Reference records(soft deleted)'!$B$84:$D$127,3,FALSE)),"")</f>
        <v/>
      </c>
      <c r="C88" s="468" t="str">
        <f>IFERROR(IF(D88="","",VLOOKUP(X88,'Reference records(soft deleted)'!$B$234:$D$426,3,FALSE)),"")</f>
        <v/>
      </c>
      <c r="D88" s="469"/>
      <c r="E88" s="470" t="str">
        <f>IF('Overview - Section A'!$AN$5="Funding Request",IF(F88="Funding Request Place Holder","",F88),"")</f>
        <v/>
      </c>
      <c r="F88" s="471" t="str">
        <f>IFERROR(IF(Z88="","",VLOOKUP(Z88,'Overview - Section A'!$P$31:$Q$32,2,FALSE)),"")</f>
        <v/>
      </c>
      <c r="G88" s="472"/>
      <c r="H88" s="472"/>
      <c r="I88" s="472"/>
      <c r="J88" s="472"/>
      <c r="K88" s="472"/>
      <c r="L88" s="472"/>
      <c r="M88" s="470"/>
      <c r="N88" s="473" t="str">
        <f t="shared" si="2"/>
        <v/>
      </c>
      <c r="O88" s="474"/>
      <c r="P88" s="475"/>
      <c r="Q88" s="476"/>
      <c r="R88" s="448" t="str">
        <f>IFERROR(IF('Overview - Section A'!$AN$5="Funding Request",VLOOKUP(E88,'Overview - Section A'!$M$31:$P$32,4,FALSE),IF(Z88="","",Z88)),"")</f>
        <v/>
      </c>
      <c r="S88" s="448" t="b">
        <f t="shared" si="3"/>
        <v>0</v>
      </c>
      <c r="T88" s="448" t="s">
        <v>1127</v>
      </c>
      <c r="U88" s="448" t="str">
        <f t="array" ref="U88">IFERROR(IF(INDEX('Overview - Section A'!$AB$120:$AB$174,MATCH(LEFT(C88,255),LEFT('Overview - Section A'!$W$120:$W$174,255),0))=0,"",INDEX('Overview - Section A'!$AB$120:$AB$174,MATCH(LEFT(C88,255),LEFT('Overview - Section A'!$W$120:$W$174,255),0))),"")</f>
        <v>a1M36000004ZguyEAC</v>
      </c>
      <c r="V88" s="477" t="str">
        <f>IFERROR(IF('Overview - Section A'!$AN$5="Funding Request",IF('Reference Records'!$B$343&lt;&gt;"",VLOOKUP(N88,'Reference Records'!$B$343:$C$344,2,FALSE),VLOOKUP(N88,'Reference Records'!$A$356:$C$357,3,FALSE)),VLOOKUP(N88,'Reference Records'!$A$360:$C$362,3,FALSE)),"")</f>
        <v/>
      </c>
      <c r="W88" s="478"/>
      <c r="X88" s="478"/>
      <c r="Y88" s="477"/>
      <c r="Z88" s="477"/>
      <c r="AA88" s="215"/>
      <c r="AB88" s="161"/>
      <c r="AC88" s="51"/>
    </row>
    <row r="89" spans="1:40" ht="1.5" customHeight="1" thickBot="1" x14ac:dyDescent="0.3">
      <c r="A89" s="66"/>
      <c r="B89" s="67"/>
      <c r="C89" s="67"/>
      <c r="D89" s="67"/>
      <c r="E89" s="67"/>
      <c r="F89" s="67"/>
      <c r="G89" s="67"/>
      <c r="H89" s="67"/>
      <c r="I89" s="67"/>
      <c r="J89" s="67"/>
      <c r="K89" s="67"/>
      <c r="L89" s="67"/>
      <c r="M89" s="67"/>
      <c r="N89" s="67"/>
      <c r="O89" s="67"/>
      <c r="P89" s="67"/>
      <c r="Q89" s="67"/>
      <c r="R89" s="67"/>
      <c r="S89" s="67"/>
      <c r="T89" s="67"/>
      <c r="U89" s="67"/>
      <c r="V89" s="61"/>
      <c r="AC89" s="61"/>
    </row>
    <row r="90" spans="1:40" ht="35.85" customHeight="1" thickBot="1" x14ac:dyDescent="0.3">
      <c r="E90" s="69"/>
      <c r="F90" s="69"/>
      <c r="G90" s="69"/>
      <c r="H90" s="69"/>
      <c r="I90" s="69"/>
      <c r="J90" s="69"/>
      <c r="K90" s="69"/>
      <c r="L90" s="69"/>
      <c r="M90" s="69"/>
      <c r="N90" s="69"/>
      <c r="W90" s="49"/>
      <c r="X90" s="49"/>
      <c r="Y90" s="49"/>
      <c r="Z90" s="49"/>
      <c r="AA90" s="49"/>
      <c r="AB90" s="49"/>
      <c r="AC90" s="49"/>
    </row>
    <row r="91" spans="1:40" ht="45.75" customHeight="1" thickBot="1" x14ac:dyDescent="0.3">
      <c r="A91" s="546" t="s">
        <v>171</v>
      </c>
      <c r="B91" s="547"/>
      <c r="C91" s="547"/>
      <c r="D91" s="547"/>
      <c r="E91" s="547"/>
      <c r="F91" s="288"/>
      <c r="G91" s="288"/>
      <c r="H91" s="288"/>
      <c r="I91" s="288"/>
      <c r="J91" s="288"/>
      <c r="K91" s="288"/>
      <c r="L91" s="130"/>
      <c r="M91" s="131"/>
      <c r="N91" s="69"/>
    </row>
    <row r="92" spans="1:40" ht="45.75" customHeight="1" x14ac:dyDescent="0.25">
      <c r="A92" s="381" t="s">
        <v>128</v>
      </c>
      <c r="B92" s="381" t="s">
        <v>89</v>
      </c>
      <c r="C92" s="381" t="s">
        <v>182</v>
      </c>
      <c r="D92" s="381" t="s">
        <v>142</v>
      </c>
      <c r="E92" s="381" t="s">
        <v>133</v>
      </c>
      <c r="F92" s="481" t="s">
        <v>162</v>
      </c>
      <c r="G92" s="481" t="s">
        <v>209</v>
      </c>
      <c r="H92" s="481" t="s">
        <v>0</v>
      </c>
      <c r="I92" s="481" t="s">
        <v>96</v>
      </c>
      <c r="J92" s="481" t="s">
        <v>60</v>
      </c>
      <c r="K92" s="481" t="s">
        <v>97</v>
      </c>
      <c r="L92" s="482"/>
      <c r="M92" s="482" t="s">
        <v>62</v>
      </c>
      <c r="N92" s="352"/>
      <c r="O92" s="346" t="s">
        <v>303</v>
      </c>
      <c r="P92" s="289" t="s">
        <v>304</v>
      </c>
      <c r="Q92" s="289"/>
      <c r="AD92" s="574" t="s">
        <v>305</v>
      </c>
      <c r="AE92" s="581"/>
      <c r="AF92" s="581"/>
      <c r="AG92" s="581"/>
    </row>
    <row r="93" spans="1:40" ht="47.25" hidden="1" x14ac:dyDescent="0.25">
      <c r="A93" s="367" t="s">
        <v>93</v>
      </c>
      <c r="B93" s="386" t="str">
        <f>IF(A93=A92,"",IF(VLOOKUP(A93,$A$8:$D$90,4,FALSE)=0,"",VLOOKUP(A93,$A$8:$D$90,4,FALSE)))</f>
        <v>[Key Activity]</v>
      </c>
      <c r="C93" s="387" t="str">
        <f ca="1">TEXT(IFERROR(INDEX('Overview - Section A'!$A$38:$A$45,MATCH(G93,'Overview - Section A'!$U$38:$U$45,0)),""),"d-mmm-yy") &amp;" to " &amp; TEXT(IFERROR(INDEX('Overview - Section A'!$E$38:$E$45,MATCH(G93,'Overview - Section A'!$U$38:$U$45,0)),""),"d-mmm-yy")</f>
        <v xml:space="preserve"> to </v>
      </c>
      <c r="D93" s="483" t="s">
        <v>94</v>
      </c>
      <c r="E93" s="483" t="s">
        <v>95</v>
      </c>
      <c r="F93" s="484" t="str">
        <f>IF(VLOOKUP(A93,$A$8:$D$90,4,FALSE)=0,"",VLOOKUP(A93,$A$8:$D$90,4,FALSE))</f>
        <v>[Key Activity]</v>
      </c>
      <c r="G93" s="485" t="s">
        <v>61</v>
      </c>
      <c r="H93" s="485" t="s">
        <v>47</v>
      </c>
      <c r="I93" s="486" t="b">
        <f>IFERROR(TRUE,FALSE)</f>
        <v>1</v>
      </c>
      <c r="J93" s="486" t="b">
        <f>IFERROR(IF(OR(D93&lt;&gt;"",E93&lt;&gt;""),TRUE,FALSE),FALSE)</f>
        <v>1</v>
      </c>
      <c r="K93" s="486" t="str">
        <f>IFERROR(VLOOKUP(A93,$A$8:$T$90,20,FALSE),"")</f>
        <v>[Record ID]</v>
      </c>
      <c r="L93" s="487" t="str">
        <f ca="1">CONCATENATE(A93,C93)</f>
        <v xml:space="preserve">[Key Activity Milestone Number] to </v>
      </c>
      <c r="M93" s="488" t="s">
        <v>61</v>
      </c>
      <c r="N93" s="353"/>
      <c r="O93" s="129"/>
      <c r="P93" s="129"/>
      <c r="Q93" s="129"/>
      <c r="AD93" s="582"/>
      <c r="AE93" s="582"/>
      <c r="AF93" s="582"/>
      <c r="AG93" s="582"/>
      <c r="AM93" s="5"/>
      <c r="AN93" s="5"/>
    </row>
    <row r="94" spans="1:40" ht="31.5" x14ac:dyDescent="0.25">
      <c r="A94" s="367">
        <v>1</v>
      </c>
      <c r="B94" s="386" t="str">
        <f t="shared" ref="B94:B157" si="4">IF(A94=A93,"",IF(VLOOKUP(A94,$A$8:$D$90,4,FALSE)=0,"",VLOOKUP(A94,$A$8:$D$90,4,FALSE)))</f>
        <v/>
      </c>
      <c r="C94" s="387" t="str">
        <f ca="1">TEXT(IFERROR(INDEX('Overview - Section A'!$A$38:$A$45,MATCH(G94,'Overview - Section A'!$U$38:$U$45,0)),""),"d-mmm-yy") &amp;" to " &amp; TEXT(IFERROR(INDEX('Overview - Section A'!$E$38:$E$45,MATCH(G94,'Overview - Section A'!$U$38:$U$45,0)),""),"d-mmm-yy")</f>
        <v>1-Jul-18 to 31-Dec-18</v>
      </c>
      <c r="D94" s="483"/>
      <c r="E94" s="483"/>
      <c r="F94" s="484" t="str">
        <f t="shared" ref="F94:F157" si="5">IF(VLOOKUP(A94,$A$8:$D$90,4,FALSE)=0,"",VLOOKUP(A94,$A$8:$D$90,4,FALSE))</f>
        <v/>
      </c>
      <c r="G94" s="485" t="s">
        <v>407</v>
      </c>
      <c r="H94" s="485"/>
      <c r="I94" s="486" t="b">
        <f t="shared" ref="I94:I157" si="6">IFERROR(TRUE,FALSE)</f>
        <v>1</v>
      </c>
      <c r="J94" s="486" t="b">
        <f t="shared" ref="J94:J157" si="7">IFERROR(IF(OR(D94&lt;&gt;"",E94&lt;&gt;""),TRUE,FALSE),FALSE)</f>
        <v>0</v>
      </c>
      <c r="K94" s="486" t="str">
        <f t="shared" ref="K94:K157" si="8">IFERROR(VLOOKUP(A94,$A$8:$T$90,20,FALSE),"")</f>
        <v>a1N36000002QbaoEAC</v>
      </c>
      <c r="L94" s="487" t="str">
        <f t="shared" ref="L94:L157" ca="1" si="9">CONCATENATE(A94,C94)</f>
        <v>11-Jul-18 to 31-Dec-18</v>
      </c>
      <c r="M94" s="488" t="s">
        <v>1128</v>
      </c>
      <c r="N94" s="479"/>
      <c r="O94" s="129"/>
      <c r="P94" s="129"/>
      <c r="Q94" s="129"/>
      <c r="AD94" s="480"/>
      <c r="AE94" s="480"/>
      <c r="AF94" s="480"/>
      <c r="AG94" s="480"/>
      <c r="AM94" s="5"/>
      <c r="AN94" s="5"/>
    </row>
    <row r="95" spans="1:40" ht="31.5" x14ac:dyDescent="0.25">
      <c r="A95" s="367">
        <v>1</v>
      </c>
      <c r="B95" s="386" t="str">
        <f t="shared" si="4"/>
        <v/>
      </c>
      <c r="C95" s="387" t="str">
        <f ca="1">TEXT(IFERROR(INDEX('Overview - Section A'!$A$38:$A$45,MATCH(G95,'Overview - Section A'!$U$38:$U$45,0)),""),"d-mmm-yy") &amp;" to " &amp; TEXT(IFERROR(INDEX('Overview - Section A'!$E$38:$E$45,MATCH(G95,'Overview - Section A'!$U$38:$U$45,0)),""),"d-mmm-yy")</f>
        <v>1-Jan-19 to 30-Jun-19</v>
      </c>
      <c r="D95" s="483"/>
      <c r="E95" s="483"/>
      <c r="F95" s="484" t="str">
        <f t="shared" si="5"/>
        <v/>
      </c>
      <c r="G95" s="485" t="s">
        <v>409</v>
      </c>
      <c r="H95" s="485"/>
      <c r="I95" s="486" t="b">
        <f t="shared" si="6"/>
        <v>1</v>
      </c>
      <c r="J95" s="486" t="b">
        <f t="shared" si="7"/>
        <v>0</v>
      </c>
      <c r="K95" s="486" t="str">
        <f t="shared" si="8"/>
        <v>a1N36000002QbaoEAC</v>
      </c>
      <c r="L95" s="487" t="str">
        <f t="shared" ca="1" si="9"/>
        <v>11-Jan-19 to 30-Jun-19</v>
      </c>
      <c r="M95" s="488" t="s">
        <v>1129</v>
      </c>
      <c r="N95" s="479"/>
      <c r="O95" s="129"/>
      <c r="P95" s="129"/>
      <c r="Q95" s="129"/>
      <c r="AD95" s="480"/>
      <c r="AE95" s="480"/>
      <c r="AF95" s="480"/>
      <c r="AG95" s="480"/>
      <c r="AM95" s="5"/>
      <c r="AN95" s="5"/>
    </row>
    <row r="96" spans="1:40" ht="31.5" x14ac:dyDescent="0.25">
      <c r="A96" s="367">
        <v>1</v>
      </c>
      <c r="B96" s="386" t="str">
        <f t="shared" si="4"/>
        <v/>
      </c>
      <c r="C96" s="387" t="str">
        <f ca="1">TEXT(IFERROR(INDEX('Overview - Section A'!$A$38:$A$45,MATCH(G96,'Overview - Section A'!$U$38:$U$45,0)),""),"d-mmm-yy") &amp;" to " &amp; TEXT(IFERROR(INDEX('Overview - Section A'!$E$38:$E$45,MATCH(G96,'Overview - Section A'!$U$38:$U$45,0)),""),"d-mmm-yy")</f>
        <v>1-Jul-19 to 31-Dec-19</v>
      </c>
      <c r="D96" s="483"/>
      <c r="E96" s="483"/>
      <c r="F96" s="484" t="str">
        <f t="shared" si="5"/>
        <v/>
      </c>
      <c r="G96" s="485" t="s">
        <v>411</v>
      </c>
      <c r="H96" s="485"/>
      <c r="I96" s="486" t="b">
        <f t="shared" si="6"/>
        <v>1</v>
      </c>
      <c r="J96" s="486" t="b">
        <f t="shared" si="7"/>
        <v>0</v>
      </c>
      <c r="K96" s="486" t="str">
        <f t="shared" si="8"/>
        <v>a1N36000002QbaoEAC</v>
      </c>
      <c r="L96" s="487" t="str">
        <f t="shared" ca="1" si="9"/>
        <v>11-Jul-19 to 31-Dec-19</v>
      </c>
      <c r="M96" s="488" t="s">
        <v>1130</v>
      </c>
      <c r="N96" s="479"/>
      <c r="O96" s="129"/>
      <c r="P96" s="129"/>
      <c r="Q96" s="129"/>
      <c r="AD96" s="480"/>
      <c r="AE96" s="480"/>
      <c r="AF96" s="480"/>
      <c r="AG96" s="480"/>
      <c r="AM96" s="5"/>
      <c r="AN96" s="5"/>
    </row>
    <row r="97" spans="1:40" ht="31.5" x14ac:dyDescent="0.25">
      <c r="A97" s="367">
        <v>1</v>
      </c>
      <c r="B97" s="386" t="str">
        <f t="shared" si="4"/>
        <v/>
      </c>
      <c r="C97" s="387" t="str">
        <f ca="1">TEXT(IFERROR(INDEX('Overview - Section A'!$A$38:$A$45,MATCH(G97,'Overview - Section A'!$U$38:$U$45,0)),""),"d-mmm-yy") &amp;" to " &amp; TEXT(IFERROR(INDEX('Overview - Section A'!$E$38:$E$45,MATCH(G97,'Overview - Section A'!$U$38:$U$45,0)),""),"d-mmm-yy")</f>
        <v>1-Jan-20 to 30-Jun-20</v>
      </c>
      <c r="D97" s="483"/>
      <c r="E97" s="483"/>
      <c r="F97" s="484" t="str">
        <f t="shared" si="5"/>
        <v/>
      </c>
      <c r="G97" s="485" t="s">
        <v>413</v>
      </c>
      <c r="H97" s="485"/>
      <c r="I97" s="486" t="b">
        <f t="shared" si="6"/>
        <v>1</v>
      </c>
      <c r="J97" s="486" t="b">
        <f t="shared" si="7"/>
        <v>0</v>
      </c>
      <c r="K97" s="486" t="str">
        <f t="shared" si="8"/>
        <v>a1N36000002QbaoEAC</v>
      </c>
      <c r="L97" s="487" t="str">
        <f t="shared" ca="1" si="9"/>
        <v>11-Jan-20 to 30-Jun-20</v>
      </c>
      <c r="M97" s="488" t="s">
        <v>1131</v>
      </c>
      <c r="N97" s="479"/>
      <c r="O97" s="129"/>
      <c r="P97" s="129"/>
      <c r="Q97" s="129"/>
      <c r="AD97" s="480"/>
      <c r="AE97" s="480"/>
      <c r="AF97" s="480"/>
      <c r="AG97" s="480"/>
      <c r="AM97" s="5"/>
      <c r="AN97" s="5"/>
    </row>
    <row r="98" spans="1:40" ht="31.5" x14ac:dyDescent="0.25">
      <c r="A98" s="367">
        <v>1</v>
      </c>
      <c r="B98" s="386" t="str">
        <f t="shared" si="4"/>
        <v/>
      </c>
      <c r="C98" s="387" t="str">
        <f ca="1">TEXT(IFERROR(INDEX('Overview - Section A'!$A$38:$A$45,MATCH(G98,'Overview - Section A'!$U$38:$U$45,0)),""),"d-mmm-yy") &amp;" to " &amp; TEXT(IFERROR(INDEX('Overview - Section A'!$E$38:$E$45,MATCH(G98,'Overview - Section A'!$U$38:$U$45,0)),""),"d-mmm-yy")</f>
        <v>1-Jul-20 to 31-Dec-20</v>
      </c>
      <c r="D98" s="483"/>
      <c r="E98" s="483"/>
      <c r="F98" s="484" t="str">
        <f t="shared" si="5"/>
        <v/>
      </c>
      <c r="G98" s="485" t="s">
        <v>415</v>
      </c>
      <c r="H98" s="485"/>
      <c r="I98" s="486" t="b">
        <f t="shared" si="6"/>
        <v>1</v>
      </c>
      <c r="J98" s="486" t="b">
        <f t="shared" si="7"/>
        <v>0</v>
      </c>
      <c r="K98" s="486" t="str">
        <f t="shared" si="8"/>
        <v>a1N36000002QbaoEAC</v>
      </c>
      <c r="L98" s="487" t="str">
        <f t="shared" ca="1" si="9"/>
        <v>11-Jul-20 to 31-Dec-20</v>
      </c>
      <c r="M98" s="488" t="s">
        <v>1132</v>
      </c>
      <c r="N98" s="479"/>
      <c r="O98" s="129"/>
      <c r="P98" s="129"/>
      <c r="Q98" s="129"/>
      <c r="AD98" s="480"/>
      <c r="AE98" s="480"/>
      <c r="AF98" s="480"/>
      <c r="AG98" s="480"/>
      <c r="AM98" s="5"/>
      <c r="AN98" s="5"/>
    </row>
    <row r="99" spans="1:40" ht="31.5" x14ac:dyDescent="0.25">
      <c r="A99" s="367">
        <v>1</v>
      </c>
      <c r="B99" s="386" t="str">
        <f t="shared" si="4"/>
        <v/>
      </c>
      <c r="C99" s="387" t="str">
        <f ca="1">TEXT(IFERROR(INDEX('Overview - Section A'!$A$38:$A$45,MATCH(G99,'Overview - Section A'!$U$38:$U$45,0)),""),"d-mmm-yy") &amp;" to " &amp; TEXT(IFERROR(INDEX('Overview - Section A'!$E$38:$E$45,MATCH(G99,'Overview - Section A'!$U$38:$U$45,0)),""),"d-mmm-yy")</f>
        <v>1-Jan-21 to 30-Jun-21</v>
      </c>
      <c r="D99" s="483"/>
      <c r="E99" s="483"/>
      <c r="F99" s="484" t="str">
        <f t="shared" si="5"/>
        <v/>
      </c>
      <c r="G99" s="485" t="s">
        <v>417</v>
      </c>
      <c r="H99" s="485"/>
      <c r="I99" s="486" t="b">
        <f t="shared" si="6"/>
        <v>1</v>
      </c>
      <c r="J99" s="486" t="b">
        <f t="shared" si="7"/>
        <v>0</v>
      </c>
      <c r="K99" s="486" t="str">
        <f t="shared" si="8"/>
        <v>a1N36000002QbaoEAC</v>
      </c>
      <c r="L99" s="487" t="str">
        <f t="shared" ca="1" si="9"/>
        <v>11-Jan-21 to 30-Jun-21</v>
      </c>
      <c r="M99" s="488" t="s">
        <v>1133</v>
      </c>
      <c r="N99" s="479"/>
      <c r="O99" s="129"/>
      <c r="P99" s="129"/>
      <c r="Q99" s="129"/>
      <c r="AD99" s="480"/>
      <c r="AE99" s="480"/>
      <c r="AF99" s="480"/>
      <c r="AG99" s="480"/>
      <c r="AM99" s="5"/>
      <c r="AN99" s="5"/>
    </row>
    <row r="100" spans="1:40" ht="31.5" x14ac:dyDescent="0.25">
      <c r="A100" s="367">
        <v>2</v>
      </c>
      <c r="B100" s="386" t="str">
        <f t="shared" si="4"/>
        <v/>
      </c>
      <c r="C100" s="387" t="str">
        <f ca="1">TEXT(IFERROR(INDEX('Overview - Section A'!$A$38:$A$45,MATCH(G100,'Overview - Section A'!$U$38:$U$45,0)),""),"d-mmm-yy") &amp;" to " &amp; TEXT(IFERROR(INDEX('Overview - Section A'!$E$38:$E$45,MATCH(G100,'Overview - Section A'!$U$38:$U$45,0)),""),"d-mmm-yy")</f>
        <v>1-Jul-18 to 31-Dec-18</v>
      </c>
      <c r="D100" s="483"/>
      <c r="E100" s="483"/>
      <c r="F100" s="484" t="str">
        <f t="shared" si="5"/>
        <v/>
      </c>
      <c r="G100" s="485" t="s">
        <v>407</v>
      </c>
      <c r="H100" s="485"/>
      <c r="I100" s="486" t="b">
        <f t="shared" si="6"/>
        <v>1</v>
      </c>
      <c r="J100" s="486" t="b">
        <f t="shared" si="7"/>
        <v>0</v>
      </c>
      <c r="K100" s="486" t="str">
        <f t="shared" si="8"/>
        <v>a1N36000002QbapEAC</v>
      </c>
      <c r="L100" s="487" t="str">
        <f t="shared" ca="1" si="9"/>
        <v>21-Jul-18 to 31-Dec-18</v>
      </c>
      <c r="M100" s="488" t="s">
        <v>1134</v>
      </c>
      <c r="N100" s="479"/>
      <c r="O100" s="129"/>
      <c r="P100" s="129"/>
      <c r="Q100" s="129"/>
      <c r="AD100" s="480"/>
      <c r="AE100" s="480"/>
      <c r="AF100" s="480"/>
      <c r="AG100" s="480"/>
      <c r="AM100" s="5"/>
      <c r="AN100" s="5"/>
    </row>
    <row r="101" spans="1:40" ht="31.5" x14ac:dyDescent="0.25">
      <c r="A101" s="367">
        <v>2</v>
      </c>
      <c r="B101" s="386" t="str">
        <f t="shared" si="4"/>
        <v/>
      </c>
      <c r="C101" s="387" t="str">
        <f ca="1">TEXT(IFERROR(INDEX('Overview - Section A'!$A$38:$A$45,MATCH(G101,'Overview - Section A'!$U$38:$U$45,0)),""),"d-mmm-yy") &amp;" to " &amp; TEXT(IFERROR(INDEX('Overview - Section A'!$E$38:$E$45,MATCH(G101,'Overview - Section A'!$U$38:$U$45,0)),""),"d-mmm-yy")</f>
        <v>1-Jan-19 to 30-Jun-19</v>
      </c>
      <c r="D101" s="483"/>
      <c r="E101" s="483"/>
      <c r="F101" s="484" t="str">
        <f t="shared" si="5"/>
        <v/>
      </c>
      <c r="G101" s="485" t="s">
        <v>409</v>
      </c>
      <c r="H101" s="485"/>
      <c r="I101" s="486" t="b">
        <f t="shared" si="6"/>
        <v>1</v>
      </c>
      <c r="J101" s="486" t="b">
        <f t="shared" si="7"/>
        <v>0</v>
      </c>
      <c r="K101" s="486" t="str">
        <f t="shared" si="8"/>
        <v>a1N36000002QbapEAC</v>
      </c>
      <c r="L101" s="487" t="str">
        <f t="shared" ca="1" si="9"/>
        <v>21-Jan-19 to 30-Jun-19</v>
      </c>
      <c r="M101" s="488" t="s">
        <v>1135</v>
      </c>
      <c r="N101" s="479"/>
      <c r="O101" s="129"/>
      <c r="P101" s="129"/>
      <c r="Q101" s="129"/>
      <c r="AD101" s="480"/>
      <c r="AE101" s="480"/>
      <c r="AF101" s="480"/>
      <c r="AG101" s="480"/>
      <c r="AM101" s="5"/>
      <c r="AN101" s="5"/>
    </row>
    <row r="102" spans="1:40" ht="31.5" x14ac:dyDescent="0.25">
      <c r="A102" s="367">
        <v>2</v>
      </c>
      <c r="B102" s="386" t="str">
        <f t="shared" si="4"/>
        <v/>
      </c>
      <c r="C102" s="387" t="str">
        <f ca="1">TEXT(IFERROR(INDEX('Overview - Section A'!$A$38:$A$45,MATCH(G102,'Overview - Section A'!$U$38:$U$45,0)),""),"d-mmm-yy") &amp;" to " &amp; TEXT(IFERROR(INDEX('Overview - Section A'!$E$38:$E$45,MATCH(G102,'Overview - Section A'!$U$38:$U$45,0)),""),"d-mmm-yy")</f>
        <v>1-Jul-19 to 31-Dec-19</v>
      </c>
      <c r="D102" s="483"/>
      <c r="E102" s="483"/>
      <c r="F102" s="484" t="str">
        <f t="shared" si="5"/>
        <v/>
      </c>
      <c r="G102" s="485" t="s">
        <v>411</v>
      </c>
      <c r="H102" s="485"/>
      <c r="I102" s="486" t="b">
        <f t="shared" si="6"/>
        <v>1</v>
      </c>
      <c r="J102" s="486" t="b">
        <f t="shared" si="7"/>
        <v>0</v>
      </c>
      <c r="K102" s="486" t="str">
        <f t="shared" si="8"/>
        <v>a1N36000002QbapEAC</v>
      </c>
      <c r="L102" s="487" t="str">
        <f t="shared" ca="1" si="9"/>
        <v>21-Jul-19 to 31-Dec-19</v>
      </c>
      <c r="M102" s="488" t="s">
        <v>1136</v>
      </c>
      <c r="N102" s="479"/>
      <c r="O102" s="129"/>
      <c r="P102" s="129"/>
      <c r="Q102" s="129"/>
      <c r="AD102" s="480"/>
      <c r="AE102" s="480"/>
      <c r="AF102" s="480"/>
      <c r="AG102" s="480"/>
      <c r="AM102" s="5"/>
      <c r="AN102" s="5"/>
    </row>
    <row r="103" spans="1:40" ht="31.5" x14ac:dyDescent="0.25">
      <c r="A103" s="367">
        <v>2</v>
      </c>
      <c r="B103" s="386" t="str">
        <f t="shared" si="4"/>
        <v/>
      </c>
      <c r="C103" s="387" t="str">
        <f ca="1">TEXT(IFERROR(INDEX('Overview - Section A'!$A$38:$A$45,MATCH(G103,'Overview - Section A'!$U$38:$U$45,0)),""),"d-mmm-yy") &amp;" to " &amp; TEXT(IFERROR(INDEX('Overview - Section A'!$E$38:$E$45,MATCH(G103,'Overview - Section A'!$U$38:$U$45,0)),""),"d-mmm-yy")</f>
        <v>1-Jan-20 to 30-Jun-20</v>
      </c>
      <c r="D103" s="483"/>
      <c r="E103" s="483"/>
      <c r="F103" s="484" t="str">
        <f t="shared" si="5"/>
        <v/>
      </c>
      <c r="G103" s="485" t="s">
        <v>413</v>
      </c>
      <c r="H103" s="485"/>
      <c r="I103" s="486" t="b">
        <f t="shared" si="6"/>
        <v>1</v>
      </c>
      <c r="J103" s="486" t="b">
        <f t="shared" si="7"/>
        <v>0</v>
      </c>
      <c r="K103" s="486" t="str">
        <f t="shared" si="8"/>
        <v>a1N36000002QbapEAC</v>
      </c>
      <c r="L103" s="487" t="str">
        <f t="shared" ca="1" si="9"/>
        <v>21-Jan-20 to 30-Jun-20</v>
      </c>
      <c r="M103" s="488" t="s">
        <v>1137</v>
      </c>
      <c r="N103" s="479"/>
      <c r="O103" s="129"/>
      <c r="P103" s="129"/>
      <c r="Q103" s="129"/>
      <c r="AD103" s="480"/>
      <c r="AE103" s="480"/>
      <c r="AF103" s="480"/>
      <c r="AG103" s="480"/>
      <c r="AM103" s="5"/>
      <c r="AN103" s="5"/>
    </row>
    <row r="104" spans="1:40" ht="31.5" x14ac:dyDescent="0.25">
      <c r="A104" s="367">
        <v>2</v>
      </c>
      <c r="B104" s="386" t="str">
        <f t="shared" si="4"/>
        <v/>
      </c>
      <c r="C104" s="387" t="str">
        <f ca="1">TEXT(IFERROR(INDEX('Overview - Section A'!$A$38:$A$45,MATCH(G104,'Overview - Section A'!$U$38:$U$45,0)),""),"d-mmm-yy") &amp;" to " &amp; TEXT(IFERROR(INDEX('Overview - Section A'!$E$38:$E$45,MATCH(G104,'Overview - Section A'!$U$38:$U$45,0)),""),"d-mmm-yy")</f>
        <v>1-Jul-20 to 31-Dec-20</v>
      </c>
      <c r="D104" s="483"/>
      <c r="E104" s="483"/>
      <c r="F104" s="484" t="str">
        <f t="shared" si="5"/>
        <v/>
      </c>
      <c r="G104" s="485" t="s">
        <v>415</v>
      </c>
      <c r="H104" s="485"/>
      <c r="I104" s="486" t="b">
        <f t="shared" si="6"/>
        <v>1</v>
      </c>
      <c r="J104" s="486" t="b">
        <f t="shared" si="7"/>
        <v>0</v>
      </c>
      <c r="K104" s="486" t="str">
        <f t="shared" si="8"/>
        <v>a1N36000002QbapEAC</v>
      </c>
      <c r="L104" s="487" t="str">
        <f t="shared" ca="1" si="9"/>
        <v>21-Jul-20 to 31-Dec-20</v>
      </c>
      <c r="M104" s="488" t="s">
        <v>1138</v>
      </c>
      <c r="N104" s="479"/>
      <c r="O104" s="129"/>
      <c r="P104" s="129"/>
      <c r="Q104" s="129"/>
      <c r="AD104" s="480"/>
      <c r="AE104" s="480"/>
      <c r="AF104" s="480"/>
      <c r="AG104" s="480"/>
      <c r="AM104" s="5"/>
      <c r="AN104" s="5"/>
    </row>
    <row r="105" spans="1:40" ht="31.5" x14ac:dyDescent="0.25">
      <c r="A105" s="367">
        <v>2</v>
      </c>
      <c r="B105" s="386" t="str">
        <f t="shared" si="4"/>
        <v/>
      </c>
      <c r="C105" s="387" t="str">
        <f ca="1">TEXT(IFERROR(INDEX('Overview - Section A'!$A$38:$A$45,MATCH(G105,'Overview - Section A'!$U$38:$U$45,0)),""),"d-mmm-yy") &amp;" to " &amp; TEXT(IFERROR(INDEX('Overview - Section A'!$E$38:$E$45,MATCH(G105,'Overview - Section A'!$U$38:$U$45,0)),""),"d-mmm-yy")</f>
        <v>1-Jan-21 to 30-Jun-21</v>
      </c>
      <c r="D105" s="483"/>
      <c r="E105" s="483"/>
      <c r="F105" s="484" t="str">
        <f t="shared" si="5"/>
        <v/>
      </c>
      <c r="G105" s="485" t="s">
        <v>417</v>
      </c>
      <c r="H105" s="485"/>
      <c r="I105" s="486" t="b">
        <f t="shared" si="6"/>
        <v>1</v>
      </c>
      <c r="J105" s="486" t="b">
        <f t="shared" si="7"/>
        <v>0</v>
      </c>
      <c r="K105" s="486" t="str">
        <f t="shared" si="8"/>
        <v>a1N36000002QbapEAC</v>
      </c>
      <c r="L105" s="487" t="str">
        <f t="shared" ca="1" si="9"/>
        <v>21-Jan-21 to 30-Jun-21</v>
      </c>
      <c r="M105" s="488" t="s">
        <v>1139</v>
      </c>
      <c r="N105" s="479"/>
      <c r="O105" s="129"/>
      <c r="P105" s="129"/>
      <c r="Q105" s="129"/>
      <c r="AD105" s="480"/>
      <c r="AE105" s="480"/>
      <c r="AF105" s="480"/>
      <c r="AG105" s="480"/>
      <c r="AM105" s="5"/>
      <c r="AN105" s="5"/>
    </row>
    <row r="106" spans="1:40" ht="31.5" x14ac:dyDescent="0.25">
      <c r="A106" s="367">
        <v>3</v>
      </c>
      <c r="B106" s="386" t="str">
        <f t="shared" si="4"/>
        <v/>
      </c>
      <c r="C106" s="387" t="str">
        <f ca="1">TEXT(IFERROR(INDEX('Overview - Section A'!$A$38:$A$45,MATCH(G106,'Overview - Section A'!$U$38:$U$45,0)),""),"d-mmm-yy") &amp;" to " &amp; TEXT(IFERROR(INDEX('Overview - Section A'!$E$38:$E$45,MATCH(G106,'Overview - Section A'!$U$38:$U$45,0)),""),"d-mmm-yy")</f>
        <v>1-Jul-18 to 31-Dec-18</v>
      </c>
      <c r="D106" s="483"/>
      <c r="E106" s="483"/>
      <c r="F106" s="484" t="str">
        <f t="shared" si="5"/>
        <v/>
      </c>
      <c r="G106" s="485" t="s">
        <v>407</v>
      </c>
      <c r="H106" s="485"/>
      <c r="I106" s="486" t="b">
        <f t="shared" si="6"/>
        <v>1</v>
      </c>
      <c r="J106" s="486" t="b">
        <f t="shared" si="7"/>
        <v>0</v>
      </c>
      <c r="K106" s="486" t="str">
        <f t="shared" si="8"/>
        <v>a1N36000002QbaqEAC</v>
      </c>
      <c r="L106" s="487" t="str">
        <f t="shared" ca="1" si="9"/>
        <v>31-Jul-18 to 31-Dec-18</v>
      </c>
      <c r="M106" s="488" t="s">
        <v>1140</v>
      </c>
      <c r="N106" s="479"/>
      <c r="O106" s="129"/>
      <c r="P106" s="129"/>
      <c r="Q106" s="129"/>
      <c r="AD106" s="480"/>
      <c r="AE106" s="480"/>
      <c r="AF106" s="480"/>
      <c r="AG106" s="480"/>
      <c r="AM106" s="5"/>
      <c r="AN106" s="5"/>
    </row>
    <row r="107" spans="1:40" ht="31.5" x14ac:dyDescent="0.25">
      <c r="A107" s="367">
        <v>3</v>
      </c>
      <c r="B107" s="386" t="str">
        <f t="shared" si="4"/>
        <v/>
      </c>
      <c r="C107" s="387" t="str">
        <f ca="1">TEXT(IFERROR(INDEX('Overview - Section A'!$A$38:$A$45,MATCH(G107,'Overview - Section A'!$U$38:$U$45,0)),""),"d-mmm-yy") &amp;" to " &amp; TEXT(IFERROR(INDEX('Overview - Section A'!$E$38:$E$45,MATCH(G107,'Overview - Section A'!$U$38:$U$45,0)),""),"d-mmm-yy")</f>
        <v>1-Jan-19 to 30-Jun-19</v>
      </c>
      <c r="D107" s="483"/>
      <c r="E107" s="483"/>
      <c r="F107" s="484" t="str">
        <f t="shared" si="5"/>
        <v/>
      </c>
      <c r="G107" s="485" t="s">
        <v>409</v>
      </c>
      <c r="H107" s="485"/>
      <c r="I107" s="486" t="b">
        <f t="shared" si="6"/>
        <v>1</v>
      </c>
      <c r="J107" s="486" t="b">
        <f t="shared" si="7"/>
        <v>0</v>
      </c>
      <c r="K107" s="486" t="str">
        <f t="shared" si="8"/>
        <v>a1N36000002QbaqEAC</v>
      </c>
      <c r="L107" s="487" t="str">
        <f t="shared" ca="1" si="9"/>
        <v>31-Jan-19 to 30-Jun-19</v>
      </c>
      <c r="M107" s="488" t="s">
        <v>1141</v>
      </c>
      <c r="N107" s="479"/>
      <c r="O107" s="129"/>
      <c r="P107" s="129"/>
      <c r="Q107" s="129"/>
      <c r="AD107" s="480"/>
      <c r="AE107" s="480"/>
      <c r="AF107" s="480"/>
      <c r="AG107" s="480"/>
      <c r="AM107" s="5"/>
      <c r="AN107" s="5"/>
    </row>
    <row r="108" spans="1:40" ht="31.5" x14ac:dyDescent="0.25">
      <c r="A108" s="367">
        <v>3</v>
      </c>
      <c r="B108" s="386" t="str">
        <f t="shared" si="4"/>
        <v/>
      </c>
      <c r="C108" s="387" t="str">
        <f ca="1">TEXT(IFERROR(INDEX('Overview - Section A'!$A$38:$A$45,MATCH(G108,'Overview - Section A'!$U$38:$U$45,0)),""),"d-mmm-yy") &amp;" to " &amp; TEXT(IFERROR(INDEX('Overview - Section A'!$E$38:$E$45,MATCH(G108,'Overview - Section A'!$U$38:$U$45,0)),""),"d-mmm-yy")</f>
        <v>1-Jul-19 to 31-Dec-19</v>
      </c>
      <c r="D108" s="483"/>
      <c r="E108" s="483"/>
      <c r="F108" s="484" t="str">
        <f t="shared" si="5"/>
        <v/>
      </c>
      <c r="G108" s="485" t="s">
        <v>411</v>
      </c>
      <c r="H108" s="485"/>
      <c r="I108" s="486" t="b">
        <f t="shared" si="6"/>
        <v>1</v>
      </c>
      <c r="J108" s="486" t="b">
        <f t="shared" si="7"/>
        <v>0</v>
      </c>
      <c r="K108" s="486" t="str">
        <f t="shared" si="8"/>
        <v>a1N36000002QbaqEAC</v>
      </c>
      <c r="L108" s="487" t="str">
        <f t="shared" ca="1" si="9"/>
        <v>31-Jul-19 to 31-Dec-19</v>
      </c>
      <c r="M108" s="488" t="s">
        <v>1142</v>
      </c>
      <c r="N108" s="479"/>
      <c r="O108" s="129"/>
      <c r="P108" s="129"/>
      <c r="Q108" s="129"/>
      <c r="AD108" s="480"/>
      <c r="AE108" s="480"/>
      <c r="AF108" s="480"/>
      <c r="AG108" s="480"/>
      <c r="AM108" s="5"/>
      <c r="AN108" s="5"/>
    </row>
    <row r="109" spans="1:40" ht="31.5" x14ac:dyDescent="0.25">
      <c r="A109" s="367">
        <v>3</v>
      </c>
      <c r="B109" s="386" t="str">
        <f t="shared" si="4"/>
        <v/>
      </c>
      <c r="C109" s="387" t="str">
        <f ca="1">TEXT(IFERROR(INDEX('Overview - Section A'!$A$38:$A$45,MATCH(G109,'Overview - Section A'!$U$38:$U$45,0)),""),"d-mmm-yy") &amp;" to " &amp; TEXT(IFERROR(INDEX('Overview - Section A'!$E$38:$E$45,MATCH(G109,'Overview - Section A'!$U$38:$U$45,0)),""),"d-mmm-yy")</f>
        <v>1-Jan-20 to 30-Jun-20</v>
      </c>
      <c r="D109" s="483"/>
      <c r="E109" s="483"/>
      <c r="F109" s="484" t="str">
        <f t="shared" si="5"/>
        <v/>
      </c>
      <c r="G109" s="485" t="s">
        <v>413</v>
      </c>
      <c r="H109" s="485"/>
      <c r="I109" s="486" t="b">
        <f t="shared" si="6"/>
        <v>1</v>
      </c>
      <c r="J109" s="486" t="b">
        <f t="shared" si="7"/>
        <v>0</v>
      </c>
      <c r="K109" s="486" t="str">
        <f t="shared" si="8"/>
        <v>a1N36000002QbaqEAC</v>
      </c>
      <c r="L109" s="487" t="str">
        <f t="shared" ca="1" si="9"/>
        <v>31-Jan-20 to 30-Jun-20</v>
      </c>
      <c r="M109" s="488" t="s">
        <v>1143</v>
      </c>
      <c r="N109" s="479"/>
      <c r="O109" s="129"/>
      <c r="P109" s="129"/>
      <c r="Q109" s="129"/>
      <c r="AD109" s="480"/>
      <c r="AE109" s="480"/>
      <c r="AF109" s="480"/>
      <c r="AG109" s="480"/>
      <c r="AM109" s="5"/>
      <c r="AN109" s="5"/>
    </row>
    <row r="110" spans="1:40" ht="31.5" x14ac:dyDescent="0.25">
      <c r="A110" s="367">
        <v>3</v>
      </c>
      <c r="B110" s="386" t="str">
        <f t="shared" si="4"/>
        <v/>
      </c>
      <c r="C110" s="387" t="str">
        <f ca="1">TEXT(IFERROR(INDEX('Overview - Section A'!$A$38:$A$45,MATCH(G110,'Overview - Section A'!$U$38:$U$45,0)),""),"d-mmm-yy") &amp;" to " &amp; TEXT(IFERROR(INDEX('Overview - Section A'!$E$38:$E$45,MATCH(G110,'Overview - Section A'!$U$38:$U$45,0)),""),"d-mmm-yy")</f>
        <v>1-Jul-20 to 31-Dec-20</v>
      </c>
      <c r="D110" s="483"/>
      <c r="E110" s="483"/>
      <c r="F110" s="484" t="str">
        <f t="shared" si="5"/>
        <v/>
      </c>
      <c r="G110" s="485" t="s">
        <v>415</v>
      </c>
      <c r="H110" s="485"/>
      <c r="I110" s="486" t="b">
        <f t="shared" si="6"/>
        <v>1</v>
      </c>
      <c r="J110" s="486" t="b">
        <f t="shared" si="7"/>
        <v>0</v>
      </c>
      <c r="K110" s="486" t="str">
        <f t="shared" si="8"/>
        <v>a1N36000002QbaqEAC</v>
      </c>
      <c r="L110" s="487" t="str">
        <f t="shared" ca="1" si="9"/>
        <v>31-Jul-20 to 31-Dec-20</v>
      </c>
      <c r="M110" s="488" t="s">
        <v>1144</v>
      </c>
      <c r="N110" s="479"/>
      <c r="O110" s="129"/>
      <c r="P110" s="129"/>
      <c r="Q110" s="129"/>
      <c r="AD110" s="480"/>
      <c r="AE110" s="480"/>
      <c r="AF110" s="480"/>
      <c r="AG110" s="480"/>
      <c r="AM110" s="5"/>
      <c r="AN110" s="5"/>
    </row>
    <row r="111" spans="1:40" ht="31.5" x14ac:dyDescent="0.25">
      <c r="A111" s="367">
        <v>3</v>
      </c>
      <c r="B111" s="386" t="str">
        <f t="shared" si="4"/>
        <v/>
      </c>
      <c r="C111" s="387" t="str">
        <f ca="1">TEXT(IFERROR(INDEX('Overview - Section A'!$A$38:$A$45,MATCH(G111,'Overview - Section A'!$U$38:$U$45,0)),""),"d-mmm-yy") &amp;" to " &amp; TEXT(IFERROR(INDEX('Overview - Section A'!$E$38:$E$45,MATCH(G111,'Overview - Section A'!$U$38:$U$45,0)),""),"d-mmm-yy")</f>
        <v>1-Jan-21 to 30-Jun-21</v>
      </c>
      <c r="D111" s="483"/>
      <c r="E111" s="483"/>
      <c r="F111" s="484" t="str">
        <f t="shared" si="5"/>
        <v/>
      </c>
      <c r="G111" s="485" t="s">
        <v>417</v>
      </c>
      <c r="H111" s="485"/>
      <c r="I111" s="486" t="b">
        <f t="shared" si="6"/>
        <v>1</v>
      </c>
      <c r="J111" s="486" t="b">
        <f t="shared" si="7"/>
        <v>0</v>
      </c>
      <c r="K111" s="486" t="str">
        <f t="shared" si="8"/>
        <v>a1N36000002QbaqEAC</v>
      </c>
      <c r="L111" s="487" t="str">
        <f t="shared" ca="1" si="9"/>
        <v>31-Jan-21 to 30-Jun-21</v>
      </c>
      <c r="M111" s="488" t="s">
        <v>1145</v>
      </c>
      <c r="N111" s="479"/>
      <c r="O111" s="129"/>
      <c r="P111" s="129"/>
      <c r="Q111" s="129"/>
      <c r="AD111" s="480"/>
      <c r="AE111" s="480"/>
      <c r="AF111" s="480"/>
      <c r="AG111" s="480"/>
      <c r="AM111" s="5"/>
      <c r="AN111" s="5"/>
    </row>
    <row r="112" spans="1:40" ht="31.5" x14ac:dyDescent="0.25">
      <c r="A112" s="367">
        <v>4</v>
      </c>
      <c r="B112" s="386" t="str">
        <f t="shared" si="4"/>
        <v/>
      </c>
      <c r="C112" s="387" t="str">
        <f ca="1">TEXT(IFERROR(INDEX('Overview - Section A'!$A$38:$A$45,MATCH(G112,'Overview - Section A'!$U$38:$U$45,0)),""),"d-mmm-yy") &amp;" to " &amp; TEXT(IFERROR(INDEX('Overview - Section A'!$E$38:$E$45,MATCH(G112,'Overview - Section A'!$U$38:$U$45,0)),""),"d-mmm-yy")</f>
        <v>1-Jul-18 to 31-Dec-18</v>
      </c>
      <c r="D112" s="483"/>
      <c r="E112" s="483"/>
      <c r="F112" s="484" t="str">
        <f t="shared" si="5"/>
        <v/>
      </c>
      <c r="G112" s="485" t="s">
        <v>407</v>
      </c>
      <c r="H112" s="485"/>
      <c r="I112" s="486" t="b">
        <f t="shared" si="6"/>
        <v>1</v>
      </c>
      <c r="J112" s="486" t="b">
        <f t="shared" si="7"/>
        <v>0</v>
      </c>
      <c r="K112" s="486" t="str">
        <f t="shared" si="8"/>
        <v>a1N36000002QbarEAC</v>
      </c>
      <c r="L112" s="487" t="str">
        <f t="shared" ca="1" si="9"/>
        <v>41-Jul-18 to 31-Dec-18</v>
      </c>
      <c r="M112" s="488" t="s">
        <v>1146</v>
      </c>
      <c r="N112" s="479"/>
      <c r="O112" s="129"/>
      <c r="P112" s="129"/>
      <c r="Q112" s="129"/>
      <c r="AD112" s="480"/>
      <c r="AE112" s="480"/>
      <c r="AF112" s="480"/>
      <c r="AG112" s="480"/>
      <c r="AM112" s="5"/>
      <c r="AN112" s="5"/>
    </row>
    <row r="113" spans="1:40" ht="31.5" x14ac:dyDescent="0.25">
      <c r="A113" s="367">
        <v>4</v>
      </c>
      <c r="B113" s="386" t="str">
        <f t="shared" si="4"/>
        <v/>
      </c>
      <c r="C113" s="387" t="str">
        <f ca="1">TEXT(IFERROR(INDEX('Overview - Section A'!$A$38:$A$45,MATCH(G113,'Overview - Section A'!$U$38:$U$45,0)),""),"d-mmm-yy") &amp;" to " &amp; TEXT(IFERROR(INDEX('Overview - Section A'!$E$38:$E$45,MATCH(G113,'Overview - Section A'!$U$38:$U$45,0)),""),"d-mmm-yy")</f>
        <v>1-Jan-19 to 30-Jun-19</v>
      </c>
      <c r="D113" s="483"/>
      <c r="E113" s="483"/>
      <c r="F113" s="484" t="str">
        <f t="shared" si="5"/>
        <v/>
      </c>
      <c r="G113" s="485" t="s">
        <v>409</v>
      </c>
      <c r="H113" s="485"/>
      <c r="I113" s="486" t="b">
        <f t="shared" si="6"/>
        <v>1</v>
      </c>
      <c r="J113" s="486" t="b">
        <f t="shared" si="7"/>
        <v>0</v>
      </c>
      <c r="K113" s="486" t="str">
        <f t="shared" si="8"/>
        <v>a1N36000002QbarEAC</v>
      </c>
      <c r="L113" s="487" t="str">
        <f t="shared" ca="1" si="9"/>
        <v>41-Jan-19 to 30-Jun-19</v>
      </c>
      <c r="M113" s="488" t="s">
        <v>1147</v>
      </c>
      <c r="N113" s="479"/>
      <c r="O113" s="129"/>
      <c r="P113" s="129"/>
      <c r="Q113" s="129"/>
      <c r="AD113" s="480"/>
      <c r="AE113" s="480"/>
      <c r="AF113" s="480"/>
      <c r="AG113" s="480"/>
      <c r="AM113" s="5"/>
      <c r="AN113" s="5"/>
    </row>
    <row r="114" spans="1:40" ht="31.5" x14ac:dyDescent="0.25">
      <c r="A114" s="367">
        <v>4</v>
      </c>
      <c r="B114" s="386" t="str">
        <f t="shared" si="4"/>
        <v/>
      </c>
      <c r="C114" s="387" t="str">
        <f ca="1">TEXT(IFERROR(INDEX('Overview - Section A'!$A$38:$A$45,MATCH(G114,'Overview - Section A'!$U$38:$U$45,0)),""),"d-mmm-yy") &amp;" to " &amp; TEXT(IFERROR(INDEX('Overview - Section A'!$E$38:$E$45,MATCH(G114,'Overview - Section A'!$U$38:$U$45,0)),""),"d-mmm-yy")</f>
        <v>1-Jul-19 to 31-Dec-19</v>
      </c>
      <c r="D114" s="483"/>
      <c r="E114" s="483"/>
      <c r="F114" s="484" t="str">
        <f t="shared" si="5"/>
        <v/>
      </c>
      <c r="G114" s="485" t="s">
        <v>411</v>
      </c>
      <c r="H114" s="485"/>
      <c r="I114" s="486" t="b">
        <f t="shared" si="6"/>
        <v>1</v>
      </c>
      <c r="J114" s="486" t="b">
        <f t="shared" si="7"/>
        <v>0</v>
      </c>
      <c r="K114" s="486" t="str">
        <f t="shared" si="8"/>
        <v>a1N36000002QbarEAC</v>
      </c>
      <c r="L114" s="487" t="str">
        <f t="shared" ca="1" si="9"/>
        <v>41-Jul-19 to 31-Dec-19</v>
      </c>
      <c r="M114" s="488" t="s">
        <v>1148</v>
      </c>
      <c r="N114" s="479"/>
      <c r="O114" s="129"/>
      <c r="P114" s="129"/>
      <c r="Q114" s="129"/>
      <c r="AD114" s="480"/>
      <c r="AE114" s="480"/>
      <c r="AF114" s="480"/>
      <c r="AG114" s="480"/>
      <c r="AM114" s="5"/>
      <c r="AN114" s="5"/>
    </row>
    <row r="115" spans="1:40" ht="31.5" x14ac:dyDescent="0.25">
      <c r="A115" s="367">
        <v>4</v>
      </c>
      <c r="B115" s="386" t="str">
        <f t="shared" si="4"/>
        <v/>
      </c>
      <c r="C115" s="387" t="str">
        <f ca="1">TEXT(IFERROR(INDEX('Overview - Section A'!$A$38:$A$45,MATCH(G115,'Overview - Section A'!$U$38:$U$45,0)),""),"d-mmm-yy") &amp;" to " &amp; TEXT(IFERROR(INDEX('Overview - Section A'!$E$38:$E$45,MATCH(G115,'Overview - Section A'!$U$38:$U$45,0)),""),"d-mmm-yy")</f>
        <v>1-Jan-20 to 30-Jun-20</v>
      </c>
      <c r="D115" s="483"/>
      <c r="E115" s="483"/>
      <c r="F115" s="484" t="str">
        <f t="shared" si="5"/>
        <v/>
      </c>
      <c r="G115" s="485" t="s">
        <v>413</v>
      </c>
      <c r="H115" s="485"/>
      <c r="I115" s="486" t="b">
        <f t="shared" si="6"/>
        <v>1</v>
      </c>
      <c r="J115" s="486" t="b">
        <f t="shared" si="7"/>
        <v>0</v>
      </c>
      <c r="K115" s="486" t="str">
        <f t="shared" si="8"/>
        <v>a1N36000002QbarEAC</v>
      </c>
      <c r="L115" s="487" t="str">
        <f t="shared" ca="1" si="9"/>
        <v>41-Jan-20 to 30-Jun-20</v>
      </c>
      <c r="M115" s="488" t="s">
        <v>1149</v>
      </c>
      <c r="N115" s="479"/>
      <c r="O115" s="129"/>
      <c r="P115" s="129"/>
      <c r="Q115" s="129"/>
      <c r="AD115" s="480"/>
      <c r="AE115" s="480"/>
      <c r="AF115" s="480"/>
      <c r="AG115" s="480"/>
      <c r="AM115" s="5"/>
      <c r="AN115" s="5"/>
    </row>
    <row r="116" spans="1:40" ht="31.5" x14ac:dyDescent="0.25">
      <c r="A116" s="367">
        <v>4</v>
      </c>
      <c r="B116" s="386" t="str">
        <f t="shared" si="4"/>
        <v/>
      </c>
      <c r="C116" s="387" t="str">
        <f ca="1">TEXT(IFERROR(INDEX('Overview - Section A'!$A$38:$A$45,MATCH(G116,'Overview - Section A'!$U$38:$U$45,0)),""),"d-mmm-yy") &amp;" to " &amp; TEXT(IFERROR(INDEX('Overview - Section A'!$E$38:$E$45,MATCH(G116,'Overview - Section A'!$U$38:$U$45,0)),""),"d-mmm-yy")</f>
        <v>1-Jul-20 to 31-Dec-20</v>
      </c>
      <c r="D116" s="483"/>
      <c r="E116" s="483"/>
      <c r="F116" s="484" t="str">
        <f t="shared" si="5"/>
        <v/>
      </c>
      <c r="G116" s="485" t="s">
        <v>415</v>
      </c>
      <c r="H116" s="485"/>
      <c r="I116" s="486" t="b">
        <f t="shared" si="6"/>
        <v>1</v>
      </c>
      <c r="J116" s="486" t="b">
        <f t="shared" si="7"/>
        <v>0</v>
      </c>
      <c r="K116" s="486" t="str">
        <f t="shared" si="8"/>
        <v>a1N36000002QbarEAC</v>
      </c>
      <c r="L116" s="487" t="str">
        <f t="shared" ca="1" si="9"/>
        <v>41-Jul-20 to 31-Dec-20</v>
      </c>
      <c r="M116" s="488" t="s">
        <v>1150</v>
      </c>
      <c r="N116" s="479"/>
      <c r="O116" s="129"/>
      <c r="P116" s="129"/>
      <c r="Q116" s="129"/>
      <c r="AD116" s="480"/>
      <c r="AE116" s="480"/>
      <c r="AF116" s="480"/>
      <c r="AG116" s="480"/>
      <c r="AM116" s="5"/>
      <c r="AN116" s="5"/>
    </row>
    <row r="117" spans="1:40" ht="31.5" x14ac:dyDescent="0.25">
      <c r="A117" s="367">
        <v>4</v>
      </c>
      <c r="B117" s="386" t="str">
        <f t="shared" si="4"/>
        <v/>
      </c>
      <c r="C117" s="387" t="str">
        <f ca="1">TEXT(IFERROR(INDEX('Overview - Section A'!$A$38:$A$45,MATCH(G117,'Overview - Section A'!$U$38:$U$45,0)),""),"d-mmm-yy") &amp;" to " &amp; TEXT(IFERROR(INDEX('Overview - Section A'!$E$38:$E$45,MATCH(G117,'Overview - Section A'!$U$38:$U$45,0)),""),"d-mmm-yy")</f>
        <v>1-Jan-21 to 30-Jun-21</v>
      </c>
      <c r="D117" s="483"/>
      <c r="E117" s="483"/>
      <c r="F117" s="484" t="str">
        <f t="shared" si="5"/>
        <v/>
      </c>
      <c r="G117" s="485" t="s">
        <v>417</v>
      </c>
      <c r="H117" s="485"/>
      <c r="I117" s="486" t="b">
        <f t="shared" si="6"/>
        <v>1</v>
      </c>
      <c r="J117" s="486" t="b">
        <f t="shared" si="7"/>
        <v>0</v>
      </c>
      <c r="K117" s="486" t="str">
        <f t="shared" si="8"/>
        <v>a1N36000002QbarEAC</v>
      </c>
      <c r="L117" s="487" t="str">
        <f t="shared" ca="1" si="9"/>
        <v>41-Jan-21 to 30-Jun-21</v>
      </c>
      <c r="M117" s="488" t="s">
        <v>1151</v>
      </c>
      <c r="N117" s="479"/>
      <c r="O117" s="129"/>
      <c r="P117" s="129"/>
      <c r="Q117" s="129"/>
      <c r="AD117" s="480"/>
      <c r="AE117" s="480"/>
      <c r="AF117" s="480"/>
      <c r="AG117" s="480"/>
      <c r="AM117" s="5"/>
      <c r="AN117" s="5"/>
    </row>
    <row r="118" spans="1:40" ht="31.5" x14ac:dyDescent="0.25">
      <c r="A118" s="367">
        <v>5</v>
      </c>
      <c r="B118" s="386" t="str">
        <f t="shared" si="4"/>
        <v/>
      </c>
      <c r="C118" s="387" t="str">
        <f ca="1">TEXT(IFERROR(INDEX('Overview - Section A'!$A$38:$A$45,MATCH(G118,'Overview - Section A'!$U$38:$U$45,0)),""),"d-mmm-yy") &amp;" to " &amp; TEXT(IFERROR(INDEX('Overview - Section A'!$E$38:$E$45,MATCH(G118,'Overview - Section A'!$U$38:$U$45,0)),""),"d-mmm-yy")</f>
        <v>1-Jul-18 to 31-Dec-18</v>
      </c>
      <c r="D118" s="483"/>
      <c r="E118" s="483"/>
      <c r="F118" s="484" t="str">
        <f t="shared" si="5"/>
        <v/>
      </c>
      <c r="G118" s="485" t="s">
        <v>407</v>
      </c>
      <c r="H118" s="485"/>
      <c r="I118" s="486" t="b">
        <f t="shared" si="6"/>
        <v>1</v>
      </c>
      <c r="J118" s="486" t="b">
        <f t="shared" si="7"/>
        <v>0</v>
      </c>
      <c r="K118" s="486" t="str">
        <f t="shared" si="8"/>
        <v>a1N36000002QbasEAC</v>
      </c>
      <c r="L118" s="487" t="str">
        <f t="shared" ca="1" si="9"/>
        <v>51-Jul-18 to 31-Dec-18</v>
      </c>
      <c r="M118" s="488" t="s">
        <v>1152</v>
      </c>
      <c r="N118" s="479"/>
      <c r="O118" s="129"/>
      <c r="P118" s="129"/>
      <c r="Q118" s="129"/>
      <c r="AD118" s="480"/>
      <c r="AE118" s="480"/>
      <c r="AF118" s="480"/>
      <c r="AG118" s="480"/>
      <c r="AM118" s="5"/>
      <c r="AN118" s="5"/>
    </row>
    <row r="119" spans="1:40" ht="31.5" x14ac:dyDescent="0.25">
      <c r="A119" s="367">
        <v>5</v>
      </c>
      <c r="B119" s="386" t="str">
        <f t="shared" si="4"/>
        <v/>
      </c>
      <c r="C119" s="387" t="str">
        <f ca="1">TEXT(IFERROR(INDEX('Overview - Section A'!$A$38:$A$45,MATCH(G119,'Overview - Section A'!$U$38:$U$45,0)),""),"d-mmm-yy") &amp;" to " &amp; TEXT(IFERROR(INDEX('Overview - Section A'!$E$38:$E$45,MATCH(G119,'Overview - Section A'!$U$38:$U$45,0)),""),"d-mmm-yy")</f>
        <v>1-Jan-19 to 30-Jun-19</v>
      </c>
      <c r="D119" s="483"/>
      <c r="E119" s="483"/>
      <c r="F119" s="484" t="str">
        <f t="shared" si="5"/>
        <v/>
      </c>
      <c r="G119" s="485" t="s">
        <v>409</v>
      </c>
      <c r="H119" s="485"/>
      <c r="I119" s="486" t="b">
        <f t="shared" si="6"/>
        <v>1</v>
      </c>
      <c r="J119" s="486" t="b">
        <f t="shared" si="7"/>
        <v>0</v>
      </c>
      <c r="K119" s="486" t="str">
        <f t="shared" si="8"/>
        <v>a1N36000002QbasEAC</v>
      </c>
      <c r="L119" s="487" t="str">
        <f t="shared" ca="1" si="9"/>
        <v>51-Jan-19 to 30-Jun-19</v>
      </c>
      <c r="M119" s="488" t="s">
        <v>1153</v>
      </c>
      <c r="N119" s="479"/>
      <c r="O119" s="129"/>
      <c r="P119" s="129"/>
      <c r="Q119" s="129"/>
      <c r="AD119" s="480"/>
      <c r="AE119" s="480"/>
      <c r="AF119" s="480"/>
      <c r="AG119" s="480"/>
      <c r="AM119" s="5"/>
      <c r="AN119" s="5"/>
    </row>
    <row r="120" spans="1:40" ht="31.5" x14ac:dyDescent="0.25">
      <c r="A120" s="367">
        <v>5</v>
      </c>
      <c r="B120" s="386" t="str">
        <f t="shared" si="4"/>
        <v/>
      </c>
      <c r="C120" s="387" t="str">
        <f ca="1">TEXT(IFERROR(INDEX('Overview - Section A'!$A$38:$A$45,MATCH(G120,'Overview - Section A'!$U$38:$U$45,0)),""),"d-mmm-yy") &amp;" to " &amp; TEXT(IFERROR(INDEX('Overview - Section A'!$E$38:$E$45,MATCH(G120,'Overview - Section A'!$U$38:$U$45,0)),""),"d-mmm-yy")</f>
        <v>1-Jul-19 to 31-Dec-19</v>
      </c>
      <c r="D120" s="483"/>
      <c r="E120" s="483"/>
      <c r="F120" s="484" t="str">
        <f t="shared" si="5"/>
        <v/>
      </c>
      <c r="G120" s="485" t="s">
        <v>411</v>
      </c>
      <c r="H120" s="485"/>
      <c r="I120" s="486" t="b">
        <f t="shared" si="6"/>
        <v>1</v>
      </c>
      <c r="J120" s="486" t="b">
        <f t="shared" si="7"/>
        <v>0</v>
      </c>
      <c r="K120" s="486" t="str">
        <f t="shared" si="8"/>
        <v>a1N36000002QbasEAC</v>
      </c>
      <c r="L120" s="487" t="str">
        <f t="shared" ca="1" si="9"/>
        <v>51-Jul-19 to 31-Dec-19</v>
      </c>
      <c r="M120" s="488" t="s">
        <v>1154</v>
      </c>
      <c r="N120" s="479"/>
      <c r="O120" s="129"/>
      <c r="P120" s="129"/>
      <c r="Q120" s="129"/>
      <c r="AD120" s="480"/>
      <c r="AE120" s="480"/>
      <c r="AF120" s="480"/>
      <c r="AG120" s="480"/>
      <c r="AM120" s="5"/>
      <c r="AN120" s="5"/>
    </row>
    <row r="121" spans="1:40" ht="31.5" x14ac:dyDescent="0.25">
      <c r="A121" s="367">
        <v>5</v>
      </c>
      <c r="B121" s="386" t="str">
        <f t="shared" si="4"/>
        <v/>
      </c>
      <c r="C121" s="387" t="str">
        <f ca="1">TEXT(IFERROR(INDEX('Overview - Section A'!$A$38:$A$45,MATCH(G121,'Overview - Section A'!$U$38:$U$45,0)),""),"d-mmm-yy") &amp;" to " &amp; TEXT(IFERROR(INDEX('Overview - Section A'!$E$38:$E$45,MATCH(G121,'Overview - Section A'!$U$38:$U$45,0)),""),"d-mmm-yy")</f>
        <v>1-Jan-20 to 30-Jun-20</v>
      </c>
      <c r="D121" s="483"/>
      <c r="E121" s="483"/>
      <c r="F121" s="484" t="str">
        <f t="shared" si="5"/>
        <v/>
      </c>
      <c r="G121" s="485" t="s">
        <v>413</v>
      </c>
      <c r="H121" s="485"/>
      <c r="I121" s="486" t="b">
        <f t="shared" si="6"/>
        <v>1</v>
      </c>
      <c r="J121" s="486" t="b">
        <f t="shared" si="7"/>
        <v>0</v>
      </c>
      <c r="K121" s="486" t="str">
        <f t="shared" si="8"/>
        <v>a1N36000002QbasEAC</v>
      </c>
      <c r="L121" s="487" t="str">
        <f t="shared" ca="1" si="9"/>
        <v>51-Jan-20 to 30-Jun-20</v>
      </c>
      <c r="M121" s="488" t="s">
        <v>1155</v>
      </c>
      <c r="N121" s="479"/>
      <c r="O121" s="129"/>
      <c r="P121" s="129"/>
      <c r="Q121" s="129"/>
      <c r="AD121" s="480"/>
      <c r="AE121" s="480"/>
      <c r="AF121" s="480"/>
      <c r="AG121" s="480"/>
      <c r="AM121" s="5"/>
      <c r="AN121" s="5"/>
    </row>
    <row r="122" spans="1:40" ht="31.5" x14ac:dyDescent="0.25">
      <c r="A122" s="367">
        <v>5</v>
      </c>
      <c r="B122" s="386" t="str">
        <f t="shared" si="4"/>
        <v/>
      </c>
      <c r="C122" s="387" t="str">
        <f ca="1">TEXT(IFERROR(INDEX('Overview - Section A'!$A$38:$A$45,MATCH(G122,'Overview - Section A'!$U$38:$U$45,0)),""),"d-mmm-yy") &amp;" to " &amp; TEXT(IFERROR(INDEX('Overview - Section A'!$E$38:$E$45,MATCH(G122,'Overview - Section A'!$U$38:$U$45,0)),""),"d-mmm-yy")</f>
        <v>1-Jul-20 to 31-Dec-20</v>
      </c>
      <c r="D122" s="483"/>
      <c r="E122" s="483"/>
      <c r="F122" s="484" t="str">
        <f t="shared" si="5"/>
        <v/>
      </c>
      <c r="G122" s="485" t="s">
        <v>415</v>
      </c>
      <c r="H122" s="485"/>
      <c r="I122" s="486" t="b">
        <f t="shared" si="6"/>
        <v>1</v>
      </c>
      <c r="J122" s="486" t="b">
        <f t="shared" si="7"/>
        <v>0</v>
      </c>
      <c r="K122" s="486" t="str">
        <f t="shared" si="8"/>
        <v>a1N36000002QbasEAC</v>
      </c>
      <c r="L122" s="487" t="str">
        <f t="shared" ca="1" si="9"/>
        <v>51-Jul-20 to 31-Dec-20</v>
      </c>
      <c r="M122" s="488" t="s">
        <v>1156</v>
      </c>
      <c r="N122" s="479"/>
      <c r="O122" s="129"/>
      <c r="P122" s="129"/>
      <c r="Q122" s="129"/>
      <c r="AD122" s="480"/>
      <c r="AE122" s="480"/>
      <c r="AF122" s="480"/>
      <c r="AG122" s="480"/>
      <c r="AM122" s="5"/>
      <c r="AN122" s="5"/>
    </row>
    <row r="123" spans="1:40" ht="31.5" x14ac:dyDescent="0.25">
      <c r="A123" s="367">
        <v>5</v>
      </c>
      <c r="B123" s="386" t="str">
        <f t="shared" si="4"/>
        <v/>
      </c>
      <c r="C123" s="387" t="str">
        <f ca="1">TEXT(IFERROR(INDEX('Overview - Section A'!$A$38:$A$45,MATCH(G123,'Overview - Section A'!$U$38:$U$45,0)),""),"d-mmm-yy") &amp;" to " &amp; TEXT(IFERROR(INDEX('Overview - Section A'!$E$38:$E$45,MATCH(G123,'Overview - Section A'!$U$38:$U$45,0)),""),"d-mmm-yy")</f>
        <v>1-Jan-21 to 30-Jun-21</v>
      </c>
      <c r="D123" s="483"/>
      <c r="E123" s="483"/>
      <c r="F123" s="484" t="str">
        <f t="shared" si="5"/>
        <v/>
      </c>
      <c r="G123" s="485" t="s">
        <v>417</v>
      </c>
      <c r="H123" s="485"/>
      <c r="I123" s="486" t="b">
        <f t="shared" si="6"/>
        <v>1</v>
      </c>
      <c r="J123" s="486" t="b">
        <f t="shared" si="7"/>
        <v>0</v>
      </c>
      <c r="K123" s="486" t="str">
        <f t="shared" si="8"/>
        <v>a1N36000002QbasEAC</v>
      </c>
      <c r="L123" s="487" t="str">
        <f t="shared" ca="1" si="9"/>
        <v>51-Jan-21 to 30-Jun-21</v>
      </c>
      <c r="M123" s="488" t="s">
        <v>1157</v>
      </c>
      <c r="N123" s="479"/>
      <c r="O123" s="129"/>
      <c r="P123" s="129"/>
      <c r="Q123" s="129"/>
      <c r="AD123" s="480"/>
      <c r="AE123" s="480"/>
      <c r="AF123" s="480"/>
      <c r="AG123" s="480"/>
      <c r="AM123" s="5"/>
      <c r="AN123" s="5"/>
    </row>
    <row r="124" spans="1:40" ht="31.5" x14ac:dyDescent="0.25">
      <c r="A124" s="367">
        <v>6</v>
      </c>
      <c r="B124" s="386" t="str">
        <f t="shared" si="4"/>
        <v/>
      </c>
      <c r="C124" s="387" t="str">
        <f ca="1">TEXT(IFERROR(INDEX('Overview - Section A'!$A$38:$A$45,MATCH(G124,'Overview - Section A'!$U$38:$U$45,0)),""),"d-mmm-yy") &amp;" to " &amp; TEXT(IFERROR(INDEX('Overview - Section A'!$E$38:$E$45,MATCH(G124,'Overview - Section A'!$U$38:$U$45,0)),""),"d-mmm-yy")</f>
        <v>1-Jul-18 to 31-Dec-18</v>
      </c>
      <c r="D124" s="483"/>
      <c r="E124" s="483"/>
      <c r="F124" s="484" t="str">
        <f t="shared" si="5"/>
        <v/>
      </c>
      <c r="G124" s="485" t="s">
        <v>407</v>
      </c>
      <c r="H124" s="485"/>
      <c r="I124" s="486" t="b">
        <f t="shared" si="6"/>
        <v>1</v>
      </c>
      <c r="J124" s="486" t="b">
        <f t="shared" si="7"/>
        <v>0</v>
      </c>
      <c r="K124" s="486" t="str">
        <f t="shared" si="8"/>
        <v>a1N36000002QbatEAC</v>
      </c>
      <c r="L124" s="487" t="str">
        <f t="shared" ca="1" si="9"/>
        <v>61-Jul-18 to 31-Dec-18</v>
      </c>
      <c r="M124" s="488" t="s">
        <v>1158</v>
      </c>
      <c r="N124" s="479"/>
      <c r="O124" s="129"/>
      <c r="P124" s="129"/>
      <c r="Q124" s="129"/>
      <c r="AD124" s="480"/>
      <c r="AE124" s="480"/>
      <c r="AF124" s="480"/>
      <c r="AG124" s="480"/>
      <c r="AM124" s="5"/>
      <c r="AN124" s="5"/>
    </row>
    <row r="125" spans="1:40" ht="31.5" x14ac:dyDescent="0.25">
      <c r="A125" s="367">
        <v>6</v>
      </c>
      <c r="B125" s="386" t="str">
        <f t="shared" si="4"/>
        <v/>
      </c>
      <c r="C125" s="387" t="str">
        <f ca="1">TEXT(IFERROR(INDEX('Overview - Section A'!$A$38:$A$45,MATCH(G125,'Overview - Section A'!$U$38:$U$45,0)),""),"d-mmm-yy") &amp;" to " &amp; TEXT(IFERROR(INDEX('Overview - Section A'!$E$38:$E$45,MATCH(G125,'Overview - Section A'!$U$38:$U$45,0)),""),"d-mmm-yy")</f>
        <v>1-Jan-19 to 30-Jun-19</v>
      </c>
      <c r="D125" s="483"/>
      <c r="E125" s="483"/>
      <c r="F125" s="484" t="str">
        <f t="shared" si="5"/>
        <v/>
      </c>
      <c r="G125" s="485" t="s">
        <v>409</v>
      </c>
      <c r="H125" s="485"/>
      <c r="I125" s="486" t="b">
        <f t="shared" si="6"/>
        <v>1</v>
      </c>
      <c r="J125" s="486" t="b">
        <f t="shared" si="7"/>
        <v>0</v>
      </c>
      <c r="K125" s="486" t="str">
        <f t="shared" si="8"/>
        <v>a1N36000002QbatEAC</v>
      </c>
      <c r="L125" s="487" t="str">
        <f t="shared" ca="1" si="9"/>
        <v>61-Jan-19 to 30-Jun-19</v>
      </c>
      <c r="M125" s="488" t="s">
        <v>1159</v>
      </c>
      <c r="N125" s="479"/>
      <c r="O125" s="129"/>
      <c r="P125" s="129"/>
      <c r="Q125" s="129"/>
      <c r="AD125" s="480"/>
      <c r="AE125" s="480"/>
      <c r="AF125" s="480"/>
      <c r="AG125" s="480"/>
      <c r="AM125" s="5"/>
      <c r="AN125" s="5"/>
    </row>
    <row r="126" spans="1:40" ht="31.5" x14ac:dyDescent="0.25">
      <c r="A126" s="367">
        <v>6</v>
      </c>
      <c r="B126" s="386" t="str">
        <f t="shared" si="4"/>
        <v/>
      </c>
      <c r="C126" s="387" t="str">
        <f ca="1">TEXT(IFERROR(INDEX('Overview - Section A'!$A$38:$A$45,MATCH(G126,'Overview - Section A'!$U$38:$U$45,0)),""),"d-mmm-yy") &amp;" to " &amp; TEXT(IFERROR(INDEX('Overview - Section A'!$E$38:$E$45,MATCH(G126,'Overview - Section A'!$U$38:$U$45,0)),""),"d-mmm-yy")</f>
        <v>1-Jul-19 to 31-Dec-19</v>
      </c>
      <c r="D126" s="483"/>
      <c r="E126" s="483"/>
      <c r="F126" s="484" t="str">
        <f t="shared" si="5"/>
        <v/>
      </c>
      <c r="G126" s="485" t="s">
        <v>411</v>
      </c>
      <c r="H126" s="485"/>
      <c r="I126" s="486" t="b">
        <f t="shared" si="6"/>
        <v>1</v>
      </c>
      <c r="J126" s="486" t="b">
        <f t="shared" si="7"/>
        <v>0</v>
      </c>
      <c r="K126" s="486" t="str">
        <f t="shared" si="8"/>
        <v>a1N36000002QbatEAC</v>
      </c>
      <c r="L126" s="487" t="str">
        <f t="shared" ca="1" si="9"/>
        <v>61-Jul-19 to 31-Dec-19</v>
      </c>
      <c r="M126" s="488" t="s">
        <v>1160</v>
      </c>
      <c r="N126" s="479"/>
      <c r="O126" s="129"/>
      <c r="P126" s="129"/>
      <c r="Q126" s="129"/>
      <c r="AD126" s="480"/>
      <c r="AE126" s="480"/>
      <c r="AF126" s="480"/>
      <c r="AG126" s="480"/>
      <c r="AM126" s="5"/>
      <c r="AN126" s="5"/>
    </row>
    <row r="127" spans="1:40" ht="31.5" x14ac:dyDescent="0.25">
      <c r="A127" s="367">
        <v>6</v>
      </c>
      <c r="B127" s="386" t="str">
        <f t="shared" si="4"/>
        <v/>
      </c>
      <c r="C127" s="387" t="str">
        <f ca="1">TEXT(IFERROR(INDEX('Overview - Section A'!$A$38:$A$45,MATCH(G127,'Overview - Section A'!$U$38:$U$45,0)),""),"d-mmm-yy") &amp;" to " &amp; TEXT(IFERROR(INDEX('Overview - Section A'!$E$38:$E$45,MATCH(G127,'Overview - Section A'!$U$38:$U$45,0)),""),"d-mmm-yy")</f>
        <v>1-Jan-20 to 30-Jun-20</v>
      </c>
      <c r="D127" s="483"/>
      <c r="E127" s="483"/>
      <c r="F127" s="484" t="str">
        <f t="shared" si="5"/>
        <v/>
      </c>
      <c r="G127" s="485" t="s">
        <v>413</v>
      </c>
      <c r="H127" s="485"/>
      <c r="I127" s="486" t="b">
        <f t="shared" si="6"/>
        <v>1</v>
      </c>
      <c r="J127" s="486" t="b">
        <f t="shared" si="7"/>
        <v>0</v>
      </c>
      <c r="K127" s="486" t="str">
        <f t="shared" si="8"/>
        <v>a1N36000002QbatEAC</v>
      </c>
      <c r="L127" s="487" t="str">
        <f t="shared" ca="1" si="9"/>
        <v>61-Jan-20 to 30-Jun-20</v>
      </c>
      <c r="M127" s="488" t="s">
        <v>1161</v>
      </c>
      <c r="N127" s="479"/>
      <c r="O127" s="129"/>
      <c r="P127" s="129"/>
      <c r="Q127" s="129"/>
      <c r="AD127" s="480"/>
      <c r="AE127" s="480"/>
      <c r="AF127" s="480"/>
      <c r="AG127" s="480"/>
      <c r="AM127" s="5"/>
      <c r="AN127" s="5"/>
    </row>
    <row r="128" spans="1:40" ht="31.5" x14ac:dyDescent="0.25">
      <c r="A128" s="367">
        <v>6</v>
      </c>
      <c r="B128" s="386" t="str">
        <f t="shared" si="4"/>
        <v/>
      </c>
      <c r="C128" s="387" t="str">
        <f ca="1">TEXT(IFERROR(INDEX('Overview - Section A'!$A$38:$A$45,MATCH(G128,'Overview - Section A'!$U$38:$U$45,0)),""),"d-mmm-yy") &amp;" to " &amp; TEXT(IFERROR(INDEX('Overview - Section A'!$E$38:$E$45,MATCH(G128,'Overview - Section A'!$U$38:$U$45,0)),""),"d-mmm-yy")</f>
        <v>1-Jul-20 to 31-Dec-20</v>
      </c>
      <c r="D128" s="483"/>
      <c r="E128" s="483"/>
      <c r="F128" s="484" t="str">
        <f t="shared" si="5"/>
        <v/>
      </c>
      <c r="G128" s="485" t="s">
        <v>415</v>
      </c>
      <c r="H128" s="485"/>
      <c r="I128" s="486" t="b">
        <f t="shared" si="6"/>
        <v>1</v>
      </c>
      <c r="J128" s="486" t="b">
        <f t="shared" si="7"/>
        <v>0</v>
      </c>
      <c r="K128" s="486" t="str">
        <f t="shared" si="8"/>
        <v>a1N36000002QbatEAC</v>
      </c>
      <c r="L128" s="487" t="str">
        <f t="shared" ca="1" si="9"/>
        <v>61-Jul-20 to 31-Dec-20</v>
      </c>
      <c r="M128" s="488" t="s">
        <v>1162</v>
      </c>
      <c r="N128" s="479"/>
      <c r="O128" s="129"/>
      <c r="P128" s="129"/>
      <c r="Q128" s="129"/>
      <c r="AD128" s="480"/>
      <c r="AE128" s="480"/>
      <c r="AF128" s="480"/>
      <c r="AG128" s="480"/>
      <c r="AM128" s="5"/>
      <c r="AN128" s="5"/>
    </row>
    <row r="129" spans="1:40" ht="31.5" x14ac:dyDescent="0.25">
      <c r="A129" s="367">
        <v>6</v>
      </c>
      <c r="B129" s="386" t="str">
        <f t="shared" si="4"/>
        <v/>
      </c>
      <c r="C129" s="387" t="str">
        <f ca="1">TEXT(IFERROR(INDEX('Overview - Section A'!$A$38:$A$45,MATCH(G129,'Overview - Section A'!$U$38:$U$45,0)),""),"d-mmm-yy") &amp;" to " &amp; TEXT(IFERROR(INDEX('Overview - Section A'!$E$38:$E$45,MATCH(G129,'Overview - Section A'!$U$38:$U$45,0)),""),"d-mmm-yy")</f>
        <v>1-Jan-21 to 30-Jun-21</v>
      </c>
      <c r="D129" s="483"/>
      <c r="E129" s="483"/>
      <c r="F129" s="484" t="str">
        <f t="shared" si="5"/>
        <v/>
      </c>
      <c r="G129" s="485" t="s">
        <v>417</v>
      </c>
      <c r="H129" s="485"/>
      <c r="I129" s="486" t="b">
        <f t="shared" si="6"/>
        <v>1</v>
      </c>
      <c r="J129" s="486" t="b">
        <f t="shared" si="7"/>
        <v>0</v>
      </c>
      <c r="K129" s="486" t="str">
        <f t="shared" si="8"/>
        <v>a1N36000002QbatEAC</v>
      </c>
      <c r="L129" s="487" t="str">
        <f t="shared" ca="1" si="9"/>
        <v>61-Jan-21 to 30-Jun-21</v>
      </c>
      <c r="M129" s="488" t="s">
        <v>1163</v>
      </c>
      <c r="N129" s="479"/>
      <c r="O129" s="129"/>
      <c r="P129" s="129"/>
      <c r="Q129" s="129"/>
      <c r="AD129" s="480"/>
      <c r="AE129" s="480"/>
      <c r="AF129" s="480"/>
      <c r="AG129" s="480"/>
      <c r="AM129" s="5"/>
      <c r="AN129" s="5"/>
    </row>
    <row r="130" spans="1:40" ht="31.5" x14ac:dyDescent="0.25">
      <c r="A130" s="367">
        <v>7</v>
      </c>
      <c r="B130" s="386" t="str">
        <f t="shared" si="4"/>
        <v/>
      </c>
      <c r="C130" s="387" t="str">
        <f ca="1">TEXT(IFERROR(INDEX('Overview - Section A'!$A$38:$A$45,MATCH(G130,'Overview - Section A'!$U$38:$U$45,0)),""),"d-mmm-yy") &amp;" to " &amp; TEXT(IFERROR(INDEX('Overview - Section A'!$E$38:$E$45,MATCH(G130,'Overview - Section A'!$U$38:$U$45,0)),""),"d-mmm-yy")</f>
        <v>1-Jul-18 to 31-Dec-18</v>
      </c>
      <c r="D130" s="483"/>
      <c r="E130" s="483"/>
      <c r="F130" s="484" t="str">
        <f t="shared" si="5"/>
        <v/>
      </c>
      <c r="G130" s="485" t="s">
        <v>407</v>
      </c>
      <c r="H130" s="485"/>
      <c r="I130" s="486" t="b">
        <f t="shared" si="6"/>
        <v>1</v>
      </c>
      <c r="J130" s="486" t="b">
        <f t="shared" si="7"/>
        <v>0</v>
      </c>
      <c r="K130" s="486" t="str">
        <f t="shared" si="8"/>
        <v>a1N36000002QbauEAC</v>
      </c>
      <c r="L130" s="487" t="str">
        <f t="shared" ca="1" si="9"/>
        <v>71-Jul-18 to 31-Dec-18</v>
      </c>
      <c r="M130" s="488" t="s">
        <v>1164</v>
      </c>
      <c r="N130" s="479"/>
      <c r="O130" s="129"/>
      <c r="P130" s="129"/>
      <c r="Q130" s="129"/>
      <c r="AD130" s="480"/>
      <c r="AE130" s="480"/>
      <c r="AF130" s="480"/>
      <c r="AG130" s="480"/>
      <c r="AM130" s="5"/>
      <c r="AN130" s="5"/>
    </row>
    <row r="131" spans="1:40" ht="31.5" x14ac:dyDescent="0.25">
      <c r="A131" s="367">
        <v>7</v>
      </c>
      <c r="B131" s="386" t="str">
        <f t="shared" si="4"/>
        <v/>
      </c>
      <c r="C131" s="387" t="str">
        <f ca="1">TEXT(IFERROR(INDEX('Overview - Section A'!$A$38:$A$45,MATCH(G131,'Overview - Section A'!$U$38:$U$45,0)),""),"d-mmm-yy") &amp;" to " &amp; TEXT(IFERROR(INDEX('Overview - Section A'!$E$38:$E$45,MATCH(G131,'Overview - Section A'!$U$38:$U$45,0)),""),"d-mmm-yy")</f>
        <v>1-Jan-19 to 30-Jun-19</v>
      </c>
      <c r="D131" s="483"/>
      <c r="E131" s="483"/>
      <c r="F131" s="484" t="str">
        <f t="shared" si="5"/>
        <v/>
      </c>
      <c r="G131" s="485" t="s">
        <v>409</v>
      </c>
      <c r="H131" s="485"/>
      <c r="I131" s="486" t="b">
        <f t="shared" si="6"/>
        <v>1</v>
      </c>
      <c r="J131" s="486" t="b">
        <f t="shared" si="7"/>
        <v>0</v>
      </c>
      <c r="K131" s="486" t="str">
        <f t="shared" si="8"/>
        <v>a1N36000002QbauEAC</v>
      </c>
      <c r="L131" s="487" t="str">
        <f t="shared" ca="1" si="9"/>
        <v>71-Jan-19 to 30-Jun-19</v>
      </c>
      <c r="M131" s="488" t="s">
        <v>1165</v>
      </c>
      <c r="N131" s="479"/>
      <c r="O131" s="129"/>
      <c r="P131" s="129"/>
      <c r="Q131" s="129"/>
      <c r="AD131" s="480"/>
      <c r="AE131" s="480"/>
      <c r="AF131" s="480"/>
      <c r="AG131" s="480"/>
      <c r="AM131" s="5"/>
      <c r="AN131" s="5"/>
    </row>
    <row r="132" spans="1:40" ht="31.5" x14ac:dyDescent="0.25">
      <c r="A132" s="367">
        <v>7</v>
      </c>
      <c r="B132" s="386" t="str">
        <f t="shared" si="4"/>
        <v/>
      </c>
      <c r="C132" s="387" t="str">
        <f ca="1">TEXT(IFERROR(INDEX('Overview - Section A'!$A$38:$A$45,MATCH(G132,'Overview - Section A'!$U$38:$U$45,0)),""),"d-mmm-yy") &amp;" to " &amp; TEXT(IFERROR(INDEX('Overview - Section A'!$E$38:$E$45,MATCH(G132,'Overview - Section A'!$U$38:$U$45,0)),""),"d-mmm-yy")</f>
        <v>1-Jul-19 to 31-Dec-19</v>
      </c>
      <c r="D132" s="483"/>
      <c r="E132" s="483"/>
      <c r="F132" s="484" t="str">
        <f t="shared" si="5"/>
        <v/>
      </c>
      <c r="G132" s="485" t="s">
        <v>411</v>
      </c>
      <c r="H132" s="485"/>
      <c r="I132" s="486" t="b">
        <f t="shared" si="6"/>
        <v>1</v>
      </c>
      <c r="J132" s="486" t="b">
        <f t="shared" si="7"/>
        <v>0</v>
      </c>
      <c r="K132" s="486" t="str">
        <f t="shared" si="8"/>
        <v>a1N36000002QbauEAC</v>
      </c>
      <c r="L132" s="487" t="str">
        <f t="shared" ca="1" si="9"/>
        <v>71-Jul-19 to 31-Dec-19</v>
      </c>
      <c r="M132" s="488" t="s">
        <v>1166</v>
      </c>
      <c r="N132" s="479"/>
      <c r="O132" s="129"/>
      <c r="P132" s="129"/>
      <c r="Q132" s="129"/>
      <c r="AD132" s="480"/>
      <c r="AE132" s="480"/>
      <c r="AF132" s="480"/>
      <c r="AG132" s="480"/>
      <c r="AM132" s="5"/>
      <c r="AN132" s="5"/>
    </row>
    <row r="133" spans="1:40" ht="31.5" x14ac:dyDescent="0.25">
      <c r="A133" s="367">
        <v>7</v>
      </c>
      <c r="B133" s="386" t="str">
        <f t="shared" si="4"/>
        <v/>
      </c>
      <c r="C133" s="387" t="str">
        <f ca="1">TEXT(IFERROR(INDEX('Overview - Section A'!$A$38:$A$45,MATCH(G133,'Overview - Section A'!$U$38:$U$45,0)),""),"d-mmm-yy") &amp;" to " &amp; TEXT(IFERROR(INDEX('Overview - Section A'!$E$38:$E$45,MATCH(G133,'Overview - Section A'!$U$38:$U$45,0)),""),"d-mmm-yy")</f>
        <v>1-Jan-20 to 30-Jun-20</v>
      </c>
      <c r="D133" s="483"/>
      <c r="E133" s="483"/>
      <c r="F133" s="484" t="str">
        <f t="shared" si="5"/>
        <v/>
      </c>
      <c r="G133" s="485" t="s">
        <v>413</v>
      </c>
      <c r="H133" s="485"/>
      <c r="I133" s="486" t="b">
        <f t="shared" si="6"/>
        <v>1</v>
      </c>
      <c r="J133" s="486" t="b">
        <f t="shared" si="7"/>
        <v>0</v>
      </c>
      <c r="K133" s="486" t="str">
        <f t="shared" si="8"/>
        <v>a1N36000002QbauEAC</v>
      </c>
      <c r="L133" s="487" t="str">
        <f t="shared" ca="1" si="9"/>
        <v>71-Jan-20 to 30-Jun-20</v>
      </c>
      <c r="M133" s="488" t="s">
        <v>1167</v>
      </c>
      <c r="N133" s="479"/>
      <c r="O133" s="129"/>
      <c r="P133" s="129"/>
      <c r="Q133" s="129"/>
      <c r="AD133" s="480"/>
      <c r="AE133" s="480"/>
      <c r="AF133" s="480"/>
      <c r="AG133" s="480"/>
      <c r="AM133" s="5"/>
      <c r="AN133" s="5"/>
    </row>
    <row r="134" spans="1:40" ht="31.5" x14ac:dyDescent="0.25">
      <c r="A134" s="367">
        <v>7</v>
      </c>
      <c r="B134" s="386" t="str">
        <f t="shared" si="4"/>
        <v/>
      </c>
      <c r="C134" s="387" t="str">
        <f ca="1">TEXT(IFERROR(INDEX('Overview - Section A'!$A$38:$A$45,MATCH(G134,'Overview - Section A'!$U$38:$U$45,0)),""),"d-mmm-yy") &amp;" to " &amp; TEXT(IFERROR(INDEX('Overview - Section A'!$E$38:$E$45,MATCH(G134,'Overview - Section A'!$U$38:$U$45,0)),""),"d-mmm-yy")</f>
        <v>1-Jul-20 to 31-Dec-20</v>
      </c>
      <c r="D134" s="483"/>
      <c r="E134" s="483"/>
      <c r="F134" s="484" t="str">
        <f t="shared" si="5"/>
        <v/>
      </c>
      <c r="G134" s="485" t="s">
        <v>415</v>
      </c>
      <c r="H134" s="485"/>
      <c r="I134" s="486" t="b">
        <f t="shared" si="6"/>
        <v>1</v>
      </c>
      <c r="J134" s="486" t="b">
        <f t="shared" si="7"/>
        <v>0</v>
      </c>
      <c r="K134" s="486" t="str">
        <f t="shared" si="8"/>
        <v>a1N36000002QbauEAC</v>
      </c>
      <c r="L134" s="487" t="str">
        <f t="shared" ca="1" si="9"/>
        <v>71-Jul-20 to 31-Dec-20</v>
      </c>
      <c r="M134" s="488" t="s">
        <v>1168</v>
      </c>
      <c r="N134" s="479"/>
      <c r="O134" s="129"/>
      <c r="P134" s="129"/>
      <c r="Q134" s="129"/>
      <c r="AD134" s="480"/>
      <c r="AE134" s="480"/>
      <c r="AF134" s="480"/>
      <c r="AG134" s="480"/>
      <c r="AM134" s="5"/>
      <c r="AN134" s="5"/>
    </row>
    <row r="135" spans="1:40" ht="31.5" x14ac:dyDescent="0.25">
      <c r="A135" s="367">
        <v>7</v>
      </c>
      <c r="B135" s="386" t="str">
        <f t="shared" si="4"/>
        <v/>
      </c>
      <c r="C135" s="387" t="str">
        <f ca="1">TEXT(IFERROR(INDEX('Overview - Section A'!$A$38:$A$45,MATCH(G135,'Overview - Section A'!$U$38:$U$45,0)),""),"d-mmm-yy") &amp;" to " &amp; TEXT(IFERROR(INDEX('Overview - Section A'!$E$38:$E$45,MATCH(G135,'Overview - Section A'!$U$38:$U$45,0)),""),"d-mmm-yy")</f>
        <v>1-Jan-21 to 30-Jun-21</v>
      </c>
      <c r="D135" s="483"/>
      <c r="E135" s="483"/>
      <c r="F135" s="484" t="str">
        <f t="shared" si="5"/>
        <v/>
      </c>
      <c r="G135" s="485" t="s">
        <v>417</v>
      </c>
      <c r="H135" s="485"/>
      <c r="I135" s="486" t="b">
        <f t="shared" si="6"/>
        <v>1</v>
      </c>
      <c r="J135" s="486" t="b">
        <f t="shared" si="7"/>
        <v>0</v>
      </c>
      <c r="K135" s="486" t="str">
        <f t="shared" si="8"/>
        <v>a1N36000002QbauEAC</v>
      </c>
      <c r="L135" s="487" t="str">
        <f t="shared" ca="1" si="9"/>
        <v>71-Jan-21 to 30-Jun-21</v>
      </c>
      <c r="M135" s="488" t="s">
        <v>1169</v>
      </c>
      <c r="N135" s="479"/>
      <c r="O135" s="129"/>
      <c r="P135" s="129"/>
      <c r="Q135" s="129"/>
      <c r="AD135" s="480"/>
      <c r="AE135" s="480"/>
      <c r="AF135" s="480"/>
      <c r="AG135" s="480"/>
      <c r="AM135" s="5"/>
      <c r="AN135" s="5"/>
    </row>
    <row r="136" spans="1:40" ht="31.5" x14ac:dyDescent="0.25">
      <c r="A136" s="367">
        <v>8</v>
      </c>
      <c r="B136" s="386" t="str">
        <f t="shared" si="4"/>
        <v/>
      </c>
      <c r="C136" s="387" t="str">
        <f ca="1">TEXT(IFERROR(INDEX('Overview - Section A'!$A$38:$A$45,MATCH(G136,'Overview - Section A'!$U$38:$U$45,0)),""),"d-mmm-yy") &amp;" to " &amp; TEXT(IFERROR(INDEX('Overview - Section A'!$E$38:$E$45,MATCH(G136,'Overview - Section A'!$U$38:$U$45,0)),""),"d-mmm-yy")</f>
        <v>1-Jul-18 to 31-Dec-18</v>
      </c>
      <c r="D136" s="483"/>
      <c r="E136" s="483"/>
      <c r="F136" s="484" t="str">
        <f t="shared" si="5"/>
        <v/>
      </c>
      <c r="G136" s="485" t="s">
        <v>407</v>
      </c>
      <c r="H136" s="485"/>
      <c r="I136" s="486" t="b">
        <f t="shared" si="6"/>
        <v>1</v>
      </c>
      <c r="J136" s="486" t="b">
        <f t="shared" si="7"/>
        <v>0</v>
      </c>
      <c r="K136" s="486" t="str">
        <f t="shared" si="8"/>
        <v>a1N36000002QbavEAC</v>
      </c>
      <c r="L136" s="487" t="str">
        <f t="shared" ca="1" si="9"/>
        <v>81-Jul-18 to 31-Dec-18</v>
      </c>
      <c r="M136" s="488" t="s">
        <v>1170</v>
      </c>
      <c r="N136" s="479"/>
      <c r="O136" s="129"/>
      <c r="P136" s="129"/>
      <c r="Q136" s="129"/>
      <c r="AD136" s="480"/>
      <c r="AE136" s="480"/>
      <c r="AF136" s="480"/>
      <c r="AG136" s="480"/>
      <c r="AM136" s="5"/>
      <c r="AN136" s="5"/>
    </row>
    <row r="137" spans="1:40" ht="31.5" x14ac:dyDescent="0.25">
      <c r="A137" s="367">
        <v>8</v>
      </c>
      <c r="B137" s="386" t="str">
        <f t="shared" si="4"/>
        <v/>
      </c>
      <c r="C137" s="387" t="str">
        <f ca="1">TEXT(IFERROR(INDEX('Overview - Section A'!$A$38:$A$45,MATCH(G137,'Overview - Section A'!$U$38:$U$45,0)),""),"d-mmm-yy") &amp;" to " &amp; TEXT(IFERROR(INDEX('Overview - Section A'!$E$38:$E$45,MATCH(G137,'Overview - Section A'!$U$38:$U$45,0)),""),"d-mmm-yy")</f>
        <v>1-Jan-19 to 30-Jun-19</v>
      </c>
      <c r="D137" s="483"/>
      <c r="E137" s="483"/>
      <c r="F137" s="484" t="str">
        <f t="shared" si="5"/>
        <v/>
      </c>
      <c r="G137" s="485" t="s">
        <v>409</v>
      </c>
      <c r="H137" s="485"/>
      <c r="I137" s="486" t="b">
        <f t="shared" si="6"/>
        <v>1</v>
      </c>
      <c r="J137" s="486" t="b">
        <f t="shared" si="7"/>
        <v>0</v>
      </c>
      <c r="K137" s="486" t="str">
        <f t="shared" si="8"/>
        <v>a1N36000002QbavEAC</v>
      </c>
      <c r="L137" s="487" t="str">
        <f t="shared" ca="1" si="9"/>
        <v>81-Jan-19 to 30-Jun-19</v>
      </c>
      <c r="M137" s="488" t="s">
        <v>1171</v>
      </c>
      <c r="N137" s="479"/>
      <c r="O137" s="129"/>
      <c r="P137" s="129"/>
      <c r="Q137" s="129"/>
      <c r="AD137" s="480"/>
      <c r="AE137" s="480"/>
      <c r="AF137" s="480"/>
      <c r="AG137" s="480"/>
      <c r="AM137" s="5"/>
      <c r="AN137" s="5"/>
    </row>
    <row r="138" spans="1:40" ht="31.5" x14ac:dyDescent="0.25">
      <c r="A138" s="367">
        <v>8</v>
      </c>
      <c r="B138" s="386" t="str">
        <f t="shared" si="4"/>
        <v/>
      </c>
      <c r="C138" s="387" t="str">
        <f ca="1">TEXT(IFERROR(INDEX('Overview - Section A'!$A$38:$A$45,MATCH(G138,'Overview - Section A'!$U$38:$U$45,0)),""),"d-mmm-yy") &amp;" to " &amp; TEXT(IFERROR(INDEX('Overview - Section A'!$E$38:$E$45,MATCH(G138,'Overview - Section A'!$U$38:$U$45,0)),""),"d-mmm-yy")</f>
        <v>1-Jul-19 to 31-Dec-19</v>
      </c>
      <c r="D138" s="483"/>
      <c r="E138" s="483"/>
      <c r="F138" s="484" t="str">
        <f t="shared" si="5"/>
        <v/>
      </c>
      <c r="G138" s="485" t="s">
        <v>411</v>
      </c>
      <c r="H138" s="485"/>
      <c r="I138" s="486" t="b">
        <f t="shared" si="6"/>
        <v>1</v>
      </c>
      <c r="J138" s="486" t="b">
        <f t="shared" si="7"/>
        <v>0</v>
      </c>
      <c r="K138" s="486" t="str">
        <f t="shared" si="8"/>
        <v>a1N36000002QbavEAC</v>
      </c>
      <c r="L138" s="487" t="str">
        <f t="shared" ca="1" si="9"/>
        <v>81-Jul-19 to 31-Dec-19</v>
      </c>
      <c r="M138" s="488" t="s">
        <v>1172</v>
      </c>
      <c r="N138" s="479"/>
      <c r="O138" s="129"/>
      <c r="P138" s="129"/>
      <c r="Q138" s="129"/>
      <c r="AD138" s="480"/>
      <c r="AE138" s="480"/>
      <c r="AF138" s="480"/>
      <c r="AG138" s="480"/>
      <c r="AM138" s="5"/>
      <c r="AN138" s="5"/>
    </row>
    <row r="139" spans="1:40" ht="31.5" x14ac:dyDescent="0.25">
      <c r="A139" s="367">
        <v>8</v>
      </c>
      <c r="B139" s="386" t="str">
        <f t="shared" si="4"/>
        <v/>
      </c>
      <c r="C139" s="387" t="str">
        <f ca="1">TEXT(IFERROR(INDEX('Overview - Section A'!$A$38:$A$45,MATCH(G139,'Overview - Section A'!$U$38:$U$45,0)),""),"d-mmm-yy") &amp;" to " &amp; TEXT(IFERROR(INDEX('Overview - Section A'!$E$38:$E$45,MATCH(G139,'Overview - Section A'!$U$38:$U$45,0)),""),"d-mmm-yy")</f>
        <v>1-Jan-20 to 30-Jun-20</v>
      </c>
      <c r="D139" s="483"/>
      <c r="E139" s="483"/>
      <c r="F139" s="484" t="str">
        <f t="shared" si="5"/>
        <v/>
      </c>
      <c r="G139" s="485" t="s">
        <v>413</v>
      </c>
      <c r="H139" s="485"/>
      <c r="I139" s="486" t="b">
        <f t="shared" si="6"/>
        <v>1</v>
      </c>
      <c r="J139" s="486" t="b">
        <f t="shared" si="7"/>
        <v>0</v>
      </c>
      <c r="K139" s="486" t="str">
        <f t="shared" si="8"/>
        <v>a1N36000002QbavEAC</v>
      </c>
      <c r="L139" s="487" t="str">
        <f t="shared" ca="1" si="9"/>
        <v>81-Jan-20 to 30-Jun-20</v>
      </c>
      <c r="M139" s="488" t="s">
        <v>1173</v>
      </c>
      <c r="N139" s="479"/>
      <c r="O139" s="129"/>
      <c r="P139" s="129"/>
      <c r="Q139" s="129"/>
      <c r="AD139" s="480"/>
      <c r="AE139" s="480"/>
      <c r="AF139" s="480"/>
      <c r="AG139" s="480"/>
      <c r="AM139" s="5"/>
      <c r="AN139" s="5"/>
    </row>
    <row r="140" spans="1:40" ht="31.5" x14ac:dyDescent="0.25">
      <c r="A140" s="367">
        <v>8</v>
      </c>
      <c r="B140" s="386" t="str">
        <f t="shared" si="4"/>
        <v/>
      </c>
      <c r="C140" s="387" t="str">
        <f ca="1">TEXT(IFERROR(INDEX('Overview - Section A'!$A$38:$A$45,MATCH(G140,'Overview - Section A'!$U$38:$U$45,0)),""),"d-mmm-yy") &amp;" to " &amp; TEXT(IFERROR(INDEX('Overview - Section A'!$E$38:$E$45,MATCH(G140,'Overview - Section A'!$U$38:$U$45,0)),""),"d-mmm-yy")</f>
        <v>1-Jul-20 to 31-Dec-20</v>
      </c>
      <c r="D140" s="483"/>
      <c r="E140" s="483"/>
      <c r="F140" s="484" t="str">
        <f t="shared" si="5"/>
        <v/>
      </c>
      <c r="G140" s="485" t="s">
        <v>415</v>
      </c>
      <c r="H140" s="485"/>
      <c r="I140" s="486" t="b">
        <f t="shared" si="6"/>
        <v>1</v>
      </c>
      <c r="J140" s="486" t="b">
        <f t="shared" si="7"/>
        <v>0</v>
      </c>
      <c r="K140" s="486" t="str">
        <f t="shared" si="8"/>
        <v>a1N36000002QbavEAC</v>
      </c>
      <c r="L140" s="487" t="str">
        <f t="shared" ca="1" si="9"/>
        <v>81-Jul-20 to 31-Dec-20</v>
      </c>
      <c r="M140" s="488" t="s">
        <v>1174</v>
      </c>
      <c r="N140" s="479"/>
      <c r="O140" s="129"/>
      <c r="P140" s="129"/>
      <c r="Q140" s="129"/>
      <c r="AD140" s="480"/>
      <c r="AE140" s="480"/>
      <c r="AF140" s="480"/>
      <c r="AG140" s="480"/>
      <c r="AM140" s="5"/>
      <c r="AN140" s="5"/>
    </row>
    <row r="141" spans="1:40" ht="31.5" x14ac:dyDescent="0.25">
      <c r="A141" s="367">
        <v>8</v>
      </c>
      <c r="B141" s="386" t="str">
        <f t="shared" si="4"/>
        <v/>
      </c>
      <c r="C141" s="387" t="str">
        <f ca="1">TEXT(IFERROR(INDEX('Overview - Section A'!$A$38:$A$45,MATCH(G141,'Overview - Section A'!$U$38:$U$45,0)),""),"d-mmm-yy") &amp;" to " &amp; TEXT(IFERROR(INDEX('Overview - Section A'!$E$38:$E$45,MATCH(G141,'Overview - Section A'!$U$38:$U$45,0)),""),"d-mmm-yy")</f>
        <v>1-Jan-21 to 30-Jun-21</v>
      </c>
      <c r="D141" s="483"/>
      <c r="E141" s="483"/>
      <c r="F141" s="484" t="str">
        <f t="shared" si="5"/>
        <v/>
      </c>
      <c r="G141" s="485" t="s">
        <v>417</v>
      </c>
      <c r="H141" s="485"/>
      <c r="I141" s="486" t="b">
        <f t="shared" si="6"/>
        <v>1</v>
      </c>
      <c r="J141" s="486" t="b">
        <f t="shared" si="7"/>
        <v>0</v>
      </c>
      <c r="K141" s="486" t="str">
        <f t="shared" si="8"/>
        <v>a1N36000002QbavEAC</v>
      </c>
      <c r="L141" s="487" t="str">
        <f t="shared" ca="1" si="9"/>
        <v>81-Jan-21 to 30-Jun-21</v>
      </c>
      <c r="M141" s="488" t="s">
        <v>1175</v>
      </c>
      <c r="N141" s="479"/>
      <c r="O141" s="129"/>
      <c r="P141" s="129"/>
      <c r="Q141" s="129"/>
      <c r="AD141" s="480"/>
      <c r="AE141" s="480"/>
      <c r="AF141" s="480"/>
      <c r="AG141" s="480"/>
      <c r="AM141" s="5"/>
      <c r="AN141" s="5"/>
    </row>
    <row r="142" spans="1:40" ht="31.5" x14ac:dyDescent="0.25">
      <c r="A142" s="367">
        <v>9</v>
      </c>
      <c r="B142" s="386" t="str">
        <f t="shared" si="4"/>
        <v/>
      </c>
      <c r="C142" s="387" t="str">
        <f ca="1">TEXT(IFERROR(INDEX('Overview - Section A'!$A$38:$A$45,MATCH(G142,'Overview - Section A'!$U$38:$U$45,0)),""),"d-mmm-yy") &amp;" to " &amp; TEXT(IFERROR(INDEX('Overview - Section A'!$E$38:$E$45,MATCH(G142,'Overview - Section A'!$U$38:$U$45,0)),""),"d-mmm-yy")</f>
        <v>1-Jul-18 to 31-Dec-18</v>
      </c>
      <c r="D142" s="483"/>
      <c r="E142" s="483"/>
      <c r="F142" s="484" t="str">
        <f t="shared" si="5"/>
        <v/>
      </c>
      <c r="G142" s="485" t="s">
        <v>407</v>
      </c>
      <c r="H142" s="485"/>
      <c r="I142" s="486" t="b">
        <f t="shared" si="6"/>
        <v>1</v>
      </c>
      <c r="J142" s="486" t="b">
        <f t="shared" si="7"/>
        <v>0</v>
      </c>
      <c r="K142" s="486" t="str">
        <f t="shared" si="8"/>
        <v>a1N36000002QbawEAC</v>
      </c>
      <c r="L142" s="487" t="str">
        <f t="shared" ca="1" si="9"/>
        <v>91-Jul-18 to 31-Dec-18</v>
      </c>
      <c r="M142" s="488" t="s">
        <v>1176</v>
      </c>
      <c r="N142" s="479"/>
      <c r="O142" s="129"/>
      <c r="P142" s="129"/>
      <c r="Q142" s="129"/>
      <c r="AD142" s="480"/>
      <c r="AE142" s="480"/>
      <c r="AF142" s="480"/>
      <c r="AG142" s="480"/>
      <c r="AM142" s="5"/>
      <c r="AN142" s="5"/>
    </row>
    <row r="143" spans="1:40" ht="31.5" x14ac:dyDescent="0.25">
      <c r="A143" s="367">
        <v>9</v>
      </c>
      <c r="B143" s="386" t="str">
        <f t="shared" si="4"/>
        <v/>
      </c>
      <c r="C143" s="387" t="str">
        <f ca="1">TEXT(IFERROR(INDEX('Overview - Section A'!$A$38:$A$45,MATCH(G143,'Overview - Section A'!$U$38:$U$45,0)),""),"d-mmm-yy") &amp;" to " &amp; TEXT(IFERROR(INDEX('Overview - Section A'!$E$38:$E$45,MATCH(G143,'Overview - Section A'!$U$38:$U$45,0)),""),"d-mmm-yy")</f>
        <v>1-Jan-19 to 30-Jun-19</v>
      </c>
      <c r="D143" s="483"/>
      <c r="E143" s="483"/>
      <c r="F143" s="484" t="str">
        <f t="shared" si="5"/>
        <v/>
      </c>
      <c r="G143" s="485" t="s">
        <v>409</v>
      </c>
      <c r="H143" s="485"/>
      <c r="I143" s="486" t="b">
        <f t="shared" si="6"/>
        <v>1</v>
      </c>
      <c r="J143" s="486" t="b">
        <f t="shared" si="7"/>
        <v>0</v>
      </c>
      <c r="K143" s="486" t="str">
        <f t="shared" si="8"/>
        <v>a1N36000002QbawEAC</v>
      </c>
      <c r="L143" s="487" t="str">
        <f t="shared" ca="1" si="9"/>
        <v>91-Jan-19 to 30-Jun-19</v>
      </c>
      <c r="M143" s="488" t="s">
        <v>1177</v>
      </c>
      <c r="N143" s="479"/>
      <c r="O143" s="129"/>
      <c r="P143" s="129"/>
      <c r="Q143" s="129"/>
      <c r="AD143" s="480"/>
      <c r="AE143" s="480"/>
      <c r="AF143" s="480"/>
      <c r="AG143" s="480"/>
      <c r="AM143" s="5"/>
      <c r="AN143" s="5"/>
    </row>
    <row r="144" spans="1:40" ht="31.5" x14ac:dyDescent="0.25">
      <c r="A144" s="367">
        <v>9</v>
      </c>
      <c r="B144" s="386" t="str">
        <f t="shared" si="4"/>
        <v/>
      </c>
      <c r="C144" s="387" t="str">
        <f ca="1">TEXT(IFERROR(INDEX('Overview - Section A'!$A$38:$A$45,MATCH(G144,'Overview - Section A'!$U$38:$U$45,0)),""),"d-mmm-yy") &amp;" to " &amp; TEXT(IFERROR(INDEX('Overview - Section A'!$E$38:$E$45,MATCH(G144,'Overview - Section A'!$U$38:$U$45,0)),""),"d-mmm-yy")</f>
        <v>1-Jul-19 to 31-Dec-19</v>
      </c>
      <c r="D144" s="483"/>
      <c r="E144" s="483"/>
      <c r="F144" s="484" t="str">
        <f t="shared" si="5"/>
        <v/>
      </c>
      <c r="G144" s="485" t="s">
        <v>411</v>
      </c>
      <c r="H144" s="485"/>
      <c r="I144" s="486" t="b">
        <f t="shared" si="6"/>
        <v>1</v>
      </c>
      <c r="J144" s="486" t="b">
        <f t="shared" si="7"/>
        <v>0</v>
      </c>
      <c r="K144" s="486" t="str">
        <f t="shared" si="8"/>
        <v>a1N36000002QbawEAC</v>
      </c>
      <c r="L144" s="487" t="str">
        <f t="shared" ca="1" si="9"/>
        <v>91-Jul-19 to 31-Dec-19</v>
      </c>
      <c r="M144" s="488" t="s">
        <v>1178</v>
      </c>
      <c r="N144" s="479"/>
      <c r="O144" s="129"/>
      <c r="P144" s="129"/>
      <c r="Q144" s="129"/>
      <c r="AD144" s="480"/>
      <c r="AE144" s="480"/>
      <c r="AF144" s="480"/>
      <c r="AG144" s="480"/>
      <c r="AM144" s="5"/>
      <c r="AN144" s="5"/>
    </row>
    <row r="145" spans="1:40" ht="31.5" x14ac:dyDescent="0.25">
      <c r="A145" s="367">
        <v>9</v>
      </c>
      <c r="B145" s="386" t="str">
        <f t="shared" si="4"/>
        <v/>
      </c>
      <c r="C145" s="387" t="str">
        <f ca="1">TEXT(IFERROR(INDEX('Overview - Section A'!$A$38:$A$45,MATCH(G145,'Overview - Section A'!$U$38:$U$45,0)),""),"d-mmm-yy") &amp;" to " &amp; TEXT(IFERROR(INDEX('Overview - Section A'!$E$38:$E$45,MATCH(G145,'Overview - Section A'!$U$38:$U$45,0)),""),"d-mmm-yy")</f>
        <v>1-Jan-20 to 30-Jun-20</v>
      </c>
      <c r="D145" s="483"/>
      <c r="E145" s="483"/>
      <c r="F145" s="484" t="str">
        <f t="shared" si="5"/>
        <v/>
      </c>
      <c r="G145" s="485" t="s">
        <v>413</v>
      </c>
      <c r="H145" s="485"/>
      <c r="I145" s="486" t="b">
        <f t="shared" si="6"/>
        <v>1</v>
      </c>
      <c r="J145" s="486" t="b">
        <f t="shared" si="7"/>
        <v>0</v>
      </c>
      <c r="K145" s="486" t="str">
        <f t="shared" si="8"/>
        <v>a1N36000002QbawEAC</v>
      </c>
      <c r="L145" s="487" t="str">
        <f t="shared" ca="1" si="9"/>
        <v>91-Jan-20 to 30-Jun-20</v>
      </c>
      <c r="M145" s="488" t="s">
        <v>1179</v>
      </c>
      <c r="N145" s="479"/>
      <c r="O145" s="129"/>
      <c r="P145" s="129"/>
      <c r="Q145" s="129"/>
      <c r="AD145" s="480"/>
      <c r="AE145" s="480"/>
      <c r="AF145" s="480"/>
      <c r="AG145" s="480"/>
      <c r="AM145" s="5"/>
      <c r="AN145" s="5"/>
    </row>
    <row r="146" spans="1:40" ht="31.5" x14ac:dyDescent="0.25">
      <c r="A146" s="367">
        <v>9</v>
      </c>
      <c r="B146" s="386" t="str">
        <f t="shared" si="4"/>
        <v/>
      </c>
      <c r="C146" s="387" t="str">
        <f ca="1">TEXT(IFERROR(INDEX('Overview - Section A'!$A$38:$A$45,MATCH(G146,'Overview - Section A'!$U$38:$U$45,0)),""),"d-mmm-yy") &amp;" to " &amp; TEXT(IFERROR(INDEX('Overview - Section A'!$E$38:$E$45,MATCH(G146,'Overview - Section A'!$U$38:$U$45,0)),""),"d-mmm-yy")</f>
        <v>1-Jul-20 to 31-Dec-20</v>
      </c>
      <c r="D146" s="483"/>
      <c r="E146" s="483"/>
      <c r="F146" s="484" t="str">
        <f t="shared" si="5"/>
        <v/>
      </c>
      <c r="G146" s="485" t="s">
        <v>415</v>
      </c>
      <c r="H146" s="485"/>
      <c r="I146" s="486" t="b">
        <f t="shared" si="6"/>
        <v>1</v>
      </c>
      <c r="J146" s="486" t="b">
        <f t="shared" si="7"/>
        <v>0</v>
      </c>
      <c r="K146" s="486" t="str">
        <f t="shared" si="8"/>
        <v>a1N36000002QbawEAC</v>
      </c>
      <c r="L146" s="487" t="str">
        <f t="shared" ca="1" si="9"/>
        <v>91-Jul-20 to 31-Dec-20</v>
      </c>
      <c r="M146" s="488" t="s">
        <v>1180</v>
      </c>
      <c r="N146" s="479"/>
      <c r="O146" s="129"/>
      <c r="P146" s="129"/>
      <c r="Q146" s="129"/>
      <c r="AD146" s="480"/>
      <c r="AE146" s="480"/>
      <c r="AF146" s="480"/>
      <c r="AG146" s="480"/>
      <c r="AM146" s="5"/>
      <c r="AN146" s="5"/>
    </row>
    <row r="147" spans="1:40" ht="31.5" x14ac:dyDescent="0.25">
      <c r="A147" s="367">
        <v>9</v>
      </c>
      <c r="B147" s="386" t="str">
        <f t="shared" si="4"/>
        <v/>
      </c>
      <c r="C147" s="387" t="str">
        <f ca="1">TEXT(IFERROR(INDEX('Overview - Section A'!$A$38:$A$45,MATCH(G147,'Overview - Section A'!$U$38:$U$45,0)),""),"d-mmm-yy") &amp;" to " &amp; TEXT(IFERROR(INDEX('Overview - Section A'!$E$38:$E$45,MATCH(G147,'Overview - Section A'!$U$38:$U$45,0)),""),"d-mmm-yy")</f>
        <v>1-Jan-21 to 30-Jun-21</v>
      </c>
      <c r="D147" s="483"/>
      <c r="E147" s="483"/>
      <c r="F147" s="484" t="str">
        <f t="shared" si="5"/>
        <v/>
      </c>
      <c r="G147" s="485" t="s">
        <v>417</v>
      </c>
      <c r="H147" s="485"/>
      <c r="I147" s="486" t="b">
        <f t="shared" si="6"/>
        <v>1</v>
      </c>
      <c r="J147" s="486" t="b">
        <f t="shared" si="7"/>
        <v>0</v>
      </c>
      <c r="K147" s="486" t="str">
        <f t="shared" si="8"/>
        <v>a1N36000002QbawEAC</v>
      </c>
      <c r="L147" s="487" t="str">
        <f t="shared" ca="1" si="9"/>
        <v>91-Jan-21 to 30-Jun-21</v>
      </c>
      <c r="M147" s="488" t="s">
        <v>1181</v>
      </c>
      <c r="N147" s="479"/>
      <c r="O147" s="129"/>
      <c r="P147" s="129"/>
      <c r="Q147" s="129"/>
      <c r="AD147" s="480"/>
      <c r="AE147" s="480"/>
      <c r="AF147" s="480"/>
      <c r="AG147" s="480"/>
      <c r="AM147" s="5"/>
      <c r="AN147" s="5"/>
    </row>
    <row r="148" spans="1:40" ht="31.5" x14ac:dyDescent="0.25">
      <c r="A148" s="367">
        <v>10</v>
      </c>
      <c r="B148" s="386" t="str">
        <f t="shared" si="4"/>
        <v/>
      </c>
      <c r="C148" s="387" t="str">
        <f ca="1">TEXT(IFERROR(INDEX('Overview - Section A'!$A$38:$A$45,MATCH(G148,'Overview - Section A'!$U$38:$U$45,0)),""),"d-mmm-yy") &amp;" to " &amp; TEXT(IFERROR(INDEX('Overview - Section A'!$E$38:$E$45,MATCH(G148,'Overview - Section A'!$U$38:$U$45,0)),""),"d-mmm-yy")</f>
        <v>1-Jul-18 to 31-Dec-18</v>
      </c>
      <c r="D148" s="483"/>
      <c r="E148" s="483"/>
      <c r="F148" s="484" t="str">
        <f t="shared" si="5"/>
        <v/>
      </c>
      <c r="G148" s="485" t="s">
        <v>407</v>
      </c>
      <c r="H148" s="485"/>
      <c r="I148" s="486" t="b">
        <f t="shared" si="6"/>
        <v>1</v>
      </c>
      <c r="J148" s="486" t="b">
        <f t="shared" si="7"/>
        <v>0</v>
      </c>
      <c r="K148" s="486" t="str">
        <f t="shared" si="8"/>
        <v>a1N36000002QbaxEAC</v>
      </c>
      <c r="L148" s="487" t="str">
        <f t="shared" ca="1" si="9"/>
        <v>101-Jul-18 to 31-Dec-18</v>
      </c>
      <c r="M148" s="488" t="s">
        <v>1182</v>
      </c>
      <c r="N148" s="479"/>
      <c r="O148" s="129"/>
      <c r="P148" s="129"/>
      <c r="Q148" s="129"/>
      <c r="AD148" s="480"/>
      <c r="AE148" s="480"/>
      <c r="AF148" s="480"/>
      <c r="AG148" s="480"/>
      <c r="AM148" s="5"/>
      <c r="AN148" s="5"/>
    </row>
    <row r="149" spans="1:40" ht="31.5" x14ac:dyDescent="0.25">
      <c r="A149" s="367">
        <v>10</v>
      </c>
      <c r="B149" s="386" t="str">
        <f t="shared" si="4"/>
        <v/>
      </c>
      <c r="C149" s="387" t="str">
        <f ca="1">TEXT(IFERROR(INDEX('Overview - Section A'!$A$38:$A$45,MATCH(G149,'Overview - Section A'!$U$38:$U$45,0)),""),"d-mmm-yy") &amp;" to " &amp; TEXT(IFERROR(INDEX('Overview - Section A'!$E$38:$E$45,MATCH(G149,'Overview - Section A'!$U$38:$U$45,0)),""),"d-mmm-yy")</f>
        <v>1-Jan-19 to 30-Jun-19</v>
      </c>
      <c r="D149" s="483"/>
      <c r="E149" s="483"/>
      <c r="F149" s="484" t="str">
        <f t="shared" si="5"/>
        <v/>
      </c>
      <c r="G149" s="485" t="s">
        <v>409</v>
      </c>
      <c r="H149" s="485"/>
      <c r="I149" s="486" t="b">
        <f t="shared" si="6"/>
        <v>1</v>
      </c>
      <c r="J149" s="486" t="b">
        <f t="shared" si="7"/>
        <v>0</v>
      </c>
      <c r="K149" s="486" t="str">
        <f t="shared" si="8"/>
        <v>a1N36000002QbaxEAC</v>
      </c>
      <c r="L149" s="487" t="str">
        <f t="shared" ca="1" si="9"/>
        <v>101-Jan-19 to 30-Jun-19</v>
      </c>
      <c r="M149" s="488" t="s">
        <v>1183</v>
      </c>
      <c r="N149" s="479"/>
      <c r="O149" s="129"/>
      <c r="P149" s="129"/>
      <c r="Q149" s="129"/>
      <c r="AD149" s="480"/>
      <c r="AE149" s="480"/>
      <c r="AF149" s="480"/>
      <c r="AG149" s="480"/>
      <c r="AM149" s="5"/>
      <c r="AN149" s="5"/>
    </row>
    <row r="150" spans="1:40" ht="31.5" x14ac:dyDescent="0.25">
      <c r="A150" s="367">
        <v>10</v>
      </c>
      <c r="B150" s="386" t="str">
        <f t="shared" si="4"/>
        <v/>
      </c>
      <c r="C150" s="387" t="str">
        <f ca="1">TEXT(IFERROR(INDEX('Overview - Section A'!$A$38:$A$45,MATCH(G150,'Overview - Section A'!$U$38:$U$45,0)),""),"d-mmm-yy") &amp;" to " &amp; TEXT(IFERROR(INDEX('Overview - Section A'!$E$38:$E$45,MATCH(G150,'Overview - Section A'!$U$38:$U$45,0)),""),"d-mmm-yy")</f>
        <v>1-Jul-19 to 31-Dec-19</v>
      </c>
      <c r="D150" s="483"/>
      <c r="E150" s="483"/>
      <c r="F150" s="484" t="str">
        <f t="shared" si="5"/>
        <v/>
      </c>
      <c r="G150" s="485" t="s">
        <v>411</v>
      </c>
      <c r="H150" s="485"/>
      <c r="I150" s="486" t="b">
        <f t="shared" si="6"/>
        <v>1</v>
      </c>
      <c r="J150" s="486" t="b">
        <f t="shared" si="7"/>
        <v>0</v>
      </c>
      <c r="K150" s="486" t="str">
        <f t="shared" si="8"/>
        <v>a1N36000002QbaxEAC</v>
      </c>
      <c r="L150" s="487" t="str">
        <f t="shared" ca="1" si="9"/>
        <v>101-Jul-19 to 31-Dec-19</v>
      </c>
      <c r="M150" s="488" t="s">
        <v>1184</v>
      </c>
      <c r="N150" s="479"/>
      <c r="O150" s="129"/>
      <c r="P150" s="129"/>
      <c r="Q150" s="129"/>
      <c r="AD150" s="480"/>
      <c r="AE150" s="480"/>
      <c r="AF150" s="480"/>
      <c r="AG150" s="480"/>
      <c r="AM150" s="5"/>
      <c r="AN150" s="5"/>
    </row>
    <row r="151" spans="1:40" ht="31.5" x14ac:dyDescent="0.25">
      <c r="A151" s="367">
        <v>10</v>
      </c>
      <c r="B151" s="386" t="str">
        <f t="shared" si="4"/>
        <v/>
      </c>
      <c r="C151" s="387" t="str">
        <f ca="1">TEXT(IFERROR(INDEX('Overview - Section A'!$A$38:$A$45,MATCH(G151,'Overview - Section A'!$U$38:$U$45,0)),""),"d-mmm-yy") &amp;" to " &amp; TEXT(IFERROR(INDEX('Overview - Section A'!$E$38:$E$45,MATCH(G151,'Overview - Section A'!$U$38:$U$45,0)),""),"d-mmm-yy")</f>
        <v>1-Jan-20 to 30-Jun-20</v>
      </c>
      <c r="D151" s="483"/>
      <c r="E151" s="483"/>
      <c r="F151" s="484" t="str">
        <f t="shared" si="5"/>
        <v/>
      </c>
      <c r="G151" s="485" t="s">
        <v>413</v>
      </c>
      <c r="H151" s="485"/>
      <c r="I151" s="486" t="b">
        <f t="shared" si="6"/>
        <v>1</v>
      </c>
      <c r="J151" s="486" t="b">
        <f t="shared" si="7"/>
        <v>0</v>
      </c>
      <c r="K151" s="486" t="str">
        <f t="shared" si="8"/>
        <v>a1N36000002QbaxEAC</v>
      </c>
      <c r="L151" s="487" t="str">
        <f t="shared" ca="1" si="9"/>
        <v>101-Jan-20 to 30-Jun-20</v>
      </c>
      <c r="M151" s="488" t="s">
        <v>1185</v>
      </c>
      <c r="N151" s="479"/>
      <c r="O151" s="129"/>
      <c r="P151" s="129"/>
      <c r="Q151" s="129"/>
      <c r="AD151" s="480"/>
      <c r="AE151" s="480"/>
      <c r="AF151" s="480"/>
      <c r="AG151" s="480"/>
      <c r="AM151" s="5"/>
      <c r="AN151" s="5"/>
    </row>
    <row r="152" spans="1:40" ht="31.5" x14ac:dyDescent="0.25">
      <c r="A152" s="367">
        <v>10</v>
      </c>
      <c r="B152" s="386" t="str">
        <f t="shared" si="4"/>
        <v/>
      </c>
      <c r="C152" s="387" t="str">
        <f ca="1">TEXT(IFERROR(INDEX('Overview - Section A'!$A$38:$A$45,MATCH(G152,'Overview - Section A'!$U$38:$U$45,0)),""),"d-mmm-yy") &amp;" to " &amp; TEXT(IFERROR(INDEX('Overview - Section A'!$E$38:$E$45,MATCH(G152,'Overview - Section A'!$U$38:$U$45,0)),""),"d-mmm-yy")</f>
        <v>1-Jul-20 to 31-Dec-20</v>
      </c>
      <c r="D152" s="483"/>
      <c r="E152" s="483"/>
      <c r="F152" s="484" t="str">
        <f t="shared" si="5"/>
        <v/>
      </c>
      <c r="G152" s="485" t="s">
        <v>415</v>
      </c>
      <c r="H152" s="485"/>
      <c r="I152" s="486" t="b">
        <f t="shared" si="6"/>
        <v>1</v>
      </c>
      <c r="J152" s="486" t="b">
        <f t="shared" si="7"/>
        <v>0</v>
      </c>
      <c r="K152" s="486" t="str">
        <f t="shared" si="8"/>
        <v>a1N36000002QbaxEAC</v>
      </c>
      <c r="L152" s="487" t="str">
        <f t="shared" ca="1" si="9"/>
        <v>101-Jul-20 to 31-Dec-20</v>
      </c>
      <c r="M152" s="488" t="s">
        <v>1186</v>
      </c>
      <c r="N152" s="479"/>
      <c r="O152" s="129"/>
      <c r="P152" s="129"/>
      <c r="Q152" s="129"/>
      <c r="AD152" s="480"/>
      <c r="AE152" s="480"/>
      <c r="AF152" s="480"/>
      <c r="AG152" s="480"/>
      <c r="AM152" s="5"/>
      <c r="AN152" s="5"/>
    </row>
    <row r="153" spans="1:40" ht="31.5" x14ac:dyDescent="0.25">
      <c r="A153" s="367">
        <v>10</v>
      </c>
      <c r="B153" s="386" t="str">
        <f t="shared" si="4"/>
        <v/>
      </c>
      <c r="C153" s="387" t="str">
        <f ca="1">TEXT(IFERROR(INDEX('Overview - Section A'!$A$38:$A$45,MATCH(G153,'Overview - Section A'!$U$38:$U$45,0)),""),"d-mmm-yy") &amp;" to " &amp; TEXT(IFERROR(INDEX('Overview - Section A'!$E$38:$E$45,MATCH(G153,'Overview - Section A'!$U$38:$U$45,0)),""),"d-mmm-yy")</f>
        <v>1-Jan-21 to 30-Jun-21</v>
      </c>
      <c r="D153" s="483"/>
      <c r="E153" s="483"/>
      <c r="F153" s="484" t="str">
        <f t="shared" si="5"/>
        <v/>
      </c>
      <c r="G153" s="485" t="s">
        <v>417</v>
      </c>
      <c r="H153" s="485"/>
      <c r="I153" s="486" t="b">
        <f t="shared" si="6"/>
        <v>1</v>
      </c>
      <c r="J153" s="486" t="b">
        <f t="shared" si="7"/>
        <v>0</v>
      </c>
      <c r="K153" s="486" t="str">
        <f t="shared" si="8"/>
        <v>a1N36000002QbaxEAC</v>
      </c>
      <c r="L153" s="487" t="str">
        <f t="shared" ca="1" si="9"/>
        <v>101-Jan-21 to 30-Jun-21</v>
      </c>
      <c r="M153" s="488" t="s">
        <v>1187</v>
      </c>
      <c r="N153" s="479"/>
      <c r="O153" s="129"/>
      <c r="P153" s="129"/>
      <c r="Q153" s="129"/>
      <c r="AD153" s="480"/>
      <c r="AE153" s="480"/>
      <c r="AF153" s="480"/>
      <c r="AG153" s="480"/>
      <c r="AM153" s="5"/>
      <c r="AN153" s="5"/>
    </row>
    <row r="154" spans="1:40" ht="31.5" x14ac:dyDescent="0.25">
      <c r="A154" s="367">
        <v>11</v>
      </c>
      <c r="B154" s="386" t="str">
        <f t="shared" si="4"/>
        <v/>
      </c>
      <c r="C154" s="387" t="str">
        <f ca="1">TEXT(IFERROR(INDEX('Overview - Section A'!$A$38:$A$45,MATCH(G154,'Overview - Section A'!$U$38:$U$45,0)),""),"d-mmm-yy") &amp;" to " &amp; TEXT(IFERROR(INDEX('Overview - Section A'!$E$38:$E$45,MATCH(G154,'Overview - Section A'!$U$38:$U$45,0)),""),"d-mmm-yy")</f>
        <v>1-Jul-18 to 31-Dec-18</v>
      </c>
      <c r="D154" s="483"/>
      <c r="E154" s="483"/>
      <c r="F154" s="484" t="str">
        <f t="shared" si="5"/>
        <v/>
      </c>
      <c r="G154" s="485" t="s">
        <v>407</v>
      </c>
      <c r="H154" s="485"/>
      <c r="I154" s="486" t="b">
        <f t="shared" si="6"/>
        <v>1</v>
      </c>
      <c r="J154" s="486" t="b">
        <f t="shared" si="7"/>
        <v>0</v>
      </c>
      <c r="K154" s="486" t="str">
        <f t="shared" si="8"/>
        <v>a1N36000002QbayEAC</v>
      </c>
      <c r="L154" s="487" t="str">
        <f t="shared" ca="1" si="9"/>
        <v>111-Jul-18 to 31-Dec-18</v>
      </c>
      <c r="M154" s="488" t="s">
        <v>1188</v>
      </c>
      <c r="N154" s="479"/>
      <c r="O154" s="129"/>
      <c r="P154" s="129"/>
      <c r="Q154" s="129"/>
      <c r="AD154" s="480"/>
      <c r="AE154" s="480"/>
      <c r="AF154" s="480"/>
      <c r="AG154" s="480"/>
      <c r="AM154" s="5"/>
      <c r="AN154" s="5"/>
    </row>
    <row r="155" spans="1:40" ht="31.5" x14ac:dyDescent="0.25">
      <c r="A155" s="367">
        <v>11</v>
      </c>
      <c r="B155" s="386" t="str">
        <f t="shared" si="4"/>
        <v/>
      </c>
      <c r="C155" s="387" t="str">
        <f ca="1">TEXT(IFERROR(INDEX('Overview - Section A'!$A$38:$A$45,MATCH(G155,'Overview - Section A'!$U$38:$U$45,0)),""),"d-mmm-yy") &amp;" to " &amp; TEXT(IFERROR(INDEX('Overview - Section A'!$E$38:$E$45,MATCH(G155,'Overview - Section A'!$U$38:$U$45,0)),""),"d-mmm-yy")</f>
        <v>1-Jan-19 to 30-Jun-19</v>
      </c>
      <c r="D155" s="483"/>
      <c r="E155" s="483"/>
      <c r="F155" s="484" t="str">
        <f t="shared" si="5"/>
        <v/>
      </c>
      <c r="G155" s="485" t="s">
        <v>409</v>
      </c>
      <c r="H155" s="485"/>
      <c r="I155" s="486" t="b">
        <f t="shared" si="6"/>
        <v>1</v>
      </c>
      <c r="J155" s="486" t="b">
        <f t="shared" si="7"/>
        <v>0</v>
      </c>
      <c r="K155" s="486" t="str">
        <f t="shared" si="8"/>
        <v>a1N36000002QbayEAC</v>
      </c>
      <c r="L155" s="487" t="str">
        <f t="shared" ca="1" si="9"/>
        <v>111-Jan-19 to 30-Jun-19</v>
      </c>
      <c r="M155" s="488" t="s">
        <v>1189</v>
      </c>
      <c r="N155" s="479"/>
      <c r="O155" s="129"/>
      <c r="P155" s="129"/>
      <c r="Q155" s="129"/>
      <c r="AD155" s="480"/>
      <c r="AE155" s="480"/>
      <c r="AF155" s="480"/>
      <c r="AG155" s="480"/>
      <c r="AM155" s="5"/>
      <c r="AN155" s="5"/>
    </row>
    <row r="156" spans="1:40" ht="31.5" x14ac:dyDescent="0.25">
      <c r="A156" s="367">
        <v>11</v>
      </c>
      <c r="B156" s="386" t="str">
        <f t="shared" si="4"/>
        <v/>
      </c>
      <c r="C156" s="387" t="str">
        <f ca="1">TEXT(IFERROR(INDEX('Overview - Section A'!$A$38:$A$45,MATCH(G156,'Overview - Section A'!$U$38:$U$45,0)),""),"d-mmm-yy") &amp;" to " &amp; TEXT(IFERROR(INDEX('Overview - Section A'!$E$38:$E$45,MATCH(G156,'Overview - Section A'!$U$38:$U$45,0)),""),"d-mmm-yy")</f>
        <v>1-Jul-19 to 31-Dec-19</v>
      </c>
      <c r="D156" s="483"/>
      <c r="E156" s="483"/>
      <c r="F156" s="484" t="str">
        <f t="shared" si="5"/>
        <v/>
      </c>
      <c r="G156" s="485" t="s">
        <v>411</v>
      </c>
      <c r="H156" s="485"/>
      <c r="I156" s="486" t="b">
        <f t="shared" si="6"/>
        <v>1</v>
      </c>
      <c r="J156" s="486" t="b">
        <f t="shared" si="7"/>
        <v>0</v>
      </c>
      <c r="K156" s="486" t="str">
        <f t="shared" si="8"/>
        <v>a1N36000002QbayEAC</v>
      </c>
      <c r="L156" s="487" t="str">
        <f t="shared" ca="1" si="9"/>
        <v>111-Jul-19 to 31-Dec-19</v>
      </c>
      <c r="M156" s="488" t="s">
        <v>1190</v>
      </c>
      <c r="N156" s="479"/>
      <c r="O156" s="129"/>
      <c r="P156" s="129"/>
      <c r="Q156" s="129"/>
      <c r="AD156" s="480"/>
      <c r="AE156" s="480"/>
      <c r="AF156" s="480"/>
      <c r="AG156" s="480"/>
      <c r="AM156" s="5"/>
      <c r="AN156" s="5"/>
    </row>
    <row r="157" spans="1:40" ht="31.5" x14ac:dyDescent="0.25">
      <c r="A157" s="367">
        <v>11</v>
      </c>
      <c r="B157" s="386" t="str">
        <f t="shared" si="4"/>
        <v/>
      </c>
      <c r="C157" s="387" t="str">
        <f ca="1">TEXT(IFERROR(INDEX('Overview - Section A'!$A$38:$A$45,MATCH(G157,'Overview - Section A'!$U$38:$U$45,0)),""),"d-mmm-yy") &amp;" to " &amp; TEXT(IFERROR(INDEX('Overview - Section A'!$E$38:$E$45,MATCH(G157,'Overview - Section A'!$U$38:$U$45,0)),""),"d-mmm-yy")</f>
        <v>1-Jan-20 to 30-Jun-20</v>
      </c>
      <c r="D157" s="483"/>
      <c r="E157" s="483"/>
      <c r="F157" s="484" t="str">
        <f t="shared" si="5"/>
        <v/>
      </c>
      <c r="G157" s="485" t="s">
        <v>413</v>
      </c>
      <c r="H157" s="485"/>
      <c r="I157" s="486" t="b">
        <f t="shared" si="6"/>
        <v>1</v>
      </c>
      <c r="J157" s="486" t="b">
        <f t="shared" si="7"/>
        <v>0</v>
      </c>
      <c r="K157" s="486" t="str">
        <f t="shared" si="8"/>
        <v>a1N36000002QbayEAC</v>
      </c>
      <c r="L157" s="487" t="str">
        <f t="shared" ca="1" si="9"/>
        <v>111-Jan-20 to 30-Jun-20</v>
      </c>
      <c r="M157" s="488" t="s">
        <v>1191</v>
      </c>
      <c r="N157" s="479"/>
      <c r="O157" s="129"/>
      <c r="P157" s="129"/>
      <c r="Q157" s="129"/>
      <c r="AD157" s="480"/>
      <c r="AE157" s="480"/>
      <c r="AF157" s="480"/>
      <c r="AG157" s="480"/>
      <c r="AM157" s="5"/>
      <c r="AN157" s="5"/>
    </row>
    <row r="158" spans="1:40" ht="31.5" x14ac:dyDescent="0.25">
      <c r="A158" s="367">
        <v>11</v>
      </c>
      <c r="B158" s="386" t="str">
        <f t="shared" ref="B158:B221" si="10">IF(A158=A157,"",IF(VLOOKUP(A158,$A$8:$D$90,4,FALSE)=0,"",VLOOKUP(A158,$A$8:$D$90,4,FALSE)))</f>
        <v/>
      </c>
      <c r="C158" s="387" t="str">
        <f ca="1">TEXT(IFERROR(INDEX('Overview - Section A'!$A$38:$A$45,MATCH(G158,'Overview - Section A'!$U$38:$U$45,0)),""),"d-mmm-yy") &amp;" to " &amp; TEXT(IFERROR(INDEX('Overview - Section A'!$E$38:$E$45,MATCH(G158,'Overview - Section A'!$U$38:$U$45,0)),""),"d-mmm-yy")</f>
        <v>1-Jul-20 to 31-Dec-20</v>
      </c>
      <c r="D158" s="483"/>
      <c r="E158" s="483"/>
      <c r="F158" s="484" t="str">
        <f t="shared" ref="F158:F221" si="11">IF(VLOOKUP(A158,$A$8:$D$90,4,FALSE)=0,"",VLOOKUP(A158,$A$8:$D$90,4,FALSE))</f>
        <v/>
      </c>
      <c r="G158" s="485" t="s">
        <v>415</v>
      </c>
      <c r="H158" s="485"/>
      <c r="I158" s="486" t="b">
        <f t="shared" ref="I158:I221" si="12">IFERROR(TRUE,FALSE)</f>
        <v>1</v>
      </c>
      <c r="J158" s="486" t="b">
        <f t="shared" ref="J158:J221" si="13">IFERROR(IF(OR(D158&lt;&gt;"",E158&lt;&gt;""),TRUE,FALSE),FALSE)</f>
        <v>0</v>
      </c>
      <c r="K158" s="486" t="str">
        <f t="shared" ref="K158:K221" si="14">IFERROR(VLOOKUP(A158,$A$8:$T$90,20,FALSE),"")</f>
        <v>a1N36000002QbayEAC</v>
      </c>
      <c r="L158" s="487" t="str">
        <f t="shared" ref="L158:L221" ca="1" si="15">CONCATENATE(A158,C158)</f>
        <v>111-Jul-20 to 31-Dec-20</v>
      </c>
      <c r="M158" s="488" t="s">
        <v>1192</v>
      </c>
      <c r="N158" s="479"/>
      <c r="O158" s="129"/>
      <c r="P158" s="129"/>
      <c r="Q158" s="129"/>
      <c r="AD158" s="480"/>
      <c r="AE158" s="480"/>
      <c r="AF158" s="480"/>
      <c r="AG158" s="480"/>
      <c r="AM158" s="5"/>
      <c r="AN158" s="5"/>
    </row>
    <row r="159" spans="1:40" ht="31.5" x14ac:dyDescent="0.25">
      <c r="A159" s="367">
        <v>11</v>
      </c>
      <c r="B159" s="386" t="str">
        <f t="shared" si="10"/>
        <v/>
      </c>
      <c r="C159" s="387" t="str">
        <f ca="1">TEXT(IFERROR(INDEX('Overview - Section A'!$A$38:$A$45,MATCH(G159,'Overview - Section A'!$U$38:$U$45,0)),""),"d-mmm-yy") &amp;" to " &amp; TEXT(IFERROR(INDEX('Overview - Section A'!$E$38:$E$45,MATCH(G159,'Overview - Section A'!$U$38:$U$45,0)),""),"d-mmm-yy")</f>
        <v>1-Jan-21 to 30-Jun-21</v>
      </c>
      <c r="D159" s="483"/>
      <c r="E159" s="483"/>
      <c r="F159" s="484" t="str">
        <f t="shared" si="11"/>
        <v/>
      </c>
      <c r="G159" s="485" t="s">
        <v>417</v>
      </c>
      <c r="H159" s="485"/>
      <c r="I159" s="486" t="b">
        <f t="shared" si="12"/>
        <v>1</v>
      </c>
      <c r="J159" s="486" t="b">
        <f t="shared" si="13"/>
        <v>0</v>
      </c>
      <c r="K159" s="486" t="str">
        <f t="shared" si="14"/>
        <v>a1N36000002QbayEAC</v>
      </c>
      <c r="L159" s="487" t="str">
        <f t="shared" ca="1" si="15"/>
        <v>111-Jan-21 to 30-Jun-21</v>
      </c>
      <c r="M159" s="488" t="s">
        <v>1193</v>
      </c>
      <c r="N159" s="479"/>
      <c r="O159" s="129"/>
      <c r="P159" s="129"/>
      <c r="Q159" s="129"/>
      <c r="AD159" s="480"/>
      <c r="AE159" s="480"/>
      <c r="AF159" s="480"/>
      <c r="AG159" s="480"/>
      <c r="AM159" s="5"/>
      <c r="AN159" s="5"/>
    </row>
    <row r="160" spans="1:40" ht="31.5" x14ac:dyDescent="0.25">
      <c r="A160" s="367">
        <v>12</v>
      </c>
      <c r="B160" s="386" t="str">
        <f t="shared" si="10"/>
        <v/>
      </c>
      <c r="C160" s="387" t="str">
        <f ca="1">TEXT(IFERROR(INDEX('Overview - Section A'!$A$38:$A$45,MATCH(G160,'Overview - Section A'!$U$38:$U$45,0)),""),"d-mmm-yy") &amp;" to " &amp; TEXT(IFERROR(INDEX('Overview - Section A'!$E$38:$E$45,MATCH(G160,'Overview - Section A'!$U$38:$U$45,0)),""),"d-mmm-yy")</f>
        <v>1-Jul-18 to 31-Dec-18</v>
      </c>
      <c r="D160" s="483"/>
      <c r="E160" s="483"/>
      <c r="F160" s="484" t="str">
        <f t="shared" si="11"/>
        <v/>
      </c>
      <c r="G160" s="485" t="s">
        <v>407</v>
      </c>
      <c r="H160" s="485"/>
      <c r="I160" s="486" t="b">
        <f t="shared" si="12"/>
        <v>1</v>
      </c>
      <c r="J160" s="486" t="b">
        <f t="shared" si="13"/>
        <v>0</v>
      </c>
      <c r="K160" s="486" t="str">
        <f t="shared" si="14"/>
        <v>a1N36000002QbazEAC</v>
      </c>
      <c r="L160" s="487" t="str">
        <f t="shared" ca="1" si="15"/>
        <v>121-Jul-18 to 31-Dec-18</v>
      </c>
      <c r="M160" s="488" t="s">
        <v>1194</v>
      </c>
      <c r="N160" s="479"/>
      <c r="O160" s="129"/>
      <c r="P160" s="129"/>
      <c r="Q160" s="129"/>
      <c r="AD160" s="480"/>
      <c r="AE160" s="480"/>
      <c r="AF160" s="480"/>
      <c r="AG160" s="480"/>
      <c r="AM160" s="5"/>
      <c r="AN160" s="5"/>
    </row>
    <row r="161" spans="1:40" ht="31.5" x14ac:dyDescent="0.25">
      <c r="A161" s="367">
        <v>12</v>
      </c>
      <c r="B161" s="386" t="str">
        <f t="shared" si="10"/>
        <v/>
      </c>
      <c r="C161" s="387" t="str">
        <f ca="1">TEXT(IFERROR(INDEX('Overview - Section A'!$A$38:$A$45,MATCH(G161,'Overview - Section A'!$U$38:$U$45,0)),""),"d-mmm-yy") &amp;" to " &amp; TEXT(IFERROR(INDEX('Overview - Section A'!$E$38:$E$45,MATCH(G161,'Overview - Section A'!$U$38:$U$45,0)),""),"d-mmm-yy")</f>
        <v>1-Jan-19 to 30-Jun-19</v>
      </c>
      <c r="D161" s="483"/>
      <c r="E161" s="483"/>
      <c r="F161" s="484" t="str">
        <f t="shared" si="11"/>
        <v/>
      </c>
      <c r="G161" s="485" t="s">
        <v>409</v>
      </c>
      <c r="H161" s="485"/>
      <c r="I161" s="486" t="b">
        <f t="shared" si="12"/>
        <v>1</v>
      </c>
      <c r="J161" s="486" t="b">
        <f t="shared" si="13"/>
        <v>0</v>
      </c>
      <c r="K161" s="486" t="str">
        <f t="shared" si="14"/>
        <v>a1N36000002QbazEAC</v>
      </c>
      <c r="L161" s="487" t="str">
        <f t="shared" ca="1" si="15"/>
        <v>121-Jan-19 to 30-Jun-19</v>
      </c>
      <c r="M161" s="488" t="s">
        <v>1195</v>
      </c>
      <c r="N161" s="479"/>
      <c r="O161" s="129"/>
      <c r="P161" s="129"/>
      <c r="Q161" s="129"/>
      <c r="AD161" s="480"/>
      <c r="AE161" s="480"/>
      <c r="AF161" s="480"/>
      <c r="AG161" s="480"/>
      <c r="AM161" s="5"/>
      <c r="AN161" s="5"/>
    </row>
    <row r="162" spans="1:40" ht="31.5" x14ac:dyDescent="0.25">
      <c r="A162" s="367">
        <v>12</v>
      </c>
      <c r="B162" s="386" t="str">
        <f t="shared" si="10"/>
        <v/>
      </c>
      <c r="C162" s="387" t="str">
        <f ca="1">TEXT(IFERROR(INDEX('Overview - Section A'!$A$38:$A$45,MATCH(G162,'Overview - Section A'!$U$38:$U$45,0)),""),"d-mmm-yy") &amp;" to " &amp; TEXT(IFERROR(INDEX('Overview - Section A'!$E$38:$E$45,MATCH(G162,'Overview - Section A'!$U$38:$U$45,0)),""),"d-mmm-yy")</f>
        <v>1-Jul-19 to 31-Dec-19</v>
      </c>
      <c r="D162" s="483"/>
      <c r="E162" s="483"/>
      <c r="F162" s="484" t="str">
        <f t="shared" si="11"/>
        <v/>
      </c>
      <c r="G162" s="485" t="s">
        <v>411</v>
      </c>
      <c r="H162" s="485"/>
      <c r="I162" s="486" t="b">
        <f t="shared" si="12"/>
        <v>1</v>
      </c>
      <c r="J162" s="486" t="b">
        <f t="shared" si="13"/>
        <v>0</v>
      </c>
      <c r="K162" s="486" t="str">
        <f t="shared" si="14"/>
        <v>a1N36000002QbazEAC</v>
      </c>
      <c r="L162" s="487" t="str">
        <f t="shared" ca="1" si="15"/>
        <v>121-Jul-19 to 31-Dec-19</v>
      </c>
      <c r="M162" s="488" t="s">
        <v>1196</v>
      </c>
      <c r="N162" s="479"/>
      <c r="O162" s="129"/>
      <c r="P162" s="129"/>
      <c r="Q162" s="129"/>
      <c r="AD162" s="480"/>
      <c r="AE162" s="480"/>
      <c r="AF162" s="480"/>
      <c r="AG162" s="480"/>
      <c r="AM162" s="5"/>
      <c r="AN162" s="5"/>
    </row>
    <row r="163" spans="1:40" ht="31.5" x14ac:dyDescent="0.25">
      <c r="A163" s="367">
        <v>12</v>
      </c>
      <c r="B163" s="386" t="str">
        <f t="shared" si="10"/>
        <v/>
      </c>
      <c r="C163" s="387" t="str">
        <f ca="1">TEXT(IFERROR(INDEX('Overview - Section A'!$A$38:$A$45,MATCH(G163,'Overview - Section A'!$U$38:$U$45,0)),""),"d-mmm-yy") &amp;" to " &amp; TEXT(IFERROR(INDEX('Overview - Section A'!$E$38:$E$45,MATCH(G163,'Overview - Section A'!$U$38:$U$45,0)),""),"d-mmm-yy")</f>
        <v>1-Jan-20 to 30-Jun-20</v>
      </c>
      <c r="D163" s="483"/>
      <c r="E163" s="483"/>
      <c r="F163" s="484" t="str">
        <f t="shared" si="11"/>
        <v/>
      </c>
      <c r="G163" s="485" t="s">
        <v>413</v>
      </c>
      <c r="H163" s="485"/>
      <c r="I163" s="486" t="b">
        <f t="shared" si="12"/>
        <v>1</v>
      </c>
      <c r="J163" s="486" t="b">
        <f t="shared" si="13"/>
        <v>0</v>
      </c>
      <c r="K163" s="486" t="str">
        <f t="shared" si="14"/>
        <v>a1N36000002QbazEAC</v>
      </c>
      <c r="L163" s="487" t="str">
        <f t="shared" ca="1" si="15"/>
        <v>121-Jan-20 to 30-Jun-20</v>
      </c>
      <c r="M163" s="488" t="s">
        <v>1197</v>
      </c>
      <c r="N163" s="479"/>
      <c r="O163" s="129"/>
      <c r="P163" s="129"/>
      <c r="Q163" s="129"/>
      <c r="AD163" s="480"/>
      <c r="AE163" s="480"/>
      <c r="AF163" s="480"/>
      <c r="AG163" s="480"/>
      <c r="AM163" s="5"/>
      <c r="AN163" s="5"/>
    </row>
    <row r="164" spans="1:40" ht="31.5" x14ac:dyDescent="0.25">
      <c r="A164" s="367">
        <v>12</v>
      </c>
      <c r="B164" s="386" t="str">
        <f t="shared" si="10"/>
        <v/>
      </c>
      <c r="C164" s="387" t="str">
        <f ca="1">TEXT(IFERROR(INDEX('Overview - Section A'!$A$38:$A$45,MATCH(G164,'Overview - Section A'!$U$38:$U$45,0)),""),"d-mmm-yy") &amp;" to " &amp; TEXT(IFERROR(INDEX('Overview - Section A'!$E$38:$E$45,MATCH(G164,'Overview - Section A'!$U$38:$U$45,0)),""),"d-mmm-yy")</f>
        <v>1-Jul-20 to 31-Dec-20</v>
      </c>
      <c r="D164" s="483"/>
      <c r="E164" s="483"/>
      <c r="F164" s="484" t="str">
        <f t="shared" si="11"/>
        <v/>
      </c>
      <c r="G164" s="485" t="s">
        <v>415</v>
      </c>
      <c r="H164" s="485"/>
      <c r="I164" s="486" t="b">
        <f t="shared" si="12"/>
        <v>1</v>
      </c>
      <c r="J164" s="486" t="b">
        <f t="shared" si="13"/>
        <v>0</v>
      </c>
      <c r="K164" s="486" t="str">
        <f t="shared" si="14"/>
        <v>a1N36000002QbazEAC</v>
      </c>
      <c r="L164" s="487" t="str">
        <f t="shared" ca="1" si="15"/>
        <v>121-Jul-20 to 31-Dec-20</v>
      </c>
      <c r="M164" s="488" t="s">
        <v>1198</v>
      </c>
      <c r="N164" s="479"/>
      <c r="O164" s="129"/>
      <c r="P164" s="129"/>
      <c r="Q164" s="129"/>
      <c r="AD164" s="480"/>
      <c r="AE164" s="480"/>
      <c r="AF164" s="480"/>
      <c r="AG164" s="480"/>
      <c r="AM164" s="5"/>
      <c r="AN164" s="5"/>
    </row>
    <row r="165" spans="1:40" ht="31.5" x14ac:dyDescent="0.25">
      <c r="A165" s="367">
        <v>12</v>
      </c>
      <c r="B165" s="386" t="str">
        <f t="shared" si="10"/>
        <v/>
      </c>
      <c r="C165" s="387" t="str">
        <f ca="1">TEXT(IFERROR(INDEX('Overview - Section A'!$A$38:$A$45,MATCH(G165,'Overview - Section A'!$U$38:$U$45,0)),""),"d-mmm-yy") &amp;" to " &amp; TEXT(IFERROR(INDEX('Overview - Section A'!$E$38:$E$45,MATCH(G165,'Overview - Section A'!$U$38:$U$45,0)),""),"d-mmm-yy")</f>
        <v>1-Jan-21 to 30-Jun-21</v>
      </c>
      <c r="D165" s="483"/>
      <c r="E165" s="483"/>
      <c r="F165" s="484" t="str">
        <f t="shared" si="11"/>
        <v/>
      </c>
      <c r="G165" s="485" t="s">
        <v>417</v>
      </c>
      <c r="H165" s="485"/>
      <c r="I165" s="486" t="b">
        <f t="shared" si="12"/>
        <v>1</v>
      </c>
      <c r="J165" s="486" t="b">
        <f t="shared" si="13"/>
        <v>0</v>
      </c>
      <c r="K165" s="486" t="str">
        <f t="shared" si="14"/>
        <v>a1N36000002QbazEAC</v>
      </c>
      <c r="L165" s="487" t="str">
        <f t="shared" ca="1" si="15"/>
        <v>121-Jan-21 to 30-Jun-21</v>
      </c>
      <c r="M165" s="488" t="s">
        <v>1199</v>
      </c>
      <c r="N165" s="479"/>
      <c r="O165" s="129"/>
      <c r="P165" s="129"/>
      <c r="Q165" s="129"/>
      <c r="AD165" s="480"/>
      <c r="AE165" s="480"/>
      <c r="AF165" s="480"/>
      <c r="AG165" s="480"/>
      <c r="AM165" s="5"/>
      <c r="AN165" s="5"/>
    </row>
    <row r="166" spans="1:40" ht="31.5" x14ac:dyDescent="0.25">
      <c r="A166" s="367">
        <v>13</v>
      </c>
      <c r="B166" s="386" t="str">
        <f t="shared" si="10"/>
        <v/>
      </c>
      <c r="C166" s="387" t="str">
        <f ca="1">TEXT(IFERROR(INDEX('Overview - Section A'!$A$38:$A$45,MATCH(G166,'Overview - Section A'!$U$38:$U$45,0)),""),"d-mmm-yy") &amp;" to " &amp; TEXT(IFERROR(INDEX('Overview - Section A'!$E$38:$E$45,MATCH(G166,'Overview - Section A'!$U$38:$U$45,0)),""),"d-mmm-yy")</f>
        <v>1-Jul-18 to 31-Dec-18</v>
      </c>
      <c r="D166" s="483"/>
      <c r="E166" s="483"/>
      <c r="F166" s="484" t="str">
        <f t="shared" si="11"/>
        <v/>
      </c>
      <c r="G166" s="485" t="s">
        <v>407</v>
      </c>
      <c r="H166" s="485"/>
      <c r="I166" s="486" t="b">
        <f t="shared" si="12"/>
        <v>1</v>
      </c>
      <c r="J166" s="486" t="b">
        <f t="shared" si="13"/>
        <v>0</v>
      </c>
      <c r="K166" s="486" t="str">
        <f t="shared" si="14"/>
        <v>a1N36000002Qbb0EAC</v>
      </c>
      <c r="L166" s="487" t="str">
        <f t="shared" ca="1" si="15"/>
        <v>131-Jul-18 to 31-Dec-18</v>
      </c>
      <c r="M166" s="488" t="s">
        <v>1200</v>
      </c>
      <c r="N166" s="479"/>
      <c r="O166" s="129"/>
      <c r="P166" s="129"/>
      <c r="Q166" s="129"/>
      <c r="AD166" s="480"/>
      <c r="AE166" s="480"/>
      <c r="AF166" s="480"/>
      <c r="AG166" s="480"/>
      <c r="AM166" s="5"/>
      <c r="AN166" s="5"/>
    </row>
    <row r="167" spans="1:40" ht="31.5" x14ac:dyDescent="0.25">
      <c r="A167" s="367">
        <v>13</v>
      </c>
      <c r="B167" s="386" t="str">
        <f t="shared" si="10"/>
        <v/>
      </c>
      <c r="C167" s="387" t="str">
        <f ca="1">TEXT(IFERROR(INDEX('Overview - Section A'!$A$38:$A$45,MATCH(G167,'Overview - Section A'!$U$38:$U$45,0)),""),"d-mmm-yy") &amp;" to " &amp; TEXT(IFERROR(INDEX('Overview - Section A'!$E$38:$E$45,MATCH(G167,'Overview - Section A'!$U$38:$U$45,0)),""),"d-mmm-yy")</f>
        <v>1-Jan-19 to 30-Jun-19</v>
      </c>
      <c r="D167" s="483"/>
      <c r="E167" s="483"/>
      <c r="F167" s="484" t="str">
        <f t="shared" si="11"/>
        <v/>
      </c>
      <c r="G167" s="485" t="s">
        <v>409</v>
      </c>
      <c r="H167" s="485"/>
      <c r="I167" s="486" t="b">
        <f t="shared" si="12"/>
        <v>1</v>
      </c>
      <c r="J167" s="486" t="b">
        <f t="shared" si="13"/>
        <v>0</v>
      </c>
      <c r="K167" s="486" t="str">
        <f t="shared" si="14"/>
        <v>a1N36000002Qbb0EAC</v>
      </c>
      <c r="L167" s="487" t="str">
        <f t="shared" ca="1" si="15"/>
        <v>131-Jan-19 to 30-Jun-19</v>
      </c>
      <c r="M167" s="488" t="s">
        <v>1201</v>
      </c>
      <c r="N167" s="479"/>
      <c r="O167" s="129"/>
      <c r="P167" s="129"/>
      <c r="Q167" s="129"/>
      <c r="AD167" s="480"/>
      <c r="AE167" s="480"/>
      <c r="AF167" s="480"/>
      <c r="AG167" s="480"/>
      <c r="AM167" s="5"/>
      <c r="AN167" s="5"/>
    </row>
    <row r="168" spans="1:40" ht="31.5" x14ac:dyDescent="0.25">
      <c r="A168" s="367">
        <v>13</v>
      </c>
      <c r="B168" s="386" t="str">
        <f t="shared" si="10"/>
        <v/>
      </c>
      <c r="C168" s="387" t="str">
        <f ca="1">TEXT(IFERROR(INDEX('Overview - Section A'!$A$38:$A$45,MATCH(G168,'Overview - Section A'!$U$38:$U$45,0)),""),"d-mmm-yy") &amp;" to " &amp; TEXT(IFERROR(INDEX('Overview - Section A'!$E$38:$E$45,MATCH(G168,'Overview - Section A'!$U$38:$U$45,0)),""),"d-mmm-yy")</f>
        <v>1-Jul-19 to 31-Dec-19</v>
      </c>
      <c r="D168" s="483"/>
      <c r="E168" s="483"/>
      <c r="F168" s="484" t="str">
        <f t="shared" si="11"/>
        <v/>
      </c>
      <c r="G168" s="485" t="s">
        <v>411</v>
      </c>
      <c r="H168" s="485"/>
      <c r="I168" s="486" t="b">
        <f t="shared" si="12"/>
        <v>1</v>
      </c>
      <c r="J168" s="486" t="b">
        <f t="shared" si="13"/>
        <v>0</v>
      </c>
      <c r="K168" s="486" t="str">
        <f t="shared" si="14"/>
        <v>a1N36000002Qbb0EAC</v>
      </c>
      <c r="L168" s="487" t="str">
        <f t="shared" ca="1" si="15"/>
        <v>131-Jul-19 to 31-Dec-19</v>
      </c>
      <c r="M168" s="488" t="s">
        <v>1202</v>
      </c>
      <c r="N168" s="479"/>
      <c r="O168" s="129"/>
      <c r="P168" s="129"/>
      <c r="Q168" s="129"/>
      <c r="AD168" s="480"/>
      <c r="AE168" s="480"/>
      <c r="AF168" s="480"/>
      <c r="AG168" s="480"/>
      <c r="AM168" s="5"/>
      <c r="AN168" s="5"/>
    </row>
    <row r="169" spans="1:40" ht="31.5" x14ac:dyDescent="0.25">
      <c r="A169" s="367">
        <v>13</v>
      </c>
      <c r="B169" s="386" t="str">
        <f t="shared" si="10"/>
        <v/>
      </c>
      <c r="C169" s="387" t="str">
        <f ca="1">TEXT(IFERROR(INDEX('Overview - Section A'!$A$38:$A$45,MATCH(G169,'Overview - Section A'!$U$38:$U$45,0)),""),"d-mmm-yy") &amp;" to " &amp; TEXT(IFERROR(INDEX('Overview - Section A'!$E$38:$E$45,MATCH(G169,'Overview - Section A'!$U$38:$U$45,0)),""),"d-mmm-yy")</f>
        <v>1-Jan-20 to 30-Jun-20</v>
      </c>
      <c r="D169" s="483"/>
      <c r="E169" s="483"/>
      <c r="F169" s="484" t="str">
        <f t="shared" si="11"/>
        <v/>
      </c>
      <c r="G169" s="485" t="s">
        <v>413</v>
      </c>
      <c r="H169" s="485"/>
      <c r="I169" s="486" t="b">
        <f t="shared" si="12"/>
        <v>1</v>
      </c>
      <c r="J169" s="486" t="b">
        <f t="shared" si="13"/>
        <v>0</v>
      </c>
      <c r="K169" s="486" t="str">
        <f t="shared" si="14"/>
        <v>a1N36000002Qbb0EAC</v>
      </c>
      <c r="L169" s="487" t="str">
        <f t="shared" ca="1" si="15"/>
        <v>131-Jan-20 to 30-Jun-20</v>
      </c>
      <c r="M169" s="488" t="s">
        <v>1203</v>
      </c>
      <c r="N169" s="479"/>
      <c r="O169" s="129"/>
      <c r="P169" s="129"/>
      <c r="Q169" s="129"/>
      <c r="AD169" s="480"/>
      <c r="AE169" s="480"/>
      <c r="AF169" s="480"/>
      <c r="AG169" s="480"/>
      <c r="AM169" s="5"/>
      <c r="AN169" s="5"/>
    </row>
    <row r="170" spans="1:40" ht="31.5" x14ac:dyDescent="0.25">
      <c r="A170" s="367">
        <v>13</v>
      </c>
      <c r="B170" s="386" t="str">
        <f t="shared" si="10"/>
        <v/>
      </c>
      <c r="C170" s="387" t="str">
        <f ca="1">TEXT(IFERROR(INDEX('Overview - Section A'!$A$38:$A$45,MATCH(G170,'Overview - Section A'!$U$38:$U$45,0)),""),"d-mmm-yy") &amp;" to " &amp; TEXT(IFERROR(INDEX('Overview - Section A'!$E$38:$E$45,MATCH(G170,'Overview - Section A'!$U$38:$U$45,0)),""),"d-mmm-yy")</f>
        <v>1-Jul-20 to 31-Dec-20</v>
      </c>
      <c r="D170" s="483"/>
      <c r="E170" s="483"/>
      <c r="F170" s="484" t="str">
        <f t="shared" si="11"/>
        <v/>
      </c>
      <c r="G170" s="485" t="s">
        <v>415</v>
      </c>
      <c r="H170" s="485"/>
      <c r="I170" s="486" t="b">
        <f t="shared" si="12"/>
        <v>1</v>
      </c>
      <c r="J170" s="486" t="b">
        <f t="shared" si="13"/>
        <v>0</v>
      </c>
      <c r="K170" s="486" t="str">
        <f t="shared" si="14"/>
        <v>a1N36000002Qbb0EAC</v>
      </c>
      <c r="L170" s="487" t="str">
        <f t="shared" ca="1" si="15"/>
        <v>131-Jul-20 to 31-Dec-20</v>
      </c>
      <c r="M170" s="488" t="s">
        <v>1204</v>
      </c>
      <c r="N170" s="479"/>
      <c r="O170" s="129"/>
      <c r="P170" s="129"/>
      <c r="Q170" s="129"/>
      <c r="AD170" s="480"/>
      <c r="AE170" s="480"/>
      <c r="AF170" s="480"/>
      <c r="AG170" s="480"/>
      <c r="AM170" s="5"/>
      <c r="AN170" s="5"/>
    </row>
    <row r="171" spans="1:40" ht="31.5" x14ac:dyDescent="0.25">
      <c r="A171" s="367">
        <v>13</v>
      </c>
      <c r="B171" s="386" t="str">
        <f t="shared" si="10"/>
        <v/>
      </c>
      <c r="C171" s="387" t="str">
        <f ca="1">TEXT(IFERROR(INDEX('Overview - Section A'!$A$38:$A$45,MATCH(G171,'Overview - Section A'!$U$38:$U$45,0)),""),"d-mmm-yy") &amp;" to " &amp; TEXT(IFERROR(INDEX('Overview - Section A'!$E$38:$E$45,MATCH(G171,'Overview - Section A'!$U$38:$U$45,0)),""),"d-mmm-yy")</f>
        <v>1-Jan-21 to 30-Jun-21</v>
      </c>
      <c r="D171" s="483"/>
      <c r="E171" s="483"/>
      <c r="F171" s="484" t="str">
        <f t="shared" si="11"/>
        <v/>
      </c>
      <c r="G171" s="485" t="s">
        <v>417</v>
      </c>
      <c r="H171" s="485"/>
      <c r="I171" s="486" t="b">
        <f t="shared" si="12"/>
        <v>1</v>
      </c>
      <c r="J171" s="486" t="b">
        <f t="shared" si="13"/>
        <v>0</v>
      </c>
      <c r="K171" s="486" t="str">
        <f t="shared" si="14"/>
        <v>a1N36000002Qbb0EAC</v>
      </c>
      <c r="L171" s="487" t="str">
        <f t="shared" ca="1" si="15"/>
        <v>131-Jan-21 to 30-Jun-21</v>
      </c>
      <c r="M171" s="488" t="s">
        <v>1205</v>
      </c>
      <c r="N171" s="479"/>
      <c r="O171" s="129"/>
      <c r="P171" s="129"/>
      <c r="Q171" s="129"/>
      <c r="AD171" s="480"/>
      <c r="AE171" s="480"/>
      <c r="AF171" s="480"/>
      <c r="AG171" s="480"/>
      <c r="AM171" s="5"/>
      <c r="AN171" s="5"/>
    </row>
    <row r="172" spans="1:40" ht="31.5" x14ac:dyDescent="0.25">
      <c r="A172" s="367">
        <v>14</v>
      </c>
      <c r="B172" s="386" t="str">
        <f t="shared" si="10"/>
        <v/>
      </c>
      <c r="C172" s="387" t="str">
        <f ca="1">TEXT(IFERROR(INDEX('Overview - Section A'!$A$38:$A$45,MATCH(G172,'Overview - Section A'!$U$38:$U$45,0)),""),"d-mmm-yy") &amp;" to " &amp; TEXT(IFERROR(INDEX('Overview - Section A'!$E$38:$E$45,MATCH(G172,'Overview - Section A'!$U$38:$U$45,0)),""),"d-mmm-yy")</f>
        <v>1-Jul-18 to 31-Dec-18</v>
      </c>
      <c r="D172" s="483"/>
      <c r="E172" s="483"/>
      <c r="F172" s="484" t="str">
        <f t="shared" si="11"/>
        <v/>
      </c>
      <c r="G172" s="485" t="s">
        <v>407</v>
      </c>
      <c r="H172" s="485"/>
      <c r="I172" s="486" t="b">
        <f t="shared" si="12"/>
        <v>1</v>
      </c>
      <c r="J172" s="486" t="b">
        <f t="shared" si="13"/>
        <v>0</v>
      </c>
      <c r="K172" s="486" t="str">
        <f t="shared" si="14"/>
        <v>a1N36000002Qbb1EAC</v>
      </c>
      <c r="L172" s="487" t="str">
        <f t="shared" ca="1" si="15"/>
        <v>141-Jul-18 to 31-Dec-18</v>
      </c>
      <c r="M172" s="488" t="s">
        <v>1206</v>
      </c>
      <c r="N172" s="479"/>
      <c r="O172" s="129"/>
      <c r="P172" s="129"/>
      <c r="Q172" s="129"/>
      <c r="AD172" s="480"/>
      <c r="AE172" s="480"/>
      <c r="AF172" s="480"/>
      <c r="AG172" s="480"/>
      <c r="AM172" s="5"/>
      <c r="AN172" s="5"/>
    </row>
    <row r="173" spans="1:40" ht="31.5" x14ac:dyDescent="0.25">
      <c r="A173" s="367">
        <v>14</v>
      </c>
      <c r="B173" s="386" t="str">
        <f t="shared" si="10"/>
        <v/>
      </c>
      <c r="C173" s="387" t="str">
        <f ca="1">TEXT(IFERROR(INDEX('Overview - Section A'!$A$38:$A$45,MATCH(G173,'Overview - Section A'!$U$38:$U$45,0)),""),"d-mmm-yy") &amp;" to " &amp; TEXT(IFERROR(INDEX('Overview - Section A'!$E$38:$E$45,MATCH(G173,'Overview - Section A'!$U$38:$U$45,0)),""),"d-mmm-yy")</f>
        <v>1-Jan-19 to 30-Jun-19</v>
      </c>
      <c r="D173" s="483"/>
      <c r="E173" s="483"/>
      <c r="F173" s="484" t="str">
        <f t="shared" si="11"/>
        <v/>
      </c>
      <c r="G173" s="485" t="s">
        <v>409</v>
      </c>
      <c r="H173" s="485"/>
      <c r="I173" s="486" t="b">
        <f t="shared" si="12"/>
        <v>1</v>
      </c>
      <c r="J173" s="486" t="b">
        <f t="shared" si="13"/>
        <v>0</v>
      </c>
      <c r="K173" s="486" t="str">
        <f t="shared" si="14"/>
        <v>a1N36000002Qbb1EAC</v>
      </c>
      <c r="L173" s="487" t="str">
        <f t="shared" ca="1" si="15"/>
        <v>141-Jan-19 to 30-Jun-19</v>
      </c>
      <c r="M173" s="488" t="s">
        <v>1207</v>
      </c>
      <c r="N173" s="479"/>
      <c r="O173" s="129"/>
      <c r="P173" s="129"/>
      <c r="Q173" s="129"/>
      <c r="AD173" s="480"/>
      <c r="AE173" s="480"/>
      <c r="AF173" s="480"/>
      <c r="AG173" s="480"/>
      <c r="AM173" s="5"/>
      <c r="AN173" s="5"/>
    </row>
    <row r="174" spans="1:40" ht="31.5" x14ac:dyDescent="0.25">
      <c r="A174" s="367">
        <v>14</v>
      </c>
      <c r="B174" s="386" t="str">
        <f t="shared" si="10"/>
        <v/>
      </c>
      <c r="C174" s="387" t="str">
        <f ca="1">TEXT(IFERROR(INDEX('Overview - Section A'!$A$38:$A$45,MATCH(G174,'Overview - Section A'!$U$38:$U$45,0)),""),"d-mmm-yy") &amp;" to " &amp; TEXT(IFERROR(INDEX('Overview - Section A'!$E$38:$E$45,MATCH(G174,'Overview - Section A'!$U$38:$U$45,0)),""),"d-mmm-yy")</f>
        <v>1-Jul-19 to 31-Dec-19</v>
      </c>
      <c r="D174" s="483"/>
      <c r="E174" s="483"/>
      <c r="F174" s="484" t="str">
        <f t="shared" si="11"/>
        <v/>
      </c>
      <c r="G174" s="485" t="s">
        <v>411</v>
      </c>
      <c r="H174" s="485"/>
      <c r="I174" s="486" t="b">
        <f t="shared" si="12"/>
        <v>1</v>
      </c>
      <c r="J174" s="486" t="b">
        <f t="shared" si="13"/>
        <v>0</v>
      </c>
      <c r="K174" s="486" t="str">
        <f t="shared" si="14"/>
        <v>a1N36000002Qbb1EAC</v>
      </c>
      <c r="L174" s="487" t="str">
        <f t="shared" ca="1" si="15"/>
        <v>141-Jul-19 to 31-Dec-19</v>
      </c>
      <c r="M174" s="488" t="s">
        <v>1208</v>
      </c>
      <c r="N174" s="479"/>
      <c r="O174" s="129"/>
      <c r="P174" s="129"/>
      <c r="Q174" s="129"/>
      <c r="AD174" s="480"/>
      <c r="AE174" s="480"/>
      <c r="AF174" s="480"/>
      <c r="AG174" s="480"/>
      <c r="AM174" s="5"/>
      <c r="AN174" s="5"/>
    </row>
    <row r="175" spans="1:40" ht="31.5" x14ac:dyDescent="0.25">
      <c r="A175" s="367">
        <v>14</v>
      </c>
      <c r="B175" s="386" t="str">
        <f t="shared" si="10"/>
        <v/>
      </c>
      <c r="C175" s="387" t="str">
        <f ca="1">TEXT(IFERROR(INDEX('Overview - Section A'!$A$38:$A$45,MATCH(G175,'Overview - Section A'!$U$38:$U$45,0)),""),"d-mmm-yy") &amp;" to " &amp; TEXT(IFERROR(INDEX('Overview - Section A'!$E$38:$E$45,MATCH(G175,'Overview - Section A'!$U$38:$U$45,0)),""),"d-mmm-yy")</f>
        <v>1-Jan-20 to 30-Jun-20</v>
      </c>
      <c r="D175" s="483"/>
      <c r="E175" s="483"/>
      <c r="F175" s="484" t="str">
        <f t="shared" si="11"/>
        <v/>
      </c>
      <c r="G175" s="485" t="s">
        <v>413</v>
      </c>
      <c r="H175" s="485"/>
      <c r="I175" s="486" t="b">
        <f t="shared" si="12"/>
        <v>1</v>
      </c>
      <c r="J175" s="486" t="b">
        <f t="shared" si="13"/>
        <v>0</v>
      </c>
      <c r="K175" s="486" t="str">
        <f t="shared" si="14"/>
        <v>a1N36000002Qbb1EAC</v>
      </c>
      <c r="L175" s="487" t="str">
        <f t="shared" ca="1" si="15"/>
        <v>141-Jan-20 to 30-Jun-20</v>
      </c>
      <c r="M175" s="488" t="s">
        <v>1209</v>
      </c>
      <c r="N175" s="479"/>
      <c r="O175" s="129"/>
      <c r="P175" s="129"/>
      <c r="Q175" s="129"/>
      <c r="AD175" s="480"/>
      <c r="AE175" s="480"/>
      <c r="AF175" s="480"/>
      <c r="AG175" s="480"/>
      <c r="AM175" s="5"/>
      <c r="AN175" s="5"/>
    </row>
    <row r="176" spans="1:40" ht="31.5" x14ac:dyDescent="0.25">
      <c r="A176" s="367">
        <v>14</v>
      </c>
      <c r="B176" s="386" t="str">
        <f t="shared" si="10"/>
        <v/>
      </c>
      <c r="C176" s="387" t="str">
        <f ca="1">TEXT(IFERROR(INDEX('Overview - Section A'!$A$38:$A$45,MATCH(G176,'Overview - Section A'!$U$38:$U$45,0)),""),"d-mmm-yy") &amp;" to " &amp; TEXT(IFERROR(INDEX('Overview - Section A'!$E$38:$E$45,MATCH(G176,'Overview - Section A'!$U$38:$U$45,0)),""),"d-mmm-yy")</f>
        <v>1-Jul-20 to 31-Dec-20</v>
      </c>
      <c r="D176" s="483"/>
      <c r="E176" s="483"/>
      <c r="F176" s="484" t="str">
        <f t="shared" si="11"/>
        <v/>
      </c>
      <c r="G176" s="485" t="s">
        <v>415</v>
      </c>
      <c r="H176" s="485"/>
      <c r="I176" s="486" t="b">
        <f t="shared" si="12"/>
        <v>1</v>
      </c>
      <c r="J176" s="486" t="b">
        <f t="shared" si="13"/>
        <v>0</v>
      </c>
      <c r="K176" s="486" t="str">
        <f t="shared" si="14"/>
        <v>a1N36000002Qbb1EAC</v>
      </c>
      <c r="L176" s="487" t="str">
        <f t="shared" ca="1" si="15"/>
        <v>141-Jul-20 to 31-Dec-20</v>
      </c>
      <c r="M176" s="488" t="s">
        <v>1210</v>
      </c>
      <c r="N176" s="479"/>
      <c r="O176" s="129"/>
      <c r="P176" s="129"/>
      <c r="Q176" s="129"/>
      <c r="AD176" s="480"/>
      <c r="AE176" s="480"/>
      <c r="AF176" s="480"/>
      <c r="AG176" s="480"/>
      <c r="AM176" s="5"/>
      <c r="AN176" s="5"/>
    </row>
    <row r="177" spans="1:40" ht="31.5" x14ac:dyDescent="0.25">
      <c r="A177" s="367">
        <v>14</v>
      </c>
      <c r="B177" s="386" t="str">
        <f t="shared" si="10"/>
        <v/>
      </c>
      <c r="C177" s="387" t="str">
        <f ca="1">TEXT(IFERROR(INDEX('Overview - Section A'!$A$38:$A$45,MATCH(G177,'Overview - Section A'!$U$38:$U$45,0)),""),"d-mmm-yy") &amp;" to " &amp; TEXT(IFERROR(INDEX('Overview - Section A'!$E$38:$E$45,MATCH(G177,'Overview - Section A'!$U$38:$U$45,0)),""),"d-mmm-yy")</f>
        <v>1-Jan-21 to 30-Jun-21</v>
      </c>
      <c r="D177" s="483"/>
      <c r="E177" s="483"/>
      <c r="F177" s="484" t="str">
        <f t="shared" si="11"/>
        <v/>
      </c>
      <c r="G177" s="485" t="s">
        <v>417</v>
      </c>
      <c r="H177" s="485"/>
      <c r="I177" s="486" t="b">
        <f t="shared" si="12"/>
        <v>1</v>
      </c>
      <c r="J177" s="486" t="b">
        <f t="shared" si="13"/>
        <v>0</v>
      </c>
      <c r="K177" s="486" t="str">
        <f t="shared" si="14"/>
        <v>a1N36000002Qbb1EAC</v>
      </c>
      <c r="L177" s="487" t="str">
        <f t="shared" ca="1" si="15"/>
        <v>141-Jan-21 to 30-Jun-21</v>
      </c>
      <c r="M177" s="488" t="s">
        <v>1211</v>
      </c>
      <c r="N177" s="479"/>
      <c r="O177" s="129"/>
      <c r="P177" s="129"/>
      <c r="Q177" s="129"/>
      <c r="AD177" s="480"/>
      <c r="AE177" s="480"/>
      <c r="AF177" s="480"/>
      <c r="AG177" s="480"/>
      <c r="AM177" s="5"/>
      <c r="AN177" s="5"/>
    </row>
    <row r="178" spans="1:40" ht="31.5" x14ac:dyDescent="0.25">
      <c r="A178" s="367">
        <v>15</v>
      </c>
      <c r="B178" s="386" t="str">
        <f t="shared" si="10"/>
        <v/>
      </c>
      <c r="C178" s="387" t="str">
        <f ca="1">TEXT(IFERROR(INDEX('Overview - Section A'!$A$38:$A$45,MATCH(G178,'Overview - Section A'!$U$38:$U$45,0)),""),"d-mmm-yy") &amp;" to " &amp; TEXT(IFERROR(INDEX('Overview - Section A'!$E$38:$E$45,MATCH(G178,'Overview - Section A'!$U$38:$U$45,0)),""),"d-mmm-yy")</f>
        <v>1-Jul-18 to 31-Dec-18</v>
      </c>
      <c r="D178" s="483"/>
      <c r="E178" s="483"/>
      <c r="F178" s="484" t="str">
        <f t="shared" si="11"/>
        <v/>
      </c>
      <c r="G178" s="485" t="s">
        <v>407</v>
      </c>
      <c r="H178" s="485"/>
      <c r="I178" s="486" t="b">
        <f t="shared" si="12"/>
        <v>1</v>
      </c>
      <c r="J178" s="486" t="b">
        <f t="shared" si="13"/>
        <v>0</v>
      </c>
      <c r="K178" s="486" t="str">
        <f t="shared" si="14"/>
        <v>a1N36000002Qbb2EAC</v>
      </c>
      <c r="L178" s="487" t="str">
        <f t="shared" ca="1" si="15"/>
        <v>151-Jul-18 to 31-Dec-18</v>
      </c>
      <c r="M178" s="488" t="s">
        <v>1212</v>
      </c>
      <c r="N178" s="479"/>
      <c r="O178" s="129"/>
      <c r="P178" s="129"/>
      <c r="Q178" s="129"/>
      <c r="AD178" s="480"/>
      <c r="AE178" s="480"/>
      <c r="AF178" s="480"/>
      <c r="AG178" s="480"/>
      <c r="AM178" s="5"/>
      <c r="AN178" s="5"/>
    </row>
    <row r="179" spans="1:40" ht="31.5" x14ac:dyDescent="0.25">
      <c r="A179" s="367">
        <v>15</v>
      </c>
      <c r="B179" s="386" t="str">
        <f t="shared" si="10"/>
        <v/>
      </c>
      <c r="C179" s="387" t="str">
        <f ca="1">TEXT(IFERROR(INDEX('Overview - Section A'!$A$38:$A$45,MATCH(G179,'Overview - Section A'!$U$38:$U$45,0)),""),"d-mmm-yy") &amp;" to " &amp; TEXT(IFERROR(INDEX('Overview - Section A'!$E$38:$E$45,MATCH(G179,'Overview - Section A'!$U$38:$U$45,0)),""),"d-mmm-yy")</f>
        <v>1-Jan-19 to 30-Jun-19</v>
      </c>
      <c r="D179" s="483"/>
      <c r="E179" s="483"/>
      <c r="F179" s="484" t="str">
        <f t="shared" si="11"/>
        <v/>
      </c>
      <c r="G179" s="485" t="s">
        <v>409</v>
      </c>
      <c r="H179" s="485"/>
      <c r="I179" s="486" t="b">
        <f t="shared" si="12"/>
        <v>1</v>
      </c>
      <c r="J179" s="486" t="b">
        <f t="shared" si="13"/>
        <v>0</v>
      </c>
      <c r="K179" s="486" t="str">
        <f t="shared" si="14"/>
        <v>a1N36000002Qbb2EAC</v>
      </c>
      <c r="L179" s="487" t="str">
        <f t="shared" ca="1" si="15"/>
        <v>151-Jan-19 to 30-Jun-19</v>
      </c>
      <c r="M179" s="488" t="s">
        <v>1213</v>
      </c>
      <c r="N179" s="479"/>
      <c r="O179" s="129"/>
      <c r="P179" s="129"/>
      <c r="Q179" s="129"/>
      <c r="AD179" s="480"/>
      <c r="AE179" s="480"/>
      <c r="AF179" s="480"/>
      <c r="AG179" s="480"/>
      <c r="AM179" s="5"/>
      <c r="AN179" s="5"/>
    </row>
    <row r="180" spans="1:40" ht="31.5" x14ac:dyDescent="0.25">
      <c r="A180" s="367">
        <v>15</v>
      </c>
      <c r="B180" s="386" t="str">
        <f t="shared" si="10"/>
        <v/>
      </c>
      <c r="C180" s="387" t="str">
        <f ca="1">TEXT(IFERROR(INDEX('Overview - Section A'!$A$38:$A$45,MATCH(G180,'Overview - Section A'!$U$38:$U$45,0)),""),"d-mmm-yy") &amp;" to " &amp; TEXT(IFERROR(INDEX('Overview - Section A'!$E$38:$E$45,MATCH(G180,'Overview - Section A'!$U$38:$U$45,0)),""),"d-mmm-yy")</f>
        <v>1-Jul-19 to 31-Dec-19</v>
      </c>
      <c r="D180" s="483"/>
      <c r="E180" s="483"/>
      <c r="F180" s="484" t="str">
        <f t="shared" si="11"/>
        <v/>
      </c>
      <c r="G180" s="485" t="s">
        <v>411</v>
      </c>
      <c r="H180" s="485"/>
      <c r="I180" s="486" t="b">
        <f t="shared" si="12"/>
        <v>1</v>
      </c>
      <c r="J180" s="486" t="b">
        <f t="shared" si="13"/>
        <v>0</v>
      </c>
      <c r="K180" s="486" t="str">
        <f t="shared" si="14"/>
        <v>a1N36000002Qbb2EAC</v>
      </c>
      <c r="L180" s="487" t="str">
        <f t="shared" ca="1" si="15"/>
        <v>151-Jul-19 to 31-Dec-19</v>
      </c>
      <c r="M180" s="488" t="s">
        <v>1214</v>
      </c>
      <c r="N180" s="479"/>
      <c r="O180" s="129"/>
      <c r="P180" s="129"/>
      <c r="Q180" s="129"/>
      <c r="AD180" s="480"/>
      <c r="AE180" s="480"/>
      <c r="AF180" s="480"/>
      <c r="AG180" s="480"/>
      <c r="AM180" s="5"/>
      <c r="AN180" s="5"/>
    </row>
    <row r="181" spans="1:40" ht="31.5" x14ac:dyDescent="0.25">
      <c r="A181" s="367">
        <v>15</v>
      </c>
      <c r="B181" s="386" t="str">
        <f t="shared" si="10"/>
        <v/>
      </c>
      <c r="C181" s="387" t="str">
        <f ca="1">TEXT(IFERROR(INDEX('Overview - Section A'!$A$38:$A$45,MATCH(G181,'Overview - Section A'!$U$38:$U$45,0)),""),"d-mmm-yy") &amp;" to " &amp; TEXT(IFERROR(INDEX('Overview - Section A'!$E$38:$E$45,MATCH(G181,'Overview - Section A'!$U$38:$U$45,0)),""),"d-mmm-yy")</f>
        <v>1-Jan-20 to 30-Jun-20</v>
      </c>
      <c r="D181" s="483"/>
      <c r="E181" s="483"/>
      <c r="F181" s="484" t="str">
        <f t="shared" si="11"/>
        <v/>
      </c>
      <c r="G181" s="485" t="s">
        <v>413</v>
      </c>
      <c r="H181" s="485"/>
      <c r="I181" s="486" t="b">
        <f t="shared" si="12"/>
        <v>1</v>
      </c>
      <c r="J181" s="486" t="b">
        <f t="shared" si="13"/>
        <v>0</v>
      </c>
      <c r="K181" s="486" t="str">
        <f t="shared" si="14"/>
        <v>a1N36000002Qbb2EAC</v>
      </c>
      <c r="L181" s="487" t="str">
        <f t="shared" ca="1" si="15"/>
        <v>151-Jan-20 to 30-Jun-20</v>
      </c>
      <c r="M181" s="488" t="s">
        <v>1215</v>
      </c>
      <c r="N181" s="479"/>
      <c r="O181" s="129"/>
      <c r="P181" s="129"/>
      <c r="Q181" s="129"/>
      <c r="AD181" s="480"/>
      <c r="AE181" s="480"/>
      <c r="AF181" s="480"/>
      <c r="AG181" s="480"/>
      <c r="AM181" s="5"/>
      <c r="AN181" s="5"/>
    </row>
    <row r="182" spans="1:40" ht="31.5" x14ac:dyDescent="0.25">
      <c r="A182" s="367">
        <v>15</v>
      </c>
      <c r="B182" s="386" t="str">
        <f t="shared" si="10"/>
        <v/>
      </c>
      <c r="C182" s="387" t="str">
        <f ca="1">TEXT(IFERROR(INDEX('Overview - Section A'!$A$38:$A$45,MATCH(G182,'Overview - Section A'!$U$38:$U$45,0)),""),"d-mmm-yy") &amp;" to " &amp; TEXT(IFERROR(INDEX('Overview - Section A'!$E$38:$E$45,MATCH(G182,'Overview - Section A'!$U$38:$U$45,0)),""),"d-mmm-yy")</f>
        <v>1-Jul-20 to 31-Dec-20</v>
      </c>
      <c r="D182" s="483"/>
      <c r="E182" s="483"/>
      <c r="F182" s="484" t="str">
        <f t="shared" si="11"/>
        <v/>
      </c>
      <c r="G182" s="485" t="s">
        <v>415</v>
      </c>
      <c r="H182" s="485"/>
      <c r="I182" s="486" t="b">
        <f t="shared" si="12"/>
        <v>1</v>
      </c>
      <c r="J182" s="486" t="b">
        <f t="shared" si="13"/>
        <v>0</v>
      </c>
      <c r="K182" s="486" t="str">
        <f t="shared" si="14"/>
        <v>a1N36000002Qbb2EAC</v>
      </c>
      <c r="L182" s="487" t="str">
        <f t="shared" ca="1" si="15"/>
        <v>151-Jul-20 to 31-Dec-20</v>
      </c>
      <c r="M182" s="488" t="s">
        <v>1216</v>
      </c>
      <c r="N182" s="479"/>
      <c r="O182" s="129"/>
      <c r="P182" s="129"/>
      <c r="Q182" s="129"/>
      <c r="AD182" s="480"/>
      <c r="AE182" s="480"/>
      <c r="AF182" s="480"/>
      <c r="AG182" s="480"/>
      <c r="AM182" s="5"/>
      <c r="AN182" s="5"/>
    </row>
    <row r="183" spans="1:40" ht="31.5" x14ac:dyDescent="0.25">
      <c r="A183" s="367">
        <v>15</v>
      </c>
      <c r="B183" s="386" t="str">
        <f t="shared" si="10"/>
        <v/>
      </c>
      <c r="C183" s="387" t="str">
        <f ca="1">TEXT(IFERROR(INDEX('Overview - Section A'!$A$38:$A$45,MATCH(G183,'Overview - Section A'!$U$38:$U$45,0)),""),"d-mmm-yy") &amp;" to " &amp; TEXT(IFERROR(INDEX('Overview - Section A'!$E$38:$E$45,MATCH(G183,'Overview - Section A'!$U$38:$U$45,0)),""),"d-mmm-yy")</f>
        <v>1-Jan-21 to 30-Jun-21</v>
      </c>
      <c r="D183" s="483"/>
      <c r="E183" s="483"/>
      <c r="F183" s="484" t="str">
        <f t="shared" si="11"/>
        <v/>
      </c>
      <c r="G183" s="485" t="s">
        <v>417</v>
      </c>
      <c r="H183" s="485"/>
      <c r="I183" s="486" t="b">
        <f t="shared" si="12"/>
        <v>1</v>
      </c>
      <c r="J183" s="486" t="b">
        <f t="shared" si="13"/>
        <v>0</v>
      </c>
      <c r="K183" s="486" t="str">
        <f t="shared" si="14"/>
        <v>a1N36000002Qbb2EAC</v>
      </c>
      <c r="L183" s="487" t="str">
        <f t="shared" ca="1" si="15"/>
        <v>151-Jan-21 to 30-Jun-21</v>
      </c>
      <c r="M183" s="488" t="s">
        <v>1217</v>
      </c>
      <c r="N183" s="479"/>
      <c r="O183" s="129"/>
      <c r="P183" s="129"/>
      <c r="Q183" s="129"/>
      <c r="AD183" s="480"/>
      <c r="AE183" s="480"/>
      <c r="AF183" s="480"/>
      <c r="AG183" s="480"/>
      <c r="AM183" s="5"/>
      <c r="AN183" s="5"/>
    </row>
    <row r="184" spans="1:40" ht="31.5" x14ac:dyDescent="0.25">
      <c r="A184" s="367">
        <v>16</v>
      </c>
      <c r="B184" s="386" t="str">
        <f t="shared" si="10"/>
        <v/>
      </c>
      <c r="C184" s="387" t="str">
        <f ca="1">TEXT(IFERROR(INDEX('Overview - Section A'!$A$38:$A$45,MATCH(G184,'Overview - Section A'!$U$38:$U$45,0)),""),"d-mmm-yy") &amp;" to " &amp; TEXT(IFERROR(INDEX('Overview - Section A'!$E$38:$E$45,MATCH(G184,'Overview - Section A'!$U$38:$U$45,0)),""),"d-mmm-yy")</f>
        <v>1-Jul-18 to 31-Dec-18</v>
      </c>
      <c r="D184" s="483"/>
      <c r="E184" s="483"/>
      <c r="F184" s="484" t="str">
        <f t="shared" si="11"/>
        <v/>
      </c>
      <c r="G184" s="485" t="s">
        <v>407</v>
      </c>
      <c r="H184" s="485"/>
      <c r="I184" s="486" t="b">
        <f t="shared" si="12"/>
        <v>1</v>
      </c>
      <c r="J184" s="486" t="b">
        <f t="shared" si="13"/>
        <v>0</v>
      </c>
      <c r="K184" s="486" t="str">
        <f t="shared" si="14"/>
        <v>a1N36000002Qbb3EAC</v>
      </c>
      <c r="L184" s="487" t="str">
        <f t="shared" ca="1" si="15"/>
        <v>161-Jul-18 to 31-Dec-18</v>
      </c>
      <c r="M184" s="488" t="s">
        <v>1218</v>
      </c>
      <c r="N184" s="479"/>
      <c r="O184" s="129"/>
      <c r="P184" s="129"/>
      <c r="Q184" s="129"/>
      <c r="AD184" s="480"/>
      <c r="AE184" s="480"/>
      <c r="AF184" s="480"/>
      <c r="AG184" s="480"/>
      <c r="AM184" s="5"/>
      <c r="AN184" s="5"/>
    </row>
    <row r="185" spans="1:40" ht="31.5" x14ac:dyDescent="0.25">
      <c r="A185" s="367">
        <v>16</v>
      </c>
      <c r="B185" s="386" t="str">
        <f t="shared" si="10"/>
        <v/>
      </c>
      <c r="C185" s="387" t="str">
        <f ca="1">TEXT(IFERROR(INDEX('Overview - Section A'!$A$38:$A$45,MATCH(G185,'Overview - Section A'!$U$38:$U$45,0)),""),"d-mmm-yy") &amp;" to " &amp; TEXT(IFERROR(INDEX('Overview - Section A'!$E$38:$E$45,MATCH(G185,'Overview - Section A'!$U$38:$U$45,0)),""),"d-mmm-yy")</f>
        <v>1-Jan-19 to 30-Jun-19</v>
      </c>
      <c r="D185" s="483"/>
      <c r="E185" s="483"/>
      <c r="F185" s="484" t="str">
        <f t="shared" si="11"/>
        <v/>
      </c>
      <c r="G185" s="485" t="s">
        <v>409</v>
      </c>
      <c r="H185" s="485"/>
      <c r="I185" s="486" t="b">
        <f t="shared" si="12"/>
        <v>1</v>
      </c>
      <c r="J185" s="486" t="b">
        <f t="shared" si="13"/>
        <v>0</v>
      </c>
      <c r="K185" s="486" t="str">
        <f t="shared" si="14"/>
        <v>a1N36000002Qbb3EAC</v>
      </c>
      <c r="L185" s="487" t="str">
        <f t="shared" ca="1" si="15"/>
        <v>161-Jan-19 to 30-Jun-19</v>
      </c>
      <c r="M185" s="488" t="s">
        <v>1219</v>
      </c>
      <c r="N185" s="479"/>
      <c r="O185" s="129"/>
      <c r="P185" s="129"/>
      <c r="Q185" s="129"/>
      <c r="AD185" s="480"/>
      <c r="AE185" s="480"/>
      <c r="AF185" s="480"/>
      <c r="AG185" s="480"/>
      <c r="AM185" s="5"/>
      <c r="AN185" s="5"/>
    </row>
    <row r="186" spans="1:40" ht="31.5" x14ac:dyDescent="0.25">
      <c r="A186" s="367">
        <v>16</v>
      </c>
      <c r="B186" s="386" t="str">
        <f t="shared" si="10"/>
        <v/>
      </c>
      <c r="C186" s="387" t="str">
        <f ca="1">TEXT(IFERROR(INDEX('Overview - Section A'!$A$38:$A$45,MATCH(G186,'Overview - Section A'!$U$38:$U$45,0)),""),"d-mmm-yy") &amp;" to " &amp; TEXT(IFERROR(INDEX('Overview - Section A'!$E$38:$E$45,MATCH(G186,'Overview - Section A'!$U$38:$U$45,0)),""),"d-mmm-yy")</f>
        <v>1-Jul-19 to 31-Dec-19</v>
      </c>
      <c r="D186" s="483"/>
      <c r="E186" s="483"/>
      <c r="F186" s="484" t="str">
        <f t="shared" si="11"/>
        <v/>
      </c>
      <c r="G186" s="485" t="s">
        <v>411</v>
      </c>
      <c r="H186" s="485"/>
      <c r="I186" s="486" t="b">
        <f t="shared" si="12"/>
        <v>1</v>
      </c>
      <c r="J186" s="486" t="b">
        <f t="shared" si="13"/>
        <v>0</v>
      </c>
      <c r="K186" s="486" t="str">
        <f t="shared" si="14"/>
        <v>a1N36000002Qbb3EAC</v>
      </c>
      <c r="L186" s="487" t="str">
        <f t="shared" ca="1" si="15"/>
        <v>161-Jul-19 to 31-Dec-19</v>
      </c>
      <c r="M186" s="488" t="s">
        <v>1220</v>
      </c>
      <c r="N186" s="479"/>
      <c r="O186" s="129"/>
      <c r="P186" s="129"/>
      <c r="Q186" s="129"/>
      <c r="AD186" s="480"/>
      <c r="AE186" s="480"/>
      <c r="AF186" s="480"/>
      <c r="AG186" s="480"/>
      <c r="AM186" s="5"/>
      <c r="AN186" s="5"/>
    </row>
    <row r="187" spans="1:40" ht="31.5" x14ac:dyDescent="0.25">
      <c r="A187" s="367">
        <v>16</v>
      </c>
      <c r="B187" s="386" t="str">
        <f t="shared" si="10"/>
        <v/>
      </c>
      <c r="C187" s="387" t="str">
        <f ca="1">TEXT(IFERROR(INDEX('Overview - Section A'!$A$38:$A$45,MATCH(G187,'Overview - Section A'!$U$38:$U$45,0)),""),"d-mmm-yy") &amp;" to " &amp; TEXT(IFERROR(INDEX('Overview - Section A'!$E$38:$E$45,MATCH(G187,'Overview - Section A'!$U$38:$U$45,0)),""),"d-mmm-yy")</f>
        <v>1-Jan-20 to 30-Jun-20</v>
      </c>
      <c r="D187" s="483"/>
      <c r="E187" s="483"/>
      <c r="F187" s="484" t="str">
        <f t="shared" si="11"/>
        <v/>
      </c>
      <c r="G187" s="485" t="s">
        <v>413</v>
      </c>
      <c r="H187" s="485"/>
      <c r="I187" s="486" t="b">
        <f t="shared" si="12"/>
        <v>1</v>
      </c>
      <c r="J187" s="486" t="b">
        <f t="shared" si="13"/>
        <v>0</v>
      </c>
      <c r="K187" s="486" t="str">
        <f t="shared" si="14"/>
        <v>a1N36000002Qbb3EAC</v>
      </c>
      <c r="L187" s="487" t="str">
        <f t="shared" ca="1" si="15"/>
        <v>161-Jan-20 to 30-Jun-20</v>
      </c>
      <c r="M187" s="488" t="s">
        <v>1221</v>
      </c>
      <c r="N187" s="479"/>
      <c r="O187" s="129"/>
      <c r="P187" s="129"/>
      <c r="Q187" s="129"/>
      <c r="AD187" s="480"/>
      <c r="AE187" s="480"/>
      <c r="AF187" s="480"/>
      <c r="AG187" s="480"/>
      <c r="AM187" s="5"/>
      <c r="AN187" s="5"/>
    </row>
    <row r="188" spans="1:40" ht="31.5" x14ac:dyDescent="0.25">
      <c r="A188" s="367">
        <v>16</v>
      </c>
      <c r="B188" s="386" t="str">
        <f t="shared" si="10"/>
        <v/>
      </c>
      <c r="C188" s="387" t="str">
        <f ca="1">TEXT(IFERROR(INDEX('Overview - Section A'!$A$38:$A$45,MATCH(G188,'Overview - Section A'!$U$38:$U$45,0)),""),"d-mmm-yy") &amp;" to " &amp; TEXT(IFERROR(INDEX('Overview - Section A'!$E$38:$E$45,MATCH(G188,'Overview - Section A'!$U$38:$U$45,0)),""),"d-mmm-yy")</f>
        <v>1-Jul-20 to 31-Dec-20</v>
      </c>
      <c r="D188" s="483"/>
      <c r="E188" s="483"/>
      <c r="F188" s="484" t="str">
        <f t="shared" si="11"/>
        <v/>
      </c>
      <c r="G188" s="485" t="s">
        <v>415</v>
      </c>
      <c r="H188" s="485"/>
      <c r="I188" s="486" t="b">
        <f t="shared" si="12"/>
        <v>1</v>
      </c>
      <c r="J188" s="486" t="b">
        <f t="shared" si="13"/>
        <v>0</v>
      </c>
      <c r="K188" s="486" t="str">
        <f t="shared" si="14"/>
        <v>a1N36000002Qbb3EAC</v>
      </c>
      <c r="L188" s="487" t="str">
        <f t="shared" ca="1" si="15"/>
        <v>161-Jul-20 to 31-Dec-20</v>
      </c>
      <c r="M188" s="488" t="s">
        <v>1222</v>
      </c>
      <c r="N188" s="479"/>
      <c r="O188" s="129"/>
      <c r="P188" s="129"/>
      <c r="Q188" s="129"/>
      <c r="AD188" s="480"/>
      <c r="AE188" s="480"/>
      <c r="AF188" s="480"/>
      <c r="AG188" s="480"/>
      <c r="AM188" s="5"/>
      <c r="AN188" s="5"/>
    </row>
    <row r="189" spans="1:40" ht="31.5" x14ac:dyDescent="0.25">
      <c r="A189" s="367">
        <v>16</v>
      </c>
      <c r="B189" s="386" t="str">
        <f t="shared" si="10"/>
        <v/>
      </c>
      <c r="C189" s="387" t="str">
        <f ca="1">TEXT(IFERROR(INDEX('Overview - Section A'!$A$38:$A$45,MATCH(G189,'Overview - Section A'!$U$38:$U$45,0)),""),"d-mmm-yy") &amp;" to " &amp; TEXT(IFERROR(INDEX('Overview - Section A'!$E$38:$E$45,MATCH(G189,'Overview - Section A'!$U$38:$U$45,0)),""),"d-mmm-yy")</f>
        <v>1-Jan-21 to 30-Jun-21</v>
      </c>
      <c r="D189" s="483"/>
      <c r="E189" s="483"/>
      <c r="F189" s="484" t="str">
        <f t="shared" si="11"/>
        <v/>
      </c>
      <c r="G189" s="485" t="s">
        <v>417</v>
      </c>
      <c r="H189" s="485"/>
      <c r="I189" s="486" t="b">
        <f t="shared" si="12"/>
        <v>1</v>
      </c>
      <c r="J189" s="486" t="b">
        <f t="shared" si="13"/>
        <v>0</v>
      </c>
      <c r="K189" s="486" t="str">
        <f t="shared" si="14"/>
        <v>a1N36000002Qbb3EAC</v>
      </c>
      <c r="L189" s="487" t="str">
        <f t="shared" ca="1" si="15"/>
        <v>161-Jan-21 to 30-Jun-21</v>
      </c>
      <c r="M189" s="488" t="s">
        <v>1223</v>
      </c>
      <c r="N189" s="479"/>
      <c r="O189" s="129"/>
      <c r="P189" s="129"/>
      <c r="Q189" s="129"/>
      <c r="AD189" s="480"/>
      <c r="AE189" s="480"/>
      <c r="AF189" s="480"/>
      <c r="AG189" s="480"/>
      <c r="AM189" s="5"/>
      <c r="AN189" s="5"/>
    </row>
    <row r="190" spans="1:40" ht="31.5" x14ac:dyDescent="0.25">
      <c r="A190" s="367">
        <v>17</v>
      </c>
      <c r="B190" s="386" t="str">
        <f t="shared" si="10"/>
        <v/>
      </c>
      <c r="C190" s="387" t="str">
        <f ca="1">TEXT(IFERROR(INDEX('Overview - Section A'!$A$38:$A$45,MATCH(G190,'Overview - Section A'!$U$38:$U$45,0)),""),"d-mmm-yy") &amp;" to " &amp; TEXT(IFERROR(INDEX('Overview - Section A'!$E$38:$E$45,MATCH(G190,'Overview - Section A'!$U$38:$U$45,0)),""),"d-mmm-yy")</f>
        <v>1-Jul-18 to 31-Dec-18</v>
      </c>
      <c r="D190" s="483"/>
      <c r="E190" s="483"/>
      <c r="F190" s="484" t="str">
        <f t="shared" si="11"/>
        <v/>
      </c>
      <c r="G190" s="485" t="s">
        <v>407</v>
      </c>
      <c r="H190" s="485"/>
      <c r="I190" s="486" t="b">
        <f t="shared" si="12"/>
        <v>1</v>
      </c>
      <c r="J190" s="486" t="b">
        <f t="shared" si="13"/>
        <v>0</v>
      </c>
      <c r="K190" s="486" t="str">
        <f t="shared" si="14"/>
        <v>a1N36000002Qbb4EAC</v>
      </c>
      <c r="L190" s="487" t="str">
        <f t="shared" ca="1" si="15"/>
        <v>171-Jul-18 to 31-Dec-18</v>
      </c>
      <c r="M190" s="488" t="s">
        <v>1224</v>
      </c>
      <c r="N190" s="479"/>
      <c r="O190" s="129"/>
      <c r="P190" s="129"/>
      <c r="Q190" s="129"/>
      <c r="AD190" s="480"/>
      <c r="AE190" s="480"/>
      <c r="AF190" s="480"/>
      <c r="AG190" s="480"/>
      <c r="AM190" s="5"/>
      <c r="AN190" s="5"/>
    </row>
    <row r="191" spans="1:40" ht="31.5" x14ac:dyDescent="0.25">
      <c r="A191" s="367">
        <v>17</v>
      </c>
      <c r="B191" s="386" t="str">
        <f t="shared" si="10"/>
        <v/>
      </c>
      <c r="C191" s="387" t="str">
        <f ca="1">TEXT(IFERROR(INDEX('Overview - Section A'!$A$38:$A$45,MATCH(G191,'Overview - Section A'!$U$38:$U$45,0)),""),"d-mmm-yy") &amp;" to " &amp; TEXT(IFERROR(INDEX('Overview - Section A'!$E$38:$E$45,MATCH(G191,'Overview - Section A'!$U$38:$U$45,0)),""),"d-mmm-yy")</f>
        <v>1-Jan-19 to 30-Jun-19</v>
      </c>
      <c r="D191" s="483"/>
      <c r="E191" s="483"/>
      <c r="F191" s="484" t="str">
        <f t="shared" si="11"/>
        <v/>
      </c>
      <c r="G191" s="485" t="s">
        <v>409</v>
      </c>
      <c r="H191" s="485"/>
      <c r="I191" s="486" t="b">
        <f t="shared" si="12"/>
        <v>1</v>
      </c>
      <c r="J191" s="486" t="b">
        <f t="shared" si="13"/>
        <v>0</v>
      </c>
      <c r="K191" s="486" t="str">
        <f t="shared" si="14"/>
        <v>a1N36000002Qbb4EAC</v>
      </c>
      <c r="L191" s="487" t="str">
        <f t="shared" ca="1" si="15"/>
        <v>171-Jan-19 to 30-Jun-19</v>
      </c>
      <c r="M191" s="488" t="s">
        <v>1225</v>
      </c>
      <c r="N191" s="479"/>
      <c r="O191" s="129"/>
      <c r="P191" s="129"/>
      <c r="Q191" s="129"/>
      <c r="AD191" s="480"/>
      <c r="AE191" s="480"/>
      <c r="AF191" s="480"/>
      <c r="AG191" s="480"/>
      <c r="AM191" s="5"/>
      <c r="AN191" s="5"/>
    </row>
    <row r="192" spans="1:40" ht="31.5" x14ac:dyDescent="0.25">
      <c r="A192" s="367">
        <v>17</v>
      </c>
      <c r="B192" s="386" t="str">
        <f t="shared" si="10"/>
        <v/>
      </c>
      <c r="C192" s="387" t="str">
        <f ca="1">TEXT(IFERROR(INDEX('Overview - Section A'!$A$38:$A$45,MATCH(G192,'Overview - Section A'!$U$38:$U$45,0)),""),"d-mmm-yy") &amp;" to " &amp; TEXT(IFERROR(INDEX('Overview - Section A'!$E$38:$E$45,MATCH(G192,'Overview - Section A'!$U$38:$U$45,0)),""),"d-mmm-yy")</f>
        <v>1-Jul-19 to 31-Dec-19</v>
      </c>
      <c r="D192" s="483"/>
      <c r="E192" s="483"/>
      <c r="F192" s="484" t="str">
        <f t="shared" si="11"/>
        <v/>
      </c>
      <c r="G192" s="485" t="s">
        <v>411</v>
      </c>
      <c r="H192" s="485"/>
      <c r="I192" s="486" t="b">
        <f t="shared" si="12"/>
        <v>1</v>
      </c>
      <c r="J192" s="486" t="b">
        <f t="shared" si="13"/>
        <v>0</v>
      </c>
      <c r="K192" s="486" t="str">
        <f t="shared" si="14"/>
        <v>a1N36000002Qbb4EAC</v>
      </c>
      <c r="L192" s="487" t="str">
        <f t="shared" ca="1" si="15"/>
        <v>171-Jul-19 to 31-Dec-19</v>
      </c>
      <c r="M192" s="488" t="s">
        <v>1226</v>
      </c>
      <c r="N192" s="479"/>
      <c r="O192" s="129"/>
      <c r="P192" s="129"/>
      <c r="Q192" s="129"/>
      <c r="AD192" s="480"/>
      <c r="AE192" s="480"/>
      <c r="AF192" s="480"/>
      <c r="AG192" s="480"/>
      <c r="AM192" s="5"/>
      <c r="AN192" s="5"/>
    </row>
    <row r="193" spans="1:40" ht="31.5" x14ac:dyDescent="0.25">
      <c r="A193" s="367">
        <v>17</v>
      </c>
      <c r="B193" s="386" t="str">
        <f t="shared" si="10"/>
        <v/>
      </c>
      <c r="C193" s="387" t="str">
        <f ca="1">TEXT(IFERROR(INDEX('Overview - Section A'!$A$38:$A$45,MATCH(G193,'Overview - Section A'!$U$38:$U$45,0)),""),"d-mmm-yy") &amp;" to " &amp; TEXT(IFERROR(INDEX('Overview - Section A'!$E$38:$E$45,MATCH(G193,'Overview - Section A'!$U$38:$U$45,0)),""),"d-mmm-yy")</f>
        <v>1-Jan-20 to 30-Jun-20</v>
      </c>
      <c r="D193" s="483"/>
      <c r="E193" s="483"/>
      <c r="F193" s="484" t="str">
        <f t="shared" si="11"/>
        <v/>
      </c>
      <c r="G193" s="485" t="s">
        <v>413</v>
      </c>
      <c r="H193" s="485"/>
      <c r="I193" s="486" t="b">
        <f t="shared" si="12"/>
        <v>1</v>
      </c>
      <c r="J193" s="486" t="b">
        <f t="shared" si="13"/>
        <v>0</v>
      </c>
      <c r="K193" s="486" t="str">
        <f t="shared" si="14"/>
        <v>a1N36000002Qbb4EAC</v>
      </c>
      <c r="L193" s="487" t="str">
        <f t="shared" ca="1" si="15"/>
        <v>171-Jan-20 to 30-Jun-20</v>
      </c>
      <c r="M193" s="488" t="s">
        <v>1227</v>
      </c>
      <c r="N193" s="479"/>
      <c r="O193" s="129"/>
      <c r="P193" s="129"/>
      <c r="Q193" s="129"/>
      <c r="AD193" s="480"/>
      <c r="AE193" s="480"/>
      <c r="AF193" s="480"/>
      <c r="AG193" s="480"/>
      <c r="AM193" s="5"/>
      <c r="AN193" s="5"/>
    </row>
    <row r="194" spans="1:40" ht="31.5" x14ac:dyDescent="0.25">
      <c r="A194" s="367">
        <v>17</v>
      </c>
      <c r="B194" s="386" t="str">
        <f t="shared" si="10"/>
        <v/>
      </c>
      <c r="C194" s="387" t="str">
        <f ca="1">TEXT(IFERROR(INDEX('Overview - Section A'!$A$38:$A$45,MATCH(G194,'Overview - Section A'!$U$38:$U$45,0)),""),"d-mmm-yy") &amp;" to " &amp; TEXT(IFERROR(INDEX('Overview - Section A'!$E$38:$E$45,MATCH(G194,'Overview - Section A'!$U$38:$U$45,0)),""),"d-mmm-yy")</f>
        <v>1-Jul-20 to 31-Dec-20</v>
      </c>
      <c r="D194" s="483"/>
      <c r="E194" s="483"/>
      <c r="F194" s="484" t="str">
        <f t="shared" si="11"/>
        <v/>
      </c>
      <c r="G194" s="485" t="s">
        <v>415</v>
      </c>
      <c r="H194" s="485"/>
      <c r="I194" s="486" t="b">
        <f t="shared" si="12"/>
        <v>1</v>
      </c>
      <c r="J194" s="486" t="b">
        <f t="shared" si="13"/>
        <v>0</v>
      </c>
      <c r="K194" s="486" t="str">
        <f t="shared" si="14"/>
        <v>a1N36000002Qbb4EAC</v>
      </c>
      <c r="L194" s="487" t="str">
        <f t="shared" ca="1" si="15"/>
        <v>171-Jul-20 to 31-Dec-20</v>
      </c>
      <c r="M194" s="488" t="s">
        <v>1228</v>
      </c>
      <c r="N194" s="479"/>
      <c r="O194" s="129"/>
      <c r="P194" s="129"/>
      <c r="Q194" s="129"/>
      <c r="AD194" s="480"/>
      <c r="AE194" s="480"/>
      <c r="AF194" s="480"/>
      <c r="AG194" s="480"/>
      <c r="AM194" s="5"/>
      <c r="AN194" s="5"/>
    </row>
    <row r="195" spans="1:40" ht="31.5" x14ac:dyDescent="0.25">
      <c r="A195" s="367">
        <v>17</v>
      </c>
      <c r="B195" s="386" t="str">
        <f t="shared" si="10"/>
        <v/>
      </c>
      <c r="C195" s="387" t="str">
        <f ca="1">TEXT(IFERROR(INDEX('Overview - Section A'!$A$38:$A$45,MATCH(G195,'Overview - Section A'!$U$38:$U$45,0)),""),"d-mmm-yy") &amp;" to " &amp; TEXT(IFERROR(INDEX('Overview - Section A'!$E$38:$E$45,MATCH(G195,'Overview - Section A'!$U$38:$U$45,0)),""),"d-mmm-yy")</f>
        <v>1-Jan-21 to 30-Jun-21</v>
      </c>
      <c r="D195" s="483"/>
      <c r="E195" s="483"/>
      <c r="F195" s="484" t="str">
        <f t="shared" si="11"/>
        <v/>
      </c>
      <c r="G195" s="485" t="s">
        <v>417</v>
      </c>
      <c r="H195" s="485"/>
      <c r="I195" s="486" t="b">
        <f t="shared" si="12"/>
        <v>1</v>
      </c>
      <c r="J195" s="486" t="b">
        <f t="shared" si="13"/>
        <v>0</v>
      </c>
      <c r="K195" s="486" t="str">
        <f t="shared" si="14"/>
        <v>a1N36000002Qbb4EAC</v>
      </c>
      <c r="L195" s="487" t="str">
        <f t="shared" ca="1" si="15"/>
        <v>171-Jan-21 to 30-Jun-21</v>
      </c>
      <c r="M195" s="488" t="s">
        <v>1229</v>
      </c>
      <c r="N195" s="479"/>
      <c r="O195" s="129"/>
      <c r="P195" s="129"/>
      <c r="Q195" s="129"/>
      <c r="AD195" s="480"/>
      <c r="AE195" s="480"/>
      <c r="AF195" s="480"/>
      <c r="AG195" s="480"/>
      <c r="AM195" s="5"/>
      <c r="AN195" s="5"/>
    </row>
    <row r="196" spans="1:40" ht="31.5" x14ac:dyDescent="0.25">
      <c r="A196" s="367">
        <v>18</v>
      </c>
      <c r="B196" s="386" t="str">
        <f t="shared" si="10"/>
        <v/>
      </c>
      <c r="C196" s="387" t="str">
        <f ca="1">TEXT(IFERROR(INDEX('Overview - Section A'!$A$38:$A$45,MATCH(G196,'Overview - Section A'!$U$38:$U$45,0)),""),"d-mmm-yy") &amp;" to " &amp; TEXT(IFERROR(INDEX('Overview - Section A'!$E$38:$E$45,MATCH(G196,'Overview - Section A'!$U$38:$U$45,0)),""),"d-mmm-yy")</f>
        <v>1-Jul-18 to 31-Dec-18</v>
      </c>
      <c r="D196" s="483"/>
      <c r="E196" s="483"/>
      <c r="F196" s="484" t="str">
        <f t="shared" si="11"/>
        <v/>
      </c>
      <c r="G196" s="485" t="s">
        <v>407</v>
      </c>
      <c r="H196" s="485"/>
      <c r="I196" s="486" t="b">
        <f t="shared" si="12"/>
        <v>1</v>
      </c>
      <c r="J196" s="486" t="b">
        <f t="shared" si="13"/>
        <v>0</v>
      </c>
      <c r="K196" s="486" t="str">
        <f t="shared" si="14"/>
        <v>a1N36000002Qbb5EAC</v>
      </c>
      <c r="L196" s="487" t="str">
        <f t="shared" ca="1" si="15"/>
        <v>181-Jul-18 to 31-Dec-18</v>
      </c>
      <c r="M196" s="488" t="s">
        <v>1230</v>
      </c>
      <c r="N196" s="479"/>
      <c r="O196" s="129"/>
      <c r="P196" s="129"/>
      <c r="Q196" s="129"/>
      <c r="AD196" s="480"/>
      <c r="AE196" s="480"/>
      <c r="AF196" s="480"/>
      <c r="AG196" s="480"/>
      <c r="AM196" s="5"/>
      <c r="AN196" s="5"/>
    </row>
    <row r="197" spans="1:40" ht="31.5" x14ac:dyDescent="0.25">
      <c r="A197" s="367">
        <v>18</v>
      </c>
      <c r="B197" s="386" t="str">
        <f t="shared" si="10"/>
        <v/>
      </c>
      <c r="C197" s="387" t="str">
        <f ca="1">TEXT(IFERROR(INDEX('Overview - Section A'!$A$38:$A$45,MATCH(G197,'Overview - Section A'!$U$38:$U$45,0)),""),"d-mmm-yy") &amp;" to " &amp; TEXT(IFERROR(INDEX('Overview - Section A'!$E$38:$E$45,MATCH(G197,'Overview - Section A'!$U$38:$U$45,0)),""),"d-mmm-yy")</f>
        <v>1-Jan-19 to 30-Jun-19</v>
      </c>
      <c r="D197" s="483"/>
      <c r="E197" s="483"/>
      <c r="F197" s="484" t="str">
        <f t="shared" si="11"/>
        <v/>
      </c>
      <c r="G197" s="485" t="s">
        <v>409</v>
      </c>
      <c r="H197" s="485"/>
      <c r="I197" s="486" t="b">
        <f t="shared" si="12"/>
        <v>1</v>
      </c>
      <c r="J197" s="486" t="b">
        <f t="shared" si="13"/>
        <v>0</v>
      </c>
      <c r="K197" s="486" t="str">
        <f t="shared" si="14"/>
        <v>a1N36000002Qbb5EAC</v>
      </c>
      <c r="L197" s="487" t="str">
        <f t="shared" ca="1" si="15"/>
        <v>181-Jan-19 to 30-Jun-19</v>
      </c>
      <c r="M197" s="488" t="s">
        <v>1231</v>
      </c>
      <c r="N197" s="479"/>
      <c r="O197" s="129"/>
      <c r="P197" s="129"/>
      <c r="Q197" s="129"/>
      <c r="AD197" s="480"/>
      <c r="AE197" s="480"/>
      <c r="AF197" s="480"/>
      <c r="AG197" s="480"/>
      <c r="AM197" s="5"/>
      <c r="AN197" s="5"/>
    </row>
    <row r="198" spans="1:40" ht="31.5" x14ac:dyDescent="0.25">
      <c r="A198" s="367">
        <v>18</v>
      </c>
      <c r="B198" s="386" t="str">
        <f t="shared" si="10"/>
        <v/>
      </c>
      <c r="C198" s="387" t="str">
        <f ca="1">TEXT(IFERROR(INDEX('Overview - Section A'!$A$38:$A$45,MATCH(G198,'Overview - Section A'!$U$38:$U$45,0)),""),"d-mmm-yy") &amp;" to " &amp; TEXT(IFERROR(INDEX('Overview - Section A'!$E$38:$E$45,MATCH(G198,'Overview - Section A'!$U$38:$U$45,0)),""),"d-mmm-yy")</f>
        <v>1-Jul-19 to 31-Dec-19</v>
      </c>
      <c r="D198" s="483"/>
      <c r="E198" s="483"/>
      <c r="F198" s="484" t="str">
        <f t="shared" si="11"/>
        <v/>
      </c>
      <c r="G198" s="485" t="s">
        <v>411</v>
      </c>
      <c r="H198" s="485"/>
      <c r="I198" s="486" t="b">
        <f t="shared" si="12"/>
        <v>1</v>
      </c>
      <c r="J198" s="486" t="b">
        <f t="shared" si="13"/>
        <v>0</v>
      </c>
      <c r="K198" s="486" t="str">
        <f t="shared" si="14"/>
        <v>a1N36000002Qbb5EAC</v>
      </c>
      <c r="L198" s="487" t="str">
        <f t="shared" ca="1" si="15"/>
        <v>181-Jul-19 to 31-Dec-19</v>
      </c>
      <c r="M198" s="488" t="s">
        <v>1232</v>
      </c>
      <c r="N198" s="479"/>
      <c r="O198" s="129"/>
      <c r="P198" s="129"/>
      <c r="Q198" s="129"/>
      <c r="AD198" s="480"/>
      <c r="AE198" s="480"/>
      <c r="AF198" s="480"/>
      <c r="AG198" s="480"/>
      <c r="AM198" s="5"/>
      <c r="AN198" s="5"/>
    </row>
    <row r="199" spans="1:40" ht="31.5" x14ac:dyDescent="0.25">
      <c r="A199" s="367">
        <v>18</v>
      </c>
      <c r="B199" s="386" t="str">
        <f t="shared" si="10"/>
        <v/>
      </c>
      <c r="C199" s="387" t="str">
        <f ca="1">TEXT(IFERROR(INDEX('Overview - Section A'!$A$38:$A$45,MATCH(G199,'Overview - Section A'!$U$38:$U$45,0)),""),"d-mmm-yy") &amp;" to " &amp; TEXT(IFERROR(INDEX('Overview - Section A'!$E$38:$E$45,MATCH(G199,'Overview - Section A'!$U$38:$U$45,0)),""),"d-mmm-yy")</f>
        <v>1-Jan-20 to 30-Jun-20</v>
      </c>
      <c r="D199" s="483"/>
      <c r="E199" s="483"/>
      <c r="F199" s="484" t="str">
        <f t="shared" si="11"/>
        <v/>
      </c>
      <c r="G199" s="485" t="s">
        <v>413</v>
      </c>
      <c r="H199" s="485"/>
      <c r="I199" s="486" t="b">
        <f t="shared" si="12"/>
        <v>1</v>
      </c>
      <c r="J199" s="486" t="b">
        <f t="shared" si="13"/>
        <v>0</v>
      </c>
      <c r="K199" s="486" t="str">
        <f t="shared" si="14"/>
        <v>a1N36000002Qbb5EAC</v>
      </c>
      <c r="L199" s="487" t="str">
        <f t="shared" ca="1" si="15"/>
        <v>181-Jan-20 to 30-Jun-20</v>
      </c>
      <c r="M199" s="488" t="s">
        <v>1233</v>
      </c>
      <c r="N199" s="479"/>
      <c r="O199" s="129"/>
      <c r="P199" s="129"/>
      <c r="Q199" s="129"/>
      <c r="AD199" s="480"/>
      <c r="AE199" s="480"/>
      <c r="AF199" s="480"/>
      <c r="AG199" s="480"/>
      <c r="AM199" s="5"/>
      <c r="AN199" s="5"/>
    </row>
    <row r="200" spans="1:40" ht="31.5" x14ac:dyDescent="0.25">
      <c r="A200" s="367">
        <v>18</v>
      </c>
      <c r="B200" s="386" t="str">
        <f t="shared" si="10"/>
        <v/>
      </c>
      <c r="C200" s="387" t="str">
        <f ca="1">TEXT(IFERROR(INDEX('Overview - Section A'!$A$38:$A$45,MATCH(G200,'Overview - Section A'!$U$38:$U$45,0)),""),"d-mmm-yy") &amp;" to " &amp; TEXT(IFERROR(INDEX('Overview - Section A'!$E$38:$E$45,MATCH(G200,'Overview - Section A'!$U$38:$U$45,0)),""),"d-mmm-yy")</f>
        <v>1-Jul-20 to 31-Dec-20</v>
      </c>
      <c r="D200" s="483"/>
      <c r="E200" s="483"/>
      <c r="F200" s="484" t="str">
        <f t="shared" si="11"/>
        <v/>
      </c>
      <c r="G200" s="485" t="s">
        <v>415</v>
      </c>
      <c r="H200" s="485"/>
      <c r="I200" s="486" t="b">
        <f t="shared" si="12"/>
        <v>1</v>
      </c>
      <c r="J200" s="486" t="b">
        <f t="shared" si="13"/>
        <v>0</v>
      </c>
      <c r="K200" s="486" t="str">
        <f t="shared" si="14"/>
        <v>a1N36000002Qbb5EAC</v>
      </c>
      <c r="L200" s="487" t="str">
        <f t="shared" ca="1" si="15"/>
        <v>181-Jul-20 to 31-Dec-20</v>
      </c>
      <c r="M200" s="488" t="s">
        <v>1234</v>
      </c>
      <c r="N200" s="479"/>
      <c r="O200" s="129"/>
      <c r="P200" s="129"/>
      <c r="Q200" s="129"/>
      <c r="AD200" s="480"/>
      <c r="AE200" s="480"/>
      <c r="AF200" s="480"/>
      <c r="AG200" s="480"/>
      <c r="AM200" s="5"/>
      <c r="AN200" s="5"/>
    </row>
    <row r="201" spans="1:40" ht="31.5" x14ac:dyDescent="0.25">
      <c r="A201" s="367">
        <v>18</v>
      </c>
      <c r="B201" s="386" t="str">
        <f t="shared" si="10"/>
        <v/>
      </c>
      <c r="C201" s="387" t="str">
        <f ca="1">TEXT(IFERROR(INDEX('Overview - Section A'!$A$38:$A$45,MATCH(G201,'Overview - Section A'!$U$38:$U$45,0)),""),"d-mmm-yy") &amp;" to " &amp; TEXT(IFERROR(INDEX('Overview - Section A'!$E$38:$E$45,MATCH(G201,'Overview - Section A'!$U$38:$U$45,0)),""),"d-mmm-yy")</f>
        <v>1-Jan-21 to 30-Jun-21</v>
      </c>
      <c r="D201" s="483"/>
      <c r="E201" s="483"/>
      <c r="F201" s="484" t="str">
        <f t="shared" si="11"/>
        <v/>
      </c>
      <c r="G201" s="485" t="s">
        <v>417</v>
      </c>
      <c r="H201" s="485"/>
      <c r="I201" s="486" t="b">
        <f t="shared" si="12"/>
        <v>1</v>
      </c>
      <c r="J201" s="486" t="b">
        <f t="shared" si="13"/>
        <v>0</v>
      </c>
      <c r="K201" s="486" t="str">
        <f t="shared" si="14"/>
        <v>a1N36000002Qbb5EAC</v>
      </c>
      <c r="L201" s="487" t="str">
        <f t="shared" ca="1" si="15"/>
        <v>181-Jan-21 to 30-Jun-21</v>
      </c>
      <c r="M201" s="488" t="s">
        <v>1235</v>
      </c>
      <c r="N201" s="479"/>
      <c r="O201" s="129"/>
      <c r="P201" s="129"/>
      <c r="Q201" s="129"/>
      <c r="AD201" s="480"/>
      <c r="AE201" s="480"/>
      <c r="AF201" s="480"/>
      <c r="AG201" s="480"/>
      <c r="AM201" s="5"/>
      <c r="AN201" s="5"/>
    </row>
    <row r="202" spans="1:40" ht="31.5" x14ac:dyDescent="0.25">
      <c r="A202" s="367">
        <v>19</v>
      </c>
      <c r="B202" s="386" t="str">
        <f t="shared" si="10"/>
        <v/>
      </c>
      <c r="C202" s="387" t="str">
        <f ca="1">TEXT(IFERROR(INDEX('Overview - Section A'!$A$38:$A$45,MATCH(G202,'Overview - Section A'!$U$38:$U$45,0)),""),"d-mmm-yy") &amp;" to " &amp; TEXT(IFERROR(INDEX('Overview - Section A'!$E$38:$E$45,MATCH(G202,'Overview - Section A'!$U$38:$U$45,0)),""),"d-mmm-yy")</f>
        <v>1-Jul-18 to 31-Dec-18</v>
      </c>
      <c r="D202" s="483"/>
      <c r="E202" s="483"/>
      <c r="F202" s="484" t="str">
        <f t="shared" si="11"/>
        <v/>
      </c>
      <c r="G202" s="485" t="s">
        <v>407</v>
      </c>
      <c r="H202" s="485"/>
      <c r="I202" s="486" t="b">
        <f t="shared" si="12"/>
        <v>1</v>
      </c>
      <c r="J202" s="486" t="b">
        <f t="shared" si="13"/>
        <v>0</v>
      </c>
      <c r="K202" s="486" t="str">
        <f t="shared" si="14"/>
        <v>a1N36000002Qbb6EAC</v>
      </c>
      <c r="L202" s="487" t="str">
        <f t="shared" ca="1" si="15"/>
        <v>191-Jul-18 to 31-Dec-18</v>
      </c>
      <c r="M202" s="488" t="s">
        <v>1236</v>
      </c>
      <c r="N202" s="479"/>
      <c r="O202" s="129"/>
      <c r="P202" s="129"/>
      <c r="Q202" s="129"/>
      <c r="AD202" s="480"/>
      <c r="AE202" s="480"/>
      <c r="AF202" s="480"/>
      <c r="AG202" s="480"/>
      <c r="AM202" s="5"/>
      <c r="AN202" s="5"/>
    </row>
    <row r="203" spans="1:40" ht="31.5" x14ac:dyDescent="0.25">
      <c r="A203" s="367">
        <v>19</v>
      </c>
      <c r="B203" s="386" t="str">
        <f t="shared" si="10"/>
        <v/>
      </c>
      <c r="C203" s="387" t="str">
        <f ca="1">TEXT(IFERROR(INDEX('Overview - Section A'!$A$38:$A$45,MATCH(G203,'Overview - Section A'!$U$38:$U$45,0)),""),"d-mmm-yy") &amp;" to " &amp; TEXT(IFERROR(INDEX('Overview - Section A'!$E$38:$E$45,MATCH(G203,'Overview - Section A'!$U$38:$U$45,0)),""),"d-mmm-yy")</f>
        <v>1-Jan-19 to 30-Jun-19</v>
      </c>
      <c r="D203" s="483"/>
      <c r="E203" s="483"/>
      <c r="F203" s="484" t="str">
        <f t="shared" si="11"/>
        <v/>
      </c>
      <c r="G203" s="485" t="s">
        <v>409</v>
      </c>
      <c r="H203" s="485"/>
      <c r="I203" s="486" t="b">
        <f t="shared" si="12"/>
        <v>1</v>
      </c>
      <c r="J203" s="486" t="b">
        <f t="shared" si="13"/>
        <v>0</v>
      </c>
      <c r="K203" s="486" t="str">
        <f t="shared" si="14"/>
        <v>a1N36000002Qbb6EAC</v>
      </c>
      <c r="L203" s="487" t="str">
        <f t="shared" ca="1" si="15"/>
        <v>191-Jan-19 to 30-Jun-19</v>
      </c>
      <c r="M203" s="488" t="s">
        <v>1237</v>
      </c>
      <c r="N203" s="479"/>
      <c r="O203" s="129"/>
      <c r="P203" s="129"/>
      <c r="Q203" s="129"/>
      <c r="AD203" s="480"/>
      <c r="AE203" s="480"/>
      <c r="AF203" s="480"/>
      <c r="AG203" s="480"/>
      <c r="AM203" s="5"/>
      <c r="AN203" s="5"/>
    </row>
    <row r="204" spans="1:40" ht="31.5" x14ac:dyDescent="0.25">
      <c r="A204" s="367">
        <v>19</v>
      </c>
      <c r="B204" s="386" t="str">
        <f t="shared" si="10"/>
        <v/>
      </c>
      <c r="C204" s="387" t="str">
        <f ca="1">TEXT(IFERROR(INDEX('Overview - Section A'!$A$38:$A$45,MATCH(G204,'Overview - Section A'!$U$38:$U$45,0)),""),"d-mmm-yy") &amp;" to " &amp; TEXT(IFERROR(INDEX('Overview - Section A'!$E$38:$E$45,MATCH(G204,'Overview - Section A'!$U$38:$U$45,0)),""),"d-mmm-yy")</f>
        <v>1-Jul-19 to 31-Dec-19</v>
      </c>
      <c r="D204" s="483"/>
      <c r="E204" s="483"/>
      <c r="F204" s="484" t="str">
        <f t="shared" si="11"/>
        <v/>
      </c>
      <c r="G204" s="485" t="s">
        <v>411</v>
      </c>
      <c r="H204" s="485"/>
      <c r="I204" s="486" t="b">
        <f t="shared" si="12"/>
        <v>1</v>
      </c>
      <c r="J204" s="486" t="b">
        <f t="shared" si="13"/>
        <v>0</v>
      </c>
      <c r="K204" s="486" t="str">
        <f t="shared" si="14"/>
        <v>a1N36000002Qbb6EAC</v>
      </c>
      <c r="L204" s="487" t="str">
        <f t="shared" ca="1" si="15"/>
        <v>191-Jul-19 to 31-Dec-19</v>
      </c>
      <c r="M204" s="488" t="s">
        <v>1238</v>
      </c>
      <c r="N204" s="479"/>
      <c r="O204" s="129"/>
      <c r="P204" s="129"/>
      <c r="Q204" s="129"/>
      <c r="AD204" s="480"/>
      <c r="AE204" s="480"/>
      <c r="AF204" s="480"/>
      <c r="AG204" s="480"/>
      <c r="AM204" s="5"/>
      <c r="AN204" s="5"/>
    </row>
    <row r="205" spans="1:40" ht="31.5" x14ac:dyDescent="0.25">
      <c r="A205" s="367">
        <v>19</v>
      </c>
      <c r="B205" s="386" t="str">
        <f t="shared" si="10"/>
        <v/>
      </c>
      <c r="C205" s="387" t="str">
        <f ca="1">TEXT(IFERROR(INDEX('Overview - Section A'!$A$38:$A$45,MATCH(G205,'Overview - Section A'!$U$38:$U$45,0)),""),"d-mmm-yy") &amp;" to " &amp; TEXT(IFERROR(INDEX('Overview - Section A'!$E$38:$E$45,MATCH(G205,'Overview - Section A'!$U$38:$U$45,0)),""),"d-mmm-yy")</f>
        <v>1-Jan-20 to 30-Jun-20</v>
      </c>
      <c r="D205" s="483"/>
      <c r="E205" s="483"/>
      <c r="F205" s="484" t="str">
        <f t="shared" si="11"/>
        <v/>
      </c>
      <c r="G205" s="485" t="s">
        <v>413</v>
      </c>
      <c r="H205" s="485"/>
      <c r="I205" s="486" t="b">
        <f t="shared" si="12"/>
        <v>1</v>
      </c>
      <c r="J205" s="486" t="b">
        <f t="shared" si="13"/>
        <v>0</v>
      </c>
      <c r="K205" s="486" t="str">
        <f t="shared" si="14"/>
        <v>a1N36000002Qbb6EAC</v>
      </c>
      <c r="L205" s="487" t="str">
        <f t="shared" ca="1" si="15"/>
        <v>191-Jan-20 to 30-Jun-20</v>
      </c>
      <c r="M205" s="488" t="s">
        <v>1239</v>
      </c>
      <c r="N205" s="479"/>
      <c r="O205" s="129"/>
      <c r="P205" s="129"/>
      <c r="Q205" s="129"/>
      <c r="AD205" s="480"/>
      <c r="AE205" s="480"/>
      <c r="AF205" s="480"/>
      <c r="AG205" s="480"/>
      <c r="AM205" s="5"/>
      <c r="AN205" s="5"/>
    </row>
    <row r="206" spans="1:40" ht="31.5" x14ac:dyDescent="0.25">
      <c r="A206" s="367">
        <v>19</v>
      </c>
      <c r="B206" s="386" t="str">
        <f t="shared" si="10"/>
        <v/>
      </c>
      <c r="C206" s="387" t="str">
        <f ca="1">TEXT(IFERROR(INDEX('Overview - Section A'!$A$38:$A$45,MATCH(G206,'Overview - Section A'!$U$38:$U$45,0)),""),"d-mmm-yy") &amp;" to " &amp; TEXT(IFERROR(INDEX('Overview - Section A'!$E$38:$E$45,MATCH(G206,'Overview - Section A'!$U$38:$U$45,0)),""),"d-mmm-yy")</f>
        <v>1-Jul-20 to 31-Dec-20</v>
      </c>
      <c r="D206" s="483"/>
      <c r="E206" s="483"/>
      <c r="F206" s="484" t="str">
        <f t="shared" si="11"/>
        <v/>
      </c>
      <c r="G206" s="485" t="s">
        <v>415</v>
      </c>
      <c r="H206" s="485"/>
      <c r="I206" s="486" t="b">
        <f t="shared" si="12"/>
        <v>1</v>
      </c>
      <c r="J206" s="486" t="b">
        <f t="shared" si="13"/>
        <v>0</v>
      </c>
      <c r="K206" s="486" t="str">
        <f t="shared" si="14"/>
        <v>a1N36000002Qbb6EAC</v>
      </c>
      <c r="L206" s="487" t="str">
        <f t="shared" ca="1" si="15"/>
        <v>191-Jul-20 to 31-Dec-20</v>
      </c>
      <c r="M206" s="488" t="s">
        <v>1240</v>
      </c>
      <c r="N206" s="479"/>
      <c r="O206" s="129"/>
      <c r="P206" s="129"/>
      <c r="Q206" s="129"/>
      <c r="AD206" s="480"/>
      <c r="AE206" s="480"/>
      <c r="AF206" s="480"/>
      <c r="AG206" s="480"/>
      <c r="AM206" s="5"/>
      <c r="AN206" s="5"/>
    </row>
    <row r="207" spans="1:40" ht="31.5" x14ac:dyDescent="0.25">
      <c r="A207" s="367">
        <v>19</v>
      </c>
      <c r="B207" s="386" t="str">
        <f t="shared" si="10"/>
        <v/>
      </c>
      <c r="C207" s="387" t="str">
        <f ca="1">TEXT(IFERROR(INDEX('Overview - Section A'!$A$38:$A$45,MATCH(G207,'Overview - Section A'!$U$38:$U$45,0)),""),"d-mmm-yy") &amp;" to " &amp; TEXT(IFERROR(INDEX('Overview - Section A'!$E$38:$E$45,MATCH(G207,'Overview - Section A'!$U$38:$U$45,0)),""),"d-mmm-yy")</f>
        <v>1-Jan-21 to 30-Jun-21</v>
      </c>
      <c r="D207" s="483"/>
      <c r="E207" s="483"/>
      <c r="F207" s="484" t="str">
        <f t="shared" si="11"/>
        <v/>
      </c>
      <c r="G207" s="485" t="s">
        <v>417</v>
      </c>
      <c r="H207" s="485"/>
      <c r="I207" s="486" t="b">
        <f t="shared" si="12"/>
        <v>1</v>
      </c>
      <c r="J207" s="486" t="b">
        <f t="shared" si="13"/>
        <v>0</v>
      </c>
      <c r="K207" s="486" t="str">
        <f t="shared" si="14"/>
        <v>a1N36000002Qbb6EAC</v>
      </c>
      <c r="L207" s="487" t="str">
        <f t="shared" ca="1" si="15"/>
        <v>191-Jan-21 to 30-Jun-21</v>
      </c>
      <c r="M207" s="488" t="s">
        <v>1241</v>
      </c>
      <c r="N207" s="479"/>
      <c r="O207" s="129"/>
      <c r="P207" s="129"/>
      <c r="Q207" s="129"/>
      <c r="AD207" s="480"/>
      <c r="AE207" s="480"/>
      <c r="AF207" s="480"/>
      <c r="AG207" s="480"/>
      <c r="AM207" s="5"/>
      <c r="AN207" s="5"/>
    </row>
    <row r="208" spans="1:40" ht="31.5" x14ac:dyDescent="0.25">
      <c r="A208" s="367">
        <v>20</v>
      </c>
      <c r="B208" s="386" t="str">
        <f t="shared" si="10"/>
        <v/>
      </c>
      <c r="C208" s="387" t="str">
        <f ca="1">TEXT(IFERROR(INDEX('Overview - Section A'!$A$38:$A$45,MATCH(G208,'Overview - Section A'!$U$38:$U$45,0)),""),"d-mmm-yy") &amp;" to " &amp; TEXT(IFERROR(INDEX('Overview - Section A'!$E$38:$E$45,MATCH(G208,'Overview - Section A'!$U$38:$U$45,0)),""),"d-mmm-yy")</f>
        <v>1-Jul-18 to 31-Dec-18</v>
      </c>
      <c r="D208" s="483"/>
      <c r="E208" s="483"/>
      <c r="F208" s="484" t="str">
        <f t="shared" si="11"/>
        <v/>
      </c>
      <c r="G208" s="485" t="s">
        <v>407</v>
      </c>
      <c r="H208" s="485"/>
      <c r="I208" s="486" t="b">
        <f t="shared" si="12"/>
        <v>1</v>
      </c>
      <c r="J208" s="486" t="b">
        <f t="shared" si="13"/>
        <v>0</v>
      </c>
      <c r="K208" s="486" t="str">
        <f t="shared" si="14"/>
        <v>a1N36000002Qbb7EAC</v>
      </c>
      <c r="L208" s="487" t="str">
        <f t="shared" ca="1" si="15"/>
        <v>201-Jul-18 to 31-Dec-18</v>
      </c>
      <c r="M208" s="488" t="s">
        <v>1242</v>
      </c>
      <c r="N208" s="479"/>
      <c r="O208" s="129"/>
      <c r="P208" s="129"/>
      <c r="Q208" s="129"/>
      <c r="AD208" s="480"/>
      <c r="AE208" s="480"/>
      <c r="AF208" s="480"/>
      <c r="AG208" s="480"/>
      <c r="AM208" s="5"/>
      <c r="AN208" s="5"/>
    </row>
    <row r="209" spans="1:40" ht="31.5" x14ac:dyDescent="0.25">
      <c r="A209" s="367">
        <v>20</v>
      </c>
      <c r="B209" s="386" t="str">
        <f t="shared" si="10"/>
        <v/>
      </c>
      <c r="C209" s="387" t="str">
        <f ca="1">TEXT(IFERROR(INDEX('Overview - Section A'!$A$38:$A$45,MATCH(G209,'Overview - Section A'!$U$38:$U$45,0)),""),"d-mmm-yy") &amp;" to " &amp; TEXT(IFERROR(INDEX('Overview - Section A'!$E$38:$E$45,MATCH(G209,'Overview - Section A'!$U$38:$U$45,0)),""),"d-mmm-yy")</f>
        <v>1-Jan-19 to 30-Jun-19</v>
      </c>
      <c r="D209" s="483"/>
      <c r="E209" s="483"/>
      <c r="F209" s="484" t="str">
        <f t="shared" si="11"/>
        <v/>
      </c>
      <c r="G209" s="485" t="s">
        <v>409</v>
      </c>
      <c r="H209" s="485"/>
      <c r="I209" s="486" t="b">
        <f t="shared" si="12"/>
        <v>1</v>
      </c>
      <c r="J209" s="486" t="b">
        <f t="shared" si="13"/>
        <v>0</v>
      </c>
      <c r="K209" s="486" t="str">
        <f t="shared" si="14"/>
        <v>a1N36000002Qbb7EAC</v>
      </c>
      <c r="L209" s="487" t="str">
        <f t="shared" ca="1" si="15"/>
        <v>201-Jan-19 to 30-Jun-19</v>
      </c>
      <c r="M209" s="488" t="s">
        <v>1243</v>
      </c>
      <c r="N209" s="479"/>
      <c r="O209" s="129"/>
      <c r="P209" s="129"/>
      <c r="Q209" s="129"/>
      <c r="AD209" s="480"/>
      <c r="AE209" s="480"/>
      <c r="AF209" s="480"/>
      <c r="AG209" s="480"/>
      <c r="AM209" s="5"/>
      <c r="AN209" s="5"/>
    </row>
    <row r="210" spans="1:40" ht="31.5" x14ac:dyDescent="0.25">
      <c r="A210" s="367">
        <v>20</v>
      </c>
      <c r="B210" s="386" t="str">
        <f t="shared" si="10"/>
        <v/>
      </c>
      <c r="C210" s="387" t="str">
        <f ca="1">TEXT(IFERROR(INDEX('Overview - Section A'!$A$38:$A$45,MATCH(G210,'Overview - Section A'!$U$38:$U$45,0)),""),"d-mmm-yy") &amp;" to " &amp; TEXT(IFERROR(INDEX('Overview - Section A'!$E$38:$E$45,MATCH(G210,'Overview - Section A'!$U$38:$U$45,0)),""),"d-mmm-yy")</f>
        <v>1-Jul-19 to 31-Dec-19</v>
      </c>
      <c r="D210" s="483"/>
      <c r="E210" s="483"/>
      <c r="F210" s="484" t="str">
        <f t="shared" si="11"/>
        <v/>
      </c>
      <c r="G210" s="485" t="s">
        <v>411</v>
      </c>
      <c r="H210" s="485"/>
      <c r="I210" s="486" t="b">
        <f t="shared" si="12"/>
        <v>1</v>
      </c>
      <c r="J210" s="486" t="b">
        <f t="shared" si="13"/>
        <v>0</v>
      </c>
      <c r="K210" s="486" t="str">
        <f t="shared" si="14"/>
        <v>a1N36000002Qbb7EAC</v>
      </c>
      <c r="L210" s="487" t="str">
        <f t="shared" ca="1" si="15"/>
        <v>201-Jul-19 to 31-Dec-19</v>
      </c>
      <c r="M210" s="488" t="s">
        <v>1244</v>
      </c>
      <c r="N210" s="479"/>
      <c r="O210" s="129"/>
      <c r="P210" s="129"/>
      <c r="Q210" s="129"/>
      <c r="AD210" s="480"/>
      <c r="AE210" s="480"/>
      <c r="AF210" s="480"/>
      <c r="AG210" s="480"/>
      <c r="AM210" s="5"/>
      <c r="AN210" s="5"/>
    </row>
    <row r="211" spans="1:40" ht="31.5" x14ac:dyDescent="0.25">
      <c r="A211" s="367">
        <v>20</v>
      </c>
      <c r="B211" s="386" t="str">
        <f t="shared" si="10"/>
        <v/>
      </c>
      <c r="C211" s="387" t="str">
        <f ca="1">TEXT(IFERROR(INDEX('Overview - Section A'!$A$38:$A$45,MATCH(G211,'Overview - Section A'!$U$38:$U$45,0)),""),"d-mmm-yy") &amp;" to " &amp; TEXT(IFERROR(INDEX('Overview - Section A'!$E$38:$E$45,MATCH(G211,'Overview - Section A'!$U$38:$U$45,0)),""),"d-mmm-yy")</f>
        <v>1-Jan-20 to 30-Jun-20</v>
      </c>
      <c r="D211" s="483"/>
      <c r="E211" s="483"/>
      <c r="F211" s="484" t="str">
        <f t="shared" si="11"/>
        <v/>
      </c>
      <c r="G211" s="485" t="s">
        <v>413</v>
      </c>
      <c r="H211" s="485"/>
      <c r="I211" s="486" t="b">
        <f t="shared" si="12"/>
        <v>1</v>
      </c>
      <c r="J211" s="486" t="b">
        <f t="shared" si="13"/>
        <v>0</v>
      </c>
      <c r="K211" s="486" t="str">
        <f t="shared" si="14"/>
        <v>a1N36000002Qbb7EAC</v>
      </c>
      <c r="L211" s="487" t="str">
        <f t="shared" ca="1" si="15"/>
        <v>201-Jan-20 to 30-Jun-20</v>
      </c>
      <c r="M211" s="488" t="s">
        <v>1245</v>
      </c>
      <c r="N211" s="479"/>
      <c r="O211" s="129"/>
      <c r="P211" s="129"/>
      <c r="Q211" s="129"/>
      <c r="AD211" s="480"/>
      <c r="AE211" s="480"/>
      <c r="AF211" s="480"/>
      <c r="AG211" s="480"/>
      <c r="AM211" s="5"/>
      <c r="AN211" s="5"/>
    </row>
    <row r="212" spans="1:40" ht="31.5" x14ac:dyDescent="0.25">
      <c r="A212" s="367">
        <v>20</v>
      </c>
      <c r="B212" s="386" t="str">
        <f t="shared" si="10"/>
        <v/>
      </c>
      <c r="C212" s="387" t="str">
        <f ca="1">TEXT(IFERROR(INDEX('Overview - Section A'!$A$38:$A$45,MATCH(G212,'Overview - Section A'!$U$38:$U$45,0)),""),"d-mmm-yy") &amp;" to " &amp; TEXT(IFERROR(INDEX('Overview - Section A'!$E$38:$E$45,MATCH(G212,'Overview - Section A'!$U$38:$U$45,0)),""),"d-mmm-yy")</f>
        <v>1-Jul-20 to 31-Dec-20</v>
      </c>
      <c r="D212" s="483"/>
      <c r="E212" s="483"/>
      <c r="F212" s="484" t="str">
        <f t="shared" si="11"/>
        <v/>
      </c>
      <c r="G212" s="485" t="s">
        <v>415</v>
      </c>
      <c r="H212" s="485"/>
      <c r="I212" s="486" t="b">
        <f t="shared" si="12"/>
        <v>1</v>
      </c>
      <c r="J212" s="486" t="b">
        <f t="shared" si="13"/>
        <v>0</v>
      </c>
      <c r="K212" s="486" t="str">
        <f t="shared" si="14"/>
        <v>a1N36000002Qbb7EAC</v>
      </c>
      <c r="L212" s="487" t="str">
        <f t="shared" ca="1" si="15"/>
        <v>201-Jul-20 to 31-Dec-20</v>
      </c>
      <c r="M212" s="488" t="s">
        <v>1246</v>
      </c>
      <c r="N212" s="479"/>
      <c r="O212" s="129"/>
      <c r="P212" s="129"/>
      <c r="Q212" s="129"/>
      <c r="AD212" s="480"/>
      <c r="AE212" s="480"/>
      <c r="AF212" s="480"/>
      <c r="AG212" s="480"/>
      <c r="AM212" s="5"/>
      <c r="AN212" s="5"/>
    </row>
    <row r="213" spans="1:40" ht="31.5" x14ac:dyDescent="0.25">
      <c r="A213" s="367">
        <v>20</v>
      </c>
      <c r="B213" s="386" t="str">
        <f t="shared" si="10"/>
        <v/>
      </c>
      <c r="C213" s="387" t="str">
        <f ca="1">TEXT(IFERROR(INDEX('Overview - Section A'!$A$38:$A$45,MATCH(G213,'Overview - Section A'!$U$38:$U$45,0)),""),"d-mmm-yy") &amp;" to " &amp; TEXT(IFERROR(INDEX('Overview - Section A'!$E$38:$E$45,MATCH(G213,'Overview - Section A'!$U$38:$U$45,0)),""),"d-mmm-yy")</f>
        <v>1-Jan-21 to 30-Jun-21</v>
      </c>
      <c r="D213" s="483"/>
      <c r="E213" s="483"/>
      <c r="F213" s="484" t="str">
        <f t="shared" si="11"/>
        <v/>
      </c>
      <c r="G213" s="485" t="s">
        <v>417</v>
      </c>
      <c r="H213" s="485"/>
      <c r="I213" s="486" t="b">
        <f t="shared" si="12"/>
        <v>1</v>
      </c>
      <c r="J213" s="486" t="b">
        <f t="shared" si="13"/>
        <v>0</v>
      </c>
      <c r="K213" s="486" t="str">
        <f t="shared" si="14"/>
        <v>a1N36000002Qbb7EAC</v>
      </c>
      <c r="L213" s="487" t="str">
        <f t="shared" ca="1" si="15"/>
        <v>201-Jan-21 to 30-Jun-21</v>
      </c>
      <c r="M213" s="488" t="s">
        <v>1247</v>
      </c>
      <c r="N213" s="479"/>
      <c r="O213" s="129"/>
      <c r="P213" s="129"/>
      <c r="Q213" s="129"/>
      <c r="AD213" s="480"/>
      <c r="AE213" s="480"/>
      <c r="AF213" s="480"/>
      <c r="AG213" s="480"/>
      <c r="AM213" s="5"/>
      <c r="AN213" s="5"/>
    </row>
    <row r="214" spans="1:40" ht="31.5" x14ac:dyDescent="0.25">
      <c r="A214" s="367">
        <v>21</v>
      </c>
      <c r="B214" s="386" t="str">
        <f t="shared" si="10"/>
        <v/>
      </c>
      <c r="C214" s="387" t="str">
        <f ca="1">TEXT(IFERROR(INDEX('Overview - Section A'!$A$38:$A$45,MATCH(G214,'Overview - Section A'!$U$38:$U$45,0)),""),"d-mmm-yy") &amp;" to " &amp; TEXT(IFERROR(INDEX('Overview - Section A'!$E$38:$E$45,MATCH(G214,'Overview - Section A'!$U$38:$U$45,0)),""),"d-mmm-yy")</f>
        <v>1-Jul-18 to 31-Dec-18</v>
      </c>
      <c r="D214" s="483"/>
      <c r="E214" s="483"/>
      <c r="F214" s="484" t="str">
        <f t="shared" si="11"/>
        <v/>
      </c>
      <c r="G214" s="485" t="s">
        <v>407</v>
      </c>
      <c r="H214" s="485"/>
      <c r="I214" s="486" t="b">
        <f t="shared" si="12"/>
        <v>1</v>
      </c>
      <c r="J214" s="486" t="b">
        <f t="shared" si="13"/>
        <v>0</v>
      </c>
      <c r="K214" s="486" t="str">
        <f t="shared" si="14"/>
        <v>a1N36000002Qbb8EAC</v>
      </c>
      <c r="L214" s="487" t="str">
        <f t="shared" ca="1" si="15"/>
        <v>211-Jul-18 to 31-Dec-18</v>
      </c>
      <c r="M214" s="488" t="s">
        <v>1248</v>
      </c>
      <c r="N214" s="479"/>
      <c r="O214" s="129"/>
      <c r="P214" s="129"/>
      <c r="Q214" s="129"/>
      <c r="AD214" s="480"/>
      <c r="AE214" s="480"/>
      <c r="AF214" s="480"/>
      <c r="AG214" s="480"/>
      <c r="AM214" s="5"/>
      <c r="AN214" s="5"/>
    </row>
    <row r="215" spans="1:40" ht="31.5" x14ac:dyDescent="0.25">
      <c r="A215" s="367">
        <v>21</v>
      </c>
      <c r="B215" s="386" t="str">
        <f t="shared" si="10"/>
        <v/>
      </c>
      <c r="C215" s="387" t="str">
        <f ca="1">TEXT(IFERROR(INDEX('Overview - Section A'!$A$38:$A$45,MATCH(G215,'Overview - Section A'!$U$38:$U$45,0)),""),"d-mmm-yy") &amp;" to " &amp; TEXT(IFERROR(INDEX('Overview - Section A'!$E$38:$E$45,MATCH(G215,'Overview - Section A'!$U$38:$U$45,0)),""),"d-mmm-yy")</f>
        <v>1-Jan-19 to 30-Jun-19</v>
      </c>
      <c r="D215" s="483"/>
      <c r="E215" s="483"/>
      <c r="F215" s="484" t="str">
        <f t="shared" si="11"/>
        <v/>
      </c>
      <c r="G215" s="485" t="s">
        <v>409</v>
      </c>
      <c r="H215" s="485"/>
      <c r="I215" s="486" t="b">
        <f t="shared" si="12"/>
        <v>1</v>
      </c>
      <c r="J215" s="486" t="b">
        <f t="shared" si="13"/>
        <v>0</v>
      </c>
      <c r="K215" s="486" t="str">
        <f t="shared" si="14"/>
        <v>a1N36000002Qbb8EAC</v>
      </c>
      <c r="L215" s="487" t="str">
        <f t="shared" ca="1" si="15"/>
        <v>211-Jan-19 to 30-Jun-19</v>
      </c>
      <c r="M215" s="488" t="s">
        <v>1249</v>
      </c>
      <c r="N215" s="479"/>
      <c r="O215" s="129"/>
      <c r="P215" s="129"/>
      <c r="Q215" s="129"/>
      <c r="AD215" s="480"/>
      <c r="AE215" s="480"/>
      <c r="AF215" s="480"/>
      <c r="AG215" s="480"/>
      <c r="AM215" s="5"/>
      <c r="AN215" s="5"/>
    </row>
    <row r="216" spans="1:40" ht="31.5" x14ac:dyDescent="0.25">
      <c r="A216" s="367">
        <v>21</v>
      </c>
      <c r="B216" s="386" t="str">
        <f t="shared" si="10"/>
        <v/>
      </c>
      <c r="C216" s="387" t="str">
        <f ca="1">TEXT(IFERROR(INDEX('Overview - Section A'!$A$38:$A$45,MATCH(G216,'Overview - Section A'!$U$38:$U$45,0)),""),"d-mmm-yy") &amp;" to " &amp; TEXT(IFERROR(INDEX('Overview - Section A'!$E$38:$E$45,MATCH(G216,'Overview - Section A'!$U$38:$U$45,0)),""),"d-mmm-yy")</f>
        <v>1-Jul-19 to 31-Dec-19</v>
      </c>
      <c r="D216" s="483"/>
      <c r="E216" s="483"/>
      <c r="F216" s="484" t="str">
        <f t="shared" si="11"/>
        <v/>
      </c>
      <c r="G216" s="485" t="s">
        <v>411</v>
      </c>
      <c r="H216" s="485"/>
      <c r="I216" s="486" t="b">
        <f t="shared" si="12"/>
        <v>1</v>
      </c>
      <c r="J216" s="486" t="b">
        <f t="shared" si="13"/>
        <v>0</v>
      </c>
      <c r="K216" s="486" t="str">
        <f t="shared" si="14"/>
        <v>a1N36000002Qbb8EAC</v>
      </c>
      <c r="L216" s="487" t="str">
        <f t="shared" ca="1" si="15"/>
        <v>211-Jul-19 to 31-Dec-19</v>
      </c>
      <c r="M216" s="488" t="s">
        <v>1250</v>
      </c>
      <c r="N216" s="479"/>
      <c r="O216" s="129"/>
      <c r="P216" s="129"/>
      <c r="Q216" s="129"/>
      <c r="AD216" s="480"/>
      <c r="AE216" s="480"/>
      <c r="AF216" s="480"/>
      <c r="AG216" s="480"/>
      <c r="AM216" s="5"/>
      <c r="AN216" s="5"/>
    </row>
    <row r="217" spans="1:40" ht="31.5" x14ac:dyDescent="0.25">
      <c r="A217" s="367">
        <v>21</v>
      </c>
      <c r="B217" s="386" t="str">
        <f t="shared" si="10"/>
        <v/>
      </c>
      <c r="C217" s="387" t="str">
        <f ca="1">TEXT(IFERROR(INDEX('Overview - Section A'!$A$38:$A$45,MATCH(G217,'Overview - Section A'!$U$38:$U$45,0)),""),"d-mmm-yy") &amp;" to " &amp; TEXT(IFERROR(INDEX('Overview - Section A'!$E$38:$E$45,MATCH(G217,'Overview - Section A'!$U$38:$U$45,0)),""),"d-mmm-yy")</f>
        <v>1-Jan-20 to 30-Jun-20</v>
      </c>
      <c r="D217" s="483"/>
      <c r="E217" s="483"/>
      <c r="F217" s="484" t="str">
        <f t="shared" si="11"/>
        <v/>
      </c>
      <c r="G217" s="485" t="s">
        <v>413</v>
      </c>
      <c r="H217" s="485"/>
      <c r="I217" s="486" t="b">
        <f t="shared" si="12"/>
        <v>1</v>
      </c>
      <c r="J217" s="486" t="b">
        <f t="shared" si="13"/>
        <v>0</v>
      </c>
      <c r="K217" s="486" t="str">
        <f t="shared" si="14"/>
        <v>a1N36000002Qbb8EAC</v>
      </c>
      <c r="L217" s="487" t="str">
        <f t="shared" ca="1" si="15"/>
        <v>211-Jan-20 to 30-Jun-20</v>
      </c>
      <c r="M217" s="488" t="s">
        <v>1251</v>
      </c>
      <c r="N217" s="479"/>
      <c r="O217" s="129"/>
      <c r="P217" s="129"/>
      <c r="Q217" s="129"/>
      <c r="AD217" s="480"/>
      <c r="AE217" s="480"/>
      <c r="AF217" s="480"/>
      <c r="AG217" s="480"/>
      <c r="AM217" s="5"/>
      <c r="AN217" s="5"/>
    </row>
    <row r="218" spans="1:40" ht="31.5" x14ac:dyDescent="0.25">
      <c r="A218" s="367">
        <v>21</v>
      </c>
      <c r="B218" s="386" t="str">
        <f t="shared" si="10"/>
        <v/>
      </c>
      <c r="C218" s="387" t="str">
        <f ca="1">TEXT(IFERROR(INDEX('Overview - Section A'!$A$38:$A$45,MATCH(G218,'Overview - Section A'!$U$38:$U$45,0)),""),"d-mmm-yy") &amp;" to " &amp; TEXT(IFERROR(INDEX('Overview - Section A'!$E$38:$E$45,MATCH(G218,'Overview - Section A'!$U$38:$U$45,0)),""),"d-mmm-yy")</f>
        <v>1-Jul-20 to 31-Dec-20</v>
      </c>
      <c r="D218" s="483"/>
      <c r="E218" s="483"/>
      <c r="F218" s="484" t="str">
        <f t="shared" si="11"/>
        <v/>
      </c>
      <c r="G218" s="485" t="s">
        <v>415</v>
      </c>
      <c r="H218" s="485"/>
      <c r="I218" s="486" t="b">
        <f t="shared" si="12"/>
        <v>1</v>
      </c>
      <c r="J218" s="486" t="b">
        <f t="shared" si="13"/>
        <v>0</v>
      </c>
      <c r="K218" s="486" t="str">
        <f t="shared" si="14"/>
        <v>a1N36000002Qbb8EAC</v>
      </c>
      <c r="L218" s="487" t="str">
        <f t="shared" ca="1" si="15"/>
        <v>211-Jul-20 to 31-Dec-20</v>
      </c>
      <c r="M218" s="488" t="s">
        <v>1252</v>
      </c>
      <c r="N218" s="479"/>
      <c r="O218" s="129"/>
      <c r="P218" s="129"/>
      <c r="Q218" s="129"/>
      <c r="AD218" s="480"/>
      <c r="AE218" s="480"/>
      <c r="AF218" s="480"/>
      <c r="AG218" s="480"/>
      <c r="AM218" s="5"/>
      <c r="AN218" s="5"/>
    </row>
    <row r="219" spans="1:40" ht="31.5" x14ac:dyDescent="0.25">
      <c r="A219" s="367">
        <v>21</v>
      </c>
      <c r="B219" s="386" t="str">
        <f t="shared" si="10"/>
        <v/>
      </c>
      <c r="C219" s="387" t="str">
        <f ca="1">TEXT(IFERROR(INDEX('Overview - Section A'!$A$38:$A$45,MATCH(G219,'Overview - Section A'!$U$38:$U$45,0)),""),"d-mmm-yy") &amp;" to " &amp; TEXT(IFERROR(INDEX('Overview - Section A'!$E$38:$E$45,MATCH(G219,'Overview - Section A'!$U$38:$U$45,0)),""),"d-mmm-yy")</f>
        <v>1-Jan-21 to 30-Jun-21</v>
      </c>
      <c r="D219" s="483"/>
      <c r="E219" s="483"/>
      <c r="F219" s="484" t="str">
        <f t="shared" si="11"/>
        <v/>
      </c>
      <c r="G219" s="485" t="s">
        <v>417</v>
      </c>
      <c r="H219" s="485"/>
      <c r="I219" s="486" t="b">
        <f t="shared" si="12"/>
        <v>1</v>
      </c>
      <c r="J219" s="486" t="b">
        <f t="shared" si="13"/>
        <v>0</v>
      </c>
      <c r="K219" s="486" t="str">
        <f t="shared" si="14"/>
        <v>a1N36000002Qbb8EAC</v>
      </c>
      <c r="L219" s="487" t="str">
        <f t="shared" ca="1" si="15"/>
        <v>211-Jan-21 to 30-Jun-21</v>
      </c>
      <c r="M219" s="488" t="s">
        <v>1253</v>
      </c>
      <c r="N219" s="479"/>
      <c r="O219" s="129"/>
      <c r="P219" s="129"/>
      <c r="Q219" s="129"/>
      <c r="AD219" s="480"/>
      <c r="AE219" s="480"/>
      <c r="AF219" s="480"/>
      <c r="AG219" s="480"/>
      <c r="AM219" s="5"/>
      <c r="AN219" s="5"/>
    </row>
    <row r="220" spans="1:40" ht="31.5" x14ac:dyDescent="0.25">
      <c r="A220" s="367">
        <v>22</v>
      </c>
      <c r="B220" s="386" t="str">
        <f t="shared" si="10"/>
        <v/>
      </c>
      <c r="C220" s="387" t="str">
        <f ca="1">TEXT(IFERROR(INDEX('Overview - Section A'!$A$38:$A$45,MATCH(G220,'Overview - Section A'!$U$38:$U$45,0)),""),"d-mmm-yy") &amp;" to " &amp; TEXT(IFERROR(INDEX('Overview - Section A'!$E$38:$E$45,MATCH(G220,'Overview - Section A'!$U$38:$U$45,0)),""),"d-mmm-yy")</f>
        <v>1-Jul-18 to 31-Dec-18</v>
      </c>
      <c r="D220" s="483"/>
      <c r="E220" s="483"/>
      <c r="F220" s="484" t="str">
        <f t="shared" si="11"/>
        <v/>
      </c>
      <c r="G220" s="485" t="s">
        <v>407</v>
      </c>
      <c r="H220" s="485"/>
      <c r="I220" s="486" t="b">
        <f t="shared" si="12"/>
        <v>1</v>
      </c>
      <c r="J220" s="486" t="b">
        <f t="shared" si="13"/>
        <v>0</v>
      </c>
      <c r="K220" s="486" t="str">
        <f t="shared" si="14"/>
        <v>a1N36000002Qbb9EAC</v>
      </c>
      <c r="L220" s="487" t="str">
        <f t="shared" ca="1" si="15"/>
        <v>221-Jul-18 to 31-Dec-18</v>
      </c>
      <c r="M220" s="488" t="s">
        <v>1254</v>
      </c>
      <c r="N220" s="479"/>
      <c r="O220" s="129"/>
      <c r="P220" s="129"/>
      <c r="Q220" s="129"/>
      <c r="AD220" s="480"/>
      <c r="AE220" s="480"/>
      <c r="AF220" s="480"/>
      <c r="AG220" s="480"/>
      <c r="AM220" s="5"/>
      <c r="AN220" s="5"/>
    </row>
    <row r="221" spans="1:40" ht="31.5" x14ac:dyDescent="0.25">
      <c r="A221" s="367">
        <v>22</v>
      </c>
      <c r="B221" s="386" t="str">
        <f t="shared" si="10"/>
        <v/>
      </c>
      <c r="C221" s="387" t="str">
        <f ca="1">TEXT(IFERROR(INDEX('Overview - Section A'!$A$38:$A$45,MATCH(G221,'Overview - Section A'!$U$38:$U$45,0)),""),"d-mmm-yy") &amp;" to " &amp; TEXT(IFERROR(INDEX('Overview - Section A'!$E$38:$E$45,MATCH(G221,'Overview - Section A'!$U$38:$U$45,0)),""),"d-mmm-yy")</f>
        <v>1-Jan-19 to 30-Jun-19</v>
      </c>
      <c r="D221" s="483"/>
      <c r="E221" s="483"/>
      <c r="F221" s="484" t="str">
        <f t="shared" si="11"/>
        <v/>
      </c>
      <c r="G221" s="485" t="s">
        <v>409</v>
      </c>
      <c r="H221" s="485"/>
      <c r="I221" s="486" t="b">
        <f t="shared" si="12"/>
        <v>1</v>
      </c>
      <c r="J221" s="486" t="b">
        <f t="shared" si="13"/>
        <v>0</v>
      </c>
      <c r="K221" s="486" t="str">
        <f t="shared" si="14"/>
        <v>a1N36000002Qbb9EAC</v>
      </c>
      <c r="L221" s="487" t="str">
        <f t="shared" ca="1" si="15"/>
        <v>221-Jan-19 to 30-Jun-19</v>
      </c>
      <c r="M221" s="488" t="s">
        <v>1255</v>
      </c>
      <c r="N221" s="479"/>
      <c r="O221" s="129"/>
      <c r="P221" s="129"/>
      <c r="Q221" s="129"/>
      <c r="AD221" s="480"/>
      <c r="AE221" s="480"/>
      <c r="AF221" s="480"/>
      <c r="AG221" s="480"/>
      <c r="AM221" s="5"/>
      <c r="AN221" s="5"/>
    </row>
    <row r="222" spans="1:40" ht="31.5" x14ac:dyDescent="0.25">
      <c r="A222" s="367">
        <v>22</v>
      </c>
      <c r="B222" s="386" t="str">
        <f t="shared" ref="B222:B285" si="16">IF(A222=A221,"",IF(VLOOKUP(A222,$A$8:$D$90,4,FALSE)=0,"",VLOOKUP(A222,$A$8:$D$90,4,FALSE)))</f>
        <v/>
      </c>
      <c r="C222" s="387" t="str">
        <f ca="1">TEXT(IFERROR(INDEX('Overview - Section A'!$A$38:$A$45,MATCH(G222,'Overview - Section A'!$U$38:$U$45,0)),""),"d-mmm-yy") &amp;" to " &amp; TEXT(IFERROR(INDEX('Overview - Section A'!$E$38:$E$45,MATCH(G222,'Overview - Section A'!$U$38:$U$45,0)),""),"d-mmm-yy")</f>
        <v>1-Jul-19 to 31-Dec-19</v>
      </c>
      <c r="D222" s="483"/>
      <c r="E222" s="483"/>
      <c r="F222" s="484" t="str">
        <f t="shared" ref="F222:F285" si="17">IF(VLOOKUP(A222,$A$8:$D$90,4,FALSE)=0,"",VLOOKUP(A222,$A$8:$D$90,4,FALSE))</f>
        <v/>
      </c>
      <c r="G222" s="485" t="s">
        <v>411</v>
      </c>
      <c r="H222" s="485"/>
      <c r="I222" s="486" t="b">
        <f t="shared" ref="I222:I285" si="18">IFERROR(TRUE,FALSE)</f>
        <v>1</v>
      </c>
      <c r="J222" s="486" t="b">
        <f t="shared" ref="J222:J285" si="19">IFERROR(IF(OR(D222&lt;&gt;"",E222&lt;&gt;""),TRUE,FALSE),FALSE)</f>
        <v>0</v>
      </c>
      <c r="K222" s="486" t="str">
        <f t="shared" ref="K222:K285" si="20">IFERROR(VLOOKUP(A222,$A$8:$T$90,20,FALSE),"")</f>
        <v>a1N36000002Qbb9EAC</v>
      </c>
      <c r="L222" s="487" t="str">
        <f t="shared" ref="L222:L285" ca="1" si="21">CONCATENATE(A222,C222)</f>
        <v>221-Jul-19 to 31-Dec-19</v>
      </c>
      <c r="M222" s="488" t="s">
        <v>1256</v>
      </c>
      <c r="N222" s="479"/>
      <c r="O222" s="129"/>
      <c r="P222" s="129"/>
      <c r="Q222" s="129"/>
      <c r="AD222" s="480"/>
      <c r="AE222" s="480"/>
      <c r="AF222" s="480"/>
      <c r="AG222" s="480"/>
      <c r="AM222" s="5"/>
      <c r="AN222" s="5"/>
    </row>
    <row r="223" spans="1:40" ht="31.5" x14ac:dyDescent="0.25">
      <c r="A223" s="367">
        <v>22</v>
      </c>
      <c r="B223" s="386" t="str">
        <f t="shared" si="16"/>
        <v/>
      </c>
      <c r="C223" s="387" t="str">
        <f ca="1">TEXT(IFERROR(INDEX('Overview - Section A'!$A$38:$A$45,MATCH(G223,'Overview - Section A'!$U$38:$U$45,0)),""),"d-mmm-yy") &amp;" to " &amp; TEXT(IFERROR(INDEX('Overview - Section A'!$E$38:$E$45,MATCH(G223,'Overview - Section A'!$U$38:$U$45,0)),""),"d-mmm-yy")</f>
        <v>1-Jan-20 to 30-Jun-20</v>
      </c>
      <c r="D223" s="483"/>
      <c r="E223" s="483"/>
      <c r="F223" s="484" t="str">
        <f t="shared" si="17"/>
        <v/>
      </c>
      <c r="G223" s="485" t="s">
        <v>413</v>
      </c>
      <c r="H223" s="485"/>
      <c r="I223" s="486" t="b">
        <f t="shared" si="18"/>
        <v>1</v>
      </c>
      <c r="J223" s="486" t="b">
        <f t="shared" si="19"/>
        <v>0</v>
      </c>
      <c r="K223" s="486" t="str">
        <f t="shared" si="20"/>
        <v>a1N36000002Qbb9EAC</v>
      </c>
      <c r="L223" s="487" t="str">
        <f t="shared" ca="1" si="21"/>
        <v>221-Jan-20 to 30-Jun-20</v>
      </c>
      <c r="M223" s="488" t="s">
        <v>1257</v>
      </c>
      <c r="N223" s="479"/>
      <c r="O223" s="129"/>
      <c r="P223" s="129"/>
      <c r="Q223" s="129"/>
      <c r="AD223" s="480"/>
      <c r="AE223" s="480"/>
      <c r="AF223" s="480"/>
      <c r="AG223" s="480"/>
      <c r="AM223" s="5"/>
      <c r="AN223" s="5"/>
    </row>
    <row r="224" spans="1:40" ht="31.5" x14ac:dyDescent="0.25">
      <c r="A224" s="367">
        <v>22</v>
      </c>
      <c r="B224" s="386" t="str">
        <f t="shared" si="16"/>
        <v/>
      </c>
      <c r="C224" s="387" t="str">
        <f ca="1">TEXT(IFERROR(INDEX('Overview - Section A'!$A$38:$A$45,MATCH(G224,'Overview - Section A'!$U$38:$U$45,0)),""),"d-mmm-yy") &amp;" to " &amp; TEXT(IFERROR(INDEX('Overview - Section A'!$E$38:$E$45,MATCH(G224,'Overview - Section A'!$U$38:$U$45,0)),""),"d-mmm-yy")</f>
        <v>1-Jul-20 to 31-Dec-20</v>
      </c>
      <c r="D224" s="483"/>
      <c r="E224" s="483"/>
      <c r="F224" s="484" t="str">
        <f t="shared" si="17"/>
        <v/>
      </c>
      <c r="G224" s="485" t="s">
        <v>415</v>
      </c>
      <c r="H224" s="485"/>
      <c r="I224" s="486" t="b">
        <f t="shared" si="18"/>
        <v>1</v>
      </c>
      <c r="J224" s="486" t="b">
        <f t="shared" si="19"/>
        <v>0</v>
      </c>
      <c r="K224" s="486" t="str">
        <f t="shared" si="20"/>
        <v>a1N36000002Qbb9EAC</v>
      </c>
      <c r="L224" s="487" t="str">
        <f t="shared" ca="1" si="21"/>
        <v>221-Jul-20 to 31-Dec-20</v>
      </c>
      <c r="M224" s="488" t="s">
        <v>1258</v>
      </c>
      <c r="N224" s="479"/>
      <c r="O224" s="129"/>
      <c r="P224" s="129"/>
      <c r="Q224" s="129"/>
      <c r="AD224" s="480"/>
      <c r="AE224" s="480"/>
      <c r="AF224" s="480"/>
      <c r="AG224" s="480"/>
      <c r="AM224" s="5"/>
      <c r="AN224" s="5"/>
    </row>
    <row r="225" spans="1:40" ht="31.5" x14ac:dyDescent="0.25">
      <c r="A225" s="367">
        <v>22</v>
      </c>
      <c r="B225" s="386" t="str">
        <f t="shared" si="16"/>
        <v/>
      </c>
      <c r="C225" s="387" t="str">
        <f ca="1">TEXT(IFERROR(INDEX('Overview - Section A'!$A$38:$A$45,MATCH(G225,'Overview - Section A'!$U$38:$U$45,0)),""),"d-mmm-yy") &amp;" to " &amp; TEXT(IFERROR(INDEX('Overview - Section A'!$E$38:$E$45,MATCH(G225,'Overview - Section A'!$U$38:$U$45,0)),""),"d-mmm-yy")</f>
        <v>1-Jan-21 to 30-Jun-21</v>
      </c>
      <c r="D225" s="483"/>
      <c r="E225" s="483"/>
      <c r="F225" s="484" t="str">
        <f t="shared" si="17"/>
        <v/>
      </c>
      <c r="G225" s="485" t="s">
        <v>417</v>
      </c>
      <c r="H225" s="485"/>
      <c r="I225" s="486" t="b">
        <f t="shared" si="18"/>
        <v>1</v>
      </c>
      <c r="J225" s="486" t="b">
        <f t="shared" si="19"/>
        <v>0</v>
      </c>
      <c r="K225" s="486" t="str">
        <f t="shared" si="20"/>
        <v>a1N36000002Qbb9EAC</v>
      </c>
      <c r="L225" s="487" t="str">
        <f t="shared" ca="1" si="21"/>
        <v>221-Jan-21 to 30-Jun-21</v>
      </c>
      <c r="M225" s="488" t="s">
        <v>1259</v>
      </c>
      <c r="N225" s="479"/>
      <c r="O225" s="129"/>
      <c r="P225" s="129"/>
      <c r="Q225" s="129"/>
      <c r="AD225" s="480"/>
      <c r="AE225" s="480"/>
      <c r="AF225" s="480"/>
      <c r="AG225" s="480"/>
      <c r="AM225" s="5"/>
      <c r="AN225" s="5"/>
    </row>
    <row r="226" spans="1:40" ht="31.5" x14ac:dyDescent="0.25">
      <c r="A226" s="367">
        <v>23</v>
      </c>
      <c r="B226" s="386" t="str">
        <f t="shared" si="16"/>
        <v/>
      </c>
      <c r="C226" s="387" t="str">
        <f ca="1">TEXT(IFERROR(INDEX('Overview - Section A'!$A$38:$A$45,MATCH(G226,'Overview - Section A'!$U$38:$U$45,0)),""),"d-mmm-yy") &amp;" to " &amp; TEXT(IFERROR(INDEX('Overview - Section A'!$E$38:$E$45,MATCH(G226,'Overview - Section A'!$U$38:$U$45,0)),""),"d-mmm-yy")</f>
        <v>1-Jul-18 to 31-Dec-18</v>
      </c>
      <c r="D226" s="483"/>
      <c r="E226" s="483"/>
      <c r="F226" s="484" t="str">
        <f t="shared" si="17"/>
        <v/>
      </c>
      <c r="G226" s="485" t="s">
        <v>407</v>
      </c>
      <c r="H226" s="485"/>
      <c r="I226" s="486" t="b">
        <f t="shared" si="18"/>
        <v>1</v>
      </c>
      <c r="J226" s="486" t="b">
        <f t="shared" si="19"/>
        <v>0</v>
      </c>
      <c r="K226" s="486" t="str">
        <f t="shared" si="20"/>
        <v>a1N36000002QbbAEAS</v>
      </c>
      <c r="L226" s="487" t="str">
        <f t="shared" ca="1" si="21"/>
        <v>231-Jul-18 to 31-Dec-18</v>
      </c>
      <c r="M226" s="488" t="s">
        <v>1260</v>
      </c>
      <c r="N226" s="479"/>
      <c r="O226" s="129"/>
      <c r="P226" s="129"/>
      <c r="Q226" s="129"/>
      <c r="AD226" s="480"/>
      <c r="AE226" s="480"/>
      <c r="AF226" s="480"/>
      <c r="AG226" s="480"/>
      <c r="AM226" s="5"/>
      <c r="AN226" s="5"/>
    </row>
    <row r="227" spans="1:40" ht="31.5" x14ac:dyDescent="0.25">
      <c r="A227" s="367">
        <v>23</v>
      </c>
      <c r="B227" s="386" t="str">
        <f t="shared" si="16"/>
        <v/>
      </c>
      <c r="C227" s="387" t="str">
        <f ca="1">TEXT(IFERROR(INDEX('Overview - Section A'!$A$38:$A$45,MATCH(G227,'Overview - Section A'!$U$38:$U$45,0)),""),"d-mmm-yy") &amp;" to " &amp; TEXT(IFERROR(INDEX('Overview - Section A'!$E$38:$E$45,MATCH(G227,'Overview - Section A'!$U$38:$U$45,0)),""),"d-mmm-yy")</f>
        <v>1-Jan-19 to 30-Jun-19</v>
      </c>
      <c r="D227" s="483"/>
      <c r="E227" s="483"/>
      <c r="F227" s="484" t="str">
        <f t="shared" si="17"/>
        <v/>
      </c>
      <c r="G227" s="485" t="s">
        <v>409</v>
      </c>
      <c r="H227" s="485"/>
      <c r="I227" s="486" t="b">
        <f t="shared" si="18"/>
        <v>1</v>
      </c>
      <c r="J227" s="486" t="b">
        <f t="shared" si="19"/>
        <v>0</v>
      </c>
      <c r="K227" s="486" t="str">
        <f t="shared" si="20"/>
        <v>a1N36000002QbbAEAS</v>
      </c>
      <c r="L227" s="487" t="str">
        <f t="shared" ca="1" si="21"/>
        <v>231-Jan-19 to 30-Jun-19</v>
      </c>
      <c r="M227" s="488" t="s">
        <v>1261</v>
      </c>
      <c r="N227" s="479"/>
      <c r="O227" s="129"/>
      <c r="P227" s="129"/>
      <c r="Q227" s="129"/>
      <c r="AD227" s="480"/>
      <c r="AE227" s="480"/>
      <c r="AF227" s="480"/>
      <c r="AG227" s="480"/>
      <c r="AM227" s="5"/>
      <c r="AN227" s="5"/>
    </row>
    <row r="228" spans="1:40" ht="31.5" x14ac:dyDescent="0.25">
      <c r="A228" s="367">
        <v>23</v>
      </c>
      <c r="B228" s="386" t="str">
        <f t="shared" si="16"/>
        <v/>
      </c>
      <c r="C228" s="387" t="str">
        <f ca="1">TEXT(IFERROR(INDEX('Overview - Section A'!$A$38:$A$45,MATCH(G228,'Overview - Section A'!$U$38:$U$45,0)),""),"d-mmm-yy") &amp;" to " &amp; TEXT(IFERROR(INDEX('Overview - Section A'!$E$38:$E$45,MATCH(G228,'Overview - Section A'!$U$38:$U$45,0)),""),"d-mmm-yy")</f>
        <v>1-Jul-19 to 31-Dec-19</v>
      </c>
      <c r="D228" s="483"/>
      <c r="E228" s="483"/>
      <c r="F228" s="484" t="str">
        <f t="shared" si="17"/>
        <v/>
      </c>
      <c r="G228" s="485" t="s">
        <v>411</v>
      </c>
      <c r="H228" s="485"/>
      <c r="I228" s="486" t="b">
        <f t="shared" si="18"/>
        <v>1</v>
      </c>
      <c r="J228" s="486" t="b">
        <f t="shared" si="19"/>
        <v>0</v>
      </c>
      <c r="K228" s="486" t="str">
        <f t="shared" si="20"/>
        <v>a1N36000002QbbAEAS</v>
      </c>
      <c r="L228" s="487" t="str">
        <f t="shared" ca="1" si="21"/>
        <v>231-Jul-19 to 31-Dec-19</v>
      </c>
      <c r="M228" s="488" t="s">
        <v>1262</v>
      </c>
      <c r="N228" s="479"/>
      <c r="O228" s="129"/>
      <c r="P228" s="129"/>
      <c r="Q228" s="129"/>
      <c r="AD228" s="480"/>
      <c r="AE228" s="480"/>
      <c r="AF228" s="480"/>
      <c r="AG228" s="480"/>
      <c r="AM228" s="5"/>
      <c r="AN228" s="5"/>
    </row>
    <row r="229" spans="1:40" ht="31.5" x14ac:dyDescent="0.25">
      <c r="A229" s="367">
        <v>23</v>
      </c>
      <c r="B229" s="386" t="str">
        <f t="shared" si="16"/>
        <v/>
      </c>
      <c r="C229" s="387" t="str">
        <f ca="1">TEXT(IFERROR(INDEX('Overview - Section A'!$A$38:$A$45,MATCH(G229,'Overview - Section A'!$U$38:$U$45,0)),""),"d-mmm-yy") &amp;" to " &amp; TEXT(IFERROR(INDEX('Overview - Section A'!$E$38:$E$45,MATCH(G229,'Overview - Section A'!$U$38:$U$45,0)),""),"d-mmm-yy")</f>
        <v>1-Jan-20 to 30-Jun-20</v>
      </c>
      <c r="D229" s="483"/>
      <c r="E229" s="483"/>
      <c r="F229" s="484" t="str">
        <f t="shared" si="17"/>
        <v/>
      </c>
      <c r="G229" s="485" t="s">
        <v>413</v>
      </c>
      <c r="H229" s="485"/>
      <c r="I229" s="486" t="b">
        <f t="shared" si="18"/>
        <v>1</v>
      </c>
      <c r="J229" s="486" t="b">
        <f t="shared" si="19"/>
        <v>0</v>
      </c>
      <c r="K229" s="486" t="str">
        <f t="shared" si="20"/>
        <v>a1N36000002QbbAEAS</v>
      </c>
      <c r="L229" s="487" t="str">
        <f t="shared" ca="1" si="21"/>
        <v>231-Jan-20 to 30-Jun-20</v>
      </c>
      <c r="M229" s="488" t="s">
        <v>1263</v>
      </c>
      <c r="N229" s="479"/>
      <c r="O229" s="129"/>
      <c r="P229" s="129"/>
      <c r="Q229" s="129"/>
      <c r="AD229" s="480"/>
      <c r="AE229" s="480"/>
      <c r="AF229" s="480"/>
      <c r="AG229" s="480"/>
      <c r="AM229" s="5"/>
      <c r="AN229" s="5"/>
    </row>
    <row r="230" spans="1:40" ht="31.5" x14ac:dyDescent="0.25">
      <c r="A230" s="367">
        <v>23</v>
      </c>
      <c r="B230" s="386" t="str">
        <f t="shared" si="16"/>
        <v/>
      </c>
      <c r="C230" s="387" t="str">
        <f ca="1">TEXT(IFERROR(INDEX('Overview - Section A'!$A$38:$A$45,MATCH(G230,'Overview - Section A'!$U$38:$U$45,0)),""),"d-mmm-yy") &amp;" to " &amp; TEXT(IFERROR(INDEX('Overview - Section A'!$E$38:$E$45,MATCH(G230,'Overview - Section A'!$U$38:$U$45,0)),""),"d-mmm-yy")</f>
        <v>1-Jul-20 to 31-Dec-20</v>
      </c>
      <c r="D230" s="483"/>
      <c r="E230" s="483"/>
      <c r="F230" s="484" t="str">
        <f t="shared" si="17"/>
        <v/>
      </c>
      <c r="G230" s="485" t="s">
        <v>415</v>
      </c>
      <c r="H230" s="485"/>
      <c r="I230" s="486" t="b">
        <f t="shared" si="18"/>
        <v>1</v>
      </c>
      <c r="J230" s="486" t="b">
        <f t="shared" si="19"/>
        <v>0</v>
      </c>
      <c r="K230" s="486" t="str">
        <f t="shared" si="20"/>
        <v>a1N36000002QbbAEAS</v>
      </c>
      <c r="L230" s="487" t="str">
        <f t="shared" ca="1" si="21"/>
        <v>231-Jul-20 to 31-Dec-20</v>
      </c>
      <c r="M230" s="488" t="s">
        <v>1264</v>
      </c>
      <c r="N230" s="479"/>
      <c r="O230" s="129"/>
      <c r="P230" s="129"/>
      <c r="Q230" s="129"/>
      <c r="AD230" s="480"/>
      <c r="AE230" s="480"/>
      <c r="AF230" s="480"/>
      <c r="AG230" s="480"/>
      <c r="AM230" s="5"/>
      <c r="AN230" s="5"/>
    </row>
    <row r="231" spans="1:40" ht="31.5" x14ac:dyDescent="0.25">
      <c r="A231" s="367">
        <v>23</v>
      </c>
      <c r="B231" s="386" t="str">
        <f t="shared" si="16"/>
        <v/>
      </c>
      <c r="C231" s="387" t="str">
        <f ca="1">TEXT(IFERROR(INDEX('Overview - Section A'!$A$38:$A$45,MATCH(G231,'Overview - Section A'!$U$38:$U$45,0)),""),"d-mmm-yy") &amp;" to " &amp; TEXT(IFERROR(INDEX('Overview - Section A'!$E$38:$E$45,MATCH(G231,'Overview - Section A'!$U$38:$U$45,0)),""),"d-mmm-yy")</f>
        <v>1-Jan-21 to 30-Jun-21</v>
      </c>
      <c r="D231" s="483"/>
      <c r="E231" s="483"/>
      <c r="F231" s="484" t="str">
        <f t="shared" si="17"/>
        <v/>
      </c>
      <c r="G231" s="485" t="s">
        <v>417</v>
      </c>
      <c r="H231" s="485"/>
      <c r="I231" s="486" t="b">
        <f t="shared" si="18"/>
        <v>1</v>
      </c>
      <c r="J231" s="486" t="b">
        <f t="shared" si="19"/>
        <v>0</v>
      </c>
      <c r="K231" s="486" t="str">
        <f t="shared" si="20"/>
        <v>a1N36000002QbbAEAS</v>
      </c>
      <c r="L231" s="487" t="str">
        <f t="shared" ca="1" si="21"/>
        <v>231-Jan-21 to 30-Jun-21</v>
      </c>
      <c r="M231" s="488" t="s">
        <v>1265</v>
      </c>
      <c r="N231" s="479"/>
      <c r="O231" s="129"/>
      <c r="P231" s="129"/>
      <c r="Q231" s="129"/>
      <c r="AD231" s="480"/>
      <c r="AE231" s="480"/>
      <c r="AF231" s="480"/>
      <c r="AG231" s="480"/>
      <c r="AM231" s="5"/>
      <c r="AN231" s="5"/>
    </row>
    <row r="232" spans="1:40" ht="31.5" x14ac:dyDescent="0.25">
      <c r="A232" s="367">
        <v>24</v>
      </c>
      <c r="B232" s="386" t="str">
        <f t="shared" si="16"/>
        <v/>
      </c>
      <c r="C232" s="387" t="str">
        <f ca="1">TEXT(IFERROR(INDEX('Overview - Section A'!$A$38:$A$45,MATCH(G232,'Overview - Section A'!$U$38:$U$45,0)),""),"d-mmm-yy") &amp;" to " &amp; TEXT(IFERROR(INDEX('Overview - Section A'!$E$38:$E$45,MATCH(G232,'Overview - Section A'!$U$38:$U$45,0)),""),"d-mmm-yy")</f>
        <v>1-Jul-18 to 31-Dec-18</v>
      </c>
      <c r="D232" s="483"/>
      <c r="E232" s="483"/>
      <c r="F232" s="484" t="str">
        <f t="shared" si="17"/>
        <v/>
      </c>
      <c r="G232" s="485" t="s">
        <v>407</v>
      </c>
      <c r="H232" s="485"/>
      <c r="I232" s="486" t="b">
        <f t="shared" si="18"/>
        <v>1</v>
      </c>
      <c r="J232" s="486" t="b">
        <f t="shared" si="19"/>
        <v>0</v>
      </c>
      <c r="K232" s="486" t="str">
        <f t="shared" si="20"/>
        <v>a1N36000002QbbBEAS</v>
      </c>
      <c r="L232" s="487" t="str">
        <f t="shared" ca="1" si="21"/>
        <v>241-Jul-18 to 31-Dec-18</v>
      </c>
      <c r="M232" s="488" t="s">
        <v>1266</v>
      </c>
      <c r="N232" s="479"/>
      <c r="O232" s="129"/>
      <c r="P232" s="129"/>
      <c r="Q232" s="129"/>
      <c r="AD232" s="480"/>
      <c r="AE232" s="480"/>
      <c r="AF232" s="480"/>
      <c r="AG232" s="480"/>
      <c r="AM232" s="5"/>
      <c r="AN232" s="5"/>
    </row>
    <row r="233" spans="1:40" ht="31.5" x14ac:dyDescent="0.25">
      <c r="A233" s="367">
        <v>24</v>
      </c>
      <c r="B233" s="386" t="str">
        <f t="shared" si="16"/>
        <v/>
      </c>
      <c r="C233" s="387" t="str">
        <f ca="1">TEXT(IFERROR(INDEX('Overview - Section A'!$A$38:$A$45,MATCH(G233,'Overview - Section A'!$U$38:$U$45,0)),""),"d-mmm-yy") &amp;" to " &amp; TEXT(IFERROR(INDEX('Overview - Section A'!$E$38:$E$45,MATCH(G233,'Overview - Section A'!$U$38:$U$45,0)),""),"d-mmm-yy")</f>
        <v>1-Jan-19 to 30-Jun-19</v>
      </c>
      <c r="D233" s="483"/>
      <c r="E233" s="483"/>
      <c r="F233" s="484" t="str">
        <f t="shared" si="17"/>
        <v/>
      </c>
      <c r="G233" s="485" t="s">
        <v>409</v>
      </c>
      <c r="H233" s="485"/>
      <c r="I233" s="486" t="b">
        <f t="shared" si="18"/>
        <v>1</v>
      </c>
      <c r="J233" s="486" t="b">
        <f t="shared" si="19"/>
        <v>0</v>
      </c>
      <c r="K233" s="486" t="str">
        <f t="shared" si="20"/>
        <v>a1N36000002QbbBEAS</v>
      </c>
      <c r="L233" s="487" t="str">
        <f t="shared" ca="1" si="21"/>
        <v>241-Jan-19 to 30-Jun-19</v>
      </c>
      <c r="M233" s="488" t="s">
        <v>1267</v>
      </c>
      <c r="N233" s="479"/>
      <c r="O233" s="129"/>
      <c r="P233" s="129"/>
      <c r="Q233" s="129"/>
      <c r="AD233" s="480"/>
      <c r="AE233" s="480"/>
      <c r="AF233" s="480"/>
      <c r="AG233" s="480"/>
      <c r="AM233" s="5"/>
      <c r="AN233" s="5"/>
    </row>
    <row r="234" spans="1:40" ht="31.5" x14ac:dyDescent="0.25">
      <c r="A234" s="367">
        <v>24</v>
      </c>
      <c r="B234" s="386" t="str">
        <f t="shared" si="16"/>
        <v/>
      </c>
      <c r="C234" s="387" t="str">
        <f ca="1">TEXT(IFERROR(INDEX('Overview - Section A'!$A$38:$A$45,MATCH(G234,'Overview - Section A'!$U$38:$U$45,0)),""),"d-mmm-yy") &amp;" to " &amp; TEXT(IFERROR(INDEX('Overview - Section A'!$E$38:$E$45,MATCH(G234,'Overview - Section A'!$U$38:$U$45,0)),""),"d-mmm-yy")</f>
        <v>1-Jul-19 to 31-Dec-19</v>
      </c>
      <c r="D234" s="483"/>
      <c r="E234" s="483"/>
      <c r="F234" s="484" t="str">
        <f t="shared" si="17"/>
        <v/>
      </c>
      <c r="G234" s="485" t="s">
        <v>411</v>
      </c>
      <c r="H234" s="485"/>
      <c r="I234" s="486" t="b">
        <f t="shared" si="18"/>
        <v>1</v>
      </c>
      <c r="J234" s="486" t="b">
        <f t="shared" si="19"/>
        <v>0</v>
      </c>
      <c r="K234" s="486" t="str">
        <f t="shared" si="20"/>
        <v>a1N36000002QbbBEAS</v>
      </c>
      <c r="L234" s="487" t="str">
        <f t="shared" ca="1" si="21"/>
        <v>241-Jul-19 to 31-Dec-19</v>
      </c>
      <c r="M234" s="488" t="s">
        <v>1268</v>
      </c>
      <c r="N234" s="479"/>
      <c r="O234" s="129"/>
      <c r="P234" s="129"/>
      <c r="Q234" s="129"/>
      <c r="AD234" s="480"/>
      <c r="AE234" s="480"/>
      <c r="AF234" s="480"/>
      <c r="AG234" s="480"/>
      <c r="AM234" s="5"/>
      <c r="AN234" s="5"/>
    </row>
    <row r="235" spans="1:40" ht="31.5" x14ac:dyDescent="0.25">
      <c r="A235" s="367">
        <v>24</v>
      </c>
      <c r="B235" s="386" t="str">
        <f t="shared" si="16"/>
        <v/>
      </c>
      <c r="C235" s="387" t="str">
        <f ca="1">TEXT(IFERROR(INDEX('Overview - Section A'!$A$38:$A$45,MATCH(G235,'Overview - Section A'!$U$38:$U$45,0)),""),"d-mmm-yy") &amp;" to " &amp; TEXT(IFERROR(INDEX('Overview - Section A'!$E$38:$E$45,MATCH(G235,'Overview - Section A'!$U$38:$U$45,0)),""),"d-mmm-yy")</f>
        <v>1-Jan-20 to 30-Jun-20</v>
      </c>
      <c r="D235" s="483"/>
      <c r="E235" s="483"/>
      <c r="F235" s="484" t="str">
        <f t="shared" si="17"/>
        <v/>
      </c>
      <c r="G235" s="485" t="s">
        <v>413</v>
      </c>
      <c r="H235" s="485"/>
      <c r="I235" s="486" t="b">
        <f t="shared" si="18"/>
        <v>1</v>
      </c>
      <c r="J235" s="486" t="b">
        <f t="shared" si="19"/>
        <v>0</v>
      </c>
      <c r="K235" s="486" t="str">
        <f t="shared" si="20"/>
        <v>a1N36000002QbbBEAS</v>
      </c>
      <c r="L235" s="487" t="str">
        <f t="shared" ca="1" si="21"/>
        <v>241-Jan-20 to 30-Jun-20</v>
      </c>
      <c r="M235" s="488" t="s">
        <v>1269</v>
      </c>
      <c r="N235" s="479"/>
      <c r="O235" s="129"/>
      <c r="P235" s="129"/>
      <c r="Q235" s="129"/>
      <c r="AD235" s="480"/>
      <c r="AE235" s="480"/>
      <c r="AF235" s="480"/>
      <c r="AG235" s="480"/>
      <c r="AM235" s="5"/>
      <c r="AN235" s="5"/>
    </row>
    <row r="236" spans="1:40" ht="31.5" x14ac:dyDescent="0.25">
      <c r="A236" s="367">
        <v>24</v>
      </c>
      <c r="B236" s="386" t="str">
        <f t="shared" si="16"/>
        <v/>
      </c>
      <c r="C236" s="387" t="str">
        <f ca="1">TEXT(IFERROR(INDEX('Overview - Section A'!$A$38:$A$45,MATCH(G236,'Overview - Section A'!$U$38:$U$45,0)),""),"d-mmm-yy") &amp;" to " &amp; TEXT(IFERROR(INDEX('Overview - Section A'!$E$38:$E$45,MATCH(G236,'Overview - Section A'!$U$38:$U$45,0)),""),"d-mmm-yy")</f>
        <v>1-Jul-20 to 31-Dec-20</v>
      </c>
      <c r="D236" s="483"/>
      <c r="E236" s="483"/>
      <c r="F236" s="484" t="str">
        <f t="shared" si="17"/>
        <v/>
      </c>
      <c r="G236" s="485" t="s">
        <v>415</v>
      </c>
      <c r="H236" s="485"/>
      <c r="I236" s="486" t="b">
        <f t="shared" si="18"/>
        <v>1</v>
      </c>
      <c r="J236" s="486" t="b">
        <f t="shared" si="19"/>
        <v>0</v>
      </c>
      <c r="K236" s="486" t="str">
        <f t="shared" si="20"/>
        <v>a1N36000002QbbBEAS</v>
      </c>
      <c r="L236" s="487" t="str">
        <f t="shared" ca="1" si="21"/>
        <v>241-Jul-20 to 31-Dec-20</v>
      </c>
      <c r="M236" s="488" t="s">
        <v>1270</v>
      </c>
      <c r="N236" s="479"/>
      <c r="O236" s="129"/>
      <c r="P236" s="129"/>
      <c r="Q236" s="129"/>
      <c r="AD236" s="480"/>
      <c r="AE236" s="480"/>
      <c r="AF236" s="480"/>
      <c r="AG236" s="480"/>
      <c r="AM236" s="5"/>
      <c r="AN236" s="5"/>
    </row>
    <row r="237" spans="1:40" ht="31.5" x14ac:dyDescent="0.25">
      <c r="A237" s="367">
        <v>24</v>
      </c>
      <c r="B237" s="386" t="str">
        <f t="shared" si="16"/>
        <v/>
      </c>
      <c r="C237" s="387" t="str">
        <f ca="1">TEXT(IFERROR(INDEX('Overview - Section A'!$A$38:$A$45,MATCH(G237,'Overview - Section A'!$U$38:$U$45,0)),""),"d-mmm-yy") &amp;" to " &amp; TEXT(IFERROR(INDEX('Overview - Section A'!$E$38:$E$45,MATCH(G237,'Overview - Section A'!$U$38:$U$45,0)),""),"d-mmm-yy")</f>
        <v>1-Jan-21 to 30-Jun-21</v>
      </c>
      <c r="D237" s="483"/>
      <c r="E237" s="483"/>
      <c r="F237" s="484" t="str">
        <f t="shared" si="17"/>
        <v/>
      </c>
      <c r="G237" s="485" t="s">
        <v>417</v>
      </c>
      <c r="H237" s="485"/>
      <c r="I237" s="486" t="b">
        <f t="shared" si="18"/>
        <v>1</v>
      </c>
      <c r="J237" s="486" t="b">
        <f t="shared" si="19"/>
        <v>0</v>
      </c>
      <c r="K237" s="486" t="str">
        <f t="shared" si="20"/>
        <v>a1N36000002QbbBEAS</v>
      </c>
      <c r="L237" s="487" t="str">
        <f t="shared" ca="1" si="21"/>
        <v>241-Jan-21 to 30-Jun-21</v>
      </c>
      <c r="M237" s="488" t="s">
        <v>1271</v>
      </c>
      <c r="N237" s="479"/>
      <c r="O237" s="129"/>
      <c r="P237" s="129"/>
      <c r="Q237" s="129"/>
      <c r="AD237" s="480"/>
      <c r="AE237" s="480"/>
      <c r="AF237" s="480"/>
      <c r="AG237" s="480"/>
      <c r="AM237" s="5"/>
      <c r="AN237" s="5"/>
    </row>
    <row r="238" spans="1:40" ht="31.5" x14ac:dyDescent="0.25">
      <c r="A238" s="367">
        <v>25</v>
      </c>
      <c r="B238" s="386" t="str">
        <f t="shared" si="16"/>
        <v/>
      </c>
      <c r="C238" s="387" t="str">
        <f ca="1">TEXT(IFERROR(INDEX('Overview - Section A'!$A$38:$A$45,MATCH(G238,'Overview - Section A'!$U$38:$U$45,0)),""),"d-mmm-yy") &amp;" to " &amp; TEXT(IFERROR(INDEX('Overview - Section A'!$E$38:$E$45,MATCH(G238,'Overview - Section A'!$U$38:$U$45,0)),""),"d-mmm-yy")</f>
        <v>1-Jul-18 to 31-Dec-18</v>
      </c>
      <c r="D238" s="483"/>
      <c r="E238" s="483"/>
      <c r="F238" s="484" t="str">
        <f t="shared" si="17"/>
        <v/>
      </c>
      <c r="G238" s="485" t="s">
        <v>407</v>
      </c>
      <c r="H238" s="485"/>
      <c r="I238" s="486" t="b">
        <f t="shared" si="18"/>
        <v>1</v>
      </c>
      <c r="J238" s="486" t="b">
        <f t="shared" si="19"/>
        <v>0</v>
      </c>
      <c r="K238" s="486" t="str">
        <f t="shared" si="20"/>
        <v>a1N36000002QbbCEAS</v>
      </c>
      <c r="L238" s="487" t="str">
        <f t="shared" ca="1" si="21"/>
        <v>251-Jul-18 to 31-Dec-18</v>
      </c>
      <c r="M238" s="488" t="s">
        <v>1272</v>
      </c>
      <c r="N238" s="479"/>
      <c r="O238" s="129"/>
      <c r="P238" s="129"/>
      <c r="Q238" s="129"/>
      <c r="AD238" s="480"/>
      <c r="AE238" s="480"/>
      <c r="AF238" s="480"/>
      <c r="AG238" s="480"/>
      <c r="AM238" s="5"/>
      <c r="AN238" s="5"/>
    </row>
    <row r="239" spans="1:40" ht="31.5" x14ac:dyDescent="0.25">
      <c r="A239" s="367">
        <v>25</v>
      </c>
      <c r="B239" s="386" t="str">
        <f t="shared" si="16"/>
        <v/>
      </c>
      <c r="C239" s="387" t="str">
        <f ca="1">TEXT(IFERROR(INDEX('Overview - Section A'!$A$38:$A$45,MATCH(G239,'Overview - Section A'!$U$38:$U$45,0)),""),"d-mmm-yy") &amp;" to " &amp; TEXT(IFERROR(INDEX('Overview - Section A'!$E$38:$E$45,MATCH(G239,'Overview - Section A'!$U$38:$U$45,0)),""),"d-mmm-yy")</f>
        <v>1-Jan-19 to 30-Jun-19</v>
      </c>
      <c r="D239" s="483"/>
      <c r="E239" s="483"/>
      <c r="F239" s="484" t="str">
        <f t="shared" si="17"/>
        <v/>
      </c>
      <c r="G239" s="485" t="s">
        <v>409</v>
      </c>
      <c r="H239" s="485"/>
      <c r="I239" s="486" t="b">
        <f t="shared" si="18"/>
        <v>1</v>
      </c>
      <c r="J239" s="486" t="b">
        <f t="shared" si="19"/>
        <v>0</v>
      </c>
      <c r="K239" s="486" t="str">
        <f t="shared" si="20"/>
        <v>a1N36000002QbbCEAS</v>
      </c>
      <c r="L239" s="487" t="str">
        <f t="shared" ca="1" si="21"/>
        <v>251-Jan-19 to 30-Jun-19</v>
      </c>
      <c r="M239" s="488" t="s">
        <v>1273</v>
      </c>
      <c r="N239" s="479"/>
      <c r="O239" s="129"/>
      <c r="P239" s="129"/>
      <c r="Q239" s="129"/>
      <c r="AD239" s="480"/>
      <c r="AE239" s="480"/>
      <c r="AF239" s="480"/>
      <c r="AG239" s="480"/>
      <c r="AM239" s="5"/>
      <c r="AN239" s="5"/>
    </row>
    <row r="240" spans="1:40" ht="31.5" x14ac:dyDescent="0.25">
      <c r="A240" s="367">
        <v>25</v>
      </c>
      <c r="B240" s="386" t="str">
        <f t="shared" si="16"/>
        <v/>
      </c>
      <c r="C240" s="387" t="str">
        <f ca="1">TEXT(IFERROR(INDEX('Overview - Section A'!$A$38:$A$45,MATCH(G240,'Overview - Section A'!$U$38:$U$45,0)),""),"d-mmm-yy") &amp;" to " &amp; TEXT(IFERROR(INDEX('Overview - Section A'!$E$38:$E$45,MATCH(G240,'Overview - Section A'!$U$38:$U$45,0)),""),"d-mmm-yy")</f>
        <v>1-Jul-19 to 31-Dec-19</v>
      </c>
      <c r="D240" s="483"/>
      <c r="E240" s="483"/>
      <c r="F240" s="484" t="str">
        <f t="shared" si="17"/>
        <v/>
      </c>
      <c r="G240" s="485" t="s">
        <v>411</v>
      </c>
      <c r="H240" s="485"/>
      <c r="I240" s="486" t="b">
        <f t="shared" si="18"/>
        <v>1</v>
      </c>
      <c r="J240" s="486" t="b">
        <f t="shared" si="19"/>
        <v>0</v>
      </c>
      <c r="K240" s="486" t="str">
        <f t="shared" si="20"/>
        <v>a1N36000002QbbCEAS</v>
      </c>
      <c r="L240" s="487" t="str">
        <f t="shared" ca="1" si="21"/>
        <v>251-Jul-19 to 31-Dec-19</v>
      </c>
      <c r="M240" s="488" t="s">
        <v>1274</v>
      </c>
      <c r="N240" s="479"/>
      <c r="O240" s="129"/>
      <c r="P240" s="129"/>
      <c r="Q240" s="129"/>
      <c r="AD240" s="480"/>
      <c r="AE240" s="480"/>
      <c r="AF240" s="480"/>
      <c r="AG240" s="480"/>
      <c r="AM240" s="5"/>
      <c r="AN240" s="5"/>
    </row>
    <row r="241" spans="1:40" ht="31.5" x14ac:dyDescent="0.25">
      <c r="A241" s="367">
        <v>25</v>
      </c>
      <c r="B241" s="386" t="str">
        <f t="shared" si="16"/>
        <v/>
      </c>
      <c r="C241" s="387" t="str">
        <f ca="1">TEXT(IFERROR(INDEX('Overview - Section A'!$A$38:$A$45,MATCH(G241,'Overview - Section A'!$U$38:$U$45,0)),""),"d-mmm-yy") &amp;" to " &amp; TEXT(IFERROR(INDEX('Overview - Section A'!$E$38:$E$45,MATCH(G241,'Overview - Section A'!$U$38:$U$45,0)),""),"d-mmm-yy")</f>
        <v>1-Jan-20 to 30-Jun-20</v>
      </c>
      <c r="D241" s="483"/>
      <c r="E241" s="483"/>
      <c r="F241" s="484" t="str">
        <f t="shared" si="17"/>
        <v/>
      </c>
      <c r="G241" s="485" t="s">
        <v>413</v>
      </c>
      <c r="H241" s="485"/>
      <c r="I241" s="486" t="b">
        <f t="shared" si="18"/>
        <v>1</v>
      </c>
      <c r="J241" s="486" t="b">
        <f t="shared" si="19"/>
        <v>0</v>
      </c>
      <c r="K241" s="486" t="str">
        <f t="shared" si="20"/>
        <v>a1N36000002QbbCEAS</v>
      </c>
      <c r="L241" s="487" t="str">
        <f t="shared" ca="1" si="21"/>
        <v>251-Jan-20 to 30-Jun-20</v>
      </c>
      <c r="M241" s="488" t="s">
        <v>1275</v>
      </c>
      <c r="N241" s="479"/>
      <c r="O241" s="129"/>
      <c r="P241" s="129"/>
      <c r="Q241" s="129"/>
      <c r="AD241" s="480"/>
      <c r="AE241" s="480"/>
      <c r="AF241" s="480"/>
      <c r="AG241" s="480"/>
      <c r="AM241" s="5"/>
      <c r="AN241" s="5"/>
    </row>
    <row r="242" spans="1:40" ht="31.5" x14ac:dyDescent="0.25">
      <c r="A242" s="367">
        <v>25</v>
      </c>
      <c r="B242" s="386" t="str">
        <f t="shared" si="16"/>
        <v/>
      </c>
      <c r="C242" s="387" t="str">
        <f ca="1">TEXT(IFERROR(INDEX('Overview - Section A'!$A$38:$A$45,MATCH(G242,'Overview - Section A'!$U$38:$U$45,0)),""),"d-mmm-yy") &amp;" to " &amp; TEXT(IFERROR(INDEX('Overview - Section A'!$E$38:$E$45,MATCH(G242,'Overview - Section A'!$U$38:$U$45,0)),""),"d-mmm-yy")</f>
        <v>1-Jul-20 to 31-Dec-20</v>
      </c>
      <c r="D242" s="483"/>
      <c r="E242" s="483"/>
      <c r="F242" s="484" t="str">
        <f t="shared" si="17"/>
        <v/>
      </c>
      <c r="G242" s="485" t="s">
        <v>415</v>
      </c>
      <c r="H242" s="485"/>
      <c r="I242" s="486" t="b">
        <f t="shared" si="18"/>
        <v>1</v>
      </c>
      <c r="J242" s="486" t="b">
        <f t="shared" si="19"/>
        <v>0</v>
      </c>
      <c r="K242" s="486" t="str">
        <f t="shared" si="20"/>
        <v>a1N36000002QbbCEAS</v>
      </c>
      <c r="L242" s="487" t="str">
        <f t="shared" ca="1" si="21"/>
        <v>251-Jul-20 to 31-Dec-20</v>
      </c>
      <c r="M242" s="488" t="s">
        <v>1276</v>
      </c>
      <c r="N242" s="479"/>
      <c r="O242" s="129"/>
      <c r="P242" s="129"/>
      <c r="Q242" s="129"/>
      <c r="AD242" s="480"/>
      <c r="AE242" s="480"/>
      <c r="AF242" s="480"/>
      <c r="AG242" s="480"/>
      <c r="AM242" s="5"/>
      <c r="AN242" s="5"/>
    </row>
    <row r="243" spans="1:40" ht="31.5" x14ac:dyDescent="0.25">
      <c r="A243" s="367">
        <v>25</v>
      </c>
      <c r="B243" s="386" t="str">
        <f t="shared" si="16"/>
        <v/>
      </c>
      <c r="C243" s="387" t="str">
        <f ca="1">TEXT(IFERROR(INDEX('Overview - Section A'!$A$38:$A$45,MATCH(G243,'Overview - Section A'!$U$38:$U$45,0)),""),"d-mmm-yy") &amp;" to " &amp; TEXT(IFERROR(INDEX('Overview - Section A'!$E$38:$E$45,MATCH(G243,'Overview - Section A'!$U$38:$U$45,0)),""),"d-mmm-yy")</f>
        <v>1-Jan-21 to 30-Jun-21</v>
      </c>
      <c r="D243" s="483"/>
      <c r="E243" s="483"/>
      <c r="F243" s="484" t="str">
        <f t="shared" si="17"/>
        <v/>
      </c>
      <c r="G243" s="485" t="s">
        <v>417</v>
      </c>
      <c r="H243" s="485"/>
      <c r="I243" s="486" t="b">
        <f t="shared" si="18"/>
        <v>1</v>
      </c>
      <c r="J243" s="486" t="b">
        <f t="shared" si="19"/>
        <v>0</v>
      </c>
      <c r="K243" s="486" t="str">
        <f t="shared" si="20"/>
        <v>a1N36000002QbbCEAS</v>
      </c>
      <c r="L243" s="487" t="str">
        <f t="shared" ca="1" si="21"/>
        <v>251-Jan-21 to 30-Jun-21</v>
      </c>
      <c r="M243" s="488" t="s">
        <v>1277</v>
      </c>
      <c r="N243" s="479"/>
      <c r="O243" s="129"/>
      <c r="P243" s="129"/>
      <c r="Q243" s="129"/>
      <c r="AD243" s="480"/>
      <c r="AE243" s="480"/>
      <c r="AF243" s="480"/>
      <c r="AG243" s="480"/>
      <c r="AM243" s="5"/>
      <c r="AN243" s="5"/>
    </row>
    <row r="244" spans="1:40" ht="31.5" x14ac:dyDescent="0.25">
      <c r="A244" s="367">
        <v>26</v>
      </c>
      <c r="B244" s="386" t="str">
        <f t="shared" si="16"/>
        <v/>
      </c>
      <c r="C244" s="387" t="str">
        <f ca="1">TEXT(IFERROR(INDEX('Overview - Section A'!$A$38:$A$45,MATCH(G244,'Overview - Section A'!$U$38:$U$45,0)),""),"d-mmm-yy") &amp;" to " &amp; TEXT(IFERROR(INDEX('Overview - Section A'!$E$38:$E$45,MATCH(G244,'Overview - Section A'!$U$38:$U$45,0)),""),"d-mmm-yy")</f>
        <v>1-Jul-18 to 31-Dec-18</v>
      </c>
      <c r="D244" s="483"/>
      <c r="E244" s="483"/>
      <c r="F244" s="484" t="str">
        <f t="shared" si="17"/>
        <v/>
      </c>
      <c r="G244" s="485" t="s">
        <v>407</v>
      </c>
      <c r="H244" s="485"/>
      <c r="I244" s="486" t="b">
        <f t="shared" si="18"/>
        <v>1</v>
      </c>
      <c r="J244" s="486" t="b">
        <f t="shared" si="19"/>
        <v>0</v>
      </c>
      <c r="K244" s="486" t="str">
        <f t="shared" si="20"/>
        <v>a1N36000002QbbDEAS</v>
      </c>
      <c r="L244" s="487" t="str">
        <f t="shared" ca="1" si="21"/>
        <v>261-Jul-18 to 31-Dec-18</v>
      </c>
      <c r="M244" s="488" t="s">
        <v>1278</v>
      </c>
      <c r="N244" s="479"/>
      <c r="O244" s="129"/>
      <c r="P244" s="129"/>
      <c r="Q244" s="129"/>
      <c r="AD244" s="480"/>
      <c r="AE244" s="480"/>
      <c r="AF244" s="480"/>
      <c r="AG244" s="480"/>
      <c r="AM244" s="5"/>
      <c r="AN244" s="5"/>
    </row>
    <row r="245" spans="1:40" ht="31.5" x14ac:dyDescent="0.25">
      <c r="A245" s="367">
        <v>26</v>
      </c>
      <c r="B245" s="386" t="str">
        <f t="shared" si="16"/>
        <v/>
      </c>
      <c r="C245" s="387" t="str">
        <f ca="1">TEXT(IFERROR(INDEX('Overview - Section A'!$A$38:$A$45,MATCH(G245,'Overview - Section A'!$U$38:$U$45,0)),""),"d-mmm-yy") &amp;" to " &amp; TEXT(IFERROR(INDEX('Overview - Section A'!$E$38:$E$45,MATCH(G245,'Overview - Section A'!$U$38:$U$45,0)),""),"d-mmm-yy")</f>
        <v>1-Jan-19 to 30-Jun-19</v>
      </c>
      <c r="D245" s="483"/>
      <c r="E245" s="483"/>
      <c r="F245" s="484" t="str">
        <f t="shared" si="17"/>
        <v/>
      </c>
      <c r="G245" s="485" t="s">
        <v>409</v>
      </c>
      <c r="H245" s="485"/>
      <c r="I245" s="486" t="b">
        <f t="shared" si="18"/>
        <v>1</v>
      </c>
      <c r="J245" s="486" t="b">
        <f t="shared" si="19"/>
        <v>0</v>
      </c>
      <c r="K245" s="486" t="str">
        <f t="shared" si="20"/>
        <v>a1N36000002QbbDEAS</v>
      </c>
      <c r="L245" s="487" t="str">
        <f t="shared" ca="1" si="21"/>
        <v>261-Jan-19 to 30-Jun-19</v>
      </c>
      <c r="M245" s="488" t="s">
        <v>1279</v>
      </c>
      <c r="N245" s="479"/>
      <c r="O245" s="129"/>
      <c r="P245" s="129"/>
      <c r="Q245" s="129"/>
      <c r="AD245" s="480"/>
      <c r="AE245" s="480"/>
      <c r="AF245" s="480"/>
      <c r="AG245" s="480"/>
      <c r="AM245" s="5"/>
      <c r="AN245" s="5"/>
    </row>
    <row r="246" spans="1:40" ht="31.5" x14ac:dyDescent="0.25">
      <c r="A246" s="367">
        <v>26</v>
      </c>
      <c r="B246" s="386" t="str">
        <f t="shared" si="16"/>
        <v/>
      </c>
      <c r="C246" s="387" t="str">
        <f ca="1">TEXT(IFERROR(INDEX('Overview - Section A'!$A$38:$A$45,MATCH(G246,'Overview - Section A'!$U$38:$U$45,0)),""),"d-mmm-yy") &amp;" to " &amp; TEXT(IFERROR(INDEX('Overview - Section A'!$E$38:$E$45,MATCH(G246,'Overview - Section A'!$U$38:$U$45,0)),""),"d-mmm-yy")</f>
        <v>1-Jul-19 to 31-Dec-19</v>
      </c>
      <c r="D246" s="483"/>
      <c r="E246" s="483"/>
      <c r="F246" s="484" t="str">
        <f t="shared" si="17"/>
        <v/>
      </c>
      <c r="G246" s="485" t="s">
        <v>411</v>
      </c>
      <c r="H246" s="485"/>
      <c r="I246" s="486" t="b">
        <f t="shared" si="18"/>
        <v>1</v>
      </c>
      <c r="J246" s="486" t="b">
        <f t="shared" si="19"/>
        <v>0</v>
      </c>
      <c r="K246" s="486" t="str">
        <f t="shared" si="20"/>
        <v>a1N36000002QbbDEAS</v>
      </c>
      <c r="L246" s="487" t="str">
        <f t="shared" ca="1" si="21"/>
        <v>261-Jul-19 to 31-Dec-19</v>
      </c>
      <c r="M246" s="488" t="s">
        <v>1280</v>
      </c>
      <c r="N246" s="479"/>
      <c r="O246" s="129"/>
      <c r="P246" s="129"/>
      <c r="Q246" s="129"/>
      <c r="AD246" s="480"/>
      <c r="AE246" s="480"/>
      <c r="AF246" s="480"/>
      <c r="AG246" s="480"/>
      <c r="AM246" s="5"/>
      <c r="AN246" s="5"/>
    </row>
    <row r="247" spans="1:40" ht="31.5" x14ac:dyDescent="0.25">
      <c r="A247" s="367">
        <v>26</v>
      </c>
      <c r="B247" s="386" t="str">
        <f t="shared" si="16"/>
        <v/>
      </c>
      <c r="C247" s="387" t="str">
        <f ca="1">TEXT(IFERROR(INDEX('Overview - Section A'!$A$38:$A$45,MATCH(G247,'Overview - Section A'!$U$38:$U$45,0)),""),"d-mmm-yy") &amp;" to " &amp; TEXT(IFERROR(INDEX('Overview - Section A'!$E$38:$E$45,MATCH(G247,'Overview - Section A'!$U$38:$U$45,0)),""),"d-mmm-yy")</f>
        <v>1-Jan-20 to 30-Jun-20</v>
      </c>
      <c r="D247" s="483"/>
      <c r="E247" s="483"/>
      <c r="F247" s="484" t="str">
        <f t="shared" si="17"/>
        <v/>
      </c>
      <c r="G247" s="485" t="s">
        <v>413</v>
      </c>
      <c r="H247" s="485"/>
      <c r="I247" s="486" t="b">
        <f t="shared" si="18"/>
        <v>1</v>
      </c>
      <c r="J247" s="486" t="b">
        <f t="shared" si="19"/>
        <v>0</v>
      </c>
      <c r="K247" s="486" t="str">
        <f t="shared" si="20"/>
        <v>a1N36000002QbbDEAS</v>
      </c>
      <c r="L247" s="487" t="str">
        <f t="shared" ca="1" si="21"/>
        <v>261-Jan-20 to 30-Jun-20</v>
      </c>
      <c r="M247" s="488" t="s">
        <v>1281</v>
      </c>
      <c r="N247" s="479"/>
      <c r="O247" s="129"/>
      <c r="P247" s="129"/>
      <c r="Q247" s="129"/>
      <c r="AD247" s="480"/>
      <c r="AE247" s="480"/>
      <c r="AF247" s="480"/>
      <c r="AG247" s="480"/>
      <c r="AM247" s="5"/>
      <c r="AN247" s="5"/>
    </row>
    <row r="248" spans="1:40" ht="31.5" x14ac:dyDescent="0.25">
      <c r="A248" s="367">
        <v>26</v>
      </c>
      <c r="B248" s="386" t="str">
        <f t="shared" si="16"/>
        <v/>
      </c>
      <c r="C248" s="387" t="str">
        <f ca="1">TEXT(IFERROR(INDEX('Overview - Section A'!$A$38:$A$45,MATCH(G248,'Overview - Section A'!$U$38:$U$45,0)),""),"d-mmm-yy") &amp;" to " &amp; TEXT(IFERROR(INDEX('Overview - Section A'!$E$38:$E$45,MATCH(G248,'Overview - Section A'!$U$38:$U$45,0)),""),"d-mmm-yy")</f>
        <v>1-Jul-20 to 31-Dec-20</v>
      </c>
      <c r="D248" s="483"/>
      <c r="E248" s="483"/>
      <c r="F248" s="484" t="str">
        <f t="shared" si="17"/>
        <v/>
      </c>
      <c r="G248" s="485" t="s">
        <v>415</v>
      </c>
      <c r="H248" s="485"/>
      <c r="I248" s="486" t="b">
        <f t="shared" si="18"/>
        <v>1</v>
      </c>
      <c r="J248" s="486" t="b">
        <f t="shared" si="19"/>
        <v>0</v>
      </c>
      <c r="K248" s="486" t="str">
        <f t="shared" si="20"/>
        <v>a1N36000002QbbDEAS</v>
      </c>
      <c r="L248" s="487" t="str">
        <f t="shared" ca="1" si="21"/>
        <v>261-Jul-20 to 31-Dec-20</v>
      </c>
      <c r="M248" s="488" t="s">
        <v>1282</v>
      </c>
      <c r="N248" s="479"/>
      <c r="O248" s="129"/>
      <c r="P248" s="129"/>
      <c r="Q248" s="129"/>
      <c r="AD248" s="480"/>
      <c r="AE248" s="480"/>
      <c r="AF248" s="480"/>
      <c r="AG248" s="480"/>
      <c r="AM248" s="5"/>
      <c r="AN248" s="5"/>
    </row>
    <row r="249" spans="1:40" ht="31.5" x14ac:dyDescent="0.25">
      <c r="A249" s="367">
        <v>26</v>
      </c>
      <c r="B249" s="386" t="str">
        <f t="shared" si="16"/>
        <v/>
      </c>
      <c r="C249" s="387" t="str">
        <f ca="1">TEXT(IFERROR(INDEX('Overview - Section A'!$A$38:$A$45,MATCH(G249,'Overview - Section A'!$U$38:$U$45,0)),""),"d-mmm-yy") &amp;" to " &amp; TEXT(IFERROR(INDEX('Overview - Section A'!$E$38:$E$45,MATCH(G249,'Overview - Section A'!$U$38:$U$45,0)),""),"d-mmm-yy")</f>
        <v>1-Jan-21 to 30-Jun-21</v>
      </c>
      <c r="D249" s="483"/>
      <c r="E249" s="483"/>
      <c r="F249" s="484" t="str">
        <f t="shared" si="17"/>
        <v/>
      </c>
      <c r="G249" s="485" t="s">
        <v>417</v>
      </c>
      <c r="H249" s="485"/>
      <c r="I249" s="486" t="b">
        <f t="shared" si="18"/>
        <v>1</v>
      </c>
      <c r="J249" s="486" t="b">
        <f t="shared" si="19"/>
        <v>0</v>
      </c>
      <c r="K249" s="486" t="str">
        <f t="shared" si="20"/>
        <v>a1N36000002QbbDEAS</v>
      </c>
      <c r="L249" s="487" t="str">
        <f t="shared" ca="1" si="21"/>
        <v>261-Jan-21 to 30-Jun-21</v>
      </c>
      <c r="M249" s="488" t="s">
        <v>1283</v>
      </c>
      <c r="N249" s="479"/>
      <c r="O249" s="129"/>
      <c r="P249" s="129"/>
      <c r="Q249" s="129"/>
      <c r="AD249" s="480"/>
      <c r="AE249" s="480"/>
      <c r="AF249" s="480"/>
      <c r="AG249" s="480"/>
      <c r="AM249" s="5"/>
      <c r="AN249" s="5"/>
    </row>
    <row r="250" spans="1:40" ht="31.5" x14ac:dyDescent="0.25">
      <c r="A250" s="367">
        <v>27</v>
      </c>
      <c r="B250" s="386" t="str">
        <f t="shared" si="16"/>
        <v/>
      </c>
      <c r="C250" s="387" t="str">
        <f ca="1">TEXT(IFERROR(INDEX('Overview - Section A'!$A$38:$A$45,MATCH(G250,'Overview - Section A'!$U$38:$U$45,0)),""),"d-mmm-yy") &amp;" to " &amp; TEXT(IFERROR(INDEX('Overview - Section A'!$E$38:$E$45,MATCH(G250,'Overview - Section A'!$U$38:$U$45,0)),""),"d-mmm-yy")</f>
        <v>1-Jul-18 to 31-Dec-18</v>
      </c>
      <c r="D250" s="483"/>
      <c r="E250" s="483"/>
      <c r="F250" s="484" t="str">
        <f t="shared" si="17"/>
        <v/>
      </c>
      <c r="G250" s="485" t="s">
        <v>407</v>
      </c>
      <c r="H250" s="485"/>
      <c r="I250" s="486" t="b">
        <f t="shared" si="18"/>
        <v>1</v>
      </c>
      <c r="J250" s="486" t="b">
        <f t="shared" si="19"/>
        <v>0</v>
      </c>
      <c r="K250" s="486" t="str">
        <f t="shared" si="20"/>
        <v>a1N36000002QbbEEAS</v>
      </c>
      <c r="L250" s="487" t="str">
        <f t="shared" ca="1" si="21"/>
        <v>271-Jul-18 to 31-Dec-18</v>
      </c>
      <c r="M250" s="488" t="s">
        <v>1284</v>
      </c>
      <c r="N250" s="479"/>
      <c r="O250" s="129"/>
      <c r="P250" s="129"/>
      <c r="Q250" s="129"/>
      <c r="AD250" s="480"/>
      <c r="AE250" s="480"/>
      <c r="AF250" s="480"/>
      <c r="AG250" s="480"/>
      <c r="AM250" s="5"/>
      <c r="AN250" s="5"/>
    </row>
    <row r="251" spans="1:40" ht="31.5" x14ac:dyDescent="0.25">
      <c r="A251" s="367">
        <v>27</v>
      </c>
      <c r="B251" s="386" t="str">
        <f t="shared" si="16"/>
        <v/>
      </c>
      <c r="C251" s="387" t="str">
        <f ca="1">TEXT(IFERROR(INDEX('Overview - Section A'!$A$38:$A$45,MATCH(G251,'Overview - Section A'!$U$38:$U$45,0)),""),"d-mmm-yy") &amp;" to " &amp; TEXT(IFERROR(INDEX('Overview - Section A'!$E$38:$E$45,MATCH(G251,'Overview - Section A'!$U$38:$U$45,0)),""),"d-mmm-yy")</f>
        <v>1-Jan-19 to 30-Jun-19</v>
      </c>
      <c r="D251" s="483"/>
      <c r="E251" s="483"/>
      <c r="F251" s="484" t="str">
        <f t="shared" si="17"/>
        <v/>
      </c>
      <c r="G251" s="485" t="s">
        <v>409</v>
      </c>
      <c r="H251" s="485"/>
      <c r="I251" s="486" t="b">
        <f t="shared" si="18"/>
        <v>1</v>
      </c>
      <c r="J251" s="486" t="b">
        <f t="shared" si="19"/>
        <v>0</v>
      </c>
      <c r="K251" s="486" t="str">
        <f t="shared" si="20"/>
        <v>a1N36000002QbbEEAS</v>
      </c>
      <c r="L251" s="487" t="str">
        <f t="shared" ca="1" si="21"/>
        <v>271-Jan-19 to 30-Jun-19</v>
      </c>
      <c r="M251" s="488" t="s">
        <v>1285</v>
      </c>
      <c r="N251" s="479"/>
      <c r="O251" s="129"/>
      <c r="P251" s="129"/>
      <c r="Q251" s="129"/>
      <c r="AD251" s="480"/>
      <c r="AE251" s="480"/>
      <c r="AF251" s="480"/>
      <c r="AG251" s="480"/>
      <c r="AM251" s="5"/>
      <c r="AN251" s="5"/>
    </row>
    <row r="252" spans="1:40" ht="31.5" x14ac:dyDescent="0.25">
      <c r="A252" s="367">
        <v>27</v>
      </c>
      <c r="B252" s="386" t="str">
        <f t="shared" si="16"/>
        <v/>
      </c>
      <c r="C252" s="387" t="str">
        <f ca="1">TEXT(IFERROR(INDEX('Overview - Section A'!$A$38:$A$45,MATCH(G252,'Overview - Section A'!$U$38:$U$45,0)),""),"d-mmm-yy") &amp;" to " &amp; TEXT(IFERROR(INDEX('Overview - Section A'!$E$38:$E$45,MATCH(G252,'Overview - Section A'!$U$38:$U$45,0)),""),"d-mmm-yy")</f>
        <v>1-Jul-19 to 31-Dec-19</v>
      </c>
      <c r="D252" s="483"/>
      <c r="E252" s="483"/>
      <c r="F252" s="484" t="str">
        <f t="shared" si="17"/>
        <v/>
      </c>
      <c r="G252" s="485" t="s">
        <v>411</v>
      </c>
      <c r="H252" s="485"/>
      <c r="I252" s="486" t="b">
        <f t="shared" si="18"/>
        <v>1</v>
      </c>
      <c r="J252" s="486" t="b">
        <f t="shared" si="19"/>
        <v>0</v>
      </c>
      <c r="K252" s="486" t="str">
        <f t="shared" si="20"/>
        <v>a1N36000002QbbEEAS</v>
      </c>
      <c r="L252" s="487" t="str">
        <f t="shared" ca="1" si="21"/>
        <v>271-Jul-19 to 31-Dec-19</v>
      </c>
      <c r="M252" s="488" t="s">
        <v>1286</v>
      </c>
      <c r="N252" s="479"/>
      <c r="O252" s="129"/>
      <c r="P252" s="129"/>
      <c r="Q252" s="129"/>
      <c r="AD252" s="480"/>
      <c r="AE252" s="480"/>
      <c r="AF252" s="480"/>
      <c r="AG252" s="480"/>
      <c r="AM252" s="5"/>
      <c r="AN252" s="5"/>
    </row>
    <row r="253" spans="1:40" ht="31.5" x14ac:dyDescent="0.25">
      <c r="A253" s="367">
        <v>27</v>
      </c>
      <c r="B253" s="386" t="str">
        <f t="shared" si="16"/>
        <v/>
      </c>
      <c r="C253" s="387" t="str">
        <f ca="1">TEXT(IFERROR(INDEX('Overview - Section A'!$A$38:$A$45,MATCH(G253,'Overview - Section A'!$U$38:$U$45,0)),""),"d-mmm-yy") &amp;" to " &amp; TEXT(IFERROR(INDEX('Overview - Section A'!$E$38:$E$45,MATCH(G253,'Overview - Section A'!$U$38:$U$45,0)),""),"d-mmm-yy")</f>
        <v>1-Jan-20 to 30-Jun-20</v>
      </c>
      <c r="D253" s="483"/>
      <c r="E253" s="483"/>
      <c r="F253" s="484" t="str">
        <f t="shared" si="17"/>
        <v/>
      </c>
      <c r="G253" s="485" t="s">
        <v>413</v>
      </c>
      <c r="H253" s="485"/>
      <c r="I253" s="486" t="b">
        <f t="shared" si="18"/>
        <v>1</v>
      </c>
      <c r="J253" s="486" t="b">
        <f t="shared" si="19"/>
        <v>0</v>
      </c>
      <c r="K253" s="486" t="str">
        <f t="shared" si="20"/>
        <v>a1N36000002QbbEEAS</v>
      </c>
      <c r="L253" s="487" t="str">
        <f t="shared" ca="1" si="21"/>
        <v>271-Jan-20 to 30-Jun-20</v>
      </c>
      <c r="M253" s="488" t="s">
        <v>1287</v>
      </c>
      <c r="N253" s="479"/>
      <c r="O253" s="129"/>
      <c r="P253" s="129"/>
      <c r="Q253" s="129"/>
      <c r="AD253" s="480"/>
      <c r="AE253" s="480"/>
      <c r="AF253" s="480"/>
      <c r="AG253" s="480"/>
      <c r="AM253" s="5"/>
      <c r="AN253" s="5"/>
    </row>
    <row r="254" spans="1:40" ht="31.5" x14ac:dyDescent="0.25">
      <c r="A254" s="367">
        <v>27</v>
      </c>
      <c r="B254" s="386" t="str">
        <f t="shared" si="16"/>
        <v/>
      </c>
      <c r="C254" s="387" t="str">
        <f ca="1">TEXT(IFERROR(INDEX('Overview - Section A'!$A$38:$A$45,MATCH(G254,'Overview - Section A'!$U$38:$U$45,0)),""),"d-mmm-yy") &amp;" to " &amp; TEXT(IFERROR(INDEX('Overview - Section A'!$E$38:$E$45,MATCH(G254,'Overview - Section A'!$U$38:$U$45,0)),""),"d-mmm-yy")</f>
        <v>1-Jul-20 to 31-Dec-20</v>
      </c>
      <c r="D254" s="483"/>
      <c r="E254" s="483"/>
      <c r="F254" s="484" t="str">
        <f t="shared" si="17"/>
        <v/>
      </c>
      <c r="G254" s="485" t="s">
        <v>415</v>
      </c>
      <c r="H254" s="485"/>
      <c r="I254" s="486" t="b">
        <f t="shared" si="18"/>
        <v>1</v>
      </c>
      <c r="J254" s="486" t="b">
        <f t="shared" si="19"/>
        <v>0</v>
      </c>
      <c r="K254" s="486" t="str">
        <f t="shared" si="20"/>
        <v>a1N36000002QbbEEAS</v>
      </c>
      <c r="L254" s="487" t="str">
        <f t="shared" ca="1" si="21"/>
        <v>271-Jul-20 to 31-Dec-20</v>
      </c>
      <c r="M254" s="488" t="s">
        <v>1288</v>
      </c>
      <c r="N254" s="479"/>
      <c r="O254" s="129"/>
      <c r="P254" s="129"/>
      <c r="Q254" s="129"/>
      <c r="AD254" s="480"/>
      <c r="AE254" s="480"/>
      <c r="AF254" s="480"/>
      <c r="AG254" s="480"/>
      <c r="AM254" s="5"/>
      <c r="AN254" s="5"/>
    </row>
    <row r="255" spans="1:40" ht="31.5" x14ac:dyDescent="0.25">
      <c r="A255" s="367">
        <v>27</v>
      </c>
      <c r="B255" s="386" t="str">
        <f t="shared" si="16"/>
        <v/>
      </c>
      <c r="C255" s="387" t="str">
        <f ca="1">TEXT(IFERROR(INDEX('Overview - Section A'!$A$38:$A$45,MATCH(G255,'Overview - Section A'!$U$38:$U$45,0)),""),"d-mmm-yy") &amp;" to " &amp; TEXT(IFERROR(INDEX('Overview - Section A'!$E$38:$E$45,MATCH(G255,'Overview - Section A'!$U$38:$U$45,0)),""),"d-mmm-yy")</f>
        <v>1-Jan-21 to 30-Jun-21</v>
      </c>
      <c r="D255" s="483"/>
      <c r="E255" s="483"/>
      <c r="F255" s="484" t="str">
        <f t="shared" si="17"/>
        <v/>
      </c>
      <c r="G255" s="485" t="s">
        <v>417</v>
      </c>
      <c r="H255" s="485"/>
      <c r="I255" s="486" t="b">
        <f t="shared" si="18"/>
        <v>1</v>
      </c>
      <c r="J255" s="486" t="b">
        <f t="shared" si="19"/>
        <v>0</v>
      </c>
      <c r="K255" s="486" t="str">
        <f t="shared" si="20"/>
        <v>a1N36000002QbbEEAS</v>
      </c>
      <c r="L255" s="487" t="str">
        <f t="shared" ca="1" si="21"/>
        <v>271-Jan-21 to 30-Jun-21</v>
      </c>
      <c r="M255" s="488" t="s">
        <v>1289</v>
      </c>
      <c r="N255" s="479"/>
      <c r="O255" s="129"/>
      <c r="P255" s="129"/>
      <c r="Q255" s="129"/>
      <c r="AD255" s="480"/>
      <c r="AE255" s="480"/>
      <c r="AF255" s="480"/>
      <c r="AG255" s="480"/>
      <c r="AM255" s="5"/>
      <c r="AN255" s="5"/>
    </row>
    <row r="256" spans="1:40" ht="31.5" x14ac:dyDescent="0.25">
      <c r="A256" s="367">
        <v>28</v>
      </c>
      <c r="B256" s="386" t="str">
        <f t="shared" si="16"/>
        <v/>
      </c>
      <c r="C256" s="387" t="str">
        <f ca="1">TEXT(IFERROR(INDEX('Overview - Section A'!$A$38:$A$45,MATCH(G256,'Overview - Section A'!$U$38:$U$45,0)),""),"d-mmm-yy") &amp;" to " &amp; TEXT(IFERROR(INDEX('Overview - Section A'!$E$38:$E$45,MATCH(G256,'Overview - Section A'!$U$38:$U$45,0)),""),"d-mmm-yy")</f>
        <v>1-Jul-18 to 31-Dec-18</v>
      </c>
      <c r="D256" s="483"/>
      <c r="E256" s="483"/>
      <c r="F256" s="484" t="str">
        <f t="shared" si="17"/>
        <v/>
      </c>
      <c r="G256" s="485" t="s">
        <v>407</v>
      </c>
      <c r="H256" s="485"/>
      <c r="I256" s="486" t="b">
        <f t="shared" si="18"/>
        <v>1</v>
      </c>
      <c r="J256" s="486" t="b">
        <f t="shared" si="19"/>
        <v>0</v>
      </c>
      <c r="K256" s="486" t="str">
        <f t="shared" si="20"/>
        <v>a1N36000002QbbFEAS</v>
      </c>
      <c r="L256" s="487" t="str">
        <f t="shared" ca="1" si="21"/>
        <v>281-Jul-18 to 31-Dec-18</v>
      </c>
      <c r="M256" s="488" t="s">
        <v>1290</v>
      </c>
      <c r="N256" s="479"/>
      <c r="O256" s="129"/>
      <c r="P256" s="129"/>
      <c r="Q256" s="129"/>
      <c r="AD256" s="480"/>
      <c r="AE256" s="480"/>
      <c r="AF256" s="480"/>
      <c r="AG256" s="480"/>
      <c r="AM256" s="5"/>
      <c r="AN256" s="5"/>
    </row>
    <row r="257" spans="1:40" ht="31.5" x14ac:dyDescent="0.25">
      <c r="A257" s="367">
        <v>28</v>
      </c>
      <c r="B257" s="386" t="str">
        <f t="shared" si="16"/>
        <v/>
      </c>
      <c r="C257" s="387" t="str">
        <f ca="1">TEXT(IFERROR(INDEX('Overview - Section A'!$A$38:$A$45,MATCH(G257,'Overview - Section A'!$U$38:$U$45,0)),""),"d-mmm-yy") &amp;" to " &amp; TEXT(IFERROR(INDEX('Overview - Section A'!$E$38:$E$45,MATCH(G257,'Overview - Section A'!$U$38:$U$45,0)),""),"d-mmm-yy")</f>
        <v>1-Jan-19 to 30-Jun-19</v>
      </c>
      <c r="D257" s="483"/>
      <c r="E257" s="483"/>
      <c r="F257" s="484" t="str">
        <f t="shared" si="17"/>
        <v/>
      </c>
      <c r="G257" s="485" t="s">
        <v>409</v>
      </c>
      <c r="H257" s="485"/>
      <c r="I257" s="486" t="b">
        <f t="shared" si="18"/>
        <v>1</v>
      </c>
      <c r="J257" s="486" t="b">
        <f t="shared" si="19"/>
        <v>0</v>
      </c>
      <c r="K257" s="486" t="str">
        <f t="shared" si="20"/>
        <v>a1N36000002QbbFEAS</v>
      </c>
      <c r="L257" s="487" t="str">
        <f t="shared" ca="1" si="21"/>
        <v>281-Jan-19 to 30-Jun-19</v>
      </c>
      <c r="M257" s="488" t="s">
        <v>1291</v>
      </c>
      <c r="N257" s="479"/>
      <c r="O257" s="129"/>
      <c r="P257" s="129"/>
      <c r="Q257" s="129"/>
      <c r="AD257" s="480"/>
      <c r="AE257" s="480"/>
      <c r="AF257" s="480"/>
      <c r="AG257" s="480"/>
      <c r="AM257" s="5"/>
      <c r="AN257" s="5"/>
    </row>
    <row r="258" spans="1:40" ht="31.5" x14ac:dyDescent="0.25">
      <c r="A258" s="367">
        <v>28</v>
      </c>
      <c r="B258" s="386" t="str">
        <f t="shared" si="16"/>
        <v/>
      </c>
      <c r="C258" s="387" t="str">
        <f ca="1">TEXT(IFERROR(INDEX('Overview - Section A'!$A$38:$A$45,MATCH(G258,'Overview - Section A'!$U$38:$U$45,0)),""),"d-mmm-yy") &amp;" to " &amp; TEXT(IFERROR(INDEX('Overview - Section A'!$E$38:$E$45,MATCH(G258,'Overview - Section A'!$U$38:$U$45,0)),""),"d-mmm-yy")</f>
        <v>1-Jul-19 to 31-Dec-19</v>
      </c>
      <c r="D258" s="483"/>
      <c r="E258" s="483"/>
      <c r="F258" s="484" t="str">
        <f t="shared" si="17"/>
        <v/>
      </c>
      <c r="G258" s="485" t="s">
        <v>411</v>
      </c>
      <c r="H258" s="485"/>
      <c r="I258" s="486" t="b">
        <f t="shared" si="18"/>
        <v>1</v>
      </c>
      <c r="J258" s="486" t="b">
        <f t="shared" si="19"/>
        <v>0</v>
      </c>
      <c r="K258" s="486" t="str">
        <f t="shared" si="20"/>
        <v>a1N36000002QbbFEAS</v>
      </c>
      <c r="L258" s="487" t="str">
        <f t="shared" ca="1" si="21"/>
        <v>281-Jul-19 to 31-Dec-19</v>
      </c>
      <c r="M258" s="488" t="s">
        <v>1292</v>
      </c>
      <c r="N258" s="479"/>
      <c r="O258" s="129"/>
      <c r="P258" s="129"/>
      <c r="Q258" s="129"/>
      <c r="AD258" s="480"/>
      <c r="AE258" s="480"/>
      <c r="AF258" s="480"/>
      <c r="AG258" s="480"/>
      <c r="AM258" s="5"/>
      <c r="AN258" s="5"/>
    </row>
    <row r="259" spans="1:40" ht="31.5" x14ac:dyDescent="0.25">
      <c r="A259" s="367">
        <v>28</v>
      </c>
      <c r="B259" s="386" t="str">
        <f t="shared" si="16"/>
        <v/>
      </c>
      <c r="C259" s="387" t="str">
        <f ca="1">TEXT(IFERROR(INDEX('Overview - Section A'!$A$38:$A$45,MATCH(G259,'Overview - Section A'!$U$38:$U$45,0)),""),"d-mmm-yy") &amp;" to " &amp; TEXT(IFERROR(INDEX('Overview - Section A'!$E$38:$E$45,MATCH(G259,'Overview - Section A'!$U$38:$U$45,0)),""),"d-mmm-yy")</f>
        <v>1-Jan-20 to 30-Jun-20</v>
      </c>
      <c r="D259" s="483"/>
      <c r="E259" s="483"/>
      <c r="F259" s="484" t="str">
        <f t="shared" si="17"/>
        <v/>
      </c>
      <c r="G259" s="485" t="s">
        <v>413</v>
      </c>
      <c r="H259" s="485"/>
      <c r="I259" s="486" t="b">
        <f t="shared" si="18"/>
        <v>1</v>
      </c>
      <c r="J259" s="486" t="b">
        <f t="shared" si="19"/>
        <v>0</v>
      </c>
      <c r="K259" s="486" t="str">
        <f t="shared" si="20"/>
        <v>a1N36000002QbbFEAS</v>
      </c>
      <c r="L259" s="487" t="str">
        <f t="shared" ca="1" si="21"/>
        <v>281-Jan-20 to 30-Jun-20</v>
      </c>
      <c r="M259" s="488" t="s">
        <v>1293</v>
      </c>
      <c r="N259" s="479"/>
      <c r="O259" s="129"/>
      <c r="P259" s="129"/>
      <c r="Q259" s="129"/>
      <c r="AD259" s="480"/>
      <c r="AE259" s="480"/>
      <c r="AF259" s="480"/>
      <c r="AG259" s="480"/>
      <c r="AM259" s="5"/>
      <c r="AN259" s="5"/>
    </row>
    <row r="260" spans="1:40" ht="31.5" x14ac:dyDescent="0.25">
      <c r="A260" s="367">
        <v>28</v>
      </c>
      <c r="B260" s="386" t="str">
        <f t="shared" si="16"/>
        <v/>
      </c>
      <c r="C260" s="387" t="str">
        <f ca="1">TEXT(IFERROR(INDEX('Overview - Section A'!$A$38:$A$45,MATCH(G260,'Overview - Section A'!$U$38:$U$45,0)),""),"d-mmm-yy") &amp;" to " &amp; TEXT(IFERROR(INDEX('Overview - Section A'!$E$38:$E$45,MATCH(G260,'Overview - Section A'!$U$38:$U$45,0)),""),"d-mmm-yy")</f>
        <v>1-Jul-20 to 31-Dec-20</v>
      </c>
      <c r="D260" s="483"/>
      <c r="E260" s="483"/>
      <c r="F260" s="484" t="str">
        <f t="shared" si="17"/>
        <v/>
      </c>
      <c r="G260" s="485" t="s">
        <v>415</v>
      </c>
      <c r="H260" s="485"/>
      <c r="I260" s="486" t="b">
        <f t="shared" si="18"/>
        <v>1</v>
      </c>
      <c r="J260" s="486" t="b">
        <f t="shared" si="19"/>
        <v>0</v>
      </c>
      <c r="K260" s="486" t="str">
        <f t="shared" si="20"/>
        <v>a1N36000002QbbFEAS</v>
      </c>
      <c r="L260" s="487" t="str">
        <f t="shared" ca="1" si="21"/>
        <v>281-Jul-20 to 31-Dec-20</v>
      </c>
      <c r="M260" s="488" t="s">
        <v>1294</v>
      </c>
      <c r="N260" s="479"/>
      <c r="O260" s="129"/>
      <c r="P260" s="129"/>
      <c r="Q260" s="129"/>
      <c r="AD260" s="480"/>
      <c r="AE260" s="480"/>
      <c r="AF260" s="480"/>
      <c r="AG260" s="480"/>
      <c r="AM260" s="5"/>
      <c r="AN260" s="5"/>
    </row>
    <row r="261" spans="1:40" ht="31.5" x14ac:dyDescent="0.25">
      <c r="A261" s="367">
        <v>28</v>
      </c>
      <c r="B261" s="386" t="str">
        <f t="shared" si="16"/>
        <v/>
      </c>
      <c r="C261" s="387" t="str">
        <f ca="1">TEXT(IFERROR(INDEX('Overview - Section A'!$A$38:$A$45,MATCH(G261,'Overview - Section A'!$U$38:$U$45,0)),""),"d-mmm-yy") &amp;" to " &amp; TEXT(IFERROR(INDEX('Overview - Section A'!$E$38:$E$45,MATCH(G261,'Overview - Section A'!$U$38:$U$45,0)),""),"d-mmm-yy")</f>
        <v>1-Jan-21 to 30-Jun-21</v>
      </c>
      <c r="D261" s="483"/>
      <c r="E261" s="483"/>
      <c r="F261" s="484" t="str">
        <f t="shared" si="17"/>
        <v/>
      </c>
      <c r="G261" s="485" t="s">
        <v>417</v>
      </c>
      <c r="H261" s="485"/>
      <c r="I261" s="486" t="b">
        <f t="shared" si="18"/>
        <v>1</v>
      </c>
      <c r="J261" s="486" t="b">
        <f t="shared" si="19"/>
        <v>0</v>
      </c>
      <c r="K261" s="486" t="str">
        <f t="shared" si="20"/>
        <v>a1N36000002QbbFEAS</v>
      </c>
      <c r="L261" s="487" t="str">
        <f t="shared" ca="1" si="21"/>
        <v>281-Jan-21 to 30-Jun-21</v>
      </c>
      <c r="M261" s="488" t="s">
        <v>1295</v>
      </c>
      <c r="N261" s="479"/>
      <c r="O261" s="129"/>
      <c r="P261" s="129"/>
      <c r="Q261" s="129"/>
      <c r="AD261" s="480"/>
      <c r="AE261" s="480"/>
      <c r="AF261" s="480"/>
      <c r="AG261" s="480"/>
      <c r="AM261" s="5"/>
      <c r="AN261" s="5"/>
    </row>
    <row r="262" spans="1:40" ht="31.5" x14ac:dyDescent="0.25">
      <c r="A262" s="367">
        <v>29</v>
      </c>
      <c r="B262" s="386" t="str">
        <f t="shared" si="16"/>
        <v/>
      </c>
      <c r="C262" s="387" t="str">
        <f ca="1">TEXT(IFERROR(INDEX('Overview - Section A'!$A$38:$A$45,MATCH(G262,'Overview - Section A'!$U$38:$U$45,0)),""),"d-mmm-yy") &amp;" to " &amp; TEXT(IFERROR(INDEX('Overview - Section A'!$E$38:$E$45,MATCH(G262,'Overview - Section A'!$U$38:$U$45,0)),""),"d-mmm-yy")</f>
        <v>1-Jul-18 to 31-Dec-18</v>
      </c>
      <c r="D262" s="483"/>
      <c r="E262" s="483"/>
      <c r="F262" s="484" t="str">
        <f t="shared" si="17"/>
        <v/>
      </c>
      <c r="G262" s="485" t="s">
        <v>407</v>
      </c>
      <c r="H262" s="485"/>
      <c r="I262" s="486" t="b">
        <f t="shared" si="18"/>
        <v>1</v>
      </c>
      <c r="J262" s="486" t="b">
        <f t="shared" si="19"/>
        <v>0</v>
      </c>
      <c r="K262" s="486" t="str">
        <f t="shared" si="20"/>
        <v>a1N36000002QbbGEAS</v>
      </c>
      <c r="L262" s="487" t="str">
        <f t="shared" ca="1" si="21"/>
        <v>291-Jul-18 to 31-Dec-18</v>
      </c>
      <c r="M262" s="488" t="s">
        <v>1296</v>
      </c>
      <c r="N262" s="479"/>
      <c r="O262" s="129"/>
      <c r="P262" s="129"/>
      <c r="Q262" s="129"/>
      <c r="AD262" s="480"/>
      <c r="AE262" s="480"/>
      <c r="AF262" s="480"/>
      <c r="AG262" s="480"/>
      <c r="AM262" s="5"/>
      <c r="AN262" s="5"/>
    </row>
    <row r="263" spans="1:40" ht="31.5" x14ac:dyDescent="0.25">
      <c r="A263" s="367">
        <v>29</v>
      </c>
      <c r="B263" s="386" t="str">
        <f t="shared" si="16"/>
        <v/>
      </c>
      <c r="C263" s="387" t="str">
        <f ca="1">TEXT(IFERROR(INDEX('Overview - Section A'!$A$38:$A$45,MATCH(G263,'Overview - Section A'!$U$38:$U$45,0)),""),"d-mmm-yy") &amp;" to " &amp; TEXT(IFERROR(INDEX('Overview - Section A'!$E$38:$E$45,MATCH(G263,'Overview - Section A'!$U$38:$U$45,0)),""),"d-mmm-yy")</f>
        <v>1-Jan-19 to 30-Jun-19</v>
      </c>
      <c r="D263" s="483"/>
      <c r="E263" s="483"/>
      <c r="F263" s="484" t="str">
        <f t="shared" si="17"/>
        <v/>
      </c>
      <c r="G263" s="485" t="s">
        <v>409</v>
      </c>
      <c r="H263" s="485"/>
      <c r="I263" s="486" t="b">
        <f t="shared" si="18"/>
        <v>1</v>
      </c>
      <c r="J263" s="486" t="b">
        <f t="shared" si="19"/>
        <v>0</v>
      </c>
      <c r="K263" s="486" t="str">
        <f t="shared" si="20"/>
        <v>a1N36000002QbbGEAS</v>
      </c>
      <c r="L263" s="487" t="str">
        <f t="shared" ca="1" si="21"/>
        <v>291-Jan-19 to 30-Jun-19</v>
      </c>
      <c r="M263" s="488" t="s">
        <v>1297</v>
      </c>
      <c r="N263" s="479"/>
      <c r="O263" s="129"/>
      <c r="P263" s="129"/>
      <c r="Q263" s="129"/>
      <c r="AD263" s="480"/>
      <c r="AE263" s="480"/>
      <c r="AF263" s="480"/>
      <c r="AG263" s="480"/>
      <c r="AM263" s="5"/>
      <c r="AN263" s="5"/>
    </row>
    <row r="264" spans="1:40" ht="31.5" x14ac:dyDescent="0.25">
      <c r="A264" s="367">
        <v>29</v>
      </c>
      <c r="B264" s="386" t="str">
        <f t="shared" si="16"/>
        <v/>
      </c>
      <c r="C264" s="387" t="str">
        <f ca="1">TEXT(IFERROR(INDEX('Overview - Section A'!$A$38:$A$45,MATCH(G264,'Overview - Section A'!$U$38:$U$45,0)),""),"d-mmm-yy") &amp;" to " &amp; TEXT(IFERROR(INDEX('Overview - Section A'!$E$38:$E$45,MATCH(G264,'Overview - Section A'!$U$38:$U$45,0)),""),"d-mmm-yy")</f>
        <v>1-Jul-19 to 31-Dec-19</v>
      </c>
      <c r="D264" s="483"/>
      <c r="E264" s="483"/>
      <c r="F264" s="484" t="str">
        <f t="shared" si="17"/>
        <v/>
      </c>
      <c r="G264" s="485" t="s">
        <v>411</v>
      </c>
      <c r="H264" s="485"/>
      <c r="I264" s="486" t="b">
        <f t="shared" si="18"/>
        <v>1</v>
      </c>
      <c r="J264" s="486" t="b">
        <f t="shared" si="19"/>
        <v>0</v>
      </c>
      <c r="K264" s="486" t="str">
        <f t="shared" si="20"/>
        <v>a1N36000002QbbGEAS</v>
      </c>
      <c r="L264" s="487" t="str">
        <f t="shared" ca="1" si="21"/>
        <v>291-Jul-19 to 31-Dec-19</v>
      </c>
      <c r="M264" s="488" t="s">
        <v>1298</v>
      </c>
      <c r="N264" s="479"/>
      <c r="O264" s="129"/>
      <c r="P264" s="129"/>
      <c r="Q264" s="129"/>
      <c r="AD264" s="480"/>
      <c r="AE264" s="480"/>
      <c r="AF264" s="480"/>
      <c r="AG264" s="480"/>
      <c r="AM264" s="5"/>
      <c r="AN264" s="5"/>
    </row>
    <row r="265" spans="1:40" ht="31.5" x14ac:dyDescent="0.25">
      <c r="A265" s="367">
        <v>29</v>
      </c>
      <c r="B265" s="386" t="str">
        <f t="shared" si="16"/>
        <v/>
      </c>
      <c r="C265" s="387" t="str">
        <f ca="1">TEXT(IFERROR(INDEX('Overview - Section A'!$A$38:$A$45,MATCH(G265,'Overview - Section A'!$U$38:$U$45,0)),""),"d-mmm-yy") &amp;" to " &amp; TEXT(IFERROR(INDEX('Overview - Section A'!$E$38:$E$45,MATCH(G265,'Overview - Section A'!$U$38:$U$45,0)),""),"d-mmm-yy")</f>
        <v>1-Jan-20 to 30-Jun-20</v>
      </c>
      <c r="D265" s="483"/>
      <c r="E265" s="483"/>
      <c r="F265" s="484" t="str">
        <f t="shared" si="17"/>
        <v/>
      </c>
      <c r="G265" s="485" t="s">
        <v>413</v>
      </c>
      <c r="H265" s="485"/>
      <c r="I265" s="486" t="b">
        <f t="shared" si="18"/>
        <v>1</v>
      </c>
      <c r="J265" s="486" t="b">
        <f t="shared" si="19"/>
        <v>0</v>
      </c>
      <c r="K265" s="486" t="str">
        <f t="shared" si="20"/>
        <v>a1N36000002QbbGEAS</v>
      </c>
      <c r="L265" s="487" t="str">
        <f t="shared" ca="1" si="21"/>
        <v>291-Jan-20 to 30-Jun-20</v>
      </c>
      <c r="M265" s="488" t="s">
        <v>1299</v>
      </c>
      <c r="N265" s="479"/>
      <c r="O265" s="129"/>
      <c r="P265" s="129"/>
      <c r="Q265" s="129"/>
      <c r="AD265" s="480"/>
      <c r="AE265" s="480"/>
      <c r="AF265" s="480"/>
      <c r="AG265" s="480"/>
      <c r="AM265" s="5"/>
      <c r="AN265" s="5"/>
    </row>
    <row r="266" spans="1:40" ht="31.5" x14ac:dyDescent="0.25">
      <c r="A266" s="367">
        <v>29</v>
      </c>
      <c r="B266" s="386" t="str">
        <f t="shared" si="16"/>
        <v/>
      </c>
      <c r="C266" s="387" t="str">
        <f ca="1">TEXT(IFERROR(INDEX('Overview - Section A'!$A$38:$A$45,MATCH(G266,'Overview - Section A'!$U$38:$U$45,0)),""),"d-mmm-yy") &amp;" to " &amp; TEXT(IFERROR(INDEX('Overview - Section A'!$E$38:$E$45,MATCH(G266,'Overview - Section A'!$U$38:$U$45,0)),""),"d-mmm-yy")</f>
        <v>1-Jul-20 to 31-Dec-20</v>
      </c>
      <c r="D266" s="483"/>
      <c r="E266" s="483"/>
      <c r="F266" s="484" t="str">
        <f t="shared" si="17"/>
        <v/>
      </c>
      <c r="G266" s="485" t="s">
        <v>415</v>
      </c>
      <c r="H266" s="485"/>
      <c r="I266" s="486" t="b">
        <f t="shared" si="18"/>
        <v>1</v>
      </c>
      <c r="J266" s="486" t="b">
        <f t="shared" si="19"/>
        <v>0</v>
      </c>
      <c r="K266" s="486" t="str">
        <f t="shared" si="20"/>
        <v>a1N36000002QbbGEAS</v>
      </c>
      <c r="L266" s="487" t="str">
        <f t="shared" ca="1" si="21"/>
        <v>291-Jul-20 to 31-Dec-20</v>
      </c>
      <c r="M266" s="488" t="s">
        <v>1300</v>
      </c>
      <c r="N266" s="479"/>
      <c r="O266" s="129"/>
      <c r="P266" s="129"/>
      <c r="Q266" s="129"/>
      <c r="AD266" s="480"/>
      <c r="AE266" s="480"/>
      <c r="AF266" s="480"/>
      <c r="AG266" s="480"/>
      <c r="AM266" s="5"/>
      <c r="AN266" s="5"/>
    </row>
    <row r="267" spans="1:40" ht="31.5" x14ac:dyDescent="0.25">
      <c r="A267" s="367">
        <v>29</v>
      </c>
      <c r="B267" s="386" t="str">
        <f t="shared" si="16"/>
        <v/>
      </c>
      <c r="C267" s="387" t="str">
        <f ca="1">TEXT(IFERROR(INDEX('Overview - Section A'!$A$38:$A$45,MATCH(G267,'Overview - Section A'!$U$38:$U$45,0)),""),"d-mmm-yy") &amp;" to " &amp; TEXT(IFERROR(INDEX('Overview - Section A'!$E$38:$E$45,MATCH(G267,'Overview - Section A'!$U$38:$U$45,0)),""),"d-mmm-yy")</f>
        <v>1-Jan-21 to 30-Jun-21</v>
      </c>
      <c r="D267" s="483"/>
      <c r="E267" s="483"/>
      <c r="F267" s="484" t="str">
        <f t="shared" si="17"/>
        <v/>
      </c>
      <c r="G267" s="485" t="s">
        <v>417</v>
      </c>
      <c r="H267" s="485"/>
      <c r="I267" s="486" t="b">
        <f t="shared" si="18"/>
        <v>1</v>
      </c>
      <c r="J267" s="486" t="b">
        <f t="shared" si="19"/>
        <v>0</v>
      </c>
      <c r="K267" s="486" t="str">
        <f t="shared" si="20"/>
        <v>a1N36000002QbbGEAS</v>
      </c>
      <c r="L267" s="487" t="str">
        <f t="shared" ca="1" si="21"/>
        <v>291-Jan-21 to 30-Jun-21</v>
      </c>
      <c r="M267" s="488" t="s">
        <v>1301</v>
      </c>
      <c r="N267" s="479"/>
      <c r="O267" s="129"/>
      <c r="P267" s="129"/>
      <c r="Q267" s="129"/>
      <c r="AD267" s="480"/>
      <c r="AE267" s="480"/>
      <c r="AF267" s="480"/>
      <c r="AG267" s="480"/>
      <c r="AM267" s="5"/>
      <c r="AN267" s="5"/>
    </row>
    <row r="268" spans="1:40" ht="31.5" x14ac:dyDescent="0.25">
      <c r="A268" s="367">
        <v>30</v>
      </c>
      <c r="B268" s="386" t="str">
        <f t="shared" si="16"/>
        <v/>
      </c>
      <c r="C268" s="387" t="str">
        <f ca="1">TEXT(IFERROR(INDEX('Overview - Section A'!$A$38:$A$45,MATCH(G268,'Overview - Section A'!$U$38:$U$45,0)),""),"d-mmm-yy") &amp;" to " &amp; TEXT(IFERROR(INDEX('Overview - Section A'!$E$38:$E$45,MATCH(G268,'Overview - Section A'!$U$38:$U$45,0)),""),"d-mmm-yy")</f>
        <v>1-Jul-18 to 31-Dec-18</v>
      </c>
      <c r="D268" s="483"/>
      <c r="E268" s="483"/>
      <c r="F268" s="484" t="str">
        <f t="shared" si="17"/>
        <v/>
      </c>
      <c r="G268" s="485" t="s">
        <v>407</v>
      </c>
      <c r="H268" s="485"/>
      <c r="I268" s="486" t="b">
        <f t="shared" si="18"/>
        <v>1</v>
      </c>
      <c r="J268" s="486" t="b">
        <f t="shared" si="19"/>
        <v>0</v>
      </c>
      <c r="K268" s="486" t="str">
        <f t="shared" si="20"/>
        <v>a1N36000002QbbHEAS</v>
      </c>
      <c r="L268" s="487" t="str">
        <f t="shared" ca="1" si="21"/>
        <v>301-Jul-18 to 31-Dec-18</v>
      </c>
      <c r="M268" s="488" t="s">
        <v>1302</v>
      </c>
      <c r="N268" s="479"/>
      <c r="O268" s="129"/>
      <c r="P268" s="129"/>
      <c r="Q268" s="129"/>
      <c r="AD268" s="480"/>
      <c r="AE268" s="480"/>
      <c r="AF268" s="480"/>
      <c r="AG268" s="480"/>
      <c r="AM268" s="5"/>
      <c r="AN268" s="5"/>
    </row>
    <row r="269" spans="1:40" ht="31.5" x14ac:dyDescent="0.25">
      <c r="A269" s="367">
        <v>30</v>
      </c>
      <c r="B269" s="386" t="str">
        <f t="shared" si="16"/>
        <v/>
      </c>
      <c r="C269" s="387" t="str">
        <f ca="1">TEXT(IFERROR(INDEX('Overview - Section A'!$A$38:$A$45,MATCH(G269,'Overview - Section A'!$U$38:$U$45,0)),""),"d-mmm-yy") &amp;" to " &amp; TEXT(IFERROR(INDEX('Overview - Section A'!$E$38:$E$45,MATCH(G269,'Overview - Section A'!$U$38:$U$45,0)),""),"d-mmm-yy")</f>
        <v>1-Jan-19 to 30-Jun-19</v>
      </c>
      <c r="D269" s="483"/>
      <c r="E269" s="483"/>
      <c r="F269" s="484" t="str">
        <f t="shared" si="17"/>
        <v/>
      </c>
      <c r="G269" s="485" t="s">
        <v>409</v>
      </c>
      <c r="H269" s="485"/>
      <c r="I269" s="486" t="b">
        <f t="shared" si="18"/>
        <v>1</v>
      </c>
      <c r="J269" s="486" t="b">
        <f t="shared" si="19"/>
        <v>0</v>
      </c>
      <c r="K269" s="486" t="str">
        <f t="shared" si="20"/>
        <v>a1N36000002QbbHEAS</v>
      </c>
      <c r="L269" s="487" t="str">
        <f t="shared" ca="1" si="21"/>
        <v>301-Jan-19 to 30-Jun-19</v>
      </c>
      <c r="M269" s="488" t="s">
        <v>1303</v>
      </c>
      <c r="N269" s="479"/>
      <c r="O269" s="129"/>
      <c r="P269" s="129"/>
      <c r="Q269" s="129"/>
      <c r="AD269" s="480"/>
      <c r="AE269" s="480"/>
      <c r="AF269" s="480"/>
      <c r="AG269" s="480"/>
      <c r="AM269" s="5"/>
      <c r="AN269" s="5"/>
    </row>
    <row r="270" spans="1:40" ht="31.5" x14ac:dyDescent="0.25">
      <c r="A270" s="367">
        <v>30</v>
      </c>
      <c r="B270" s="386" t="str">
        <f t="shared" si="16"/>
        <v/>
      </c>
      <c r="C270" s="387" t="str">
        <f ca="1">TEXT(IFERROR(INDEX('Overview - Section A'!$A$38:$A$45,MATCH(G270,'Overview - Section A'!$U$38:$U$45,0)),""),"d-mmm-yy") &amp;" to " &amp; TEXT(IFERROR(INDEX('Overview - Section A'!$E$38:$E$45,MATCH(G270,'Overview - Section A'!$U$38:$U$45,0)),""),"d-mmm-yy")</f>
        <v>1-Jul-19 to 31-Dec-19</v>
      </c>
      <c r="D270" s="483"/>
      <c r="E270" s="483"/>
      <c r="F270" s="484" t="str">
        <f t="shared" si="17"/>
        <v/>
      </c>
      <c r="G270" s="485" t="s">
        <v>411</v>
      </c>
      <c r="H270" s="485"/>
      <c r="I270" s="486" t="b">
        <f t="shared" si="18"/>
        <v>1</v>
      </c>
      <c r="J270" s="486" t="b">
        <f t="shared" si="19"/>
        <v>0</v>
      </c>
      <c r="K270" s="486" t="str">
        <f t="shared" si="20"/>
        <v>a1N36000002QbbHEAS</v>
      </c>
      <c r="L270" s="487" t="str">
        <f t="shared" ca="1" si="21"/>
        <v>301-Jul-19 to 31-Dec-19</v>
      </c>
      <c r="M270" s="488" t="s">
        <v>1304</v>
      </c>
      <c r="N270" s="479"/>
      <c r="O270" s="129"/>
      <c r="P270" s="129"/>
      <c r="Q270" s="129"/>
      <c r="AD270" s="480"/>
      <c r="AE270" s="480"/>
      <c r="AF270" s="480"/>
      <c r="AG270" s="480"/>
      <c r="AM270" s="5"/>
      <c r="AN270" s="5"/>
    </row>
    <row r="271" spans="1:40" ht="31.5" x14ac:dyDescent="0.25">
      <c r="A271" s="367">
        <v>30</v>
      </c>
      <c r="B271" s="386" t="str">
        <f t="shared" si="16"/>
        <v/>
      </c>
      <c r="C271" s="387" t="str">
        <f ca="1">TEXT(IFERROR(INDEX('Overview - Section A'!$A$38:$A$45,MATCH(G271,'Overview - Section A'!$U$38:$U$45,0)),""),"d-mmm-yy") &amp;" to " &amp; TEXT(IFERROR(INDEX('Overview - Section A'!$E$38:$E$45,MATCH(G271,'Overview - Section A'!$U$38:$U$45,0)),""),"d-mmm-yy")</f>
        <v>1-Jan-20 to 30-Jun-20</v>
      </c>
      <c r="D271" s="483"/>
      <c r="E271" s="483"/>
      <c r="F271" s="484" t="str">
        <f t="shared" si="17"/>
        <v/>
      </c>
      <c r="G271" s="485" t="s">
        <v>413</v>
      </c>
      <c r="H271" s="485"/>
      <c r="I271" s="486" t="b">
        <f t="shared" si="18"/>
        <v>1</v>
      </c>
      <c r="J271" s="486" t="b">
        <f t="shared" si="19"/>
        <v>0</v>
      </c>
      <c r="K271" s="486" t="str">
        <f t="shared" si="20"/>
        <v>a1N36000002QbbHEAS</v>
      </c>
      <c r="L271" s="487" t="str">
        <f t="shared" ca="1" si="21"/>
        <v>301-Jan-20 to 30-Jun-20</v>
      </c>
      <c r="M271" s="488" t="s">
        <v>1305</v>
      </c>
      <c r="N271" s="479"/>
      <c r="O271" s="129"/>
      <c r="P271" s="129"/>
      <c r="Q271" s="129"/>
      <c r="AD271" s="480"/>
      <c r="AE271" s="480"/>
      <c r="AF271" s="480"/>
      <c r="AG271" s="480"/>
      <c r="AM271" s="5"/>
      <c r="AN271" s="5"/>
    </row>
    <row r="272" spans="1:40" ht="31.5" x14ac:dyDescent="0.25">
      <c r="A272" s="367">
        <v>30</v>
      </c>
      <c r="B272" s="386" t="str">
        <f t="shared" si="16"/>
        <v/>
      </c>
      <c r="C272" s="387" t="str">
        <f ca="1">TEXT(IFERROR(INDEX('Overview - Section A'!$A$38:$A$45,MATCH(G272,'Overview - Section A'!$U$38:$U$45,0)),""),"d-mmm-yy") &amp;" to " &amp; TEXT(IFERROR(INDEX('Overview - Section A'!$E$38:$E$45,MATCH(G272,'Overview - Section A'!$U$38:$U$45,0)),""),"d-mmm-yy")</f>
        <v>1-Jul-20 to 31-Dec-20</v>
      </c>
      <c r="D272" s="483"/>
      <c r="E272" s="483"/>
      <c r="F272" s="484" t="str">
        <f t="shared" si="17"/>
        <v/>
      </c>
      <c r="G272" s="485" t="s">
        <v>415</v>
      </c>
      <c r="H272" s="485"/>
      <c r="I272" s="486" t="b">
        <f t="shared" si="18"/>
        <v>1</v>
      </c>
      <c r="J272" s="486" t="b">
        <f t="shared" si="19"/>
        <v>0</v>
      </c>
      <c r="K272" s="486" t="str">
        <f t="shared" si="20"/>
        <v>a1N36000002QbbHEAS</v>
      </c>
      <c r="L272" s="487" t="str">
        <f t="shared" ca="1" si="21"/>
        <v>301-Jul-20 to 31-Dec-20</v>
      </c>
      <c r="M272" s="488" t="s">
        <v>1306</v>
      </c>
      <c r="N272" s="479"/>
      <c r="O272" s="129"/>
      <c r="P272" s="129"/>
      <c r="Q272" s="129"/>
      <c r="AD272" s="480"/>
      <c r="AE272" s="480"/>
      <c r="AF272" s="480"/>
      <c r="AG272" s="480"/>
      <c r="AM272" s="5"/>
      <c r="AN272" s="5"/>
    </row>
    <row r="273" spans="1:40" ht="31.5" x14ac:dyDescent="0.25">
      <c r="A273" s="367">
        <v>30</v>
      </c>
      <c r="B273" s="386" t="str">
        <f t="shared" si="16"/>
        <v/>
      </c>
      <c r="C273" s="387" t="str">
        <f ca="1">TEXT(IFERROR(INDEX('Overview - Section A'!$A$38:$A$45,MATCH(G273,'Overview - Section A'!$U$38:$U$45,0)),""),"d-mmm-yy") &amp;" to " &amp; TEXT(IFERROR(INDEX('Overview - Section A'!$E$38:$E$45,MATCH(G273,'Overview - Section A'!$U$38:$U$45,0)),""),"d-mmm-yy")</f>
        <v>1-Jan-21 to 30-Jun-21</v>
      </c>
      <c r="D273" s="483"/>
      <c r="E273" s="483"/>
      <c r="F273" s="484" t="str">
        <f t="shared" si="17"/>
        <v/>
      </c>
      <c r="G273" s="485" t="s">
        <v>417</v>
      </c>
      <c r="H273" s="485"/>
      <c r="I273" s="486" t="b">
        <f t="shared" si="18"/>
        <v>1</v>
      </c>
      <c r="J273" s="486" t="b">
        <f t="shared" si="19"/>
        <v>0</v>
      </c>
      <c r="K273" s="486" t="str">
        <f t="shared" si="20"/>
        <v>a1N36000002QbbHEAS</v>
      </c>
      <c r="L273" s="487" t="str">
        <f t="shared" ca="1" si="21"/>
        <v>301-Jan-21 to 30-Jun-21</v>
      </c>
      <c r="M273" s="488" t="s">
        <v>1307</v>
      </c>
      <c r="N273" s="479"/>
      <c r="O273" s="129"/>
      <c r="P273" s="129"/>
      <c r="Q273" s="129"/>
      <c r="AD273" s="480"/>
      <c r="AE273" s="480"/>
      <c r="AF273" s="480"/>
      <c r="AG273" s="480"/>
      <c r="AM273" s="5"/>
      <c r="AN273" s="5"/>
    </row>
    <row r="274" spans="1:40" ht="31.5" x14ac:dyDescent="0.25">
      <c r="A274" s="367">
        <v>31</v>
      </c>
      <c r="B274" s="386" t="str">
        <f t="shared" si="16"/>
        <v/>
      </c>
      <c r="C274" s="387" t="str">
        <f ca="1">TEXT(IFERROR(INDEX('Overview - Section A'!$A$38:$A$45,MATCH(G274,'Overview - Section A'!$U$38:$U$45,0)),""),"d-mmm-yy") &amp;" to " &amp; TEXT(IFERROR(INDEX('Overview - Section A'!$E$38:$E$45,MATCH(G274,'Overview - Section A'!$U$38:$U$45,0)),""),"d-mmm-yy")</f>
        <v>1-Jul-18 to 31-Dec-18</v>
      </c>
      <c r="D274" s="483"/>
      <c r="E274" s="483"/>
      <c r="F274" s="484" t="str">
        <f t="shared" si="17"/>
        <v/>
      </c>
      <c r="G274" s="485" t="s">
        <v>407</v>
      </c>
      <c r="H274" s="485"/>
      <c r="I274" s="486" t="b">
        <f t="shared" si="18"/>
        <v>1</v>
      </c>
      <c r="J274" s="486" t="b">
        <f t="shared" si="19"/>
        <v>0</v>
      </c>
      <c r="K274" s="486" t="str">
        <f t="shared" si="20"/>
        <v>a1N36000002QbbIEAS</v>
      </c>
      <c r="L274" s="487" t="str">
        <f t="shared" ca="1" si="21"/>
        <v>311-Jul-18 to 31-Dec-18</v>
      </c>
      <c r="M274" s="488" t="s">
        <v>1308</v>
      </c>
      <c r="N274" s="479"/>
      <c r="O274" s="129"/>
      <c r="P274" s="129"/>
      <c r="Q274" s="129"/>
      <c r="AD274" s="480"/>
      <c r="AE274" s="480"/>
      <c r="AF274" s="480"/>
      <c r="AG274" s="480"/>
      <c r="AM274" s="5"/>
      <c r="AN274" s="5"/>
    </row>
    <row r="275" spans="1:40" ht="31.5" x14ac:dyDescent="0.25">
      <c r="A275" s="367">
        <v>31</v>
      </c>
      <c r="B275" s="386" t="str">
        <f t="shared" si="16"/>
        <v/>
      </c>
      <c r="C275" s="387" t="str">
        <f ca="1">TEXT(IFERROR(INDEX('Overview - Section A'!$A$38:$A$45,MATCH(G275,'Overview - Section A'!$U$38:$U$45,0)),""),"d-mmm-yy") &amp;" to " &amp; TEXT(IFERROR(INDEX('Overview - Section A'!$E$38:$E$45,MATCH(G275,'Overview - Section A'!$U$38:$U$45,0)),""),"d-mmm-yy")</f>
        <v>1-Jan-19 to 30-Jun-19</v>
      </c>
      <c r="D275" s="483"/>
      <c r="E275" s="483"/>
      <c r="F275" s="484" t="str">
        <f t="shared" si="17"/>
        <v/>
      </c>
      <c r="G275" s="485" t="s">
        <v>409</v>
      </c>
      <c r="H275" s="485"/>
      <c r="I275" s="486" t="b">
        <f t="shared" si="18"/>
        <v>1</v>
      </c>
      <c r="J275" s="486" t="b">
        <f t="shared" si="19"/>
        <v>0</v>
      </c>
      <c r="K275" s="486" t="str">
        <f t="shared" si="20"/>
        <v>a1N36000002QbbIEAS</v>
      </c>
      <c r="L275" s="487" t="str">
        <f t="shared" ca="1" si="21"/>
        <v>311-Jan-19 to 30-Jun-19</v>
      </c>
      <c r="M275" s="488" t="s">
        <v>1309</v>
      </c>
      <c r="N275" s="479"/>
      <c r="O275" s="129"/>
      <c r="P275" s="129"/>
      <c r="Q275" s="129"/>
      <c r="AD275" s="480"/>
      <c r="AE275" s="480"/>
      <c r="AF275" s="480"/>
      <c r="AG275" s="480"/>
      <c r="AM275" s="5"/>
      <c r="AN275" s="5"/>
    </row>
    <row r="276" spans="1:40" ht="31.5" x14ac:dyDescent="0.25">
      <c r="A276" s="367">
        <v>31</v>
      </c>
      <c r="B276" s="386" t="str">
        <f t="shared" si="16"/>
        <v/>
      </c>
      <c r="C276" s="387" t="str">
        <f ca="1">TEXT(IFERROR(INDEX('Overview - Section A'!$A$38:$A$45,MATCH(G276,'Overview - Section A'!$U$38:$U$45,0)),""),"d-mmm-yy") &amp;" to " &amp; TEXT(IFERROR(INDEX('Overview - Section A'!$E$38:$E$45,MATCH(G276,'Overview - Section A'!$U$38:$U$45,0)),""),"d-mmm-yy")</f>
        <v>1-Jul-19 to 31-Dec-19</v>
      </c>
      <c r="D276" s="483"/>
      <c r="E276" s="483"/>
      <c r="F276" s="484" t="str">
        <f t="shared" si="17"/>
        <v/>
      </c>
      <c r="G276" s="485" t="s">
        <v>411</v>
      </c>
      <c r="H276" s="485"/>
      <c r="I276" s="486" t="b">
        <f t="shared" si="18"/>
        <v>1</v>
      </c>
      <c r="J276" s="486" t="b">
        <f t="shared" si="19"/>
        <v>0</v>
      </c>
      <c r="K276" s="486" t="str">
        <f t="shared" si="20"/>
        <v>a1N36000002QbbIEAS</v>
      </c>
      <c r="L276" s="487" t="str">
        <f t="shared" ca="1" si="21"/>
        <v>311-Jul-19 to 31-Dec-19</v>
      </c>
      <c r="M276" s="488" t="s">
        <v>1310</v>
      </c>
      <c r="N276" s="479"/>
      <c r="O276" s="129"/>
      <c r="P276" s="129"/>
      <c r="Q276" s="129"/>
      <c r="AD276" s="480"/>
      <c r="AE276" s="480"/>
      <c r="AF276" s="480"/>
      <c r="AG276" s="480"/>
      <c r="AM276" s="5"/>
      <c r="AN276" s="5"/>
    </row>
    <row r="277" spans="1:40" ht="31.5" x14ac:dyDescent="0.25">
      <c r="A277" s="367">
        <v>31</v>
      </c>
      <c r="B277" s="386" t="str">
        <f t="shared" si="16"/>
        <v/>
      </c>
      <c r="C277" s="387" t="str">
        <f ca="1">TEXT(IFERROR(INDEX('Overview - Section A'!$A$38:$A$45,MATCH(G277,'Overview - Section A'!$U$38:$U$45,0)),""),"d-mmm-yy") &amp;" to " &amp; TEXT(IFERROR(INDEX('Overview - Section A'!$E$38:$E$45,MATCH(G277,'Overview - Section A'!$U$38:$U$45,0)),""),"d-mmm-yy")</f>
        <v>1-Jan-20 to 30-Jun-20</v>
      </c>
      <c r="D277" s="483"/>
      <c r="E277" s="483"/>
      <c r="F277" s="484" t="str">
        <f t="shared" si="17"/>
        <v/>
      </c>
      <c r="G277" s="485" t="s">
        <v>413</v>
      </c>
      <c r="H277" s="485"/>
      <c r="I277" s="486" t="b">
        <f t="shared" si="18"/>
        <v>1</v>
      </c>
      <c r="J277" s="486" t="b">
        <f t="shared" si="19"/>
        <v>0</v>
      </c>
      <c r="K277" s="486" t="str">
        <f t="shared" si="20"/>
        <v>a1N36000002QbbIEAS</v>
      </c>
      <c r="L277" s="487" t="str">
        <f t="shared" ca="1" si="21"/>
        <v>311-Jan-20 to 30-Jun-20</v>
      </c>
      <c r="M277" s="488" t="s">
        <v>1311</v>
      </c>
      <c r="N277" s="479"/>
      <c r="O277" s="129"/>
      <c r="P277" s="129"/>
      <c r="Q277" s="129"/>
      <c r="AD277" s="480"/>
      <c r="AE277" s="480"/>
      <c r="AF277" s="480"/>
      <c r="AG277" s="480"/>
      <c r="AM277" s="5"/>
      <c r="AN277" s="5"/>
    </row>
    <row r="278" spans="1:40" ht="31.5" x14ac:dyDescent="0.25">
      <c r="A278" s="367">
        <v>31</v>
      </c>
      <c r="B278" s="386" t="str">
        <f t="shared" si="16"/>
        <v/>
      </c>
      <c r="C278" s="387" t="str">
        <f ca="1">TEXT(IFERROR(INDEX('Overview - Section A'!$A$38:$A$45,MATCH(G278,'Overview - Section A'!$U$38:$U$45,0)),""),"d-mmm-yy") &amp;" to " &amp; TEXT(IFERROR(INDEX('Overview - Section A'!$E$38:$E$45,MATCH(G278,'Overview - Section A'!$U$38:$U$45,0)),""),"d-mmm-yy")</f>
        <v>1-Jul-20 to 31-Dec-20</v>
      </c>
      <c r="D278" s="483"/>
      <c r="E278" s="483"/>
      <c r="F278" s="484" t="str">
        <f t="shared" si="17"/>
        <v/>
      </c>
      <c r="G278" s="485" t="s">
        <v>415</v>
      </c>
      <c r="H278" s="485"/>
      <c r="I278" s="486" t="b">
        <f t="shared" si="18"/>
        <v>1</v>
      </c>
      <c r="J278" s="486" t="b">
        <f t="shared" si="19"/>
        <v>0</v>
      </c>
      <c r="K278" s="486" t="str">
        <f t="shared" si="20"/>
        <v>a1N36000002QbbIEAS</v>
      </c>
      <c r="L278" s="487" t="str">
        <f t="shared" ca="1" si="21"/>
        <v>311-Jul-20 to 31-Dec-20</v>
      </c>
      <c r="M278" s="488" t="s">
        <v>1312</v>
      </c>
      <c r="N278" s="479"/>
      <c r="O278" s="129"/>
      <c r="P278" s="129"/>
      <c r="Q278" s="129"/>
      <c r="AD278" s="480"/>
      <c r="AE278" s="480"/>
      <c r="AF278" s="480"/>
      <c r="AG278" s="480"/>
      <c r="AM278" s="5"/>
      <c r="AN278" s="5"/>
    </row>
    <row r="279" spans="1:40" ht="31.5" x14ac:dyDescent="0.25">
      <c r="A279" s="367">
        <v>31</v>
      </c>
      <c r="B279" s="386" t="str">
        <f t="shared" si="16"/>
        <v/>
      </c>
      <c r="C279" s="387" t="str">
        <f ca="1">TEXT(IFERROR(INDEX('Overview - Section A'!$A$38:$A$45,MATCH(G279,'Overview - Section A'!$U$38:$U$45,0)),""),"d-mmm-yy") &amp;" to " &amp; TEXT(IFERROR(INDEX('Overview - Section A'!$E$38:$E$45,MATCH(G279,'Overview - Section A'!$U$38:$U$45,0)),""),"d-mmm-yy")</f>
        <v>1-Jan-21 to 30-Jun-21</v>
      </c>
      <c r="D279" s="483"/>
      <c r="E279" s="483"/>
      <c r="F279" s="484" t="str">
        <f t="shared" si="17"/>
        <v/>
      </c>
      <c r="G279" s="485" t="s">
        <v>417</v>
      </c>
      <c r="H279" s="485"/>
      <c r="I279" s="486" t="b">
        <f t="shared" si="18"/>
        <v>1</v>
      </c>
      <c r="J279" s="486" t="b">
        <f t="shared" si="19"/>
        <v>0</v>
      </c>
      <c r="K279" s="486" t="str">
        <f t="shared" si="20"/>
        <v>a1N36000002QbbIEAS</v>
      </c>
      <c r="L279" s="487" t="str">
        <f t="shared" ca="1" si="21"/>
        <v>311-Jan-21 to 30-Jun-21</v>
      </c>
      <c r="M279" s="488" t="s">
        <v>1313</v>
      </c>
      <c r="N279" s="479"/>
      <c r="O279" s="129"/>
      <c r="P279" s="129"/>
      <c r="Q279" s="129"/>
      <c r="AD279" s="480"/>
      <c r="AE279" s="480"/>
      <c r="AF279" s="480"/>
      <c r="AG279" s="480"/>
      <c r="AM279" s="5"/>
      <c r="AN279" s="5"/>
    </row>
    <row r="280" spans="1:40" ht="31.5" x14ac:dyDescent="0.25">
      <c r="A280" s="367">
        <v>32</v>
      </c>
      <c r="B280" s="386" t="str">
        <f t="shared" si="16"/>
        <v/>
      </c>
      <c r="C280" s="387" t="str">
        <f ca="1">TEXT(IFERROR(INDEX('Overview - Section A'!$A$38:$A$45,MATCH(G280,'Overview - Section A'!$U$38:$U$45,0)),""),"d-mmm-yy") &amp;" to " &amp; TEXT(IFERROR(INDEX('Overview - Section A'!$E$38:$E$45,MATCH(G280,'Overview - Section A'!$U$38:$U$45,0)),""),"d-mmm-yy")</f>
        <v>1-Jul-18 to 31-Dec-18</v>
      </c>
      <c r="D280" s="483"/>
      <c r="E280" s="483"/>
      <c r="F280" s="484" t="str">
        <f t="shared" si="17"/>
        <v/>
      </c>
      <c r="G280" s="485" t="s">
        <v>407</v>
      </c>
      <c r="H280" s="485"/>
      <c r="I280" s="486" t="b">
        <f t="shared" si="18"/>
        <v>1</v>
      </c>
      <c r="J280" s="486" t="b">
        <f t="shared" si="19"/>
        <v>0</v>
      </c>
      <c r="K280" s="486" t="str">
        <f t="shared" si="20"/>
        <v>a1N36000002QbbJEAS</v>
      </c>
      <c r="L280" s="487" t="str">
        <f t="shared" ca="1" si="21"/>
        <v>321-Jul-18 to 31-Dec-18</v>
      </c>
      <c r="M280" s="488" t="s">
        <v>1314</v>
      </c>
      <c r="N280" s="479"/>
      <c r="O280" s="129"/>
      <c r="P280" s="129"/>
      <c r="Q280" s="129"/>
      <c r="AD280" s="480"/>
      <c r="AE280" s="480"/>
      <c r="AF280" s="480"/>
      <c r="AG280" s="480"/>
      <c r="AM280" s="5"/>
      <c r="AN280" s="5"/>
    </row>
    <row r="281" spans="1:40" ht="31.5" x14ac:dyDescent="0.25">
      <c r="A281" s="367">
        <v>32</v>
      </c>
      <c r="B281" s="386" t="str">
        <f t="shared" si="16"/>
        <v/>
      </c>
      <c r="C281" s="387" t="str">
        <f ca="1">TEXT(IFERROR(INDEX('Overview - Section A'!$A$38:$A$45,MATCH(G281,'Overview - Section A'!$U$38:$U$45,0)),""),"d-mmm-yy") &amp;" to " &amp; TEXT(IFERROR(INDEX('Overview - Section A'!$E$38:$E$45,MATCH(G281,'Overview - Section A'!$U$38:$U$45,0)),""),"d-mmm-yy")</f>
        <v>1-Jan-19 to 30-Jun-19</v>
      </c>
      <c r="D281" s="483"/>
      <c r="E281" s="483"/>
      <c r="F281" s="484" t="str">
        <f t="shared" si="17"/>
        <v/>
      </c>
      <c r="G281" s="485" t="s">
        <v>409</v>
      </c>
      <c r="H281" s="485"/>
      <c r="I281" s="486" t="b">
        <f t="shared" si="18"/>
        <v>1</v>
      </c>
      <c r="J281" s="486" t="b">
        <f t="shared" si="19"/>
        <v>0</v>
      </c>
      <c r="K281" s="486" t="str">
        <f t="shared" si="20"/>
        <v>a1N36000002QbbJEAS</v>
      </c>
      <c r="L281" s="487" t="str">
        <f t="shared" ca="1" si="21"/>
        <v>321-Jan-19 to 30-Jun-19</v>
      </c>
      <c r="M281" s="488" t="s">
        <v>1315</v>
      </c>
      <c r="N281" s="479"/>
      <c r="O281" s="129"/>
      <c r="P281" s="129"/>
      <c r="Q281" s="129"/>
      <c r="AD281" s="480"/>
      <c r="AE281" s="480"/>
      <c r="AF281" s="480"/>
      <c r="AG281" s="480"/>
      <c r="AM281" s="5"/>
      <c r="AN281" s="5"/>
    </row>
    <row r="282" spans="1:40" ht="31.5" x14ac:dyDescent="0.25">
      <c r="A282" s="367">
        <v>32</v>
      </c>
      <c r="B282" s="386" t="str">
        <f t="shared" si="16"/>
        <v/>
      </c>
      <c r="C282" s="387" t="str">
        <f ca="1">TEXT(IFERROR(INDEX('Overview - Section A'!$A$38:$A$45,MATCH(G282,'Overview - Section A'!$U$38:$U$45,0)),""),"d-mmm-yy") &amp;" to " &amp; TEXT(IFERROR(INDEX('Overview - Section A'!$E$38:$E$45,MATCH(G282,'Overview - Section A'!$U$38:$U$45,0)),""),"d-mmm-yy")</f>
        <v>1-Jul-19 to 31-Dec-19</v>
      </c>
      <c r="D282" s="483"/>
      <c r="E282" s="483"/>
      <c r="F282" s="484" t="str">
        <f t="shared" si="17"/>
        <v/>
      </c>
      <c r="G282" s="485" t="s">
        <v>411</v>
      </c>
      <c r="H282" s="485"/>
      <c r="I282" s="486" t="b">
        <f t="shared" si="18"/>
        <v>1</v>
      </c>
      <c r="J282" s="486" t="b">
        <f t="shared" si="19"/>
        <v>0</v>
      </c>
      <c r="K282" s="486" t="str">
        <f t="shared" si="20"/>
        <v>a1N36000002QbbJEAS</v>
      </c>
      <c r="L282" s="487" t="str">
        <f t="shared" ca="1" si="21"/>
        <v>321-Jul-19 to 31-Dec-19</v>
      </c>
      <c r="M282" s="488" t="s">
        <v>1316</v>
      </c>
      <c r="N282" s="479"/>
      <c r="O282" s="129"/>
      <c r="P282" s="129"/>
      <c r="Q282" s="129"/>
      <c r="AD282" s="480"/>
      <c r="AE282" s="480"/>
      <c r="AF282" s="480"/>
      <c r="AG282" s="480"/>
      <c r="AM282" s="5"/>
      <c r="AN282" s="5"/>
    </row>
    <row r="283" spans="1:40" ht="31.5" x14ac:dyDescent="0.25">
      <c r="A283" s="367">
        <v>32</v>
      </c>
      <c r="B283" s="386" t="str">
        <f t="shared" si="16"/>
        <v/>
      </c>
      <c r="C283" s="387" t="str">
        <f ca="1">TEXT(IFERROR(INDEX('Overview - Section A'!$A$38:$A$45,MATCH(G283,'Overview - Section A'!$U$38:$U$45,0)),""),"d-mmm-yy") &amp;" to " &amp; TEXT(IFERROR(INDEX('Overview - Section A'!$E$38:$E$45,MATCH(G283,'Overview - Section A'!$U$38:$U$45,0)),""),"d-mmm-yy")</f>
        <v>1-Jan-20 to 30-Jun-20</v>
      </c>
      <c r="D283" s="483"/>
      <c r="E283" s="483"/>
      <c r="F283" s="484" t="str">
        <f t="shared" si="17"/>
        <v/>
      </c>
      <c r="G283" s="485" t="s">
        <v>413</v>
      </c>
      <c r="H283" s="485"/>
      <c r="I283" s="486" t="b">
        <f t="shared" si="18"/>
        <v>1</v>
      </c>
      <c r="J283" s="486" t="b">
        <f t="shared" si="19"/>
        <v>0</v>
      </c>
      <c r="K283" s="486" t="str">
        <f t="shared" si="20"/>
        <v>a1N36000002QbbJEAS</v>
      </c>
      <c r="L283" s="487" t="str">
        <f t="shared" ca="1" si="21"/>
        <v>321-Jan-20 to 30-Jun-20</v>
      </c>
      <c r="M283" s="488" t="s">
        <v>1317</v>
      </c>
      <c r="N283" s="479"/>
      <c r="O283" s="129"/>
      <c r="P283" s="129"/>
      <c r="Q283" s="129"/>
      <c r="AD283" s="480"/>
      <c r="AE283" s="480"/>
      <c r="AF283" s="480"/>
      <c r="AG283" s="480"/>
      <c r="AM283" s="5"/>
      <c r="AN283" s="5"/>
    </row>
    <row r="284" spans="1:40" ht="31.5" x14ac:dyDescent="0.25">
      <c r="A284" s="367">
        <v>32</v>
      </c>
      <c r="B284" s="386" t="str">
        <f t="shared" si="16"/>
        <v/>
      </c>
      <c r="C284" s="387" t="str">
        <f ca="1">TEXT(IFERROR(INDEX('Overview - Section A'!$A$38:$A$45,MATCH(G284,'Overview - Section A'!$U$38:$U$45,0)),""),"d-mmm-yy") &amp;" to " &amp; TEXT(IFERROR(INDEX('Overview - Section A'!$E$38:$E$45,MATCH(G284,'Overview - Section A'!$U$38:$U$45,0)),""),"d-mmm-yy")</f>
        <v>1-Jul-20 to 31-Dec-20</v>
      </c>
      <c r="D284" s="483"/>
      <c r="E284" s="483"/>
      <c r="F284" s="484" t="str">
        <f t="shared" si="17"/>
        <v/>
      </c>
      <c r="G284" s="485" t="s">
        <v>415</v>
      </c>
      <c r="H284" s="485"/>
      <c r="I284" s="486" t="b">
        <f t="shared" si="18"/>
        <v>1</v>
      </c>
      <c r="J284" s="486" t="b">
        <f t="shared" si="19"/>
        <v>0</v>
      </c>
      <c r="K284" s="486" t="str">
        <f t="shared" si="20"/>
        <v>a1N36000002QbbJEAS</v>
      </c>
      <c r="L284" s="487" t="str">
        <f t="shared" ca="1" si="21"/>
        <v>321-Jul-20 to 31-Dec-20</v>
      </c>
      <c r="M284" s="488" t="s">
        <v>1318</v>
      </c>
      <c r="N284" s="479"/>
      <c r="O284" s="129"/>
      <c r="P284" s="129"/>
      <c r="Q284" s="129"/>
      <c r="AD284" s="480"/>
      <c r="AE284" s="480"/>
      <c r="AF284" s="480"/>
      <c r="AG284" s="480"/>
      <c r="AM284" s="5"/>
      <c r="AN284" s="5"/>
    </row>
    <row r="285" spans="1:40" ht="31.5" x14ac:dyDescent="0.25">
      <c r="A285" s="367">
        <v>32</v>
      </c>
      <c r="B285" s="386" t="str">
        <f t="shared" si="16"/>
        <v/>
      </c>
      <c r="C285" s="387" t="str">
        <f ca="1">TEXT(IFERROR(INDEX('Overview - Section A'!$A$38:$A$45,MATCH(G285,'Overview - Section A'!$U$38:$U$45,0)),""),"d-mmm-yy") &amp;" to " &amp; TEXT(IFERROR(INDEX('Overview - Section A'!$E$38:$E$45,MATCH(G285,'Overview - Section A'!$U$38:$U$45,0)),""),"d-mmm-yy")</f>
        <v>1-Jan-21 to 30-Jun-21</v>
      </c>
      <c r="D285" s="483"/>
      <c r="E285" s="483"/>
      <c r="F285" s="484" t="str">
        <f t="shared" si="17"/>
        <v/>
      </c>
      <c r="G285" s="485" t="s">
        <v>417</v>
      </c>
      <c r="H285" s="485"/>
      <c r="I285" s="486" t="b">
        <f t="shared" si="18"/>
        <v>1</v>
      </c>
      <c r="J285" s="486" t="b">
        <f t="shared" si="19"/>
        <v>0</v>
      </c>
      <c r="K285" s="486" t="str">
        <f t="shared" si="20"/>
        <v>a1N36000002QbbJEAS</v>
      </c>
      <c r="L285" s="487" t="str">
        <f t="shared" ca="1" si="21"/>
        <v>321-Jan-21 to 30-Jun-21</v>
      </c>
      <c r="M285" s="488" t="s">
        <v>1319</v>
      </c>
      <c r="N285" s="479"/>
      <c r="O285" s="129"/>
      <c r="P285" s="129"/>
      <c r="Q285" s="129"/>
      <c r="AD285" s="480"/>
      <c r="AE285" s="480"/>
      <c r="AF285" s="480"/>
      <c r="AG285" s="480"/>
      <c r="AM285" s="5"/>
      <c r="AN285" s="5"/>
    </row>
    <row r="286" spans="1:40" ht="31.5" x14ac:dyDescent="0.25">
      <c r="A286" s="367">
        <v>33</v>
      </c>
      <c r="B286" s="386" t="str">
        <f t="shared" ref="B286:B349" si="22">IF(A286=A285,"",IF(VLOOKUP(A286,$A$8:$D$90,4,FALSE)=0,"",VLOOKUP(A286,$A$8:$D$90,4,FALSE)))</f>
        <v/>
      </c>
      <c r="C286" s="387" t="str">
        <f ca="1">TEXT(IFERROR(INDEX('Overview - Section A'!$A$38:$A$45,MATCH(G286,'Overview - Section A'!$U$38:$U$45,0)),""),"d-mmm-yy") &amp;" to " &amp; TEXT(IFERROR(INDEX('Overview - Section A'!$E$38:$E$45,MATCH(G286,'Overview - Section A'!$U$38:$U$45,0)),""),"d-mmm-yy")</f>
        <v>1-Jul-18 to 31-Dec-18</v>
      </c>
      <c r="D286" s="483"/>
      <c r="E286" s="483"/>
      <c r="F286" s="484" t="str">
        <f t="shared" ref="F286:F349" si="23">IF(VLOOKUP(A286,$A$8:$D$90,4,FALSE)=0,"",VLOOKUP(A286,$A$8:$D$90,4,FALSE))</f>
        <v/>
      </c>
      <c r="G286" s="485" t="s">
        <v>407</v>
      </c>
      <c r="H286" s="485"/>
      <c r="I286" s="486" t="b">
        <f t="shared" ref="I286:I349" si="24">IFERROR(TRUE,FALSE)</f>
        <v>1</v>
      </c>
      <c r="J286" s="486" t="b">
        <f t="shared" ref="J286:J349" si="25">IFERROR(IF(OR(D286&lt;&gt;"",E286&lt;&gt;""),TRUE,FALSE),FALSE)</f>
        <v>0</v>
      </c>
      <c r="K286" s="486" t="str">
        <f t="shared" ref="K286:K349" si="26">IFERROR(VLOOKUP(A286,$A$8:$T$90,20,FALSE),"")</f>
        <v>a1N36000002QbbKEAS</v>
      </c>
      <c r="L286" s="487" t="str">
        <f t="shared" ref="L286:L349" ca="1" si="27">CONCATENATE(A286,C286)</f>
        <v>331-Jul-18 to 31-Dec-18</v>
      </c>
      <c r="M286" s="488" t="s">
        <v>1320</v>
      </c>
      <c r="N286" s="479"/>
      <c r="O286" s="129"/>
      <c r="P286" s="129"/>
      <c r="Q286" s="129"/>
      <c r="AD286" s="480"/>
      <c r="AE286" s="480"/>
      <c r="AF286" s="480"/>
      <c r="AG286" s="480"/>
      <c r="AM286" s="5"/>
      <c r="AN286" s="5"/>
    </row>
    <row r="287" spans="1:40" ht="31.5" x14ac:dyDescent="0.25">
      <c r="A287" s="367">
        <v>33</v>
      </c>
      <c r="B287" s="386" t="str">
        <f t="shared" si="22"/>
        <v/>
      </c>
      <c r="C287" s="387" t="str">
        <f ca="1">TEXT(IFERROR(INDEX('Overview - Section A'!$A$38:$A$45,MATCH(G287,'Overview - Section A'!$U$38:$U$45,0)),""),"d-mmm-yy") &amp;" to " &amp; TEXT(IFERROR(INDEX('Overview - Section A'!$E$38:$E$45,MATCH(G287,'Overview - Section A'!$U$38:$U$45,0)),""),"d-mmm-yy")</f>
        <v>1-Jan-19 to 30-Jun-19</v>
      </c>
      <c r="D287" s="483"/>
      <c r="E287" s="483"/>
      <c r="F287" s="484" t="str">
        <f t="shared" si="23"/>
        <v/>
      </c>
      <c r="G287" s="485" t="s">
        <v>409</v>
      </c>
      <c r="H287" s="485"/>
      <c r="I287" s="486" t="b">
        <f t="shared" si="24"/>
        <v>1</v>
      </c>
      <c r="J287" s="486" t="b">
        <f t="shared" si="25"/>
        <v>0</v>
      </c>
      <c r="K287" s="486" t="str">
        <f t="shared" si="26"/>
        <v>a1N36000002QbbKEAS</v>
      </c>
      <c r="L287" s="487" t="str">
        <f t="shared" ca="1" si="27"/>
        <v>331-Jan-19 to 30-Jun-19</v>
      </c>
      <c r="M287" s="488" t="s">
        <v>1321</v>
      </c>
      <c r="N287" s="479"/>
      <c r="O287" s="129"/>
      <c r="P287" s="129"/>
      <c r="Q287" s="129"/>
      <c r="AD287" s="480"/>
      <c r="AE287" s="480"/>
      <c r="AF287" s="480"/>
      <c r="AG287" s="480"/>
      <c r="AM287" s="5"/>
      <c r="AN287" s="5"/>
    </row>
    <row r="288" spans="1:40" ht="31.5" x14ac:dyDescent="0.25">
      <c r="A288" s="367">
        <v>33</v>
      </c>
      <c r="B288" s="386" t="str">
        <f t="shared" si="22"/>
        <v/>
      </c>
      <c r="C288" s="387" t="str">
        <f ca="1">TEXT(IFERROR(INDEX('Overview - Section A'!$A$38:$A$45,MATCH(G288,'Overview - Section A'!$U$38:$U$45,0)),""),"d-mmm-yy") &amp;" to " &amp; TEXT(IFERROR(INDEX('Overview - Section A'!$E$38:$E$45,MATCH(G288,'Overview - Section A'!$U$38:$U$45,0)),""),"d-mmm-yy")</f>
        <v>1-Jul-19 to 31-Dec-19</v>
      </c>
      <c r="D288" s="483"/>
      <c r="E288" s="483"/>
      <c r="F288" s="484" t="str">
        <f t="shared" si="23"/>
        <v/>
      </c>
      <c r="G288" s="485" t="s">
        <v>411</v>
      </c>
      <c r="H288" s="485"/>
      <c r="I288" s="486" t="b">
        <f t="shared" si="24"/>
        <v>1</v>
      </c>
      <c r="J288" s="486" t="b">
        <f t="shared" si="25"/>
        <v>0</v>
      </c>
      <c r="K288" s="486" t="str">
        <f t="shared" si="26"/>
        <v>a1N36000002QbbKEAS</v>
      </c>
      <c r="L288" s="487" t="str">
        <f t="shared" ca="1" si="27"/>
        <v>331-Jul-19 to 31-Dec-19</v>
      </c>
      <c r="M288" s="488" t="s">
        <v>1322</v>
      </c>
      <c r="N288" s="479"/>
      <c r="O288" s="129"/>
      <c r="P288" s="129"/>
      <c r="Q288" s="129"/>
      <c r="AD288" s="480"/>
      <c r="AE288" s="480"/>
      <c r="AF288" s="480"/>
      <c r="AG288" s="480"/>
      <c r="AM288" s="5"/>
      <c r="AN288" s="5"/>
    </row>
    <row r="289" spans="1:40" ht="31.5" x14ac:dyDescent="0.25">
      <c r="A289" s="367">
        <v>33</v>
      </c>
      <c r="B289" s="386" t="str">
        <f t="shared" si="22"/>
        <v/>
      </c>
      <c r="C289" s="387" t="str">
        <f ca="1">TEXT(IFERROR(INDEX('Overview - Section A'!$A$38:$A$45,MATCH(G289,'Overview - Section A'!$U$38:$U$45,0)),""),"d-mmm-yy") &amp;" to " &amp; TEXT(IFERROR(INDEX('Overview - Section A'!$E$38:$E$45,MATCH(G289,'Overview - Section A'!$U$38:$U$45,0)),""),"d-mmm-yy")</f>
        <v>1-Jan-20 to 30-Jun-20</v>
      </c>
      <c r="D289" s="483"/>
      <c r="E289" s="483"/>
      <c r="F289" s="484" t="str">
        <f t="shared" si="23"/>
        <v/>
      </c>
      <c r="G289" s="485" t="s">
        <v>413</v>
      </c>
      <c r="H289" s="485"/>
      <c r="I289" s="486" t="b">
        <f t="shared" si="24"/>
        <v>1</v>
      </c>
      <c r="J289" s="486" t="b">
        <f t="shared" si="25"/>
        <v>0</v>
      </c>
      <c r="K289" s="486" t="str">
        <f t="shared" si="26"/>
        <v>a1N36000002QbbKEAS</v>
      </c>
      <c r="L289" s="487" t="str">
        <f t="shared" ca="1" si="27"/>
        <v>331-Jan-20 to 30-Jun-20</v>
      </c>
      <c r="M289" s="488" t="s">
        <v>1323</v>
      </c>
      <c r="N289" s="479"/>
      <c r="O289" s="129"/>
      <c r="P289" s="129"/>
      <c r="Q289" s="129"/>
      <c r="AD289" s="480"/>
      <c r="AE289" s="480"/>
      <c r="AF289" s="480"/>
      <c r="AG289" s="480"/>
      <c r="AM289" s="5"/>
      <c r="AN289" s="5"/>
    </row>
    <row r="290" spans="1:40" ht="31.5" x14ac:dyDescent="0.25">
      <c r="A290" s="367">
        <v>33</v>
      </c>
      <c r="B290" s="386" t="str">
        <f t="shared" si="22"/>
        <v/>
      </c>
      <c r="C290" s="387" t="str">
        <f ca="1">TEXT(IFERROR(INDEX('Overview - Section A'!$A$38:$A$45,MATCH(G290,'Overview - Section A'!$U$38:$U$45,0)),""),"d-mmm-yy") &amp;" to " &amp; TEXT(IFERROR(INDEX('Overview - Section A'!$E$38:$E$45,MATCH(G290,'Overview - Section A'!$U$38:$U$45,0)),""),"d-mmm-yy")</f>
        <v>1-Jul-20 to 31-Dec-20</v>
      </c>
      <c r="D290" s="483"/>
      <c r="E290" s="483"/>
      <c r="F290" s="484" t="str">
        <f t="shared" si="23"/>
        <v/>
      </c>
      <c r="G290" s="485" t="s">
        <v>415</v>
      </c>
      <c r="H290" s="485"/>
      <c r="I290" s="486" t="b">
        <f t="shared" si="24"/>
        <v>1</v>
      </c>
      <c r="J290" s="486" t="b">
        <f t="shared" si="25"/>
        <v>0</v>
      </c>
      <c r="K290" s="486" t="str">
        <f t="shared" si="26"/>
        <v>a1N36000002QbbKEAS</v>
      </c>
      <c r="L290" s="487" t="str">
        <f t="shared" ca="1" si="27"/>
        <v>331-Jul-20 to 31-Dec-20</v>
      </c>
      <c r="M290" s="488" t="s">
        <v>1324</v>
      </c>
      <c r="N290" s="479"/>
      <c r="O290" s="129"/>
      <c r="P290" s="129"/>
      <c r="Q290" s="129"/>
      <c r="AD290" s="480"/>
      <c r="AE290" s="480"/>
      <c r="AF290" s="480"/>
      <c r="AG290" s="480"/>
      <c r="AM290" s="5"/>
      <c r="AN290" s="5"/>
    </row>
    <row r="291" spans="1:40" ht="31.5" x14ac:dyDescent="0.25">
      <c r="A291" s="367">
        <v>33</v>
      </c>
      <c r="B291" s="386" t="str">
        <f t="shared" si="22"/>
        <v/>
      </c>
      <c r="C291" s="387" t="str">
        <f ca="1">TEXT(IFERROR(INDEX('Overview - Section A'!$A$38:$A$45,MATCH(G291,'Overview - Section A'!$U$38:$U$45,0)),""),"d-mmm-yy") &amp;" to " &amp; TEXT(IFERROR(INDEX('Overview - Section A'!$E$38:$E$45,MATCH(G291,'Overview - Section A'!$U$38:$U$45,0)),""),"d-mmm-yy")</f>
        <v>1-Jan-21 to 30-Jun-21</v>
      </c>
      <c r="D291" s="483"/>
      <c r="E291" s="483"/>
      <c r="F291" s="484" t="str">
        <f t="shared" si="23"/>
        <v/>
      </c>
      <c r="G291" s="485" t="s">
        <v>417</v>
      </c>
      <c r="H291" s="485"/>
      <c r="I291" s="486" t="b">
        <f t="shared" si="24"/>
        <v>1</v>
      </c>
      <c r="J291" s="486" t="b">
        <f t="shared" si="25"/>
        <v>0</v>
      </c>
      <c r="K291" s="486" t="str">
        <f t="shared" si="26"/>
        <v>a1N36000002QbbKEAS</v>
      </c>
      <c r="L291" s="487" t="str">
        <f t="shared" ca="1" si="27"/>
        <v>331-Jan-21 to 30-Jun-21</v>
      </c>
      <c r="M291" s="488" t="s">
        <v>1325</v>
      </c>
      <c r="N291" s="479"/>
      <c r="O291" s="129"/>
      <c r="P291" s="129"/>
      <c r="Q291" s="129"/>
      <c r="AD291" s="480"/>
      <c r="AE291" s="480"/>
      <c r="AF291" s="480"/>
      <c r="AG291" s="480"/>
      <c r="AM291" s="5"/>
      <c r="AN291" s="5"/>
    </row>
    <row r="292" spans="1:40" ht="31.5" x14ac:dyDescent="0.25">
      <c r="A292" s="367">
        <v>34</v>
      </c>
      <c r="B292" s="386" t="str">
        <f t="shared" si="22"/>
        <v/>
      </c>
      <c r="C292" s="387" t="str">
        <f ca="1">TEXT(IFERROR(INDEX('Overview - Section A'!$A$38:$A$45,MATCH(G292,'Overview - Section A'!$U$38:$U$45,0)),""),"d-mmm-yy") &amp;" to " &amp; TEXT(IFERROR(INDEX('Overview - Section A'!$E$38:$E$45,MATCH(G292,'Overview - Section A'!$U$38:$U$45,0)),""),"d-mmm-yy")</f>
        <v>1-Jul-18 to 31-Dec-18</v>
      </c>
      <c r="D292" s="483"/>
      <c r="E292" s="483"/>
      <c r="F292" s="484" t="str">
        <f t="shared" si="23"/>
        <v/>
      </c>
      <c r="G292" s="485" t="s">
        <v>407</v>
      </c>
      <c r="H292" s="485"/>
      <c r="I292" s="486" t="b">
        <f t="shared" si="24"/>
        <v>1</v>
      </c>
      <c r="J292" s="486" t="b">
        <f t="shared" si="25"/>
        <v>0</v>
      </c>
      <c r="K292" s="486" t="str">
        <f t="shared" si="26"/>
        <v>a1N36000002QbbLEAS</v>
      </c>
      <c r="L292" s="487" t="str">
        <f t="shared" ca="1" si="27"/>
        <v>341-Jul-18 to 31-Dec-18</v>
      </c>
      <c r="M292" s="488" t="s">
        <v>1326</v>
      </c>
      <c r="N292" s="479"/>
      <c r="O292" s="129"/>
      <c r="P292" s="129"/>
      <c r="Q292" s="129"/>
      <c r="AD292" s="480"/>
      <c r="AE292" s="480"/>
      <c r="AF292" s="480"/>
      <c r="AG292" s="480"/>
      <c r="AM292" s="5"/>
      <c r="AN292" s="5"/>
    </row>
    <row r="293" spans="1:40" ht="31.5" x14ac:dyDescent="0.25">
      <c r="A293" s="367">
        <v>34</v>
      </c>
      <c r="B293" s="386" t="str">
        <f t="shared" si="22"/>
        <v/>
      </c>
      <c r="C293" s="387" t="str">
        <f ca="1">TEXT(IFERROR(INDEX('Overview - Section A'!$A$38:$A$45,MATCH(G293,'Overview - Section A'!$U$38:$U$45,0)),""),"d-mmm-yy") &amp;" to " &amp; TEXT(IFERROR(INDEX('Overview - Section A'!$E$38:$E$45,MATCH(G293,'Overview - Section A'!$U$38:$U$45,0)),""),"d-mmm-yy")</f>
        <v>1-Jan-19 to 30-Jun-19</v>
      </c>
      <c r="D293" s="483"/>
      <c r="E293" s="483"/>
      <c r="F293" s="484" t="str">
        <f t="shared" si="23"/>
        <v/>
      </c>
      <c r="G293" s="485" t="s">
        <v>409</v>
      </c>
      <c r="H293" s="485"/>
      <c r="I293" s="486" t="b">
        <f t="shared" si="24"/>
        <v>1</v>
      </c>
      <c r="J293" s="486" t="b">
        <f t="shared" si="25"/>
        <v>0</v>
      </c>
      <c r="K293" s="486" t="str">
        <f t="shared" si="26"/>
        <v>a1N36000002QbbLEAS</v>
      </c>
      <c r="L293" s="487" t="str">
        <f t="shared" ca="1" si="27"/>
        <v>341-Jan-19 to 30-Jun-19</v>
      </c>
      <c r="M293" s="488" t="s">
        <v>1327</v>
      </c>
      <c r="N293" s="479"/>
      <c r="O293" s="129"/>
      <c r="P293" s="129"/>
      <c r="Q293" s="129"/>
      <c r="AD293" s="480"/>
      <c r="AE293" s="480"/>
      <c r="AF293" s="480"/>
      <c r="AG293" s="480"/>
      <c r="AM293" s="5"/>
      <c r="AN293" s="5"/>
    </row>
    <row r="294" spans="1:40" ht="31.5" x14ac:dyDescent="0.25">
      <c r="A294" s="367">
        <v>34</v>
      </c>
      <c r="B294" s="386" t="str">
        <f t="shared" si="22"/>
        <v/>
      </c>
      <c r="C294" s="387" t="str">
        <f ca="1">TEXT(IFERROR(INDEX('Overview - Section A'!$A$38:$A$45,MATCH(G294,'Overview - Section A'!$U$38:$U$45,0)),""),"d-mmm-yy") &amp;" to " &amp; TEXT(IFERROR(INDEX('Overview - Section A'!$E$38:$E$45,MATCH(G294,'Overview - Section A'!$U$38:$U$45,0)),""),"d-mmm-yy")</f>
        <v>1-Jul-19 to 31-Dec-19</v>
      </c>
      <c r="D294" s="483"/>
      <c r="E294" s="483"/>
      <c r="F294" s="484" t="str">
        <f t="shared" si="23"/>
        <v/>
      </c>
      <c r="G294" s="485" t="s">
        <v>411</v>
      </c>
      <c r="H294" s="485"/>
      <c r="I294" s="486" t="b">
        <f t="shared" si="24"/>
        <v>1</v>
      </c>
      <c r="J294" s="486" t="b">
        <f t="shared" si="25"/>
        <v>0</v>
      </c>
      <c r="K294" s="486" t="str">
        <f t="shared" si="26"/>
        <v>a1N36000002QbbLEAS</v>
      </c>
      <c r="L294" s="487" t="str">
        <f t="shared" ca="1" si="27"/>
        <v>341-Jul-19 to 31-Dec-19</v>
      </c>
      <c r="M294" s="488" t="s">
        <v>1328</v>
      </c>
      <c r="N294" s="479"/>
      <c r="O294" s="129"/>
      <c r="P294" s="129"/>
      <c r="Q294" s="129"/>
      <c r="AD294" s="480"/>
      <c r="AE294" s="480"/>
      <c r="AF294" s="480"/>
      <c r="AG294" s="480"/>
      <c r="AM294" s="5"/>
      <c r="AN294" s="5"/>
    </row>
    <row r="295" spans="1:40" ht="31.5" x14ac:dyDescent="0.25">
      <c r="A295" s="367">
        <v>34</v>
      </c>
      <c r="B295" s="386" t="str">
        <f t="shared" si="22"/>
        <v/>
      </c>
      <c r="C295" s="387" t="str">
        <f ca="1">TEXT(IFERROR(INDEX('Overview - Section A'!$A$38:$A$45,MATCH(G295,'Overview - Section A'!$U$38:$U$45,0)),""),"d-mmm-yy") &amp;" to " &amp; TEXT(IFERROR(INDEX('Overview - Section A'!$E$38:$E$45,MATCH(G295,'Overview - Section A'!$U$38:$U$45,0)),""),"d-mmm-yy")</f>
        <v>1-Jan-20 to 30-Jun-20</v>
      </c>
      <c r="D295" s="483"/>
      <c r="E295" s="483"/>
      <c r="F295" s="484" t="str">
        <f t="shared" si="23"/>
        <v/>
      </c>
      <c r="G295" s="485" t="s">
        <v>413</v>
      </c>
      <c r="H295" s="485"/>
      <c r="I295" s="486" t="b">
        <f t="shared" si="24"/>
        <v>1</v>
      </c>
      <c r="J295" s="486" t="b">
        <f t="shared" si="25"/>
        <v>0</v>
      </c>
      <c r="K295" s="486" t="str">
        <f t="shared" si="26"/>
        <v>a1N36000002QbbLEAS</v>
      </c>
      <c r="L295" s="487" t="str">
        <f t="shared" ca="1" si="27"/>
        <v>341-Jan-20 to 30-Jun-20</v>
      </c>
      <c r="M295" s="488" t="s">
        <v>1329</v>
      </c>
      <c r="N295" s="479"/>
      <c r="O295" s="129"/>
      <c r="P295" s="129"/>
      <c r="Q295" s="129"/>
      <c r="AD295" s="480"/>
      <c r="AE295" s="480"/>
      <c r="AF295" s="480"/>
      <c r="AG295" s="480"/>
      <c r="AM295" s="5"/>
      <c r="AN295" s="5"/>
    </row>
    <row r="296" spans="1:40" ht="31.5" x14ac:dyDescent="0.25">
      <c r="A296" s="367">
        <v>34</v>
      </c>
      <c r="B296" s="386" t="str">
        <f t="shared" si="22"/>
        <v/>
      </c>
      <c r="C296" s="387" t="str">
        <f ca="1">TEXT(IFERROR(INDEX('Overview - Section A'!$A$38:$A$45,MATCH(G296,'Overview - Section A'!$U$38:$U$45,0)),""),"d-mmm-yy") &amp;" to " &amp; TEXT(IFERROR(INDEX('Overview - Section A'!$E$38:$E$45,MATCH(G296,'Overview - Section A'!$U$38:$U$45,0)),""),"d-mmm-yy")</f>
        <v>1-Jul-20 to 31-Dec-20</v>
      </c>
      <c r="D296" s="483"/>
      <c r="E296" s="483"/>
      <c r="F296" s="484" t="str">
        <f t="shared" si="23"/>
        <v/>
      </c>
      <c r="G296" s="485" t="s">
        <v>415</v>
      </c>
      <c r="H296" s="485"/>
      <c r="I296" s="486" t="b">
        <f t="shared" si="24"/>
        <v>1</v>
      </c>
      <c r="J296" s="486" t="b">
        <f t="shared" si="25"/>
        <v>0</v>
      </c>
      <c r="K296" s="486" t="str">
        <f t="shared" si="26"/>
        <v>a1N36000002QbbLEAS</v>
      </c>
      <c r="L296" s="487" t="str">
        <f t="shared" ca="1" si="27"/>
        <v>341-Jul-20 to 31-Dec-20</v>
      </c>
      <c r="M296" s="488" t="s">
        <v>1330</v>
      </c>
      <c r="N296" s="479"/>
      <c r="O296" s="129"/>
      <c r="P296" s="129"/>
      <c r="Q296" s="129"/>
      <c r="AD296" s="480"/>
      <c r="AE296" s="480"/>
      <c r="AF296" s="480"/>
      <c r="AG296" s="480"/>
      <c r="AM296" s="5"/>
      <c r="AN296" s="5"/>
    </row>
    <row r="297" spans="1:40" ht="31.5" x14ac:dyDescent="0.25">
      <c r="A297" s="367">
        <v>34</v>
      </c>
      <c r="B297" s="386" t="str">
        <f t="shared" si="22"/>
        <v/>
      </c>
      <c r="C297" s="387" t="str">
        <f ca="1">TEXT(IFERROR(INDEX('Overview - Section A'!$A$38:$A$45,MATCH(G297,'Overview - Section A'!$U$38:$U$45,0)),""),"d-mmm-yy") &amp;" to " &amp; TEXT(IFERROR(INDEX('Overview - Section A'!$E$38:$E$45,MATCH(G297,'Overview - Section A'!$U$38:$U$45,0)),""),"d-mmm-yy")</f>
        <v>1-Jan-21 to 30-Jun-21</v>
      </c>
      <c r="D297" s="483"/>
      <c r="E297" s="483"/>
      <c r="F297" s="484" t="str">
        <f t="shared" si="23"/>
        <v/>
      </c>
      <c r="G297" s="485" t="s">
        <v>417</v>
      </c>
      <c r="H297" s="485"/>
      <c r="I297" s="486" t="b">
        <f t="shared" si="24"/>
        <v>1</v>
      </c>
      <c r="J297" s="486" t="b">
        <f t="shared" si="25"/>
        <v>0</v>
      </c>
      <c r="K297" s="486" t="str">
        <f t="shared" si="26"/>
        <v>a1N36000002QbbLEAS</v>
      </c>
      <c r="L297" s="487" t="str">
        <f t="shared" ca="1" si="27"/>
        <v>341-Jan-21 to 30-Jun-21</v>
      </c>
      <c r="M297" s="488" t="s">
        <v>1331</v>
      </c>
      <c r="N297" s="479"/>
      <c r="O297" s="129"/>
      <c r="P297" s="129"/>
      <c r="Q297" s="129"/>
      <c r="AD297" s="480"/>
      <c r="AE297" s="480"/>
      <c r="AF297" s="480"/>
      <c r="AG297" s="480"/>
      <c r="AM297" s="5"/>
      <c r="AN297" s="5"/>
    </row>
    <row r="298" spans="1:40" ht="31.5" x14ac:dyDescent="0.25">
      <c r="A298" s="367">
        <v>35</v>
      </c>
      <c r="B298" s="386" t="str">
        <f t="shared" si="22"/>
        <v/>
      </c>
      <c r="C298" s="387" t="str">
        <f ca="1">TEXT(IFERROR(INDEX('Overview - Section A'!$A$38:$A$45,MATCH(G298,'Overview - Section A'!$U$38:$U$45,0)),""),"d-mmm-yy") &amp;" to " &amp; TEXT(IFERROR(INDEX('Overview - Section A'!$E$38:$E$45,MATCH(G298,'Overview - Section A'!$U$38:$U$45,0)),""),"d-mmm-yy")</f>
        <v>1-Jul-18 to 31-Dec-18</v>
      </c>
      <c r="D298" s="483"/>
      <c r="E298" s="483"/>
      <c r="F298" s="484" t="str">
        <f t="shared" si="23"/>
        <v/>
      </c>
      <c r="G298" s="485" t="s">
        <v>407</v>
      </c>
      <c r="H298" s="485"/>
      <c r="I298" s="486" t="b">
        <f t="shared" si="24"/>
        <v>1</v>
      </c>
      <c r="J298" s="486" t="b">
        <f t="shared" si="25"/>
        <v>0</v>
      </c>
      <c r="K298" s="486" t="str">
        <f t="shared" si="26"/>
        <v>a1N36000002QbbMEAS</v>
      </c>
      <c r="L298" s="487" t="str">
        <f t="shared" ca="1" si="27"/>
        <v>351-Jul-18 to 31-Dec-18</v>
      </c>
      <c r="M298" s="488" t="s">
        <v>1332</v>
      </c>
      <c r="N298" s="479"/>
      <c r="O298" s="129"/>
      <c r="P298" s="129"/>
      <c r="Q298" s="129"/>
      <c r="AD298" s="480"/>
      <c r="AE298" s="480"/>
      <c r="AF298" s="480"/>
      <c r="AG298" s="480"/>
      <c r="AM298" s="5"/>
      <c r="AN298" s="5"/>
    </row>
    <row r="299" spans="1:40" ht="31.5" x14ac:dyDescent="0.25">
      <c r="A299" s="367">
        <v>35</v>
      </c>
      <c r="B299" s="386" t="str">
        <f t="shared" si="22"/>
        <v/>
      </c>
      <c r="C299" s="387" t="str">
        <f ca="1">TEXT(IFERROR(INDEX('Overview - Section A'!$A$38:$A$45,MATCH(G299,'Overview - Section A'!$U$38:$U$45,0)),""),"d-mmm-yy") &amp;" to " &amp; TEXT(IFERROR(INDEX('Overview - Section A'!$E$38:$E$45,MATCH(G299,'Overview - Section A'!$U$38:$U$45,0)),""),"d-mmm-yy")</f>
        <v>1-Jan-19 to 30-Jun-19</v>
      </c>
      <c r="D299" s="483"/>
      <c r="E299" s="483"/>
      <c r="F299" s="484" t="str">
        <f t="shared" si="23"/>
        <v/>
      </c>
      <c r="G299" s="485" t="s">
        <v>409</v>
      </c>
      <c r="H299" s="485"/>
      <c r="I299" s="486" t="b">
        <f t="shared" si="24"/>
        <v>1</v>
      </c>
      <c r="J299" s="486" t="b">
        <f t="shared" si="25"/>
        <v>0</v>
      </c>
      <c r="K299" s="486" t="str">
        <f t="shared" si="26"/>
        <v>a1N36000002QbbMEAS</v>
      </c>
      <c r="L299" s="487" t="str">
        <f t="shared" ca="1" si="27"/>
        <v>351-Jan-19 to 30-Jun-19</v>
      </c>
      <c r="M299" s="488" t="s">
        <v>1333</v>
      </c>
      <c r="N299" s="479"/>
      <c r="O299" s="129"/>
      <c r="P299" s="129"/>
      <c r="Q299" s="129"/>
      <c r="AD299" s="480"/>
      <c r="AE299" s="480"/>
      <c r="AF299" s="480"/>
      <c r="AG299" s="480"/>
      <c r="AM299" s="5"/>
      <c r="AN299" s="5"/>
    </row>
    <row r="300" spans="1:40" ht="31.5" x14ac:dyDescent="0.25">
      <c r="A300" s="367">
        <v>35</v>
      </c>
      <c r="B300" s="386" t="str">
        <f t="shared" si="22"/>
        <v/>
      </c>
      <c r="C300" s="387" t="str">
        <f ca="1">TEXT(IFERROR(INDEX('Overview - Section A'!$A$38:$A$45,MATCH(G300,'Overview - Section A'!$U$38:$U$45,0)),""),"d-mmm-yy") &amp;" to " &amp; TEXT(IFERROR(INDEX('Overview - Section A'!$E$38:$E$45,MATCH(G300,'Overview - Section A'!$U$38:$U$45,0)),""),"d-mmm-yy")</f>
        <v>1-Jul-19 to 31-Dec-19</v>
      </c>
      <c r="D300" s="483"/>
      <c r="E300" s="483"/>
      <c r="F300" s="484" t="str">
        <f t="shared" si="23"/>
        <v/>
      </c>
      <c r="G300" s="485" t="s">
        <v>411</v>
      </c>
      <c r="H300" s="485"/>
      <c r="I300" s="486" t="b">
        <f t="shared" si="24"/>
        <v>1</v>
      </c>
      <c r="J300" s="486" t="b">
        <f t="shared" si="25"/>
        <v>0</v>
      </c>
      <c r="K300" s="486" t="str">
        <f t="shared" si="26"/>
        <v>a1N36000002QbbMEAS</v>
      </c>
      <c r="L300" s="487" t="str">
        <f t="shared" ca="1" si="27"/>
        <v>351-Jul-19 to 31-Dec-19</v>
      </c>
      <c r="M300" s="488" t="s">
        <v>1334</v>
      </c>
      <c r="N300" s="479"/>
      <c r="O300" s="129"/>
      <c r="P300" s="129"/>
      <c r="Q300" s="129"/>
      <c r="AD300" s="480"/>
      <c r="AE300" s="480"/>
      <c r="AF300" s="480"/>
      <c r="AG300" s="480"/>
      <c r="AM300" s="5"/>
      <c r="AN300" s="5"/>
    </row>
    <row r="301" spans="1:40" ht="31.5" x14ac:dyDescent="0.25">
      <c r="A301" s="367">
        <v>35</v>
      </c>
      <c r="B301" s="386" t="str">
        <f t="shared" si="22"/>
        <v/>
      </c>
      <c r="C301" s="387" t="str">
        <f ca="1">TEXT(IFERROR(INDEX('Overview - Section A'!$A$38:$A$45,MATCH(G301,'Overview - Section A'!$U$38:$U$45,0)),""),"d-mmm-yy") &amp;" to " &amp; TEXT(IFERROR(INDEX('Overview - Section A'!$E$38:$E$45,MATCH(G301,'Overview - Section A'!$U$38:$U$45,0)),""),"d-mmm-yy")</f>
        <v>1-Jan-20 to 30-Jun-20</v>
      </c>
      <c r="D301" s="483"/>
      <c r="E301" s="483"/>
      <c r="F301" s="484" t="str">
        <f t="shared" si="23"/>
        <v/>
      </c>
      <c r="G301" s="485" t="s">
        <v>413</v>
      </c>
      <c r="H301" s="485"/>
      <c r="I301" s="486" t="b">
        <f t="shared" si="24"/>
        <v>1</v>
      </c>
      <c r="J301" s="486" t="b">
        <f t="shared" si="25"/>
        <v>0</v>
      </c>
      <c r="K301" s="486" t="str">
        <f t="shared" si="26"/>
        <v>a1N36000002QbbMEAS</v>
      </c>
      <c r="L301" s="487" t="str">
        <f t="shared" ca="1" si="27"/>
        <v>351-Jan-20 to 30-Jun-20</v>
      </c>
      <c r="M301" s="488" t="s">
        <v>1335</v>
      </c>
      <c r="N301" s="479"/>
      <c r="O301" s="129"/>
      <c r="P301" s="129"/>
      <c r="Q301" s="129"/>
      <c r="AD301" s="480"/>
      <c r="AE301" s="480"/>
      <c r="AF301" s="480"/>
      <c r="AG301" s="480"/>
      <c r="AM301" s="5"/>
      <c r="AN301" s="5"/>
    </row>
    <row r="302" spans="1:40" ht="31.5" x14ac:dyDescent="0.25">
      <c r="A302" s="367">
        <v>35</v>
      </c>
      <c r="B302" s="386" t="str">
        <f t="shared" si="22"/>
        <v/>
      </c>
      <c r="C302" s="387" t="str">
        <f ca="1">TEXT(IFERROR(INDEX('Overview - Section A'!$A$38:$A$45,MATCH(G302,'Overview - Section A'!$U$38:$U$45,0)),""),"d-mmm-yy") &amp;" to " &amp; TEXT(IFERROR(INDEX('Overview - Section A'!$E$38:$E$45,MATCH(G302,'Overview - Section A'!$U$38:$U$45,0)),""),"d-mmm-yy")</f>
        <v>1-Jul-20 to 31-Dec-20</v>
      </c>
      <c r="D302" s="483"/>
      <c r="E302" s="483"/>
      <c r="F302" s="484" t="str">
        <f t="shared" si="23"/>
        <v/>
      </c>
      <c r="G302" s="485" t="s">
        <v>415</v>
      </c>
      <c r="H302" s="485"/>
      <c r="I302" s="486" t="b">
        <f t="shared" si="24"/>
        <v>1</v>
      </c>
      <c r="J302" s="486" t="b">
        <f t="shared" si="25"/>
        <v>0</v>
      </c>
      <c r="K302" s="486" t="str">
        <f t="shared" si="26"/>
        <v>a1N36000002QbbMEAS</v>
      </c>
      <c r="L302" s="487" t="str">
        <f t="shared" ca="1" si="27"/>
        <v>351-Jul-20 to 31-Dec-20</v>
      </c>
      <c r="M302" s="488" t="s">
        <v>1336</v>
      </c>
      <c r="N302" s="479"/>
      <c r="O302" s="129"/>
      <c r="P302" s="129"/>
      <c r="Q302" s="129"/>
      <c r="AD302" s="480"/>
      <c r="AE302" s="480"/>
      <c r="AF302" s="480"/>
      <c r="AG302" s="480"/>
      <c r="AM302" s="5"/>
      <c r="AN302" s="5"/>
    </row>
    <row r="303" spans="1:40" ht="31.5" x14ac:dyDescent="0.25">
      <c r="A303" s="367">
        <v>35</v>
      </c>
      <c r="B303" s="386" t="str">
        <f t="shared" si="22"/>
        <v/>
      </c>
      <c r="C303" s="387" t="str">
        <f ca="1">TEXT(IFERROR(INDEX('Overview - Section A'!$A$38:$A$45,MATCH(G303,'Overview - Section A'!$U$38:$U$45,0)),""),"d-mmm-yy") &amp;" to " &amp; TEXT(IFERROR(INDEX('Overview - Section A'!$E$38:$E$45,MATCH(G303,'Overview - Section A'!$U$38:$U$45,0)),""),"d-mmm-yy")</f>
        <v>1-Jan-21 to 30-Jun-21</v>
      </c>
      <c r="D303" s="483"/>
      <c r="E303" s="483"/>
      <c r="F303" s="484" t="str">
        <f t="shared" si="23"/>
        <v/>
      </c>
      <c r="G303" s="485" t="s">
        <v>417</v>
      </c>
      <c r="H303" s="485"/>
      <c r="I303" s="486" t="b">
        <f t="shared" si="24"/>
        <v>1</v>
      </c>
      <c r="J303" s="486" t="b">
        <f t="shared" si="25"/>
        <v>0</v>
      </c>
      <c r="K303" s="486" t="str">
        <f t="shared" si="26"/>
        <v>a1N36000002QbbMEAS</v>
      </c>
      <c r="L303" s="487" t="str">
        <f t="shared" ca="1" si="27"/>
        <v>351-Jan-21 to 30-Jun-21</v>
      </c>
      <c r="M303" s="488" t="s">
        <v>1337</v>
      </c>
      <c r="N303" s="479"/>
      <c r="O303" s="129"/>
      <c r="P303" s="129"/>
      <c r="Q303" s="129"/>
      <c r="AD303" s="480"/>
      <c r="AE303" s="480"/>
      <c r="AF303" s="480"/>
      <c r="AG303" s="480"/>
      <c r="AM303" s="5"/>
      <c r="AN303" s="5"/>
    </row>
    <row r="304" spans="1:40" ht="31.5" x14ac:dyDescent="0.25">
      <c r="A304" s="367">
        <v>36</v>
      </c>
      <c r="B304" s="386" t="str">
        <f t="shared" si="22"/>
        <v/>
      </c>
      <c r="C304" s="387" t="str">
        <f ca="1">TEXT(IFERROR(INDEX('Overview - Section A'!$A$38:$A$45,MATCH(G304,'Overview - Section A'!$U$38:$U$45,0)),""),"d-mmm-yy") &amp;" to " &amp; TEXT(IFERROR(INDEX('Overview - Section A'!$E$38:$E$45,MATCH(G304,'Overview - Section A'!$U$38:$U$45,0)),""),"d-mmm-yy")</f>
        <v>1-Jul-18 to 31-Dec-18</v>
      </c>
      <c r="D304" s="483"/>
      <c r="E304" s="483"/>
      <c r="F304" s="484" t="str">
        <f t="shared" si="23"/>
        <v/>
      </c>
      <c r="G304" s="485" t="s">
        <v>407</v>
      </c>
      <c r="H304" s="485"/>
      <c r="I304" s="486" t="b">
        <f t="shared" si="24"/>
        <v>1</v>
      </c>
      <c r="J304" s="486" t="b">
        <f t="shared" si="25"/>
        <v>0</v>
      </c>
      <c r="K304" s="486" t="str">
        <f t="shared" si="26"/>
        <v>a1N36000002QbbNEAS</v>
      </c>
      <c r="L304" s="487" t="str">
        <f t="shared" ca="1" si="27"/>
        <v>361-Jul-18 to 31-Dec-18</v>
      </c>
      <c r="M304" s="488" t="s">
        <v>1338</v>
      </c>
      <c r="N304" s="479"/>
      <c r="O304" s="129"/>
      <c r="P304" s="129"/>
      <c r="Q304" s="129"/>
      <c r="AD304" s="480"/>
      <c r="AE304" s="480"/>
      <c r="AF304" s="480"/>
      <c r="AG304" s="480"/>
      <c r="AM304" s="5"/>
      <c r="AN304" s="5"/>
    </row>
    <row r="305" spans="1:40" ht="31.5" x14ac:dyDescent="0.25">
      <c r="A305" s="367">
        <v>36</v>
      </c>
      <c r="B305" s="386" t="str">
        <f t="shared" si="22"/>
        <v/>
      </c>
      <c r="C305" s="387" t="str">
        <f ca="1">TEXT(IFERROR(INDEX('Overview - Section A'!$A$38:$A$45,MATCH(G305,'Overview - Section A'!$U$38:$U$45,0)),""),"d-mmm-yy") &amp;" to " &amp; TEXT(IFERROR(INDEX('Overview - Section A'!$E$38:$E$45,MATCH(G305,'Overview - Section A'!$U$38:$U$45,0)),""),"d-mmm-yy")</f>
        <v>1-Jan-19 to 30-Jun-19</v>
      </c>
      <c r="D305" s="483"/>
      <c r="E305" s="483"/>
      <c r="F305" s="484" t="str">
        <f t="shared" si="23"/>
        <v/>
      </c>
      <c r="G305" s="485" t="s">
        <v>409</v>
      </c>
      <c r="H305" s="485"/>
      <c r="I305" s="486" t="b">
        <f t="shared" si="24"/>
        <v>1</v>
      </c>
      <c r="J305" s="486" t="b">
        <f t="shared" si="25"/>
        <v>0</v>
      </c>
      <c r="K305" s="486" t="str">
        <f t="shared" si="26"/>
        <v>a1N36000002QbbNEAS</v>
      </c>
      <c r="L305" s="487" t="str">
        <f t="shared" ca="1" si="27"/>
        <v>361-Jan-19 to 30-Jun-19</v>
      </c>
      <c r="M305" s="488" t="s">
        <v>1339</v>
      </c>
      <c r="N305" s="479"/>
      <c r="O305" s="129"/>
      <c r="P305" s="129"/>
      <c r="Q305" s="129"/>
      <c r="AD305" s="480"/>
      <c r="AE305" s="480"/>
      <c r="AF305" s="480"/>
      <c r="AG305" s="480"/>
      <c r="AM305" s="5"/>
      <c r="AN305" s="5"/>
    </row>
    <row r="306" spans="1:40" ht="31.5" x14ac:dyDescent="0.25">
      <c r="A306" s="367">
        <v>36</v>
      </c>
      <c r="B306" s="386" t="str">
        <f t="shared" si="22"/>
        <v/>
      </c>
      <c r="C306" s="387" t="str">
        <f ca="1">TEXT(IFERROR(INDEX('Overview - Section A'!$A$38:$A$45,MATCH(G306,'Overview - Section A'!$U$38:$U$45,0)),""),"d-mmm-yy") &amp;" to " &amp; TEXT(IFERROR(INDEX('Overview - Section A'!$E$38:$E$45,MATCH(G306,'Overview - Section A'!$U$38:$U$45,0)),""),"d-mmm-yy")</f>
        <v>1-Jul-19 to 31-Dec-19</v>
      </c>
      <c r="D306" s="483"/>
      <c r="E306" s="483"/>
      <c r="F306" s="484" t="str">
        <f t="shared" si="23"/>
        <v/>
      </c>
      <c r="G306" s="485" t="s">
        <v>411</v>
      </c>
      <c r="H306" s="485"/>
      <c r="I306" s="486" t="b">
        <f t="shared" si="24"/>
        <v>1</v>
      </c>
      <c r="J306" s="486" t="b">
        <f t="shared" si="25"/>
        <v>0</v>
      </c>
      <c r="K306" s="486" t="str">
        <f t="shared" si="26"/>
        <v>a1N36000002QbbNEAS</v>
      </c>
      <c r="L306" s="487" t="str">
        <f t="shared" ca="1" si="27"/>
        <v>361-Jul-19 to 31-Dec-19</v>
      </c>
      <c r="M306" s="488" t="s">
        <v>1340</v>
      </c>
      <c r="N306" s="479"/>
      <c r="O306" s="129"/>
      <c r="P306" s="129"/>
      <c r="Q306" s="129"/>
      <c r="AD306" s="480"/>
      <c r="AE306" s="480"/>
      <c r="AF306" s="480"/>
      <c r="AG306" s="480"/>
      <c r="AM306" s="5"/>
      <c r="AN306" s="5"/>
    </row>
    <row r="307" spans="1:40" ht="31.5" x14ac:dyDescent="0.25">
      <c r="A307" s="367">
        <v>36</v>
      </c>
      <c r="B307" s="386" t="str">
        <f t="shared" si="22"/>
        <v/>
      </c>
      <c r="C307" s="387" t="str">
        <f ca="1">TEXT(IFERROR(INDEX('Overview - Section A'!$A$38:$A$45,MATCH(G307,'Overview - Section A'!$U$38:$U$45,0)),""),"d-mmm-yy") &amp;" to " &amp; TEXT(IFERROR(INDEX('Overview - Section A'!$E$38:$E$45,MATCH(G307,'Overview - Section A'!$U$38:$U$45,0)),""),"d-mmm-yy")</f>
        <v>1-Jan-20 to 30-Jun-20</v>
      </c>
      <c r="D307" s="483"/>
      <c r="E307" s="483"/>
      <c r="F307" s="484" t="str">
        <f t="shared" si="23"/>
        <v/>
      </c>
      <c r="G307" s="485" t="s">
        <v>413</v>
      </c>
      <c r="H307" s="485"/>
      <c r="I307" s="486" t="b">
        <f t="shared" si="24"/>
        <v>1</v>
      </c>
      <c r="J307" s="486" t="b">
        <f t="shared" si="25"/>
        <v>0</v>
      </c>
      <c r="K307" s="486" t="str">
        <f t="shared" si="26"/>
        <v>a1N36000002QbbNEAS</v>
      </c>
      <c r="L307" s="487" t="str">
        <f t="shared" ca="1" si="27"/>
        <v>361-Jan-20 to 30-Jun-20</v>
      </c>
      <c r="M307" s="488" t="s">
        <v>1341</v>
      </c>
      <c r="N307" s="479"/>
      <c r="O307" s="129"/>
      <c r="P307" s="129"/>
      <c r="Q307" s="129"/>
      <c r="AD307" s="480"/>
      <c r="AE307" s="480"/>
      <c r="AF307" s="480"/>
      <c r="AG307" s="480"/>
      <c r="AM307" s="5"/>
      <c r="AN307" s="5"/>
    </row>
    <row r="308" spans="1:40" ht="31.5" x14ac:dyDescent="0.25">
      <c r="A308" s="367">
        <v>36</v>
      </c>
      <c r="B308" s="386" t="str">
        <f t="shared" si="22"/>
        <v/>
      </c>
      <c r="C308" s="387" t="str">
        <f ca="1">TEXT(IFERROR(INDEX('Overview - Section A'!$A$38:$A$45,MATCH(G308,'Overview - Section A'!$U$38:$U$45,0)),""),"d-mmm-yy") &amp;" to " &amp; TEXT(IFERROR(INDEX('Overview - Section A'!$E$38:$E$45,MATCH(G308,'Overview - Section A'!$U$38:$U$45,0)),""),"d-mmm-yy")</f>
        <v>1-Jul-20 to 31-Dec-20</v>
      </c>
      <c r="D308" s="483"/>
      <c r="E308" s="483"/>
      <c r="F308" s="484" t="str">
        <f t="shared" si="23"/>
        <v/>
      </c>
      <c r="G308" s="485" t="s">
        <v>415</v>
      </c>
      <c r="H308" s="485"/>
      <c r="I308" s="486" t="b">
        <f t="shared" si="24"/>
        <v>1</v>
      </c>
      <c r="J308" s="486" t="b">
        <f t="shared" si="25"/>
        <v>0</v>
      </c>
      <c r="K308" s="486" t="str">
        <f t="shared" si="26"/>
        <v>a1N36000002QbbNEAS</v>
      </c>
      <c r="L308" s="487" t="str">
        <f t="shared" ca="1" si="27"/>
        <v>361-Jul-20 to 31-Dec-20</v>
      </c>
      <c r="M308" s="488" t="s">
        <v>1342</v>
      </c>
      <c r="N308" s="479"/>
      <c r="O308" s="129"/>
      <c r="P308" s="129"/>
      <c r="Q308" s="129"/>
      <c r="AD308" s="480"/>
      <c r="AE308" s="480"/>
      <c r="AF308" s="480"/>
      <c r="AG308" s="480"/>
      <c r="AM308" s="5"/>
      <c r="AN308" s="5"/>
    </row>
    <row r="309" spans="1:40" ht="31.5" x14ac:dyDescent="0.25">
      <c r="A309" s="367">
        <v>36</v>
      </c>
      <c r="B309" s="386" t="str">
        <f t="shared" si="22"/>
        <v/>
      </c>
      <c r="C309" s="387" t="str">
        <f ca="1">TEXT(IFERROR(INDEX('Overview - Section A'!$A$38:$A$45,MATCH(G309,'Overview - Section A'!$U$38:$U$45,0)),""),"d-mmm-yy") &amp;" to " &amp; TEXT(IFERROR(INDEX('Overview - Section A'!$E$38:$E$45,MATCH(G309,'Overview - Section A'!$U$38:$U$45,0)),""),"d-mmm-yy")</f>
        <v>1-Jan-21 to 30-Jun-21</v>
      </c>
      <c r="D309" s="483"/>
      <c r="E309" s="483"/>
      <c r="F309" s="484" t="str">
        <f t="shared" si="23"/>
        <v/>
      </c>
      <c r="G309" s="485" t="s">
        <v>417</v>
      </c>
      <c r="H309" s="485"/>
      <c r="I309" s="486" t="b">
        <f t="shared" si="24"/>
        <v>1</v>
      </c>
      <c r="J309" s="486" t="b">
        <f t="shared" si="25"/>
        <v>0</v>
      </c>
      <c r="K309" s="486" t="str">
        <f t="shared" si="26"/>
        <v>a1N36000002QbbNEAS</v>
      </c>
      <c r="L309" s="487" t="str">
        <f t="shared" ca="1" si="27"/>
        <v>361-Jan-21 to 30-Jun-21</v>
      </c>
      <c r="M309" s="488" t="s">
        <v>1343</v>
      </c>
      <c r="N309" s="479"/>
      <c r="O309" s="129"/>
      <c r="P309" s="129"/>
      <c r="Q309" s="129"/>
      <c r="AD309" s="480"/>
      <c r="AE309" s="480"/>
      <c r="AF309" s="480"/>
      <c r="AG309" s="480"/>
      <c r="AM309" s="5"/>
      <c r="AN309" s="5"/>
    </row>
    <row r="310" spans="1:40" ht="31.5" x14ac:dyDescent="0.25">
      <c r="A310" s="367">
        <v>37</v>
      </c>
      <c r="B310" s="386" t="str">
        <f t="shared" si="22"/>
        <v/>
      </c>
      <c r="C310" s="387" t="str">
        <f ca="1">TEXT(IFERROR(INDEX('Overview - Section A'!$A$38:$A$45,MATCH(G310,'Overview - Section A'!$U$38:$U$45,0)),""),"d-mmm-yy") &amp;" to " &amp; TEXT(IFERROR(INDEX('Overview - Section A'!$E$38:$E$45,MATCH(G310,'Overview - Section A'!$U$38:$U$45,0)),""),"d-mmm-yy")</f>
        <v>1-Jul-18 to 31-Dec-18</v>
      </c>
      <c r="D310" s="483"/>
      <c r="E310" s="483"/>
      <c r="F310" s="484" t="str">
        <f t="shared" si="23"/>
        <v/>
      </c>
      <c r="G310" s="485" t="s">
        <v>407</v>
      </c>
      <c r="H310" s="485"/>
      <c r="I310" s="486" t="b">
        <f t="shared" si="24"/>
        <v>1</v>
      </c>
      <c r="J310" s="486" t="b">
        <f t="shared" si="25"/>
        <v>0</v>
      </c>
      <c r="K310" s="486" t="str">
        <f t="shared" si="26"/>
        <v>a1N36000002QbbOEAS</v>
      </c>
      <c r="L310" s="487" t="str">
        <f t="shared" ca="1" si="27"/>
        <v>371-Jul-18 to 31-Dec-18</v>
      </c>
      <c r="M310" s="488" t="s">
        <v>1344</v>
      </c>
      <c r="N310" s="479"/>
      <c r="O310" s="129"/>
      <c r="P310" s="129"/>
      <c r="Q310" s="129"/>
      <c r="AD310" s="480"/>
      <c r="AE310" s="480"/>
      <c r="AF310" s="480"/>
      <c r="AG310" s="480"/>
      <c r="AM310" s="5"/>
      <c r="AN310" s="5"/>
    </row>
    <row r="311" spans="1:40" ht="31.5" x14ac:dyDescent="0.25">
      <c r="A311" s="367">
        <v>37</v>
      </c>
      <c r="B311" s="386" t="str">
        <f t="shared" si="22"/>
        <v/>
      </c>
      <c r="C311" s="387" t="str">
        <f ca="1">TEXT(IFERROR(INDEX('Overview - Section A'!$A$38:$A$45,MATCH(G311,'Overview - Section A'!$U$38:$U$45,0)),""),"d-mmm-yy") &amp;" to " &amp; TEXT(IFERROR(INDEX('Overview - Section A'!$E$38:$E$45,MATCH(G311,'Overview - Section A'!$U$38:$U$45,0)),""),"d-mmm-yy")</f>
        <v>1-Jan-19 to 30-Jun-19</v>
      </c>
      <c r="D311" s="483"/>
      <c r="E311" s="483"/>
      <c r="F311" s="484" t="str">
        <f t="shared" si="23"/>
        <v/>
      </c>
      <c r="G311" s="485" t="s">
        <v>409</v>
      </c>
      <c r="H311" s="485"/>
      <c r="I311" s="486" t="b">
        <f t="shared" si="24"/>
        <v>1</v>
      </c>
      <c r="J311" s="486" t="b">
        <f t="shared" si="25"/>
        <v>0</v>
      </c>
      <c r="K311" s="486" t="str">
        <f t="shared" si="26"/>
        <v>a1N36000002QbbOEAS</v>
      </c>
      <c r="L311" s="487" t="str">
        <f t="shared" ca="1" si="27"/>
        <v>371-Jan-19 to 30-Jun-19</v>
      </c>
      <c r="M311" s="488" t="s">
        <v>1345</v>
      </c>
      <c r="N311" s="479"/>
      <c r="O311" s="129"/>
      <c r="P311" s="129"/>
      <c r="Q311" s="129"/>
      <c r="AD311" s="480"/>
      <c r="AE311" s="480"/>
      <c r="AF311" s="480"/>
      <c r="AG311" s="480"/>
      <c r="AM311" s="5"/>
      <c r="AN311" s="5"/>
    </row>
    <row r="312" spans="1:40" ht="31.5" x14ac:dyDescent="0.25">
      <c r="A312" s="367">
        <v>37</v>
      </c>
      <c r="B312" s="386" t="str">
        <f t="shared" si="22"/>
        <v/>
      </c>
      <c r="C312" s="387" t="str">
        <f ca="1">TEXT(IFERROR(INDEX('Overview - Section A'!$A$38:$A$45,MATCH(G312,'Overview - Section A'!$U$38:$U$45,0)),""),"d-mmm-yy") &amp;" to " &amp; TEXT(IFERROR(INDEX('Overview - Section A'!$E$38:$E$45,MATCH(G312,'Overview - Section A'!$U$38:$U$45,0)),""),"d-mmm-yy")</f>
        <v>1-Jul-19 to 31-Dec-19</v>
      </c>
      <c r="D312" s="483"/>
      <c r="E312" s="483"/>
      <c r="F312" s="484" t="str">
        <f t="shared" si="23"/>
        <v/>
      </c>
      <c r="G312" s="485" t="s">
        <v>411</v>
      </c>
      <c r="H312" s="485"/>
      <c r="I312" s="486" t="b">
        <f t="shared" si="24"/>
        <v>1</v>
      </c>
      <c r="J312" s="486" t="b">
        <f t="shared" si="25"/>
        <v>0</v>
      </c>
      <c r="K312" s="486" t="str">
        <f t="shared" si="26"/>
        <v>a1N36000002QbbOEAS</v>
      </c>
      <c r="L312" s="487" t="str">
        <f t="shared" ca="1" si="27"/>
        <v>371-Jul-19 to 31-Dec-19</v>
      </c>
      <c r="M312" s="488" t="s">
        <v>1346</v>
      </c>
      <c r="N312" s="479"/>
      <c r="O312" s="129"/>
      <c r="P312" s="129"/>
      <c r="Q312" s="129"/>
      <c r="AD312" s="480"/>
      <c r="AE312" s="480"/>
      <c r="AF312" s="480"/>
      <c r="AG312" s="480"/>
      <c r="AM312" s="5"/>
      <c r="AN312" s="5"/>
    </row>
    <row r="313" spans="1:40" ht="31.5" x14ac:dyDescent="0.25">
      <c r="A313" s="367">
        <v>37</v>
      </c>
      <c r="B313" s="386" t="str">
        <f t="shared" si="22"/>
        <v/>
      </c>
      <c r="C313" s="387" t="str">
        <f ca="1">TEXT(IFERROR(INDEX('Overview - Section A'!$A$38:$A$45,MATCH(G313,'Overview - Section A'!$U$38:$U$45,0)),""),"d-mmm-yy") &amp;" to " &amp; TEXT(IFERROR(INDEX('Overview - Section A'!$E$38:$E$45,MATCH(G313,'Overview - Section A'!$U$38:$U$45,0)),""),"d-mmm-yy")</f>
        <v>1-Jan-20 to 30-Jun-20</v>
      </c>
      <c r="D313" s="483"/>
      <c r="E313" s="483"/>
      <c r="F313" s="484" t="str">
        <f t="shared" si="23"/>
        <v/>
      </c>
      <c r="G313" s="485" t="s">
        <v>413</v>
      </c>
      <c r="H313" s="485"/>
      <c r="I313" s="486" t="b">
        <f t="shared" si="24"/>
        <v>1</v>
      </c>
      <c r="J313" s="486" t="b">
        <f t="shared" si="25"/>
        <v>0</v>
      </c>
      <c r="K313" s="486" t="str">
        <f t="shared" si="26"/>
        <v>a1N36000002QbbOEAS</v>
      </c>
      <c r="L313" s="487" t="str">
        <f t="shared" ca="1" si="27"/>
        <v>371-Jan-20 to 30-Jun-20</v>
      </c>
      <c r="M313" s="488" t="s">
        <v>1347</v>
      </c>
      <c r="N313" s="479"/>
      <c r="O313" s="129"/>
      <c r="P313" s="129"/>
      <c r="Q313" s="129"/>
      <c r="AD313" s="480"/>
      <c r="AE313" s="480"/>
      <c r="AF313" s="480"/>
      <c r="AG313" s="480"/>
      <c r="AM313" s="5"/>
      <c r="AN313" s="5"/>
    </row>
    <row r="314" spans="1:40" ht="31.5" x14ac:dyDescent="0.25">
      <c r="A314" s="367">
        <v>37</v>
      </c>
      <c r="B314" s="386" t="str">
        <f t="shared" si="22"/>
        <v/>
      </c>
      <c r="C314" s="387" t="str">
        <f ca="1">TEXT(IFERROR(INDEX('Overview - Section A'!$A$38:$A$45,MATCH(G314,'Overview - Section A'!$U$38:$U$45,0)),""),"d-mmm-yy") &amp;" to " &amp; TEXT(IFERROR(INDEX('Overview - Section A'!$E$38:$E$45,MATCH(G314,'Overview - Section A'!$U$38:$U$45,0)),""),"d-mmm-yy")</f>
        <v>1-Jul-20 to 31-Dec-20</v>
      </c>
      <c r="D314" s="483"/>
      <c r="E314" s="483"/>
      <c r="F314" s="484" t="str">
        <f t="shared" si="23"/>
        <v/>
      </c>
      <c r="G314" s="485" t="s">
        <v>415</v>
      </c>
      <c r="H314" s="485"/>
      <c r="I314" s="486" t="b">
        <f t="shared" si="24"/>
        <v>1</v>
      </c>
      <c r="J314" s="486" t="b">
        <f t="shared" si="25"/>
        <v>0</v>
      </c>
      <c r="K314" s="486" t="str">
        <f t="shared" si="26"/>
        <v>a1N36000002QbbOEAS</v>
      </c>
      <c r="L314" s="487" t="str">
        <f t="shared" ca="1" si="27"/>
        <v>371-Jul-20 to 31-Dec-20</v>
      </c>
      <c r="M314" s="488" t="s">
        <v>1348</v>
      </c>
      <c r="N314" s="479"/>
      <c r="O314" s="129"/>
      <c r="P314" s="129"/>
      <c r="Q314" s="129"/>
      <c r="AD314" s="480"/>
      <c r="AE314" s="480"/>
      <c r="AF314" s="480"/>
      <c r="AG314" s="480"/>
      <c r="AM314" s="5"/>
      <c r="AN314" s="5"/>
    </row>
    <row r="315" spans="1:40" ht="31.5" x14ac:dyDescent="0.25">
      <c r="A315" s="367">
        <v>37</v>
      </c>
      <c r="B315" s="386" t="str">
        <f t="shared" si="22"/>
        <v/>
      </c>
      <c r="C315" s="387" t="str">
        <f ca="1">TEXT(IFERROR(INDEX('Overview - Section A'!$A$38:$A$45,MATCH(G315,'Overview - Section A'!$U$38:$U$45,0)),""),"d-mmm-yy") &amp;" to " &amp; TEXT(IFERROR(INDEX('Overview - Section A'!$E$38:$E$45,MATCH(G315,'Overview - Section A'!$U$38:$U$45,0)),""),"d-mmm-yy")</f>
        <v>1-Jan-21 to 30-Jun-21</v>
      </c>
      <c r="D315" s="483"/>
      <c r="E315" s="483"/>
      <c r="F315" s="484" t="str">
        <f t="shared" si="23"/>
        <v/>
      </c>
      <c r="G315" s="485" t="s">
        <v>417</v>
      </c>
      <c r="H315" s="485"/>
      <c r="I315" s="486" t="b">
        <f t="shared" si="24"/>
        <v>1</v>
      </c>
      <c r="J315" s="486" t="b">
        <f t="shared" si="25"/>
        <v>0</v>
      </c>
      <c r="K315" s="486" t="str">
        <f t="shared" si="26"/>
        <v>a1N36000002QbbOEAS</v>
      </c>
      <c r="L315" s="487" t="str">
        <f t="shared" ca="1" si="27"/>
        <v>371-Jan-21 to 30-Jun-21</v>
      </c>
      <c r="M315" s="488" t="s">
        <v>1349</v>
      </c>
      <c r="N315" s="479"/>
      <c r="O315" s="129"/>
      <c r="P315" s="129"/>
      <c r="Q315" s="129"/>
      <c r="AD315" s="480"/>
      <c r="AE315" s="480"/>
      <c r="AF315" s="480"/>
      <c r="AG315" s="480"/>
      <c r="AM315" s="5"/>
      <c r="AN315" s="5"/>
    </row>
    <row r="316" spans="1:40" ht="31.5" x14ac:dyDescent="0.25">
      <c r="A316" s="367">
        <v>38</v>
      </c>
      <c r="B316" s="386" t="str">
        <f t="shared" si="22"/>
        <v/>
      </c>
      <c r="C316" s="387" t="str">
        <f ca="1">TEXT(IFERROR(INDEX('Overview - Section A'!$A$38:$A$45,MATCH(G316,'Overview - Section A'!$U$38:$U$45,0)),""),"d-mmm-yy") &amp;" to " &amp; TEXT(IFERROR(INDEX('Overview - Section A'!$E$38:$E$45,MATCH(G316,'Overview - Section A'!$U$38:$U$45,0)),""),"d-mmm-yy")</f>
        <v>1-Jul-18 to 31-Dec-18</v>
      </c>
      <c r="D316" s="483"/>
      <c r="E316" s="483"/>
      <c r="F316" s="484" t="str">
        <f t="shared" si="23"/>
        <v/>
      </c>
      <c r="G316" s="485" t="s">
        <v>407</v>
      </c>
      <c r="H316" s="485"/>
      <c r="I316" s="486" t="b">
        <f t="shared" si="24"/>
        <v>1</v>
      </c>
      <c r="J316" s="486" t="b">
        <f t="shared" si="25"/>
        <v>0</v>
      </c>
      <c r="K316" s="486" t="str">
        <f t="shared" si="26"/>
        <v>a1N36000002QbbPEAS</v>
      </c>
      <c r="L316" s="487" t="str">
        <f t="shared" ca="1" si="27"/>
        <v>381-Jul-18 to 31-Dec-18</v>
      </c>
      <c r="M316" s="488" t="s">
        <v>1350</v>
      </c>
      <c r="N316" s="479"/>
      <c r="O316" s="129"/>
      <c r="P316" s="129"/>
      <c r="Q316" s="129"/>
      <c r="AD316" s="480"/>
      <c r="AE316" s="480"/>
      <c r="AF316" s="480"/>
      <c r="AG316" s="480"/>
      <c r="AM316" s="5"/>
      <c r="AN316" s="5"/>
    </row>
    <row r="317" spans="1:40" ht="31.5" x14ac:dyDescent="0.25">
      <c r="A317" s="367">
        <v>38</v>
      </c>
      <c r="B317" s="386" t="str">
        <f t="shared" si="22"/>
        <v/>
      </c>
      <c r="C317" s="387" t="str">
        <f ca="1">TEXT(IFERROR(INDEX('Overview - Section A'!$A$38:$A$45,MATCH(G317,'Overview - Section A'!$U$38:$U$45,0)),""),"d-mmm-yy") &amp;" to " &amp; TEXT(IFERROR(INDEX('Overview - Section A'!$E$38:$E$45,MATCH(G317,'Overview - Section A'!$U$38:$U$45,0)),""),"d-mmm-yy")</f>
        <v>1-Jan-19 to 30-Jun-19</v>
      </c>
      <c r="D317" s="483"/>
      <c r="E317" s="483"/>
      <c r="F317" s="484" t="str">
        <f t="shared" si="23"/>
        <v/>
      </c>
      <c r="G317" s="485" t="s">
        <v>409</v>
      </c>
      <c r="H317" s="485"/>
      <c r="I317" s="486" t="b">
        <f t="shared" si="24"/>
        <v>1</v>
      </c>
      <c r="J317" s="486" t="b">
        <f t="shared" si="25"/>
        <v>0</v>
      </c>
      <c r="K317" s="486" t="str">
        <f t="shared" si="26"/>
        <v>a1N36000002QbbPEAS</v>
      </c>
      <c r="L317" s="487" t="str">
        <f t="shared" ca="1" si="27"/>
        <v>381-Jan-19 to 30-Jun-19</v>
      </c>
      <c r="M317" s="488" t="s">
        <v>1351</v>
      </c>
      <c r="N317" s="479"/>
      <c r="O317" s="129"/>
      <c r="P317" s="129"/>
      <c r="Q317" s="129"/>
      <c r="AD317" s="480"/>
      <c r="AE317" s="480"/>
      <c r="AF317" s="480"/>
      <c r="AG317" s="480"/>
      <c r="AM317" s="5"/>
      <c r="AN317" s="5"/>
    </row>
    <row r="318" spans="1:40" ht="31.5" x14ac:dyDescent="0.25">
      <c r="A318" s="367">
        <v>38</v>
      </c>
      <c r="B318" s="386" t="str">
        <f t="shared" si="22"/>
        <v/>
      </c>
      <c r="C318" s="387" t="str">
        <f ca="1">TEXT(IFERROR(INDEX('Overview - Section A'!$A$38:$A$45,MATCH(G318,'Overview - Section A'!$U$38:$U$45,0)),""),"d-mmm-yy") &amp;" to " &amp; TEXT(IFERROR(INDEX('Overview - Section A'!$E$38:$E$45,MATCH(G318,'Overview - Section A'!$U$38:$U$45,0)),""),"d-mmm-yy")</f>
        <v>1-Jul-19 to 31-Dec-19</v>
      </c>
      <c r="D318" s="483"/>
      <c r="E318" s="483"/>
      <c r="F318" s="484" t="str">
        <f t="shared" si="23"/>
        <v/>
      </c>
      <c r="G318" s="485" t="s">
        <v>411</v>
      </c>
      <c r="H318" s="485"/>
      <c r="I318" s="486" t="b">
        <f t="shared" si="24"/>
        <v>1</v>
      </c>
      <c r="J318" s="486" t="b">
        <f t="shared" si="25"/>
        <v>0</v>
      </c>
      <c r="K318" s="486" t="str">
        <f t="shared" si="26"/>
        <v>a1N36000002QbbPEAS</v>
      </c>
      <c r="L318" s="487" t="str">
        <f t="shared" ca="1" si="27"/>
        <v>381-Jul-19 to 31-Dec-19</v>
      </c>
      <c r="M318" s="488" t="s">
        <v>1352</v>
      </c>
      <c r="N318" s="479"/>
      <c r="O318" s="129"/>
      <c r="P318" s="129"/>
      <c r="Q318" s="129"/>
      <c r="AD318" s="480"/>
      <c r="AE318" s="480"/>
      <c r="AF318" s="480"/>
      <c r="AG318" s="480"/>
      <c r="AM318" s="5"/>
      <c r="AN318" s="5"/>
    </row>
    <row r="319" spans="1:40" ht="31.5" x14ac:dyDescent="0.25">
      <c r="A319" s="367">
        <v>38</v>
      </c>
      <c r="B319" s="386" t="str">
        <f t="shared" si="22"/>
        <v/>
      </c>
      <c r="C319" s="387" t="str">
        <f ca="1">TEXT(IFERROR(INDEX('Overview - Section A'!$A$38:$A$45,MATCH(G319,'Overview - Section A'!$U$38:$U$45,0)),""),"d-mmm-yy") &amp;" to " &amp; TEXT(IFERROR(INDEX('Overview - Section A'!$E$38:$E$45,MATCH(G319,'Overview - Section A'!$U$38:$U$45,0)),""),"d-mmm-yy")</f>
        <v>1-Jan-20 to 30-Jun-20</v>
      </c>
      <c r="D319" s="483"/>
      <c r="E319" s="483"/>
      <c r="F319" s="484" t="str">
        <f t="shared" si="23"/>
        <v/>
      </c>
      <c r="G319" s="485" t="s">
        <v>413</v>
      </c>
      <c r="H319" s="485"/>
      <c r="I319" s="486" t="b">
        <f t="shared" si="24"/>
        <v>1</v>
      </c>
      <c r="J319" s="486" t="b">
        <f t="shared" si="25"/>
        <v>0</v>
      </c>
      <c r="K319" s="486" t="str">
        <f t="shared" si="26"/>
        <v>a1N36000002QbbPEAS</v>
      </c>
      <c r="L319" s="487" t="str">
        <f t="shared" ca="1" si="27"/>
        <v>381-Jan-20 to 30-Jun-20</v>
      </c>
      <c r="M319" s="488" t="s">
        <v>1353</v>
      </c>
      <c r="N319" s="479"/>
      <c r="O319" s="129"/>
      <c r="P319" s="129"/>
      <c r="Q319" s="129"/>
      <c r="AD319" s="480"/>
      <c r="AE319" s="480"/>
      <c r="AF319" s="480"/>
      <c r="AG319" s="480"/>
      <c r="AM319" s="5"/>
      <c r="AN319" s="5"/>
    </row>
    <row r="320" spans="1:40" ht="31.5" x14ac:dyDescent="0.25">
      <c r="A320" s="367">
        <v>38</v>
      </c>
      <c r="B320" s="386" t="str">
        <f t="shared" si="22"/>
        <v/>
      </c>
      <c r="C320" s="387" t="str">
        <f ca="1">TEXT(IFERROR(INDEX('Overview - Section A'!$A$38:$A$45,MATCH(G320,'Overview - Section A'!$U$38:$U$45,0)),""),"d-mmm-yy") &amp;" to " &amp; TEXT(IFERROR(INDEX('Overview - Section A'!$E$38:$E$45,MATCH(G320,'Overview - Section A'!$U$38:$U$45,0)),""),"d-mmm-yy")</f>
        <v>1-Jul-20 to 31-Dec-20</v>
      </c>
      <c r="D320" s="483"/>
      <c r="E320" s="483"/>
      <c r="F320" s="484" t="str">
        <f t="shared" si="23"/>
        <v/>
      </c>
      <c r="G320" s="485" t="s">
        <v>415</v>
      </c>
      <c r="H320" s="485"/>
      <c r="I320" s="486" t="b">
        <f t="shared" si="24"/>
        <v>1</v>
      </c>
      <c r="J320" s="486" t="b">
        <f t="shared" si="25"/>
        <v>0</v>
      </c>
      <c r="K320" s="486" t="str">
        <f t="shared" si="26"/>
        <v>a1N36000002QbbPEAS</v>
      </c>
      <c r="L320" s="487" t="str">
        <f t="shared" ca="1" si="27"/>
        <v>381-Jul-20 to 31-Dec-20</v>
      </c>
      <c r="M320" s="488" t="s">
        <v>1354</v>
      </c>
      <c r="N320" s="479"/>
      <c r="O320" s="129"/>
      <c r="P320" s="129"/>
      <c r="Q320" s="129"/>
      <c r="AD320" s="480"/>
      <c r="AE320" s="480"/>
      <c r="AF320" s="480"/>
      <c r="AG320" s="480"/>
      <c r="AM320" s="5"/>
      <c r="AN320" s="5"/>
    </row>
    <row r="321" spans="1:40" ht="31.5" x14ac:dyDescent="0.25">
      <c r="A321" s="367">
        <v>38</v>
      </c>
      <c r="B321" s="386" t="str">
        <f t="shared" si="22"/>
        <v/>
      </c>
      <c r="C321" s="387" t="str">
        <f ca="1">TEXT(IFERROR(INDEX('Overview - Section A'!$A$38:$A$45,MATCH(G321,'Overview - Section A'!$U$38:$U$45,0)),""),"d-mmm-yy") &amp;" to " &amp; TEXT(IFERROR(INDEX('Overview - Section A'!$E$38:$E$45,MATCH(G321,'Overview - Section A'!$U$38:$U$45,0)),""),"d-mmm-yy")</f>
        <v>1-Jan-21 to 30-Jun-21</v>
      </c>
      <c r="D321" s="483"/>
      <c r="E321" s="483"/>
      <c r="F321" s="484" t="str">
        <f t="shared" si="23"/>
        <v/>
      </c>
      <c r="G321" s="485" t="s">
        <v>417</v>
      </c>
      <c r="H321" s="485"/>
      <c r="I321" s="486" t="b">
        <f t="shared" si="24"/>
        <v>1</v>
      </c>
      <c r="J321" s="486" t="b">
        <f t="shared" si="25"/>
        <v>0</v>
      </c>
      <c r="K321" s="486" t="str">
        <f t="shared" si="26"/>
        <v>a1N36000002QbbPEAS</v>
      </c>
      <c r="L321" s="487" t="str">
        <f t="shared" ca="1" si="27"/>
        <v>381-Jan-21 to 30-Jun-21</v>
      </c>
      <c r="M321" s="488" t="s">
        <v>1355</v>
      </c>
      <c r="N321" s="479"/>
      <c r="O321" s="129"/>
      <c r="P321" s="129"/>
      <c r="Q321" s="129"/>
      <c r="AD321" s="480"/>
      <c r="AE321" s="480"/>
      <c r="AF321" s="480"/>
      <c r="AG321" s="480"/>
      <c r="AM321" s="5"/>
      <c r="AN321" s="5"/>
    </row>
    <row r="322" spans="1:40" ht="31.5" x14ac:dyDescent="0.25">
      <c r="A322" s="367">
        <v>39</v>
      </c>
      <c r="B322" s="386" t="str">
        <f t="shared" si="22"/>
        <v/>
      </c>
      <c r="C322" s="387" t="str">
        <f ca="1">TEXT(IFERROR(INDEX('Overview - Section A'!$A$38:$A$45,MATCH(G322,'Overview - Section A'!$U$38:$U$45,0)),""),"d-mmm-yy") &amp;" to " &amp; TEXT(IFERROR(INDEX('Overview - Section A'!$E$38:$E$45,MATCH(G322,'Overview - Section A'!$U$38:$U$45,0)),""),"d-mmm-yy")</f>
        <v>1-Jul-18 to 31-Dec-18</v>
      </c>
      <c r="D322" s="483"/>
      <c r="E322" s="483"/>
      <c r="F322" s="484" t="str">
        <f t="shared" si="23"/>
        <v/>
      </c>
      <c r="G322" s="485" t="s">
        <v>407</v>
      </c>
      <c r="H322" s="485"/>
      <c r="I322" s="486" t="b">
        <f t="shared" si="24"/>
        <v>1</v>
      </c>
      <c r="J322" s="486" t="b">
        <f t="shared" si="25"/>
        <v>0</v>
      </c>
      <c r="K322" s="486" t="str">
        <f t="shared" si="26"/>
        <v>a1N36000002QbbQEAS</v>
      </c>
      <c r="L322" s="487" t="str">
        <f t="shared" ca="1" si="27"/>
        <v>391-Jul-18 to 31-Dec-18</v>
      </c>
      <c r="M322" s="488" t="s">
        <v>1356</v>
      </c>
      <c r="N322" s="479"/>
      <c r="O322" s="129"/>
      <c r="P322" s="129"/>
      <c r="Q322" s="129"/>
      <c r="AD322" s="480"/>
      <c r="AE322" s="480"/>
      <c r="AF322" s="480"/>
      <c r="AG322" s="480"/>
      <c r="AM322" s="5"/>
      <c r="AN322" s="5"/>
    </row>
    <row r="323" spans="1:40" ht="31.5" x14ac:dyDescent="0.25">
      <c r="A323" s="367">
        <v>39</v>
      </c>
      <c r="B323" s="386" t="str">
        <f t="shared" si="22"/>
        <v/>
      </c>
      <c r="C323" s="387" t="str">
        <f ca="1">TEXT(IFERROR(INDEX('Overview - Section A'!$A$38:$A$45,MATCH(G323,'Overview - Section A'!$U$38:$U$45,0)),""),"d-mmm-yy") &amp;" to " &amp; TEXT(IFERROR(INDEX('Overview - Section A'!$E$38:$E$45,MATCH(G323,'Overview - Section A'!$U$38:$U$45,0)),""),"d-mmm-yy")</f>
        <v>1-Jan-19 to 30-Jun-19</v>
      </c>
      <c r="D323" s="483"/>
      <c r="E323" s="483"/>
      <c r="F323" s="484" t="str">
        <f t="shared" si="23"/>
        <v/>
      </c>
      <c r="G323" s="485" t="s">
        <v>409</v>
      </c>
      <c r="H323" s="485"/>
      <c r="I323" s="486" t="b">
        <f t="shared" si="24"/>
        <v>1</v>
      </c>
      <c r="J323" s="486" t="b">
        <f t="shared" si="25"/>
        <v>0</v>
      </c>
      <c r="K323" s="486" t="str">
        <f t="shared" si="26"/>
        <v>a1N36000002QbbQEAS</v>
      </c>
      <c r="L323" s="487" t="str">
        <f t="shared" ca="1" si="27"/>
        <v>391-Jan-19 to 30-Jun-19</v>
      </c>
      <c r="M323" s="488" t="s">
        <v>1357</v>
      </c>
      <c r="N323" s="479"/>
      <c r="O323" s="129"/>
      <c r="P323" s="129"/>
      <c r="Q323" s="129"/>
      <c r="AD323" s="480"/>
      <c r="AE323" s="480"/>
      <c r="AF323" s="480"/>
      <c r="AG323" s="480"/>
      <c r="AM323" s="5"/>
      <c r="AN323" s="5"/>
    </row>
    <row r="324" spans="1:40" ht="31.5" x14ac:dyDescent="0.25">
      <c r="A324" s="367">
        <v>39</v>
      </c>
      <c r="B324" s="386" t="str">
        <f t="shared" si="22"/>
        <v/>
      </c>
      <c r="C324" s="387" t="str">
        <f ca="1">TEXT(IFERROR(INDEX('Overview - Section A'!$A$38:$A$45,MATCH(G324,'Overview - Section A'!$U$38:$U$45,0)),""),"d-mmm-yy") &amp;" to " &amp; TEXT(IFERROR(INDEX('Overview - Section A'!$E$38:$E$45,MATCH(G324,'Overview - Section A'!$U$38:$U$45,0)),""),"d-mmm-yy")</f>
        <v>1-Jul-19 to 31-Dec-19</v>
      </c>
      <c r="D324" s="483"/>
      <c r="E324" s="483"/>
      <c r="F324" s="484" t="str">
        <f t="shared" si="23"/>
        <v/>
      </c>
      <c r="G324" s="485" t="s">
        <v>411</v>
      </c>
      <c r="H324" s="485"/>
      <c r="I324" s="486" t="b">
        <f t="shared" si="24"/>
        <v>1</v>
      </c>
      <c r="J324" s="486" t="b">
        <f t="shared" si="25"/>
        <v>0</v>
      </c>
      <c r="K324" s="486" t="str">
        <f t="shared" si="26"/>
        <v>a1N36000002QbbQEAS</v>
      </c>
      <c r="L324" s="487" t="str">
        <f t="shared" ca="1" si="27"/>
        <v>391-Jul-19 to 31-Dec-19</v>
      </c>
      <c r="M324" s="488" t="s">
        <v>1358</v>
      </c>
      <c r="N324" s="479"/>
      <c r="O324" s="129"/>
      <c r="P324" s="129"/>
      <c r="Q324" s="129"/>
      <c r="AD324" s="480"/>
      <c r="AE324" s="480"/>
      <c r="AF324" s="480"/>
      <c r="AG324" s="480"/>
      <c r="AM324" s="5"/>
      <c r="AN324" s="5"/>
    </row>
    <row r="325" spans="1:40" ht="31.5" x14ac:dyDescent="0.25">
      <c r="A325" s="367">
        <v>39</v>
      </c>
      <c r="B325" s="386" t="str">
        <f t="shared" si="22"/>
        <v/>
      </c>
      <c r="C325" s="387" t="str">
        <f ca="1">TEXT(IFERROR(INDEX('Overview - Section A'!$A$38:$A$45,MATCH(G325,'Overview - Section A'!$U$38:$U$45,0)),""),"d-mmm-yy") &amp;" to " &amp; TEXT(IFERROR(INDEX('Overview - Section A'!$E$38:$E$45,MATCH(G325,'Overview - Section A'!$U$38:$U$45,0)),""),"d-mmm-yy")</f>
        <v>1-Jan-20 to 30-Jun-20</v>
      </c>
      <c r="D325" s="483"/>
      <c r="E325" s="483"/>
      <c r="F325" s="484" t="str">
        <f t="shared" si="23"/>
        <v/>
      </c>
      <c r="G325" s="485" t="s">
        <v>413</v>
      </c>
      <c r="H325" s="485"/>
      <c r="I325" s="486" t="b">
        <f t="shared" si="24"/>
        <v>1</v>
      </c>
      <c r="J325" s="486" t="b">
        <f t="shared" si="25"/>
        <v>0</v>
      </c>
      <c r="K325" s="486" t="str">
        <f t="shared" si="26"/>
        <v>a1N36000002QbbQEAS</v>
      </c>
      <c r="L325" s="487" t="str">
        <f t="shared" ca="1" si="27"/>
        <v>391-Jan-20 to 30-Jun-20</v>
      </c>
      <c r="M325" s="488" t="s">
        <v>1359</v>
      </c>
      <c r="N325" s="479"/>
      <c r="O325" s="129"/>
      <c r="P325" s="129"/>
      <c r="Q325" s="129"/>
      <c r="AD325" s="480"/>
      <c r="AE325" s="480"/>
      <c r="AF325" s="480"/>
      <c r="AG325" s="480"/>
      <c r="AM325" s="5"/>
      <c r="AN325" s="5"/>
    </row>
    <row r="326" spans="1:40" ht="31.5" x14ac:dyDescent="0.25">
      <c r="A326" s="367">
        <v>39</v>
      </c>
      <c r="B326" s="386" t="str">
        <f t="shared" si="22"/>
        <v/>
      </c>
      <c r="C326" s="387" t="str">
        <f ca="1">TEXT(IFERROR(INDEX('Overview - Section A'!$A$38:$A$45,MATCH(G326,'Overview - Section A'!$U$38:$U$45,0)),""),"d-mmm-yy") &amp;" to " &amp; TEXT(IFERROR(INDEX('Overview - Section A'!$E$38:$E$45,MATCH(G326,'Overview - Section A'!$U$38:$U$45,0)),""),"d-mmm-yy")</f>
        <v>1-Jul-20 to 31-Dec-20</v>
      </c>
      <c r="D326" s="483"/>
      <c r="E326" s="483"/>
      <c r="F326" s="484" t="str">
        <f t="shared" si="23"/>
        <v/>
      </c>
      <c r="G326" s="485" t="s">
        <v>415</v>
      </c>
      <c r="H326" s="485"/>
      <c r="I326" s="486" t="b">
        <f t="shared" si="24"/>
        <v>1</v>
      </c>
      <c r="J326" s="486" t="b">
        <f t="shared" si="25"/>
        <v>0</v>
      </c>
      <c r="K326" s="486" t="str">
        <f t="shared" si="26"/>
        <v>a1N36000002QbbQEAS</v>
      </c>
      <c r="L326" s="487" t="str">
        <f t="shared" ca="1" si="27"/>
        <v>391-Jul-20 to 31-Dec-20</v>
      </c>
      <c r="M326" s="488" t="s">
        <v>1360</v>
      </c>
      <c r="N326" s="479"/>
      <c r="O326" s="129"/>
      <c r="P326" s="129"/>
      <c r="Q326" s="129"/>
      <c r="AD326" s="480"/>
      <c r="AE326" s="480"/>
      <c r="AF326" s="480"/>
      <c r="AG326" s="480"/>
      <c r="AM326" s="5"/>
      <c r="AN326" s="5"/>
    </row>
    <row r="327" spans="1:40" ht="31.5" x14ac:dyDescent="0.25">
      <c r="A327" s="367">
        <v>39</v>
      </c>
      <c r="B327" s="386" t="str">
        <f t="shared" si="22"/>
        <v/>
      </c>
      <c r="C327" s="387" t="str">
        <f ca="1">TEXT(IFERROR(INDEX('Overview - Section A'!$A$38:$A$45,MATCH(G327,'Overview - Section A'!$U$38:$U$45,0)),""),"d-mmm-yy") &amp;" to " &amp; TEXT(IFERROR(INDEX('Overview - Section A'!$E$38:$E$45,MATCH(G327,'Overview - Section A'!$U$38:$U$45,0)),""),"d-mmm-yy")</f>
        <v>1-Jan-21 to 30-Jun-21</v>
      </c>
      <c r="D327" s="483"/>
      <c r="E327" s="483"/>
      <c r="F327" s="484" t="str">
        <f t="shared" si="23"/>
        <v/>
      </c>
      <c r="G327" s="485" t="s">
        <v>417</v>
      </c>
      <c r="H327" s="485"/>
      <c r="I327" s="486" t="b">
        <f t="shared" si="24"/>
        <v>1</v>
      </c>
      <c r="J327" s="486" t="b">
        <f t="shared" si="25"/>
        <v>0</v>
      </c>
      <c r="K327" s="486" t="str">
        <f t="shared" si="26"/>
        <v>a1N36000002QbbQEAS</v>
      </c>
      <c r="L327" s="487" t="str">
        <f t="shared" ca="1" si="27"/>
        <v>391-Jan-21 to 30-Jun-21</v>
      </c>
      <c r="M327" s="488" t="s">
        <v>1361</v>
      </c>
      <c r="N327" s="479"/>
      <c r="O327" s="129"/>
      <c r="P327" s="129"/>
      <c r="Q327" s="129"/>
      <c r="AD327" s="480"/>
      <c r="AE327" s="480"/>
      <c r="AF327" s="480"/>
      <c r="AG327" s="480"/>
      <c r="AM327" s="5"/>
      <c r="AN327" s="5"/>
    </row>
    <row r="328" spans="1:40" ht="31.5" x14ac:dyDescent="0.25">
      <c r="A328" s="367">
        <v>40</v>
      </c>
      <c r="B328" s="386" t="str">
        <f t="shared" si="22"/>
        <v/>
      </c>
      <c r="C328" s="387" t="str">
        <f ca="1">TEXT(IFERROR(INDEX('Overview - Section A'!$A$38:$A$45,MATCH(G328,'Overview - Section A'!$U$38:$U$45,0)),""),"d-mmm-yy") &amp;" to " &amp; TEXT(IFERROR(INDEX('Overview - Section A'!$E$38:$E$45,MATCH(G328,'Overview - Section A'!$U$38:$U$45,0)),""),"d-mmm-yy")</f>
        <v>1-Jul-18 to 31-Dec-18</v>
      </c>
      <c r="D328" s="483"/>
      <c r="E328" s="483"/>
      <c r="F328" s="484" t="str">
        <f t="shared" si="23"/>
        <v/>
      </c>
      <c r="G328" s="485" t="s">
        <v>407</v>
      </c>
      <c r="H328" s="485"/>
      <c r="I328" s="486" t="b">
        <f t="shared" si="24"/>
        <v>1</v>
      </c>
      <c r="J328" s="486" t="b">
        <f t="shared" si="25"/>
        <v>0</v>
      </c>
      <c r="K328" s="486" t="str">
        <f t="shared" si="26"/>
        <v>a1N36000002QbbREAS</v>
      </c>
      <c r="L328" s="487" t="str">
        <f t="shared" ca="1" si="27"/>
        <v>401-Jul-18 to 31-Dec-18</v>
      </c>
      <c r="M328" s="488" t="s">
        <v>1362</v>
      </c>
      <c r="N328" s="479"/>
      <c r="O328" s="129"/>
      <c r="P328" s="129"/>
      <c r="Q328" s="129"/>
      <c r="AD328" s="480"/>
      <c r="AE328" s="480"/>
      <c r="AF328" s="480"/>
      <c r="AG328" s="480"/>
      <c r="AM328" s="5"/>
      <c r="AN328" s="5"/>
    </row>
    <row r="329" spans="1:40" ht="31.5" x14ac:dyDescent="0.25">
      <c r="A329" s="367">
        <v>40</v>
      </c>
      <c r="B329" s="386" t="str">
        <f t="shared" si="22"/>
        <v/>
      </c>
      <c r="C329" s="387" t="str">
        <f ca="1">TEXT(IFERROR(INDEX('Overview - Section A'!$A$38:$A$45,MATCH(G329,'Overview - Section A'!$U$38:$U$45,0)),""),"d-mmm-yy") &amp;" to " &amp; TEXT(IFERROR(INDEX('Overview - Section A'!$E$38:$E$45,MATCH(G329,'Overview - Section A'!$U$38:$U$45,0)),""),"d-mmm-yy")</f>
        <v>1-Jan-19 to 30-Jun-19</v>
      </c>
      <c r="D329" s="483"/>
      <c r="E329" s="483"/>
      <c r="F329" s="484" t="str">
        <f t="shared" si="23"/>
        <v/>
      </c>
      <c r="G329" s="485" t="s">
        <v>409</v>
      </c>
      <c r="H329" s="485"/>
      <c r="I329" s="486" t="b">
        <f t="shared" si="24"/>
        <v>1</v>
      </c>
      <c r="J329" s="486" t="b">
        <f t="shared" si="25"/>
        <v>0</v>
      </c>
      <c r="K329" s="486" t="str">
        <f t="shared" si="26"/>
        <v>a1N36000002QbbREAS</v>
      </c>
      <c r="L329" s="487" t="str">
        <f t="shared" ca="1" si="27"/>
        <v>401-Jan-19 to 30-Jun-19</v>
      </c>
      <c r="M329" s="488" t="s">
        <v>1363</v>
      </c>
      <c r="N329" s="479"/>
      <c r="O329" s="129"/>
      <c r="P329" s="129"/>
      <c r="Q329" s="129"/>
      <c r="AD329" s="480"/>
      <c r="AE329" s="480"/>
      <c r="AF329" s="480"/>
      <c r="AG329" s="480"/>
      <c r="AM329" s="5"/>
      <c r="AN329" s="5"/>
    </row>
    <row r="330" spans="1:40" ht="31.5" x14ac:dyDescent="0.25">
      <c r="A330" s="367">
        <v>40</v>
      </c>
      <c r="B330" s="386" t="str">
        <f t="shared" si="22"/>
        <v/>
      </c>
      <c r="C330" s="387" t="str">
        <f ca="1">TEXT(IFERROR(INDEX('Overview - Section A'!$A$38:$A$45,MATCH(G330,'Overview - Section A'!$U$38:$U$45,0)),""),"d-mmm-yy") &amp;" to " &amp; TEXT(IFERROR(INDEX('Overview - Section A'!$E$38:$E$45,MATCH(G330,'Overview - Section A'!$U$38:$U$45,0)),""),"d-mmm-yy")</f>
        <v>1-Jul-19 to 31-Dec-19</v>
      </c>
      <c r="D330" s="483"/>
      <c r="E330" s="483"/>
      <c r="F330" s="484" t="str">
        <f t="shared" si="23"/>
        <v/>
      </c>
      <c r="G330" s="485" t="s">
        <v>411</v>
      </c>
      <c r="H330" s="485"/>
      <c r="I330" s="486" t="b">
        <f t="shared" si="24"/>
        <v>1</v>
      </c>
      <c r="J330" s="486" t="b">
        <f t="shared" si="25"/>
        <v>0</v>
      </c>
      <c r="K330" s="486" t="str">
        <f t="shared" si="26"/>
        <v>a1N36000002QbbREAS</v>
      </c>
      <c r="L330" s="487" t="str">
        <f t="shared" ca="1" si="27"/>
        <v>401-Jul-19 to 31-Dec-19</v>
      </c>
      <c r="M330" s="488" t="s">
        <v>1364</v>
      </c>
      <c r="N330" s="479"/>
      <c r="O330" s="129"/>
      <c r="P330" s="129"/>
      <c r="Q330" s="129"/>
      <c r="AD330" s="480"/>
      <c r="AE330" s="480"/>
      <c r="AF330" s="480"/>
      <c r="AG330" s="480"/>
      <c r="AM330" s="5"/>
      <c r="AN330" s="5"/>
    </row>
    <row r="331" spans="1:40" ht="31.5" x14ac:dyDescent="0.25">
      <c r="A331" s="367">
        <v>40</v>
      </c>
      <c r="B331" s="386" t="str">
        <f t="shared" si="22"/>
        <v/>
      </c>
      <c r="C331" s="387" t="str">
        <f ca="1">TEXT(IFERROR(INDEX('Overview - Section A'!$A$38:$A$45,MATCH(G331,'Overview - Section A'!$U$38:$U$45,0)),""),"d-mmm-yy") &amp;" to " &amp; TEXT(IFERROR(INDEX('Overview - Section A'!$E$38:$E$45,MATCH(G331,'Overview - Section A'!$U$38:$U$45,0)),""),"d-mmm-yy")</f>
        <v>1-Jan-20 to 30-Jun-20</v>
      </c>
      <c r="D331" s="483"/>
      <c r="E331" s="483"/>
      <c r="F331" s="484" t="str">
        <f t="shared" si="23"/>
        <v/>
      </c>
      <c r="G331" s="485" t="s">
        <v>413</v>
      </c>
      <c r="H331" s="485"/>
      <c r="I331" s="486" t="b">
        <f t="shared" si="24"/>
        <v>1</v>
      </c>
      <c r="J331" s="486" t="b">
        <f t="shared" si="25"/>
        <v>0</v>
      </c>
      <c r="K331" s="486" t="str">
        <f t="shared" si="26"/>
        <v>a1N36000002QbbREAS</v>
      </c>
      <c r="L331" s="487" t="str">
        <f t="shared" ca="1" si="27"/>
        <v>401-Jan-20 to 30-Jun-20</v>
      </c>
      <c r="M331" s="488" t="s">
        <v>1365</v>
      </c>
      <c r="N331" s="479"/>
      <c r="O331" s="129"/>
      <c r="P331" s="129"/>
      <c r="Q331" s="129"/>
      <c r="AD331" s="480"/>
      <c r="AE331" s="480"/>
      <c r="AF331" s="480"/>
      <c r="AG331" s="480"/>
      <c r="AM331" s="5"/>
      <c r="AN331" s="5"/>
    </row>
    <row r="332" spans="1:40" ht="31.5" x14ac:dyDescent="0.25">
      <c r="A332" s="367">
        <v>40</v>
      </c>
      <c r="B332" s="386" t="str">
        <f t="shared" si="22"/>
        <v/>
      </c>
      <c r="C332" s="387" t="str">
        <f ca="1">TEXT(IFERROR(INDEX('Overview - Section A'!$A$38:$A$45,MATCH(G332,'Overview - Section A'!$U$38:$U$45,0)),""),"d-mmm-yy") &amp;" to " &amp; TEXT(IFERROR(INDEX('Overview - Section A'!$E$38:$E$45,MATCH(G332,'Overview - Section A'!$U$38:$U$45,0)),""),"d-mmm-yy")</f>
        <v>1-Jul-20 to 31-Dec-20</v>
      </c>
      <c r="D332" s="483"/>
      <c r="E332" s="483"/>
      <c r="F332" s="484" t="str">
        <f t="shared" si="23"/>
        <v/>
      </c>
      <c r="G332" s="485" t="s">
        <v>415</v>
      </c>
      <c r="H332" s="485"/>
      <c r="I332" s="486" t="b">
        <f t="shared" si="24"/>
        <v>1</v>
      </c>
      <c r="J332" s="486" t="b">
        <f t="shared" si="25"/>
        <v>0</v>
      </c>
      <c r="K332" s="486" t="str">
        <f t="shared" si="26"/>
        <v>a1N36000002QbbREAS</v>
      </c>
      <c r="L332" s="487" t="str">
        <f t="shared" ca="1" si="27"/>
        <v>401-Jul-20 to 31-Dec-20</v>
      </c>
      <c r="M332" s="488" t="s">
        <v>1366</v>
      </c>
      <c r="N332" s="479"/>
      <c r="O332" s="129"/>
      <c r="P332" s="129"/>
      <c r="Q332" s="129"/>
      <c r="AD332" s="480"/>
      <c r="AE332" s="480"/>
      <c r="AF332" s="480"/>
      <c r="AG332" s="480"/>
      <c r="AM332" s="5"/>
      <c r="AN332" s="5"/>
    </row>
    <row r="333" spans="1:40" ht="31.5" x14ac:dyDescent="0.25">
      <c r="A333" s="367">
        <v>40</v>
      </c>
      <c r="B333" s="386" t="str">
        <f t="shared" si="22"/>
        <v/>
      </c>
      <c r="C333" s="387" t="str">
        <f ca="1">TEXT(IFERROR(INDEX('Overview - Section A'!$A$38:$A$45,MATCH(G333,'Overview - Section A'!$U$38:$U$45,0)),""),"d-mmm-yy") &amp;" to " &amp; TEXT(IFERROR(INDEX('Overview - Section A'!$E$38:$E$45,MATCH(G333,'Overview - Section A'!$U$38:$U$45,0)),""),"d-mmm-yy")</f>
        <v>1-Jan-21 to 30-Jun-21</v>
      </c>
      <c r="D333" s="483"/>
      <c r="E333" s="483"/>
      <c r="F333" s="484" t="str">
        <f t="shared" si="23"/>
        <v/>
      </c>
      <c r="G333" s="485" t="s">
        <v>417</v>
      </c>
      <c r="H333" s="485"/>
      <c r="I333" s="486" t="b">
        <f t="shared" si="24"/>
        <v>1</v>
      </c>
      <c r="J333" s="486" t="b">
        <f t="shared" si="25"/>
        <v>0</v>
      </c>
      <c r="K333" s="486" t="str">
        <f t="shared" si="26"/>
        <v>a1N36000002QbbREAS</v>
      </c>
      <c r="L333" s="487" t="str">
        <f t="shared" ca="1" si="27"/>
        <v>401-Jan-21 to 30-Jun-21</v>
      </c>
      <c r="M333" s="488" t="s">
        <v>1367</v>
      </c>
      <c r="N333" s="479"/>
      <c r="O333" s="129"/>
      <c r="P333" s="129"/>
      <c r="Q333" s="129"/>
      <c r="AD333" s="480"/>
      <c r="AE333" s="480"/>
      <c r="AF333" s="480"/>
      <c r="AG333" s="480"/>
      <c r="AM333" s="5"/>
      <c r="AN333" s="5"/>
    </row>
    <row r="334" spans="1:40" ht="31.5" x14ac:dyDescent="0.25">
      <c r="A334" s="367">
        <v>41</v>
      </c>
      <c r="B334" s="386" t="str">
        <f t="shared" si="22"/>
        <v/>
      </c>
      <c r="C334" s="387" t="str">
        <f ca="1">TEXT(IFERROR(INDEX('Overview - Section A'!$A$38:$A$45,MATCH(G334,'Overview - Section A'!$U$38:$U$45,0)),""),"d-mmm-yy") &amp;" to " &amp; TEXT(IFERROR(INDEX('Overview - Section A'!$E$38:$E$45,MATCH(G334,'Overview - Section A'!$U$38:$U$45,0)),""),"d-mmm-yy")</f>
        <v>1-Jul-18 to 31-Dec-18</v>
      </c>
      <c r="D334" s="483"/>
      <c r="E334" s="483"/>
      <c r="F334" s="484" t="str">
        <f t="shared" si="23"/>
        <v/>
      </c>
      <c r="G334" s="485" t="s">
        <v>407</v>
      </c>
      <c r="H334" s="485"/>
      <c r="I334" s="486" t="b">
        <f t="shared" si="24"/>
        <v>1</v>
      </c>
      <c r="J334" s="486" t="b">
        <f t="shared" si="25"/>
        <v>0</v>
      </c>
      <c r="K334" s="486" t="str">
        <f t="shared" si="26"/>
        <v>a1N36000002QbbSEAS</v>
      </c>
      <c r="L334" s="487" t="str">
        <f t="shared" ca="1" si="27"/>
        <v>411-Jul-18 to 31-Dec-18</v>
      </c>
      <c r="M334" s="488" t="s">
        <v>1368</v>
      </c>
      <c r="N334" s="479"/>
      <c r="O334" s="129"/>
      <c r="P334" s="129"/>
      <c r="Q334" s="129"/>
      <c r="AD334" s="480"/>
      <c r="AE334" s="480"/>
      <c r="AF334" s="480"/>
      <c r="AG334" s="480"/>
      <c r="AM334" s="5"/>
      <c r="AN334" s="5"/>
    </row>
    <row r="335" spans="1:40" ht="31.5" x14ac:dyDescent="0.25">
      <c r="A335" s="367">
        <v>41</v>
      </c>
      <c r="B335" s="386" t="str">
        <f t="shared" si="22"/>
        <v/>
      </c>
      <c r="C335" s="387" t="str">
        <f ca="1">TEXT(IFERROR(INDEX('Overview - Section A'!$A$38:$A$45,MATCH(G335,'Overview - Section A'!$U$38:$U$45,0)),""),"d-mmm-yy") &amp;" to " &amp; TEXT(IFERROR(INDEX('Overview - Section A'!$E$38:$E$45,MATCH(G335,'Overview - Section A'!$U$38:$U$45,0)),""),"d-mmm-yy")</f>
        <v>1-Jan-19 to 30-Jun-19</v>
      </c>
      <c r="D335" s="483"/>
      <c r="E335" s="483"/>
      <c r="F335" s="484" t="str">
        <f t="shared" si="23"/>
        <v/>
      </c>
      <c r="G335" s="485" t="s">
        <v>409</v>
      </c>
      <c r="H335" s="485"/>
      <c r="I335" s="486" t="b">
        <f t="shared" si="24"/>
        <v>1</v>
      </c>
      <c r="J335" s="486" t="b">
        <f t="shared" si="25"/>
        <v>0</v>
      </c>
      <c r="K335" s="486" t="str">
        <f t="shared" si="26"/>
        <v>a1N36000002QbbSEAS</v>
      </c>
      <c r="L335" s="487" t="str">
        <f t="shared" ca="1" si="27"/>
        <v>411-Jan-19 to 30-Jun-19</v>
      </c>
      <c r="M335" s="488" t="s">
        <v>1369</v>
      </c>
      <c r="N335" s="479"/>
      <c r="O335" s="129"/>
      <c r="P335" s="129"/>
      <c r="Q335" s="129"/>
      <c r="AD335" s="480"/>
      <c r="AE335" s="480"/>
      <c r="AF335" s="480"/>
      <c r="AG335" s="480"/>
      <c r="AM335" s="5"/>
      <c r="AN335" s="5"/>
    </row>
    <row r="336" spans="1:40" ht="31.5" x14ac:dyDescent="0.25">
      <c r="A336" s="367">
        <v>41</v>
      </c>
      <c r="B336" s="386" t="str">
        <f t="shared" si="22"/>
        <v/>
      </c>
      <c r="C336" s="387" t="str">
        <f ca="1">TEXT(IFERROR(INDEX('Overview - Section A'!$A$38:$A$45,MATCH(G336,'Overview - Section A'!$U$38:$U$45,0)),""),"d-mmm-yy") &amp;" to " &amp; TEXT(IFERROR(INDEX('Overview - Section A'!$E$38:$E$45,MATCH(G336,'Overview - Section A'!$U$38:$U$45,0)),""),"d-mmm-yy")</f>
        <v>1-Jul-19 to 31-Dec-19</v>
      </c>
      <c r="D336" s="483"/>
      <c r="E336" s="483"/>
      <c r="F336" s="484" t="str">
        <f t="shared" si="23"/>
        <v/>
      </c>
      <c r="G336" s="485" t="s">
        <v>411</v>
      </c>
      <c r="H336" s="485"/>
      <c r="I336" s="486" t="b">
        <f t="shared" si="24"/>
        <v>1</v>
      </c>
      <c r="J336" s="486" t="b">
        <f t="shared" si="25"/>
        <v>0</v>
      </c>
      <c r="K336" s="486" t="str">
        <f t="shared" si="26"/>
        <v>a1N36000002QbbSEAS</v>
      </c>
      <c r="L336" s="487" t="str">
        <f t="shared" ca="1" si="27"/>
        <v>411-Jul-19 to 31-Dec-19</v>
      </c>
      <c r="M336" s="488" t="s">
        <v>1370</v>
      </c>
      <c r="N336" s="479"/>
      <c r="O336" s="129"/>
      <c r="P336" s="129"/>
      <c r="Q336" s="129"/>
      <c r="AD336" s="480"/>
      <c r="AE336" s="480"/>
      <c r="AF336" s="480"/>
      <c r="AG336" s="480"/>
      <c r="AM336" s="5"/>
      <c r="AN336" s="5"/>
    </row>
    <row r="337" spans="1:40" ht="31.5" x14ac:dyDescent="0.25">
      <c r="A337" s="367">
        <v>41</v>
      </c>
      <c r="B337" s="386" t="str">
        <f t="shared" si="22"/>
        <v/>
      </c>
      <c r="C337" s="387" t="str">
        <f ca="1">TEXT(IFERROR(INDEX('Overview - Section A'!$A$38:$A$45,MATCH(G337,'Overview - Section A'!$U$38:$U$45,0)),""),"d-mmm-yy") &amp;" to " &amp; TEXT(IFERROR(INDEX('Overview - Section A'!$E$38:$E$45,MATCH(G337,'Overview - Section A'!$U$38:$U$45,0)),""),"d-mmm-yy")</f>
        <v>1-Jan-20 to 30-Jun-20</v>
      </c>
      <c r="D337" s="483"/>
      <c r="E337" s="483"/>
      <c r="F337" s="484" t="str">
        <f t="shared" si="23"/>
        <v/>
      </c>
      <c r="G337" s="485" t="s">
        <v>413</v>
      </c>
      <c r="H337" s="485"/>
      <c r="I337" s="486" t="b">
        <f t="shared" si="24"/>
        <v>1</v>
      </c>
      <c r="J337" s="486" t="b">
        <f t="shared" si="25"/>
        <v>0</v>
      </c>
      <c r="K337" s="486" t="str">
        <f t="shared" si="26"/>
        <v>a1N36000002QbbSEAS</v>
      </c>
      <c r="L337" s="487" t="str">
        <f t="shared" ca="1" si="27"/>
        <v>411-Jan-20 to 30-Jun-20</v>
      </c>
      <c r="M337" s="488" t="s">
        <v>1371</v>
      </c>
      <c r="N337" s="479"/>
      <c r="O337" s="129"/>
      <c r="P337" s="129"/>
      <c r="Q337" s="129"/>
      <c r="AD337" s="480"/>
      <c r="AE337" s="480"/>
      <c r="AF337" s="480"/>
      <c r="AG337" s="480"/>
      <c r="AM337" s="5"/>
      <c r="AN337" s="5"/>
    </row>
    <row r="338" spans="1:40" ht="31.5" x14ac:dyDescent="0.25">
      <c r="A338" s="367">
        <v>41</v>
      </c>
      <c r="B338" s="386" t="str">
        <f t="shared" si="22"/>
        <v/>
      </c>
      <c r="C338" s="387" t="str">
        <f ca="1">TEXT(IFERROR(INDEX('Overview - Section A'!$A$38:$A$45,MATCH(G338,'Overview - Section A'!$U$38:$U$45,0)),""),"d-mmm-yy") &amp;" to " &amp; TEXT(IFERROR(INDEX('Overview - Section A'!$E$38:$E$45,MATCH(G338,'Overview - Section A'!$U$38:$U$45,0)),""),"d-mmm-yy")</f>
        <v>1-Jul-20 to 31-Dec-20</v>
      </c>
      <c r="D338" s="483"/>
      <c r="E338" s="483"/>
      <c r="F338" s="484" t="str">
        <f t="shared" si="23"/>
        <v/>
      </c>
      <c r="G338" s="485" t="s">
        <v>415</v>
      </c>
      <c r="H338" s="485"/>
      <c r="I338" s="486" t="b">
        <f t="shared" si="24"/>
        <v>1</v>
      </c>
      <c r="J338" s="486" t="b">
        <f t="shared" si="25"/>
        <v>0</v>
      </c>
      <c r="K338" s="486" t="str">
        <f t="shared" si="26"/>
        <v>a1N36000002QbbSEAS</v>
      </c>
      <c r="L338" s="487" t="str">
        <f t="shared" ca="1" si="27"/>
        <v>411-Jul-20 to 31-Dec-20</v>
      </c>
      <c r="M338" s="488" t="s">
        <v>1372</v>
      </c>
      <c r="N338" s="479"/>
      <c r="O338" s="129"/>
      <c r="P338" s="129"/>
      <c r="Q338" s="129"/>
      <c r="AD338" s="480"/>
      <c r="AE338" s="480"/>
      <c r="AF338" s="480"/>
      <c r="AG338" s="480"/>
      <c r="AM338" s="5"/>
      <c r="AN338" s="5"/>
    </row>
    <row r="339" spans="1:40" ht="31.5" x14ac:dyDescent="0.25">
      <c r="A339" s="367">
        <v>41</v>
      </c>
      <c r="B339" s="386" t="str">
        <f t="shared" si="22"/>
        <v/>
      </c>
      <c r="C339" s="387" t="str">
        <f ca="1">TEXT(IFERROR(INDEX('Overview - Section A'!$A$38:$A$45,MATCH(G339,'Overview - Section A'!$U$38:$U$45,0)),""),"d-mmm-yy") &amp;" to " &amp; TEXT(IFERROR(INDEX('Overview - Section A'!$E$38:$E$45,MATCH(G339,'Overview - Section A'!$U$38:$U$45,0)),""),"d-mmm-yy")</f>
        <v>1-Jan-21 to 30-Jun-21</v>
      </c>
      <c r="D339" s="483"/>
      <c r="E339" s="483"/>
      <c r="F339" s="484" t="str">
        <f t="shared" si="23"/>
        <v/>
      </c>
      <c r="G339" s="485" t="s">
        <v>417</v>
      </c>
      <c r="H339" s="485"/>
      <c r="I339" s="486" t="b">
        <f t="shared" si="24"/>
        <v>1</v>
      </c>
      <c r="J339" s="486" t="b">
        <f t="shared" si="25"/>
        <v>0</v>
      </c>
      <c r="K339" s="486" t="str">
        <f t="shared" si="26"/>
        <v>a1N36000002QbbSEAS</v>
      </c>
      <c r="L339" s="487" t="str">
        <f t="shared" ca="1" si="27"/>
        <v>411-Jan-21 to 30-Jun-21</v>
      </c>
      <c r="M339" s="488" t="s">
        <v>1373</v>
      </c>
      <c r="N339" s="479"/>
      <c r="O339" s="129"/>
      <c r="P339" s="129"/>
      <c r="Q339" s="129"/>
      <c r="AD339" s="480"/>
      <c r="AE339" s="480"/>
      <c r="AF339" s="480"/>
      <c r="AG339" s="480"/>
      <c r="AM339" s="5"/>
      <c r="AN339" s="5"/>
    </row>
    <row r="340" spans="1:40" ht="31.5" x14ac:dyDescent="0.25">
      <c r="A340" s="367">
        <v>42</v>
      </c>
      <c r="B340" s="386" t="str">
        <f t="shared" si="22"/>
        <v/>
      </c>
      <c r="C340" s="387" t="str">
        <f ca="1">TEXT(IFERROR(INDEX('Overview - Section A'!$A$38:$A$45,MATCH(G340,'Overview - Section A'!$U$38:$U$45,0)),""),"d-mmm-yy") &amp;" to " &amp; TEXT(IFERROR(INDEX('Overview - Section A'!$E$38:$E$45,MATCH(G340,'Overview - Section A'!$U$38:$U$45,0)),""),"d-mmm-yy")</f>
        <v>1-Jul-18 to 31-Dec-18</v>
      </c>
      <c r="D340" s="483"/>
      <c r="E340" s="483"/>
      <c r="F340" s="484" t="str">
        <f t="shared" si="23"/>
        <v/>
      </c>
      <c r="G340" s="485" t="s">
        <v>407</v>
      </c>
      <c r="H340" s="485"/>
      <c r="I340" s="486" t="b">
        <f t="shared" si="24"/>
        <v>1</v>
      </c>
      <c r="J340" s="486" t="b">
        <f t="shared" si="25"/>
        <v>0</v>
      </c>
      <c r="K340" s="486" t="str">
        <f t="shared" si="26"/>
        <v>a1N36000002QbbTEAS</v>
      </c>
      <c r="L340" s="487" t="str">
        <f t="shared" ca="1" si="27"/>
        <v>421-Jul-18 to 31-Dec-18</v>
      </c>
      <c r="M340" s="488" t="s">
        <v>1374</v>
      </c>
      <c r="N340" s="479"/>
      <c r="O340" s="129"/>
      <c r="P340" s="129"/>
      <c r="Q340" s="129"/>
      <c r="AD340" s="480"/>
      <c r="AE340" s="480"/>
      <c r="AF340" s="480"/>
      <c r="AG340" s="480"/>
      <c r="AM340" s="5"/>
      <c r="AN340" s="5"/>
    </row>
    <row r="341" spans="1:40" ht="31.5" x14ac:dyDescent="0.25">
      <c r="A341" s="367">
        <v>42</v>
      </c>
      <c r="B341" s="386" t="str">
        <f t="shared" si="22"/>
        <v/>
      </c>
      <c r="C341" s="387" t="str">
        <f ca="1">TEXT(IFERROR(INDEX('Overview - Section A'!$A$38:$A$45,MATCH(G341,'Overview - Section A'!$U$38:$U$45,0)),""),"d-mmm-yy") &amp;" to " &amp; TEXT(IFERROR(INDEX('Overview - Section A'!$E$38:$E$45,MATCH(G341,'Overview - Section A'!$U$38:$U$45,0)),""),"d-mmm-yy")</f>
        <v>1-Jan-19 to 30-Jun-19</v>
      </c>
      <c r="D341" s="483"/>
      <c r="E341" s="483"/>
      <c r="F341" s="484" t="str">
        <f t="shared" si="23"/>
        <v/>
      </c>
      <c r="G341" s="485" t="s">
        <v>409</v>
      </c>
      <c r="H341" s="485"/>
      <c r="I341" s="486" t="b">
        <f t="shared" si="24"/>
        <v>1</v>
      </c>
      <c r="J341" s="486" t="b">
        <f t="shared" si="25"/>
        <v>0</v>
      </c>
      <c r="K341" s="486" t="str">
        <f t="shared" si="26"/>
        <v>a1N36000002QbbTEAS</v>
      </c>
      <c r="L341" s="487" t="str">
        <f t="shared" ca="1" si="27"/>
        <v>421-Jan-19 to 30-Jun-19</v>
      </c>
      <c r="M341" s="488" t="s">
        <v>1375</v>
      </c>
      <c r="N341" s="479"/>
      <c r="O341" s="129"/>
      <c r="P341" s="129"/>
      <c r="Q341" s="129"/>
      <c r="AD341" s="480"/>
      <c r="AE341" s="480"/>
      <c r="AF341" s="480"/>
      <c r="AG341" s="480"/>
      <c r="AM341" s="5"/>
      <c r="AN341" s="5"/>
    </row>
    <row r="342" spans="1:40" ht="31.5" x14ac:dyDescent="0.25">
      <c r="A342" s="367">
        <v>42</v>
      </c>
      <c r="B342" s="386" t="str">
        <f t="shared" si="22"/>
        <v/>
      </c>
      <c r="C342" s="387" t="str">
        <f ca="1">TEXT(IFERROR(INDEX('Overview - Section A'!$A$38:$A$45,MATCH(G342,'Overview - Section A'!$U$38:$U$45,0)),""),"d-mmm-yy") &amp;" to " &amp; TEXT(IFERROR(INDEX('Overview - Section A'!$E$38:$E$45,MATCH(G342,'Overview - Section A'!$U$38:$U$45,0)),""),"d-mmm-yy")</f>
        <v>1-Jul-19 to 31-Dec-19</v>
      </c>
      <c r="D342" s="483"/>
      <c r="E342" s="483"/>
      <c r="F342" s="484" t="str">
        <f t="shared" si="23"/>
        <v/>
      </c>
      <c r="G342" s="485" t="s">
        <v>411</v>
      </c>
      <c r="H342" s="485"/>
      <c r="I342" s="486" t="b">
        <f t="shared" si="24"/>
        <v>1</v>
      </c>
      <c r="J342" s="486" t="b">
        <f t="shared" si="25"/>
        <v>0</v>
      </c>
      <c r="K342" s="486" t="str">
        <f t="shared" si="26"/>
        <v>a1N36000002QbbTEAS</v>
      </c>
      <c r="L342" s="487" t="str">
        <f t="shared" ca="1" si="27"/>
        <v>421-Jul-19 to 31-Dec-19</v>
      </c>
      <c r="M342" s="488" t="s">
        <v>1376</v>
      </c>
      <c r="N342" s="479"/>
      <c r="O342" s="129"/>
      <c r="P342" s="129"/>
      <c r="Q342" s="129"/>
      <c r="AD342" s="480"/>
      <c r="AE342" s="480"/>
      <c r="AF342" s="480"/>
      <c r="AG342" s="480"/>
      <c r="AM342" s="5"/>
      <c r="AN342" s="5"/>
    </row>
    <row r="343" spans="1:40" ht="31.5" x14ac:dyDescent="0.25">
      <c r="A343" s="367">
        <v>42</v>
      </c>
      <c r="B343" s="386" t="str">
        <f t="shared" si="22"/>
        <v/>
      </c>
      <c r="C343" s="387" t="str">
        <f ca="1">TEXT(IFERROR(INDEX('Overview - Section A'!$A$38:$A$45,MATCH(G343,'Overview - Section A'!$U$38:$U$45,0)),""),"d-mmm-yy") &amp;" to " &amp; TEXT(IFERROR(INDEX('Overview - Section A'!$E$38:$E$45,MATCH(G343,'Overview - Section A'!$U$38:$U$45,0)),""),"d-mmm-yy")</f>
        <v>1-Jan-20 to 30-Jun-20</v>
      </c>
      <c r="D343" s="483"/>
      <c r="E343" s="483"/>
      <c r="F343" s="484" t="str">
        <f t="shared" si="23"/>
        <v/>
      </c>
      <c r="G343" s="485" t="s">
        <v>413</v>
      </c>
      <c r="H343" s="485"/>
      <c r="I343" s="486" t="b">
        <f t="shared" si="24"/>
        <v>1</v>
      </c>
      <c r="J343" s="486" t="b">
        <f t="shared" si="25"/>
        <v>0</v>
      </c>
      <c r="K343" s="486" t="str">
        <f t="shared" si="26"/>
        <v>a1N36000002QbbTEAS</v>
      </c>
      <c r="L343" s="487" t="str">
        <f t="shared" ca="1" si="27"/>
        <v>421-Jan-20 to 30-Jun-20</v>
      </c>
      <c r="M343" s="488" t="s">
        <v>1377</v>
      </c>
      <c r="N343" s="479"/>
      <c r="O343" s="129"/>
      <c r="P343" s="129"/>
      <c r="Q343" s="129"/>
      <c r="AD343" s="480"/>
      <c r="AE343" s="480"/>
      <c r="AF343" s="480"/>
      <c r="AG343" s="480"/>
      <c r="AM343" s="5"/>
      <c r="AN343" s="5"/>
    </row>
    <row r="344" spans="1:40" ht="31.5" x14ac:dyDescent="0.25">
      <c r="A344" s="367">
        <v>42</v>
      </c>
      <c r="B344" s="386" t="str">
        <f t="shared" si="22"/>
        <v/>
      </c>
      <c r="C344" s="387" t="str">
        <f ca="1">TEXT(IFERROR(INDEX('Overview - Section A'!$A$38:$A$45,MATCH(G344,'Overview - Section A'!$U$38:$U$45,0)),""),"d-mmm-yy") &amp;" to " &amp; TEXT(IFERROR(INDEX('Overview - Section A'!$E$38:$E$45,MATCH(G344,'Overview - Section A'!$U$38:$U$45,0)),""),"d-mmm-yy")</f>
        <v>1-Jul-20 to 31-Dec-20</v>
      </c>
      <c r="D344" s="483"/>
      <c r="E344" s="483"/>
      <c r="F344" s="484" t="str">
        <f t="shared" si="23"/>
        <v/>
      </c>
      <c r="G344" s="485" t="s">
        <v>415</v>
      </c>
      <c r="H344" s="485"/>
      <c r="I344" s="486" t="b">
        <f t="shared" si="24"/>
        <v>1</v>
      </c>
      <c r="J344" s="486" t="b">
        <f t="shared" si="25"/>
        <v>0</v>
      </c>
      <c r="K344" s="486" t="str">
        <f t="shared" si="26"/>
        <v>a1N36000002QbbTEAS</v>
      </c>
      <c r="L344" s="487" t="str">
        <f t="shared" ca="1" si="27"/>
        <v>421-Jul-20 to 31-Dec-20</v>
      </c>
      <c r="M344" s="488" t="s">
        <v>1378</v>
      </c>
      <c r="N344" s="479"/>
      <c r="O344" s="129"/>
      <c r="P344" s="129"/>
      <c r="Q344" s="129"/>
      <c r="AD344" s="480"/>
      <c r="AE344" s="480"/>
      <c r="AF344" s="480"/>
      <c r="AG344" s="480"/>
      <c r="AM344" s="5"/>
      <c r="AN344" s="5"/>
    </row>
    <row r="345" spans="1:40" ht="31.5" x14ac:dyDescent="0.25">
      <c r="A345" s="367">
        <v>42</v>
      </c>
      <c r="B345" s="386" t="str">
        <f t="shared" si="22"/>
        <v/>
      </c>
      <c r="C345" s="387" t="str">
        <f ca="1">TEXT(IFERROR(INDEX('Overview - Section A'!$A$38:$A$45,MATCH(G345,'Overview - Section A'!$U$38:$U$45,0)),""),"d-mmm-yy") &amp;" to " &amp; TEXT(IFERROR(INDEX('Overview - Section A'!$E$38:$E$45,MATCH(G345,'Overview - Section A'!$U$38:$U$45,0)),""),"d-mmm-yy")</f>
        <v>1-Jan-21 to 30-Jun-21</v>
      </c>
      <c r="D345" s="483"/>
      <c r="E345" s="483"/>
      <c r="F345" s="484" t="str">
        <f t="shared" si="23"/>
        <v/>
      </c>
      <c r="G345" s="485" t="s">
        <v>417</v>
      </c>
      <c r="H345" s="485"/>
      <c r="I345" s="486" t="b">
        <f t="shared" si="24"/>
        <v>1</v>
      </c>
      <c r="J345" s="486" t="b">
        <f t="shared" si="25"/>
        <v>0</v>
      </c>
      <c r="K345" s="486" t="str">
        <f t="shared" si="26"/>
        <v>a1N36000002QbbTEAS</v>
      </c>
      <c r="L345" s="487" t="str">
        <f t="shared" ca="1" si="27"/>
        <v>421-Jan-21 to 30-Jun-21</v>
      </c>
      <c r="M345" s="488" t="s">
        <v>1379</v>
      </c>
      <c r="N345" s="479"/>
      <c r="O345" s="129"/>
      <c r="P345" s="129"/>
      <c r="Q345" s="129"/>
      <c r="AD345" s="480"/>
      <c r="AE345" s="480"/>
      <c r="AF345" s="480"/>
      <c r="AG345" s="480"/>
      <c r="AM345" s="5"/>
      <c r="AN345" s="5"/>
    </row>
    <row r="346" spans="1:40" ht="31.5" x14ac:dyDescent="0.25">
      <c r="A346" s="367">
        <v>43</v>
      </c>
      <c r="B346" s="386" t="str">
        <f t="shared" si="22"/>
        <v/>
      </c>
      <c r="C346" s="387" t="str">
        <f ca="1">TEXT(IFERROR(INDEX('Overview - Section A'!$A$38:$A$45,MATCH(G346,'Overview - Section A'!$U$38:$U$45,0)),""),"d-mmm-yy") &amp;" to " &amp; TEXT(IFERROR(INDEX('Overview - Section A'!$E$38:$E$45,MATCH(G346,'Overview - Section A'!$U$38:$U$45,0)),""),"d-mmm-yy")</f>
        <v>1-Jul-18 to 31-Dec-18</v>
      </c>
      <c r="D346" s="483"/>
      <c r="E346" s="483"/>
      <c r="F346" s="484" t="str">
        <f t="shared" si="23"/>
        <v/>
      </c>
      <c r="G346" s="485" t="s">
        <v>407</v>
      </c>
      <c r="H346" s="485"/>
      <c r="I346" s="486" t="b">
        <f t="shared" si="24"/>
        <v>1</v>
      </c>
      <c r="J346" s="486" t="b">
        <f t="shared" si="25"/>
        <v>0</v>
      </c>
      <c r="K346" s="486" t="str">
        <f t="shared" si="26"/>
        <v>a1N36000002QbbUEAS</v>
      </c>
      <c r="L346" s="487" t="str">
        <f t="shared" ca="1" si="27"/>
        <v>431-Jul-18 to 31-Dec-18</v>
      </c>
      <c r="M346" s="488" t="s">
        <v>1380</v>
      </c>
      <c r="N346" s="479"/>
      <c r="O346" s="129"/>
      <c r="P346" s="129"/>
      <c r="Q346" s="129"/>
      <c r="AD346" s="480"/>
      <c r="AE346" s="480"/>
      <c r="AF346" s="480"/>
      <c r="AG346" s="480"/>
      <c r="AM346" s="5"/>
      <c r="AN346" s="5"/>
    </row>
    <row r="347" spans="1:40" ht="31.5" x14ac:dyDescent="0.25">
      <c r="A347" s="367">
        <v>43</v>
      </c>
      <c r="B347" s="386" t="str">
        <f t="shared" si="22"/>
        <v/>
      </c>
      <c r="C347" s="387" t="str">
        <f ca="1">TEXT(IFERROR(INDEX('Overview - Section A'!$A$38:$A$45,MATCH(G347,'Overview - Section A'!$U$38:$U$45,0)),""),"d-mmm-yy") &amp;" to " &amp; TEXT(IFERROR(INDEX('Overview - Section A'!$E$38:$E$45,MATCH(G347,'Overview - Section A'!$U$38:$U$45,0)),""),"d-mmm-yy")</f>
        <v>1-Jan-19 to 30-Jun-19</v>
      </c>
      <c r="D347" s="483"/>
      <c r="E347" s="483"/>
      <c r="F347" s="484" t="str">
        <f t="shared" si="23"/>
        <v/>
      </c>
      <c r="G347" s="485" t="s">
        <v>409</v>
      </c>
      <c r="H347" s="485"/>
      <c r="I347" s="486" t="b">
        <f t="shared" si="24"/>
        <v>1</v>
      </c>
      <c r="J347" s="486" t="b">
        <f t="shared" si="25"/>
        <v>0</v>
      </c>
      <c r="K347" s="486" t="str">
        <f t="shared" si="26"/>
        <v>a1N36000002QbbUEAS</v>
      </c>
      <c r="L347" s="487" t="str">
        <f t="shared" ca="1" si="27"/>
        <v>431-Jan-19 to 30-Jun-19</v>
      </c>
      <c r="M347" s="488" t="s">
        <v>1381</v>
      </c>
      <c r="N347" s="479"/>
      <c r="O347" s="129"/>
      <c r="P347" s="129"/>
      <c r="Q347" s="129"/>
      <c r="AD347" s="480"/>
      <c r="AE347" s="480"/>
      <c r="AF347" s="480"/>
      <c r="AG347" s="480"/>
      <c r="AM347" s="5"/>
      <c r="AN347" s="5"/>
    </row>
    <row r="348" spans="1:40" ht="31.5" x14ac:dyDescent="0.25">
      <c r="A348" s="367">
        <v>43</v>
      </c>
      <c r="B348" s="386" t="str">
        <f t="shared" si="22"/>
        <v/>
      </c>
      <c r="C348" s="387" t="str">
        <f ca="1">TEXT(IFERROR(INDEX('Overview - Section A'!$A$38:$A$45,MATCH(G348,'Overview - Section A'!$U$38:$U$45,0)),""),"d-mmm-yy") &amp;" to " &amp; TEXT(IFERROR(INDEX('Overview - Section A'!$E$38:$E$45,MATCH(G348,'Overview - Section A'!$U$38:$U$45,0)),""),"d-mmm-yy")</f>
        <v>1-Jul-19 to 31-Dec-19</v>
      </c>
      <c r="D348" s="483"/>
      <c r="E348" s="483"/>
      <c r="F348" s="484" t="str">
        <f t="shared" si="23"/>
        <v/>
      </c>
      <c r="G348" s="485" t="s">
        <v>411</v>
      </c>
      <c r="H348" s="485"/>
      <c r="I348" s="486" t="b">
        <f t="shared" si="24"/>
        <v>1</v>
      </c>
      <c r="J348" s="486" t="b">
        <f t="shared" si="25"/>
        <v>0</v>
      </c>
      <c r="K348" s="486" t="str">
        <f t="shared" si="26"/>
        <v>a1N36000002QbbUEAS</v>
      </c>
      <c r="L348" s="487" t="str">
        <f t="shared" ca="1" si="27"/>
        <v>431-Jul-19 to 31-Dec-19</v>
      </c>
      <c r="M348" s="488" t="s">
        <v>1382</v>
      </c>
      <c r="N348" s="479"/>
      <c r="O348" s="129"/>
      <c r="P348" s="129"/>
      <c r="Q348" s="129"/>
      <c r="AD348" s="480"/>
      <c r="AE348" s="480"/>
      <c r="AF348" s="480"/>
      <c r="AG348" s="480"/>
      <c r="AM348" s="5"/>
      <c r="AN348" s="5"/>
    </row>
    <row r="349" spans="1:40" ht="31.5" x14ac:dyDescent="0.25">
      <c r="A349" s="367">
        <v>43</v>
      </c>
      <c r="B349" s="386" t="str">
        <f t="shared" si="22"/>
        <v/>
      </c>
      <c r="C349" s="387" t="str">
        <f ca="1">TEXT(IFERROR(INDEX('Overview - Section A'!$A$38:$A$45,MATCH(G349,'Overview - Section A'!$U$38:$U$45,0)),""),"d-mmm-yy") &amp;" to " &amp; TEXT(IFERROR(INDEX('Overview - Section A'!$E$38:$E$45,MATCH(G349,'Overview - Section A'!$U$38:$U$45,0)),""),"d-mmm-yy")</f>
        <v>1-Jan-20 to 30-Jun-20</v>
      </c>
      <c r="D349" s="483"/>
      <c r="E349" s="483"/>
      <c r="F349" s="484" t="str">
        <f t="shared" si="23"/>
        <v/>
      </c>
      <c r="G349" s="485" t="s">
        <v>413</v>
      </c>
      <c r="H349" s="485"/>
      <c r="I349" s="486" t="b">
        <f t="shared" si="24"/>
        <v>1</v>
      </c>
      <c r="J349" s="486" t="b">
        <f t="shared" si="25"/>
        <v>0</v>
      </c>
      <c r="K349" s="486" t="str">
        <f t="shared" si="26"/>
        <v>a1N36000002QbbUEAS</v>
      </c>
      <c r="L349" s="487" t="str">
        <f t="shared" ca="1" si="27"/>
        <v>431-Jan-20 to 30-Jun-20</v>
      </c>
      <c r="M349" s="488" t="s">
        <v>1383</v>
      </c>
      <c r="N349" s="479"/>
      <c r="O349" s="129"/>
      <c r="P349" s="129"/>
      <c r="Q349" s="129"/>
      <c r="AD349" s="480"/>
      <c r="AE349" s="480"/>
      <c r="AF349" s="480"/>
      <c r="AG349" s="480"/>
      <c r="AM349" s="5"/>
      <c r="AN349" s="5"/>
    </row>
    <row r="350" spans="1:40" ht="31.5" x14ac:dyDescent="0.25">
      <c r="A350" s="367">
        <v>43</v>
      </c>
      <c r="B350" s="386" t="str">
        <f t="shared" ref="B350:B413" si="28">IF(A350=A349,"",IF(VLOOKUP(A350,$A$8:$D$90,4,FALSE)=0,"",VLOOKUP(A350,$A$8:$D$90,4,FALSE)))</f>
        <v/>
      </c>
      <c r="C350" s="387" t="str">
        <f ca="1">TEXT(IFERROR(INDEX('Overview - Section A'!$A$38:$A$45,MATCH(G350,'Overview - Section A'!$U$38:$U$45,0)),""),"d-mmm-yy") &amp;" to " &amp; TEXT(IFERROR(INDEX('Overview - Section A'!$E$38:$E$45,MATCH(G350,'Overview - Section A'!$U$38:$U$45,0)),""),"d-mmm-yy")</f>
        <v>1-Jul-20 to 31-Dec-20</v>
      </c>
      <c r="D350" s="483"/>
      <c r="E350" s="483"/>
      <c r="F350" s="484" t="str">
        <f t="shared" ref="F350:F413" si="29">IF(VLOOKUP(A350,$A$8:$D$90,4,FALSE)=0,"",VLOOKUP(A350,$A$8:$D$90,4,FALSE))</f>
        <v/>
      </c>
      <c r="G350" s="485" t="s">
        <v>415</v>
      </c>
      <c r="H350" s="485"/>
      <c r="I350" s="486" t="b">
        <f t="shared" ref="I350:I413" si="30">IFERROR(TRUE,FALSE)</f>
        <v>1</v>
      </c>
      <c r="J350" s="486" t="b">
        <f t="shared" ref="J350:J413" si="31">IFERROR(IF(OR(D350&lt;&gt;"",E350&lt;&gt;""),TRUE,FALSE),FALSE)</f>
        <v>0</v>
      </c>
      <c r="K350" s="486" t="str">
        <f t="shared" ref="K350:K413" si="32">IFERROR(VLOOKUP(A350,$A$8:$T$90,20,FALSE),"")</f>
        <v>a1N36000002QbbUEAS</v>
      </c>
      <c r="L350" s="487" t="str">
        <f t="shared" ref="L350:L413" ca="1" si="33">CONCATENATE(A350,C350)</f>
        <v>431-Jul-20 to 31-Dec-20</v>
      </c>
      <c r="M350" s="488" t="s">
        <v>1384</v>
      </c>
      <c r="N350" s="479"/>
      <c r="O350" s="129"/>
      <c r="P350" s="129"/>
      <c r="Q350" s="129"/>
      <c r="AD350" s="480"/>
      <c r="AE350" s="480"/>
      <c r="AF350" s="480"/>
      <c r="AG350" s="480"/>
      <c r="AM350" s="5"/>
      <c r="AN350" s="5"/>
    </row>
    <row r="351" spans="1:40" ht="31.5" x14ac:dyDescent="0.25">
      <c r="A351" s="367">
        <v>43</v>
      </c>
      <c r="B351" s="386" t="str">
        <f t="shared" si="28"/>
        <v/>
      </c>
      <c r="C351" s="387" t="str">
        <f ca="1">TEXT(IFERROR(INDEX('Overview - Section A'!$A$38:$A$45,MATCH(G351,'Overview - Section A'!$U$38:$U$45,0)),""),"d-mmm-yy") &amp;" to " &amp; TEXT(IFERROR(INDEX('Overview - Section A'!$E$38:$E$45,MATCH(G351,'Overview - Section A'!$U$38:$U$45,0)),""),"d-mmm-yy")</f>
        <v>1-Jan-21 to 30-Jun-21</v>
      </c>
      <c r="D351" s="483"/>
      <c r="E351" s="483"/>
      <c r="F351" s="484" t="str">
        <f t="shared" si="29"/>
        <v/>
      </c>
      <c r="G351" s="485" t="s">
        <v>417</v>
      </c>
      <c r="H351" s="485"/>
      <c r="I351" s="486" t="b">
        <f t="shared" si="30"/>
        <v>1</v>
      </c>
      <c r="J351" s="486" t="b">
        <f t="shared" si="31"/>
        <v>0</v>
      </c>
      <c r="K351" s="486" t="str">
        <f t="shared" si="32"/>
        <v>a1N36000002QbbUEAS</v>
      </c>
      <c r="L351" s="487" t="str">
        <f t="shared" ca="1" si="33"/>
        <v>431-Jan-21 to 30-Jun-21</v>
      </c>
      <c r="M351" s="488" t="s">
        <v>1385</v>
      </c>
      <c r="N351" s="479"/>
      <c r="O351" s="129"/>
      <c r="P351" s="129"/>
      <c r="Q351" s="129"/>
      <c r="AD351" s="480"/>
      <c r="AE351" s="480"/>
      <c r="AF351" s="480"/>
      <c r="AG351" s="480"/>
      <c r="AM351" s="5"/>
      <c r="AN351" s="5"/>
    </row>
    <row r="352" spans="1:40" ht="31.5" x14ac:dyDescent="0.25">
      <c r="A352" s="367">
        <v>44</v>
      </c>
      <c r="B352" s="386" t="str">
        <f t="shared" si="28"/>
        <v/>
      </c>
      <c r="C352" s="387" t="str">
        <f ca="1">TEXT(IFERROR(INDEX('Overview - Section A'!$A$38:$A$45,MATCH(G352,'Overview - Section A'!$U$38:$U$45,0)),""),"d-mmm-yy") &amp;" to " &amp; TEXT(IFERROR(INDEX('Overview - Section A'!$E$38:$E$45,MATCH(G352,'Overview - Section A'!$U$38:$U$45,0)),""),"d-mmm-yy")</f>
        <v>1-Jul-18 to 31-Dec-18</v>
      </c>
      <c r="D352" s="483"/>
      <c r="E352" s="483"/>
      <c r="F352" s="484" t="str">
        <f t="shared" si="29"/>
        <v/>
      </c>
      <c r="G352" s="485" t="s">
        <v>407</v>
      </c>
      <c r="H352" s="485"/>
      <c r="I352" s="486" t="b">
        <f t="shared" si="30"/>
        <v>1</v>
      </c>
      <c r="J352" s="486" t="b">
        <f t="shared" si="31"/>
        <v>0</v>
      </c>
      <c r="K352" s="486" t="str">
        <f t="shared" si="32"/>
        <v>a1N36000002QbbVEAS</v>
      </c>
      <c r="L352" s="487" t="str">
        <f t="shared" ca="1" si="33"/>
        <v>441-Jul-18 to 31-Dec-18</v>
      </c>
      <c r="M352" s="488" t="s">
        <v>1386</v>
      </c>
      <c r="N352" s="479"/>
      <c r="O352" s="129"/>
      <c r="P352" s="129"/>
      <c r="Q352" s="129"/>
      <c r="AD352" s="480"/>
      <c r="AE352" s="480"/>
      <c r="AF352" s="480"/>
      <c r="AG352" s="480"/>
      <c r="AM352" s="5"/>
      <c r="AN352" s="5"/>
    </row>
    <row r="353" spans="1:40" ht="31.5" x14ac:dyDescent="0.25">
      <c r="A353" s="367">
        <v>44</v>
      </c>
      <c r="B353" s="386" t="str">
        <f t="shared" si="28"/>
        <v/>
      </c>
      <c r="C353" s="387" t="str">
        <f ca="1">TEXT(IFERROR(INDEX('Overview - Section A'!$A$38:$A$45,MATCH(G353,'Overview - Section A'!$U$38:$U$45,0)),""),"d-mmm-yy") &amp;" to " &amp; TEXT(IFERROR(INDEX('Overview - Section A'!$E$38:$E$45,MATCH(G353,'Overview - Section A'!$U$38:$U$45,0)),""),"d-mmm-yy")</f>
        <v>1-Jan-19 to 30-Jun-19</v>
      </c>
      <c r="D353" s="483"/>
      <c r="E353" s="483"/>
      <c r="F353" s="484" t="str">
        <f t="shared" si="29"/>
        <v/>
      </c>
      <c r="G353" s="485" t="s">
        <v>409</v>
      </c>
      <c r="H353" s="485"/>
      <c r="I353" s="486" t="b">
        <f t="shared" si="30"/>
        <v>1</v>
      </c>
      <c r="J353" s="486" t="b">
        <f t="shared" si="31"/>
        <v>0</v>
      </c>
      <c r="K353" s="486" t="str">
        <f t="shared" si="32"/>
        <v>a1N36000002QbbVEAS</v>
      </c>
      <c r="L353" s="487" t="str">
        <f t="shared" ca="1" si="33"/>
        <v>441-Jan-19 to 30-Jun-19</v>
      </c>
      <c r="M353" s="488" t="s">
        <v>1387</v>
      </c>
      <c r="N353" s="479"/>
      <c r="O353" s="129"/>
      <c r="P353" s="129"/>
      <c r="Q353" s="129"/>
      <c r="AD353" s="480"/>
      <c r="AE353" s="480"/>
      <c r="AF353" s="480"/>
      <c r="AG353" s="480"/>
      <c r="AM353" s="5"/>
      <c r="AN353" s="5"/>
    </row>
    <row r="354" spans="1:40" ht="31.5" x14ac:dyDescent="0.25">
      <c r="A354" s="367">
        <v>44</v>
      </c>
      <c r="B354" s="386" t="str">
        <f t="shared" si="28"/>
        <v/>
      </c>
      <c r="C354" s="387" t="str">
        <f ca="1">TEXT(IFERROR(INDEX('Overview - Section A'!$A$38:$A$45,MATCH(G354,'Overview - Section A'!$U$38:$U$45,0)),""),"d-mmm-yy") &amp;" to " &amp; TEXT(IFERROR(INDEX('Overview - Section A'!$E$38:$E$45,MATCH(G354,'Overview - Section A'!$U$38:$U$45,0)),""),"d-mmm-yy")</f>
        <v>1-Jul-19 to 31-Dec-19</v>
      </c>
      <c r="D354" s="483"/>
      <c r="E354" s="483"/>
      <c r="F354" s="484" t="str">
        <f t="shared" si="29"/>
        <v/>
      </c>
      <c r="G354" s="485" t="s">
        <v>411</v>
      </c>
      <c r="H354" s="485"/>
      <c r="I354" s="486" t="b">
        <f t="shared" si="30"/>
        <v>1</v>
      </c>
      <c r="J354" s="486" t="b">
        <f t="shared" si="31"/>
        <v>0</v>
      </c>
      <c r="K354" s="486" t="str">
        <f t="shared" si="32"/>
        <v>a1N36000002QbbVEAS</v>
      </c>
      <c r="L354" s="487" t="str">
        <f t="shared" ca="1" si="33"/>
        <v>441-Jul-19 to 31-Dec-19</v>
      </c>
      <c r="M354" s="488" t="s">
        <v>1388</v>
      </c>
      <c r="N354" s="479"/>
      <c r="O354" s="129"/>
      <c r="P354" s="129"/>
      <c r="Q354" s="129"/>
      <c r="AD354" s="480"/>
      <c r="AE354" s="480"/>
      <c r="AF354" s="480"/>
      <c r="AG354" s="480"/>
      <c r="AM354" s="5"/>
      <c r="AN354" s="5"/>
    </row>
    <row r="355" spans="1:40" ht="31.5" x14ac:dyDescent="0.25">
      <c r="A355" s="367">
        <v>44</v>
      </c>
      <c r="B355" s="386" t="str">
        <f t="shared" si="28"/>
        <v/>
      </c>
      <c r="C355" s="387" t="str">
        <f ca="1">TEXT(IFERROR(INDEX('Overview - Section A'!$A$38:$A$45,MATCH(G355,'Overview - Section A'!$U$38:$U$45,0)),""),"d-mmm-yy") &amp;" to " &amp; TEXT(IFERROR(INDEX('Overview - Section A'!$E$38:$E$45,MATCH(G355,'Overview - Section A'!$U$38:$U$45,0)),""),"d-mmm-yy")</f>
        <v>1-Jan-20 to 30-Jun-20</v>
      </c>
      <c r="D355" s="483"/>
      <c r="E355" s="483"/>
      <c r="F355" s="484" t="str">
        <f t="shared" si="29"/>
        <v/>
      </c>
      <c r="G355" s="485" t="s">
        <v>413</v>
      </c>
      <c r="H355" s="485"/>
      <c r="I355" s="486" t="b">
        <f t="shared" si="30"/>
        <v>1</v>
      </c>
      <c r="J355" s="486" t="b">
        <f t="shared" si="31"/>
        <v>0</v>
      </c>
      <c r="K355" s="486" t="str">
        <f t="shared" si="32"/>
        <v>a1N36000002QbbVEAS</v>
      </c>
      <c r="L355" s="487" t="str">
        <f t="shared" ca="1" si="33"/>
        <v>441-Jan-20 to 30-Jun-20</v>
      </c>
      <c r="M355" s="488" t="s">
        <v>1389</v>
      </c>
      <c r="N355" s="479"/>
      <c r="O355" s="129"/>
      <c r="P355" s="129"/>
      <c r="Q355" s="129"/>
      <c r="AD355" s="480"/>
      <c r="AE355" s="480"/>
      <c r="AF355" s="480"/>
      <c r="AG355" s="480"/>
      <c r="AM355" s="5"/>
      <c r="AN355" s="5"/>
    </row>
    <row r="356" spans="1:40" ht="31.5" x14ac:dyDescent="0.25">
      <c r="A356" s="367">
        <v>44</v>
      </c>
      <c r="B356" s="386" t="str">
        <f t="shared" si="28"/>
        <v/>
      </c>
      <c r="C356" s="387" t="str">
        <f ca="1">TEXT(IFERROR(INDEX('Overview - Section A'!$A$38:$A$45,MATCH(G356,'Overview - Section A'!$U$38:$U$45,0)),""),"d-mmm-yy") &amp;" to " &amp; TEXT(IFERROR(INDEX('Overview - Section A'!$E$38:$E$45,MATCH(G356,'Overview - Section A'!$U$38:$U$45,0)),""),"d-mmm-yy")</f>
        <v>1-Jul-20 to 31-Dec-20</v>
      </c>
      <c r="D356" s="483"/>
      <c r="E356" s="483"/>
      <c r="F356" s="484" t="str">
        <f t="shared" si="29"/>
        <v/>
      </c>
      <c r="G356" s="485" t="s">
        <v>415</v>
      </c>
      <c r="H356" s="485"/>
      <c r="I356" s="486" t="b">
        <f t="shared" si="30"/>
        <v>1</v>
      </c>
      <c r="J356" s="486" t="b">
        <f t="shared" si="31"/>
        <v>0</v>
      </c>
      <c r="K356" s="486" t="str">
        <f t="shared" si="32"/>
        <v>a1N36000002QbbVEAS</v>
      </c>
      <c r="L356" s="487" t="str">
        <f t="shared" ca="1" si="33"/>
        <v>441-Jul-20 to 31-Dec-20</v>
      </c>
      <c r="M356" s="488" t="s">
        <v>1390</v>
      </c>
      <c r="N356" s="479"/>
      <c r="O356" s="129"/>
      <c r="P356" s="129"/>
      <c r="Q356" s="129"/>
      <c r="AD356" s="480"/>
      <c r="AE356" s="480"/>
      <c r="AF356" s="480"/>
      <c r="AG356" s="480"/>
      <c r="AM356" s="5"/>
      <c r="AN356" s="5"/>
    </row>
    <row r="357" spans="1:40" ht="31.5" x14ac:dyDescent="0.25">
      <c r="A357" s="367">
        <v>44</v>
      </c>
      <c r="B357" s="386" t="str">
        <f t="shared" si="28"/>
        <v/>
      </c>
      <c r="C357" s="387" t="str">
        <f ca="1">TEXT(IFERROR(INDEX('Overview - Section A'!$A$38:$A$45,MATCH(G357,'Overview - Section A'!$U$38:$U$45,0)),""),"d-mmm-yy") &amp;" to " &amp; TEXT(IFERROR(INDEX('Overview - Section A'!$E$38:$E$45,MATCH(G357,'Overview - Section A'!$U$38:$U$45,0)),""),"d-mmm-yy")</f>
        <v>1-Jan-21 to 30-Jun-21</v>
      </c>
      <c r="D357" s="483"/>
      <c r="E357" s="483"/>
      <c r="F357" s="484" t="str">
        <f t="shared" si="29"/>
        <v/>
      </c>
      <c r="G357" s="485" t="s">
        <v>417</v>
      </c>
      <c r="H357" s="485"/>
      <c r="I357" s="486" t="b">
        <f t="shared" si="30"/>
        <v>1</v>
      </c>
      <c r="J357" s="486" t="b">
        <f t="shared" si="31"/>
        <v>0</v>
      </c>
      <c r="K357" s="486" t="str">
        <f t="shared" si="32"/>
        <v>a1N36000002QbbVEAS</v>
      </c>
      <c r="L357" s="487" t="str">
        <f t="shared" ca="1" si="33"/>
        <v>441-Jan-21 to 30-Jun-21</v>
      </c>
      <c r="M357" s="488" t="s">
        <v>1391</v>
      </c>
      <c r="N357" s="479"/>
      <c r="O357" s="129"/>
      <c r="P357" s="129"/>
      <c r="Q357" s="129"/>
      <c r="AD357" s="480"/>
      <c r="AE357" s="480"/>
      <c r="AF357" s="480"/>
      <c r="AG357" s="480"/>
      <c r="AM357" s="5"/>
      <c r="AN357" s="5"/>
    </row>
    <row r="358" spans="1:40" ht="31.5" x14ac:dyDescent="0.25">
      <c r="A358" s="367">
        <v>45</v>
      </c>
      <c r="B358" s="386" t="str">
        <f t="shared" si="28"/>
        <v/>
      </c>
      <c r="C358" s="387" t="str">
        <f ca="1">TEXT(IFERROR(INDEX('Overview - Section A'!$A$38:$A$45,MATCH(G358,'Overview - Section A'!$U$38:$U$45,0)),""),"d-mmm-yy") &amp;" to " &amp; TEXT(IFERROR(INDEX('Overview - Section A'!$E$38:$E$45,MATCH(G358,'Overview - Section A'!$U$38:$U$45,0)),""),"d-mmm-yy")</f>
        <v>1-Jul-18 to 31-Dec-18</v>
      </c>
      <c r="D358" s="483"/>
      <c r="E358" s="483"/>
      <c r="F358" s="484" t="str">
        <f t="shared" si="29"/>
        <v/>
      </c>
      <c r="G358" s="485" t="s">
        <v>407</v>
      </c>
      <c r="H358" s="485"/>
      <c r="I358" s="486" t="b">
        <f t="shared" si="30"/>
        <v>1</v>
      </c>
      <c r="J358" s="486" t="b">
        <f t="shared" si="31"/>
        <v>0</v>
      </c>
      <c r="K358" s="486" t="str">
        <f t="shared" si="32"/>
        <v>a1N36000002QbbWEAS</v>
      </c>
      <c r="L358" s="487" t="str">
        <f t="shared" ca="1" si="33"/>
        <v>451-Jul-18 to 31-Dec-18</v>
      </c>
      <c r="M358" s="488" t="s">
        <v>1392</v>
      </c>
      <c r="N358" s="479"/>
      <c r="O358" s="129"/>
      <c r="P358" s="129"/>
      <c r="Q358" s="129"/>
      <c r="AD358" s="480"/>
      <c r="AE358" s="480"/>
      <c r="AF358" s="480"/>
      <c r="AG358" s="480"/>
      <c r="AM358" s="5"/>
      <c r="AN358" s="5"/>
    </row>
    <row r="359" spans="1:40" ht="31.5" x14ac:dyDescent="0.25">
      <c r="A359" s="367">
        <v>45</v>
      </c>
      <c r="B359" s="386" t="str">
        <f t="shared" si="28"/>
        <v/>
      </c>
      <c r="C359" s="387" t="str">
        <f ca="1">TEXT(IFERROR(INDEX('Overview - Section A'!$A$38:$A$45,MATCH(G359,'Overview - Section A'!$U$38:$U$45,0)),""),"d-mmm-yy") &amp;" to " &amp; TEXT(IFERROR(INDEX('Overview - Section A'!$E$38:$E$45,MATCH(G359,'Overview - Section A'!$U$38:$U$45,0)),""),"d-mmm-yy")</f>
        <v>1-Jan-19 to 30-Jun-19</v>
      </c>
      <c r="D359" s="483"/>
      <c r="E359" s="483"/>
      <c r="F359" s="484" t="str">
        <f t="shared" si="29"/>
        <v/>
      </c>
      <c r="G359" s="485" t="s">
        <v>409</v>
      </c>
      <c r="H359" s="485"/>
      <c r="I359" s="486" t="b">
        <f t="shared" si="30"/>
        <v>1</v>
      </c>
      <c r="J359" s="486" t="b">
        <f t="shared" si="31"/>
        <v>0</v>
      </c>
      <c r="K359" s="486" t="str">
        <f t="shared" si="32"/>
        <v>a1N36000002QbbWEAS</v>
      </c>
      <c r="L359" s="487" t="str">
        <f t="shared" ca="1" si="33"/>
        <v>451-Jan-19 to 30-Jun-19</v>
      </c>
      <c r="M359" s="488" t="s">
        <v>1393</v>
      </c>
      <c r="N359" s="479"/>
      <c r="O359" s="129"/>
      <c r="P359" s="129"/>
      <c r="Q359" s="129"/>
      <c r="AD359" s="480"/>
      <c r="AE359" s="480"/>
      <c r="AF359" s="480"/>
      <c r="AG359" s="480"/>
      <c r="AM359" s="5"/>
      <c r="AN359" s="5"/>
    </row>
    <row r="360" spans="1:40" ht="31.5" x14ac:dyDescent="0.25">
      <c r="A360" s="367">
        <v>45</v>
      </c>
      <c r="B360" s="386" t="str">
        <f t="shared" si="28"/>
        <v/>
      </c>
      <c r="C360" s="387" t="str">
        <f ca="1">TEXT(IFERROR(INDEX('Overview - Section A'!$A$38:$A$45,MATCH(G360,'Overview - Section A'!$U$38:$U$45,0)),""),"d-mmm-yy") &amp;" to " &amp; TEXT(IFERROR(INDEX('Overview - Section A'!$E$38:$E$45,MATCH(G360,'Overview - Section A'!$U$38:$U$45,0)),""),"d-mmm-yy")</f>
        <v>1-Jul-19 to 31-Dec-19</v>
      </c>
      <c r="D360" s="483"/>
      <c r="E360" s="483"/>
      <c r="F360" s="484" t="str">
        <f t="shared" si="29"/>
        <v/>
      </c>
      <c r="G360" s="485" t="s">
        <v>411</v>
      </c>
      <c r="H360" s="485"/>
      <c r="I360" s="486" t="b">
        <f t="shared" si="30"/>
        <v>1</v>
      </c>
      <c r="J360" s="486" t="b">
        <f t="shared" si="31"/>
        <v>0</v>
      </c>
      <c r="K360" s="486" t="str">
        <f t="shared" si="32"/>
        <v>a1N36000002QbbWEAS</v>
      </c>
      <c r="L360" s="487" t="str">
        <f t="shared" ca="1" si="33"/>
        <v>451-Jul-19 to 31-Dec-19</v>
      </c>
      <c r="M360" s="488" t="s">
        <v>1394</v>
      </c>
      <c r="N360" s="479"/>
      <c r="O360" s="129"/>
      <c r="P360" s="129"/>
      <c r="Q360" s="129"/>
      <c r="AD360" s="480"/>
      <c r="AE360" s="480"/>
      <c r="AF360" s="480"/>
      <c r="AG360" s="480"/>
      <c r="AM360" s="5"/>
      <c r="AN360" s="5"/>
    </row>
    <row r="361" spans="1:40" ht="31.5" x14ac:dyDescent="0.25">
      <c r="A361" s="367">
        <v>45</v>
      </c>
      <c r="B361" s="386" t="str">
        <f t="shared" si="28"/>
        <v/>
      </c>
      <c r="C361" s="387" t="str">
        <f ca="1">TEXT(IFERROR(INDEX('Overview - Section A'!$A$38:$A$45,MATCH(G361,'Overview - Section A'!$U$38:$U$45,0)),""),"d-mmm-yy") &amp;" to " &amp; TEXT(IFERROR(INDEX('Overview - Section A'!$E$38:$E$45,MATCH(G361,'Overview - Section A'!$U$38:$U$45,0)),""),"d-mmm-yy")</f>
        <v>1-Jan-20 to 30-Jun-20</v>
      </c>
      <c r="D361" s="483"/>
      <c r="E361" s="483"/>
      <c r="F361" s="484" t="str">
        <f t="shared" si="29"/>
        <v/>
      </c>
      <c r="G361" s="485" t="s">
        <v>413</v>
      </c>
      <c r="H361" s="485"/>
      <c r="I361" s="486" t="b">
        <f t="shared" si="30"/>
        <v>1</v>
      </c>
      <c r="J361" s="486" t="b">
        <f t="shared" si="31"/>
        <v>0</v>
      </c>
      <c r="K361" s="486" t="str">
        <f t="shared" si="32"/>
        <v>a1N36000002QbbWEAS</v>
      </c>
      <c r="L361" s="487" t="str">
        <f t="shared" ca="1" si="33"/>
        <v>451-Jan-20 to 30-Jun-20</v>
      </c>
      <c r="M361" s="488" t="s">
        <v>1395</v>
      </c>
      <c r="N361" s="479"/>
      <c r="O361" s="129"/>
      <c r="P361" s="129"/>
      <c r="Q361" s="129"/>
      <c r="AD361" s="480"/>
      <c r="AE361" s="480"/>
      <c r="AF361" s="480"/>
      <c r="AG361" s="480"/>
      <c r="AM361" s="5"/>
      <c r="AN361" s="5"/>
    </row>
    <row r="362" spans="1:40" ht="31.5" x14ac:dyDescent="0.25">
      <c r="A362" s="367">
        <v>45</v>
      </c>
      <c r="B362" s="386" t="str">
        <f t="shared" si="28"/>
        <v/>
      </c>
      <c r="C362" s="387" t="str">
        <f ca="1">TEXT(IFERROR(INDEX('Overview - Section A'!$A$38:$A$45,MATCH(G362,'Overview - Section A'!$U$38:$U$45,0)),""),"d-mmm-yy") &amp;" to " &amp; TEXT(IFERROR(INDEX('Overview - Section A'!$E$38:$E$45,MATCH(G362,'Overview - Section A'!$U$38:$U$45,0)),""),"d-mmm-yy")</f>
        <v>1-Jul-20 to 31-Dec-20</v>
      </c>
      <c r="D362" s="483"/>
      <c r="E362" s="483"/>
      <c r="F362" s="484" t="str">
        <f t="shared" si="29"/>
        <v/>
      </c>
      <c r="G362" s="485" t="s">
        <v>415</v>
      </c>
      <c r="H362" s="485"/>
      <c r="I362" s="486" t="b">
        <f t="shared" si="30"/>
        <v>1</v>
      </c>
      <c r="J362" s="486" t="b">
        <f t="shared" si="31"/>
        <v>0</v>
      </c>
      <c r="K362" s="486" t="str">
        <f t="shared" si="32"/>
        <v>a1N36000002QbbWEAS</v>
      </c>
      <c r="L362" s="487" t="str">
        <f t="shared" ca="1" si="33"/>
        <v>451-Jul-20 to 31-Dec-20</v>
      </c>
      <c r="M362" s="488" t="s">
        <v>1396</v>
      </c>
      <c r="N362" s="479"/>
      <c r="O362" s="129"/>
      <c r="P362" s="129"/>
      <c r="Q362" s="129"/>
      <c r="AD362" s="480"/>
      <c r="AE362" s="480"/>
      <c r="AF362" s="480"/>
      <c r="AG362" s="480"/>
      <c r="AM362" s="5"/>
      <c r="AN362" s="5"/>
    </row>
    <row r="363" spans="1:40" ht="31.5" x14ac:dyDescent="0.25">
      <c r="A363" s="367">
        <v>45</v>
      </c>
      <c r="B363" s="386" t="str">
        <f t="shared" si="28"/>
        <v/>
      </c>
      <c r="C363" s="387" t="str">
        <f ca="1">TEXT(IFERROR(INDEX('Overview - Section A'!$A$38:$A$45,MATCH(G363,'Overview - Section A'!$U$38:$U$45,0)),""),"d-mmm-yy") &amp;" to " &amp; TEXT(IFERROR(INDEX('Overview - Section A'!$E$38:$E$45,MATCH(G363,'Overview - Section A'!$U$38:$U$45,0)),""),"d-mmm-yy")</f>
        <v>1-Jan-21 to 30-Jun-21</v>
      </c>
      <c r="D363" s="483"/>
      <c r="E363" s="483"/>
      <c r="F363" s="484" t="str">
        <f t="shared" si="29"/>
        <v/>
      </c>
      <c r="G363" s="485" t="s">
        <v>417</v>
      </c>
      <c r="H363" s="485"/>
      <c r="I363" s="486" t="b">
        <f t="shared" si="30"/>
        <v>1</v>
      </c>
      <c r="J363" s="486" t="b">
        <f t="shared" si="31"/>
        <v>0</v>
      </c>
      <c r="K363" s="486" t="str">
        <f t="shared" si="32"/>
        <v>a1N36000002QbbWEAS</v>
      </c>
      <c r="L363" s="487" t="str">
        <f t="shared" ca="1" si="33"/>
        <v>451-Jan-21 to 30-Jun-21</v>
      </c>
      <c r="M363" s="488" t="s">
        <v>1397</v>
      </c>
      <c r="N363" s="479"/>
      <c r="O363" s="129"/>
      <c r="P363" s="129"/>
      <c r="Q363" s="129"/>
      <c r="AD363" s="480"/>
      <c r="AE363" s="480"/>
      <c r="AF363" s="480"/>
      <c r="AG363" s="480"/>
      <c r="AM363" s="5"/>
      <c r="AN363" s="5"/>
    </row>
    <row r="364" spans="1:40" ht="31.5" x14ac:dyDescent="0.25">
      <c r="A364" s="367">
        <v>46</v>
      </c>
      <c r="B364" s="386" t="str">
        <f t="shared" si="28"/>
        <v/>
      </c>
      <c r="C364" s="387" t="str">
        <f ca="1">TEXT(IFERROR(INDEX('Overview - Section A'!$A$38:$A$45,MATCH(G364,'Overview - Section A'!$U$38:$U$45,0)),""),"d-mmm-yy") &amp;" to " &amp; TEXT(IFERROR(INDEX('Overview - Section A'!$E$38:$E$45,MATCH(G364,'Overview - Section A'!$U$38:$U$45,0)),""),"d-mmm-yy")</f>
        <v>1-Jul-18 to 31-Dec-18</v>
      </c>
      <c r="D364" s="483"/>
      <c r="E364" s="483"/>
      <c r="F364" s="484" t="str">
        <f t="shared" si="29"/>
        <v/>
      </c>
      <c r="G364" s="485" t="s">
        <v>407</v>
      </c>
      <c r="H364" s="485"/>
      <c r="I364" s="486" t="b">
        <f t="shared" si="30"/>
        <v>1</v>
      </c>
      <c r="J364" s="486" t="b">
        <f t="shared" si="31"/>
        <v>0</v>
      </c>
      <c r="K364" s="486" t="str">
        <f t="shared" si="32"/>
        <v>a1N36000002QbbXEAS</v>
      </c>
      <c r="L364" s="487" t="str">
        <f t="shared" ca="1" si="33"/>
        <v>461-Jul-18 to 31-Dec-18</v>
      </c>
      <c r="M364" s="488" t="s">
        <v>1398</v>
      </c>
      <c r="N364" s="479"/>
      <c r="O364" s="129"/>
      <c r="P364" s="129"/>
      <c r="Q364" s="129"/>
      <c r="AD364" s="480"/>
      <c r="AE364" s="480"/>
      <c r="AF364" s="480"/>
      <c r="AG364" s="480"/>
      <c r="AM364" s="5"/>
      <c r="AN364" s="5"/>
    </row>
    <row r="365" spans="1:40" ht="31.5" x14ac:dyDescent="0.25">
      <c r="A365" s="367">
        <v>46</v>
      </c>
      <c r="B365" s="386" t="str">
        <f t="shared" si="28"/>
        <v/>
      </c>
      <c r="C365" s="387" t="str">
        <f ca="1">TEXT(IFERROR(INDEX('Overview - Section A'!$A$38:$A$45,MATCH(G365,'Overview - Section A'!$U$38:$U$45,0)),""),"d-mmm-yy") &amp;" to " &amp; TEXT(IFERROR(INDEX('Overview - Section A'!$E$38:$E$45,MATCH(G365,'Overview - Section A'!$U$38:$U$45,0)),""),"d-mmm-yy")</f>
        <v>1-Jan-19 to 30-Jun-19</v>
      </c>
      <c r="D365" s="483"/>
      <c r="E365" s="483"/>
      <c r="F365" s="484" t="str">
        <f t="shared" si="29"/>
        <v/>
      </c>
      <c r="G365" s="485" t="s">
        <v>409</v>
      </c>
      <c r="H365" s="485"/>
      <c r="I365" s="486" t="b">
        <f t="shared" si="30"/>
        <v>1</v>
      </c>
      <c r="J365" s="486" t="b">
        <f t="shared" si="31"/>
        <v>0</v>
      </c>
      <c r="K365" s="486" t="str">
        <f t="shared" si="32"/>
        <v>a1N36000002QbbXEAS</v>
      </c>
      <c r="L365" s="487" t="str">
        <f t="shared" ca="1" si="33"/>
        <v>461-Jan-19 to 30-Jun-19</v>
      </c>
      <c r="M365" s="488" t="s">
        <v>1399</v>
      </c>
      <c r="N365" s="479"/>
      <c r="O365" s="129"/>
      <c r="P365" s="129"/>
      <c r="Q365" s="129"/>
      <c r="AD365" s="480"/>
      <c r="AE365" s="480"/>
      <c r="AF365" s="480"/>
      <c r="AG365" s="480"/>
      <c r="AM365" s="5"/>
      <c r="AN365" s="5"/>
    </row>
    <row r="366" spans="1:40" ht="31.5" x14ac:dyDescent="0.25">
      <c r="A366" s="367">
        <v>46</v>
      </c>
      <c r="B366" s="386" t="str">
        <f t="shared" si="28"/>
        <v/>
      </c>
      <c r="C366" s="387" t="str">
        <f ca="1">TEXT(IFERROR(INDEX('Overview - Section A'!$A$38:$A$45,MATCH(G366,'Overview - Section A'!$U$38:$U$45,0)),""),"d-mmm-yy") &amp;" to " &amp; TEXT(IFERROR(INDEX('Overview - Section A'!$E$38:$E$45,MATCH(G366,'Overview - Section A'!$U$38:$U$45,0)),""),"d-mmm-yy")</f>
        <v>1-Jul-19 to 31-Dec-19</v>
      </c>
      <c r="D366" s="483"/>
      <c r="E366" s="483"/>
      <c r="F366" s="484" t="str">
        <f t="shared" si="29"/>
        <v/>
      </c>
      <c r="G366" s="485" t="s">
        <v>411</v>
      </c>
      <c r="H366" s="485"/>
      <c r="I366" s="486" t="b">
        <f t="shared" si="30"/>
        <v>1</v>
      </c>
      <c r="J366" s="486" t="b">
        <f t="shared" si="31"/>
        <v>0</v>
      </c>
      <c r="K366" s="486" t="str">
        <f t="shared" si="32"/>
        <v>a1N36000002QbbXEAS</v>
      </c>
      <c r="L366" s="487" t="str">
        <f t="shared" ca="1" si="33"/>
        <v>461-Jul-19 to 31-Dec-19</v>
      </c>
      <c r="M366" s="488" t="s">
        <v>1400</v>
      </c>
      <c r="N366" s="479"/>
      <c r="O366" s="129"/>
      <c r="P366" s="129"/>
      <c r="Q366" s="129"/>
      <c r="AD366" s="480"/>
      <c r="AE366" s="480"/>
      <c r="AF366" s="480"/>
      <c r="AG366" s="480"/>
      <c r="AM366" s="5"/>
      <c r="AN366" s="5"/>
    </row>
    <row r="367" spans="1:40" ht="31.5" x14ac:dyDescent="0.25">
      <c r="A367" s="367">
        <v>46</v>
      </c>
      <c r="B367" s="386" t="str">
        <f t="shared" si="28"/>
        <v/>
      </c>
      <c r="C367" s="387" t="str">
        <f ca="1">TEXT(IFERROR(INDEX('Overview - Section A'!$A$38:$A$45,MATCH(G367,'Overview - Section A'!$U$38:$U$45,0)),""),"d-mmm-yy") &amp;" to " &amp; TEXT(IFERROR(INDEX('Overview - Section A'!$E$38:$E$45,MATCH(G367,'Overview - Section A'!$U$38:$U$45,0)),""),"d-mmm-yy")</f>
        <v>1-Jan-20 to 30-Jun-20</v>
      </c>
      <c r="D367" s="483"/>
      <c r="E367" s="483"/>
      <c r="F367" s="484" t="str">
        <f t="shared" si="29"/>
        <v/>
      </c>
      <c r="G367" s="485" t="s">
        <v>413</v>
      </c>
      <c r="H367" s="485"/>
      <c r="I367" s="486" t="b">
        <f t="shared" si="30"/>
        <v>1</v>
      </c>
      <c r="J367" s="486" t="b">
        <f t="shared" si="31"/>
        <v>0</v>
      </c>
      <c r="K367" s="486" t="str">
        <f t="shared" si="32"/>
        <v>a1N36000002QbbXEAS</v>
      </c>
      <c r="L367" s="487" t="str">
        <f t="shared" ca="1" si="33"/>
        <v>461-Jan-20 to 30-Jun-20</v>
      </c>
      <c r="M367" s="488" t="s">
        <v>1401</v>
      </c>
      <c r="N367" s="479"/>
      <c r="O367" s="129"/>
      <c r="P367" s="129"/>
      <c r="Q367" s="129"/>
      <c r="AD367" s="480"/>
      <c r="AE367" s="480"/>
      <c r="AF367" s="480"/>
      <c r="AG367" s="480"/>
      <c r="AM367" s="5"/>
      <c r="AN367" s="5"/>
    </row>
    <row r="368" spans="1:40" ht="31.5" x14ac:dyDescent="0.25">
      <c r="A368" s="367">
        <v>46</v>
      </c>
      <c r="B368" s="386" t="str">
        <f t="shared" si="28"/>
        <v/>
      </c>
      <c r="C368" s="387" t="str">
        <f ca="1">TEXT(IFERROR(INDEX('Overview - Section A'!$A$38:$A$45,MATCH(G368,'Overview - Section A'!$U$38:$U$45,0)),""),"d-mmm-yy") &amp;" to " &amp; TEXT(IFERROR(INDEX('Overview - Section A'!$E$38:$E$45,MATCH(G368,'Overview - Section A'!$U$38:$U$45,0)),""),"d-mmm-yy")</f>
        <v>1-Jul-20 to 31-Dec-20</v>
      </c>
      <c r="D368" s="483"/>
      <c r="E368" s="483"/>
      <c r="F368" s="484" t="str">
        <f t="shared" si="29"/>
        <v/>
      </c>
      <c r="G368" s="485" t="s">
        <v>415</v>
      </c>
      <c r="H368" s="485"/>
      <c r="I368" s="486" t="b">
        <f t="shared" si="30"/>
        <v>1</v>
      </c>
      <c r="J368" s="486" t="b">
        <f t="shared" si="31"/>
        <v>0</v>
      </c>
      <c r="K368" s="486" t="str">
        <f t="shared" si="32"/>
        <v>a1N36000002QbbXEAS</v>
      </c>
      <c r="L368" s="487" t="str">
        <f t="shared" ca="1" si="33"/>
        <v>461-Jul-20 to 31-Dec-20</v>
      </c>
      <c r="M368" s="488" t="s">
        <v>1402</v>
      </c>
      <c r="N368" s="479"/>
      <c r="O368" s="129"/>
      <c r="P368" s="129"/>
      <c r="Q368" s="129"/>
      <c r="AD368" s="480"/>
      <c r="AE368" s="480"/>
      <c r="AF368" s="480"/>
      <c r="AG368" s="480"/>
      <c r="AM368" s="5"/>
      <c r="AN368" s="5"/>
    </row>
    <row r="369" spans="1:40" ht="31.5" x14ac:dyDescent="0.25">
      <c r="A369" s="367">
        <v>46</v>
      </c>
      <c r="B369" s="386" t="str">
        <f t="shared" si="28"/>
        <v/>
      </c>
      <c r="C369" s="387" t="str">
        <f ca="1">TEXT(IFERROR(INDEX('Overview - Section A'!$A$38:$A$45,MATCH(G369,'Overview - Section A'!$U$38:$U$45,0)),""),"d-mmm-yy") &amp;" to " &amp; TEXT(IFERROR(INDEX('Overview - Section A'!$E$38:$E$45,MATCH(G369,'Overview - Section A'!$U$38:$U$45,0)),""),"d-mmm-yy")</f>
        <v>1-Jan-21 to 30-Jun-21</v>
      </c>
      <c r="D369" s="483"/>
      <c r="E369" s="483"/>
      <c r="F369" s="484" t="str">
        <f t="shared" si="29"/>
        <v/>
      </c>
      <c r="G369" s="485" t="s">
        <v>417</v>
      </c>
      <c r="H369" s="485"/>
      <c r="I369" s="486" t="b">
        <f t="shared" si="30"/>
        <v>1</v>
      </c>
      <c r="J369" s="486" t="b">
        <f t="shared" si="31"/>
        <v>0</v>
      </c>
      <c r="K369" s="486" t="str">
        <f t="shared" si="32"/>
        <v>a1N36000002QbbXEAS</v>
      </c>
      <c r="L369" s="487" t="str">
        <f t="shared" ca="1" si="33"/>
        <v>461-Jan-21 to 30-Jun-21</v>
      </c>
      <c r="M369" s="488" t="s">
        <v>1403</v>
      </c>
      <c r="N369" s="479"/>
      <c r="O369" s="129"/>
      <c r="P369" s="129"/>
      <c r="Q369" s="129"/>
      <c r="AD369" s="480"/>
      <c r="AE369" s="480"/>
      <c r="AF369" s="480"/>
      <c r="AG369" s="480"/>
      <c r="AM369" s="5"/>
      <c r="AN369" s="5"/>
    </row>
    <row r="370" spans="1:40" ht="31.5" x14ac:dyDescent="0.25">
      <c r="A370" s="367">
        <v>47</v>
      </c>
      <c r="B370" s="386" t="str">
        <f t="shared" si="28"/>
        <v/>
      </c>
      <c r="C370" s="387" t="str">
        <f ca="1">TEXT(IFERROR(INDEX('Overview - Section A'!$A$38:$A$45,MATCH(G370,'Overview - Section A'!$U$38:$U$45,0)),""),"d-mmm-yy") &amp;" to " &amp; TEXT(IFERROR(INDEX('Overview - Section A'!$E$38:$E$45,MATCH(G370,'Overview - Section A'!$U$38:$U$45,0)),""),"d-mmm-yy")</f>
        <v>1-Jul-18 to 31-Dec-18</v>
      </c>
      <c r="D370" s="483"/>
      <c r="E370" s="483"/>
      <c r="F370" s="484" t="str">
        <f t="shared" si="29"/>
        <v/>
      </c>
      <c r="G370" s="485" t="s">
        <v>407</v>
      </c>
      <c r="H370" s="485"/>
      <c r="I370" s="486" t="b">
        <f t="shared" si="30"/>
        <v>1</v>
      </c>
      <c r="J370" s="486" t="b">
        <f t="shared" si="31"/>
        <v>0</v>
      </c>
      <c r="K370" s="486" t="str">
        <f t="shared" si="32"/>
        <v>a1N36000002QbbYEAS</v>
      </c>
      <c r="L370" s="487" t="str">
        <f t="shared" ca="1" si="33"/>
        <v>471-Jul-18 to 31-Dec-18</v>
      </c>
      <c r="M370" s="488" t="s">
        <v>1404</v>
      </c>
      <c r="N370" s="479"/>
      <c r="O370" s="129"/>
      <c r="P370" s="129"/>
      <c r="Q370" s="129"/>
      <c r="AD370" s="480"/>
      <c r="AE370" s="480"/>
      <c r="AF370" s="480"/>
      <c r="AG370" s="480"/>
      <c r="AM370" s="5"/>
      <c r="AN370" s="5"/>
    </row>
    <row r="371" spans="1:40" ht="31.5" x14ac:dyDescent="0.25">
      <c r="A371" s="367">
        <v>47</v>
      </c>
      <c r="B371" s="386" t="str">
        <f t="shared" si="28"/>
        <v/>
      </c>
      <c r="C371" s="387" t="str">
        <f ca="1">TEXT(IFERROR(INDEX('Overview - Section A'!$A$38:$A$45,MATCH(G371,'Overview - Section A'!$U$38:$U$45,0)),""),"d-mmm-yy") &amp;" to " &amp; TEXT(IFERROR(INDEX('Overview - Section A'!$E$38:$E$45,MATCH(G371,'Overview - Section A'!$U$38:$U$45,0)),""),"d-mmm-yy")</f>
        <v>1-Jan-19 to 30-Jun-19</v>
      </c>
      <c r="D371" s="483"/>
      <c r="E371" s="483"/>
      <c r="F371" s="484" t="str">
        <f t="shared" si="29"/>
        <v/>
      </c>
      <c r="G371" s="485" t="s">
        <v>409</v>
      </c>
      <c r="H371" s="485"/>
      <c r="I371" s="486" t="b">
        <f t="shared" si="30"/>
        <v>1</v>
      </c>
      <c r="J371" s="486" t="b">
        <f t="shared" si="31"/>
        <v>0</v>
      </c>
      <c r="K371" s="486" t="str">
        <f t="shared" si="32"/>
        <v>a1N36000002QbbYEAS</v>
      </c>
      <c r="L371" s="487" t="str">
        <f t="shared" ca="1" si="33"/>
        <v>471-Jan-19 to 30-Jun-19</v>
      </c>
      <c r="M371" s="488" t="s">
        <v>1405</v>
      </c>
      <c r="N371" s="479"/>
      <c r="O371" s="129"/>
      <c r="P371" s="129"/>
      <c r="Q371" s="129"/>
      <c r="AD371" s="480"/>
      <c r="AE371" s="480"/>
      <c r="AF371" s="480"/>
      <c r="AG371" s="480"/>
      <c r="AM371" s="5"/>
      <c r="AN371" s="5"/>
    </row>
    <row r="372" spans="1:40" ht="31.5" x14ac:dyDescent="0.25">
      <c r="A372" s="367">
        <v>47</v>
      </c>
      <c r="B372" s="386" t="str">
        <f t="shared" si="28"/>
        <v/>
      </c>
      <c r="C372" s="387" t="str">
        <f ca="1">TEXT(IFERROR(INDEX('Overview - Section A'!$A$38:$A$45,MATCH(G372,'Overview - Section A'!$U$38:$U$45,0)),""),"d-mmm-yy") &amp;" to " &amp; TEXT(IFERROR(INDEX('Overview - Section A'!$E$38:$E$45,MATCH(G372,'Overview - Section A'!$U$38:$U$45,0)),""),"d-mmm-yy")</f>
        <v>1-Jul-19 to 31-Dec-19</v>
      </c>
      <c r="D372" s="483"/>
      <c r="E372" s="483"/>
      <c r="F372" s="484" t="str">
        <f t="shared" si="29"/>
        <v/>
      </c>
      <c r="G372" s="485" t="s">
        <v>411</v>
      </c>
      <c r="H372" s="485"/>
      <c r="I372" s="486" t="b">
        <f t="shared" si="30"/>
        <v>1</v>
      </c>
      <c r="J372" s="486" t="b">
        <f t="shared" si="31"/>
        <v>0</v>
      </c>
      <c r="K372" s="486" t="str">
        <f t="shared" si="32"/>
        <v>a1N36000002QbbYEAS</v>
      </c>
      <c r="L372" s="487" t="str">
        <f t="shared" ca="1" si="33"/>
        <v>471-Jul-19 to 31-Dec-19</v>
      </c>
      <c r="M372" s="488" t="s">
        <v>1406</v>
      </c>
      <c r="N372" s="479"/>
      <c r="O372" s="129"/>
      <c r="P372" s="129"/>
      <c r="Q372" s="129"/>
      <c r="AD372" s="480"/>
      <c r="AE372" s="480"/>
      <c r="AF372" s="480"/>
      <c r="AG372" s="480"/>
      <c r="AM372" s="5"/>
      <c r="AN372" s="5"/>
    </row>
    <row r="373" spans="1:40" ht="31.5" x14ac:dyDescent="0.25">
      <c r="A373" s="367">
        <v>47</v>
      </c>
      <c r="B373" s="386" t="str">
        <f t="shared" si="28"/>
        <v/>
      </c>
      <c r="C373" s="387" t="str">
        <f ca="1">TEXT(IFERROR(INDEX('Overview - Section A'!$A$38:$A$45,MATCH(G373,'Overview - Section A'!$U$38:$U$45,0)),""),"d-mmm-yy") &amp;" to " &amp; TEXT(IFERROR(INDEX('Overview - Section A'!$E$38:$E$45,MATCH(G373,'Overview - Section A'!$U$38:$U$45,0)),""),"d-mmm-yy")</f>
        <v>1-Jan-20 to 30-Jun-20</v>
      </c>
      <c r="D373" s="483"/>
      <c r="E373" s="483"/>
      <c r="F373" s="484" t="str">
        <f t="shared" si="29"/>
        <v/>
      </c>
      <c r="G373" s="485" t="s">
        <v>413</v>
      </c>
      <c r="H373" s="485"/>
      <c r="I373" s="486" t="b">
        <f t="shared" si="30"/>
        <v>1</v>
      </c>
      <c r="J373" s="486" t="b">
        <f t="shared" si="31"/>
        <v>0</v>
      </c>
      <c r="K373" s="486" t="str">
        <f t="shared" si="32"/>
        <v>a1N36000002QbbYEAS</v>
      </c>
      <c r="L373" s="487" t="str">
        <f t="shared" ca="1" si="33"/>
        <v>471-Jan-20 to 30-Jun-20</v>
      </c>
      <c r="M373" s="488" t="s">
        <v>1407</v>
      </c>
      <c r="N373" s="479"/>
      <c r="O373" s="129"/>
      <c r="P373" s="129"/>
      <c r="Q373" s="129"/>
      <c r="AD373" s="480"/>
      <c r="AE373" s="480"/>
      <c r="AF373" s="480"/>
      <c r="AG373" s="480"/>
      <c r="AM373" s="5"/>
      <c r="AN373" s="5"/>
    </row>
    <row r="374" spans="1:40" ht="31.5" x14ac:dyDescent="0.25">
      <c r="A374" s="367">
        <v>47</v>
      </c>
      <c r="B374" s="386" t="str">
        <f t="shared" si="28"/>
        <v/>
      </c>
      <c r="C374" s="387" t="str">
        <f ca="1">TEXT(IFERROR(INDEX('Overview - Section A'!$A$38:$A$45,MATCH(G374,'Overview - Section A'!$U$38:$U$45,0)),""),"d-mmm-yy") &amp;" to " &amp; TEXT(IFERROR(INDEX('Overview - Section A'!$E$38:$E$45,MATCH(G374,'Overview - Section A'!$U$38:$U$45,0)),""),"d-mmm-yy")</f>
        <v>1-Jul-20 to 31-Dec-20</v>
      </c>
      <c r="D374" s="483"/>
      <c r="E374" s="483"/>
      <c r="F374" s="484" t="str">
        <f t="shared" si="29"/>
        <v/>
      </c>
      <c r="G374" s="485" t="s">
        <v>415</v>
      </c>
      <c r="H374" s="485"/>
      <c r="I374" s="486" t="b">
        <f t="shared" si="30"/>
        <v>1</v>
      </c>
      <c r="J374" s="486" t="b">
        <f t="shared" si="31"/>
        <v>0</v>
      </c>
      <c r="K374" s="486" t="str">
        <f t="shared" si="32"/>
        <v>a1N36000002QbbYEAS</v>
      </c>
      <c r="L374" s="487" t="str">
        <f t="shared" ca="1" si="33"/>
        <v>471-Jul-20 to 31-Dec-20</v>
      </c>
      <c r="M374" s="488" t="s">
        <v>1408</v>
      </c>
      <c r="N374" s="479"/>
      <c r="O374" s="129"/>
      <c r="P374" s="129"/>
      <c r="Q374" s="129"/>
      <c r="AD374" s="480"/>
      <c r="AE374" s="480"/>
      <c r="AF374" s="480"/>
      <c r="AG374" s="480"/>
      <c r="AM374" s="5"/>
      <c r="AN374" s="5"/>
    </row>
    <row r="375" spans="1:40" ht="31.5" x14ac:dyDescent="0.25">
      <c r="A375" s="367">
        <v>47</v>
      </c>
      <c r="B375" s="386" t="str">
        <f t="shared" si="28"/>
        <v/>
      </c>
      <c r="C375" s="387" t="str">
        <f ca="1">TEXT(IFERROR(INDEX('Overview - Section A'!$A$38:$A$45,MATCH(G375,'Overview - Section A'!$U$38:$U$45,0)),""),"d-mmm-yy") &amp;" to " &amp; TEXT(IFERROR(INDEX('Overview - Section A'!$E$38:$E$45,MATCH(G375,'Overview - Section A'!$U$38:$U$45,0)),""),"d-mmm-yy")</f>
        <v>1-Jan-21 to 30-Jun-21</v>
      </c>
      <c r="D375" s="483"/>
      <c r="E375" s="483"/>
      <c r="F375" s="484" t="str">
        <f t="shared" si="29"/>
        <v/>
      </c>
      <c r="G375" s="485" t="s">
        <v>417</v>
      </c>
      <c r="H375" s="485"/>
      <c r="I375" s="486" t="b">
        <f t="shared" si="30"/>
        <v>1</v>
      </c>
      <c r="J375" s="486" t="b">
        <f t="shared" si="31"/>
        <v>0</v>
      </c>
      <c r="K375" s="486" t="str">
        <f t="shared" si="32"/>
        <v>a1N36000002QbbYEAS</v>
      </c>
      <c r="L375" s="487" t="str">
        <f t="shared" ca="1" si="33"/>
        <v>471-Jan-21 to 30-Jun-21</v>
      </c>
      <c r="M375" s="488" t="s">
        <v>1409</v>
      </c>
      <c r="N375" s="479"/>
      <c r="O375" s="129"/>
      <c r="P375" s="129"/>
      <c r="Q375" s="129"/>
      <c r="AD375" s="480"/>
      <c r="AE375" s="480"/>
      <c r="AF375" s="480"/>
      <c r="AG375" s="480"/>
      <c r="AM375" s="5"/>
      <c r="AN375" s="5"/>
    </row>
    <row r="376" spans="1:40" ht="31.5" x14ac:dyDescent="0.25">
      <c r="A376" s="367">
        <v>48</v>
      </c>
      <c r="B376" s="386" t="str">
        <f t="shared" si="28"/>
        <v/>
      </c>
      <c r="C376" s="387" t="str">
        <f ca="1">TEXT(IFERROR(INDEX('Overview - Section A'!$A$38:$A$45,MATCH(G376,'Overview - Section A'!$U$38:$U$45,0)),""),"d-mmm-yy") &amp;" to " &amp; TEXT(IFERROR(INDEX('Overview - Section A'!$E$38:$E$45,MATCH(G376,'Overview - Section A'!$U$38:$U$45,0)),""),"d-mmm-yy")</f>
        <v>1-Jul-18 to 31-Dec-18</v>
      </c>
      <c r="D376" s="483"/>
      <c r="E376" s="483"/>
      <c r="F376" s="484" t="str">
        <f t="shared" si="29"/>
        <v/>
      </c>
      <c r="G376" s="485" t="s">
        <v>407</v>
      </c>
      <c r="H376" s="485"/>
      <c r="I376" s="486" t="b">
        <f t="shared" si="30"/>
        <v>1</v>
      </c>
      <c r="J376" s="486" t="b">
        <f t="shared" si="31"/>
        <v>0</v>
      </c>
      <c r="K376" s="486" t="str">
        <f t="shared" si="32"/>
        <v>a1N36000002QbbZEAS</v>
      </c>
      <c r="L376" s="487" t="str">
        <f t="shared" ca="1" si="33"/>
        <v>481-Jul-18 to 31-Dec-18</v>
      </c>
      <c r="M376" s="488" t="s">
        <v>1410</v>
      </c>
      <c r="N376" s="479"/>
      <c r="O376" s="129"/>
      <c r="P376" s="129"/>
      <c r="Q376" s="129"/>
      <c r="AD376" s="480"/>
      <c r="AE376" s="480"/>
      <c r="AF376" s="480"/>
      <c r="AG376" s="480"/>
      <c r="AM376" s="5"/>
      <c r="AN376" s="5"/>
    </row>
    <row r="377" spans="1:40" ht="31.5" x14ac:dyDescent="0.25">
      <c r="A377" s="367">
        <v>48</v>
      </c>
      <c r="B377" s="386" t="str">
        <f t="shared" si="28"/>
        <v/>
      </c>
      <c r="C377" s="387" t="str">
        <f ca="1">TEXT(IFERROR(INDEX('Overview - Section A'!$A$38:$A$45,MATCH(G377,'Overview - Section A'!$U$38:$U$45,0)),""),"d-mmm-yy") &amp;" to " &amp; TEXT(IFERROR(INDEX('Overview - Section A'!$E$38:$E$45,MATCH(G377,'Overview - Section A'!$U$38:$U$45,0)),""),"d-mmm-yy")</f>
        <v>1-Jan-19 to 30-Jun-19</v>
      </c>
      <c r="D377" s="483"/>
      <c r="E377" s="483"/>
      <c r="F377" s="484" t="str">
        <f t="shared" si="29"/>
        <v/>
      </c>
      <c r="G377" s="485" t="s">
        <v>409</v>
      </c>
      <c r="H377" s="485"/>
      <c r="I377" s="486" t="b">
        <f t="shared" si="30"/>
        <v>1</v>
      </c>
      <c r="J377" s="486" t="b">
        <f t="shared" si="31"/>
        <v>0</v>
      </c>
      <c r="K377" s="486" t="str">
        <f t="shared" si="32"/>
        <v>a1N36000002QbbZEAS</v>
      </c>
      <c r="L377" s="487" t="str">
        <f t="shared" ca="1" si="33"/>
        <v>481-Jan-19 to 30-Jun-19</v>
      </c>
      <c r="M377" s="488" t="s">
        <v>1411</v>
      </c>
      <c r="N377" s="479"/>
      <c r="O377" s="129"/>
      <c r="P377" s="129"/>
      <c r="Q377" s="129"/>
      <c r="AD377" s="480"/>
      <c r="AE377" s="480"/>
      <c r="AF377" s="480"/>
      <c r="AG377" s="480"/>
      <c r="AM377" s="5"/>
      <c r="AN377" s="5"/>
    </row>
    <row r="378" spans="1:40" ht="31.5" x14ac:dyDescent="0.25">
      <c r="A378" s="367">
        <v>48</v>
      </c>
      <c r="B378" s="386" t="str">
        <f t="shared" si="28"/>
        <v/>
      </c>
      <c r="C378" s="387" t="str">
        <f ca="1">TEXT(IFERROR(INDEX('Overview - Section A'!$A$38:$A$45,MATCH(G378,'Overview - Section A'!$U$38:$U$45,0)),""),"d-mmm-yy") &amp;" to " &amp; TEXT(IFERROR(INDEX('Overview - Section A'!$E$38:$E$45,MATCH(G378,'Overview - Section A'!$U$38:$U$45,0)),""),"d-mmm-yy")</f>
        <v>1-Jul-19 to 31-Dec-19</v>
      </c>
      <c r="D378" s="483"/>
      <c r="E378" s="483"/>
      <c r="F378" s="484" t="str">
        <f t="shared" si="29"/>
        <v/>
      </c>
      <c r="G378" s="485" t="s">
        <v>411</v>
      </c>
      <c r="H378" s="485"/>
      <c r="I378" s="486" t="b">
        <f t="shared" si="30"/>
        <v>1</v>
      </c>
      <c r="J378" s="486" t="b">
        <f t="shared" si="31"/>
        <v>0</v>
      </c>
      <c r="K378" s="486" t="str">
        <f t="shared" si="32"/>
        <v>a1N36000002QbbZEAS</v>
      </c>
      <c r="L378" s="487" t="str">
        <f t="shared" ca="1" si="33"/>
        <v>481-Jul-19 to 31-Dec-19</v>
      </c>
      <c r="M378" s="488" t="s">
        <v>1412</v>
      </c>
      <c r="N378" s="479"/>
      <c r="O378" s="129"/>
      <c r="P378" s="129"/>
      <c r="Q378" s="129"/>
      <c r="AD378" s="480"/>
      <c r="AE378" s="480"/>
      <c r="AF378" s="480"/>
      <c r="AG378" s="480"/>
      <c r="AM378" s="5"/>
      <c r="AN378" s="5"/>
    </row>
    <row r="379" spans="1:40" ht="31.5" x14ac:dyDescent="0.25">
      <c r="A379" s="367">
        <v>48</v>
      </c>
      <c r="B379" s="386" t="str">
        <f t="shared" si="28"/>
        <v/>
      </c>
      <c r="C379" s="387" t="str">
        <f ca="1">TEXT(IFERROR(INDEX('Overview - Section A'!$A$38:$A$45,MATCH(G379,'Overview - Section A'!$U$38:$U$45,0)),""),"d-mmm-yy") &amp;" to " &amp; TEXT(IFERROR(INDEX('Overview - Section A'!$E$38:$E$45,MATCH(G379,'Overview - Section A'!$U$38:$U$45,0)),""),"d-mmm-yy")</f>
        <v>1-Jan-20 to 30-Jun-20</v>
      </c>
      <c r="D379" s="483"/>
      <c r="E379" s="483"/>
      <c r="F379" s="484" t="str">
        <f t="shared" si="29"/>
        <v/>
      </c>
      <c r="G379" s="485" t="s">
        <v>413</v>
      </c>
      <c r="H379" s="485"/>
      <c r="I379" s="486" t="b">
        <f t="shared" si="30"/>
        <v>1</v>
      </c>
      <c r="J379" s="486" t="b">
        <f t="shared" si="31"/>
        <v>0</v>
      </c>
      <c r="K379" s="486" t="str">
        <f t="shared" si="32"/>
        <v>a1N36000002QbbZEAS</v>
      </c>
      <c r="L379" s="487" t="str">
        <f t="shared" ca="1" si="33"/>
        <v>481-Jan-20 to 30-Jun-20</v>
      </c>
      <c r="M379" s="488" t="s">
        <v>1413</v>
      </c>
      <c r="N379" s="479"/>
      <c r="O379" s="129"/>
      <c r="P379" s="129"/>
      <c r="Q379" s="129"/>
      <c r="AD379" s="480"/>
      <c r="AE379" s="480"/>
      <c r="AF379" s="480"/>
      <c r="AG379" s="480"/>
      <c r="AM379" s="5"/>
      <c r="AN379" s="5"/>
    </row>
    <row r="380" spans="1:40" ht="31.5" x14ac:dyDescent="0.25">
      <c r="A380" s="367">
        <v>48</v>
      </c>
      <c r="B380" s="386" t="str">
        <f t="shared" si="28"/>
        <v/>
      </c>
      <c r="C380" s="387" t="str">
        <f ca="1">TEXT(IFERROR(INDEX('Overview - Section A'!$A$38:$A$45,MATCH(G380,'Overview - Section A'!$U$38:$U$45,0)),""),"d-mmm-yy") &amp;" to " &amp; TEXT(IFERROR(INDEX('Overview - Section A'!$E$38:$E$45,MATCH(G380,'Overview - Section A'!$U$38:$U$45,0)),""),"d-mmm-yy")</f>
        <v>1-Jul-20 to 31-Dec-20</v>
      </c>
      <c r="D380" s="483"/>
      <c r="E380" s="483"/>
      <c r="F380" s="484" t="str">
        <f t="shared" si="29"/>
        <v/>
      </c>
      <c r="G380" s="485" t="s">
        <v>415</v>
      </c>
      <c r="H380" s="485"/>
      <c r="I380" s="486" t="b">
        <f t="shared" si="30"/>
        <v>1</v>
      </c>
      <c r="J380" s="486" t="b">
        <f t="shared" si="31"/>
        <v>0</v>
      </c>
      <c r="K380" s="486" t="str">
        <f t="shared" si="32"/>
        <v>a1N36000002QbbZEAS</v>
      </c>
      <c r="L380" s="487" t="str">
        <f t="shared" ca="1" si="33"/>
        <v>481-Jul-20 to 31-Dec-20</v>
      </c>
      <c r="M380" s="488" t="s">
        <v>1414</v>
      </c>
      <c r="N380" s="479"/>
      <c r="O380" s="129"/>
      <c r="P380" s="129"/>
      <c r="Q380" s="129"/>
      <c r="AD380" s="480"/>
      <c r="AE380" s="480"/>
      <c r="AF380" s="480"/>
      <c r="AG380" s="480"/>
      <c r="AM380" s="5"/>
      <c r="AN380" s="5"/>
    </row>
    <row r="381" spans="1:40" ht="31.5" x14ac:dyDescent="0.25">
      <c r="A381" s="367">
        <v>48</v>
      </c>
      <c r="B381" s="386" t="str">
        <f t="shared" si="28"/>
        <v/>
      </c>
      <c r="C381" s="387" t="str">
        <f ca="1">TEXT(IFERROR(INDEX('Overview - Section A'!$A$38:$A$45,MATCH(G381,'Overview - Section A'!$U$38:$U$45,0)),""),"d-mmm-yy") &amp;" to " &amp; TEXT(IFERROR(INDEX('Overview - Section A'!$E$38:$E$45,MATCH(G381,'Overview - Section A'!$U$38:$U$45,0)),""),"d-mmm-yy")</f>
        <v>1-Jan-21 to 30-Jun-21</v>
      </c>
      <c r="D381" s="483"/>
      <c r="E381" s="483"/>
      <c r="F381" s="484" t="str">
        <f t="shared" si="29"/>
        <v/>
      </c>
      <c r="G381" s="485" t="s">
        <v>417</v>
      </c>
      <c r="H381" s="485"/>
      <c r="I381" s="486" t="b">
        <f t="shared" si="30"/>
        <v>1</v>
      </c>
      <c r="J381" s="486" t="b">
        <f t="shared" si="31"/>
        <v>0</v>
      </c>
      <c r="K381" s="486" t="str">
        <f t="shared" si="32"/>
        <v>a1N36000002QbbZEAS</v>
      </c>
      <c r="L381" s="487" t="str">
        <f t="shared" ca="1" si="33"/>
        <v>481-Jan-21 to 30-Jun-21</v>
      </c>
      <c r="M381" s="488" t="s">
        <v>1415</v>
      </c>
      <c r="N381" s="479"/>
      <c r="O381" s="129"/>
      <c r="P381" s="129"/>
      <c r="Q381" s="129"/>
      <c r="AD381" s="480"/>
      <c r="AE381" s="480"/>
      <c r="AF381" s="480"/>
      <c r="AG381" s="480"/>
      <c r="AM381" s="5"/>
      <c r="AN381" s="5"/>
    </row>
    <row r="382" spans="1:40" ht="31.5" x14ac:dyDescent="0.25">
      <c r="A382" s="367">
        <v>49</v>
      </c>
      <c r="B382" s="386" t="str">
        <f t="shared" si="28"/>
        <v/>
      </c>
      <c r="C382" s="387" t="str">
        <f ca="1">TEXT(IFERROR(INDEX('Overview - Section A'!$A$38:$A$45,MATCH(G382,'Overview - Section A'!$U$38:$U$45,0)),""),"d-mmm-yy") &amp;" to " &amp; TEXT(IFERROR(INDEX('Overview - Section A'!$E$38:$E$45,MATCH(G382,'Overview - Section A'!$U$38:$U$45,0)),""),"d-mmm-yy")</f>
        <v>1-Jul-18 to 31-Dec-18</v>
      </c>
      <c r="D382" s="483"/>
      <c r="E382" s="483"/>
      <c r="F382" s="484" t="str">
        <f t="shared" si="29"/>
        <v/>
      </c>
      <c r="G382" s="485" t="s">
        <v>407</v>
      </c>
      <c r="H382" s="485"/>
      <c r="I382" s="486" t="b">
        <f t="shared" si="30"/>
        <v>1</v>
      </c>
      <c r="J382" s="486" t="b">
        <f t="shared" si="31"/>
        <v>0</v>
      </c>
      <c r="K382" s="486" t="str">
        <f t="shared" si="32"/>
        <v>a1N36000002QbbaEAC</v>
      </c>
      <c r="L382" s="487" t="str">
        <f t="shared" ca="1" si="33"/>
        <v>491-Jul-18 to 31-Dec-18</v>
      </c>
      <c r="M382" s="488" t="s">
        <v>1416</v>
      </c>
      <c r="N382" s="479"/>
      <c r="O382" s="129"/>
      <c r="P382" s="129"/>
      <c r="Q382" s="129"/>
      <c r="AD382" s="480"/>
      <c r="AE382" s="480"/>
      <c r="AF382" s="480"/>
      <c r="AG382" s="480"/>
      <c r="AM382" s="5"/>
      <c r="AN382" s="5"/>
    </row>
    <row r="383" spans="1:40" ht="31.5" x14ac:dyDescent="0.25">
      <c r="A383" s="367">
        <v>49</v>
      </c>
      <c r="B383" s="386" t="str">
        <f t="shared" si="28"/>
        <v/>
      </c>
      <c r="C383" s="387" t="str">
        <f ca="1">TEXT(IFERROR(INDEX('Overview - Section A'!$A$38:$A$45,MATCH(G383,'Overview - Section A'!$U$38:$U$45,0)),""),"d-mmm-yy") &amp;" to " &amp; TEXT(IFERROR(INDEX('Overview - Section A'!$E$38:$E$45,MATCH(G383,'Overview - Section A'!$U$38:$U$45,0)),""),"d-mmm-yy")</f>
        <v>1-Jan-19 to 30-Jun-19</v>
      </c>
      <c r="D383" s="483"/>
      <c r="E383" s="483"/>
      <c r="F383" s="484" t="str">
        <f t="shared" si="29"/>
        <v/>
      </c>
      <c r="G383" s="485" t="s">
        <v>409</v>
      </c>
      <c r="H383" s="485"/>
      <c r="I383" s="486" t="b">
        <f t="shared" si="30"/>
        <v>1</v>
      </c>
      <c r="J383" s="486" t="b">
        <f t="shared" si="31"/>
        <v>0</v>
      </c>
      <c r="K383" s="486" t="str">
        <f t="shared" si="32"/>
        <v>a1N36000002QbbaEAC</v>
      </c>
      <c r="L383" s="487" t="str">
        <f t="shared" ca="1" si="33"/>
        <v>491-Jan-19 to 30-Jun-19</v>
      </c>
      <c r="M383" s="488" t="s">
        <v>1417</v>
      </c>
      <c r="N383" s="479"/>
      <c r="O383" s="129"/>
      <c r="P383" s="129"/>
      <c r="Q383" s="129"/>
      <c r="AD383" s="480"/>
      <c r="AE383" s="480"/>
      <c r="AF383" s="480"/>
      <c r="AG383" s="480"/>
      <c r="AM383" s="5"/>
      <c r="AN383" s="5"/>
    </row>
    <row r="384" spans="1:40" ht="31.5" x14ac:dyDescent="0.25">
      <c r="A384" s="367">
        <v>49</v>
      </c>
      <c r="B384" s="386" t="str">
        <f t="shared" si="28"/>
        <v/>
      </c>
      <c r="C384" s="387" t="str">
        <f ca="1">TEXT(IFERROR(INDEX('Overview - Section A'!$A$38:$A$45,MATCH(G384,'Overview - Section A'!$U$38:$U$45,0)),""),"d-mmm-yy") &amp;" to " &amp; TEXT(IFERROR(INDEX('Overview - Section A'!$E$38:$E$45,MATCH(G384,'Overview - Section A'!$U$38:$U$45,0)),""),"d-mmm-yy")</f>
        <v>1-Jul-19 to 31-Dec-19</v>
      </c>
      <c r="D384" s="483"/>
      <c r="E384" s="483"/>
      <c r="F384" s="484" t="str">
        <f t="shared" si="29"/>
        <v/>
      </c>
      <c r="G384" s="485" t="s">
        <v>411</v>
      </c>
      <c r="H384" s="485"/>
      <c r="I384" s="486" t="b">
        <f t="shared" si="30"/>
        <v>1</v>
      </c>
      <c r="J384" s="486" t="b">
        <f t="shared" si="31"/>
        <v>0</v>
      </c>
      <c r="K384" s="486" t="str">
        <f t="shared" si="32"/>
        <v>a1N36000002QbbaEAC</v>
      </c>
      <c r="L384" s="487" t="str">
        <f t="shared" ca="1" si="33"/>
        <v>491-Jul-19 to 31-Dec-19</v>
      </c>
      <c r="M384" s="488" t="s">
        <v>1418</v>
      </c>
      <c r="N384" s="479"/>
      <c r="O384" s="129"/>
      <c r="P384" s="129"/>
      <c r="Q384" s="129"/>
      <c r="AD384" s="480"/>
      <c r="AE384" s="480"/>
      <c r="AF384" s="480"/>
      <c r="AG384" s="480"/>
      <c r="AM384" s="5"/>
      <c r="AN384" s="5"/>
    </row>
    <row r="385" spans="1:40" ht="31.5" x14ac:dyDescent="0.25">
      <c r="A385" s="367">
        <v>49</v>
      </c>
      <c r="B385" s="386" t="str">
        <f t="shared" si="28"/>
        <v/>
      </c>
      <c r="C385" s="387" t="str">
        <f ca="1">TEXT(IFERROR(INDEX('Overview - Section A'!$A$38:$A$45,MATCH(G385,'Overview - Section A'!$U$38:$U$45,0)),""),"d-mmm-yy") &amp;" to " &amp; TEXT(IFERROR(INDEX('Overview - Section A'!$E$38:$E$45,MATCH(G385,'Overview - Section A'!$U$38:$U$45,0)),""),"d-mmm-yy")</f>
        <v>1-Jan-20 to 30-Jun-20</v>
      </c>
      <c r="D385" s="483"/>
      <c r="E385" s="483"/>
      <c r="F385" s="484" t="str">
        <f t="shared" si="29"/>
        <v/>
      </c>
      <c r="G385" s="485" t="s">
        <v>413</v>
      </c>
      <c r="H385" s="485"/>
      <c r="I385" s="486" t="b">
        <f t="shared" si="30"/>
        <v>1</v>
      </c>
      <c r="J385" s="486" t="b">
        <f t="shared" si="31"/>
        <v>0</v>
      </c>
      <c r="K385" s="486" t="str">
        <f t="shared" si="32"/>
        <v>a1N36000002QbbaEAC</v>
      </c>
      <c r="L385" s="487" t="str">
        <f t="shared" ca="1" si="33"/>
        <v>491-Jan-20 to 30-Jun-20</v>
      </c>
      <c r="M385" s="488" t="s">
        <v>1419</v>
      </c>
      <c r="N385" s="479"/>
      <c r="O385" s="129"/>
      <c r="P385" s="129"/>
      <c r="Q385" s="129"/>
      <c r="AD385" s="480"/>
      <c r="AE385" s="480"/>
      <c r="AF385" s="480"/>
      <c r="AG385" s="480"/>
      <c r="AM385" s="5"/>
      <c r="AN385" s="5"/>
    </row>
    <row r="386" spans="1:40" ht="31.5" x14ac:dyDescent="0.25">
      <c r="A386" s="367">
        <v>49</v>
      </c>
      <c r="B386" s="386" t="str">
        <f t="shared" si="28"/>
        <v/>
      </c>
      <c r="C386" s="387" t="str">
        <f ca="1">TEXT(IFERROR(INDEX('Overview - Section A'!$A$38:$A$45,MATCH(G386,'Overview - Section A'!$U$38:$U$45,0)),""),"d-mmm-yy") &amp;" to " &amp; TEXT(IFERROR(INDEX('Overview - Section A'!$E$38:$E$45,MATCH(G386,'Overview - Section A'!$U$38:$U$45,0)),""),"d-mmm-yy")</f>
        <v>1-Jul-20 to 31-Dec-20</v>
      </c>
      <c r="D386" s="483"/>
      <c r="E386" s="483"/>
      <c r="F386" s="484" t="str">
        <f t="shared" si="29"/>
        <v/>
      </c>
      <c r="G386" s="485" t="s">
        <v>415</v>
      </c>
      <c r="H386" s="485"/>
      <c r="I386" s="486" t="b">
        <f t="shared" si="30"/>
        <v>1</v>
      </c>
      <c r="J386" s="486" t="b">
        <f t="shared" si="31"/>
        <v>0</v>
      </c>
      <c r="K386" s="486" t="str">
        <f t="shared" si="32"/>
        <v>a1N36000002QbbaEAC</v>
      </c>
      <c r="L386" s="487" t="str">
        <f t="shared" ca="1" si="33"/>
        <v>491-Jul-20 to 31-Dec-20</v>
      </c>
      <c r="M386" s="488" t="s">
        <v>1420</v>
      </c>
      <c r="N386" s="479"/>
      <c r="O386" s="129"/>
      <c r="P386" s="129"/>
      <c r="Q386" s="129"/>
      <c r="AD386" s="480"/>
      <c r="AE386" s="480"/>
      <c r="AF386" s="480"/>
      <c r="AG386" s="480"/>
      <c r="AM386" s="5"/>
      <c r="AN386" s="5"/>
    </row>
    <row r="387" spans="1:40" ht="31.5" x14ac:dyDescent="0.25">
      <c r="A387" s="367">
        <v>49</v>
      </c>
      <c r="B387" s="386" t="str">
        <f t="shared" si="28"/>
        <v/>
      </c>
      <c r="C387" s="387" t="str">
        <f ca="1">TEXT(IFERROR(INDEX('Overview - Section A'!$A$38:$A$45,MATCH(G387,'Overview - Section A'!$U$38:$U$45,0)),""),"d-mmm-yy") &amp;" to " &amp; TEXT(IFERROR(INDEX('Overview - Section A'!$E$38:$E$45,MATCH(G387,'Overview - Section A'!$U$38:$U$45,0)),""),"d-mmm-yy")</f>
        <v>1-Jan-21 to 30-Jun-21</v>
      </c>
      <c r="D387" s="483"/>
      <c r="E387" s="483"/>
      <c r="F387" s="484" t="str">
        <f t="shared" si="29"/>
        <v/>
      </c>
      <c r="G387" s="485" t="s">
        <v>417</v>
      </c>
      <c r="H387" s="485"/>
      <c r="I387" s="486" t="b">
        <f t="shared" si="30"/>
        <v>1</v>
      </c>
      <c r="J387" s="486" t="b">
        <f t="shared" si="31"/>
        <v>0</v>
      </c>
      <c r="K387" s="486" t="str">
        <f t="shared" si="32"/>
        <v>a1N36000002QbbaEAC</v>
      </c>
      <c r="L387" s="487" t="str">
        <f t="shared" ca="1" si="33"/>
        <v>491-Jan-21 to 30-Jun-21</v>
      </c>
      <c r="M387" s="488" t="s">
        <v>1421</v>
      </c>
      <c r="N387" s="479"/>
      <c r="O387" s="129"/>
      <c r="P387" s="129"/>
      <c r="Q387" s="129"/>
      <c r="AD387" s="480"/>
      <c r="AE387" s="480"/>
      <c r="AF387" s="480"/>
      <c r="AG387" s="480"/>
      <c r="AM387" s="5"/>
      <c r="AN387" s="5"/>
    </row>
    <row r="388" spans="1:40" ht="31.5" x14ac:dyDescent="0.25">
      <c r="A388" s="367">
        <v>50</v>
      </c>
      <c r="B388" s="386" t="str">
        <f t="shared" si="28"/>
        <v/>
      </c>
      <c r="C388" s="387" t="str">
        <f ca="1">TEXT(IFERROR(INDEX('Overview - Section A'!$A$38:$A$45,MATCH(G388,'Overview - Section A'!$U$38:$U$45,0)),""),"d-mmm-yy") &amp;" to " &amp; TEXT(IFERROR(INDEX('Overview - Section A'!$E$38:$E$45,MATCH(G388,'Overview - Section A'!$U$38:$U$45,0)),""),"d-mmm-yy")</f>
        <v>1-Jul-18 to 31-Dec-18</v>
      </c>
      <c r="D388" s="483"/>
      <c r="E388" s="483"/>
      <c r="F388" s="484" t="str">
        <f t="shared" si="29"/>
        <v/>
      </c>
      <c r="G388" s="485" t="s">
        <v>407</v>
      </c>
      <c r="H388" s="485"/>
      <c r="I388" s="486" t="b">
        <f t="shared" si="30"/>
        <v>1</v>
      </c>
      <c r="J388" s="486" t="b">
        <f t="shared" si="31"/>
        <v>0</v>
      </c>
      <c r="K388" s="486" t="str">
        <f t="shared" si="32"/>
        <v>a1N36000002QbbbEAC</v>
      </c>
      <c r="L388" s="487" t="str">
        <f t="shared" ca="1" si="33"/>
        <v>501-Jul-18 to 31-Dec-18</v>
      </c>
      <c r="M388" s="488" t="s">
        <v>1422</v>
      </c>
      <c r="N388" s="479"/>
      <c r="O388" s="129"/>
      <c r="P388" s="129"/>
      <c r="Q388" s="129"/>
      <c r="AD388" s="480"/>
      <c r="AE388" s="480"/>
      <c r="AF388" s="480"/>
      <c r="AG388" s="480"/>
      <c r="AM388" s="5"/>
      <c r="AN388" s="5"/>
    </row>
    <row r="389" spans="1:40" ht="31.5" x14ac:dyDescent="0.25">
      <c r="A389" s="367">
        <v>50</v>
      </c>
      <c r="B389" s="386" t="str">
        <f t="shared" si="28"/>
        <v/>
      </c>
      <c r="C389" s="387" t="str">
        <f ca="1">TEXT(IFERROR(INDEX('Overview - Section A'!$A$38:$A$45,MATCH(G389,'Overview - Section A'!$U$38:$U$45,0)),""),"d-mmm-yy") &amp;" to " &amp; TEXT(IFERROR(INDEX('Overview - Section A'!$E$38:$E$45,MATCH(G389,'Overview - Section A'!$U$38:$U$45,0)),""),"d-mmm-yy")</f>
        <v>1-Jan-19 to 30-Jun-19</v>
      </c>
      <c r="D389" s="483"/>
      <c r="E389" s="483"/>
      <c r="F389" s="484" t="str">
        <f t="shared" si="29"/>
        <v/>
      </c>
      <c r="G389" s="485" t="s">
        <v>409</v>
      </c>
      <c r="H389" s="485"/>
      <c r="I389" s="486" t="b">
        <f t="shared" si="30"/>
        <v>1</v>
      </c>
      <c r="J389" s="486" t="b">
        <f t="shared" si="31"/>
        <v>0</v>
      </c>
      <c r="K389" s="486" t="str">
        <f t="shared" si="32"/>
        <v>a1N36000002QbbbEAC</v>
      </c>
      <c r="L389" s="487" t="str">
        <f t="shared" ca="1" si="33"/>
        <v>501-Jan-19 to 30-Jun-19</v>
      </c>
      <c r="M389" s="488" t="s">
        <v>1423</v>
      </c>
      <c r="N389" s="479"/>
      <c r="O389" s="129"/>
      <c r="P389" s="129"/>
      <c r="Q389" s="129"/>
      <c r="AD389" s="480"/>
      <c r="AE389" s="480"/>
      <c r="AF389" s="480"/>
      <c r="AG389" s="480"/>
      <c r="AM389" s="5"/>
      <c r="AN389" s="5"/>
    </row>
    <row r="390" spans="1:40" ht="31.5" x14ac:dyDescent="0.25">
      <c r="A390" s="367">
        <v>50</v>
      </c>
      <c r="B390" s="386" t="str">
        <f t="shared" si="28"/>
        <v/>
      </c>
      <c r="C390" s="387" t="str">
        <f ca="1">TEXT(IFERROR(INDEX('Overview - Section A'!$A$38:$A$45,MATCH(G390,'Overview - Section A'!$U$38:$U$45,0)),""),"d-mmm-yy") &amp;" to " &amp; TEXT(IFERROR(INDEX('Overview - Section A'!$E$38:$E$45,MATCH(G390,'Overview - Section A'!$U$38:$U$45,0)),""),"d-mmm-yy")</f>
        <v>1-Jul-19 to 31-Dec-19</v>
      </c>
      <c r="D390" s="483"/>
      <c r="E390" s="483"/>
      <c r="F390" s="484" t="str">
        <f t="shared" si="29"/>
        <v/>
      </c>
      <c r="G390" s="485" t="s">
        <v>411</v>
      </c>
      <c r="H390" s="485"/>
      <c r="I390" s="486" t="b">
        <f t="shared" si="30"/>
        <v>1</v>
      </c>
      <c r="J390" s="486" t="b">
        <f t="shared" si="31"/>
        <v>0</v>
      </c>
      <c r="K390" s="486" t="str">
        <f t="shared" si="32"/>
        <v>a1N36000002QbbbEAC</v>
      </c>
      <c r="L390" s="487" t="str">
        <f t="shared" ca="1" si="33"/>
        <v>501-Jul-19 to 31-Dec-19</v>
      </c>
      <c r="M390" s="488" t="s">
        <v>1424</v>
      </c>
      <c r="N390" s="479"/>
      <c r="O390" s="129"/>
      <c r="P390" s="129"/>
      <c r="Q390" s="129"/>
      <c r="AD390" s="480"/>
      <c r="AE390" s="480"/>
      <c r="AF390" s="480"/>
      <c r="AG390" s="480"/>
      <c r="AM390" s="5"/>
      <c r="AN390" s="5"/>
    </row>
    <row r="391" spans="1:40" ht="31.5" x14ac:dyDescent="0.25">
      <c r="A391" s="367">
        <v>50</v>
      </c>
      <c r="B391" s="386" t="str">
        <f t="shared" si="28"/>
        <v/>
      </c>
      <c r="C391" s="387" t="str">
        <f ca="1">TEXT(IFERROR(INDEX('Overview - Section A'!$A$38:$A$45,MATCH(G391,'Overview - Section A'!$U$38:$U$45,0)),""),"d-mmm-yy") &amp;" to " &amp; TEXT(IFERROR(INDEX('Overview - Section A'!$E$38:$E$45,MATCH(G391,'Overview - Section A'!$U$38:$U$45,0)),""),"d-mmm-yy")</f>
        <v>1-Jan-20 to 30-Jun-20</v>
      </c>
      <c r="D391" s="483"/>
      <c r="E391" s="483"/>
      <c r="F391" s="484" t="str">
        <f t="shared" si="29"/>
        <v/>
      </c>
      <c r="G391" s="485" t="s">
        <v>413</v>
      </c>
      <c r="H391" s="485"/>
      <c r="I391" s="486" t="b">
        <f t="shared" si="30"/>
        <v>1</v>
      </c>
      <c r="J391" s="486" t="b">
        <f t="shared" si="31"/>
        <v>0</v>
      </c>
      <c r="K391" s="486" t="str">
        <f t="shared" si="32"/>
        <v>a1N36000002QbbbEAC</v>
      </c>
      <c r="L391" s="487" t="str">
        <f t="shared" ca="1" si="33"/>
        <v>501-Jan-20 to 30-Jun-20</v>
      </c>
      <c r="M391" s="488" t="s">
        <v>1425</v>
      </c>
      <c r="N391" s="479"/>
      <c r="O391" s="129"/>
      <c r="P391" s="129"/>
      <c r="Q391" s="129"/>
      <c r="AD391" s="480"/>
      <c r="AE391" s="480"/>
      <c r="AF391" s="480"/>
      <c r="AG391" s="480"/>
      <c r="AM391" s="5"/>
      <c r="AN391" s="5"/>
    </row>
    <row r="392" spans="1:40" ht="31.5" x14ac:dyDescent="0.25">
      <c r="A392" s="367">
        <v>50</v>
      </c>
      <c r="B392" s="386" t="str">
        <f t="shared" si="28"/>
        <v/>
      </c>
      <c r="C392" s="387" t="str">
        <f ca="1">TEXT(IFERROR(INDEX('Overview - Section A'!$A$38:$A$45,MATCH(G392,'Overview - Section A'!$U$38:$U$45,0)),""),"d-mmm-yy") &amp;" to " &amp; TEXT(IFERROR(INDEX('Overview - Section A'!$E$38:$E$45,MATCH(G392,'Overview - Section A'!$U$38:$U$45,0)),""),"d-mmm-yy")</f>
        <v>1-Jul-20 to 31-Dec-20</v>
      </c>
      <c r="D392" s="483"/>
      <c r="E392" s="483"/>
      <c r="F392" s="484" t="str">
        <f t="shared" si="29"/>
        <v/>
      </c>
      <c r="G392" s="485" t="s">
        <v>415</v>
      </c>
      <c r="H392" s="485"/>
      <c r="I392" s="486" t="b">
        <f t="shared" si="30"/>
        <v>1</v>
      </c>
      <c r="J392" s="486" t="b">
        <f t="shared" si="31"/>
        <v>0</v>
      </c>
      <c r="K392" s="486" t="str">
        <f t="shared" si="32"/>
        <v>a1N36000002QbbbEAC</v>
      </c>
      <c r="L392" s="487" t="str">
        <f t="shared" ca="1" si="33"/>
        <v>501-Jul-20 to 31-Dec-20</v>
      </c>
      <c r="M392" s="488" t="s">
        <v>1426</v>
      </c>
      <c r="N392" s="479"/>
      <c r="O392" s="129"/>
      <c r="P392" s="129"/>
      <c r="Q392" s="129"/>
      <c r="AD392" s="480"/>
      <c r="AE392" s="480"/>
      <c r="AF392" s="480"/>
      <c r="AG392" s="480"/>
      <c r="AM392" s="5"/>
      <c r="AN392" s="5"/>
    </row>
    <row r="393" spans="1:40" ht="31.5" x14ac:dyDescent="0.25">
      <c r="A393" s="367">
        <v>50</v>
      </c>
      <c r="B393" s="386" t="str">
        <f t="shared" si="28"/>
        <v/>
      </c>
      <c r="C393" s="387" t="str">
        <f ca="1">TEXT(IFERROR(INDEX('Overview - Section A'!$A$38:$A$45,MATCH(G393,'Overview - Section A'!$U$38:$U$45,0)),""),"d-mmm-yy") &amp;" to " &amp; TEXT(IFERROR(INDEX('Overview - Section A'!$E$38:$E$45,MATCH(G393,'Overview - Section A'!$U$38:$U$45,0)),""),"d-mmm-yy")</f>
        <v>1-Jan-21 to 30-Jun-21</v>
      </c>
      <c r="D393" s="483"/>
      <c r="E393" s="483"/>
      <c r="F393" s="484" t="str">
        <f t="shared" si="29"/>
        <v/>
      </c>
      <c r="G393" s="485" t="s">
        <v>417</v>
      </c>
      <c r="H393" s="485"/>
      <c r="I393" s="486" t="b">
        <f t="shared" si="30"/>
        <v>1</v>
      </c>
      <c r="J393" s="486" t="b">
        <f t="shared" si="31"/>
        <v>0</v>
      </c>
      <c r="K393" s="486" t="str">
        <f t="shared" si="32"/>
        <v>a1N36000002QbbbEAC</v>
      </c>
      <c r="L393" s="487" t="str">
        <f t="shared" ca="1" si="33"/>
        <v>501-Jan-21 to 30-Jun-21</v>
      </c>
      <c r="M393" s="488" t="s">
        <v>1427</v>
      </c>
      <c r="N393" s="479"/>
      <c r="O393" s="129"/>
      <c r="P393" s="129"/>
      <c r="Q393" s="129"/>
      <c r="AD393" s="480"/>
      <c r="AE393" s="480"/>
      <c r="AF393" s="480"/>
      <c r="AG393" s="480"/>
      <c r="AM393" s="5"/>
      <c r="AN393" s="5"/>
    </row>
    <row r="394" spans="1:40" ht="31.5" x14ac:dyDescent="0.25">
      <c r="A394" s="367">
        <v>51</v>
      </c>
      <c r="B394" s="386" t="str">
        <f t="shared" si="28"/>
        <v/>
      </c>
      <c r="C394" s="387" t="str">
        <f ca="1">TEXT(IFERROR(INDEX('Overview - Section A'!$A$38:$A$45,MATCH(G394,'Overview - Section A'!$U$38:$U$45,0)),""),"d-mmm-yy") &amp;" to " &amp; TEXT(IFERROR(INDEX('Overview - Section A'!$E$38:$E$45,MATCH(G394,'Overview - Section A'!$U$38:$U$45,0)),""),"d-mmm-yy")</f>
        <v>1-Jul-18 to 31-Dec-18</v>
      </c>
      <c r="D394" s="483"/>
      <c r="E394" s="483"/>
      <c r="F394" s="484" t="str">
        <f t="shared" si="29"/>
        <v/>
      </c>
      <c r="G394" s="485" t="s">
        <v>407</v>
      </c>
      <c r="H394" s="485"/>
      <c r="I394" s="486" t="b">
        <f t="shared" si="30"/>
        <v>1</v>
      </c>
      <c r="J394" s="486" t="b">
        <f t="shared" si="31"/>
        <v>0</v>
      </c>
      <c r="K394" s="486" t="str">
        <f t="shared" si="32"/>
        <v>a1N36000002QbbcEAC</v>
      </c>
      <c r="L394" s="487" t="str">
        <f t="shared" ca="1" si="33"/>
        <v>511-Jul-18 to 31-Dec-18</v>
      </c>
      <c r="M394" s="488" t="s">
        <v>1428</v>
      </c>
      <c r="N394" s="479"/>
      <c r="O394" s="129"/>
      <c r="P394" s="129"/>
      <c r="Q394" s="129"/>
      <c r="AD394" s="480"/>
      <c r="AE394" s="480"/>
      <c r="AF394" s="480"/>
      <c r="AG394" s="480"/>
      <c r="AM394" s="5"/>
      <c r="AN394" s="5"/>
    </row>
    <row r="395" spans="1:40" ht="31.5" x14ac:dyDescent="0.25">
      <c r="A395" s="367">
        <v>51</v>
      </c>
      <c r="B395" s="386" t="str">
        <f t="shared" si="28"/>
        <v/>
      </c>
      <c r="C395" s="387" t="str">
        <f ca="1">TEXT(IFERROR(INDEX('Overview - Section A'!$A$38:$A$45,MATCH(G395,'Overview - Section A'!$U$38:$U$45,0)),""),"d-mmm-yy") &amp;" to " &amp; TEXT(IFERROR(INDEX('Overview - Section A'!$E$38:$E$45,MATCH(G395,'Overview - Section A'!$U$38:$U$45,0)),""),"d-mmm-yy")</f>
        <v>1-Jan-19 to 30-Jun-19</v>
      </c>
      <c r="D395" s="483"/>
      <c r="E395" s="483"/>
      <c r="F395" s="484" t="str">
        <f t="shared" si="29"/>
        <v/>
      </c>
      <c r="G395" s="485" t="s">
        <v>409</v>
      </c>
      <c r="H395" s="485"/>
      <c r="I395" s="486" t="b">
        <f t="shared" si="30"/>
        <v>1</v>
      </c>
      <c r="J395" s="486" t="b">
        <f t="shared" si="31"/>
        <v>0</v>
      </c>
      <c r="K395" s="486" t="str">
        <f t="shared" si="32"/>
        <v>a1N36000002QbbcEAC</v>
      </c>
      <c r="L395" s="487" t="str">
        <f t="shared" ca="1" si="33"/>
        <v>511-Jan-19 to 30-Jun-19</v>
      </c>
      <c r="M395" s="488" t="s">
        <v>1429</v>
      </c>
      <c r="N395" s="479"/>
      <c r="O395" s="129"/>
      <c r="P395" s="129"/>
      <c r="Q395" s="129"/>
      <c r="AD395" s="480"/>
      <c r="AE395" s="480"/>
      <c r="AF395" s="480"/>
      <c r="AG395" s="480"/>
      <c r="AM395" s="5"/>
      <c r="AN395" s="5"/>
    </row>
    <row r="396" spans="1:40" ht="31.5" x14ac:dyDescent="0.25">
      <c r="A396" s="367">
        <v>51</v>
      </c>
      <c r="B396" s="386" t="str">
        <f t="shared" si="28"/>
        <v/>
      </c>
      <c r="C396" s="387" t="str">
        <f ca="1">TEXT(IFERROR(INDEX('Overview - Section A'!$A$38:$A$45,MATCH(G396,'Overview - Section A'!$U$38:$U$45,0)),""),"d-mmm-yy") &amp;" to " &amp; TEXT(IFERROR(INDEX('Overview - Section A'!$E$38:$E$45,MATCH(G396,'Overview - Section A'!$U$38:$U$45,0)),""),"d-mmm-yy")</f>
        <v>1-Jul-19 to 31-Dec-19</v>
      </c>
      <c r="D396" s="483"/>
      <c r="E396" s="483"/>
      <c r="F396" s="484" t="str">
        <f t="shared" si="29"/>
        <v/>
      </c>
      <c r="G396" s="485" t="s">
        <v>411</v>
      </c>
      <c r="H396" s="485"/>
      <c r="I396" s="486" t="b">
        <f t="shared" si="30"/>
        <v>1</v>
      </c>
      <c r="J396" s="486" t="b">
        <f t="shared" si="31"/>
        <v>0</v>
      </c>
      <c r="K396" s="486" t="str">
        <f t="shared" si="32"/>
        <v>a1N36000002QbbcEAC</v>
      </c>
      <c r="L396" s="487" t="str">
        <f t="shared" ca="1" si="33"/>
        <v>511-Jul-19 to 31-Dec-19</v>
      </c>
      <c r="M396" s="488" t="s">
        <v>1430</v>
      </c>
      <c r="N396" s="479"/>
      <c r="O396" s="129"/>
      <c r="P396" s="129"/>
      <c r="Q396" s="129"/>
      <c r="AD396" s="480"/>
      <c r="AE396" s="480"/>
      <c r="AF396" s="480"/>
      <c r="AG396" s="480"/>
      <c r="AM396" s="5"/>
      <c r="AN396" s="5"/>
    </row>
    <row r="397" spans="1:40" ht="31.5" x14ac:dyDescent="0.25">
      <c r="A397" s="367">
        <v>51</v>
      </c>
      <c r="B397" s="386" t="str">
        <f t="shared" si="28"/>
        <v/>
      </c>
      <c r="C397" s="387" t="str">
        <f ca="1">TEXT(IFERROR(INDEX('Overview - Section A'!$A$38:$A$45,MATCH(G397,'Overview - Section A'!$U$38:$U$45,0)),""),"d-mmm-yy") &amp;" to " &amp; TEXT(IFERROR(INDEX('Overview - Section A'!$E$38:$E$45,MATCH(G397,'Overview - Section A'!$U$38:$U$45,0)),""),"d-mmm-yy")</f>
        <v>1-Jan-20 to 30-Jun-20</v>
      </c>
      <c r="D397" s="483"/>
      <c r="E397" s="483"/>
      <c r="F397" s="484" t="str">
        <f t="shared" si="29"/>
        <v/>
      </c>
      <c r="G397" s="485" t="s">
        <v>413</v>
      </c>
      <c r="H397" s="485"/>
      <c r="I397" s="486" t="b">
        <f t="shared" si="30"/>
        <v>1</v>
      </c>
      <c r="J397" s="486" t="b">
        <f t="shared" si="31"/>
        <v>0</v>
      </c>
      <c r="K397" s="486" t="str">
        <f t="shared" si="32"/>
        <v>a1N36000002QbbcEAC</v>
      </c>
      <c r="L397" s="487" t="str">
        <f t="shared" ca="1" si="33"/>
        <v>511-Jan-20 to 30-Jun-20</v>
      </c>
      <c r="M397" s="488" t="s">
        <v>1431</v>
      </c>
      <c r="N397" s="479"/>
      <c r="O397" s="129"/>
      <c r="P397" s="129"/>
      <c r="Q397" s="129"/>
      <c r="AD397" s="480"/>
      <c r="AE397" s="480"/>
      <c r="AF397" s="480"/>
      <c r="AG397" s="480"/>
      <c r="AM397" s="5"/>
      <c r="AN397" s="5"/>
    </row>
    <row r="398" spans="1:40" ht="31.5" x14ac:dyDescent="0.25">
      <c r="A398" s="367">
        <v>51</v>
      </c>
      <c r="B398" s="386" t="str">
        <f t="shared" si="28"/>
        <v/>
      </c>
      <c r="C398" s="387" t="str">
        <f ca="1">TEXT(IFERROR(INDEX('Overview - Section A'!$A$38:$A$45,MATCH(G398,'Overview - Section A'!$U$38:$U$45,0)),""),"d-mmm-yy") &amp;" to " &amp; TEXT(IFERROR(INDEX('Overview - Section A'!$E$38:$E$45,MATCH(G398,'Overview - Section A'!$U$38:$U$45,0)),""),"d-mmm-yy")</f>
        <v>1-Jul-20 to 31-Dec-20</v>
      </c>
      <c r="D398" s="483"/>
      <c r="E398" s="483"/>
      <c r="F398" s="484" t="str">
        <f t="shared" si="29"/>
        <v/>
      </c>
      <c r="G398" s="485" t="s">
        <v>415</v>
      </c>
      <c r="H398" s="485"/>
      <c r="I398" s="486" t="b">
        <f t="shared" si="30"/>
        <v>1</v>
      </c>
      <c r="J398" s="486" t="b">
        <f t="shared" si="31"/>
        <v>0</v>
      </c>
      <c r="K398" s="486" t="str">
        <f t="shared" si="32"/>
        <v>a1N36000002QbbcEAC</v>
      </c>
      <c r="L398" s="487" t="str">
        <f t="shared" ca="1" si="33"/>
        <v>511-Jul-20 to 31-Dec-20</v>
      </c>
      <c r="M398" s="488" t="s">
        <v>1432</v>
      </c>
      <c r="N398" s="479"/>
      <c r="O398" s="129"/>
      <c r="P398" s="129"/>
      <c r="Q398" s="129"/>
      <c r="AD398" s="480"/>
      <c r="AE398" s="480"/>
      <c r="AF398" s="480"/>
      <c r="AG398" s="480"/>
      <c r="AM398" s="5"/>
      <c r="AN398" s="5"/>
    </row>
    <row r="399" spans="1:40" ht="31.5" x14ac:dyDescent="0.25">
      <c r="A399" s="367">
        <v>51</v>
      </c>
      <c r="B399" s="386" t="str">
        <f t="shared" si="28"/>
        <v/>
      </c>
      <c r="C399" s="387" t="str">
        <f ca="1">TEXT(IFERROR(INDEX('Overview - Section A'!$A$38:$A$45,MATCH(G399,'Overview - Section A'!$U$38:$U$45,0)),""),"d-mmm-yy") &amp;" to " &amp; TEXT(IFERROR(INDEX('Overview - Section A'!$E$38:$E$45,MATCH(G399,'Overview - Section A'!$U$38:$U$45,0)),""),"d-mmm-yy")</f>
        <v>1-Jan-21 to 30-Jun-21</v>
      </c>
      <c r="D399" s="483"/>
      <c r="E399" s="483"/>
      <c r="F399" s="484" t="str">
        <f t="shared" si="29"/>
        <v/>
      </c>
      <c r="G399" s="485" t="s">
        <v>417</v>
      </c>
      <c r="H399" s="485"/>
      <c r="I399" s="486" t="b">
        <f t="shared" si="30"/>
        <v>1</v>
      </c>
      <c r="J399" s="486" t="b">
        <f t="shared" si="31"/>
        <v>0</v>
      </c>
      <c r="K399" s="486" t="str">
        <f t="shared" si="32"/>
        <v>a1N36000002QbbcEAC</v>
      </c>
      <c r="L399" s="487" t="str">
        <f t="shared" ca="1" si="33"/>
        <v>511-Jan-21 to 30-Jun-21</v>
      </c>
      <c r="M399" s="488" t="s">
        <v>1433</v>
      </c>
      <c r="N399" s="479"/>
      <c r="O399" s="129"/>
      <c r="P399" s="129"/>
      <c r="Q399" s="129"/>
      <c r="AD399" s="480"/>
      <c r="AE399" s="480"/>
      <c r="AF399" s="480"/>
      <c r="AG399" s="480"/>
      <c r="AM399" s="5"/>
      <c r="AN399" s="5"/>
    </row>
    <row r="400" spans="1:40" ht="31.5" x14ac:dyDescent="0.25">
      <c r="A400" s="367">
        <v>52</v>
      </c>
      <c r="B400" s="386" t="str">
        <f t="shared" si="28"/>
        <v/>
      </c>
      <c r="C400" s="387" t="str">
        <f ca="1">TEXT(IFERROR(INDEX('Overview - Section A'!$A$38:$A$45,MATCH(G400,'Overview - Section A'!$U$38:$U$45,0)),""),"d-mmm-yy") &amp;" to " &amp; TEXT(IFERROR(INDEX('Overview - Section A'!$E$38:$E$45,MATCH(G400,'Overview - Section A'!$U$38:$U$45,0)),""),"d-mmm-yy")</f>
        <v>1-Jul-18 to 31-Dec-18</v>
      </c>
      <c r="D400" s="483"/>
      <c r="E400" s="483"/>
      <c r="F400" s="484" t="str">
        <f t="shared" si="29"/>
        <v/>
      </c>
      <c r="G400" s="485" t="s">
        <v>407</v>
      </c>
      <c r="H400" s="485"/>
      <c r="I400" s="486" t="b">
        <f t="shared" si="30"/>
        <v>1</v>
      </c>
      <c r="J400" s="486" t="b">
        <f t="shared" si="31"/>
        <v>0</v>
      </c>
      <c r="K400" s="486" t="str">
        <f t="shared" si="32"/>
        <v>a1N36000002QbbdEAC</v>
      </c>
      <c r="L400" s="487" t="str">
        <f t="shared" ca="1" si="33"/>
        <v>521-Jul-18 to 31-Dec-18</v>
      </c>
      <c r="M400" s="488" t="s">
        <v>1434</v>
      </c>
      <c r="N400" s="479"/>
      <c r="O400" s="129"/>
      <c r="P400" s="129"/>
      <c r="Q400" s="129"/>
      <c r="AD400" s="480"/>
      <c r="AE400" s="480"/>
      <c r="AF400" s="480"/>
      <c r="AG400" s="480"/>
      <c r="AM400" s="5"/>
      <c r="AN400" s="5"/>
    </row>
    <row r="401" spans="1:40" ht="31.5" x14ac:dyDescent="0.25">
      <c r="A401" s="367">
        <v>52</v>
      </c>
      <c r="B401" s="386" t="str">
        <f t="shared" si="28"/>
        <v/>
      </c>
      <c r="C401" s="387" t="str">
        <f ca="1">TEXT(IFERROR(INDEX('Overview - Section A'!$A$38:$A$45,MATCH(G401,'Overview - Section A'!$U$38:$U$45,0)),""),"d-mmm-yy") &amp;" to " &amp; TEXT(IFERROR(INDEX('Overview - Section A'!$E$38:$E$45,MATCH(G401,'Overview - Section A'!$U$38:$U$45,0)),""),"d-mmm-yy")</f>
        <v>1-Jan-19 to 30-Jun-19</v>
      </c>
      <c r="D401" s="483"/>
      <c r="E401" s="483"/>
      <c r="F401" s="484" t="str">
        <f t="shared" si="29"/>
        <v/>
      </c>
      <c r="G401" s="485" t="s">
        <v>409</v>
      </c>
      <c r="H401" s="485"/>
      <c r="I401" s="486" t="b">
        <f t="shared" si="30"/>
        <v>1</v>
      </c>
      <c r="J401" s="486" t="b">
        <f t="shared" si="31"/>
        <v>0</v>
      </c>
      <c r="K401" s="486" t="str">
        <f t="shared" si="32"/>
        <v>a1N36000002QbbdEAC</v>
      </c>
      <c r="L401" s="487" t="str">
        <f t="shared" ca="1" si="33"/>
        <v>521-Jan-19 to 30-Jun-19</v>
      </c>
      <c r="M401" s="488" t="s">
        <v>1435</v>
      </c>
      <c r="N401" s="479"/>
      <c r="O401" s="129"/>
      <c r="P401" s="129"/>
      <c r="Q401" s="129"/>
      <c r="AD401" s="480"/>
      <c r="AE401" s="480"/>
      <c r="AF401" s="480"/>
      <c r="AG401" s="480"/>
      <c r="AM401" s="5"/>
      <c r="AN401" s="5"/>
    </row>
    <row r="402" spans="1:40" ht="31.5" x14ac:dyDescent="0.25">
      <c r="A402" s="367">
        <v>52</v>
      </c>
      <c r="B402" s="386" t="str">
        <f t="shared" si="28"/>
        <v/>
      </c>
      <c r="C402" s="387" t="str">
        <f ca="1">TEXT(IFERROR(INDEX('Overview - Section A'!$A$38:$A$45,MATCH(G402,'Overview - Section A'!$U$38:$U$45,0)),""),"d-mmm-yy") &amp;" to " &amp; TEXT(IFERROR(INDEX('Overview - Section A'!$E$38:$E$45,MATCH(G402,'Overview - Section A'!$U$38:$U$45,0)),""),"d-mmm-yy")</f>
        <v>1-Jul-19 to 31-Dec-19</v>
      </c>
      <c r="D402" s="483"/>
      <c r="E402" s="483"/>
      <c r="F402" s="484" t="str">
        <f t="shared" si="29"/>
        <v/>
      </c>
      <c r="G402" s="485" t="s">
        <v>411</v>
      </c>
      <c r="H402" s="485"/>
      <c r="I402" s="486" t="b">
        <f t="shared" si="30"/>
        <v>1</v>
      </c>
      <c r="J402" s="486" t="b">
        <f t="shared" si="31"/>
        <v>0</v>
      </c>
      <c r="K402" s="486" t="str">
        <f t="shared" si="32"/>
        <v>a1N36000002QbbdEAC</v>
      </c>
      <c r="L402" s="487" t="str">
        <f t="shared" ca="1" si="33"/>
        <v>521-Jul-19 to 31-Dec-19</v>
      </c>
      <c r="M402" s="488" t="s">
        <v>1436</v>
      </c>
      <c r="N402" s="479"/>
      <c r="O402" s="129"/>
      <c r="P402" s="129"/>
      <c r="Q402" s="129"/>
      <c r="AD402" s="480"/>
      <c r="AE402" s="480"/>
      <c r="AF402" s="480"/>
      <c r="AG402" s="480"/>
      <c r="AM402" s="5"/>
      <c r="AN402" s="5"/>
    </row>
    <row r="403" spans="1:40" ht="31.5" x14ac:dyDescent="0.25">
      <c r="A403" s="367">
        <v>52</v>
      </c>
      <c r="B403" s="386" t="str">
        <f t="shared" si="28"/>
        <v/>
      </c>
      <c r="C403" s="387" t="str">
        <f ca="1">TEXT(IFERROR(INDEX('Overview - Section A'!$A$38:$A$45,MATCH(G403,'Overview - Section A'!$U$38:$U$45,0)),""),"d-mmm-yy") &amp;" to " &amp; TEXT(IFERROR(INDEX('Overview - Section A'!$E$38:$E$45,MATCH(G403,'Overview - Section A'!$U$38:$U$45,0)),""),"d-mmm-yy")</f>
        <v>1-Jan-20 to 30-Jun-20</v>
      </c>
      <c r="D403" s="483"/>
      <c r="E403" s="483"/>
      <c r="F403" s="484" t="str">
        <f t="shared" si="29"/>
        <v/>
      </c>
      <c r="G403" s="485" t="s">
        <v>413</v>
      </c>
      <c r="H403" s="485"/>
      <c r="I403" s="486" t="b">
        <f t="shared" si="30"/>
        <v>1</v>
      </c>
      <c r="J403" s="486" t="b">
        <f t="shared" si="31"/>
        <v>0</v>
      </c>
      <c r="K403" s="486" t="str">
        <f t="shared" si="32"/>
        <v>a1N36000002QbbdEAC</v>
      </c>
      <c r="L403" s="487" t="str">
        <f t="shared" ca="1" si="33"/>
        <v>521-Jan-20 to 30-Jun-20</v>
      </c>
      <c r="M403" s="488" t="s">
        <v>1437</v>
      </c>
      <c r="N403" s="479"/>
      <c r="O403" s="129"/>
      <c r="P403" s="129"/>
      <c r="Q403" s="129"/>
      <c r="AD403" s="480"/>
      <c r="AE403" s="480"/>
      <c r="AF403" s="480"/>
      <c r="AG403" s="480"/>
      <c r="AM403" s="5"/>
      <c r="AN403" s="5"/>
    </row>
    <row r="404" spans="1:40" ht="31.5" x14ac:dyDescent="0.25">
      <c r="A404" s="367">
        <v>52</v>
      </c>
      <c r="B404" s="386" t="str">
        <f t="shared" si="28"/>
        <v/>
      </c>
      <c r="C404" s="387" t="str">
        <f ca="1">TEXT(IFERROR(INDEX('Overview - Section A'!$A$38:$A$45,MATCH(G404,'Overview - Section A'!$U$38:$U$45,0)),""),"d-mmm-yy") &amp;" to " &amp; TEXT(IFERROR(INDEX('Overview - Section A'!$E$38:$E$45,MATCH(G404,'Overview - Section A'!$U$38:$U$45,0)),""),"d-mmm-yy")</f>
        <v>1-Jul-20 to 31-Dec-20</v>
      </c>
      <c r="D404" s="483"/>
      <c r="E404" s="483"/>
      <c r="F404" s="484" t="str">
        <f t="shared" si="29"/>
        <v/>
      </c>
      <c r="G404" s="485" t="s">
        <v>415</v>
      </c>
      <c r="H404" s="485"/>
      <c r="I404" s="486" t="b">
        <f t="shared" si="30"/>
        <v>1</v>
      </c>
      <c r="J404" s="486" t="b">
        <f t="shared" si="31"/>
        <v>0</v>
      </c>
      <c r="K404" s="486" t="str">
        <f t="shared" si="32"/>
        <v>a1N36000002QbbdEAC</v>
      </c>
      <c r="L404" s="487" t="str">
        <f t="shared" ca="1" si="33"/>
        <v>521-Jul-20 to 31-Dec-20</v>
      </c>
      <c r="M404" s="488" t="s">
        <v>1438</v>
      </c>
      <c r="N404" s="479"/>
      <c r="O404" s="129"/>
      <c r="P404" s="129"/>
      <c r="Q404" s="129"/>
      <c r="AD404" s="480"/>
      <c r="AE404" s="480"/>
      <c r="AF404" s="480"/>
      <c r="AG404" s="480"/>
      <c r="AM404" s="5"/>
      <c r="AN404" s="5"/>
    </row>
    <row r="405" spans="1:40" ht="31.5" x14ac:dyDescent="0.25">
      <c r="A405" s="367">
        <v>52</v>
      </c>
      <c r="B405" s="386" t="str">
        <f t="shared" si="28"/>
        <v/>
      </c>
      <c r="C405" s="387" t="str">
        <f ca="1">TEXT(IFERROR(INDEX('Overview - Section A'!$A$38:$A$45,MATCH(G405,'Overview - Section A'!$U$38:$U$45,0)),""),"d-mmm-yy") &amp;" to " &amp; TEXT(IFERROR(INDEX('Overview - Section A'!$E$38:$E$45,MATCH(G405,'Overview - Section A'!$U$38:$U$45,0)),""),"d-mmm-yy")</f>
        <v>1-Jan-21 to 30-Jun-21</v>
      </c>
      <c r="D405" s="483"/>
      <c r="E405" s="483"/>
      <c r="F405" s="484" t="str">
        <f t="shared" si="29"/>
        <v/>
      </c>
      <c r="G405" s="485" t="s">
        <v>417</v>
      </c>
      <c r="H405" s="485"/>
      <c r="I405" s="486" t="b">
        <f t="shared" si="30"/>
        <v>1</v>
      </c>
      <c r="J405" s="486" t="b">
        <f t="shared" si="31"/>
        <v>0</v>
      </c>
      <c r="K405" s="486" t="str">
        <f t="shared" si="32"/>
        <v>a1N36000002QbbdEAC</v>
      </c>
      <c r="L405" s="487" t="str">
        <f t="shared" ca="1" si="33"/>
        <v>521-Jan-21 to 30-Jun-21</v>
      </c>
      <c r="M405" s="488" t="s">
        <v>1439</v>
      </c>
      <c r="N405" s="479"/>
      <c r="O405" s="129"/>
      <c r="P405" s="129"/>
      <c r="Q405" s="129"/>
      <c r="AD405" s="480"/>
      <c r="AE405" s="480"/>
      <c r="AF405" s="480"/>
      <c r="AG405" s="480"/>
      <c r="AM405" s="5"/>
      <c r="AN405" s="5"/>
    </row>
    <row r="406" spans="1:40" ht="31.5" x14ac:dyDescent="0.25">
      <c r="A406" s="367">
        <v>53</v>
      </c>
      <c r="B406" s="386" t="str">
        <f t="shared" si="28"/>
        <v/>
      </c>
      <c r="C406" s="387" t="str">
        <f ca="1">TEXT(IFERROR(INDEX('Overview - Section A'!$A$38:$A$45,MATCH(G406,'Overview - Section A'!$U$38:$U$45,0)),""),"d-mmm-yy") &amp;" to " &amp; TEXT(IFERROR(INDEX('Overview - Section A'!$E$38:$E$45,MATCH(G406,'Overview - Section A'!$U$38:$U$45,0)),""),"d-mmm-yy")</f>
        <v>1-Jul-18 to 31-Dec-18</v>
      </c>
      <c r="D406" s="483"/>
      <c r="E406" s="483"/>
      <c r="F406" s="484" t="str">
        <f t="shared" si="29"/>
        <v/>
      </c>
      <c r="G406" s="485" t="s">
        <v>407</v>
      </c>
      <c r="H406" s="485"/>
      <c r="I406" s="486" t="b">
        <f t="shared" si="30"/>
        <v>1</v>
      </c>
      <c r="J406" s="486" t="b">
        <f t="shared" si="31"/>
        <v>0</v>
      </c>
      <c r="K406" s="486" t="str">
        <f t="shared" si="32"/>
        <v>a1N36000002QbbeEAC</v>
      </c>
      <c r="L406" s="487" t="str">
        <f t="shared" ca="1" si="33"/>
        <v>531-Jul-18 to 31-Dec-18</v>
      </c>
      <c r="M406" s="488" t="s">
        <v>1440</v>
      </c>
      <c r="N406" s="479"/>
      <c r="O406" s="129"/>
      <c r="P406" s="129"/>
      <c r="Q406" s="129"/>
      <c r="AD406" s="480"/>
      <c r="AE406" s="480"/>
      <c r="AF406" s="480"/>
      <c r="AG406" s="480"/>
      <c r="AM406" s="5"/>
      <c r="AN406" s="5"/>
    </row>
    <row r="407" spans="1:40" ht="31.5" x14ac:dyDescent="0.25">
      <c r="A407" s="367">
        <v>53</v>
      </c>
      <c r="B407" s="386" t="str">
        <f t="shared" si="28"/>
        <v/>
      </c>
      <c r="C407" s="387" t="str">
        <f ca="1">TEXT(IFERROR(INDEX('Overview - Section A'!$A$38:$A$45,MATCH(G407,'Overview - Section A'!$U$38:$U$45,0)),""),"d-mmm-yy") &amp;" to " &amp; TEXT(IFERROR(INDEX('Overview - Section A'!$E$38:$E$45,MATCH(G407,'Overview - Section A'!$U$38:$U$45,0)),""),"d-mmm-yy")</f>
        <v>1-Jan-19 to 30-Jun-19</v>
      </c>
      <c r="D407" s="483"/>
      <c r="E407" s="483"/>
      <c r="F407" s="484" t="str">
        <f t="shared" si="29"/>
        <v/>
      </c>
      <c r="G407" s="485" t="s">
        <v>409</v>
      </c>
      <c r="H407" s="485"/>
      <c r="I407" s="486" t="b">
        <f t="shared" si="30"/>
        <v>1</v>
      </c>
      <c r="J407" s="486" t="b">
        <f t="shared" si="31"/>
        <v>0</v>
      </c>
      <c r="K407" s="486" t="str">
        <f t="shared" si="32"/>
        <v>a1N36000002QbbeEAC</v>
      </c>
      <c r="L407" s="487" t="str">
        <f t="shared" ca="1" si="33"/>
        <v>531-Jan-19 to 30-Jun-19</v>
      </c>
      <c r="M407" s="488" t="s">
        <v>1441</v>
      </c>
      <c r="N407" s="479"/>
      <c r="O407" s="129"/>
      <c r="P407" s="129"/>
      <c r="Q407" s="129"/>
      <c r="AD407" s="480"/>
      <c r="AE407" s="480"/>
      <c r="AF407" s="480"/>
      <c r="AG407" s="480"/>
      <c r="AM407" s="5"/>
      <c r="AN407" s="5"/>
    </row>
    <row r="408" spans="1:40" ht="31.5" x14ac:dyDescent="0.25">
      <c r="A408" s="367">
        <v>53</v>
      </c>
      <c r="B408" s="386" t="str">
        <f t="shared" si="28"/>
        <v/>
      </c>
      <c r="C408" s="387" t="str">
        <f ca="1">TEXT(IFERROR(INDEX('Overview - Section A'!$A$38:$A$45,MATCH(G408,'Overview - Section A'!$U$38:$U$45,0)),""),"d-mmm-yy") &amp;" to " &amp; TEXT(IFERROR(INDEX('Overview - Section A'!$E$38:$E$45,MATCH(G408,'Overview - Section A'!$U$38:$U$45,0)),""),"d-mmm-yy")</f>
        <v>1-Jul-19 to 31-Dec-19</v>
      </c>
      <c r="D408" s="483"/>
      <c r="E408" s="483"/>
      <c r="F408" s="484" t="str">
        <f t="shared" si="29"/>
        <v/>
      </c>
      <c r="G408" s="485" t="s">
        <v>411</v>
      </c>
      <c r="H408" s="485"/>
      <c r="I408" s="486" t="b">
        <f t="shared" si="30"/>
        <v>1</v>
      </c>
      <c r="J408" s="486" t="b">
        <f t="shared" si="31"/>
        <v>0</v>
      </c>
      <c r="K408" s="486" t="str">
        <f t="shared" si="32"/>
        <v>a1N36000002QbbeEAC</v>
      </c>
      <c r="L408" s="487" t="str">
        <f t="shared" ca="1" si="33"/>
        <v>531-Jul-19 to 31-Dec-19</v>
      </c>
      <c r="M408" s="488" t="s">
        <v>1442</v>
      </c>
      <c r="N408" s="479"/>
      <c r="O408" s="129"/>
      <c r="P408" s="129"/>
      <c r="Q408" s="129"/>
      <c r="AD408" s="480"/>
      <c r="AE408" s="480"/>
      <c r="AF408" s="480"/>
      <c r="AG408" s="480"/>
      <c r="AM408" s="5"/>
      <c r="AN408" s="5"/>
    </row>
    <row r="409" spans="1:40" ht="31.5" x14ac:dyDescent="0.25">
      <c r="A409" s="367">
        <v>53</v>
      </c>
      <c r="B409" s="386" t="str">
        <f t="shared" si="28"/>
        <v/>
      </c>
      <c r="C409" s="387" t="str">
        <f ca="1">TEXT(IFERROR(INDEX('Overview - Section A'!$A$38:$A$45,MATCH(G409,'Overview - Section A'!$U$38:$U$45,0)),""),"d-mmm-yy") &amp;" to " &amp; TEXT(IFERROR(INDEX('Overview - Section A'!$E$38:$E$45,MATCH(G409,'Overview - Section A'!$U$38:$U$45,0)),""),"d-mmm-yy")</f>
        <v>1-Jan-20 to 30-Jun-20</v>
      </c>
      <c r="D409" s="483"/>
      <c r="E409" s="483"/>
      <c r="F409" s="484" t="str">
        <f t="shared" si="29"/>
        <v/>
      </c>
      <c r="G409" s="485" t="s">
        <v>413</v>
      </c>
      <c r="H409" s="485"/>
      <c r="I409" s="486" t="b">
        <f t="shared" si="30"/>
        <v>1</v>
      </c>
      <c r="J409" s="486" t="b">
        <f t="shared" si="31"/>
        <v>0</v>
      </c>
      <c r="K409" s="486" t="str">
        <f t="shared" si="32"/>
        <v>a1N36000002QbbeEAC</v>
      </c>
      <c r="L409" s="487" t="str">
        <f t="shared" ca="1" si="33"/>
        <v>531-Jan-20 to 30-Jun-20</v>
      </c>
      <c r="M409" s="488" t="s">
        <v>1443</v>
      </c>
      <c r="N409" s="479"/>
      <c r="O409" s="129"/>
      <c r="P409" s="129"/>
      <c r="Q409" s="129"/>
      <c r="AD409" s="480"/>
      <c r="AE409" s="480"/>
      <c r="AF409" s="480"/>
      <c r="AG409" s="480"/>
      <c r="AM409" s="5"/>
      <c r="AN409" s="5"/>
    </row>
    <row r="410" spans="1:40" ht="31.5" x14ac:dyDescent="0.25">
      <c r="A410" s="367">
        <v>53</v>
      </c>
      <c r="B410" s="386" t="str">
        <f t="shared" si="28"/>
        <v/>
      </c>
      <c r="C410" s="387" t="str">
        <f ca="1">TEXT(IFERROR(INDEX('Overview - Section A'!$A$38:$A$45,MATCH(G410,'Overview - Section A'!$U$38:$U$45,0)),""),"d-mmm-yy") &amp;" to " &amp; TEXT(IFERROR(INDEX('Overview - Section A'!$E$38:$E$45,MATCH(G410,'Overview - Section A'!$U$38:$U$45,0)),""),"d-mmm-yy")</f>
        <v>1-Jul-20 to 31-Dec-20</v>
      </c>
      <c r="D410" s="483"/>
      <c r="E410" s="483"/>
      <c r="F410" s="484" t="str">
        <f t="shared" si="29"/>
        <v/>
      </c>
      <c r="G410" s="485" t="s">
        <v>415</v>
      </c>
      <c r="H410" s="485"/>
      <c r="I410" s="486" t="b">
        <f t="shared" si="30"/>
        <v>1</v>
      </c>
      <c r="J410" s="486" t="b">
        <f t="shared" si="31"/>
        <v>0</v>
      </c>
      <c r="K410" s="486" t="str">
        <f t="shared" si="32"/>
        <v>a1N36000002QbbeEAC</v>
      </c>
      <c r="L410" s="487" t="str">
        <f t="shared" ca="1" si="33"/>
        <v>531-Jul-20 to 31-Dec-20</v>
      </c>
      <c r="M410" s="488" t="s">
        <v>1444</v>
      </c>
      <c r="N410" s="479"/>
      <c r="O410" s="129"/>
      <c r="P410" s="129"/>
      <c r="Q410" s="129"/>
      <c r="AD410" s="480"/>
      <c r="AE410" s="480"/>
      <c r="AF410" s="480"/>
      <c r="AG410" s="480"/>
      <c r="AM410" s="5"/>
      <c r="AN410" s="5"/>
    </row>
    <row r="411" spans="1:40" ht="31.5" x14ac:dyDescent="0.25">
      <c r="A411" s="367">
        <v>53</v>
      </c>
      <c r="B411" s="386" t="str">
        <f t="shared" si="28"/>
        <v/>
      </c>
      <c r="C411" s="387" t="str">
        <f ca="1">TEXT(IFERROR(INDEX('Overview - Section A'!$A$38:$A$45,MATCH(G411,'Overview - Section A'!$U$38:$U$45,0)),""),"d-mmm-yy") &amp;" to " &amp; TEXT(IFERROR(INDEX('Overview - Section A'!$E$38:$E$45,MATCH(G411,'Overview - Section A'!$U$38:$U$45,0)),""),"d-mmm-yy")</f>
        <v>1-Jan-21 to 30-Jun-21</v>
      </c>
      <c r="D411" s="483"/>
      <c r="E411" s="483"/>
      <c r="F411" s="484" t="str">
        <f t="shared" si="29"/>
        <v/>
      </c>
      <c r="G411" s="485" t="s">
        <v>417</v>
      </c>
      <c r="H411" s="485"/>
      <c r="I411" s="486" t="b">
        <f t="shared" si="30"/>
        <v>1</v>
      </c>
      <c r="J411" s="486" t="b">
        <f t="shared" si="31"/>
        <v>0</v>
      </c>
      <c r="K411" s="486" t="str">
        <f t="shared" si="32"/>
        <v>a1N36000002QbbeEAC</v>
      </c>
      <c r="L411" s="487" t="str">
        <f t="shared" ca="1" si="33"/>
        <v>531-Jan-21 to 30-Jun-21</v>
      </c>
      <c r="M411" s="488" t="s">
        <v>1445</v>
      </c>
      <c r="N411" s="479"/>
      <c r="O411" s="129"/>
      <c r="P411" s="129"/>
      <c r="Q411" s="129"/>
      <c r="AD411" s="480"/>
      <c r="AE411" s="480"/>
      <c r="AF411" s="480"/>
      <c r="AG411" s="480"/>
      <c r="AM411" s="5"/>
      <c r="AN411" s="5"/>
    </row>
    <row r="412" spans="1:40" ht="31.5" x14ac:dyDescent="0.25">
      <c r="A412" s="367">
        <v>54</v>
      </c>
      <c r="B412" s="386" t="str">
        <f t="shared" si="28"/>
        <v/>
      </c>
      <c r="C412" s="387" t="str">
        <f ca="1">TEXT(IFERROR(INDEX('Overview - Section A'!$A$38:$A$45,MATCH(G412,'Overview - Section A'!$U$38:$U$45,0)),""),"d-mmm-yy") &amp;" to " &amp; TEXT(IFERROR(INDEX('Overview - Section A'!$E$38:$E$45,MATCH(G412,'Overview - Section A'!$U$38:$U$45,0)),""),"d-mmm-yy")</f>
        <v>1-Jul-18 to 31-Dec-18</v>
      </c>
      <c r="D412" s="483"/>
      <c r="E412" s="483"/>
      <c r="F412" s="484" t="str">
        <f t="shared" si="29"/>
        <v/>
      </c>
      <c r="G412" s="485" t="s">
        <v>407</v>
      </c>
      <c r="H412" s="485"/>
      <c r="I412" s="486" t="b">
        <f t="shared" si="30"/>
        <v>1</v>
      </c>
      <c r="J412" s="486" t="b">
        <f t="shared" si="31"/>
        <v>0</v>
      </c>
      <c r="K412" s="486" t="str">
        <f t="shared" si="32"/>
        <v>a1N36000002QbbfEAC</v>
      </c>
      <c r="L412" s="487" t="str">
        <f t="shared" ca="1" si="33"/>
        <v>541-Jul-18 to 31-Dec-18</v>
      </c>
      <c r="M412" s="488" t="s">
        <v>1446</v>
      </c>
      <c r="N412" s="479"/>
      <c r="O412" s="129"/>
      <c r="P412" s="129"/>
      <c r="Q412" s="129"/>
      <c r="AD412" s="480"/>
      <c r="AE412" s="480"/>
      <c r="AF412" s="480"/>
      <c r="AG412" s="480"/>
      <c r="AM412" s="5"/>
      <c r="AN412" s="5"/>
    </row>
    <row r="413" spans="1:40" ht="31.5" x14ac:dyDescent="0.25">
      <c r="A413" s="367">
        <v>54</v>
      </c>
      <c r="B413" s="386" t="str">
        <f t="shared" si="28"/>
        <v/>
      </c>
      <c r="C413" s="387" t="str">
        <f ca="1">TEXT(IFERROR(INDEX('Overview - Section A'!$A$38:$A$45,MATCH(G413,'Overview - Section A'!$U$38:$U$45,0)),""),"d-mmm-yy") &amp;" to " &amp; TEXT(IFERROR(INDEX('Overview - Section A'!$E$38:$E$45,MATCH(G413,'Overview - Section A'!$U$38:$U$45,0)),""),"d-mmm-yy")</f>
        <v>1-Jan-19 to 30-Jun-19</v>
      </c>
      <c r="D413" s="483"/>
      <c r="E413" s="483"/>
      <c r="F413" s="484" t="str">
        <f t="shared" si="29"/>
        <v/>
      </c>
      <c r="G413" s="485" t="s">
        <v>409</v>
      </c>
      <c r="H413" s="485"/>
      <c r="I413" s="486" t="b">
        <f t="shared" si="30"/>
        <v>1</v>
      </c>
      <c r="J413" s="486" t="b">
        <f t="shared" si="31"/>
        <v>0</v>
      </c>
      <c r="K413" s="486" t="str">
        <f t="shared" si="32"/>
        <v>a1N36000002QbbfEAC</v>
      </c>
      <c r="L413" s="487" t="str">
        <f t="shared" ca="1" si="33"/>
        <v>541-Jan-19 to 30-Jun-19</v>
      </c>
      <c r="M413" s="488" t="s">
        <v>1447</v>
      </c>
      <c r="N413" s="479"/>
      <c r="O413" s="129"/>
      <c r="P413" s="129"/>
      <c r="Q413" s="129"/>
      <c r="AD413" s="480"/>
      <c r="AE413" s="480"/>
      <c r="AF413" s="480"/>
      <c r="AG413" s="480"/>
      <c r="AM413" s="5"/>
      <c r="AN413" s="5"/>
    </row>
    <row r="414" spans="1:40" ht="31.5" x14ac:dyDescent="0.25">
      <c r="A414" s="367">
        <v>54</v>
      </c>
      <c r="B414" s="386" t="str">
        <f t="shared" ref="B414:B477" si="34">IF(A414=A413,"",IF(VLOOKUP(A414,$A$8:$D$90,4,FALSE)=0,"",VLOOKUP(A414,$A$8:$D$90,4,FALSE)))</f>
        <v/>
      </c>
      <c r="C414" s="387" t="str">
        <f ca="1">TEXT(IFERROR(INDEX('Overview - Section A'!$A$38:$A$45,MATCH(G414,'Overview - Section A'!$U$38:$U$45,0)),""),"d-mmm-yy") &amp;" to " &amp; TEXT(IFERROR(INDEX('Overview - Section A'!$E$38:$E$45,MATCH(G414,'Overview - Section A'!$U$38:$U$45,0)),""),"d-mmm-yy")</f>
        <v>1-Jul-19 to 31-Dec-19</v>
      </c>
      <c r="D414" s="483"/>
      <c r="E414" s="483"/>
      <c r="F414" s="484" t="str">
        <f t="shared" ref="F414:F477" si="35">IF(VLOOKUP(A414,$A$8:$D$90,4,FALSE)=0,"",VLOOKUP(A414,$A$8:$D$90,4,FALSE))</f>
        <v/>
      </c>
      <c r="G414" s="485" t="s">
        <v>411</v>
      </c>
      <c r="H414" s="485"/>
      <c r="I414" s="486" t="b">
        <f t="shared" ref="I414:I477" si="36">IFERROR(TRUE,FALSE)</f>
        <v>1</v>
      </c>
      <c r="J414" s="486" t="b">
        <f t="shared" ref="J414:J477" si="37">IFERROR(IF(OR(D414&lt;&gt;"",E414&lt;&gt;""),TRUE,FALSE),FALSE)</f>
        <v>0</v>
      </c>
      <c r="K414" s="486" t="str">
        <f t="shared" ref="K414:K477" si="38">IFERROR(VLOOKUP(A414,$A$8:$T$90,20,FALSE),"")</f>
        <v>a1N36000002QbbfEAC</v>
      </c>
      <c r="L414" s="487" t="str">
        <f t="shared" ref="L414:L477" ca="1" si="39">CONCATENATE(A414,C414)</f>
        <v>541-Jul-19 to 31-Dec-19</v>
      </c>
      <c r="M414" s="488" t="s">
        <v>1448</v>
      </c>
      <c r="N414" s="479"/>
      <c r="O414" s="129"/>
      <c r="P414" s="129"/>
      <c r="Q414" s="129"/>
      <c r="AD414" s="480"/>
      <c r="AE414" s="480"/>
      <c r="AF414" s="480"/>
      <c r="AG414" s="480"/>
      <c r="AM414" s="5"/>
      <c r="AN414" s="5"/>
    </row>
    <row r="415" spans="1:40" ht="31.5" x14ac:dyDescent="0.25">
      <c r="A415" s="367">
        <v>54</v>
      </c>
      <c r="B415" s="386" t="str">
        <f t="shared" si="34"/>
        <v/>
      </c>
      <c r="C415" s="387" t="str">
        <f ca="1">TEXT(IFERROR(INDEX('Overview - Section A'!$A$38:$A$45,MATCH(G415,'Overview - Section A'!$U$38:$U$45,0)),""),"d-mmm-yy") &amp;" to " &amp; TEXT(IFERROR(INDEX('Overview - Section A'!$E$38:$E$45,MATCH(G415,'Overview - Section A'!$U$38:$U$45,0)),""),"d-mmm-yy")</f>
        <v>1-Jan-20 to 30-Jun-20</v>
      </c>
      <c r="D415" s="483"/>
      <c r="E415" s="483"/>
      <c r="F415" s="484" t="str">
        <f t="shared" si="35"/>
        <v/>
      </c>
      <c r="G415" s="485" t="s">
        <v>413</v>
      </c>
      <c r="H415" s="485"/>
      <c r="I415" s="486" t="b">
        <f t="shared" si="36"/>
        <v>1</v>
      </c>
      <c r="J415" s="486" t="b">
        <f t="shared" si="37"/>
        <v>0</v>
      </c>
      <c r="K415" s="486" t="str">
        <f t="shared" si="38"/>
        <v>a1N36000002QbbfEAC</v>
      </c>
      <c r="L415" s="487" t="str">
        <f t="shared" ca="1" si="39"/>
        <v>541-Jan-20 to 30-Jun-20</v>
      </c>
      <c r="M415" s="488" t="s">
        <v>1449</v>
      </c>
      <c r="N415" s="479"/>
      <c r="O415" s="129"/>
      <c r="P415" s="129"/>
      <c r="Q415" s="129"/>
      <c r="AD415" s="480"/>
      <c r="AE415" s="480"/>
      <c r="AF415" s="480"/>
      <c r="AG415" s="480"/>
      <c r="AM415" s="5"/>
      <c r="AN415" s="5"/>
    </row>
    <row r="416" spans="1:40" ht="31.5" x14ac:dyDescent="0.25">
      <c r="A416" s="367">
        <v>54</v>
      </c>
      <c r="B416" s="386" t="str">
        <f t="shared" si="34"/>
        <v/>
      </c>
      <c r="C416" s="387" t="str">
        <f ca="1">TEXT(IFERROR(INDEX('Overview - Section A'!$A$38:$A$45,MATCH(G416,'Overview - Section A'!$U$38:$U$45,0)),""),"d-mmm-yy") &amp;" to " &amp; TEXT(IFERROR(INDEX('Overview - Section A'!$E$38:$E$45,MATCH(G416,'Overview - Section A'!$U$38:$U$45,0)),""),"d-mmm-yy")</f>
        <v>1-Jul-20 to 31-Dec-20</v>
      </c>
      <c r="D416" s="483"/>
      <c r="E416" s="483"/>
      <c r="F416" s="484" t="str">
        <f t="shared" si="35"/>
        <v/>
      </c>
      <c r="G416" s="485" t="s">
        <v>415</v>
      </c>
      <c r="H416" s="485"/>
      <c r="I416" s="486" t="b">
        <f t="shared" si="36"/>
        <v>1</v>
      </c>
      <c r="J416" s="486" t="b">
        <f t="shared" si="37"/>
        <v>0</v>
      </c>
      <c r="K416" s="486" t="str">
        <f t="shared" si="38"/>
        <v>a1N36000002QbbfEAC</v>
      </c>
      <c r="L416" s="487" t="str">
        <f t="shared" ca="1" si="39"/>
        <v>541-Jul-20 to 31-Dec-20</v>
      </c>
      <c r="M416" s="488" t="s">
        <v>1450</v>
      </c>
      <c r="N416" s="479"/>
      <c r="O416" s="129"/>
      <c r="P416" s="129"/>
      <c r="Q416" s="129"/>
      <c r="AD416" s="480"/>
      <c r="AE416" s="480"/>
      <c r="AF416" s="480"/>
      <c r="AG416" s="480"/>
      <c r="AM416" s="5"/>
      <c r="AN416" s="5"/>
    </row>
    <row r="417" spans="1:40" ht="31.5" x14ac:dyDescent="0.25">
      <c r="A417" s="367">
        <v>54</v>
      </c>
      <c r="B417" s="386" t="str">
        <f t="shared" si="34"/>
        <v/>
      </c>
      <c r="C417" s="387" t="str">
        <f ca="1">TEXT(IFERROR(INDEX('Overview - Section A'!$A$38:$A$45,MATCH(G417,'Overview - Section A'!$U$38:$U$45,0)),""),"d-mmm-yy") &amp;" to " &amp; TEXT(IFERROR(INDEX('Overview - Section A'!$E$38:$E$45,MATCH(G417,'Overview - Section A'!$U$38:$U$45,0)),""),"d-mmm-yy")</f>
        <v>1-Jan-21 to 30-Jun-21</v>
      </c>
      <c r="D417" s="483"/>
      <c r="E417" s="483"/>
      <c r="F417" s="484" t="str">
        <f t="shared" si="35"/>
        <v/>
      </c>
      <c r="G417" s="485" t="s">
        <v>417</v>
      </c>
      <c r="H417" s="485"/>
      <c r="I417" s="486" t="b">
        <f t="shared" si="36"/>
        <v>1</v>
      </c>
      <c r="J417" s="486" t="b">
        <f t="shared" si="37"/>
        <v>0</v>
      </c>
      <c r="K417" s="486" t="str">
        <f t="shared" si="38"/>
        <v>a1N36000002QbbfEAC</v>
      </c>
      <c r="L417" s="487" t="str">
        <f t="shared" ca="1" si="39"/>
        <v>541-Jan-21 to 30-Jun-21</v>
      </c>
      <c r="M417" s="488" t="s">
        <v>1451</v>
      </c>
      <c r="N417" s="479"/>
      <c r="O417" s="129"/>
      <c r="P417" s="129"/>
      <c r="Q417" s="129"/>
      <c r="AD417" s="480"/>
      <c r="AE417" s="480"/>
      <c r="AF417" s="480"/>
      <c r="AG417" s="480"/>
      <c r="AM417" s="5"/>
      <c r="AN417" s="5"/>
    </row>
    <row r="418" spans="1:40" ht="31.5" x14ac:dyDescent="0.25">
      <c r="A418" s="367">
        <v>55</v>
      </c>
      <c r="B418" s="386" t="str">
        <f t="shared" si="34"/>
        <v/>
      </c>
      <c r="C418" s="387" t="str">
        <f ca="1">TEXT(IFERROR(INDEX('Overview - Section A'!$A$38:$A$45,MATCH(G418,'Overview - Section A'!$U$38:$U$45,0)),""),"d-mmm-yy") &amp;" to " &amp; TEXT(IFERROR(INDEX('Overview - Section A'!$E$38:$E$45,MATCH(G418,'Overview - Section A'!$U$38:$U$45,0)),""),"d-mmm-yy")</f>
        <v>1-Jul-18 to 31-Dec-18</v>
      </c>
      <c r="D418" s="483"/>
      <c r="E418" s="483"/>
      <c r="F418" s="484" t="str">
        <f t="shared" si="35"/>
        <v/>
      </c>
      <c r="G418" s="485" t="s">
        <v>407</v>
      </c>
      <c r="H418" s="485"/>
      <c r="I418" s="486" t="b">
        <f t="shared" si="36"/>
        <v>1</v>
      </c>
      <c r="J418" s="486" t="b">
        <f t="shared" si="37"/>
        <v>0</v>
      </c>
      <c r="K418" s="486" t="str">
        <f t="shared" si="38"/>
        <v>a1N36000002QbbgEAC</v>
      </c>
      <c r="L418" s="487" t="str">
        <f t="shared" ca="1" si="39"/>
        <v>551-Jul-18 to 31-Dec-18</v>
      </c>
      <c r="M418" s="488" t="s">
        <v>1452</v>
      </c>
      <c r="N418" s="479"/>
      <c r="O418" s="129"/>
      <c r="P418" s="129"/>
      <c r="Q418" s="129"/>
      <c r="AD418" s="480"/>
      <c r="AE418" s="480"/>
      <c r="AF418" s="480"/>
      <c r="AG418" s="480"/>
      <c r="AM418" s="5"/>
      <c r="AN418" s="5"/>
    </row>
    <row r="419" spans="1:40" ht="31.5" x14ac:dyDescent="0.25">
      <c r="A419" s="367">
        <v>55</v>
      </c>
      <c r="B419" s="386" t="str">
        <f t="shared" si="34"/>
        <v/>
      </c>
      <c r="C419" s="387" t="str">
        <f ca="1">TEXT(IFERROR(INDEX('Overview - Section A'!$A$38:$A$45,MATCH(G419,'Overview - Section A'!$U$38:$U$45,0)),""),"d-mmm-yy") &amp;" to " &amp; TEXT(IFERROR(INDEX('Overview - Section A'!$E$38:$E$45,MATCH(G419,'Overview - Section A'!$U$38:$U$45,0)),""),"d-mmm-yy")</f>
        <v>1-Jan-19 to 30-Jun-19</v>
      </c>
      <c r="D419" s="483"/>
      <c r="E419" s="483"/>
      <c r="F419" s="484" t="str">
        <f t="shared" si="35"/>
        <v/>
      </c>
      <c r="G419" s="485" t="s">
        <v>409</v>
      </c>
      <c r="H419" s="485"/>
      <c r="I419" s="486" t="b">
        <f t="shared" si="36"/>
        <v>1</v>
      </c>
      <c r="J419" s="486" t="b">
        <f t="shared" si="37"/>
        <v>0</v>
      </c>
      <c r="K419" s="486" t="str">
        <f t="shared" si="38"/>
        <v>a1N36000002QbbgEAC</v>
      </c>
      <c r="L419" s="487" t="str">
        <f t="shared" ca="1" si="39"/>
        <v>551-Jan-19 to 30-Jun-19</v>
      </c>
      <c r="M419" s="488" t="s">
        <v>1453</v>
      </c>
      <c r="N419" s="479"/>
      <c r="O419" s="129"/>
      <c r="P419" s="129"/>
      <c r="Q419" s="129"/>
      <c r="AD419" s="480"/>
      <c r="AE419" s="480"/>
      <c r="AF419" s="480"/>
      <c r="AG419" s="480"/>
      <c r="AM419" s="5"/>
      <c r="AN419" s="5"/>
    </row>
    <row r="420" spans="1:40" ht="31.5" x14ac:dyDescent="0.25">
      <c r="A420" s="367">
        <v>55</v>
      </c>
      <c r="B420" s="386" t="str">
        <f t="shared" si="34"/>
        <v/>
      </c>
      <c r="C420" s="387" t="str">
        <f ca="1">TEXT(IFERROR(INDEX('Overview - Section A'!$A$38:$A$45,MATCH(G420,'Overview - Section A'!$U$38:$U$45,0)),""),"d-mmm-yy") &amp;" to " &amp; TEXT(IFERROR(INDEX('Overview - Section A'!$E$38:$E$45,MATCH(G420,'Overview - Section A'!$U$38:$U$45,0)),""),"d-mmm-yy")</f>
        <v>1-Jul-19 to 31-Dec-19</v>
      </c>
      <c r="D420" s="483"/>
      <c r="E420" s="483"/>
      <c r="F420" s="484" t="str">
        <f t="shared" si="35"/>
        <v/>
      </c>
      <c r="G420" s="485" t="s">
        <v>411</v>
      </c>
      <c r="H420" s="485"/>
      <c r="I420" s="486" t="b">
        <f t="shared" si="36"/>
        <v>1</v>
      </c>
      <c r="J420" s="486" t="b">
        <f t="shared" si="37"/>
        <v>0</v>
      </c>
      <c r="K420" s="486" t="str">
        <f t="shared" si="38"/>
        <v>a1N36000002QbbgEAC</v>
      </c>
      <c r="L420" s="487" t="str">
        <f t="shared" ca="1" si="39"/>
        <v>551-Jul-19 to 31-Dec-19</v>
      </c>
      <c r="M420" s="488" t="s">
        <v>1454</v>
      </c>
      <c r="N420" s="479"/>
      <c r="O420" s="129"/>
      <c r="P420" s="129"/>
      <c r="Q420" s="129"/>
      <c r="AD420" s="480"/>
      <c r="AE420" s="480"/>
      <c r="AF420" s="480"/>
      <c r="AG420" s="480"/>
      <c r="AM420" s="5"/>
      <c r="AN420" s="5"/>
    </row>
    <row r="421" spans="1:40" ht="31.5" x14ac:dyDescent="0.25">
      <c r="A421" s="367">
        <v>55</v>
      </c>
      <c r="B421" s="386" t="str">
        <f t="shared" si="34"/>
        <v/>
      </c>
      <c r="C421" s="387" t="str">
        <f ca="1">TEXT(IFERROR(INDEX('Overview - Section A'!$A$38:$A$45,MATCH(G421,'Overview - Section A'!$U$38:$U$45,0)),""),"d-mmm-yy") &amp;" to " &amp; TEXT(IFERROR(INDEX('Overview - Section A'!$E$38:$E$45,MATCH(G421,'Overview - Section A'!$U$38:$U$45,0)),""),"d-mmm-yy")</f>
        <v>1-Jan-20 to 30-Jun-20</v>
      </c>
      <c r="D421" s="483"/>
      <c r="E421" s="483"/>
      <c r="F421" s="484" t="str">
        <f t="shared" si="35"/>
        <v/>
      </c>
      <c r="G421" s="485" t="s">
        <v>413</v>
      </c>
      <c r="H421" s="485"/>
      <c r="I421" s="486" t="b">
        <f t="shared" si="36"/>
        <v>1</v>
      </c>
      <c r="J421" s="486" t="b">
        <f t="shared" si="37"/>
        <v>0</v>
      </c>
      <c r="K421" s="486" t="str">
        <f t="shared" si="38"/>
        <v>a1N36000002QbbgEAC</v>
      </c>
      <c r="L421" s="487" t="str">
        <f t="shared" ca="1" si="39"/>
        <v>551-Jan-20 to 30-Jun-20</v>
      </c>
      <c r="M421" s="488" t="s">
        <v>1455</v>
      </c>
      <c r="N421" s="479"/>
      <c r="O421" s="129"/>
      <c r="P421" s="129"/>
      <c r="Q421" s="129"/>
      <c r="AD421" s="480"/>
      <c r="AE421" s="480"/>
      <c r="AF421" s="480"/>
      <c r="AG421" s="480"/>
      <c r="AM421" s="5"/>
      <c r="AN421" s="5"/>
    </row>
    <row r="422" spans="1:40" ht="31.5" x14ac:dyDescent="0.25">
      <c r="A422" s="367">
        <v>55</v>
      </c>
      <c r="B422" s="386" t="str">
        <f t="shared" si="34"/>
        <v/>
      </c>
      <c r="C422" s="387" t="str">
        <f ca="1">TEXT(IFERROR(INDEX('Overview - Section A'!$A$38:$A$45,MATCH(G422,'Overview - Section A'!$U$38:$U$45,0)),""),"d-mmm-yy") &amp;" to " &amp; TEXT(IFERROR(INDEX('Overview - Section A'!$E$38:$E$45,MATCH(G422,'Overview - Section A'!$U$38:$U$45,0)),""),"d-mmm-yy")</f>
        <v>1-Jul-20 to 31-Dec-20</v>
      </c>
      <c r="D422" s="483"/>
      <c r="E422" s="483"/>
      <c r="F422" s="484" t="str">
        <f t="shared" si="35"/>
        <v/>
      </c>
      <c r="G422" s="485" t="s">
        <v>415</v>
      </c>
      <c r="H422" s="485"/>
      <c r="I422" s="486" t="b">
        <f t="shared" si="36"/>
        <v>1</v>
      </c>
      <c r="J422" s="486" t="b">
        <f t="shared" si="37"/>
        <v>0</v>
      </c>
      <c r="K422" s="486" t="str">
        <f t="shared" si="38"/>
        <v>a1N36000002QbbgEAC</v>
      </c>
      <c r="L422" s="487" t="str">
        <f t="shared" ca="1" si="39"/>
        <v>551-Jul-20 to 31-Dec-20</v>
      </c>
      <c r="M422" s="488" t="s">
        <v>1456</v>
      </c>
      <c r="N422" s="479"/>
      <c r="O422" s="129"/>
      <c r="P422" s="129"/>
      <c r="Q422" s="129"/>
      <c r="AD422" s="480"/>
      <c r="AE422" s="480"/>
      <c r="AF422" s="480"/>
      <c r="AG422" s="480"/>
      <c r="AM422" s="5"/>
      <c r="AN422" s="5"/>
    </row>
    <row r="423" spans="1:40" ht="31.5" x14ac:dyDescent="0.25">
      <c r="A423" s="367">
        <v>55</v>
      </c>
      <c r="B423" s="386" t="str">
        <f t="shared" si="34"/>
        <v/>
      </c>
      <c r="C423" s="387" t="str">
        <f ca="1">TEXT(IFERROR(INDEX('Overview - Section A'!$A$38:$A$45,MATCH(G423,'Overview - Section A'!$U$38:$U$45,0)),""),"d-mmm-yy") &amp;" to " &amp; TEXT(IFERROR(INDEX('Overview - Section A'!$E$38:$E$45,MATCH(G423,'Overview - Section A'!$U$38:$U$45,0)),""),"d-mmm-yy")</f>
        <v>1-Jan-21 to 30-Jun-21</v>
      </c>
      <c r="D423" s="483"/>
      <c r="E423" s="483"/>
      <c r="F423" s="484" t="str">
        <f t="shared" si="35"/>
        <v/>
      </c>
      <c r="G423" s="485" t="s">
        <v>417</v>
      </c>
      <c r="H423" s="485"/>
      <c r="I423" s="486" t="b">
        <f t="shared" si="36"/>
        <v>1</v>
      </c>
      <c r="J423" s="486" t="b">
        <f t="shared" si="37"/>
        <v>0</v>
      </c>
      <c r="K423" s="486" t="str">
        <f t="shared" si="38"/>
        <v>a1N36000002QbbgEAC</v>
      </c>
      <c r="L423" s="487" t="str">
        <f t="shared" ca="1" si="39"/>
        <v>551-Jan-21 to 30-Jun-21</v>
      </c>
      <c r="M423" s="488" t="s">
        <v>1457</v>
      </c>
      <c r="N423" s="479"/>
      <c r="O423" s="129"/>
      <c r="P423" s="129"/>
      <c r="Q423" s="129"/>
      <c r="AD423" s="480"/>
      <c r="AE423" s="480"/>
      <c r="AF423" s="480"/>
      <c r="AG423" s="480"/>
      <c r="AM423" s="5"/>
      <c r="AN423" s="5"/>
    </row>
    <row r="424" spans="1:40" ht="31.5" x14ac:dyDescent="0.25">
      <c r="A424" s="367">
        <v>56</v>
      </c>
      <c r="B424" s="386" t="str">
        <f t="shared" si="34"/>
        <v/>
      </c>
      <c r="C424" s="387" t="str">
        <f ca="1">TEXT(IFERROR(INDEX('Overview - Section A'!$A$38:$A$45,MATCH(G424,'Overview - Section A'!$U$38:$U$45,0)),""),"d-mmm-yy") &amp;" to " &amp; TEXT(IFERROR(INDEX('Overview - Section A'!$E$38:$E$45,MATCH(G424,'Overview - Section A'!$U$38:$U$45,0)),""),"d-mmm-yy")</f>
        <v>1-Jul-18 to 31-Dec-18</v>
      </c>
      <c r="D424" s="483"/>
      <c r="E424" s="483"/>
      <c r="F424" s="484" t="str">
        <f t="shared" si="35"/>
        <v/>
      </c>
      <c r="G424" s="485" t="s">
        <v>407</v>
      </c>
      <c r="H424" s="485"/>
      <c r="I424" s="486" t="b">
        <f t="shared" si="36"/>
        <v>1</v>
      </c>
      <c r="J424" s="486" t="b">
        <f t="shared" si="37"/>
        <v>0</v>
      </c>
      <c r="K424" s="486" t="str">
        <f t="shared" si="38"/>
        <v>a1N36000002QbbhEAC</v>
      </c>
      <c r="L424" s="487" t="str">
        <f t="shared" ca="1" si="39"/>
        <v>561-Jul-18 to 31-Dec-18</v>
      </c>
      <c r="M424" s="488" t="s">
        <v>1458</v>
      </c>
      <c r="N424" s="479"/>
      <c r="O424" s="129"/>
      <c r="P424" s="129"/>
      <c r="Q424" s="129"/>
      <c r="AD424" s="480"/>
      <c r="AE424" s="480"/>
      <c r="AF424" s="480"/>
      <c r="AG424" s="480"/>
      <c r="AM424" s="5"/>
      <c r="AN424" s="5"/>
    </row>
    <row r="425" spans="1:40" ht="31.5" x14ac:dyDescent="0.25">
      <c r="A425" s="367">
        <v>56</v>
      </c>
      <c r="B425" s="386" t="str">
        <f t="shared" si="34"/>
        <v/>
      </c>
      <c r="C425" s="387" t="str">
        <f ca="1">TEXT(IFERROR(INDEX('Overview - Section A'!$A$38:$A$45,MATCH(G425,'Overview - Section A'!$U$38:$U$45,0)),""),"d-mmm-yy") &amp;" to " &amp; TEXT(IFERROR(INDEX('Overview - Section A'!$E$38:$E$45,MATCH(G425,'Overview - Section A'!$U$38:$U$45,0)),""),"d-mmm-yy")</f>
        <v>1-Jan-19 to 30-Jun-19</v>
      </c>
      <c r="D425" s="483"/>
      <c r="E425" s="483"/>
      <c r="F425" s="484" t="str">
        <f t="shared" si="35"/>
        <v/>
      </c>
      <c r="G425" s="485" t="s">
        <v>409</v>
      </c>
      <c r="H425" s="485"/>
      <c r="I425" s="486" t="b">
        <f t="shared" si="36"/>
        <v>1</v>
      </c>
      <c r="J425" s="486" t="b">
        <f t="shared" si="37"/>
        <v>0</v>
      </c>
      <c r="K425" s="486" t="str">
        <f t="shared" si="38"/>
        <v>a1N36000002QbbhEAC</v>
      </c>
      <c r="L425" s="487" t="str">
        <f t="shared" ca="1" si="39"/>
        <v>561-Jan-19 to 30-Jun-19</v>
      </c>
      <c r="M425" s="488" t="s">
        <v>1459</v>
      </c>
      <c r="N425" s="479"/>
      <c r="O425" s="129"/>
      <c r="P425" s="129"/>
      <c r="Q425" s="129"/>
      <c r="AD425" s="480"/>
      <c r="AE425" s="480"/>
      <c r="AF425" s="480"/>
      <c r="AG425" s="480"/>
      <c r="AM425" s="5"/>
      <c r="AN425" s="5"/>
    </row>
    <row r="426" spans="1:40" ht="31.5" x14ac:dyDescent="0.25">
      <c r="A426" s="367">
        <v>56</v>
      </c>
      <c r="B426" s="386" t="str">
        <f t="shared" si="34"/>
        <v/>
      </c>
      <c r="C426" s="387" t="str">
        <f ca="1">TEXT(IFERROR(INDEX('Overview - Section A'!$A$38:$A$45,MATCH(G426,'Overview - Section A'!$U$38:$U$45,0)),""),"d-mmm-yy") &amp;" to " &amp; TEXT(IFERROR(INDEX('Overview - Section A'!$E$38:$E$45,MATCH(G426,'Overview - Section A'!$U$38:$U$45,0)),""),"d-mmm-yy")</f>
        <v>1-Jul-19 to 31-Dec-19</v>
      </c>
      <c r="D426" s="483"/>
      <c r="E426" s="483"/>
      <c r="F426" s="484" t="str">
        <f t="shared" si="35"/>
        <v/>
      </c>
      <c r="G426" s="485" t="s">
        <v>411</v>
      </c>
      <c r="H426" s="485"/>
      <c r="I426" s="486" t="b">
        <f t="shared" si="36"/>
        <v>1</v>
      </c>
      <c r="J426" s="486" t="b">
        <f t="shared" si="37"/>
        <v>0</v>
      </c>
      <c r="K426" s="486" t="str">
        <f t="shared" si="38"/>
        <v>a1N36000002QbbhEAC</v>
      </c>
      <c r="L426" s="487" t="str">
        <f t="shared" ca="1" si="39"/>
        <v>561-Jul-19 to 31-Dec-19</v>
      </c>
      <c r="M426" s="488" t="s">
        <v>1460</v>
      </c>
      <c r="N426" s="479"/>
      <c r="O426" s="129"/>
      <c r="P426" s="129"/>
      <c r="Q426" s="129"/>
      <c r="AD426" s="480"/>
      <c r="AE426" s="480"/>
      <c r="AF426" s="480"/>
      <c r="AG426" s="480"/>
      <c r="AM426" s="5"/>
      <c r="AN426" s="5"/>
    </row>
    <row r="427" spans="1:40" ht="31.5" x14ac:dyDescent="0.25">
      <c r="A427" s="367">
        <v>56</v>
      </c>
      <c r="B427" s="386" t="str">
        <f t="shared" si="34"/>
        <v/>
      </c>
      <c r="C427" s="387" t="str">
        <f ca="1">TEXT(IFERROR(INDEX('Overview - Section A'!$A$38:$A$45,MATCH(G427,'Overview - Section A'!$U$38:$U$45,0)),""),"d-mmm-yy") &amp;" to " &amp; TEXT(IFERROR(INDEX('Overview - Section A'!$E$38:$E$45,MATCH(G427,'Overview - Section A'!$U$38:$U$45,0)),""),"d-mmm-yy")</f>
        <v>1-Jan-20 to 30-Jun-20</v>
      </c>
      <c r="D427" s="483"/>
      <c r="E427" s="483"/>
      <c r="F427" s="484" t="str">
        <f t="shared" si="35"/>
        <v/>
      </c>
      <c r="G427" s="485" t="s">
        <v>413</v>
      </c>
      <c r="H427" s="485"/>
      <c r="I427" s="486" t="b">
        <f t="shared" si="36"/>
        <v>1</v>
      </c>
      <c r="J427" s="486" t="b">
        <f t="shared" si="37"/>
        <v>0</v>
      </c>
      <c r="K427" s="486" t="str">
        <f t="shared" si="38"/>
        <v>a1N36000002QbbhEAC</v>
      </c>
      <c r="L427" s="487" t="str">
        <f t="shared" ca="1" si="39"/>
        <v>561-Jan-20 to 30-Jun-20</v>
      </c>
      <c r="M427" s="488" t="s">
        <v>1461</v>
      </c>
      <c r="N427" s="479"/>
      <c r="O427" s="129"/>
      <c r="P427" s="129"/>
      <c r="Q427" s="129"/>
      <c r="AD427" s="480"/>
      <c r="AE427" s="480"/>
      <c r="AF427" s="480"/>
      <c r="AG427" s="480"/>
      <c r="AM427" s="5"/>
      <c r="AN427" s="5"/>
    </row>
    <row r="428" spans="1:40" ht="31.5" x14ac:dyDescent="0.25">
      <c r="A428" s="367">
        <v>56</v>
      </c>
      <c r="B428" s="386" t="str">
        <f t="shared" si="34"/>
        <v/>
      </c>
      <c r="C428" s="387" t="str">
        <f ca="1">TEXT(IFERROR(INDEX('Overview - Section A'!$A$38:$A$45,MATCH(G428,'Overview - Section A'!$U$38:$U$45,0)),""),"d-mmm-yy") &amp;" to " &amp; TEXT(IFERROR(INDEX('Overview - Section A'!$E$38:$E$45,MATCH(G428,'Overview - Section A'!$U$38:$U$45,0)),""),"d-mmm-yy")</f>
        <v>1-Jul-20 to 31-Dec-20</v>
      </c>
      <c r="D428" s="483"/>
      <c r="E428" s="483"/>
      <c r="F428" s="484" t="str">
        <f t="shared" si="35"/>
        <v/>
      </c>
      <c r="G428" s="485" t="s">
        <v>415</v>
      </c>
      <c r="H428" s="485"/>
      <c r="I428" s="486" t="b">
        <f t="shared" si="36"/>
        <v>1</v>
      </c>
      <c r="J428" s="486" t="b">
        <f t="shared" si="37"/>
        <v>0</v>
      </c>
      <c r="K428" s="486" t="str">
        <f t="shared" si="38"/>
        <v>a1N36000002QbbhEAC</v>
      </c>
      <c r="L428" s="487" t="str">
        <f t="shared" ca="1" si="39"/>
        <v>561-Jul-20 to 31-Dec-20</v>
      </c>
      <c r="M428" s="488" t="s">
        <v>1462</v>
      </c>
      <c r="N428" s="479"/>
      <c r="O428" s="129"/>
      <c r="P428" s="129"/>
      <c r="Q428" s="129"/>
      <c r="AD428" s="480"/>
      <c r="AE428" s="480"/>
      <c r="AF428" s="480"/>
      <c r="AG428" s="480"/>
      <c r="AM428" s="5"/>
      <c r="AN428" s="5"/>
    </row>
    <row r="429" spans="1:40" ht="31.5" x14ac:dyDescent="0.25">
      <c r="A429" s="367">
        <v>56</v>
      </c>
      <c r="B429" s="386" t="str">
        <f t="shared" si="34"/>
        <v/>
      </c>
      <c r="C429" s="387" t="str">
        <f ca="1">TEXT(IFERROR(INDEX('Overview - Section A'!$A$38:$A$45,MATCH(G429,'Overview - Section A'!$U$38:$U$45,0)),""),"d-mmm-yy") &amp;" to " &amp; TEXT(IFERROR(INDEX('Overview - Section A'!$E$38:$E$45,MATCH(G429,'Overview - Section A'!$U$38:$U$45,0)),""),"d-mmm-yy")</f>
        <v>1-Jan-21 to 30-Jun-21</v>
      </c>
      <c r="D429" s="483"/>
      <c r="E429" s="483"/>
      <c r="F429" s="484" t="str">
        <f t="shared" si="35"/>
        <v/>
      </c>
      <c r="G429" s="485" t="s">
        <v>417</v>
      </c>
      <c r="H429" s="485"/>
      <c r="I429" s="486" t="b">
        <f t="shared" si="36"/>
        <v>1</v>
      </c>
      <c r="J429" s="486" t="b">
        <f t="shared" si="37"/>
        <v>0</v>
      </c>
      <c r="K429" s="486" t="str">
        <f t="shared" si="38"/>
        <v>a1N36000002QbbhEAC</v>
      </c>
      <c r="L429" s="487" t="str">
        <f t="shared" ca="1" si="39"/>
        <v>561-Jan-21 to 30-Jun-21</v>
      </c>
      <c r="M429" s="488" t="s">
        <v>1463</v>
      </c>
      <c r="N429" s="479"/>
      <c r="O429" s="129"/>
      <c r="P429" s="129"/>
      <c r="Q429" s="129"/>
      <c r="AD429" s="480"/>
      <c r="AE429" s="480"/>
      <c r="AF429" s="480"/>
      <c r="AG429" s="480"/>
      <c r="AM429" s="5"/>
      <c r="AN429" s="5"/>
    </row>
    <row r="430" spans="1:40" ht="31.5" x14ac:dyDescent="0.25">
      <c r="A430" s="367">
        <v>57</v>
      </c>
      <c r="B430" s="386" t="str">
        <f t="shared" si="34"/>
        <v/>
      </c>
      <c r="C430" s="387" t="str">
        <f ca="1">TEXT(IFERROR(INDEX('Overview - Section A'!$A$38:$A$45,MATCH(G430,'Overview - Section A'!$U$38:$U$45,0)),""),"d-mmm-yy") &amp;" to " &amp; TEXT(IFERROR(INDEX('Overview - Section A'!$E$38:$E$45,MATCH(G430,'Overview - Section A'!$U$38:$U$45,0)),""),"d-mmm-yy")</f>
        <v>1-Jul-18 to 31-Dec-18</v>
      </c>
      <c r="D430" s="483"/>
      <c r="E430" s="483"/>
      <c r="F430" s="484" t="str">
        <f t="shared" si="35"/>
        <v/>
      </c>
      <c r="G430" s="485" t="s">
        <v>407</v>
      </c>
      <c r="H430" s="485"/>
      <c r="I430" s="486" t="b">
        <f t="shared" si="36"/>
        <v>1</v>
      </c>
      <c r="J430" s="486" t="b">
        <f t="shared" si="37"/>
        <v>0</v>
      </c>
      <c r="K430" s="486" t="str">
        <f t="shared" si="38"/>
        <v>a1N36000002QbbiEAC</v>
      </c>
      <c r="L430" s="487" t="str">
        <f t="shared" ca="1" si="39"/>
        <v>571-Jul-18 to 31-Dec-18</v>
      </c>
      <c r="M430" s="488" t="s">
        <v>1464</v>
      </c>
      <c r="N430" s="479"/>
      <c r="O430" s="129"/>
      <c r="P430" s="129"/>
      <c r="Q430" s="129"/>
      <c r="AD430" s="480"/>
      <c r="AE430" s="480"/>
      <c r="AF430" s="480"/>
      <c r="AG430" s="480"/>
      <c r="AM430" s="5"/>
      <c r="AN430" s="5"/>
    </row>
    <row r="431" spans="1:40" ht="31.5" x14ac:dyDescent="0.25">
      <c r="A431" s="367">
        <v>57</v>
      </c>
      <c r="B431" s="386" t="str">
        <f t="shared" si="34"/>
        <v/>
      </c>
      <c r="C431" s="387" t="str">
        <f ca="1">TEXT(IFERROR(INDEX('Overview - Section A'!$A$38:$A$45,MATCH(G431,'Overview - Section A'!$U$38:$U$45,0)),""),"d-mmm-yy") &amp;" to " &amp; TEXT(IFERROR(INDEX('Overview - Section A'!$E$38:$E$45,MATCH(G431,'Overview - Section A'!$U$38:$U$45,0)),""),"d-mmm-yy")</f>
        <v>1-Jan-19 to 30-Jun-19</v>
      </c>
      <c r="D431" s="483"/>
      <c r="E431" s="483"/>
      <c r="F431" s="484" t="str">
        <f t="shared" si="35"/>
        <v/>
      </c>
      <c r="G431" s="485" t="s">
        <v>409</v>
      </c>
      <c r="H431" s="485"/>
      <c r="I431" s="486" t="b">
        <f t="shared" si="36"/>
        <v>1</v>
      </c>
      <c r="J431" s="486" t="b">
        <f t="shared" si="37"/>
        <v>0</v>
      </c>
      <c r="K431" s="486" t="str">
        <f t="shared" si="38"/>
        <v>a1N36000002QbbiEAC</v>
      </c>
      <c r="L431" s="487" t="str">
        <f t="shared" ca="1" si="39"/>
        <v>571-Jan-19 to 30-Jun-19</v>
      </c>
      <c r="M431" s="488" t="s">
        <v>1465</v>
      </c>
      <c r="N431" s="479"/>
      <c r="O431" s="129"/>
      <c r="P431" s="129"/>
      <c r="Q431" s="129"/>
      <c r="AD431" s="480"/>
      <c r="AE431" s="480"/>
      <c r="AF431" s="480"/>
      <c r="AG431" s="480"/>
      <c r="AM431" s="5"/>
      <c r="AN431" s="5"/>
    </row>
    <row r="432" spans="1:40" ht="31.5" x14ac:dyDescent="0.25">
      <c r="A432" s="367">
        <v>57</v>
      </c>
      <c r="B432" s="386" t="str">
        <f t="shared" si="34"/>
        <v/>
      </c>
      <c r="C432" s="387" t="str">
        <f ca="1">TEXT(IFERROR(INDEX('Overview - Section A'!$A$38:$A$45,MATCH(G432,'Overview - Section A'!$U$38:$U$45,0)),""),"d-mmm-yy") &amp;" to " &amp; TEXT(IFERROR(INDEX('Overview - Section A'!$E$38:$E$45,MATCH(G432,'Overview - Section A'!$U$38:$U$45,0)),""),"d-mmm-yy")</f>
        <v>1-Jul-19 to 31-Dec-19</v>
      </c>
      <c r="D432" s="483"/>
      <c r="E432" s="483"/>
      <c r="F432" s="484" t="str">
        <f t="shared" si="35"/>
        <v/>
      </c>
      <c r="G432" s="485" t="s">
        <v>411</v>
      </c>
      <c r="H432" s="485"/>
      <c r="I432" s="486" t="b">
        <f t="shared" si="36"/>
        <v>1</v>
      </c>
      <c r="J432" s="486" t="b">
        <f t="shared" si="37"/>
        <v>0</v>
      </c>
      <c r="K432" s="486" t="str">
        <f t="shared" si="38"/>
        <v>a1N36000002QbbiEAC</v>
      </c>
      <c r="L432" s="487" t="str">
        <f t="shared" ca="1" si="39"/>
        <v>571-Jul-19 to 31-Dec-19</v>
      </c>
      <c r="M432" s="488" t="s">
        <v>1466</v>
      </c>
      <c r="N432" s="479"/>
      <c r="O432" s="129"/>
      <c r="P432" s="129"/>
      <c r="Q432" s="129"/>
      <c r="AD432" s="480"/>
      <c r="AE432" s="480"/>
      <c r="AF432" s="480"/>
      <c r="AG432" s="480"/>
      <c r="AM432" s="5"/>
      <c r="AN432" s="5"/>
    </row>
    <row r="433" spans="1:40" ht="31.5" x14ac:dyDescent="0.25">
      <c r="A433" s="367">
        <v>57</v>
      </c>
      <c r="B433" s="386" t="str">
        <f t="shared" si="34"/>
        <v/>
      </c>
      <c r="C433" s="387" t="str">
        <f ca="1">TEXT(IFERROR(INDEX('Overview - Section A'!$A$38:$A$45,MATCH(G433,'Overview - Section A'!$U$38:$U$45,0)),""),"d-mmm-yy") &amp;" to " &amp; TEXT(IFERROR(INDEX('Overview - Section A'!$E$38:$E$45,MATCH(G433,'Overview - Section A'!$U$38:$U$45,0)),""),"d-mmm-yy")</f>
        <v>1-Jan-20 to 30-Jun-20</v>
      </c>
      <c r="D433" s="483"/>
      <c r="E433" s="483"/>
      <c r="F433" s="484" t="str">
        <f t="shared" si="35"/>
        <v/>
      </c>
      <c r="G433" s="485" t="s">
        <v>413</v>
      </c>
      <c r="H433" s="485"/>
      <c r="I433" s="486" t="b">
        <f t="shared" si="36"/>
        <v>1</v>
      </c>
      <c r="J433" s="486" t="b">
        <f t="shared" si="37"/>
        <v>0</v>
      </c>
      <c r="K433" s="486" t="str">
        <f t="shared" si="38"/>
        <v>a1N36000002QbbiEAC</v>
      </c>
      <c r="L433" s="487" t="str">
        <f t="shared" ca="1" si="39"/>
        <v>571-Jan-20 to 30-Jun-20</v>
      </c>
      <c r="M433" s="488" t="s">
        <v>1467</v>
      </c>
      <c r="N433" s="479"/>
      <c r="O433" s="129"/>
      <c r="P433" s="129"/>
      <c r="Q433" s="129"/>
      <c r="AD433" s="480"/>
      <c r="AE433" s="480"/>
      <c r="AF433" s="480"/>
      <c r="AG433" s="480"/>
      <c r="AM433" s="5"/>
      <c r="AN433" s="5"/>
    </row>
    <row r="434" spans="1:40" ht="31.5" x14ac:dyDescent="0.25">
      <c r="A434" s="367">
        <v>57</v>
      </c>
      <c r="B434" s="386" t="str">
        <f t="shared" si="34"/>
        <v/>
      </c>
      <c r="C434" s="387" t="str">
        <f ca="1">TEXT(IFERROR(INDEX('Overview - Section A'!$A$38:$A$45,MATCH(G434,'Overview - Section A'!$U$38:$U$45,0)),""),"d-mmm-yy") &amp;" to " &amp; TEXT(IFERROR(INDEX('Overview - Section A'!$E$38:$E$45,MATCH(G434,'Overview - Section A'!$U$38:$U$45,0)),""),"d-mmm-yy")</f>
        <v>1-Jul-20 to 31-Dec-20</v>
      </c>
      <c r="D434" s="483"/>
      <c r="E434" s="483"/>
      <c r="F434" s="484" t="str">
        <f t="shared" si="35"/>
        <v/>
      </c>
      <c r="G434" s="485" t="s">
        <v>415</v>
      </c>
      <c r="H434" s="485"/>
      <c r="I434" s="486" t="b">
        <f t="shared" si="36"/>
        <v>1</v>
      </c>
      <c r="J434" s="486" t="b">
        <f t="shared" si="37"/>
        <v>0</v>
      </c>
      <c r="K434" s="486" t="str">
        <f t="shared" si="38"/>
        <v>a1N36000002QbbiEAC</v>
      </c>
      <c r="L434" s="487" t="str">
        <f t="shared" ca="1" si="39"/>
        <v>571-Jul-20 to 31-Dec-20</v>
      </c>
      <c r="M434" s="488" t="s">
        <v>1468</v>
      </c>
      <c r="N434" s="479"/>
      <c r="O434" s="129"/>
      <c r="P434" s="129"/>
      <c r="Q434" s="129"/>
      <c r="AD434" s="480"/>
      <c r="AE434" s="480"/>
      <c r="AF434" s="480"/>
      <c r="AG434" s="480"/>
      <c r="AM434" s="5"/>
      <c r="AN434" s="5"/>
    </row>
    <row r="435" spans="1:40" ht="31.5" x14ac:dyDescent="0.25">
      <c r="A435" s="367">
        <v>57</v>
      </c>
      <c r="B435" s="386" t="str">
        <f t="shared" si="34"/>
        <v/>
      </c>
      <c r="C435" s="387" t="str">
        <f ca="1">TEXT(IFERROR(INDEX('Overview - Section A'!$A$38:$A$45,MATCH(G435,'Overview - Section A'!$U$38:$U$45,0)),""),"d-mmm-yy") &amp;" to " &amp; TEXT(IFERROR(INDEX('Overview - Section A'!$E$38:$E$45,MATCH(G435,'Overview - Section A'!$U$38:$U$45,0)),""),"d-mmm-yy")</f>
        <v>1-Jan-21 to 30-Jun-21</v>
      </c>
      <c r="D435" s="483"/>
      <c r="E435" s="483"/>
      <c r="F435" s="484" t="str">
        <f t="shared" si="35"/>
        <v/>
      </c>
      <c r="G435" s="485" t="s">
        <v>417</v>
      </c>
      <c r="H435" s="485"/>
      <c r="I435" s="486" t="b">
        <f t="shared" si="36"/>
        <v>1</v>
      </c>
      <c r="J435" s="486" t="b">
        <f t="shared" si="37"/>
        <v>0</v>
      </c>
      <c r="K435" s="486" t="str">
        <f t="shared" si="38"/>
        <v>a1N36000002QbbiEAC</v>
      </c>
      <c r="L435" s="487" t="str">
        <f t="shared" ca="1" si="39"/>
        <v>571-Jan-21 to 30-Jun-21</v>
      </c>
      <c r="M435" s="488" t="s">
        <v>1469</v>
      </c>
      <c r="N435" s="479"/>
      <c r="O435" s="129"/>
      <c r="P435" s="129"/>
      <c r="Q435" s="129"/>
      <c r="AD435" s="480"/>
      <c r="AE435" s="480"/>
      <c r="AF435" s="480"/>
      <c r="AG435" s="480"/>
      <c r="AM435" s="5"/>
      <c r="AN435" s="5"/>
    </row>
    <row r="436" spans="1:40" ht="31.5" x14ac:dyDescent="0.25">
      <c r="A436" s="367">
        <v>58</v>
      </c>
      <c r="B436" s="386" t="str">
        <f t="shared" si="34"/>
        <v/>
      </c>
      <c r="C436" s="387" t="str">
        <f ca="1">TEXT(IFERROR(INDEX('Overview - Section A'!$A$38:$A$45,MATCH(G436,'Overview - Section A'!$U$38:$U$45,0)),""),"d-mmm-yy") &amp;" to " &amp; TEXT(IFERROR(INDEX('Overview - Section A'!$E$38:$E$45,MATCH(G436,'Overview - Section A'!$U$38:$U$45,0)),""),"d-mmm-yy")</f>
        <v>1-Jul-18 to 31-Dec-18</v>
      </c>
      <c r="D436" s="483"/>
      <c r="E436" s="483"/>
      <c r="F436" s="484" t="str">
        <f t="shared" si="35"/>
        <v/>
      </c>
      <c r="G436" s="485" t="s">
        <v>407</v>
      </c>
      <c r="H436" s="485"/>
      <c r="I436" s="486" t="b">
        <f t="shared" si="36"/>
        <v>1</v>
      </c>
      <c r="J436" s="486" t="b">
        <f t="shared" si="37"/>
        <v>0</v>
      </c>
      <c r="K436" s="486" t="str">
        <f t="shared" si="38"/>
        <v>a1N36000002QbbjEAC</v>
      </c>
      <c r="L436" s="487" t="str">
        <f t="shared" ca="1" si="39"/>
        <v>581-Jul-18 to 31-Dec-18</v>
      </c>
      <c r="M436" s="488" t="s">
        <v>1470</v>
      </c>
      <c r="N436" s="479"/>
      <c r="O436" s="129"/>
      <c r="P436" s="129"/>
      <c r="Q436" s="129"/>
      <c r="AD436" s="480"/>
      <c r="AE436" s="480"/>
      <c r="AF436" s="480"/>
      <c r="AG436" s="480"/>
      <c r="AM436" s="5"/>
      <c r="AN436" s="5"/>
    </row>
    <row r="437" spans="1:40" ht="31.5" x14ac:dyDescent="0.25">
      <c r="A437" s="367">
        <v>58</v>
      </c>
      <c r="B437" s="386" t="str">
        <f t="shared" si="34"/>
        <v/>
      </c>
      <c r="C437" s="387" t="str">
        <f ca="1">TEXT(IFERROR(INDEX('Overview - Section A'!$A$38:$A$45,MATCH(G437,'Overview - Section A'!$U$38:$U$45,0)),""),"d-mmm-yy") &amp;" to " &amp; TEXT(IFERROR(INDEX('Overview - Section A'!$E$38:$E$45,MATCH(G437,'Overview - Section A'!$U$38:$U$45,0)),""),"d-mmm-yy")</f>
        <v>1-Jan-19 to 30-Jun-19</v>
      </c>
      <c r="D437" s="483"/>
      <c r="E437" s="483"/>
      <c r="F437" s="484" t="str">
        <f t="shared" si="35"/>
        <v/>
      </c>
      <c r="G437" s="485" t="s">
        <v>409</v>
      </c>
      <c r="H437" s="485"/>
      <c r="I437" s="486" t="b">
        <f t="shared" si="36"/>
        <v>1</v>
      </c>
      <c r="J437" s="486" t="b">
        <f t="shared" si="37"/>
        <v>0</v>
      </c>
      <c r="K437" s="486" t="str">
        <f t="shared" si="38"/>
        <v>a1N36000002QbbjEAC</v>
      </c>
      <c r="L437" s="487" t="str">
        <f t="shared" ca="1" si="39"/>
        <v>581-Jan-19 to 30-Jun-19</v>
      </c>
      <c r="M437" s="488" t="s">
        <v>1471</v>
      </c>
      <c r="N437" s="479"/>
      <c r="O437" s="129"/>
      <c r="P437" s="129"/>
      <c r="Q437" s="129"/>
      <c r="AD437" s="480"/>
      <c r="AE437" s="480"/>
      <c r="AF437" s="480"/>
      <c r="AG437" s="480"/>
      <c r="AM437" s="5"/>
      <c r="AN437" s="5"/>
    </row>
    <row r="438" spans="1:40" ht="31.5" x14ac:dyDescent="0.25">
      <c r="A438" s="367">
        <v>58</v>
      </c>
      <c r="B438" s="386" t="str">
        <f t="shared" si="34"/>
        <v/>
      </c>
      <c r="C438" s="387" t="str">
        <f ca="1">TEXT(IFERROR(INDEX('Overview - Section A'!$A$38:$A$45,MATCH(G438,'Overview - Section A'!$U$38:$U$45,0)),""),"d-mmm-yy") &amp;" to " &amp; TEXT(IFERROR(INDEX('Overview - Section A'!$E$38:$E$45,MATCH(G438,'Overview - Section A'!$U$38:$U$45,0)),""),"d-mmm-yy")</f>
        <v>1-Jul-19 to 31-Dec-19</v>
      </c>
      <c r="D438" s="483"/>
      <c r="E438" s="483"/>
      <c r="F438" s="484" t="str">
        <f t="shared" si="35"/>
        <v/>
      </c>
      <c r="G438" s="485" t="s">
        <v>411</v>
      </c>
      <c r="H438" s="485"/>
      <c r="I438" s="486" t="b">
        <f t="shared" si="36"/>
        <v>1</v>
      </c>
      <c r="J438" s="486" t="b">
        <f t="shared" si="37"/>
        <v>0</v>
      </c>
      <c r="K438" s="486" t="str">
        <f t="shared" si="38"/>
        <v>a1N36000002QbbjEAC</v>
      </c>
      <c r="L438" s="487" t="str">
        <f t="shared" ca="1" si="39"/>
        <v>581-Jul-19 to 31-Dec-19</v>
      </c>
      <c r="M438" s="488" t="s">
        <v>1472</v>
      </c>
      <c r="N438" s="479"/>
      <c r="O438" s="129"/>
      <c r="P438" s="129"/>
      <c r="Q438" s="129"/>
      <c r="AD438" s="480"/>
      <c r="AE438" s="480"/>
      <c r="AF438" s="480"/>
      <c r="AG438" s="480"/>
      <c r="AM438" s="5"/>
      <c r="AN438" s="5"/>
    </row>
    <row r="439" spans="1:40" ht="31.5" x14ac:dyDescent="0.25">
      <c r="A439" s="367">
        <v>58</v>
      </c>
      <c r="B439" s="386" t="str">
        <f t="shared" si="34"/>
        <v/>
      </c>
      <c r="C439" s="387" t="str">
        <f ca="1">TEXT(IFERROR(INDEX('Overview - Section A'!$A$38:$A$45,MATCH(G439,'Overview - Section A'!$U$38:$U$45,0)),""),"d-mmm-yy") &amp;" to " &amp; TEXT(IFERROR(INDEX('Overview - Section A'!$E$38:$E$45,MATCH(G439,'Overview - Section A'!$U$38:$U$45,0)),""),"d-mmm-yy")</f>
        <v>1-Jan-20 to 30-Jun-20</v>
      </c>
      <c r="D439" s="483"/>
      <c r="E439" s="483"/>
      <c r="F439" s="484" t="str">
        <f t="shared" si="35"/>
        <v/>
      </c>
      <c r="G439" s="485" t="s">
        <v>413</v>
      </c>
      <c r="H439" s="485"/>
      <c r="I439" s="486" t="b">
        <f t="shared" si="36"/>
        <v>1</v>
      </c>
      <c r="J439" s="486" t="b">
        <f t="shared" si="37"/>
        <v>0</v>
      </c>
      <c r="K439" s="486" t="str">
        <f t="shared" si="38"/>
        <v>a1N36000002QbbjEAC</v>
      </c>
      <c r="L439" s="487" t="str">
        <f t="shared" ca="1" si="39"/>
        <v>581-Jan-20 to 30-Jun-20</v>
      </c>
      <c r="M439" s="488" t="s">
        <v>1473</v>
      </c>
      <c r="N439" s="479"/>
      <c r="O439" s="129"/>
      <c r="P439" s="129"/>
      <c r="Q439" s="129"/>
      <c r="AD439" s="480"/>
      <c r="AE439" s="480"/>
      <c r="AF439" s="480"/>
      <c r="AG439" s="480"/>
      <c r="AM439" s="5"/>
      <c r="AN439" s="5"/>
    </row>
    <row r="440" spans="1:40" ht="31.5" x14ac:dyDescent="0.25">
      <c r="A440" s="367">
        <v>58</v>
      </c>
      <c r="B440" s="386" t="str">
        <f t="shared" si="34"/>
        <v/>
      </c>
      <c r="C440" s="387" t="str">
        <f ca="1">TEXT(IFERROR(INDEX('Overview - Section A'!$A$38:$A$45,MATCH(G440,'Overview - Section A'!$U$38:$U$45,0)),""),"d-mmm-yy") &amp;" to " &amp; TEXT(IFERROR(INDEX('Overview - Section A'!$E$38:$E$45,MATCH(G440,'Overview - Section A'!$U$38:$U$45,0)),""),"d-mmm-yy")</f>
        <v>1-Jul-20 to 31-Dec-20</v>
      </c>
      <c r="D440" s="483"/>
      <c r="E440" s="483"/>
      <c r="F440" s="484" t="str">
        <f t="shared" si="35"/>
        <v/>
      </c>
      <c r="G440" s="485" t="s">
        <v>415</v>
      </c>
      <c r="H440" s="485"/>
      <c r="I440" s="486" t="b">
        <f t="shared" si="36"/>
        <v>1</v>
      </c>
      <c r="J440" s="486" t="b">
        <f t="shared" si="37"/>
        <v>0</v>
      </c>
      <c r="K440" s="486" t="str">
        <f t="shared" si="38"/>
        <v>a1N36000002QbbjEAC</v>
      </c>
      <c r="L440" s="487" t="str">
        <f t="shared" ca="1" si="39"/>
        <v>581-Jul-20 to 31-Dec-20</v>
      </c>
      <c r="M440" s="488" t="s">
        <v>1474</v>
      </c>
      <c r="N440" s="479"/>
      <c r="O440" s="129"/>
      <c r="P440" s="129"/>
      <c r="Q440" s="129"/>
      <c r="AD440" s="480"/>
      <c r="AE440" s="480"/>
      <c r="AF440" s="480"/>
      <c r="AG440" s="480"/>
      <c r="AM440" s="5"/>
      <c r="AN440" s="5"/>
    </row>
    <row r="441" spans="1:40" ht="31.5" x14ac:dyDescent="0.25">
      <c r="A441" s="367">
        <v>58</v>
      </c>
      <c r="B441" s="386" t="str">
        <f t="shared" si="34"/>
        <v/>
      </c>
      <c r="C441" s="387" t="str">
        <f ca="1">TEXT(IFERROR(INDEX('Overview - Section A'!$A$38:$A$45,MATCH(G441,'Overview - Section A'!$U$38:$U$45,0)),""),"d-mmm-yy") &amp;" to " &amp; TEXT(IFERROR(INDEX('Overview - Section A'!$E$38:$E$45,MATCH(G441,'Overview - Section A'!$U$38:$U$45,0)),""),"d-mmm-yy")</f>
        <v>1-Jan-21 to 30-Jun-21</v>
      </c>
      <c r="D441" s="483"/>
      <c r="E441" s="483"/>
      <c r="F441" s="484" t="str">
        <f t="shared" si="35"/>
        <v/>
      </c>
      <c r="G441" s="485" t="s">
        <v>417</v>
      </c>
      <c r="H441" s="485"/>
      <c r="I441" s="486" t="b">
        <f t="shared" si="36"/>
        <v>1</v>
      </c>
      <c r="J441" s="486" t="b">
        <f t="shared" si="37"/>
        <v>0</v>
      </c>
      <c r="K441" s="486" t="str">
        <f t="shared" si="38"/>
        <v>a1N36000002QbbjEAC</v>
      </c>
      <c r="L441" s="487" t="str">
        <f t="shared" ca="1" si="39"/>
        <v>581-Jan-21 to 30-Jun-21</v>
      </c>
      <c r="M441" s="488" t="s">
        <v>1475</v>
      </c>
      <c r="N441" s="479"/>
      <c r="O441" s="129"/>
      <c r="P441" s="129"/>
      <c r="Q441" s="129"/>
      <c r="AD441" s="480"/>
      <c r="AE441" s="480"/>
      <c r="AF441" s="480"/>
      <c r="AG441" s="480"/>
      <c r="AM441" s="5"/>
      <c r="AN441" s="5"/>
    </row>
    <row r="442" spans="1:40" ht="31.5" x14ac:dyDescent="0.25">
      <c r="A442" s="367">
        <v>59</v>
      </c>
      <c r="B442" s="386" t="str">
        <f t="shared" si="34"/>
        <v/>
      </c>
      <c r="C442" s="387" t="str">
        <f ca="1">TEXT(IFERROR(INDEX('Overview - Section A'!$A$38:$A$45,MATCH(G442,'Overview - Section A'!$U$38:$U$45,0)),""),"d-mmm-yy") &amp;" to " &amp; TEXT(IFERROR(INDEX('Overview - Section A'!$E$38:$E$45,MATCH(G442,'Overview - Section A'!$U$38:$U$45,0)),""),"d-mmm-yy")</f>
        <v>1-Jul-18 to 31-Dec-18</v>
      </c>
      <c r="D442" s="483"/>
      <c r="E442" s="483"/>
      <c r="F442" s="484" t="str">
        <f t="shared" si="35"/>
        <v/>
      </c>
      <c r="G442" s="485" t="s">
        <v>407</v>
      </c>
      <c r="H442" s="485"/>
      <c r="I442" s="486" t="b">
        <f t="shared" si="36"/>
        <v>1</v>
      </c>
      <c r="J442" s="486" t="b">
        <f t="shared" si="37"/>
        <v>0</v>
      </c>
      <c r="K442" s="486" t="str">
        <f t="shared" si="38"/>
        <v>a1N36000002QbbkEAC</v>
      </c>
      <c r="L442" s="487" t="str">
        <f t="shared" ca="1" si="39"/>
        <v>591-Jul-18 to 31-Dec-18</v>
      </c>
      <c r="M442" s="488" t="s">
        <v>1476</v>
      </c>
      <c r="N442" s="479"/>
      <c r="O442" s="129"/>
      <c r="P442" s="129"/>
      <c r="Q442" s="129"/>
      <c r="AD442" s="480"/>
      <c r="AE442" s="480"/>
      <c r="AF442" s="480"/>
      <c r="AG442" s="480"/>
      <c r="AM442" s="5"/>
      <c r="AN442" s="5"/>
    </row>
    <row r="443" spans="1:40" ht="31.5" x14ac:dyDescent="0.25">
      <c r="A443" s="367">
        <v>59</v>
      </c>
      <c r="B443" s="386" t="str">
        <f t="shared" si="34"/>
        <v/>
      </c>
      <c r="C443" s="387" t="str">
        <f ca="1">TEXT(IFERROR(INDEX('Overview - Section A'!$A$38:$A$45,MATCH(G443,'Overview - Section A'!$U$38:$U$45,0)),""),"d-mmm-yy") &amp;" to " &amp; TEXT(IFERROR(INDEX('Overview - Section A'!$E$38:$E$45,MATCH(G443,'Overview - Section A'!$U$38:$U$45,0)),""),"d-mmm-yy")</f>
        <v>1-Jan-19 to 30-Jun-19</v>
      </c>
      <c r="D443" s="483"/>
      <c r="E443" s="483"/>
      <c r="F443" s="484" t="str">
        <f t="shared" si="35"/>
        <v/>
      </c>
      <c r="G443" s="485" t="s">
        <v>409</v>
      </c>
      <c r="H443" s="485"/>
      <c r="I443" s="486" t="b">
        <f t="shared" si="36"/>
        <v>1</v>
      </c>
      <c r="J443" s="486" t="b">
        <f t="shared" si="37"/>
        <v>0</v>
      </c>
      <c r="K443" s="486" t="str">
        <f t="shared" si="38"/>
        <v>a1N36000002QbbkEAC</v>
      </c>
      <c r="L443" s="487" t="str">
        <f t="shared" ca="1" si="39"/>
        <v>591-Jan-19 to 30-Jun-19</v>
      </c>
      <c r="M443" s="488" t="s">
        <v>1477</v>
      </c>
      <c r="N443" s="479"/>
      <c r="O443" s="129"/>
      <c r="P443" s="129"/>
      <c r="Q443" s="129"/>
      <c r="AD443" s="480"/>
      <c r="AE443" s="480"/>
      <c r="AF443" s="480"/>
      <c r="AG443" s="480"/>
      <c r="AM443" s="5"/>
      <c r="AN443" s="5"/>
    </row>
    <row r="444" spans="1:40" ht="31.5" x14ac:dyDescent="0.25">
      <c r="A444" s="367">
        <v>59</v>
      </c>
      <c r="B444" s="386" t="str">
        <f t="shared" si="34"/>
        <v/>
      </c>
      <c r="C444" s="387" t="str">
        <f ca="1">TEXT(IFERROR(INDEX('Overview - Section A'!$A$38:$A$45,MATCH(G444,'Overview - Section A'!$U$38:$U$45,0)),""),"d-mmm-yy") &amp;" to " &amp; TEXT(IFERROR(INDEX('Overview - Section A'!$E$38:$E$45,MATCH(G444,'Overview - Section A'!$U$38:$U$45,0)),""),"d-mmm-yy")</f>
        <v>1-Jul-19 to 31-Dec-19</v>
      </c>
      <c r="D444" s="483"/>
      <c r="E444" s="483"/>
      <c r="F444" s="484" t="str">
        <f t="shared" si="35"/>
        <v/>
      </c>
      <c r="G444" s="485" t="s">
        <v>411</v>
      </c>
      <c r="H444" s="485"/>
      <c r="I444" s="486" t="b">
        <f t="shared" si="36"/>
        <v>1</v>
      </c>
      <c r="J444" s="486" t="b">
        <f t="shared" si="37"/>
        <v>0</v>
      </c>
      <c r="K444" s="486" t="str">
        <f t="shared" si="38"/>
        <v>a1N36000002QbbkEAC</v>
      </c>
      <c r="L444" s="487" t="str">
        <f t="shared" ca="1" si="39"/>
        <v>591-Jul-19 to 31-Dec-19</v>
      </c>
      <c r="M444" s="488" t="s">
        <v>1478</v>
      </c>
      <c r="N444" s="479"/>
      <c r="O444" s="129"/>
      <c r="P444" s="129"/>
      <c r="Q444" s="129"/>
      <c r="AD444" s="480"/>
      <c r="AE444" s="480"/>
      <c r="AF444" s="480"/>
      <c r="AG444" s="480"/>
      <c r="AM444" s="5"/>
      <c r="AN444" s="5"/>
    </row>
    <row r="445" spans="1:40" ht="31.5" x14ac:dyDescent="0.25">
      <c r="A445" s="367">
        <v>59</v>
      </c>
      <c r="B445" s="386" t="str">
        <f t="shared" si="34"/>
        <v/>
      </c>
      <c r="C445" s="387" t="str">
        <f ca="1">TEXT(IFERROR(INDEX('Overview - Section A'!$A$38:$A$45,MATCH(G445,'Overview - Section A'!$U$38:$U$45,0)),""),"d-mmm-yy") &amp;" to " &amp; TEXT(IFERROR(INDEX('Overview - Section A'!$E$38:$E$45,MATCH(G445,'Overview - Section A'!$U$38:$U$45,0)),""),"d-mmm-yy")</f>
        <v>1-Jan-20 to 30-Jun-20</v>
      </c>
      <c r="D445" s="483"/>
      <c r="E445" s="483"/>
      <c r="F445" s="484" t="str">
        <f t="shared" si="35"/>
        <v/>
      </c>
      <c r="G445" s="485" t="s">
        <v>413</v>
      </c>
      <c r="H445" s="485"/>
      <c r="I445" s="486" t="b">
        <f t="shared" si="36"/>
        <v>1</v>
      </c>
      <c r="J445" s="486" t="b">
        <f t="shared" si="37"/>
        <v>0</v>
      </c>
      <c r="K445" s="486" t="str">
        <f t="shared" si="38"/>
        <v>a1N36000002QbbkEAC</v>
      </c>
      <c r="L445" s="487" t="str">
        <f t="shared" ca="1" si="39"/>
        <v>591-Jan-20 to 30-Jun-20</v>
      </c>
      <c r="M445" s="488" t="s">
        <v>1479</v>
      </c>
      <c r="N445" s="479"/>
      <c r="O445" s="129"/>
      <c r="P445" s="129"/>
      <c r="Q445" s="129"/>
      <c r="AD445" s="480"/>
      <c r="AE445" s="480"/>
      <c r="AF445" s="480"/>
      <c r="AG445" s="480"/>
      <c r="AM445" s="5"/>
      <c r="AN445" s="5"/>
    </row>
    <row r="446" spans="1:40" ht="31.5" x14ac:dyDescent="0.25">
      <c r="A446" s="367">
        <v>59</v>
      </c>
      <c r="B446" s="386" t="str">
        <f t="shared" si="34"/>
        <v/>
      </c>
      <c r="C446" s="387" t="str">
        <f ca="1">TEXT(IFERROR(INDEX('Overview - Section A'!$A$38:$A$45,MATCH(G446,'Overview - Section A'!$U$38:$U$45,0)),""),"d-mmm-yy") &amp;" to " &amp; TEXT(IFERROR(INDEX('Overview - Section A'!$E$38:$E$45,MATCH(G446,'Overview - Section A'!$U$38:$U$45,0)),""),"d-mmm-yy")</f>
        <v>1-Jul-20 to 31-Dec-20</v>
      </c>
      <c r="D446" s="483"/>
      <c r="E446" s="483"/>
      <c r="F446" s="484" t="str">
        <f t="shared" si="35"/>
        <v/>
      </c>
      <c r="G446" s="485" t="s">
        <v>415</v>
      </c>
      <c r="H446" s="485"/>
      <c r="I446" s="486" t="b">
        <f t="shared" si="36"/>
        <v>1</v>
      </c>
      <c r="J446" s="486" t="b">
        <f t="shared" si="37"/>
        <v>0</v>
      </c>
      <c r="K446" s="486" t="str">
        <f t="shared" si="38"/>
        <v>a1N36000002QbbkEAC</v>
      </c>
      <c r="L446" s="487" t="str">
        <f t="shared" ca="1" si="39"/>
        <v>591-Jul-20 to 31-Dec-20</v>
      </c>
      <c r="M446" s="488" t="s">
        <v>1480</v>
      </c>
      <c r="N446" s="479"/>
      <c r="O446" s="129"/>
      <c r="P446" s="129"/>
      <c r="Q446" s="129"/>
      <c r="AD446" s="480"/>
      <c r="AE446" s="480"/>
      <c r="AF446" s="480"/>
      <c r="AG446" s="480"/>
      <c r="AM446" s="5"/>
      <c r="AN446" s="5"/>
    </row>
    <row r="447" spans="1:40" ht="31.5" x14ac:dyDescent="0.25">
      <c r="A447" s="367">
        <v>59</v>
      </c>
      <c r="B447" s="386" t="str">
        <f t="shared" si="34"/>
        <v/>
      </c>
      <c r="C447" s="387" t="str">
        <f ca="1">TEXT(IFERROR(INDEX('Overview - Section A'!$A$38:$A$45,MATCH(G447,'Overview - Section A'!$U$38:$U$45,0)),""),"d-mmm-yy") &amp;" to " &amp; TEXT(IFERROR(INDEX('Overview - Section A'!$E$38:$E$45,MATCH(G447,'Overview - Section A'!$U$38:$U$45,0)),""),"d-mmm-yy")</f>
        <v>1-Jan-21 to 30-Jun-21</v>
      </c>
      <c r="D447" s="483"/>
      <c r="E447" s="483"/>
      <c r="F447" s="484" t="str">
        <f t="shared" si="35"/>
        <v/>
      </c>
      <c r="G447" s="485" t="s">
        <v>417</v>
      </c>
      <c r="H447" s="485"/>
      <c r="I447" s="486" t="b">
        <f t="shared" si="36"/>
        <v>1</v>
      </c>
      <c r="J447" s="486" t="b">
        <f t="shared" si="37"/>
        <v>0</v>
      </c>
      <c r="K447" s="486" t="str">
        <f t="shared" si="38"/>
        <v>a1N36000002QbbkEAC</v>
      </c>
      <c r="L447" s="487" t="str">
        <f t="shared" ca="1" si="39"/>
        <v>591-Jan-21 to 30-Jun-21</v>
      </c>
      <c r="M447" s="488" t="s">
        <v>1481</v>
      </c>
      <c r="N447" s="479"/>
      <c r="O447" s="129"/>
      <c r="P447" s="129"/>
      <c r="Q447" s="129"/>
      <c r="AD447" s="480"/>
      <c r="AE447" s="480"/>
      <c r="AF447" s="480"/>
      <c r="AG447" s="480"/>
      <c r="AM447" s="5"/>
      <c r="AN447" s="5"/>
    </row>
    <row r="448" spans="1:40" ht="31.5" x14ac:dyDescent="0.25">
      <c r="A448" s="367">
        <v>60</v>
      </c>
      <c r="B448" s="386" t="str">
        <f t="shared" si="34"/>
        <v/>
      </c>
      <c r="C448" s="387" t="str">
        <f ca="1">TEXT(IFERROR(INDEX('Overview - Section A'!$A$38:$A$45,MATCH(G448,'Overview - Section A'!$U$38:$U$45,0)),""),"d-mmm-yy") &amp;" to " &amp; TEXT(IFERROR(INDEX('Overview - Section A'!$E$38:$E$45,MATCH(G448,'Overview - Section A'!$U$38:$U$45,0)),""),"d-mmm-yy")</f>
        <v>1-Jul-18 to 31-Dec-18</v>
      </c>
      <c r="D448" s="483"/>
      <c r="E448" s="483"/>
      <c r="F448" s="484" t="str">
        <f t="shared" si="35"/>
        <v/>
      </c>
      <c r="G448" s="485" t="s">
        <v>407</v>
      </c>
      <c r="H448" s="485"/>
      <c r="I448" s="486" t="b">
        <f t="shared" si="36"/>
        <v>1</v>
      </c>
      <c r="J448" s="486" t="b">
        <f t="shared" si="37"/>
        <v>0</v>
      </c>
      <c r="K448" s="486" t="str">
        <f t="shared" si="38"/>
        <v>a1N36000002QbblEAC</v>
      </c>
      <c r="L448" s="487" t="str">
        <f t="shared" ca="1" si="39"/>
        <v>601-Jul-18 to 31-Dec-18</v>
      </c>
      <c r="M448" s="488" t="s">
        <v>1482</v>
      </c>
      <c r="N448" s="479"/>
      <c r="O448" s="129"/>
      <c r="P448" s="129"/>
      <c r="Q448" s="129"/>
      <c r="AD448" s="480"/>
      <c r="AE448" s="480"/>
      <c r="AF448" s="480"/>
      <c r="AG448" s="480"/>
      <c r="AM448" s="5"/>
      <c r="AN448" s="5"/>
    </row>
    <row r="449" spans="1:40" ht="31.5" x14ac:dyDescent="0.25">
      <c r="A449" s="367">
        <v>60</v>
      </c>
      <c r="B449" s="386" t="str">
        <f t="shared" si="34"/>
        <v/>
      </c>
      <c r="C449" s="387" t="str">
        <f ca="1">TEXT(IFERROR(INDEX('Overview - Section A'!$A$38:$A$45,MATCH(G449,'Overview - Section A'!$U$38:$U$45,0)),""),"d-mmm-yy") &amp;" to " &amp; TEXT(IFERROR(INDEX('Overview - Section A'!$E$38:$E$45,MATCH(G449,'Overview - Section A'!$U$38:$U$45,0)),""),"d-mmm-yy")</f>
        <v>1-Jan-19 to 30-Jun-19</v>
      </c>
      <c r="D449" s="483"/>
      <c r="E449" s="483"/>
      <c r="F449" s="484" t="str">
        <f t="shared" si="35"/>
        <v/>
      </c>
      <c r="G449" s="485" t="s">
        <v>409</v>
      </c>
      <c r="H449" s="485"/>
      <c r="I449" s="486" t="b">
        <f t="shared" si="36"/>
        <v>1</v>
      </c>
      <c r="J449" s="486" t="b">
        <f t="shared" si="37"/>
        <v>0</v>
      </c>
      <c r="K449" s="486" t="str">
        <f t="shared" si="38"/>
        <v>a1N36000002QbblEAC</v>
      </c>
      <c r="L449" s="487" t="str">
        <f t="shared" ca="1" si="39"/>
        <v>601-Jan-19 to 30-Jun-19</v>
      </c>
      <c r="M449" s="488" t="s">
        <v>1483</v>
      </c>
      <c r="N449" s="479"/>
      <c r="O449" s="129"/>
      <c r="P449" s="129"/>
      <c r="Q449" s="129"/>
      <c r="AD449" s="480"/>
      <c r="AE449" s="480"/>
      <c r="AF449" s="480"/>
      <c r="AG449" s="480"/>
      <c r="AM449" s="5"/>
      <c r="AN449" s="5"/>
    </row>
    <row r="450" spans="1:40" ht="31.5" x14ac:dyDescent="0.25">
      <c r="A450" s="367">
        <v>60</v>
      </c>
      <c r="B450" s="386" t="str">
        <f t="shared" si="34"/>
        <v/>
      </c>
      <c r="C450" s="387" t="str">
        <f ca="1">TEXT(IFERROR(INDEX('Overview - Section A'!$A$38:$A$45,MATCH(G450,'Overview - Section A'!$U$38:$U$45,0)),""),"d-mmm-yy") &amp;" to " &amp; TEXT(IFERROR(INDEX('Overview - Section A'!$E$38:$E$45,MATCH(G450,'Overview - Section A'!$U$38:$U$45,0)),""),"d-mmm-yy")</f>
        <v>1-Jul-19 to 31-Dec-19</v>
      </c>
      <c r="D450" s="483"/>
      <c r="E450" s="483"/>
      <c r="F450" s="484" t="str">
        <f t="shared" si="35"/>
        <v/>
      </c>
      <c r="G450" s="485" t="s">
        <v>411</v>
      </c>
      <c r="H450" s="485"/>
      <c r="I450" s="486" t="b">
        <f t="shared" si="36"/>
        <v>1</v>
      </c>
      <c r="J450" s="486" t="b">
        <f t="shared" si="37"/>
        <v>0</v>
      </c>
      <c r="K450" s="486" t="str">
        <f t="shared" si="38"/>
        <v>a1N36000002QbblEAC</v>
      </c>
      <c r="L450" s="487" t="str">
        <f t="shared" ca="1" si="39"/>
        <v>601-Jul-19 to 31-Dec-19</v>
      </c>
      <c r="M450" s="488" t="s">
        <v>1484</v>
      </c>
      <c r="N450" s="479"/>
      <c r="O450" s="129"/>
      <c r="P450" s="129"/>
      <c r="Q450" s="129"/>
      <c r="AD450" s="480"/>
      <c r="AE450" s="480"/>
      <c r="AF450" s="480"/>
      <c r="AG450" s="480"/>
      <c r="AM450" s="5"/>
      <c r="AN450" s="5"/>
    </row>
    <row r="451" spans="1:40" ht="31.5" x14ac:dyDescent="0.25">
      <c r="A451" s="367">
        <v>60</v>
      </c>
      <c r="B451" s="386" t="str">
        <f t="shared" si="34"/>
        <v/>
      </c>
      <c r="C451" s="387" t="str">
        <f ca="1">TEXT(IFERROR(INDEX('Overview - Section A'!$A$38:$A$45,MATCH(G451,'Overview - Section A'!$U$38:$U$45,0)),""),"d-mmm-yy") &amp;" to " &amp; TEXT(IFERROR(INDEX('Overview - Section A'!$E$38:$E$45,MATCH(G451,'Overview - Section A'!$U$38:$U$45,0)),""),"d-mmm-yy")</f>
        <v>1-Jan-20 to 30-Jun-20</v>
      </c>
      <c r="D451" s="483"/>
      <c r="E451" s="483"/>
      <c r="F451" s="484" t="str">
        <f t="shared" si="35"/>
        <v/>
      </c>
      <c r="G451" s="485" t="s">
        <v>413</v>
      </c>
      <c r="H451" s="485"/>
      <c r="I451" s="486" t="b">
        <f t="shared" si="36"/>
        <v>1</v>
      </c>
      <c r="J451" s="486" t="b">
        <f t="shared" si="37"/>
        <v>0</v>
      </c>
      <c r="K451" s="486" t="str">
        <f t="shared" si="38"/>
        <v>a1N36000002QbblEAC</v>
      </c>
      <c r="L451" s="487" t="str">
        <f t="shared" ca="1" si="39"/>
        <v>601-Jan-20 to 30-Jun-20</v>
      </c>
      <c r="M451" s="488" t="s">
        <v>1485</v>
      </c>
      <c r="N451" s="479"/>
      <c r="O451" s="129"/>
      <c r="P451" s="129"/>
      <c r="Q451" s="129"/>
      <c r="AD451" s="480"/>
      <c r="AE451" s="480"/>
      <c r="AF451" s="480"/>
      <c r="AG451" s="480"/>
      <c r="AM451" s="5"/>
      <c r="AN451" s="5"/>
    </row>
    <row r="452" spans="1:40" ht="31.5" x14ac:dyDescent="0.25">
      <c r="A452" s="367">
        <v>60</v>
      </c>
      <c r="B452" s="386" t="str">
        <f t="shared" si="34"/>
        <v/>
      </c>
      <c r="C452" s="387" t="str">
        <f ca="1">TEXT(IFERROR(INDEX('Overview - Section A'!$A$38:$A$45,MATCH(G452,'Overview - Section A'!$U$38:$U$45,0)),""),"d-mmm-yy") &amp;" to " &amp; TEXT(IFERROR(INDEX('Overview - Section A'!$E$38:$E$45,MATCH(G452,'Overview - Section A'!$U$38:$U$45,0)),""),"d-mmm-yy")</f>
        <v>1-Jul-20 to 31-Dec-20</v>
      </c>
      <c r="D452" s="483"/>
      <c r="E452" s="483"/>
      <c r="F452" s="484" t="str">
        <f t="shared" si="35"/>
        <v/>
      </c>
      <c r="G452" s="485" t="s">
        <v>415</v>
      </c>
      <c r="H452" s="485"/>
      <c r="I452" s="486" t="b">
        <f t="shared" si="36"/>
        <v>1</v>
      </c>
      <c r="J452" s="486" t="b">
        <f t="shared" si="37"/>
        <v>0</v>
      </c>
      <c r="K452" s="486" t="str">
        <f t="shared" si="38"/>
        <v>a1N36000002QbblEAC</v>
      </c>
      <c r="L452" s="487" t="str">
        <f t="shared" ca="1" si="39"/>
        <v>601-Jul-20 to 31-Dec-20</v>
      </c>
      <c r="M452" s="488" t="s">
        <v>1486</v>
      </c>
      <c r="N452" s="479"/>
      <c r="O452" s="129"/>
      <c r="P452" s="129"/>
      <c r="Q452" s="129"/>
      <c r="AD452" s="480"/>
      <c r="AE452" s="480"/>
      <c r="AF452" s="480"/>
      <c r="AG452" s="480"/>
      <c r="AM452" s="5"/>
      <c r="AN452" s="5"/>
    </row>
    <row r="453" spans="1:40" ht="31.5" x14ac:dyDescent="0.25">
      <c r="A453" s="367">
        <v>60</v>
      </c>
      <c r="B453" s="386" t="str">
        <f t="shared" si="34"/>
        <v/>
      </c>
      <c r="C453" s="387" t="str">
        <f ca="1">TEXT(IFERROR(INDEX('Overview - Section A'!$A$38:$A$45,MATCH(G453,'Overview - Section A'!$U$38:$U$45,0)),""),"d-mmm-yy") &amp;" to " &amp; TEXT(IFERROR(INDEX('Overview - Section A'!$E$38:$E$45,MATCH(G453,'Overview - Section A'!$U$38:$U$45,0)),""),"d-mmm-yy")</f>
        <v>1-Jan-21 to 30-Jun-21</v>
      </c>
      <c r="D453" s="483"/>
      <c r="E453" s="483"/>
      <c r="F453" s="484" t="str">
        <f t="shared" si="35"/>
        <v/>
      </c>
      <c r="G453" s="485" t="s">
        <v>417</v>
      </c>
      <c r="H453" s="485"/>
      <c r="I453" s="486" t="b">
        <f t="shared" si="36"/>
        <v>1</v>
      </c>
      <c r="J453" s="486" t="b">
        <f t="shared" si="37"/>
        <v>0</v>
      </c>
      <c r="K453" s="486" t="str">
        <f t="shared" si="38"/>
        <v>a1N36000002QbblEAC</v>
      </c>
      <c r="L453" s="487" t="str">
        <f t="shared" ca="1" si="39"/>
        <v>601-Jan-21 to 30-Jun-21</v>
      </c>
      <c r="M453" s="488" t="s">
        <v>1487</v>
      </c>
      <c r="N453" s="479"/>
      <c r="O453" s="129"/>
      <c r="P453" s="129"/>
      <c r="Q453" s="129"/>
      <c r="AD453" s="480"/>
      <c r="AE453" s="480"/>
      <c r="AF453" s="480"/>
      <c r="AG453" s="480"/>
      <c r="AM453" s="5"/>
      <c r="AN453" s="5"/>
    </row>
    <row r="454" spans="1:40" ht="31.5" x14ac:dyDescent="0.25">
      <c r="A454" s="367">
        <v>61</v>
      </c>
      <c r="B454" s="386" t="str">
        <f t="shared" si="34"/>
        <v/>
      </c>
      <c r="C454" s="387" t="str">
        <f ca="1">TEXT(IFERROR(INDEX('Overview - Section A'!$A$38:$A$45,MATCH(G454,'Overview - Section A'!$U$38:$U$45,0)),""),"d-mmm-yy") &amp;" to " &amp; TEXT(IFERROR(INDEX('Overview - Section A'!$E$38:$E$45,MATCH(G454,'Overview - Section A'!$U$38:$U$45,0)),""),"d-mmm-yy")</f>
        <v>1-Jul-18 to 31-Dec-18</v>
      </c>
      <c r="D454" s="483"/>
      <c r="E454" s="483"/>
      <c r="F454" s="484" t="str">
        <f t="shared" si="35"/>
        <v/>
      </c>
      <c r="G454" s="485" t="s">
        <v>407</v>
      </c>
      <c r="H454" s="485"/>
      <c r="I454" s="486" t="b">
        <f t="shared" si="36"/>
        <v>1</v>
      </c>
      <c r="J454" s="486" t="b">
        <f t="shared" si="37"/>
        <v>0</v>
      </c>
      <c r="K454" s="486" t="str">
        <f t="shared" si="38"/>
        <v>a1N36000002QbbmEAC</v>
      </c>
      <c r="L454" s="487" t="str">
        <f t="shared" ca="1" si="39"/>
        <v>611-Jul-18 to 31-Dec-18</v>
      </c>
      <c r="M454" s="488" t="s">
        <v>1488</v>
      </c>
      <c r="N454" s="479"/>
      <c r="O454" s="129"/>
      <c r="P454" s="129"/>
      <c r="Q454" s="129"/>
      <c r="AD454" s="480"/>
      <c r="AE454" s="480"/>
      <c r="AF454" s="480"/>
      <c r="AG454" s="480"/>
      <c r="AM454" s="5"/>
      <c r="AN454" s="5"/>
    </row>
    <row r="455" spans="1:40" ht="31.5" x14ac:dyDescent="0.25">
      <c r="A455" s="367">
        <v>61</v>
      </c>
      <c r="B455" s="386" t="str">
        <f t="shared" si="34"/>
        <v/>
      </c>
      <c r="C455" s="387" t="str">
        <f ca="1">TEXT(IFERROR(INDEX('Overview - Section A'!$A$38:$A$45,MATCH(G455,'Overview - Section A'!$U$38:$U$45,0)),""),"d-mmm-yy") &amp;" to " &amp; TEXT(IFERROR(INDEX('Overview - Section A'!$E$38:$E$45,MATCH(G455,'Overview - Section A'!$U$38:$U$45,0)),""),"d-mmm-yy")</f>
        <v>1-Jan-19 to 30-Jun-19</v>
      </c>
      <c r="D455" s="483"/>
      <c r="E455" s="483"/>
      <c r="F455" s="484" t="str">
        <f t="shared" si="35"/>
        <v/>
      </c>
      <c r="G455" s="485" t="s">
        <v>409</v>
      </c>
      <c r="H455" s="485"/>
      <c r="I455" s="486" t="b">
        <f t="shared" si="36"/>
        <v>1</v>
      </c>
      <c r="J455" s="486" t="b">
        <f t="shared" si="37"/>
        <v>0</v>
      </c>
      <c r="K455" s="486" t="str">
        <f t="shared" si="38"/>
        <v>a1N36000002QbbmEAC</v>
      </c>
      <c r="L455" s="487" t="str">
        <f t="shared" ca="1" si="39"/>
        <v>611-Jan-19 to 30-Jun-19</v>
      </c>
      <c r="M455" s="488" t="s">
        <v>1489</v>
      </c>
      <c r="N455" s="479"/>
      <c r="O455" s="129"/>
      <c r="P455" s="129"/>
      <c r="Q455" s="129"/>
      <c r="AD455" s="480"/>
      <c r="AE455" s="480"/>
      <c r="AF455" s="480"/>
      <c r="AG455" s="480"/>
      <c r="AM455" s="5"/>
      <c r="AN455" s="5"/>
    </row>
    <row r="456" spans="1:40" ht="31.5" x14ac:dyDescent="0.25">
      <c r="A456" s="367">
        <v>61</v>
      </c>
      <c r="B456" s="386" t="str">
        <f t="shared" si="34"/>
        <v/>
      </c>
      <c r="C456" s="387" t="str">
        <f ca="1">TEXT(IFERROR(INDEX('Overview - Section A'!$A$38:$A$45,MATCH(G456,'Overview - Section A'!$U$38:$U$45,0)),""),"d-mmm-yy") &amp;" to " &amp; TEXT(IFERROR(INDEX('Overview - Section A'!$E$38:$E$45,MATCH(G456,'Overview - Section A'!$U$38:$U$45,0)),""),"d-mmm-yy")</f>
        <v>1-Jul-19 to 31-Dec-19</v>
      </c>
      <c r="D456" s="483"/>
      <c r="E456" s="483"/>
      <c r="F456" s="484" t="str">
        <f t="shared" si="35"/>
        <v/>
      </c>
      <c r="G456" s="485" t="s">
        <v>411</v>
      </c>
      <c r="H456" s="485"/>
      <c r="I456" s="486" t="b">
        <f t="shared" si="36"/>
        <v>1</v>
      </c>
      <c r="J456" s="486" t="b">
        <f t="shared" si="37"/>
        <v>0</v>
      </c>
      <c r="K456" s="486" t="str">
        <f t="shared" si="38"/>
        <v>a1N36000002QbbmEAC</v>
      </c>
      <c r="L456" s="487" t="str">
        <f t="shared" ca="1" si="39"/>
        <v>611-Jul-19 to 31-Dec-19</v>
      </c>
      <c r="M456" s="488" t="s">
        <v>1490</v>
      </c>
      <c r="N456" s="479"/>
      <c r="O456" s="129"/>
      <c r="P456" s="129"/>
      <c r="Q456" s="129"/>
      <c r="AD456" s="480"/>
      <c r="AE456" s="480"/>
      <c r="AF456" s="480"/>
      <c r="AG456" s="480"/>
      <c r="AM456" s="5"/>
      <c r="AN456" s="5"/>
    </row>
    <row r="457" spans="1:40" ht="31.5" x14ac:dyDescent="0.25">
      <c r="A457" s="367">
        <v>61</v>
      </c>
      <c r="B457" s="386" t="str">
        <f t="shared" si="34"/>
        <v/>
      </c>
      <c r="C457" s="387" t="str">
        <f ca="1">TEXT(IFERROR(INDEX('Overview - Section A'!$A$38:$A$45,MATCH(G457,'Overview - Section A'!$U$38:$U$45,0)),""),"d-mmm-yy") &amp;" to " &amp; TEXT(IFERROR(INDEX('Overview - Section A'!$E$38:$E$45,MATCH(G457,'Overview - Section A'!$U$38:$U$45,0)),""),"d-mmm-yy")</f>
        <v>1-Jan-20 to 30-Jun-20</v>
      </c>
      <c r="D457" s="483"/>
      <c r="E457" s="483"/>
      <c r="F457" s="484" t="str">
        <f t="shared" si="35"/>
        <v/>
      </c>
      <c r="G457" s="485" t="s">
        <v>413</v>
      </c>
      <c r="H457" s="485"/>
      <c r="I457" s="486" t="b">
        <f t="shared" si="36"/>
        <v>1</v>
      </c>
      <c r="J457" s="486" t="b">
        <f t="shared" si="37"/>
        <v>0</v>
      </c>
      <c r="K457" s="486" t="str">
        <f t="shared" si="38"/>
        <v>a1N36000002QbbmEAC</v>
      </c>
      <c r="L457" s="487" t="str">
        <f t="shared" ca="1" si="39"/>
        <v>611-Jan-20 to 30-Jun-20</v>
      </c>
      <c r="M457" s="488" t="s">
        <v>1491</v>
      </c>
      <c r="N457" s="479"/>
      <c r="O457" s="129"/>
      <c r="P457" s="129"/>
      <c r="Q457" s="129"/>
      <c r="AD457" s="480"/>
      <c r="AE457" s="480"/>
      <c r="AF457" s="480"/>
      <c r="AG457" s="480"/>
      <c r="AM457" s="5"/>
      <c r="AN457" s="5"/>
    </row>
    <row r="458" spans="1:40" ht="31.5" x14ac:dyDescent="0.25">
      <c r="A458" s="367">
        <v>61</v>
      </c>
      <c r="B458" s="386" t="str">
        <f t="shared" si="34"/>
        <v/>
      </c>
      <c r="C458" s="387" t="str">
        <f ca="1">TEXT(IFERROR(INDEX('Overview - Section A'!$A$38:$A$45,MATCH(G458,'Overview - Section A'!$U$38:$U$45,0)),""),"d-mmm-yy") &amp;" to " &amp; TEXT(IFERROR(INDEX('Overview - Section A'!$E$38:$E$45,MATCH(G458,'Overview - Section A'!$U$38:$U$45,0)),""),"d-mmm-yy")</f>
        <v>1-Jul-20 to 31-Dec-20</v>
      </c>
      <c r="D458" s="483"/>
      <c r="E458" s="483"/>
      <c r="F458" s="484" t="str">
        <f t="shared" si="35"/>
        <v/>
      </c>
      <c r="G458" s="485" t="s">
        <v>415</v>
      </c>
      <c r="H458" s="485"/>
      <c r="I458" s="486" t="b">
        <f t="shared" si="36"/>
        <v>1</v>
      </c>
      <c r="J458" s="486" t="b">
        <f t="shared" si="37"/>
        <v>0</v>
      </c>
      <c r="K458" s="486" t="str">
        <f t="shared" si="38"/>
        <v>a1N36000002QbbmEAC</v>
      </c>
      <c r="L458" s="487" t="str">
        <f t="shared" ca="1" si="39"/>
        <v>611-Jul-20 to 31-Dec-20</v>
      </c>
      <c r="M458" s="488" t="s">
        <v>1492</v>
      </c>
      <c r="N458" s="479"/>
      <c r="O458" s="129"/>
      <c r="P458" s="129"/>
      <c r="Q458" s="129"/>
      <c r="AD458" s="480"/>
      <c r="AE458" s="480"/>
      <c r="AF458" s="480"/>
      <c r="AG458" s="480"/>
      <c r="AM458" s="5"/>
      <c r="AN458" s="5"/>
    </row>
    <row r="459" spans="1:40" ht="31.5" x14ac:dyDescent="0.25">
      <c r="A459" s="367">
        <v>61</v>
      </c>
      <c r="B459" s="386" t="str">
        <f t="shared" si="34"/>
        <v/>
      </c>
      <c r="C459" s="387" t="str">
        <f ca="1">TEXT(IFERROR(INDEX('Overview - Section A'!$A$38:$A$45,MATCH(G459,'Overview - Section A'!$U$38:$U$45,0)),""),"d-mmm-yy") &amp;" to " &amp; TEXT(IFERROR(INDEX('Overview - Section A'!$E$38:$E$45,MATCH(G459,'Overview - Section A'!$U$38:$U$45,0)),""),"d-mmm-yy")</f>
        <v>1-Jan-21 to 30-Jun-21</v>
      </c>
      <c r="D459" s="483"/>
      <c r="E459" s="483"/>
      <c r="F459" s="484" t="str">
        <f t="shared" si="35"/>
        <v/>
      </c>
      <c r="G459" s="485" t="s">
        <v>417</v>
      </c>
      <c r="H459" s="485"/>
      <c r="I459" s="486" t="b">
        <f t="shared" si="36"/>
        <v>1</v>
      </c>
      <c r="J459" s="486" t="b">
        <f t="shared" si="37"/>
        <v>0</v>
      </c>
      <c r="K459" s="486" t="str">
        <f t="shared" si="38"/>
        <v>a1N36000002QbbmEAC</v>
      </c>
      <c r="L459" s="487" t="str">
        <f t="shared" ca="1" si="39"/>
        <v>611-Jan-21 to 30-Jun-21</v>
      </c>
      <c r="M459" s="488" t="s">
        <v>1493</v>
      </c>
      <c r="N459" s="479"/>
      <c r="O459" s="129"/>
      <c r="P459" s="129"/>
      <c r="Q459" s="129"/>
      <c r="AD459" s="480"/>
      <c r="AE459" s="480"/>
      <c r="AF459" s="480"/>
      <c r="AG459" s="480"/>
      <c r="AM459" s="5"/>
      <c r="AN459" s="5"/>
    </row>
    <row r="460" spans="1:40" ht="31.5" x14ac:dyDescent="0.25">
      <c r="A460" s="367">
        <v>62</v>
      </c>
      <c r="B460" s="386" t="str">
        <f t="shared" si="34"/>
        <v/>
      </c>
      <c r="C460" s="387" t="str">
        <f ca="1">TEXT(IFERROR(INDEX('Overview - Section A'!$A$38:$A$45,MATCH(G460,'Overview - Section A'!$U$38:$U$45,0)),""),"d-mmm-yy") &amp;" to " &amp; TEXT(IFERROR(INDEX('Overview - Section A'!$E$38:$E$45,MATCH(G460,'Overview - Section A'!$U$38:$U$45,0)),""),"d-mmm-yy")</f>
        <v>1-Jul-18 to 31-Dec-18</v>
      </c>
      <c r="D460" s="483"/>
      <c r="E460" s="483"/>
      <c r="F460" s="484" t="str">
        <f t="shared" si="35"/>
        <v/>
      </c>
      <c r="G460" s="485" t="s">
        <v>407</v>
      </c>
      <c r="H460" s="485"/>
      <c r="I460" s="486" t="b">
        <f t="shared" si="36"/>
        <v>1</v>
      </c>
      <c r="J460" s="486" t="b">
        <f t="shared" si="37"/>
        <v>0</v>
      </c>
      <c r="K460" s="486" t="str">
        <f t="shared" si="38"/>
        <v>a1N36000002QbbnEAC</v>
      </c>
      <c r="L460" s="487" t="str">
        <f t="shared" ca="1" si="39"/>
        <v>621-Jul-18 to 31-Dec-18</v>
      </c>
      <c r="M460" s="488" t="s">
        <v>1494</v>
      </c>
      <c r="N460" s="479"/>
      <c r="O460" s="129"/>
      <c r="P460" s="129"/>
      <c r="Q460" s="129"/>
      <c r="AD460" s="480"/>
      <c r="AE460" s="480"/>
      <c r="AF460" s="480"/>
      <c r="AG460" s="480"/>
      <c r="AM460" s="5"/>
      <c r="AN460" s="5"/>
    </row>
    <row r="461" spans="1:40" ht="31.5" x14ac:dyDescent="0.25">
      <c r="A461" s="367">
        <v>62</v>
      </c>
      <c r="B461" s="386" t="str">
        <f t="shared" si="34"/>
        <v/>
      </c>
      <c r="C461" s="387" t="str">
        <f ca="1">TEXT(IFERROR(INDEX('Overview - Section A'!$A$38:$A$45,MATCH(G461,'Overview - Section A'!$U$38:$U$45,0)),""),"d-mmm-yy") &amp;" to " &amp; TEXT(IFERROR(INDEX('Overview - Section A'!$E$38:$E$45,MATCH(G461,'Overview - Section A'!$U$38:$U$45,0)),""),"d-mmm-yy")</f>
        <v>1-Jan-19 to 30-Jun-19</v>
      </c>
      <c r="D461" s="483"/>
      <c r="E461" s="483"/>
      <c r="F461" s="484" t="str">
        <f t="shared" si="35"/>
        <v/>
      </c>
      <c r="G461" s="485" t="s">
        <v>409</v>
      </c>
      <c r="H461" s="485"/>
      <c r="I461" s="486" t="b">
        <f t="shared" si="36"/>
        <v>1</v>
      </c>
      <c r="J461" s="486" t="b">
        <f t="shared" si="37"/>
        <v>0</v>
      </c>
      <c r="K461" s="486" t="str">
        <f t="shared" si="38"/>
        <v>a1N36000002QbbnEAC</v>
      </c>
      <c r="L461" s="487" t="str">
        <f t="shared" ca="1" si="39"/>
        <v>621-Jan-19 to 30-Jun-19</v>
      </c>
      <c r="M461" s="488" t="s">
        <v>1495</v>
      </c>
      <c r="N461" s="479"/>
      <c r="O461" s="129"/>
      <c r="P461" s="129"/>
      <c r="Q461" s="129"/>
      <c r="AD461" s="480"/>
      <c r="AE461" s="480"/>
      <c r="AF461" s="480"/>
      <c r="AG461" s="480"/>
      <c r="AM461" s="5"/>
      <c r="AN461" s="5"/>
    </row>
    <row r="462" spans="1:40" ht="31.5" x14ac:dyDescent="0.25">
      <c r="A462" s="367">
        <v>62</v>
      </c>
      <c r="B462" s="386" t="str">
        <f t="shared" si="34"/>
        <v/>
      </c>
      <c r="C462" s="387" t="str">
        <f ca="1">TEXT(IFERROR(INDEX('Overview - Section A'!$A$38:$A$45,MATCH(G462,'Overview - Section A'!$U$38:$U$45,0)),""),"d-mmm-yy") &amp;" to " &amp; TEXT(IFERROR(INDEX('Overview - Section A'!$E$38:$E$45,MATCH(G462,'Overview - Section A'!$U$38:$U$45,0)),""),"d-mmm-yy")</f>
        <v>1-Jul-19 to 31-Dec-19</v>
      </c>
      <c r="D462" s="483"/>
      <c r="E462" s="483"/>
      <c r="F462" s="484" t="str">
        <f t="shared" si="35"/>
        <v/>
      </c>
      <c r="G462" s="485" t="s">
        <v>411</v>
      </c>
      <c r="H462" s="485"/>
      <c r="I462" s="486" t="b">
        <f t="shared" si="36"/>
        <v>1</v>
      </c>
      <c r="J462" s="486" t="b">
        <f t="shared" si="37"/>
        <v>0</v>
      </c>
      <c r="K462" s="486" t="str">
        <f t="shared" si="38"/>
        <v>a1N36000002QbbnEAC</v>
      </c>
      <c r="L462" s="487" t="str">
        <f t="shared" ca="1" si="39"/>
        <v>621-Jul-19 to 31-Dec-19</v>
      </c>
      <c r="M462" s="488" t="s">
        <v>1496</v>
      </c>
      <c r="N462" s="479"/>
      <c r="O462" s="129"/>
      <c r="P462" s="129"/>
      <c r="Q462" s="129"/>
      <c r="AD462" s="480"/>
      <c r="AE462" s="480"/>
      <c r="AF462" s="480"/>
      <c r="AG462" s="480"/>
      <c r="AM462" s="5"/>
      <c r="AN462" s="5"/>
    </row>
    <row r="463" spans="1:40" ht="31.5" x14ac:dyDescent="0.25">
      <c r="A463" s="367">
        <v>62</v>
      </c>
      <c r="B463" s="386" t="str">
        <f t="shared" si="34"/>
        <v/>
      </c>
      <c r="C463" s="387" t="str">
        <f ca="1">TEXT(IFERROR(INDEX('Overview - Section A'!$A$38:$A$45,MATCH(G463,'Overview - Section A'!$U$38:$U$45,0)),""),"d-mmm-yy") &amp;" to " &amp; TEXT(IFERROR(INDEX('Overview - Section A'!$E$38:$E$45,MATCH(G463,'Overview - Section A'!$U$38:$U$45,0)),""),"d-mmm-yy")</f>
        <v>1-Jan-20 to 30-Jun-20</v>
      </c>
      <c r="D463" s="483"/>
      <c r="E463" s="483"/>
      <c r="F463" s="484" t="str">
        <f t="shared" si="35"/>
        <v/>
      </c>
      <c r="G463" s="485" t="s">
        <v>413</v>
      </c>
      <c r="H463" s="485"/>
      <c r="I463" s="486" t="b">
        <f t="shared" si="36"/>
        <v>1</v>
      </c>
      <c r="J463" s="486" t="b">
        <f t="shared" si="37"/>
        <v>0</v>
      </c>
      <c r="K463" s="486" t="str">
        <f t="shared" si="38"/>
        <v>a1N36000002QbbnEAC</v>
      </c>
      <c r="L463" s="487" t="str">
        <f t="shared" ca="1" si="39"/>
        <v>621-Jan-20 to 30-Jun-20</v>
      </c>
      <c r="M463" s="488" t="s">
        <v>1497</v>
      </c>
      <c r="N463" s="479"/>
      <c r="O463" s="129"/>
      <c r="P463" s="129"/>
      <c r="Q463" s="129"/>
      <c r="AD463" s="480"/>
      <c r="AE463" s="480"/>
      <c r="AF463" s="480"/>
      <c r="AG463" s="480"/>
      <c r="AM463" s="5"/>
      <c r="AN463" s="5"/>
    </row>
    <row r="464" spans="1:40" ht="31.5" x14ac:dyDescent="0.25">
      <c r="A464" s="367">
        <v>62</v>
      </c>
      <c r="B464" s="386" t="str">
        <f t="shared" si="34"/>
        <v/>
      </c>
      <c r="C464" s="387" t="str">
        <f ca="1">TEXT(IFERROR(INDEX('Overview - Section A'!$A$38:$A$45,MATCH(G464,'Overview - Section A'!$U$38:$U$45,0)),""),"d-mmm-yy") &amp;" to " &amp; TEXT(IFERROR(INDEX('Overview - Section A'!$E$38:$E$45,MATCH(G464,'Overview - Section A'!$U$38:$U$45,0)),""),"d-mmm-yy")</f>
        <v>1-Jul-20 to 31-Dec-20</v>
      </c>
      <c r="D464" s="483"/>
      <c r="E464" s="483"/>
      <c r="F464" s="484" t="str">
        <f t="shared" si="35"/>
        <v/>
      </c>
      <c r="G464" s="485" t="s">
        <v>415</v>
      </c>
      <c r="H464" s="485"/>
      <c r="I464" s="486" t="b">
        <f t="shared" si="36"/>
        <v>1</v>
      </c>
      <c r="J464" s="486" t="b">
        <f t="shared" si="37"/>
        <v>0</v>
      </c>
      <c r="K464" s="486" t="str">
        <f t="shared" si="38"/>
        <v>a1N36000002QbbnEAC</v>
      </c>
      <c r="L464" s="487" t="str">
        <f t="shared" ca="1" si="39"/>
        <v>621-Jul-20 to 31-Dec-20</v>
      </c>
      <c r="M464" s="488" t="s">
        <v>1498</v>
      </c>
      <c r="N464" s="479"/>
      <c r="O464" s="129"/>
      <c r="P464" s="129"/>
      <c r="Q464" s="129"/>
      <c r="AD464" s="480"/>
      <c r="AE464" s="480"/>
      <c r="AF464" s="480"/>
      <c r="AG464" s="480"/>
      <c r="AM464" s="5"/>
      <c r="AN464" s="5"/>
    </row>
    <row r="465" spans="1:40" ht="31.5" x14ac:dyDescent="0.25">
      <c r="A465" s="367">
        <v>62</v>
      </c>
      <c r="B465" s="386" t="str">
        <f t="shared" si="34"/>
        <v/>
      </c>
      <c r="C465" s="387" t="str">
        <f ca="1">TEXT(IFERROR(INDEX('Overview - Section A'!$A$38:$A$45,MATCH(G465,'Overview - Section A'!$U$38:$U$45,0)),""),"d-mmm-yy") &amp;" to " &amp; TEXT(IFERROR(INDEX('Overview - Section A'!$E$38:$E$45,MATCH(G465,'Overview - Section A'!$U$38:$U$45,0)),""),"d-mmm-yy")</f>
        <v>1-Jan-21 to 30-Jun-21</v>
      </c>
      <c r="D465" s="483"/>
      <c r="E465" s="483"/>
      <c r="F465" s="484" t="str">
        <f t="shared" si="35"/>
        <v/>
      </c>
      <c r="G465" s="485" t="s">
        <v>417</v>
      </c>
      <c r="H465" s="485"/>
      <c r="I465" s="486" t="b">
        <f t="shared" si="36"/>
        <v>1</v>
      </c>
      <c r="J465" s="486" t="b">
        <f t="shared" si="37"/>
        <v>0</v>
      </c>
      <c r="K465" s="486" t="str">
        <f t="shared" si="38"/>
        <v>a1N36000002QbbnEAC</v>
      </c>
      <c r="L465" s="487" t="str">
        <f t="shared" ca="1" si="39"/>
        <v>621-Jan-21 to 30-Jun-21</v>
      </c>
      <c r="M465" s="488" t="s">
        <v>1499</v>
      </c>
      <c r="N465" s="479"/>
      <c r="O465" s="129"/>
      <c r="P465" s="129"/>
      <c r="Q465" s="129"/>
      <c r="AD465" s="480"/>
      <c r="AE465" s="480"/>
      <c r="AF465" s="480"/>
      <c r="AG465" s="480"/>
      <c r="AM465" s="5"/>
      <c r="AN465" s="5"/>
    </row>
    <row r="466" spans="1:40" ht="31.5" x14ac:dyDescent="0.25">
      <c r="A466" s="367">
        <v>63</v>
      </c>
      <c r="B466" s="386" t="str">
        <f t="shared" si="34"/>
        <v/>
      </c>
      <c r="C466" s="387" t="str">
        <f ca="1">TEXT(IFERROR(INDEX('Overview - Section A'!$A$38:$A$45,MATCH(G466,'Overview - Section A'!$U$38:$U$45,0)),""),"d-mmm-yy") &amp;" to " &amp; TEXT(IFERROR(INDEX('Overview - Section A'!$E$38:$E$45,MATCH(G466,'Overview - Section A'!$U$38:$U$45,0)),""),"d-mmm-yy")</f>
        <v>1-Jul-18 to 31-Dec-18</v>
      </c>
      <c r="D466" s="483"/>
      <c r="E466" s="483"/>
      <c r="F466" s="484" t="str">
        <f t="shared" si="35"/>
        <v/>
      </c>
      <c r="G466" s="485" t="s">
        <v>407</v>
      </c>
      <c r="H466" s="485"/>
      <c r="I466" s="486" t="b">
        <f t="shared" si="36"/>
        <v>1</v>
      </c>
      <c r="J466" s="486" t="b">
        <f t="shared" si="37"/>
        <v>0</v>
      </c>
      <c r="K466" s="486" t="str">
        <f t="shared" si="38"/>
        <v>a1N36000002QbboEAC</v>
      </c>
      <c r="L466" s="487" t="str">
        <f t="shared" ca="1" si="39"/>
        <v>631-Jul-18 to 31-Dec-18</v>
      </c>
      <c r="M466" s="488" t="s">
        <v>1500</v>
      </c>
      <c r="N466" s="479"/>
      <c r="O466" s="129"/>
      <c r="P466" s="129"/>
      <c r="Q466" s="129"/>
      <c r="AD466" s="480"/>
      <c r="AE466" s="480"/>
      <c r="AF466" s="480"/>
      <c r="AG466" s="480"/>
      <c r="AM466" s="5"/>
      <c r="AN466" s="5"/>
    </row>
    <row r="467" spans="1:40" ht="31.5" x14ac:dyDescent="0.25">
      <c r="A467" s="367">
        <v>63</v>
      </c>
      <c r="B467" s="386" t="str">
        <f t="shared" si="34"/>
        <v/>
      </c>
      <c r="C467" s="387" t="str">
        <f ca="1">TEXT(IFERROR(INDEX('Overview - Section A'!$A$38:$A$45,MATCH(G467,'Overview - Section A'!$U$38:$U$45,0)),""),"d-mmm-yy") &amp;" to " &amp; TEXT(IFERROR(INDEX('Overview - Section A'!$E$38:$E$45,MATCH(G467,'Overview - Section A'!$U$38:$U$45,0)),""),"d-mmm-yy")</f>
        <v>1-Jan-19 to 30-Jun-19</v>
      </c>
      <c r="D467" s="483"/>
      <c r="E467" s="483"/>
      <c r="F467" s="484" t="str">
        <f t="shared" si="35"/>
        <v/>
      </c>
      <c r="G467" s="485" t="s">
        <v>409</v>
      </c>
      <c r="H467" s="485"/>
      <c r="I467" s="486" t="b">
        <f t="shared" si="36"/>
        <v>1</v>
      </c>
      <c r="J467" s="486" t="b">
        <f t="shared" si="37"/>
        <v>0</v>
      </c>
      <c r="K467" s="486" t="str">
        <f t="shared" si="38"/>
        <v>a1N36000002QbboEAC</v>
      </c>
      <c r="L467" s="487" t="str">
        <f t="shared" ca="1" si="39"/>
        <v>631-Jan-19 to 30-Jun-19</v>
      </c>
      <c r="M467" s="488" t="s">
        <v>1501</v>
      </c>
      <c r="N467" s="479"/>
      <c r="O467" s="129"/>
      <c r="P467" s="129"/>
      <c r="Q467" s="129"/>
      <c r="AD467" s="480"/>
      <c r="AE467" s="480"/>
      <c r="AF467" s="480"/>
      <c r="AG467" s="480"/>
      <c r="AM467" s="5"/>
      <c r="AN467" s="5"/>
    </row>
    <row r="468" spans="1:40" ht="31.5" x14ac:dyDescent="0.25">
      <c r="A468" s="367">
        <v>63</v>
      </c>
      <c r="B468" s="386" t="str">
        <f t="shared" si="34"/>
        <v/>
      </c>
      <c r="C468" s="387" t="str">
        <f ca="1">TEXT(IFERROR(INDEX('Overview - Section A'!$A$38:$A$45,MATCH(G468,'Overview - Section A'!$U$38:$U$45,0)),""),"d-mmm-yy") &amp;" to " &amp; TEXT(IFERROR(INDEX('Overview - Section A'!$E$38:$E$45,MATCH(G468,'Overview - Section A'!$U$38:$U$45,0)),""),"d-mmm-yy")</f>
        <v>1-Jul-19 to 31-Dec-19</v>
      </c>
      <c r="D468" s="483"/>
      <c r="E468" s="483"/>
      <c r="F468" s="484" t="str">
        <f t="shared" si="35"/>
        <v/>
      </c>
      <c r="G468" s="485" t="s">
        <v>411</v>
      </c>
      <c r="H468" s="485"/>
      <c r="I468" s="486" t="b">
        <f t="shared" si="36"/>
        <v>1</v>
      </c>
      <c r="J468" s="486" t="b">
        <f t="shared" si="37"/>
        <v>0</v>
      </c>
      <c r="K468" s="486" t="str">
        <f t="shared" si="38"/>
        <v>a1N36000002QbboEAC</v>
      </c>
      <c r="L468" s="487" t="str">
        <f t="shared" ca="1" si="39"/>
        <v>631-Jul-19 to 31-Dec-19</v>
      </c>
      <c r="M468" s="488" t="s">
        <v>1502</v>
      </c>
      <c r="N468" s="479"/>
      <c r="O468" s="129"/>
      <c r="P468" s="129"/>
      <c r="Q468" s="129"/>
      <c r="AD468" s="480"/>
      <c r="AE468" s="480"/>
      <c r="AF468" s="480"/>
      <c r="AG468" s="480"/>
      <c r="AM468" s="5"/>
      <c r="AN468" s="5"/>
    </row>
    <row r="469" spans="1:40" ht="31.5" x14ac:dyDescent="0.25">
      <c r="A469" s="367">
        <v>63</v>
      </c>
      <c r="B469" s="386" t="str">
        <f t="shared" si="34"/>
        <v/>
      </c>
      <c r="C469" s="387" t="str">
        <f ca="1">TEXT(IFERROR(INDEX('Overview - Section A'!$A$38:$A$45,MATCH(G469,'Overview - Section A'!$U$38:$U$45,0)),""),"d-mmm-yy") &amp;" to " &amp; TEXT(IFERROR(INDEX('Overview - Section A'!$E$38:$E$45,MATCH(G469,'Overview - Section A'!$U$38:$U$45,0)),""),"d-mmm-yy")</f>
        <v>1-Jan-20 to 30-Jun-20</v>
      </c>
      <c r="D469" s="483"/>
      <c r="E469" s="483"/>
      <c r="F469" s="484" t="str">
        <f t="shared" si="35"/>
        <v/>
      </c>
      <c r="G469" s="485" t="s">
        <v>413</v>
      </c>
      <c r="H469" s="485"/>
      <c r="I469" s="486" t="b">
        <f t="shared" si="36"/>
        <v>1</v>
      </c>
      <c r="J469" s="486" t="b">
        <f t="shared" si="37"/>
        <v>0</v>
      </c>
      <c r="K469" s="486" t="str">
        <f t="shared" si="38"/>
        <v>a1N36000002QbboEAC</v>
      </c>
      <c r="L469" s="487" t="str">
        <f t="shared" ca="1" si="39"/>
        <v>631-Jan-20 to 30-Jun-20</v>
      </c>
      <c r="M469" s="488" t="s">
        <v>1503</v>
      </c>
      <c r="N469" s="479"/>
      <c r="O469" s="129"/>
      <c r="P469" s="129"/>
      <c r="Q469" s="129"/>
      <c r="AD469" s="480"/>
      <c r="AE469" s="480"/>
      <c r="AF469" s="480"/>
      <c r="AG469" s="480"/>
      <c r="AM469" s="5"/>
      <c r="AN469" s="5"/>
    </row>
    <row r="470" spans="1:40" ht="31.5" x14ac:dyDescent="0.25">
      <c r="A470" s="367">
        <v>63</v>
      </c>
      <c r="B470" s="386" t="str">
        <f t="shared" si="34"/>
        <v/>
      </c>
      <c r="C470" s="387" t="str">
        <f ca="1">TEXT(IFERROR(INDEX('Overview - Section A'!$A$38:$A$45,MATCH(G470,'Overview - Section A'!$U$38:$U$45,0)),""),"d-mmm-yy") &amp;" to " &amp; TEXT(IFERROR(INDEX('Overview - Section A'!$E$38:$E$45,MATCH(G470,'Overview - Section A'!$U$38:$U$45,0)),""),"d-mmm-yy")</f>
        <v>1-Jul-20 to 31-Dec-20</v>
      </c>
      <c r="D470" s="483"/>
      <c r="E470" s="483"/>
      <c r="F470" s="484" t="str">
        <f t="shared" si="35"/>
        <v/>
      </c>
      <c r="G470" s="485" t="s">
        <v>415</v>
      </c>
      <c r="H470" s="485"/>
      <c r="I470" s="486" t="b">
        <f t="shared" si="36"/>
        <v>1</v>
      </c>
      <c r="J470" s="486" t="b">
        <f t="shared" si="37"/>
        <v>0</v>
      </c>
      <c r="K470" s="486" t="str">
        <f t="shared" si="38"/>
        <v>a1N36000002QbboEAC</v>
      </c>
      <c r="L470" s="487" t="str">
        <f t="shared" ca="1" si="39"/>
        <v>631-Jul-20 to 31-Dec-20</v>
      </c>
      <c r="M470" s="488" t="s">
        <v>1504</v>
      </c>
      <c r="N470" s="479"/>
      <c r="O470" s="129"/>
      <c r="P470" s="129"/>
      <c r="Q470" s="129"/>
      <c r="AD470" s="480"/>
      <c r="AE470" s="480"/>
      <c r="AF470" s="480"/>
      <c r="AG470" s="480"/>
      <c r="AM470" s="5"/>
      <c r="AN470" s="5"/>
    </row>
    <row r="471" spans="1:40" ht="31.5" x14ac:dyDescent="0.25">
      <c r="A471" s="367">
        <v>63</v>
      </c>
      <c r="B471" s="386" t="str">
        <f t="shared" si="34"/>
        <v/>
      </c>
      <c r="C471" s="387" t="str">
        <f ca="1">TEXT(IFERROR(INDEX('Overview - Section A'!$A$38:$A$45,MATCH(G471,'Overview - Section A'!$U$38:$U$45,0)),""),"d-mmm-yy") &amp;" to " &amp; TEXT(IFERROR(INDEX('Overview - Section A'!$E$38:$E$45,MATCH(G471,'Overview - Section A'!$U$38:$U$45,0)),""),"d-mmm-yy")</f>
        <v>1-Jan-21 to 30-Jun-21</v>
      </c>
      <c r="D471" s="483"/>
      <c r="E471" s="483"/>
      <c r="F471" s="484" t="str">
        <f t="shared" si="35"/>
        <v/>
      </c>
      <c r="G471" s="485" t="s">
        <v>417</v>
      </c>
      <c r="H471" s="485"/>
      <c r="I471" s="486" t="b">
        <f t="shared" si="36"/>
        <v>1</v>
      </c>
      <c r="J471" s="486" t="b">
        <f t="shared" si="37"/>
        <v>0</v>
      </c>
      <c r="K471" s="486" t="str">
        <f t="shared" si="38"/>
        <v>a1N36000002QbboEAC</v>
      </c>
      <c r="L471" s="487" t="str">
        <f t="shared" ca="1" si="39"/>
        <v>631-Jan-21 to 30-Jun-21</v>
      </c>
      <c r="M471" s="488" t="s">
        <v>1505</v>
      </c>
      <c r="N471" s="479"/>
      <c r="O471" s="129"/>
      <c r="P471" s="129"/>
      <c r="Q471" s="129"/>
      <c r="AD471" s="480"/>
      <c r="AE471" s="480"/>
      <c r="AF471" s="480"/>
      <c r="AG471" s="480"/>
      <c r="AM471" s="5"/>
      <c r="AN471" s="5"/>
    </row>
    <row r="472" spans="1:40" ht="31.5" x14ac:dyDescent="0.25">
      <c r="A472" s="367">
        <v>64</v>
      </c>
      <c r="B472" s="386" t="str">
        <f t="shared" si="34"/>
        <v/>
      </c>
      <c r="C472" s="387" t="str">
        <f ca="1">TEXT(IFERROR(INDEX('Overview - Section A'!$A$38:$A$45,MATCH(G472,'Overview - Section A'!$U$38:$U$45,0)),""),"d-mmm-yy") &amp;" to " &amp; TEXT(IFERROR(INDEX('Overview - Section A'!$E$38:$E$45,MATCH(G472,'Overview - Section A'!$U$38:$U$45,0)),""),"d-mmm-yy")</f>
        <v>1-Jul-18 to 31-Dec-18</v>
      </c>
      <c r="D472" s="483"/>
      <c r="E472" s="483"/>
      <c r="F472" s="484" t="str">
        <f t="shared" si="35"/>
        <v/>
      </c>
      <c r="G472" s="485" t="s">
        <v>407</v>
      </c>
      <c r="H472" s="485"/>
      <c r="I472" s="486" t="b">
        <f t="shared" si="36"/>
        <v>1</v>
      </c>
      <c r="J472" s="486" t="b">
        <f t="shared" si="37"/>
        <v>0</v>
      </c>
      <c r="K472" s="486" t="str">
        <f t="shared" si="38"/>
        <v>a1N36000002QbbpEAC</v>
      </c>
      <c r="L472" s="487" t="str">
        <f t="shared" ca="1" si="39"/>
        <v>641-Jul-18 to 31-Dec-18</v>
      </c>
      <c r="M472" s="488" t="s">
        <v>1506</v>
      </c>
      <c r="N472" s="479"/>
      <c r="O472" s="129"/>
      <c r="P472" s="129"/>
      <c r="Q472" s="129"/>
      <c r="AD472" s="480"/>
      <c r="AE472" s="480"/>
      <c r="AF472" s="480"/>
      <c r="AG472" s="480"/>
      <c r="AM472" s="5"/>
      <c r="AN472" s="5"/>
    </row>
    <row r="473" spans="1:40" ht="31.5" x14ac:dyDescent="0.25">
      <c r="A473" s="367">
        <v>64</v>
      </c>
      <c r="B473" s="386" t="str">
        <f t="shared" si="34"/>
        <v/>
      </c>
      <c r="C473" s="387" t="str">
        <f ca="1">TEXT(IFERROR(INDEX('Overview - Section A'!$A$38:$A$45,MATCH(G473,'Overview - Section A'!$U$38:$U$45,0)),""),"d-mmm-yy") &amp;" to " &amp; TEXT(IFERROR(INDEX('Overview - Section A'!$E$38:$E$45,MATCH(G473,'Overview - Section A'!$U$38:$U$45,0)),""),"d-mmm-yy")</f>
        <v>1-Jan-19 to 30-Jun-19</v>
      </c>
      <c r="D473" s="483"/>
      <c r="E473" s="483"/>
      <c r="F473" s="484" t="str">
        <f t="shared" si="35"/>
        <v/>
      </c>
      <c r="G473" s="485" t="s">
        <v>409</v>
      </c>
      <c r="H473" s="485"/>
      <c r="I473" s="486" t="b">
        <f t="shared" si="36"/>
        <v>1</v>
      </c>
      <c r="J473" s="486" t="b">
        <f t="shared" si="37"/>
        <v>0</v>
      </c>
      <c r="K473" s="486" t="str">
        <f t="shared" si="38"/>
        <v>a1N36000002QbbpEAC</v>
      </c>
      <c r="L473" s="487" t="str">
        <f t="shared" ca="1" si="39"/>
        <v>641-Jan-19 to 30-Jun-19</v>
      </c>
      <c r="M473" s="488" t="s">
        <v>1507</v>
      </c>
      <c r="N473" s="479"/>
      <c r="O473" s="129"/>
      <c r="P473" s="129"/>
      <c r="Q473" s="129"/>
      <c r="AD473" s="480"/>
      <c r="AE473" s="480"/>
      <c r="AF473" s="480"/>
      <c r="AG473" s="480"/>
      <c r="AM473" s="5"/>
      <c r="AN473" s="5"/>
    </row>
    <row r="474" spans="1:40" ht="31.5" x14ac:dyDescent="0.25">
      <c r="A474" s="367">
        <v>64</v>
      </c>
      <c r="B474" s="386" t="str">
        <f t="shared" si="34"/>
        <v/>
      </c>
      <c r="C474" s="387" t="str">
        <f ca="1">TEXT(IFERROR(INDEX('Overview - Section A'!$A$38:$A$45,MATCH(G474,'Overview - Section A'!$U$38:$U$45,0)),""),"d-mmm-yy") &amp;" to " &amp; TEXT(IFERROR(INDEX('Overview - Section A'!$E$38:$E$45,MATCH(G474,'Overview - Section A'!$U$38:$U$45,0)),""),"d-mmm-yy")</f>
        <v>1-Jul-19 to 31-Dec-19</v>
      </c>
      <c r="D474" s="483"/>
      <c r="E474" s="483"/>
      <c r="F474" s="484" t="str">
        <f t="shared" si="35"/>
        <v/>
      </c>
      <c r="G474" s="485" t="s">
        <v>411</v>
      </c>
      <c r="H474" s="485"/>
      <c r="I474" s="486" t="b">
        <f t="shared" si="36"/>
        <v>1</v>
      </c>
      <c r="J474" s="486" t="b">
        <f t="shared" si="37"/>
        <v>0</v>
      </c>
      <c r="K474" s="486" t="str">
        <f t="shared" si="38"/>
        <v>a1N36000002QbbpEAC</v>
      </c>
      <c r="L474" s="487" t="str">
        <f t="shared" ca="1" si="39"/>
        <v>641-Jul-19 to 31-Dec-19</v>
      </c>
      <c r="M474" s="488" t="s">
        <v>1508</v>
      </c>
      <c r="N474" s="479"/>
      <c r="O474" s="129"/>
      <c r="P474" s="129"/>
      <c r="Q474" s="129"/>
      <c r="AD474" s="480"/>
      <c r="AE474" s="480"/>
      <c r="AF474" s="480"/>
      <c r="AG474" s="480"/>
      <c r="AM474" s="5"/>
      <c r="AN474" s="5"/>
    </row>
    <row r="475" spans="1:40" ht="31.5" x14ac:dyDescent="0.25">
      <c r="A475" s="367">
        <v>64</v>
      </c>
      <c r="B475" s="386" t="str">
        <f t="shared" si="34"/>
        <v/>
      </c>
      <c r="C475" s="387" t="str">
        <f ca="1">TEXT(IFERROR(INDEX('Overview - Section A'!$A$38:$A$45,MATCH(G475,'Overview - Section A'!$U$38:$U$45,0)),""),"d-mmm-yy") &amp;" to " &amp; TEXT(IFERROR(INDEX('Overview - Section A'!$E$38:$E$45,MATCH(G475,'Overview - Section A'!$U$38:$U$45,0)),""),"d-mmm-yy")</f>
        <v>1-Jan-20 to 30-Jun-20</v>
      </c>
      <c r="D475" s="483"/>
      <c r="E475" s="483"/>
      <c r="F475" s="484" t="str">
        <f t="shared" si="35"/>
        <v/>
      </c>
      <c r="G475" s="485" t="s">
        <v>413</v>
      </c>
      <c r="H475" s="485"/>
      <c r="I475" s="486" t="b">
        <f t="shared" si="36"/>
        <v>1</v>
      </c>
      <c r="J475" s="486" t="b">
        <f t="shared" si="37"/>
        <v>0</v>
      </c>
      <c r="K475" s="486" t="str">
        <f t="shared" si="38"/>
        <v>a1N36000002QbbpEAC</v>
      </c>
      <c r="L475" s="487" t="str">
        <f t="shared" ca="1" si="39"/>
        <v>641-Jan-20 to 30-Jun-20</v>
      </c>
      <c r="M475" s="488" t="s">
        <v>1509</v>
      </c>
      <c r="N475" s="479"/>
      <c r="O475" s="129"/>
      <c r="P475" s="129"/>
      <c r="Q475" s="129"/>
      <c r="AD475" s="480"/>
      <c r="AE475" s="480"/>
      <c r="AF475" s="480"/>
      <c r="AG475" s="480"/>
      <c r="AM475" s="5"/>
      <c r="AN475" s="5"/>
    </row>
    <row r="476" spans="1:40" ht="31.5" x14ac:dyDescent="0.25">
      <c r="A476" s="367">
        <v>64</v>
      </c>
      <c r="B476" s="386" t="str">
        <f t="shared" si="34"/>
        <v/>
      </c>
      <c r="C476" s="387" t="str">
        <f ca="1">TEXT(IFERROR(INDEX('Overview - Section A'!$A$38:$A$45,MATCH(G476,'Overview - Section A'!$U$38:$U$45,0)),""),"d-mmm-yy") &amp;" to " &amp; TEXT(IFERROR(INDEX('Overview - Section A'!$E$38:$E$45,MATCH(G476,'Overview - Section A'!$U$38:$U$45,0)),""),"d-mmm-yy")</f>
        <v>1-Jul-20 to 31-Dec-20</v>
      </c>
      <c r="D476" s="483"/>
      <c r="E476" s="483"/>
      <c r="F476" s="484" t="str">
        <f t="shared" si="35"/>
        <v/>
      </c>
      <c r="G476" s="485" t="s">
        <v>415</v>
      </c>
      <c r="H476" s="485"/>
      <c r="I476" s="486" t="b">
        <f t="shared" si="36"/>
        <v>1</v>
      </c>
      <c r="J476" s="486" t="b">
        <f t="shared" si="37"/>
        <v>0</v>
      </c>
      <c r="K476" s="486" t="str">
        <f t="shared" si="38"/>
        <v>a1N36000002QbbpEAC</v>
      </c>
      <c r="L476" s="487" t="str">
        <f t="shared" ca="1" si="39"/>
        <v>641-Jul-20 to 31-Dec-20</v>
      </c>
      <c r="M476" s="488" t="s">
        <v>1510</v>
      </c>
      <c r="N476" s="479"/>
      <c r="O476" s="129"/>
      <c r="P476" s="129"/>
      <c r="Q476" s="129"/>
      <c r="AD476" s="480"/>
      <c r="AE476" s="480"/>
      <c r="AF476" s="480"/>
      <c r="AG476" s="480"/>
      <c r="AM476" s="5"/>
      <c r="AN476" s="5"/>
    </row>
    <row r="477" spans="1:40" ht="31.5" x14ac:dyDescent="0.25">
      <c r="A477" s="367">
        <v>64</v>
      </c>
      <c r="B477" s="386" t="str">
        <f t="shared" si="34"/>
        <v/>
      </c>
      <c r="C477" s="387" t="str">
        <f ca="1">TEXT(IFERROR(INDEX('Overview - Section A'!$A$38:$A$45,MATCH(G477,'Overview - Section A'!$U$38:$U$45,0)),""),"d-mmm-yy") &amp;" to " &amp; TEXT(IFERROR(INDEX('Overview - Section A'!$E$38:$E$45,MATCH(G477,'Overview - Section A'!$U$38:$U$45,0)),""),"d-mmm-yy")</f>
        <v>1-Jan-21 to 30-Jun-21</v>
      </c>
      <c r="D477" s="483"/>
      <c r="E477" s="483"/>
      <c r="F477" s="484" t="str">
        <f t="shared" si="35"/>
        <v/>
      </c>
      <c r="G477" s="485" t="s">
        <v>417</v>
      </c>
      <c r="H477" s="485"/>
      <c r="I477" s="486" t="b">
        <f t="shared" si="36"/>
        <v>1</v>
      </c>
      <c r="J477" s="486" t="b">
        <f t="shared" si="37"/>
        <v>0</v>
      </c>
      <c r="K477" s="486" t="str">
        <f t="shared" si="38"/>
        <v>a1N36000002QbbpEAC</v>
      </c>
      <c r="L477" s="487" t="str">
        <f t="shared" ca="1" si="39"/>
        <v>641-Jan-21 to 30-Jun-21</v>
      </c>
      <c r="M477" s="488" t="s">
        <v>1511</v>
      </c>
      <c r="N477" s="479"/>
      <c r="O477" s="129"/>
      <c r="P477" s="129"/>
      <c r="Q477" s="129"/>
      <c r="AD477" s="480"/>
      <c r="AE477" s="480"/>
      <c r="AF477" s="480"/>
      <c r="AG477" s="480"/>
      <c r="AM477" s="5"/>
      <c r="AN477" s="5"/>
    </row>
    <row r="478" spans="1:40" ht="31.5" x14ac:dyDescent="0.25">
      <c r="A478" s="367">
        <v>65</v>
      </c>
      <c r="B478" s="386" t="str">
        <f t="shared" ref="B478:B541" si="40">IF(A478=A477,"",IF(VLOOKUP(A478,$A$8:$D$90,4,FALSE)=0,"",VLOOKUP(A478,$A$8:$D$90,4,FALSE)))</f>
        <v/>
      </c>
      <c r="C478" s="387" t="str">
        <f ca="1">TEXT(IFERROR(INDEX('Overview - Section A'!$A$38:$A$45,MATCH(G478,'Overview - Section A'!$U$38:$U$45,0)),""),"d-mmm-yy") &amp;" to " &amp; TEXT(IFERROR(INDEX('Overview - Section A'!$E$38:$E$45,MATCH(G478,'Overview - Section A'!$U$38:$U$45,0)),""),"d-mmm-yy")</f>
        <v>1-Jul-18 to 31-Dec-18</v>
      </c>
      <c r="D478" s="483"/>
      <c r="E478" s="483"/>
      <c r="F478" s="484" t="str">
        <f t="shared" ref="F478:F541" si="41">IF(VLOOKUP(A478,$A$8:$D$90,4,FALSE)=0,"",VLOOKUP(A478,$A$8:$D$90,4,FALSE))</f>
        <v/>
      </c>
      <c r="G478" s="485" t="s">
        <v>407</v>
      </c>
      <c r="H478" s="485"/>
      <c r="I478" s="486" t="b">
        <f t="shared" ref="I478:I541" si="42">IFERROR(TRUE,FALSE)</f>
        <v>1</v>
      </c>
      <c r="J478" s="486" t="b">
        <f t="shared" ref="J478:J541" si="43">IFERROR(IF(OR(D478&lt;&gt;"",E478&lt;&gt;""),TRUE,FALSE),FALSE)</f>
        <v>0</v>
      </c>
      <c r="K478" s="486" t="str">
        <f t="shared" ref="K478:K541" si="44">IFERROR(VLOOKUP(A478,$A$8:$T$90,20,FALSE),"")</f>
        <v>a1N36000002QbbqEAC</v>
      </c>
      <c r="L478" s="487" t="str">
        <f t="shared" ref="L478:L541" ca="1" si="45">CONCATENATE(A478,C478)</f>
        <v>651-Jul-18 to 31-Dec-18</v>
      </c>
      <c r="M478" s="488" t="s">
        <v>1512</v>
      </c>
      <c r="N478" s="479"/>
      <c r="O478" s="129"/>
      <c r="P478" s="129"/>
      <c r="Q478" s="129"/>
      <c r="AD478" s="480"/>
      <c r="AE478" s="480"/>
      <c r="AF478" s="480"/>
      <c r="AG478" s="480"/>
      <c r="AM478" s="5"/>
      <c r="AN478" s="5"/>
    </row>
    <row r="479" spans="1:40" ht="31.5" x14ac:dyDescent="0.25">
      <c r="A479" s="367">
        <v>65</v>
      </c>
      <c r="B479" s="386" t="str">
        <f t="shared" si="40"/>
        <v/>
      </c>
      <c r="C479" s="387" t="str">
        <f ca="1">TEXT(IFERROR(INDEX('Overview - Section A'!$A$38:$A$45,MATCH(G479,'Overview - Section A'!$U$38:$U$45,0)),""),"d-mmm-yy") &amp;" to " &amp; TEXT(IFERROR(INDEX('Overview - Section A'!$E$38:$E$45,MATCH(G479,'Overview - Section A'!$U$38:$U$45,0)),""),"d-mmm-yy")</f>
        <v>1-Jan-19 to 30-Jun-19</v>
      </c>
      <c r="D479" s="483"/>
      <c r="E479" s="483"/>
      <c r="F479" s="484" t="str">
        <f t="shared" si="41"/>
        <v/>
      </c>
      <c r="G479" s="485" t="s">
        <v>409</v>
      </c>
      <c r="H479" s="485"/>
      <c r="I479" s="486" t="b">
        <f t="shared" si="42"/>
        <v>1</v>
      </c>
      <c r="J479" s="486" t="b">
        <f t="shared" si="43"/>
        <v>0</v>
      </c>
      <c r="K479" s="486" t="str">
        <f t="shared" si="44"/>
        <v>a1N36000002QbbqEAC</v>
      </c>
      <c r="L479" s="487" t="str">
        <f t="shared" ca="1" si="45"/>
        <v>651-Jan-19 to 30-Jun-19</v>
      </c>
      <c r="M479" s="488" t="s">
        <v>1513</v>
      </c>
      <c r="N479" s="479"/>
      <c r="O479" s="129"/>
      <c r="P479" s="129"/>
      <c r="Q479" s="129"/>
      <c r="AD479" s="480"/>
      <c r="AE479" s="480"/>
      <c r="AF479" s="480"/>
      <c r="AG479" s="480"/>
      <c r="AM479" s="5"/>
      <c r="AN479" s="5"/>
    </row>
    <row r="480" spans="1:40" ht="31.5" x14ac:dyDescent="0.25">
      <c r="A480" s="367">
        <v>65</v>
      </c>
      <c r="B480" s="386" t="str">
        <f t="shared" si="40"/>
        <v/>
      </c>
      <c r="C480" s="387" t="str">
        <f ca="1">TEXT(IFERROR(INDEX('Overview - Section A'!$A$38:$A$45,MATCH(G480,'Overview - Section A'!$U$38:$U$45,0)),""),"d-mmm-yy") &amp;" to " &amp; TEXT(IFERROR(INDEX('Overview - Section A'!$E$38:$E$45,MATCH(G480,'Overview - Section A'!$U$38:$U$45,0)),""),"d-mmm-yy")</f>
        <v>1-Jul-19 to 31-Dec-19</v>
      </c>
      <c r="D480" s="483"/>
      <c r="E480" s="483"/>
      <c r="F480" s="484" t="str">
        <f t="shared" si="41"/>
        <v/>
      </c>
      <c r="G480" s="485" t="s">
        <v>411</v>
      </c>
      <c r="H480" s="485"/>
      <c r="I480" s="486" t="b">
        <f t="shared" si="42"/>
        <v>1</v>
      </c>
      <c r="J480" s="486" t="b">
        <f t="shared" si="43"/>
        <v>0</v>
      </c>
      <c r="K480" s="486" t="str">
        <f t="shared" si="44"/>
        <v>a1N36000002QbbqEAC</v>
      </c>
      <c r="L480" s="487" t="str">
        <f t="shared" ca="1" si="45"/>
        <v>651-Jul-19 to 31-Dec-19</v>
      </c>
      <c r="M480" s="488" t="s">
        <v>1514</v>
      </c>
      <c r="N480" s="479"/>
      <c r="O480" s="129"/>
      <c r="P480" s="129"/>
      <c r="Q480" s="129"/>
      <c r="AD480" s="480"/>
      <c r="AE480" s="480"/>
      <c r="AF480" s="480"/>
      <c r="AG480" s="480"/>
      <c r="AM480" s="5"/>
      <c r="AN480" s="5"/>
    </row>
    <row r="481" spans="1:40" ht="31.5" x14ac:dyDescent="0.25">
      <c r="A481" s="367">
        <v>65</v>
      </c>
      <c r="B481" s="386" t="str">
        <f t="shared" si="40"/>
        <v/>
      </c>
      <c r="C481" s="387" t="str">
        <f ca="1">TEXT(IFERROR(INDEX('Overview - Section A'!$A$38:$A$45,MATCH(G481,'Overview - Section A'!$U$38:$U$45,0)),""),"d-mmm-yy") &amp;" to " &amp; TEXT(IFERROR(INDEX('Overview - Section A'!$E$38:$E$45,MATCH(G481,'Overview - Section A'!$U$38:$U$45,0)),""),"d-mmm-yy")</f>
        <v>1-Jan-20 to 30-Jun-20</v>
      </c>
      <c r="D481" s="483"/>
      <c r="E481" s="483"/>
      <c r="F481" s="484" t="str">
        <f t="shared" si="41"/>
        <v/>
      </c>
      <c r="G481" s="485" t="s">
        <v>413</v>
      </c>
      <c r="H481" s="485"/>
      <c r="I481" s="486" t="b">
        <f t="shared" si="42"/>
        <v>1</v>
      </c>
      <c r="J481" s="486" t="b">
        <f t="shared" si="43"/>
        <v>0</v>
      </c>
      <c r="K481" s="486" t="str">
        <f t="shared" si="44"/>
        <v>a1N36000002QbbqEAC</v>
      </c>
      <c r="L481" s="487" t="str">
        <f t="shared" ca="1" si="45"/>
        <v>651-Jan-20 to 30-Jun-20</v>
      </c>
      <c r="M481" s="488" t="s">
        <v>1515</v>
      </c>
      <c r="N481" s="479"/>
      <c r="O481" s="129"/>
      <c r="P481" s="129"/>
      <c r="Q481" s="129"/>
      <c r="AD481" s="480"/>
      <c r="AE481" s="480"/>
      <c r="AF481" s="480"/>
      <c r="AG481" s="480"/>
      <c r="AM481" s="5"/>
      <c r="AN481" s="5"/>
    </row>
    <row r="482" spans="1:40" ht="31.5" x14ac:dyDescent="0.25">
      <c r="A482" s="367">
        <v>65</v>
      </c>
      <c r="B482" s="386" t="str">
        <f t="shared" si="40"/>
        <v/>
      </c>
      <c r="C482" s="387" t="str">
        <f ca="1">TEXT(IFERROR(INDEX('Overview - Section A'!$A$38:$A$45,MATCH(G482,'Overview - Section A'!$U$38:$U$45,0)),""),"d-mmm-yy") &amp;" to " &amp; TEXT(IFERROR(INDEX('Overview - Section A'!$E$38:$E$45,MATCH(G482,'Overview - Section A'!$U$38:$U$45,0)),""),"d-mmm-yy")</f>
        <v>1-Jul-20 to 31-Dec-20</v>
      </c>
      <c r="D482" s="483"/>
      <c r="E482" s="483"/>
      <c r="F482" s="484" t="str">
        <f t="shared" si="41"/>
        <v/>
      </c>
      <c r="G482" s="485" t="s">
        <v>415</v>
      </c>
      <c r="H482" s="485"/>
      <c r="I482" s="486" t="b">
        <f t="shared" si="42"/>
        <v>1</v>
      </c>
      <c r="J482" s="486" t="b">
        <f t="shared" si="43"/>
        <v>0</v>
      </c>
      <c r="K482" s="486" t="str">
        <f t="shared" si="44"/>
        <v>a1N36000002QbbqEAC</v>
      </c>
      <c r="L482" s="487" t="str">
        <f t="shared" ca="1" si="45"/>
        <v>651-Jul-20 to 31-Dec-20</v>
      </c>
      <c r="M482" s="488" t="s">
        <v>1516</v>
      </c>
      <c r="N482" s="479"/>
      <c r="O482" s="129"/>
      <c r="P482" s="129"/>
      <c r="Q482" s="129"/>
      <c r="AD482" s="480"/>
      <c r="AE482" s="480"/>
      <c r="AF482" s="480"/>
      <c r="AG482" s="480"/>
      <c r="AM482" s="5"/>
      <c r="AN482" s="5"/>
    </row>
    <row r="483" spans="1:40" ht="31.5" x14ac:dyDescent="0.25">
      <c r="A483" s="367">
        <v>65</v>
      </c>
      <c r="B483" s="386" t="str">
        <f t="shared" si="40"/>
        <v/>
      </c>
      <c r="C483" s="387" t="str">
        <f ca="1">TEXT(IFERROR(INDEX('Overview - Section A'!$A$38:$A$45,MATCH(G483,'Overview - Section A'!$U$38:$U$45,0)),""),"d-mmm-yy") &amp;" to " &amp; TEXT(IFERROR(INDEX('Overview - Section A'!$E$38:$E$45,MATCH(G483,'Overview - Section A'!$U$38:$U$45,0)),""),"d-mmm-yy")</f>
        <v>1-Jan-21 to 30-Jun-21</v>
      </c>
      <c r="D483" s="483"/>
      <c r="E483" s="483"/>
      <c r="F483" s="484" t="str">
        <f t="shared" si="41"/>
        <v/>
      </c>
      <c r="G483" s="485" t="s">
        <v>417</v>
      </c>
      <c r="H483" s="485"/>
      <c r="I483" s="486" t="b">
        <f t="shared" si="42"/>
        <v>1</v>
      </c>
      <c r="J483" s="486" t="b">
        <f t="shared" si="43"/>
        <v>0</v>
      </c>
      <c r="K483" s="486" t="str">
        <f t="shared" si="44"/>
        <v>a1N36000002QbbqEAC</v>
      </c>
      <c r="L483" s="487" t="str">
        <f t="shared" ca="1" si="45"/>
        <v>651-Jan-21 to 30-Jun-21</v>
      </c>
      <c r="M483" s="488" t="s">
        <v>1517</v>
      </c>
      <c r="N483" s="479"/>
      <c r="O483" s="129"/>
      <c r="P483" s="129"/>
      <c r="Q483" s="129"/>
      <c r="AD483" s="480"/>
      <c r="AE483" s="480"/>
      <c r="AF483" s="480"/>
      <c r="AG483" s="480"/>
      <c r="AM483" s="5"/>
      <c r="AN483" s="5"/>
    </row>
    <row r="484" spans="1:40" ht="31.5" x14ac:dyDescent="0.25">
      <c r="A484" s="367">
        <v>66</v>
      </c>
      <c r="B484" s="386" t="str">
        <f t="shared" si="40"/>
        <v/>
      </c>
      <c r="C484" s="387" t="str">
        <f ca="1">TEXT(IFERROR(INDEX('Overview - Section A'!$A$38:$A$45,MATCH(G484,'Overview - Section A'!$U$38:$U$45,0)),""),"d-mmm-yy") &amp;" to " &amp; TEXT(IFERROR(INDEX('Overview - Section A'!$E$38:$E$45,MATCH(G484,'Overview - Section A'!$U$38:$U$45,0)),""),"d-mmm-yy")</f>
        <v>1-Jul-18 to 31-Dec-18</v>
      </c>
      <c r="D484" s="483"/>
      <c r="E484" s="483"/>
      <c r="F484" s="484" t="str">
        <f t="shared" si="41"/>
        <v/>
      </c>
      <c r="G484" s="485" t="s">
        <v>407</v>
      </c>
      <c r="H484" s="485"/>
      <c r="I484" s="486" t="b">
        <f t="shared" si="42"/>
        <v>1</v>
      </c>
      <c r="J484" s="486" t="b">
        <f t="shared" si="43"/>
        <v>0</v>
      </c>
      <c r="K484" s="486" t="str">
        <f t="shared" si="44"/>
        <v>a1N36000002QbbrEAC</v>
      </c>
      <c r="L484" s="487" t="str">
        <f t="shared" ca="1" si="45"/>
        <v>661-Jul-18 to 31-Dec-18</v>
      </c>
      <c r="M484" s="488" t="s">
        <v>1518</v>
      </c>
      <c r="N484" s="479"/>
      <c r="O484" s="129"/>
      <c r="P484" s="129"/>
      <c r="Q484" s="129"/>
      <c r="AD484" s="480"/>
      <c r="AE484" s="480"/>
      <c r="AF484" s="480"/>
      <c r="AG484" s="480"/>
      <c r="AM484" s="5"/>
      <c r="AN484" s="5"/>
    </row>
    <row r="485" spans="1:40" ht="31.5" x14ac:dyDescent="0.25">
      <c r="A485" s="367">
        <v>66</v>
      </c>
      <c r="B485" s="386" t="str">
        <f t="shared" si="40"/>
        <v/>
      </c>
      <c r="C485" s="387" t="str">
        <f ca="1">TEXT(IFERROR(INDEX('Overview - Section A'!$A$38:$A$45,MATCH(G485,'Overview - Section A'!$U$38:$U$45,0)),""),"d-mmm-yy") &amp;" to " &amp; TEXT(IFERROR(INDEX('Overview - Section A'!$E$38:$E$45,MATCH(G485,'Overview - Section A'!$U$38:$U$45,0)),""),"d-mmm-yy")</f>
        <v>1-Jan-19 to 30-Jun-19</v>
      </c>
      <c r="D485" s="483"/>
      <c r="E485" s="483"/>
      <c r="F485" s="484" t="str">
        <f t="shared" si="41"/>
        <v/>
      </c>
      <c r="G485" s="485" t="s">
        <v>409</v>
      </c>
      <c r="H485" s="485"/>
      <c r="I485" s="486" t="b">
        <f t="shared" si="42"/>
        <v>1</v>
      </c>
      <c r="J485" s="486" t="b">
        <f t="shared" si="43"/>
        <v>0</v>
      </c>
      <c r="K485" s="486" t="str">
        <f t="shared" si="44"/>
        <v>a1N36000002QbbrEAC</v>
      </c>
      <c r="L485" s="487" t="str">
        <f t="shared" ca="1" si="45"/>
        <v>661-Jan-19 to 30-Jun-19</v>
      </c>
      <c r="M485" s="488" t="s">
        <v>1519</v>
      </c>
      <c r="N485" s="479"/>
      <c r="O485" s="129"/>
      <c r="P485" s="129"/>
      <c r="Q485" s="129"/>
      <c r="AD485" s="480"/>
      <c r="AE485" s="480"/>
      <c r="AF485" s="480"/>
      <c r="AG485" s="480"/>
      <c r="AM485" s="5"/>
      <c r="AN485" s="5"/>
    </row>
    <row r="486" spans="1:40" ht="31.5" x14ac:dyDescent="0.25">
      <c r="A486" s="367">
        <v>66</v>
      </c>
      <c r="B486" s="386" t="str">
        <f t="shared" si="40"/>
        <v/>
      </c>
      <c r="C486" s="387" t="str">
        <f ca="1">TEXT(IFERROR(INDEX('Overview - Section A'!$A$38:$A$45,MATCH(G486,'Overview - Section A'!$U$38:$U$45,0)),""),"d-mmm-yy") &amp;" to " &amp; TEXT(IFERROR(INDEX('Overview - Section A'!$E$38:$E$45,MATCH(G486,'Overview - Section A'!$U$38:$U$45,0)),""),"d-mmm-yy")</f>
        <v>1-Jul-19 to 31-Dec-19</v>
      </c>
      <c r="D486" s="483"/>
      <c r="E486" s="483"/>
      <c r="F486" s="484" t="str">
        <f t="shared" si="41"/>
        <v/>
      </c>
      <c r="G486" s="485" t="s">
        <v>411</v>
      </c>
      <c r="H486" s="485"/>
      <c r="I486" s="486" t="b">
        <f t="shared" si="42"/>
        <v>1</v>
      </c>
      <c r="J486" s="486" t="b">
        <f t="shared" si="43"/>
        <v>0</v>
      </c>
      <c r="K486" s="486" t="str">
        <f t="shared" si="44"/>
        <v>a1N36000002QbbrEAC</v>
      </c>
      <c r="L486" s="487" t="str">
        <f t="shared" ca="1" si="45"/>
        <v>661-Jul-19 to 31-Dec-19</v>
      </c>
      <c r="M486" s="488" t="s">
        <v>1520</v>
      </c>
      <c r="N486" s="479"/>
      <c r="O486" s="129"/>
      <c r="P486" s="129"/>
      <c r="Q486" s="129"/>
      <c r="AD486" s="480"/>
      <c r="AE486" s="480"/>
      <c r="AF486" s="480"/>
      <c r="AG486" s="480"/>
      <c r="AM486" s="5"/>
      <c r="AN486" s="5"/>
    </row>
    <row r="487" spans="1:40" ht="31.5" x14ac:dyDescent="0.25">
      <c r="A487" s="367">
        <v>66</v>
      </c>
      <c r="B487" s="386" t="str">
        <f t="shared" si="40"/>
        <v/>
      </c>
      <c r="C487" s="387" t="str">
        <f ca="1">TEXT(IFERROR(INDEX('Overview - Section A'!$A$38:$A$45,MATCH(G487,'Overview - Section A'!$U$38:$U$45,0)),""),"d-mmm-yy") &amp;" to " &amp; TEXT(IFERROR(INDEX('Overview - Section A'!$E$38:$E$45,MATCH(G487,'Overview - Section A'!$U$38:$U$45,0)),""),"d-mmm-yy")</f>
        <v>1-Jan-20 to 30-Jun-20</v>
      </c>
      <c r="D487" s="483"/>
      <c r="E487" s="483"/>
      <c r="F487" s="484" t="str">
        <f t="shared" si="41"/>
        <v/>
      </c>
      <c r="G487" s="485" t="s">
        <v>413</v>
      </c>
      <c r="H487" s="485"/>
      <c r="I487" s="486" t="b">
        <f t="shared" si="42"/>
        <v>1</v>
      </c>
      <c r="J487" s="486" t="b">
        <f t="shared" si="43"/>
        <v>0</v>
      </c>
      <c r="K487" s="486" t="str">
        <f t="shared" si="44"/>
        <v>a1N36000002QbbrEAC</v>
      </c>
      <c r="L487" s="487" t="str">
        <f t="shared" ca="1" si="45"/>
        <v>661-Jan-20 to 30-Jun-20</v>
      </c>
      <c r="M487" s="488" t="s">
        <v>1521</v>
      </c>
      <c r="N487" s="479"/>
      <c r="O487" s="129"/>
      <c r="P487" s="129"/>
      <c r="Q487" s="129"/>
      <c r="AD487" s="480"/>
      <c r="AE487" s="480"/>
      <c r="AF487" s="480"/>
      <c r="AG487" s="480"/>
      <c r="AM487" s="5"/>
      <c r="AN487" s="5"/>
    </row>
    <row r="488" spans="1:40" ht="31.5" x14ac:dyDescent="0.25">
      <c r="A488" s="367">
        <v>66</v>
      </c>
      <c r="B488" s="386" t="str">
        <f t="shared" si="40"/>
        <v/>
      </c>
      <c r="C488" s="387" t="str">
        <f ca="1">TEXT(IFERROR(INDEX('Overview - Section A'!$A$38:$A$45,MATCH(G488,'Overview - Section A'!$U$38:$U$45,0)),""),"d-mmm-yy") &amp;" to " &amp; TEXT(IFERROR(INDEX('Overview - Section A'!$E$38:$E$45,MATCH(G488,'Overview - Section A'!$U$38:$U$45,0)),""),"d-mmm-yy")</f>
        <v>1-Jul-20 to 31-Dec-20</v>
      </c>
      <c r="D488" s="483"/>
      <c r="E488" s="483"/>
      <c r="F488" s="484" t="str">
        <f t="shared" si="41"/>
        <v/>
      </c>
      <c r="G488" s="485" t="s">
        <v>415</v>
      </c>
      <c r="H488" s="485"/>
      <c r="I488" s="486" t="b">
        <f t="shared" si="42"/>
        <v>1</v>
      </c>
      <c r="J488" s="486" t="b">
        <f t="shared" si="43"/>
        <v>0</v>
      </c>
      <c r="K488" s="486" t="str">
        <f t="shared" si="44"/>
        <v>a1N36000002QbbrEAC</v>
      </c>
      <c r="L488" s="487" t="str">
        <f t="shared" ca="1" si="45"/>
        <v>661-Jul-20 to 31-Dec-20</v>
      </c>
      <c r="M488" s="488" t="s">
        <v>1522</v>
      </c>
      <c r="N488" s="479"/>
      <c r="O488" s="129"/>
      <c r="P488" s="129"/>
      <c r="Q488" s="129"/>
      <c r="AD488" s="480"/>
      <c r="AE488" s="480"/>
      <c r="AF488" s="480"/>
      <c r="AG488" s="480"/>
      <c r="AM488" s="5"/>
      <c r="AN488" s="5"/>
    </row>
    <row r="489" spans="1:40" ht="31.5" x14ac:dyDescent="0.25">
      <c r="A489" s="367">
        <v>66</v>
      </c>
      <c r="B489" s="386" t="str">
        <f t="shared" si="40"/>
        <v/>
      </c>
      <c r="C489" s="387" t="str">
        <f ca="1">TEXT(IFERROR(INDEX('Overview - Section A'!$A$38:$A$45,MATCH(G489,'Overview - Section A'!$U$38:$U$45,0)),""),"d-mmm-yy") &amp;" to " &amp; TEXT(IFERROR(INDEX('Overview - Section A'!$E$38:$E$45,MATCH(G489,'Overview - Section A'!$U$38:$U$45,0)),""),"d-mmm-yy")</f>
        <v>1-Jan-21 to 30-Jun-21</v>
      </c>
      <c r="D489" s="483"/>
      <c r="E489" s="483"/>
      <c r="F489" s="484" t="str">
        <f t="shared" si="41"/>
        <v/>
      </c>
      <c r="G489" s="485" t="s">
        <v>417</v>
      </c>
      <c r="H489" s="485"/>
      <c r="I489" s="486" t="b">
        <f t="shared" si="42"/>
        <v>1</v>
      </c>
      <c r="J489" s="486" t="b">
        <f t="shared" si="43"/>
        <v>0</v>
      </c>
      <c r="K489" s="486" t="str">
        <f t="shared" si="44"/>
        <v>a1N36000002QbbrEAC</v>
      </c>
      <c r="L489" s="487" t="str">
        <f t="shared" ca="1" si="45"/>
        <v>661-Jan-21 to 30-Jun-21</v>
      </c>
      <c r="M489" s="488" t="s">
        <v>1523</v>
      </c>
      <c r="N489" s="479"/>
      <c r="O489" s="129"/>
      <c r="P489" s="129"/>
      <c r="Q489" s="129"/>
      <c r="AD489" s="480"/>
      <c r="AE489" s="480"/>
      <c r="AF489" s="480"/>
      <c r="AG489" s="480"/>
      <c r="AM489" s="5"/>
      <c r="AN489" s="5"/>
    </row>
    <row r="490" spans="1:40" ht="31.5" x14ac:dyDescent="0.25">
      <c r="A490" s="367">
        <v>67</v>
      </c>
      <c r="B490" s="386" t="str">
        <f t="shared" si="40"/>
        <v/>
      </c>
      <c r="C490" s="387" t="str">
        <f ca="1">TEXT(IFERROR(INDEX('Overview - Section A'!$A$38:$A$45,MATCH(G490,'Overview - Section A'!$U$38:$U$45,0)),""),"d-mmm-yy") &amp;" to " &amp; TEXT(IFERROR(INDEX('Overview - Section A'!$E$38:$E$45,MATCH(G490,'Overview - Section A'!$U$38:$U$45,0)),""),"d-mmm-yy")</f>
        <v>1-Jul-18 to 31-Dec-18</v>
      </c>
      <c r="D490" s="483"/>
      <c r="E490" s="483"/>
      <c r="F490" s="484" t="str">
        <f t="shared" si="41"/>
        <v/>
      </c>
      <c r="G490" s="485" t="s">
        <v>407</v>
      </c>
      <c r="H490" s="485"/>
      <c r="I490" s="486" t="b">
        <f t="shared" si="42"/>
        <v>1</v>
      </c>
      <c r="J490" s="486" t="b">
        <f t="shared" si="43"/>
        <v>0</v>
      </c>
      <c r="K490" s="486" t="str">
        <f t="shared" si="44"/>
        <v>a1N36000002QbbsEAC</v>
      </c>
      <c r="L490" s="487" t="str">
        <f t="shared" ca="1" si="45"/>
        <v>671-Jul-18 to 31-Dec-18</v>
      </c>
      <c r="M490" s="488" t="s">
        <v>1524</v>
      </c>
      <c r="N490" s="479"/>
      <c r="O490" s="129"/>
      <c r="P490" s="129"/>
      <c r="Q490" s="129"/>
      <c r="AD490" s="480"/>
      <c r="AE490" s="480"/>
      <c r="AF490" s="480"/>
      <c r="AG490" s="480"/>
      <c r="AM490" s="5"/>
      <c r="AN490" s="5"/>
    </row>
    <row r="491" spans="1:40" ht="31.5" x14ac:dyDescent="0.25">
      <c r="A491" s="367">
        <v>67</v>
      </c>
      <c r="B491" s="386" t="str">
        <f t="shared" si="40"/>
        <v/>
      </c>
      <c r="C491" s="387" t="str">
        <f ca="1">TEXT(IFERROR(INDEX('Overview - Section A'!$A$38:$A$45,MATCH(G491,'Overview - Section A'!$U$38:$U$45,0)),""),"d-mmm-yy") &amp;" to " &amp; TEXT(IFERROR(INDEX('Overview - Section A'!$E$38:$E$45,MATCH(G491,'Overview - Section A'!$U$38:$U$45,0)),""),"d-mmm-yy")</f>
        <v>1-Jan-19 to 30-Jun-19</v>
      </c>
      <c r="D491" s="483"/>
      <c r="E491" s="483"/>
      <c r="F491" s="484" t="str">
        <f t="shared" si="41"/>
        <v/>
      </c>
      <c r="G491" s="485" t="s">
        <v>409</v>
      </c>
      <c r="H491" s="485"/>
      <c r="I491" s="486" t="b">
        <f t="shared" si="42"/>
        <v>1</v>
      </c>
      <c r="J491" s="486" t="b">
        <f t="shared" si="43"/>
        <v>0</v>
      </c>
      <c r="K491" s="486" t="str">
        <f t="shared" si="44"/>
        <v>a1N36000002QbbsEAC</v>
      </c>
      <c r="L491" s="487" t="str">
        <f t="shared" ca="1" si="45"/>
        <v>671-Jan-19 to 30-Jun-19</v>
      </c>
      <c r="M491" s="488" t="s">
        <v>1525</v>
      </c>
      <c r="N491" s="479"/>
      <c r="O491" s="129"/>
      <c r="P491" s="129"/>
      <c r="Q491" s="129"/>
      <c r="AD491" s="480"/>
      <c r="AE491" s="480"/>
      <c r="AF491" s="480"/>
      <c r="AG491" s="480"/>
      <c r="AM491" s="5"/>
      <c r="AN491" s="5"/>
    </row>
    <row r="492" spans="1:40" ht="31.5" x14ac:dyDescent="0.25">
      <c r="A492" s="367">
        <v>67</v>
      </c>
      <c r="B492" s="386" t="str">
        <f t="shared" si="40"/>
        <v/>
      </c>
      <c r="C492" s="387" t="str">
        <f ca="1">TEXT(IFERROR(INDEX('Overview - Section A'!$A$38:$A$45,MATCH(G492,'Overview - Section A'!$U$38:$U$45,0)),""),"d-mmm-yy") &amp;" to " &amp; TEXT(IFERROR(INDEX('Overview - Section A'!$E$38:$E$45,MATCH(G492,'Overview - Section A'!$U$38:$U$45,0)),""),"d-mmm-yy")</f>
        <v>1-Jul-19 to 31-Dec-19</v>
      </c>
      <c r="D492" s="483"/>
      <c r="E492" s="483"/>
      <c r="F492" s="484" t="str">
        <f t="shared" si="41"/>
        <v/>
      </c>
      <c r="G492" s="485" t="s">
        <v>411</v>
      </c>
      <c r="H492" s="485"/>
      <c r="I492" s="486" t="b">
        <f t="shared" si="42"/>
        <v>1</v>
      </c>
      <c r="J492" s="486" t="b">
        <f t="shared" si="43"/>
        <v>0</v>
      </c>
      <c r="K492" s="486" t="str">
        <f t="shared" si="44"/>
        <v>a1N36000002QbbsEAC</v>
      </c>
      <c r="L492" s="487" t="str">
        <f t="shared" ca="1" si="45"/>
        <v>671-Jul-19 to 31-Dec-19</v>
      </c>
      <c r="M492" s="488" t="s">
        <v>1526</v>
      </c>
      <c r="N492" s="479"/>
      <c r="O492" s="129"/>
      <c r="P492" s="129"/>
      <c r="Q492" s="129"/>
      <c r="AD492" s="480"/>
      <c r="AE492" s="480"/>
      <c r="AF492" s="480"/>
      <c r="AG492" s="480"/>
      <c r="AM492" s="5"/>
      <c r="AN492" s="5"/>
    </row>
    <row r="493" spans="1:40" ht="31.5" x14ac:dyDescent="0.25">
      <c r="A493" s="367">
        <v>67</v>
      </c>
      <c r="B493" s="386" t="str">
        <f t="shared" si="40"/>
        <v/>
      </c>
      <c r="C493" s="387" t="str">
        <f ca="1">TEXT(IFERROR(INDEX('Overview - Section A'!$A$38:$A$45,MATCH(G493,'Overview - Section A'!$U$38:$U$45,0)),""),"d-mmm-yy") &amp;" to " &amp; TEXT(IFERROR(INDEX('Overview - Section A'!$E$38:$E$45,MATCH(G493,'Overview - Section A'!$U$38:$U$45,0)),""),"d-mmm-yy")</f>
        <v>1-Jan-20 to 30-Jun-20</v>
      </c>
      <c r="D493" s="483"/>
      <c r="E493" s="483"/>
      <c r="F493" s="484" t="str">
        <f t="shared" si="41"/>
        <v/>
      </c>
      <c r="G493" s="485" t="s">
        <v>413</v>
      </c>
      <c r="H493" s="485"/>
      <c r="I493" s="486" t="b">
        <f t="shared" si="42"/>
        <v>1</v>
      </c>
      <c r="J493" s="486" t="b">
        <f t="shared" si="43"/>
        <v>0</v>
      </c>
      <c r="K493" s="486" t="str">
        <f t="shared" si="44"/>
        <v>a1N36000002QbbsEAC</v>
      </c>
      <c r="L493" s="487" t="str">
        <f t="shared" ca="1" si="45"/>
        <v>671-Jan-20 to 30-Jun-20</v>
      </c>
      <c r="M493" s="488" t="s">
        <v>1527</v>
      </c>
      <c r="N493" s="479"/>
      <c r="O493" s="129"/>
      <c r="P493" s="129"/>
      <c r="Q493" s="129"/>
      <c r="AD493" s="480"/>
      <c r="AE493" s="480"/>
      <c r="AF493" s="480"/>
      <c r="AG493" s="480"/>
      <c r="AM493" s="5"/>
      <c r="AN493" s="5"/>
    </row>
    <row r="494" spans="1:40" ht="31.5" x14ac:dyDescent="0.25">
      <c r="A494" s="367">
        <v>67</v>
      </c>
      <c r="B494" s="386" t="str">
        <f t="shared" si="40"/>
        <v/>
      </c>
      <c r="C494" s="387" t="str">
        <f ca="1">TEXT(IFERROR(INDEX('Overview - Section A'!$A$38:$A$45,MATCH(G494,'Overview - Section A'!$U$38:$U$45,0)),""),"d-mmm-yy") &amp;" to " &amp; TEXT(IFERROR(INDEX('Overview - Section A'!$E$38:$E$45,MATCH(G494,'Overview - Section A'!$U$38:$U$45,0)),""),"d-mmm-yy")</f>
        <v>1-Jul-20 to 31-Dec-20</v>
      </c>
      <c r="D494" s="483"/>
      <c r="E494" s="483"/>
      <c r="F494" s="484" t="str">
        <f t="shared" si="41"/>
        <v/>
      </c>
      <c r="G494" s="485" t="s">
        <v>415</v>
      </c>
      <c r="H494" s="485"/>
      <c r="I494" s="486" t="b">
        <f t="shared" si="42"/>
        <v>1</v>
      </c>
      <c r="J494" s="486" t="b">
        <f t="shared" si="43"/>
        <v>0</v>
      </c>
      <c r="K494" s="486" t="str">
        <f t="shared" si="44"/>
        <v>a1N36000002QbbsEAC</v>
      </c>
      <c r="L494" s="487" t="str">
        <f t="shared" ca="1" si="45"/>
        <v>671-Jul-20 to 31-Dec-20</v>
      </c>
      <c r="M494" s="488" t="s">
        <v>1528</v>
      </c>
      <c r="N494" s="479"/>
      <c r="O494" s="129"/>
      <c r="P494" s="129"/>
      <c r="Q494" s="129"/>
      <c r="AD494" s="480"/>
      <c r="AE494" s="480"/>
      <c r="AF494" s="480"/>
      <c r="AG494" s="480"/>
      <c r="AM494" s="5"/>
      <c r="AN494" s="5"/>
    </row>
    <row r="495" spans="1:40" ht="31.5" x14ac:dyDescent="0.25">
      <c r="A495" s="367">
        <v>67</v>
      </c>
      <c r="B495" s="386" t="str">
        <f t="shared" si="40"/>
        <v/>
      </c>
      <c r="C495" s="387" t="str">
        <f ca="1">TEXT(IFERROR(INDEX('Overview - Section A'!$A$38:$A$45,MATCH(G495,'Overview - Section A'!$U$38:$U$45,0)),""),"d-mmm-yy") &amp;" to " &amp; TEXT(IFERROR(INDEX('Overview - Section A'!$E$38:$E$45,MATCH(G495,'Overview - Section A'!$U$38:$U$45,0)),""),"d-mmm-yy")</f>
        <v>1-Jan-21 to 30-Jun-21</v>
      </c>
      <c r="D495" s="483"/>
      <c r="E495" s="483"/>
      <c r="F495" s="484" t="str">
        <f t="shared" si="41"/>
        <v/>
      </c>
      <c r="G495" s="485" t="s">
        <v>417</v>
      </c>
      <c r="H495" s="485"/>
      <c r="I495" s="486" t="b">
        <f t="shared" si="42"/>
        <v>1</v>
      </c>
      <c r="J495" s="486" t="b">
        <f t="shared" si="43"/>
        <v>0</v>
      </c>
      <c r="K495" s="486" t="str">
        <f t="shared" si="44"/>
        <v>a1N36000002QbbsEAC</v>
      </c>
      <c r="L495" s="487" t="str">
        <f t="shared" ca="1" si="45"/>
        <v>671-Jan-21 to 30-Jun-21</v>
      </c>
      <c r="M495" s="488" t="s">
        <v>1529</v>
      </c>
      <c r="N495" s="479"/>
      <c r="O495" s="129"/>
      <c r="P495" s="129"/>
      <c r="Q495" s="129"/>
      <c r="AD495" s="480"/>
      <c r="AE495" s="480"/>
      <c r="AF495" s="480"/>
      <c r="AG495" s="480"/>
      <c r="AM495" s="5"/>
      <c r="AN495" s="5"/>
    </row>
    <row r="496" spans="1:40" ht="31.5" x14ac:dyDescent="0.25">
      <c r="A496" s="367">
        <v>68</v>
      </c>
      <c r="B496" s="386" t="str">
        <f t="shared" si="40"/>
        <v/>
      </c>
      <c r="C496" s="387" t="str">
        <f ca="1">TEXT(IFERROR(INDEX('Overview - Section A'!$A$38:$A$45,MATCH(G496,'Overview - Section A'!$U$38:$U$45,0)),""),"d-mmm-yy") &amp;" to " &amp; TEXT(IFERROR(INDEX('Overview - Section A'!$E$38:$E$45,MATCH(G496,'Overview - Section A'!$U$38:$U$45,0)),""),"d-mmm-yy")</f>
        <v>1-Jul-18 to 31-Dec-18</v>
      </c>
      <c r="D496" s="483"/>
      <c r="E496" s="483"/>
      <c r="F496" s="484" t="str">
        <f t="shared" si="41"/>
        <v/>
      </c>
      <c r="G496" s="485" t="s">
        <v>407</v>
      </c>
      <c r="H496" s="485"/>
      <c r="I496" s="486" t="b">
        <f t="shared" si="42"/>
        <v>1</v>
      </c>
      <c r="J496" s="486" t="b">
        <f t="shared" si="43"/>
        <v>0</v>
      </c>
      <c r="K496" s="486" t="str">
        <f t="shared" si="44"/>
        <v>a1N36000002QbbtEAC</v>
      </c>
      <c r="L496" s="487" t="str">
        <f t="shared" ca="1" si="45"/>
        <v>681-Jul-18 to 31-Dec-18</v>
      </c>
      <c r="M496" s="488" t="s">
        <v>1530</v>
      </c>
      <c r="N496" s="479"/>
      <c r="O496" s="129"/>
      <c r="P496" s="129"/>
      <c r="Q496" s="129"/>
      <c r="AD496" s="480"/>
      <c r="AE496" s="480"/>
      <c r="AF496" s="480"/>
      <c r="AG496" s="480"/>
      <c r="AM496" s="5"/>
      <c r="AN496" s="5"/>
    </row>
    <row r="497" spans="1:40" ht="31.5" x14ac:dyDescent="0.25">
      <c r="A497" s="367">
        <v>68</v>
      </c>
      <c r="B497" s="386" t="str">
        <f t="shared" si="40"/>
        <v/>
      </c>
      <c r="C497" s="387" t="str">
        <f ca="1">TEXT(IFERROR(INDEX('Overview - Section A'!$A$38:$A$45,MATCH(G497,'Overview - Section A'!$U$38:$U$45,0)),""),"d-mmm-yy") &amp;" to " &amp; TEXT(IFERROR(INDEX('Overview - Section A'!$E$38:$E$45,MATCH(G497,'Overview - Section A'!$U$38:$U$45,0)),""),"d-mmm-yy")</f>
        <v>1-Jan-19 to 30-Jun-19</v>
      </c>
      <c r="D497" s="483"/>
      <c r="E497" s="483"/>
      <c r="F497" s="484" t="str">
        <f t="shared" si="41"/>
        <v/>
      </c>
      <c r="G497" s="485" t="s">
        <v>409</v>
      </c>
      <c r="H497" s="485"/>
      <c r="I497" s="486" t="b">
        <f t="shared" si="42"/>
        <v>1</v>
      </c>
      <c r="J497" s="486" t="b">
        <f t="shared" si="43"/>
        <v>0</v>
      </c>
      <c r="K497" s="486" t="str">
        <f t="shared" si="44"/>
        <v>a1N36000002QbbtEAC</v>
      </c>
      <c r="L497" s="487" t="str">
        <f t="shared" ca="1" si="45"/>
        <v>681-Jan-19 to 30-Jun-19</v>
      </c>
      <c r="M497" s="488" t="s">
        <v>1531</v>
      </c>
      <c r="N497" s="479"/>
      <c r="O497" s="129"/>
      <c r="P497" s="129"/>
      <c r="Q497" s="129"/>
      <c r="AD497" s="480"/>
      <c r="AE497" s="480"/>
      <c r="AF497" s="480"/>
      <c r="AG497" s="480"/>
      <c r="AM497" s="5"/>
      <c r="AN497" s="5"/>
    </row>
    <row r="498" spans="1:40" ht="31.5" x14ac:dyDescent="0.25">
      <c r="A498" s="367">
        <v>68</v>
      </c>
      <c r="B498" s="386" t="str">
        <f t="shared" si="40"/>
        <v/>
      </c>
      <c r="C498" s="387" t="str">
        <f ca="1">TEXT(IFERROR(INDEX('Overview - Section A'!$A$38:$A$45,MATCH(G498,'Overview - Section A'!$U$38:$U$45,0)),""),"d-mmm-yy") &amp;" to " &amp; TEXT(IFERROR(INDEX('Overview - Section A'!$E$38:$E$45,MATCH(G498,'Overview - Section A'!$U$38:$U$45,0)),""),"d-mmm-yy")</f>
        <v>1-Jul-19 to 31-Dec-19</v>
      </c>
      <c r="D498" s="483"/>
      <c r="E498" s="483"/>
      <c r="F498" s="484" t="str">
        <f t="shared" si="41"/>
        <v/>
      </c>
      <c r="G498" s="485" t="s">
        <v>411</v>
      </c>
      <c r="H498" s="485"/>
      <c r="I498" s="486" t="b">
        <f t="shared" si="42"/>
        <v>1</v>
      </c>
      <c r="J498" s="486" t="b">
        <f t="shared" si="43"/>
        <v>0</v>
      </c>
      <c r="K498" s="486" t="str">
        <f t="shared" si="44"/>
        <v>a1N36000002QbbtEAC</v>
      </c>
      <c r="L498" s="487" t="str">
        <f t="shared" ca="1" si="45"/>
        <v>681-Jul-19 to 31-Dec-19</v>
      </c>
      <c r="M498" s="488" t="s">
        <v>1532</v>
      </c>
      <c r="N498" s="479"/>
      <c r="O498" s="129"/>
      <c r="P498" s="129"/>
      <c r="Q498" s="129"/>
      <c r="AD498" s="480"/>
      <c r="AE498" s="480"/>
      <c r="AF498" s="480"/>
      <c r="AG498" s="480"/>
      <c r="AM498" s="5"/>
      <c r="AN498" s="5"/>
    </row>
    <row r="499" spans="1:40" ht="31.5" x14ac:dyDescent="0.25">
      <c r="A499" s="367">
        <v>68</v>
      </c>
      <c r="B499" s="386" t="str">
        <f t="shared" si="40"/>
        <v/>
      </c>
      <c r="C499" s="387" t="str">
        <f ca="1">TEXT(IFERROR(INDEX('Overview - Section A'!$A$38:$A$45,MATCH(G499,'Overview - Section A'!$U$38:$U$45,0)),""),"d-mmm-yy") &amp;" to " &amp; TEXT(IFERROR(INDEX('Overview - Section A'!$E$38:$E$45,MATCH(G499,'Overview - Section A'!$U$38:$U$45,0)),""),"d-mmm-yy")</f>
        <v>1-Jan-20 to 30-Jun-20</v>
      </c>
      <c r="D499" s="483"/>
      <c r="E499" s="483"/>
      <c r="F499" s="484" t="str">
        <f t="shared" si="41"/>
        <v/>
      </c>
      <c r="G499" s="485" t="s">
        <v>413</v>
      </c>
      <c r="H499" s="485"/>
      <c r="I499" s="486" t="b">
        <f t="shared" si="42"/>
        <v>1</v>
      </c>
      <c r="J499" s="486" t="b">
        <f t="shared" si="43"/>
        <v>0</v>
      </c>
      <c r="K499" s="486" t="str">
        <f t="shared" si="44"/>
        <v>a1N36000002QbbtEAC</v>
      </c>
      <c r="L499" s="487" t="str">
        <f t="shared" ca="1" si="45"/>
        <v>681-Jan-20 to 30-Jun-20</v>
      </c>
      <c r="M499" s="488" t="s">
        <v>1533</v>
      </c>
      <c r="N499" s="479"/>
      <c r="O499" s="129"/>
      <c r="P499" s="129"/>
      <c r="Q499" s="129"/>
      <c r="AD499" s="480"/>
      <c r="AE499" s="480"/>
      <c r="AF499" s="480"/>
      <c r="AG499" s="480"/>
      <c r="AM499" s="5"/>
      <c r="AN499" s="5"/>
    </row>
    <row r="500" spans="1:40" ht="31.5" x14ac:dyDescent="0.25">
      <c r="A500" s="367">
        <v>68</v>
      </c>
      <c r="B500" s="386" t="str">
        <f t="shared" si="40"/>
        <v/>
      </c>
      <c r="C500" s="387" t="str">
        <f ca="1">TEXT(IFERROR(INDEX('Overview - Section A'!$A$38:$A$45,MATCH(G500,'Overview - Section A'!$U$38:$U$45,0)),""),"d-mmm-yy") &amp;" to " &amp; TEXT(IFERROR(INDEX('Overview - Section A'!$E$38:$E$45,MATCH(G500,'Overview - Section A'!$U$38:$U$45,0)),""),"d-mmm-yy")</f>
        <v>1-Jul-20 to 31-Dec-20</v>
      </c>
      <c r="D500" s="483"/>
      <c r="E500" s="483"/>
      <c r="F500" s="484" t="str">
        <f t="shared" si="41"/>
        <v/>
      </c>
      <c r="G500" s="485" t="s">
        <v>415</v>
      </c>
      <c r="H500" s="485"/>
      <c r="I500" s="486" t="b">
        <f t="shared" si="42"/>
        <v>1</v>
      </c>
      <c r="J500" s="486" t="b">
        <f t="shared" si="43"/>
        <v>0</v>
      </c>
      <c r="K500" s="486" t="str">
        <f t="shared" si="44"/>
        <v>a1N36000002QbbtEAC</v>
      </c>
      <c r="L500" s="487" t="str">
        <f t="shared" ca="1" si="45"/>
        <v>681-Jul-20 to 31-Dec-20</v>
      </c>
      <c r="M500" s="488" t="s">
        <v>1534</v>
      </c>
      <c r="N500" s="479"/>
      <c r="O500" s="129"/>
      <c r="P500" s="129"/>
      <c r="Q500" s="129"/>
      <c r="AD500" s="480"/>
      <c r="AE500" s="480"/>
      <c r="AF500" s="480"/>
      <c r="AG500" s="480"/>
      <c r="AM500" s="5"/>
      <c r="AN500" s="5"/>
    </row>
    <row r="501" spans="1:40" ht="31.5" x14ac:dyDescent="0.25">
      <c r="A501" s="367">
        <v>68</v>
      </c>
      <c r="B501" s="386" t="str">
        <f t="shared" si="40"/>
        <v/>
      </c>
      <c r="C501" s="387" t="str">
        <f ca="1">TEXT(IFERROR(INDEX('Overview - Section A'!$A$38:$A$45,MATCH(G501,'Overview - Section A'!$U$38:$U$45,0)),""),"d-mmm-yy") &amp;" to " &amp; TEXT(IFERROR(INDEX('Overview - Section A'!$E$38:$E$45,MATCH(G501,'Overview - Section A'!$U$38:$U$45,0)),""),"d-mmm-yy")</f>
        <v>1-Jan-21 to 30-Jun-21</v>
      </c>
      <c r="D501" s="483"/>
      <c r="E501" s="483"/>
      <c r="F501" s="484" t="str">
        <f t="shared" si="41"/>
        <v/>
      </c>
      <c r="G501" s="485" t="s">
        <v>417</v>
      </c>
      <c r="H501" s="485"/>
      <c r="I501" s="486" t="b">
        <f t="shared" si="42"/>
        <v>1</v>
      </c>
      <c r="J501" s="486" t="b">
        <f t="shared" si="43"/>
        <v>0</v>
      </c>
      <c r="K501" s="486" t="str">
        <f t="shared" si="44"/>
        <v>a1N36000002QbbtEAC</v>
      </c>
      <c r="L501" s="487" t="str">
        <f t="shared" ca="1" si="45"/>
        <v>681-Jan-21 to 30-Jun-21</v>
      </c>
      <c r="M501" s="488" t="s">
        <v>1535</v>
      </c>
      <c r="N501" s="479"/>
      <c r="O501" s="129"/>
      <c r="P501" s="129"/>
      <c r="Q501" s="129"/>
      <c r="AD501" s="480"/>
      <c r="AE501" s="480"/>
      <c r="AF501" s="480"/>
      <c r="AG501" s="480"/>
      <c r="AM501" s="5"/>
      <c r="AN501" s="5"/>
    </row>
    <row r="502" spans="1:40" ht="31.5" x14ac:dyDescent="0.25">
      <c r="A502" s="367">
        <v>69</v>
      </c>
      <c r="B502" s="386" t="str">
        <f t="shared" si="40"/>
        <v/>
      </c>
      <c r="C502" s="387" t="str">
        <f ca="1">TEXT(IFERROR(INDEX('Overview - Section A'!$A$38:$A$45,MATCH(G502,'Overview - Section A'!$U$38:$U$45,0)),""),"d-mmm-yy") &amp;" to " &amp; TEXT(IFERROR(INDEX('Overview - Section A'!$E$38:$E$45,MATCH(G502,'Overview - Section A'!$U$38:$U$45,0)),""),"d-mmm-yy")</f>
        <v>1-Jul-18 to 31-Dec-18</v>
      </c>
      <c r="D502" s="483"/>
      <c r="E502" s="483"/>
      <c r="F502" s="484" t="str">
        <f t="shared" si="41"/>
        <v/>
      </c>
      <c r="G502" s="485" t="s">
        <v>407</v>
      </c>
      <c r="H502" s="485"/>
      <c r="I502" s="486" t="b">
        <f t="shared" si="42"/>
        <v>1</v>
      </c>
      <c r="J502" s="486" t="b">
        <f t="shared" si="43"/>
        <v>0</v>
      </c>
      <c r="K502" s="486" t="str">
        <f t="shared" si="44"/>
        <v>a1N36000002QbbuEAC</v>
      </c>
      <c r="L502" s="487" t="str">
        <f t="shared" ca="1" si="45"/>
        <v>691-Jul-18 to 31-Dec-18</v>
      </c>
      <c r="M502" s="488" t="s">
        <v>1536</v>
      </c>
      <c r="N502" s="479"/>
      <c r="O502" s="129"/>
      <c r="P502" s="129"/>
      <c r="Q502" s="129"/>
      <c r="AD502" s="480"/>
      <c r="AE502" s="480"/>
      <c r="AF502" s="480"/>
      <c r="AG502" s="480"/>
      <c r="AM502" s="5"/>
      <c r="AN502" s="5"/>
    </row>
    <row r="503" spans="1:40" ht="31.5" x14ac:dyDescent="0.25">
      <c r="A503" s="367">
        <v>69</v>
      </c>
      <c r="B503" s="386" t="str">
        <f t="shared" si="40"/>
        <v/>
      </c>
      <c r="C503" s="387" t="str">
        <f ca="1">TEXT(IFERROR(INDEX('Overview - Section A'!$A$38:$A$45,MATCH(G503,'Overview - Section A'!$U$38:$U$45,0)),""),"d-mmm-yy") &amp;" to " &amp; TEXT(IFERROR(INDEX('Overview - Section A'!$E$38:$E$45,MATCH(G503,'Overview - Section A'!$U$38:$U$45,0)),""),"d-mmm-yy")</f>
        <v>1-Jan-19 to 30-Jun-19</v>
      </c>
      <c r="D503" s="483"/>
      <c r="E503" s="483"/>
      <c r="F503" s="484" t="str">
        <f t="shared" si="41"/>
        <v/>
      </c>
      <c r="G503" s="485" t="s">
        <v>409</v>
      </c>
      <c r="H503" s="485"/>
      <c r="I503" s="486" t="b">
        <f t="shared" si="42"/>
        <v>1</v>
      </c>
      <c r="J503" s="486" t="b">
        <f t="shared" si="43"/>
        <v>0</v>
      </c>
      <c r="K503" s="486" t="str">
        <f t="shared" si="44"/>
        <v>a1N36000002QbbuEAC</v>
      </c>
      <c r="L503" s="487" t="str">
        <f t="shared" ca="1" si="45"/>
        <v>691-Jan-19 to 30-Jun-19</v>
      </c>
      <c r="M503" s="488" t="s">
        <v>1537</v>
      </c>
      <c r="N503" s="479"/>
      <c r="O503" s="129"/>
      <c r="P503" s="129"/>
      <c r="Q503" s="129"/>
      <c r="AD503" s="480"/>
      <c r="AE503" s="480"/>
      <c r="AF503" s="480"/>
      <c r="AG503" s="480"/>
      <c r="AM503" s="5"/>
      <c r="AN503" s="5"/>
    </row>
    <row r="504" spans="1:40" ht="31.5" x14ac:dyDescent="0.25">
      <c r="A504" s="367">
        <v>69</v>
      </c>
      <c r="B504" s="386" t="str">
        <f t="shared" si="40"/>
        <v/>
      </c>
      <c r="C504" s="387" t="str">
        <f ca="1">TEXT(IFERROR(INDEX('Overview - Section A'!$A$38:$A$45,MATCH(G504,'Overview - Section A'!$U$38:$U$45,0)),""),"d-mmm-yy") &amp;" to " &amp; TEXT(IFERROR(INDEX('Overview - Section A'!$E$38:$E$45,MATCH(G504,'Overview - Section A'!$U$38:$U$45,0)),""),"d-mmm-yy")</f>
        <v>1-Jul-19 to 31-Dec-19</v>
      </c>
      <c r="D504" s="483"/>
      <c r="E504" s="483"/>
      <c r="F504" s="484" t="str">
        <f t="shared" si="41"/>
        <v/>
      </c>
      <c r="G504" s="485" t="s">
        <v>411</v>
      </c>
      <c r="H504" s="485"/>
      <c r="I504" s="486" t="b">
        <f t="shared" si="42"/>
        <v>1</v>
      </c>
      <c r="J504" s="486" t="b">
        <f t="shared" si="43"/>
        <v>0</v>
      </c>
      <c r="K504" s="486" t="str">
        <f t="shared" si="44"/>
        <v>a1N36000002QbbuEAC</v>
      </c>
      <c r="L504" s="487" t="str">
        <f t="shared" ca="1" si="45"/>
        <v>691-Jul-19 to 31-Dec-19</v>
      </c>
      <c r="M504" s="488" t="s">
        <v>1538</v>
      </c>
      <c r="N504" s="479"/>
      <c r="O504" s="129"/>
      <c r="P504" s="129"/>
      <c r="Q504" s="129"/>
      <c r="AD504" s="480"/>
      <c r="AE504" s="480"/>
      <c r="AF504" s="480"/>
      <c r="AG504" s="480"/>
      <c r="AM504" s="5"/>
      <c r="AN504" s="5"/>
    </row>
    <row r="505" spans="1:40" ht="31.5" x14ac:dyDescent="0.25">
      <c r="A505" s="367">
        <v>69</v>
      </c>
      <c r="B505" s="386" t="str">
        <f t="shared" si="40"/>
        <v/>
      </c>
      <c r="C505" s="387" t="str">
        <f ca="1">TEXT(IFERROR(INDEX('Overview - Section A'!$A$38:$A$45,MATCH(G505,'Overview - Section A'!$U$38:$U$45,0)),""),"d-mmm-yy") &amp;" to " &amp; TEXT(IFERROR(INDEX('Overview - Section A'!$E$38:$E$45,MATCH(G505,'Overview - Section A'!$U$38:$U$45,0)),""),"d-mmm-yy")</f>
        <v>1-Jan-20 to 30-Jun-20</v>
      </c>
      <c r="D505" s="483"/>
      <c r="E505" s="483"/>
      <c r="F505" s="484" t="str">
        <f t="shared" si="41"/>
        <v/>
      </c>
      <c r="G505" s="485" t="s">
        <v>413</v>
      </c>
      <c r="H505" s="485"/>
      <c r="I505" s="486" t="b">
        <f t="shared" si="42"/>
        <v>1</v>
      </c>
      <c r="J505" s="486" t="b">
        <f t="shared" si="43"/>
        <v>0</v>
      </c>
      <c r="K505" s="486" t="str">
        <f t="shared" si="44"/>
        <v>a1N36000002QbbuEAC</v>
      </c>
      <c r="L505" s="487" t="str">
        <f t="shared" ca="1" si="45"/>
        <v>691-Jan-20 to 30-Jun-20</v>
      </c>
      <c r="M505" s="488" t="s">
        <v>1539</v>
      </c>
      <c r="N505" s="479"/>
      <c r="O505" s="129"/>
      <c r="P505" s="129"/>
      <c r="Q505" s="129"/>
      <c r="AD505" s="480"/>
      <c r="AE505" s="480"/>
      <c r="AF505" s="480"/>
      <c r="AG505" s="480"/>
      <c r="AM505" s="5"/>
      <c r="AN505" s="5"/>
    </row>
    <row r="506" spans="1:40" ht="31.5" x14ac:dyDescent="0.25">
      <c r="A506" s="367">
        <v>69</v>
      </c>
      <c r="B506" s="386" t="str">
        <f t="shared" si="40"/>
        <v/>
      </c>
      <c r="C506" s="387" t="str">
        <f ca="1">TEXT(IFERROR(INDEX('Overview - Section A'!$A$38:$A$45,MATCH(G506,'Overview - Section A'!$U$38:$U$45,0)),""),"d-mmm-yy") &amp;" to " &amp; TEXT(IFERROR(INDEX('Overview - Section A'!$E$38:$E$45,MATCH(G506,'Overview - Section A'!$U$38:$U$45,0)),""),"d-mmm-yy")</f>
        <v>1-Jul-20 to 31-Dec-20</v>
      </c>
      <c r="D506" s="483"/>
      <c r="E506" s="483"/>
      <c r="F506" s="484" t="str">
        <f t="shared" si="41"/>
        <v/>
      </c>
      <c r="G506" s="485" t="s">
        <v>415</v>
      </c>
      <c r="H506" s="485"/>
      <c r="I506" s="486" t="b">
        <f t="shared" si="42"/>
        <v>1</v>
      </c>
      <c r="J506" s="486" t="b">
        <f t="shared" si="43"/>
        <v>0</v>
      </c>
      <c r="K506" s="486" t="str">
        <f t="shared" si="44"/>
        <v>a1N36000002QbbuEAC</v>
      </c>
      <c r="L506" s="487" t="str">
        <f t="shared" ca="1" si="45"/>
        <v>691-Jul-20 to 31-Dec-20</v>
      </c>
      <c r="M506" s="488" t="s">
        <v>1540</v>
      </c>
      <c r="N506" s="479"/>
      <c r="O506" s="129"/>
      <c r="P506" s="129"/>
      <c r="Q506" s="129"/>
      <c r="AD506" s="480"/>
      <c r="AE506" s="480"/>
      <c r="AF506" s="480"/>
      <c r="AG506" s="480"/>
      <c r="AM506" s="5"/>
      <c r="AN506" s="5"/>
    </row>
    <row r="507" spans="1:40" ht="31.5" x14ac:dyDescent="0.25">
      <c r="A507" s="367">
        <v>69</v>
      </c>
      <c r="B507" s="386" t="str">
        <f t="shared" si="40"/>
        <v/>
      </c>
      <c r="C507" s="387" t="str">
        <f ca="1">TEXT(IFERROR(INDEX('Overview - Section A'!$A$38:$A$45,MATCH(G507,'Overview - Section A'!$U$38:$U$45,0)),""),"d-mmm-yy") &amp;" to " &amp; TEXT(IFERROR(INDEX('Overview - Section A'!$E$38:$E$45,MATCH(G507,'Overview - Section A'!$U$38:$U$45,0)),""),"d-mmm-yy")</f>
        <v>1-Jan-21 to 30-Jun-21</v>
      </c>
      <c r="D507" s="483"/>
      <c r="E507" s="483"/>
      <c r="F507" s="484" t="str">
        <f t="shared" si="41"/>
        <v/>
      </c>
      <c r="G507" s="485" t="s">
        <v>417</v>
      </c>
      <c r="H507" s="485"/>
      <c r="I507" s="486" t="b">
        <f t="shared" si="42"/>
        <v>1</v>
      </c>
      <c r="J507" s="486" t="b">
        <f t="shared" si="43"/>
        <v>0</v>
      </c>
      <c r="K507" s="486" t="str">
        <f t="shared" si="44"/>
        <v>a1N36000002QbbuEAC</v>
      </c>
      <c r="L507" s="487" t="str">
        <f t="shared" ca="1" si="45"/>
        <v>691-Jan-21 to 30-Jun-21</v>
      </c>
      <c r="M507" s="488" t="s">
        <v>1541</v>
      </c>
      <c r="N507" s="479"/>
      <c r="O507" s="129"/>
      <c r="P507" s="129"/>
      <c r="Q507" s="129"/>
      <c r="AD507" s="480"/>
      <c r="AE507" s="480"/>
      <c r="AF507" s="480"/>
      <c r="AG507" s="480"/>
      <c r="AM507" s="5"/>
      <c r="AN507" s="5"/>
    </row>
    <row r="508" spans="1:40" ht="31.5" x14ac:dyDescent="0.25">
      <c r="A508" s="367">
        <v>70</v>
      </c>
      <c r="B508" s="386" t="str">
        <f t="shared" si="40"/>
        <v/>
      </c>
      <c r="C508" s="387" t="str">
        <f ca="1">TEXT(IFERROR(INDEX('Overview - Section A'!$A$38:$A$45,MATCH(G508,'Overview - Section A'!$U$38:$U$45,0)),""),"d-mmm-yy") &amp;" to " &amp; TEXT(IFERROR(INDEX('Overview - Section A'!$E$38:$E$45,MATCH(G508,'Overview - Section A'!$U$38:$U$45,0)),""),"d-mmm-yy")</f>
        <v>1-Jul-18 to 31-Dec-18</v>
      </c>
      <c r="D508" s="483"/>
      <c r="E508" s="483"/>
      <c r="F508" s="484" t="str">
        <f t="shared" si="41"/>
        <v/>
      </c>
      <c r="G508" s="485" t="s">
        <v>407</v>
      </c>
      <c r="H508" s="485"/>
      <c r="I508" s="486" t="b">
        <f t="shared" si="42"/>
        <v>1</v>
      </c>
      <c r="J508" s="486" t="b">
        <f t="shared" si="43"/>
        <v>0</v>
      </c>
      <c r="K508" s="486" t="str">
        <f t="shared" si="44"/>
        <v>a1N36000002QbbvEAC</v>
      </c>
      <c r="L508" s="487" t="str">
        <f t="shared" ca="1" si="45"/>
        <v>701-Jul-18 to 31-Dec-18</v>
      </c>
      <c r="M508" s="488" t="s">
        <v>1542</v>
      </c>
      <c r="N508" s="479"/>
      <c r="O508" s="129"/>
      <c r="P508" s="129"/>
      <c r="Q508" s="129"/>
      <c r="AD508" s="480"/>
      <c r="AE508" s="480"/>
      <c r="AF508" s="480"/>
      <c r="AG508" s="480"/>
      <c r="AM508" s="5"/>
      <c r="AN508" s="5"/>
    </row>
    <row r="509" spans="1:40" ht="31.5" x14ac:dyDescent="0.25">
      <c r="A509" s="367">
        <v>70</v>
      </c>
      <c r="B509" s="386" t="str">
        <f t="shared" si="40"/>
        <v/>
      </c>
      <c r="C509" s="387" t="str">
        <f ca="1">TEXT(IFERROR(INDEX('Overview - Section A'!$A$38:$A$45,MATCH(G509,'Overview - Section A'!$U$38:$U$45,0)),""),"d-mmm-yy") &amp;" to " &amp; TEXT(IFERROR(INDEX('Overview - Section A'!$E$38:$E$45,MATCH(G509,'Overview - Section A'!$U$38:$U$45,0)),""),"d-mmm-yy")</f>
        <v>1-Jan-19 to 30-Jun-19</v>
      </c>
      <c r="D509" s="483"/>
      <c r="E509" s="483"/>
      <c r="F509" s="484" t="str">
        <f t="shared" si="41"/>
        <v/>
      </c>
      <c r="G509" s="485" t="s">
        <v>409</v>
      </c>
      <c r="H509" s="485"/>
      <c r="I509" s="486" t="b">
        <f t="shared" si="42"/>
        <v>1</v>
      </c>
      <c r="J509" s="486" t="b">
        <f t="shared" si="43"/>
        <v>0</v>
      </c>
      <c r="K509" s="486" t="str">
        <f t="shared" si="44"/>
        <v>a1N36000002QbbvEAC</v>
      </c>
      <c r="L509" s="487" t="str">
        <f t="shared" ca="1" si="45"/>
        <v>701-Jan-19 to 30-Jun-19</v>
      </c>
      <c r="M509" s="488" t="s">
        <v>1543</v>
      </c>
      <c r="N509" s="479"/>
      <c r="O509" s="129"/>
      <c r="P509" s="129"/>
      <c r="Q509" s="129"/>
      <c r="AD509" s="480"/>
      <c r="AE509" s="480"/>
      <c r="AF509" s="480"/>
      <c r="AG509" s="480"/>
      <c r="AM509" s="5"/>
      <c r="AN509" s="5"/>
    </row>
    <row r="510" spans="1:40" ht="31.5" x14ac:dyDescent="0.25">
      <c r="A510" s="367">
        <v>70</v>
      </c>
      <c r="B510" s="386" t="str">
        <f t="shared" si="40"/>
        <v/>
      </c>
      <c r="C510" s="387" t="str">
        <f ca="1">TEXT(IFERROR(INDEX('Overview - Section A'!$A$38:$A$45,MATCH(G510,'Overview - Section A'!$U$38:$U$45,0)),""),"d-mmm-yy") &amp;" to " &amp; TEXT(IFERROR(INDEX('Overview - Section A'!$E$38:$E$45,MATCH(G510,'Overview - Section A'!$U$38:$U$45,0)),""),"d-mmm-yy")</f>
        <v>1-Jul-19 to 31-Dec-19</v>
      </c>
      <c r="D510" s="483"/>
      <c r="E510" s="483"/>
      <c r="F510" s="484" t="str">
        <f t="shared" si="41"/>
        <v/>
      </c>
      <c r="G510" s="485" t="s">
        <v>411</v>
      </c>
      <c r="H510" s="485"/>
      <c r="I510" s="486" t="b">
        <f t="shared" si="42"/>
        <v>1</v>
      </c>
      <c r="J510" s="486" t="b">
        <f t="shared" si="43"/>
        <v>0</v>
      </c>
      <c r="K510" s="486" t="str">
        <f t="shared" si="44"/>
        <v>a1N36000002QbbvEAC</v>
      </c>
      <c r="L510" s="487" t="str">
        <f t="shared" ca="1" si="45"/>
        <v>701-Jul-19 to 31-Dec-19</v>
      </c>
      <c r="M510" s="488" t="s">
        <v>1544</v>
      </c>
      <c r="N510" s="479"/>
      <c r="O510" s="129"/>
      <c r="P510" s="129"/>
      <c r="Q510" s="129"/>
      <c r="AD510" s="480"/>
      <c r="AE510" s="480"/>
      <c r="AF510" s="480"/>
      <c r="AG510" s="480"/>
      <c r="AM510" s="5"/>
      <c r="AN510" s="5"/>
    </row>
    <row r="511" spans="1:40" ht="31.5" x14ac:dyDescent="0.25">
      <c r="A511" s="367">
        <v>70</v>
      </c>
      <c r="B511" s="386" t="str">
        <f t="shared" si="40"/>
        <v/>
      </c>
      <c r="C511" s="387" t="str">
        <f ca="1">TEXT(IFERROR(INDEX('Overview - Section A'!$A$38:$A$45,MATCH(G511,'Overview - Section A'!$U$38:$U$45,0)),""),"d-mmm-yy") &amp;" to " &amp; TEXT(IFERROR(INDEX('Overview - Section A'!$E$38:$E$45,MATCH(G511,'Overview - Section A'!$U$38:$U$45,0)),""),"d-mmm-yy")</f>
        <v>1-Jan-20 to 30-Jun-20</v>
      </c>
      <c r="D511" s="483"/>
      <c r="E511" s="483"/>
      <c r="F511" s="484" t="str">
        <f t="shared" si="41"/>
        <v/>
      </c>
      <c r="G511" s="485" t="s">
        <v>413</v>
      </c>
      <c r="H511" s="485"/>
      <c r="I511" s="486" t="b">
        <f t="shared" si="42"/>
        <v>1</v>
      </c>
      <c r="J511" s="486" t="b">
        <f t="shared" si="43"/>
        <v>0</v>
      </c>
      <c r="K511" s="486" t="str">
        <f t="shared" si="44"/>
        <v>a1N36000002QbbvEAC</v>
      </c>
      <c r="L511" s="487" t="str">
        <f t="shared" ca="1" si="45"/>
        <v>701-Jan-20 to 30-Jun-20</v>
      </c>
      <c r="M511" s="488" t="s">
        <v>1545</v>
      </c>
      <c r="N511" s="479"/>
      <c r="O511" s="129"/>
      <c r="P511" s="129"/>
      <c r="Q511" s="129"/>
      <c r="AD511" s="480"/>
      <c r="AE511" s="480"/>
      <c r="AF511" s="480"/>
      <c r="AG511" s="480"/>
      <c r="AM511" s="5"/>
      <c r="AN511" s="5"/>
    </row>
    <row r="512" spans="1:40" ht="31.5" x14ac:dyDescent="0.25">
      <c r="A512" s="367">
        <v>70</v>
      </c>
      <c r="B512" s="386" t="str">
        <f t="shared" si="40"/>
        <v/>
      </c>
      <c r="C512" s="387" t="str">
        <f ca="1">TEXT(IFERROR(INDEX('Overview - Section A'!$A$38:$A$45,MATCH(G512,'Overview - Section A'!$U$38:$U$45,0)),""),"d-mmm-yy") &amp;" to " &amp; TEXT(IFERROR(INDEX('Overview - Section A'!$E$38:$E$45,MATCH(G512,'Overview - Section A'!$U$38:$U$45,0)),""),"d-mmm-yy")</f>
        <v>1-Jul-20 to 31-Dec-20</v>
      </c>
      <c r="D512" s="483"/>
      <c r="E512" s="483"/>
      <c r="F512" s="484" t="str">
        <f t="shared" si="41"/>
        <v/>
      </c>
      <c r="G512" s="485" t="s">
        <v>415</v>
      </c>
      <c r="H512" s="485"/>
      <c r="I512" s="486" t="b">
        <f t="shared" si="42"/>
        <v>1</v>
      </c>
      <c r="J512" s="486" t="b">
        <f t="shared" si="43"/>
        <v>0</v>
      </c>
      <c r="K512" s="486" t="str">
        <f t="shared" si="44"/>
        <v>a1N36000002QbbvEAC</v>
      </c>
      <c r="L512" s="487" t="str">
        <f t="shared" ca="1" si="45"/>
        <v>701-Jul-20 to 31-Dec-20</v>
      </c>
      <c r="M512" s="488" t="s">
        <v>1546</v>
      </c>
      <c r="N512" s="479"/>
      <c r="O512" s="129"/>
      <c r="P512" s="129"/>
      <c r="Q512" s="129"/>
      <c r="AD512" s="480"/>
      <c r="AE512" s="480"/>
      <c r="AF512" s="480"/>
      <c r="AG512" s="480"/>
      <c r="AM512" s="5"/>
      <c r="AN512" s="5"/>
    </row>
    <row r="513" spans="1:40" ht="31.5" x14ac:dyDescent="0.25">
      <c r="A513" s="367">
        <v>70</v>
      </c>
      <c r="B513" s="386" t="str">
        <f t="shared" si="40"/>
        <v/>
      </c>
      <c r="C513" s="387" t="str">
        <f ca="1">TEXT(IFERROR(INDEX('Overview - Section A'!$A$38:$A$45,MATCH(G513,'Overview - Section A'!$U$38:$U$45,0)),""),"d-mmm-yy") &amp;" to " &amp; TEXT(IFERROR(INDEX('Overview - Section A'!$E$38:$E$45,MATCH(G513,'Overview - Section A'!$U$38:$U$45,0)),""),"d-mmm-yy")</f>
        <v>1-Jan-21 to 30-Jun-21</v>
      </c>
      <c r="D513" s="483"/>
      <c r="E513" s="483"/>
      <c r="F513" s="484" t="str">
        <f t="shared" si="41"/>
        <v/>
      </c>
      <c r="G513" s="485" t="s">
        <v>417</v>
      </c>
      <c r="H513" s="485"/>
      <c r="I513" s="486" t="b">
        <f t="shared" si="42"/>
        <v>1</v>
      </c>
      <c r="J513" s="486" t="b">
        <f t="shared" si="43"/>
        <v>0</v>
      </c>
      <c r="K513" s="486" t="str">
        <f t="shared" si="44"/>
        <v>a1N36000002QbbvEAC</v>
      </c>
      <c r="L513" s="487" t="str">
        <f t="shared" ca="1" si="45"/>
        <v>701-Jan-21 to 30-Jun-21</v>
      </c>
      <c r="M513" s="488" t="s">
        <v>1547</v>
      </c>
      <c r="N513" s="479"/>
      <c r="O513" s="129"/>
      <c r="P513" s="129"/>
      <c r="Q513" s="129"/>
      <c r="AD513" s="480"/>
      <c r="AE513" s="480"/>
      <c r="AF513" s="480"/>
      <c r="AG513" s="480"/>
      <c r="AM513" s="5"/>
      <c r="AN513" s="5"/>
    </row>
    <row r="514" spans="1:40" ht="31.5" x14ac:dyDescent="0.25">
      <c r="A514" s="367">
        <v>71</v>
      </c>
      <c r="B514" s="386" t="str">
        <f t="shared" si="40"/>
        <v/>
      </c>
      <c r="C514" s="387" t="str">
        <f ca="1">TEXT(IFERROR(INDEX('Overview - Section A'!$A$38:$A$45,MATCH(G514,'Overview - Section A'!$U$38:$U$45,0)),""),"d-mmm-yy") &amp;" to " &amp; TEXT(IFERROR(INDEX('Overview - Section A'!$E$38:$E$45,MATCH(G514,'Overview - Section A'!$U$38:$U$45,0)),""),"d-mmm-yy")</f>
        <v>1-Jul-18 to 31-Dec-18</v>
      </c>
      <c r="D514" s="483"/>
      <c r="E514" s="483"/>
      <c r="F514" s="484" t="str">
        <f t="shared" si="41"/>
        <v/>
      </c>
      <c r="G514" s="485" t="s">
        <v>407</v>
      </c>
      <c r="H514" s="485"/>
      <c r="I514" s="486" t="b">
        <f t="shared" si="42"/>
        <v>1</v>
      </c>
      <c r="J514" s="486" t="b">
        <f t="shared" si="43"/>
        <v>0</v>
      </c>
      <c r="K514" s="486" t="str">
        <f t="shared" si="44"/>
        <v>a1N36000002QbbwEAC</v>
      </c>
      <c r="L514" s="487" t="str">
        <f t="shared" ca="1" si="45"/>
        <v>711-Jul-18 to 31-Dec-18</v>
      </c>
      <c r="M514" s="488" t="s">
        <v>1548</v>
      </c>
      <c r="N514" s="479"/>
      <c r="O514" s="129"/>
      <c r="P514" s="129"/>
      <c r="Q514" s="129"/>
      <c r="AD514" s="480"/>
      <c r="AE514" s="480"/>
      <c r="AF514" s="480"/>
      <c r="AG514" s="480"/>
      <c r="AM514" s="5"/>
      <c r="AN514" s="5"/>
    </row>
    <row r="515" spans="1:40" ht="31.5" x14ac:dyDescent="0.25">
      <c r="A515" s="367">
        <v>71</v>
      </c>
      <c r="B515" s="386" t="str">
        <f t="shared" si="40"/>
        <v/>
      </c>
      <c r="C515" s="387" t="str">
        <f ca="1">TEXT(IFERROR(INDEX('Overview - Section A'!$A$38:$A$45,MATCH(G515,'Overview - Section A'!$U$38:$U$45,0)),""),"d-mmm-yy") &amp;" to " &amp; TEXT(IFERROR(INDEX('Overview - Section A'!$E$38:$E$45,MATCH(G515,'Overview - Section A'!$U$38:$U$45,0)),""),"d-mmm-yy")</f>
        <v>1-Jan-19 to 30-Jun-19</v>
      </c>
      <c r="D515" s="483"/>
      <c r="E515" s="483"/>
      <c r="F515" s="484" t="str">
        <f t="shared" si="41"/>
        <v/>
      </c>
      <c r="G515" s="485" t="s">
        <v>409</v>
      </c>
      <c r="H515" s="485"/>
      <c r="I515" s="486" t="b">
        <f t="shared" si="42"/>
        <v>1</v>
      </c>
      <c r="J515" s="486" t="b">
        <f t="shared" si="43"/>
        <v>0</v>
      </c>
      <c r="K515" s="486" t="str">
        <f t="shared" si="44"/>
        <v>a1N36000002QbbwEAC</v>
      </c>
      <c r="L515" s="487" t="str">
        <f t="shared" ca="1" si="45"/>
        <v>711-Jan-19 to 30-Jun-19</v>
      </c>
      <c r="M515" s="488" t="s">
        <v>1549</v>
      </c>
      <c r="N515" s="479"/>
      <c r="O515" s="129"/>
      <c r="P515" s="129"/>
      <c r="Q515" s="129"/>
      <c r="AD515" s="480"/>
      <c r="AE515" s="480"/>
      <c r="AF515" s="480"/>
      <c r="AG515" s="480"/>
      <c r="AM515" s="5"/>
      <c r="AN515" s="5"/>
    </row>
    <row r="516" spans="1:40" ht="31.5" x14ac:dyDescent="0.25">
      <c r="A516" s="367">
        <v>71</v>
      </c>
      <c r="B516" s="386" t="str">
        <f t="shared" si="40"/>
        <v/>
      </c>
      <c r="C516" s="387" t="str">
        <f ca="1">TEXT(IFERROR(INDEX('Overview - Section A'!$A$38:$A$45,MATCH(G516,'Overview - Section A'!$U$38:$U$45,0)),""),"d-mmm-yy") &amp;" to " &amp; TEXT(IFERROR(INDEX('Overview - Section A'!$E$38:$E$45,MATCH(G516,'Overview - Section A'!$U$38:$U$45,0)),""),"d-mmm-yy")</f>
        <v>1-Jul-19 to 31-Dec-19</v>
      </c>
      <c r="D516" s="483"/>
      <c r="E516" s="483"/>
      <c r="F516" s="484" t="str">
        <f t="shared" si="41"/>
        <v/>
      </c>
      <c r="G516" s="485" t="s">
        <v>411</v>
      </c>
      <c r="H516" s="485"/>
      <c r="I516" s="486" t="b">
        <f t="shared" si="42"/>
        <v>1</v>
      </c>
      <c r="J516" s="486" t="b">
        <f t="shared" si="43"/>
        <v>0</v>
      </c>
      <c r="K516" s="486" t="str">
        <f t="shared" si="44"/>
        <v>a1N36000002QbbwEAC</v>
      </c>
      <c r="L516" s="487" t="str">
        <f t="shared" ca="1" si="45"/>
        <v>711-Jul-19 to 31-Dec-19</v>
      </c>
      <c r="M516" s="488" t="s">
        <v>1550</v>
      </c>
      <c r="N516" s="479"/>
      <c r="O516" s="129"/>
      <c r="P516" s="129"/>
      <c r="Q516" s="129"/>
      <c r="AD516" s="480"/>
      <c r="AE516" s="480"/>
      <c r="AF516" s="480"/>
      <c r="AG516" s="480"/>
      <c r="AM516" s="5"/>
      <c r="AN516" s="5"/>
    </row>
    <row r="517" spans="1:40" ht="31.5" x14ac:dyDescent="0.25">
      <c r="A517" s="367">
        <v>71</v>
      </c>
      <c r="B517" s="386" t="str">
        <f t="shared" si="40"/>
        <v/>
      </c>
      <c r="C517" s="387" t="str">
        <f ca="1">TEXT(IFERROR(INDEX('Overview - Section A'!$A$38:$A$45,MATCH(G517,'Overview - Section A'!$U$38:$U$45,0)),""),"d-mmm-yy") &amp;" to " &amp; TEXT(IFERROR(INDEX('Overview - Section A'!$E$38:$E$45,MATCH(G517,'Overview - Section A'!$U$38:$U$45,0)),""),"d-mmm-yy")</f>
        <v>1-Jan-20 to 30-Jun-20</v>
      </c>
      <c r="D517" s="483"/>
      <c r="E517" s="483"/>
      <c r="F517" s="484" t="str">
        <f t="shared" si="41"/>
        <v/>
      </c>
      <c r="G517" s="485" t="s">
        <v>413</v>
      </c>
      <c r="H517" s="485"/>
      <c r="I517" s="486" t="b">
        <f t="shared" si="42"/>
        <v>1</v>
      </c>
      <c r="J517" s="486" t="b">
        <f t="shared" si="43"/>
        <v>0</v>
      </c>
      <c r="K517" s="486" t="str">
        <f t="shared" si="44"/>
        <v>a1N36000002QbbwEAC</v>
      </c>
      <c r="L517" s="487" t="str">
        <f t="shared" ca="1" si="45"/>
        <v>711-Jan-20 to 30-Jun-20</v>
      </c>
      <c r="M517" s="488" t="s">
        <v>1551</v>
      </c>
      <c r="N517" s="479"/>
      <c r="O517" s="129"/>
      <c r="P517" s="129"/>
      <c r="Q517" s="129"/>
      <c r="AD517" s="480"/>
      <c r="AE517" s="480"/>
      <c r="AF517" s="480"/>
      <c r="AG517" s="480"/>
      <c r="AM517" s="5"/>
      <c r="AN517" s="5"/>
    </row>
    <row r="518" spans="1:40" ht="31.5" x14ac:dyDescent="0.25">
      <c r="A518" s="367">
        <v>71</v>
      </c>
      <c r="B518" s="386" t="str">
        <f t="shared" si="40"/>
        <v/>
      </c>
      <c r="C518" s="387" t="str">
        <f ca="1">TEXT(IFERROR(INDEX('Overview - Section A'!$A$38:$A$45,MATCH(G518,'Overview - Section A'!$U$38:$U$45,0)),""),"d-mmm-yy") &amp;" to " &amp; TEXT(IFERROR(INDEX('Overview - Section A'!$E$38:$E$45,MATCH(G518,'Overview - Section A'!$U$38:$U$45,0)),""),"d-mmm-yy")</f>
        <v>1-Jul-20 to 31-Dec-20</v>
      </c>
      <c r="D518" s="483"/>
      <c r="E518" s="483"/>
      <c r="F518" s="484" t="str">
        <f t="shared" si="41"/>
        <v/>
      </c>
      <c r="G518" s="485" t="s">
        <v>415</v>
      </c>
      <c r="H518" s="485"/>
      <c r="I518" s="486" t="b">
        <f t="shared" si="42"/>
        <v>1</v>
      </c>
      <c r="J518" s="486" t="b">
        <f t="shared" si="43"/>
        <v>0</v>
      </c>
      <c r="K518" s="486" t="str">
        <f t="shared" si="44"/>
        <v>a1N36000002QbbwEAC</v>
      </c>
      <c r="L518" s="487" t="str">
        <f t="shared" ca="1" si="45"/>
        <v>711-Jul-20 to 31-Dec-20</v>
      </c>
      <c r="M518" s="488" t="s">
        <v>1552</v>
      </c>
      <c r="N518" s="479"/>
      <c r="O518" s="129"/>
      <c r="P518" s="129"/>
      <c r="Q518" s="129"/>
      <c r="AD518" s="480"/>
      <c r="AE518" s="480"/>
      <c r="AF518" s="480"/>
      <c r="AG518" s="480"/>
      <c r="AM518" s="5"/>
      <c r="AN518" s="5"/>
    </row>
    <row r="519" spans="1:40" ht="31.5" x14ac:dyDescent="0.25">
      <c r="A519" s="367">
        <v>71</v>
      </c>
      <c r="B519" s="386" t="str">
        <f t="shared" si="40"/>
        <v/>
      </c>
      <c r="C519" s="387" t="str">
        <f ca="1">TEXT(IFERROR(INDEX('Overview - Section A'!$A$38:$A$45,MATCH(G519,'Overview - Section A'!$U$38:$U$45,0)),""),"d-mmm-yy") &amp;" to " &amp; TEXT(IFERROR(INDEX('Overview - Section A'!$E$38:$E$45,MATCH(G519,'Overview - Section A'!$U$38:$U$45,0)),""),"d-mmm-yy")</f>
        <v>1-Jan-21 to 30-Jun-21</v>
      </c>
      <c r="D519" s="483"/>
      <c r="E519" s="483"/>
      <c r="F519" s="484" t="str">
        <f t="shared" si="41"/>
        <v/>
      </c>
      <c r="G519" s="485" t="s">
        <v>417</v>
      </c>
      <c r="H519" s="485"/>
      <c r="I519" s="486" t="b">
        <f t="shared" si="42"/>
        <v>1</v>
      </c>
      <c r="J519" s="486" t="b">
        <f t="shared" si="43"/>
        <v>0</v>
      </c>
      <c r="K519" s="486" t="str">
        <f t="shared" si="44"/>
        <v>a1N36000002QbbwEAC</v>
      </c>
      <c r="L519" s="487" t="str">
        <f t="shared" ca="1" si="45"/>
        <v>711-Jan-21 to 30-Jun-21</v>
      </c>
      <c r="M519" s="488" t="s">
        <v>1553</v>
      </c>
      <c r="N519" s="479"/>
      <c r="O519" s="129"/>
      <c r="P519" s="129"/>
      <c r="Q519" s="129"/>
      <c r="AD519" s="480"/>
      <c r="AE519" s="480"/>
      <c r="AF519" s="480"/>
      <c r="AG519" s="480"/>
      <c r="AM519" s="5"/>
      <c r="AN519" s="5"/>
    </row>
    <row r="520" spans="1:40" ht="31.5" x14ac:dyDescent="0.25">
      <c r="A520" s="367">
        <v>72</v>
      </c>
      <c r="B520" s="386" t="str">
        <f t="shared" si="40"/>
        <v/>
      </c>
      <c r="C520" s="387" t="str">
        <f ca="1">TEXT(IFERROR(INDEX('Overview - Section A'!$A$38:$A$45,MATCH(G520,'Overview - Section A'!$U$38:$U$45,0)),""),"d-mmm-yy") &amp;" to " &amp; TEXT(IFERROR(INDEX('Overview - Section A'!$E$38:$E$45,MATCH(G520,'Overview - Section A'!$U$38:$U$45,0)),""),"d-mmm-yy")</f>
        <v>1-Jul-18 to 31-Dec-18</v>
      </c>
      <c r="D520" s="483"/>
      <c r="E520" s="483"/>
      <c r="F520" s="484" t="str">
        <f t="shared" si="41"/>
        <v/>
      </c>
      <c r="G520" s="485" t="s">
        <v>407</v>
      </c>
      <c r="H520" s="485"/>
      <c r="I520" s="486" t="b">
        <f t="shared" si="42"/>
        <v>1</v>
      </c>
      <c r="J520" s="486" t="b">
        <f t="shared" si="43"/>
        <v>0</v>
      </c>
      <c r="K520" s="486" t="str">
        <f t="shared" si="44"/>
        <v>a1N36000002QbbxEAC</v>
      </c>
      <c r="L520" s="487" t="str">
        <f t="shared" ca="1" si="45"/>
        <v>721-Jul-18 to 31-Dec-18</v>
      </c>
      <c r="M520" s="488" t="s">
        <v>1554</v>
      </c>
      <c r="N520" s="479"/>
      <c r="O520" s="129"/>
      <c r="P520" s="129"/>
      <c r="Q520" s="129"/>
      <c r="AD520" s="480"/>
      <c r="AE520" s="480"/>
      <c r="AF520" s="480"/>
      <c r="AG520" s="480"/>
      <c r="AM520" s="5"/>
      <c r="AN520" s="5"/>
    </row>
    <row r="521" spans="1:40" ht="31.5" x14ac:dyDescent="0.25">
      <c r="A521" s="367">
        <v>72</v>
      </c>
      <c r="B521" s="386" t="str">
        <f t="shared" si="40"/>
        <v/>
      </c>
      <c r="C521" s="387" t="str">
        <f ca="1">TEXT(IFERROR(INDEX('Overview - Section A'!$A$38:$A$45,MATCH(G521,'Overview - Section A'!$U$38:$U$45,0)),""),"d-mmm-yy") &amp;" to " &amp; TEXT(IFERROR(INDEX('Overview - Section A'!$E$38:$E$45,MATCH(G521,'Overview - Section A'!$U$38:$U$45,0)),""),"d-mmm-yy")</f>
        <v>1-Jan-19 to 30-Jun-19</v>
      </c>
      <c r="D521" s="483"/>
      <c r="E521" s="483"/>
      <c r="F521" s="484" t="str">
        <f t="shared" si="41"/>
        <v/>
      </c>
      <c r="G521" s="485" t="s">
        <v>409</v>
      </c>
      <c r="H521" s="485"/>
      <c r="I521" s="486" t="b">
        <f t="shared" si="42"/>
        <v>1</v>
      </c>
      <c r="J521" s="486" t="b">
        <f t="shared" si="43"/>
        <v>0</v>
      </c>
      <c r="K521" s="486" t="str">
        <f t="shared" si="44"/>
        <v>a1N36000002QbbxEAC</v>
      </c>
      <c r="L521" s="487" t="str">
        <f t="shared" ca="1" si="45"/>
        <v>721-Jan-19 to 30-Jun-19</v>
      </c>
      <c r="M521" s="488" t="s">
        <v>1555</v>
      </c>
      <c r="N521" s="479"/>
      <c r="O521" s="129"/>
      <c r="P521" s="129"/>
      <c r="Q521" s="129"/>
      <c r="AD521" s="480"/>
      <c r="AE521" s="480"/>
      <c r="AF521" s="480"/>
      <c r="AG521" s="480"/>
      <c r="AM521" s="5"/>
      <c r="AN521" s="5"/>
    </row>
    <row r="522" spans="1:40" ht="31.5" x14ac:dyDescent="0.25">
      <c r="A522" s="367">
        <v>72</v>
      </c>
      <c r="B522" s="386" t="str">
        <f t="shared" si="40"/>
        <v/>
      </c>
      <c r="C522" s="387" t="str">
        <f ca="1">TEXT(IFERROR(INDEX('Overview - Section A'!$A$38:$A$45,MATCH(G522,'Overview - Section A'!$U$38:$U$45,0)),""),"d-mmm-yy") &amp;" to " &amp; TEXT(IFERROR(INDEX('Overview - Section A'!$E$38:$E$45,MATCH(G522,'Overview - Section A'!$U$38:$U$45,0)),""),"d-mmm-yy")</f>
        <v>1-Jul-19 to 31-Dec-19</v>
      </c>
      <c r="D522" s="483"/>
      <c r="E522" s="483"/>
      <c r="F522" s="484" t="str">
        <f t="shared" si="41"/>
        <v/>
      </c>
      <c r="G522" s="485" t="s">
        <v>411</v>
      </c>
      <c r="H522" s="485"/>
      <c r="I522" s="486" t="b">
        <f t="shared" si="42"/>
        <v>1</v>
      </c>
      <c r="J522" s="486" t="b">
        <f t="shared" si="43"/>
        <v>0</v>
      </c>
      <c r="K522" s="486" t="str">
        <f t="shared" si="44"/>
        <v>a1N36000002QbbxEAC</v>
      </c>
      <c r="L522" s="487" t="str">
        <f t="shared" ca="1" si="45"/>
        <v>721-Jul-19 to 31-Dec-19</v>
      </c>
      <c r="M522" s="488" t="s">
        <v>1556</v>
      </c>
      <c r="N522" s="479"/>
      <c r="O522" s="129"/>
      <c r="P522" s="129"/>
      <c r="Q522" s="129"/>
      <c r="AD522" s="480"/>
      <c r="AE522" s="480"/>
      <c r="AF522" s="480"/>
      <c r="AG522" s="480"/>
      <c r="AM522" s="5"/>
      <c r="AN522" s="5"/>
    </row>
    <row r="523" spans="1:40" ht="31.5" x14ac:dyDescent="0.25">
      <c r="A523" s="367">
        <v>72</v>
      </c>
      <c r="B523" s="386" t="str">
        <f t="shared" si="40"/>
        <v/>
      </c>
      <c r="C523" s="387" t="str">
        <f ca="1">TEXT(IFERROR(INDEX('Overview - Section A'!$A$38:$A$45,MATCH(G523,'Overview - Section A'!$U$38:$U$45,0)),""),"d-mmm-yy") &amp;" to " &amp; TEXT(IFERROR(INDEX('Overview - Section A'!$E$38:$E$45,MATCH(G523,'Overview - Section A'!$U$38:$U$45,0)),""),"d-mmm-yy")</f>
        <v>1-Jan-20 to 30-Jun-20</v>
      </c>
      <c r="D523" s="483"/>
      <c r="E523" s="483"/>
      <c r="F523" s="484" t="str">
        <f t="shared" si="41"/>
        <v/>
      </c>
      <c r="G523" s="485" t="s">
        <v>413</v>
      </c>
      <c r="H523" s="485"/>
      <c r="I523" s="486" t="b">
        <f t="shared" si="42"/>
        <v>1</v>
      </c>
      <c r="J523" s="486" t="b">
        <f t="shared" si="43"/>
        <v>0</v>
      </c>
      <c r="K523" s="486" t="str">
        <f t="shared" si="44"/>
        <v>a1N36000002QbbxEAC</v>
      </c>
      <c r="L523" s="487" t="str">
        <f t="shared" ca="1" si="45"/>
        <v>721-Jan-20 to 30-Jun-20</v>
      </c>
      <c r="M523" s="488" t="s">
        <v>1557</v>
      </c>
      <c r="N523" s="479"/>
      <c r="O523" s="129"/>
      <c r="P523" s="129"/>
      <c r="Q523" s="129"/>
      <c r="AD523" s="480"/>
      <c r="AE523" s="480"/>
      <c r="AF523" s="480"/>
      <c r="AG523" s="480"/>
      <c r="AM523" s="5"/>
      <c r="AN523" s="5"/>
    </row>
    <row r="524" spans="1:40" ht="31.5" x14ac:dyDescent="0.25">
      <c r="A524" s="367">
        <v>72</v>
      </c>
      <c r="B524" s="386" t="str">
        <f t="shared" si="40"/>
        <v/>
      </c>
      <c r="C524" s="387" t="str">
        <f ca="1">TEXT(IFERROR(INDEX('Overview - Section A'!$A$38:$A$45,MATCH(G524,'Overview - Section A'!$U$38:$U$45,0)),""),"d-mmm-yy") &amp;" to " &amp; TEXT(IFERROR(INDEX('Overview - Section A'!$E$38:$E$45,MATCH(G524,'Overview - Section A'!$U$38:$U$45,0)),""),"d-mmm-yy")</f>
        <v>1-Jul-20 to 31-Dec-20</v>
      </c>
      <c r="D524" s="483"/>
      <c r="E524" s="483"/>
      <c r="F524" s="484" t="str">
        <f t="shared" si="41"/>
        <v/>
      </c>
      <c r="G524" s="485" t="s">
        <v>415</v>
      </c>
      <c r="H524" s="485"/>
      <c r="I524" s="486" t="b">
        <f t="shared" si="42"/>
        <v>1</v>
      </c>
      <c r="J524" s="486" t="b">
        <f t="shared" si="43"/>
        <v>0</v>
      </c>
      <c r="K524" s="486" t="str">
        <f t="shared" si="44"/>
        <v>a1N36000002QbbxEAC</v>
      </c>
      <c r="L524" s="487" t="str">
        <f t="shared" ca="1" si="45"/>
        <v>721-Jul-20 to 31-Dec-20</v>
      </c>
      <c r="M524" s="488" t="s">
        <v>1558</v>
      </c>
      <c r="N524" s="479"/>
      <c r="O524" s="129"/>
      <c r="P524" s="129"/>
      <c r="Q524" s="129"/>
      <c r="AD524" s="480"/>
      <c r="AE524" s="480"/>
      <c r="AF524" s="480"/>
      <c r="AG524" s="480"/>
      <c r="AM524" s="5"/>
      <c r="AN524" s="5"/>
    </row>
    <row r="525" spans="1:40" ht="31.5" x14ac:dyDescent="0.25">
      <c r="A525" s="367">
        <v>72</v>
      </c>
      <c r="B525" s="386" t="str">
        <f t="shared" si="40"/>
        <v/>
      </c>
      <c r="C525" s="387" t="str">
        <f ca="1">TEXT(IFERROR(INDEX('Overview - Section A'!$A$38:$A$45,MATCH(G525,'Overview - Section A'!$U$38:$U$45,0)),""),"d-mmm-yy") &amp;" to " &amp; TEXT(IFERROR(INDEX('Overview - Section A'!$E$38:$E$45,MATCH(G525,'Overview - Section A'!$U$38:$U$45,0)),""),"d-mmm-yy")</f>
        <v>1-Jan-21 to 30-Jun-21</v>
      </c>
      <c r="D525" s="483"/>
      <c r="E525" s="483"/>
      <c r="F525" s="484" t="str">
        <f t="shared" si="41"/>
        <v/>
      </c>
      <c r="G525" s="485" t="s">
        <v>417</v>
      </c>
      <c r="H525" s="485"/>
      <c r="I525" s="486" t="b">
        <f t="shared" si="42"/>
        <v>1</v>
      </c>
      <c r="J525" s="486" t="b">
        <f t="shared" si="43"/>
        <v>0</v>
      </c>
      <c r="K525" s="486" t="str">
        <f t="shared" si="44"/>
        <v>a1N36000002QbbxEAC</v>
      </c>
      <c r="L525" s="487" t="str">
        <f t="shared" ca="1" si="45"/>
        <v>721-Jan-21 to 30-Jun-21</v>
      </c>
      <c r="M525" s="488" t="s">
        <v>1559</v>
      </c>
      <c r="N525" s="479"/>
      <c r="O525" s="129"/>
      <c r="P525" s="129"/>
      <c r="Q525" s="129"/>
      <c r="AD525" s="480"/>
      <c r="AE525" s="480"/>
      <c r="AF525" s="480"/>
      <c r="AG525" s="480"/>
      <c r="AM525" s="5"/>
      <c r="AN525" s="5"/>
    </row>
    <row r="526" spans="1:40" ht="31.5" x14ac:dyDescent="0.25">
      <c r="A526" s="367">
        <v>73</v>
      </c>
      <c r="B526" s="386" t="str">
        <f t="shared" si="40"/>
        <v/>
      </c>
      <c r="C526" s="387" t="str">
        <f ca="1">TEXT(IFERROR(INDEX('Overview - Section A'!$A$38:$A$45,MATCH(G526,'Overview - Section A'!$U$38:$U$45,0)),""),"d-mmm-yy") &amp;" to " &amp; TEXT(IFERROR(INDEX('Overview - Section A'!$E$38:$E$45,MATCH(G526,'Overview - Section A'!$U$38:$U$45,0)),""),"d-mmm-yy")</f>
        <v>1-Jul-18 to 31-Dec-18</v>
      </c>
      <c r="D526" s="483"/>
      <c r="E526" s="483"/>
      <c r="F526" s="484" t="str">
        <f t="shared" si="41"/>
        <v/>
      </c>
      <c r="G526" s="485" t="s">
        <v>407</v>
      </c>
      <c r="H526" s="485"/>
      <c r="I526" s="486" t="b">
        <f t="shared" si="42"/>
        <v>1</v>
      </c>
      <c r="J526" s="486" t="b">
        <f t="shared" si="43"/>
        <v>0</v>
      </c>
      <c r="K526" s="486" t="str">
        <f t="shared" si="44"/>
        <v>a1N36000002QbbyEAC</v>
      </c>
      <c r="L526" s="487" t="str">
        <f t="shared" ca="1" si="45"/>
        <v>731-Jul-18 to 31-Dec-18</v>
      </c>
      <c r="M526" s="488" t="s">
        <v>1560</v>
      </c>
      <c r="N526" s="479"/>
      <c r="O526" s="129"/>
      <c r="P526" s="129"/>
      <c r="Q526" s="129"/>
      <c r="AD526" s="480"/>
      <c r="AE526" s="480"/>
      <c r="AF526" s="480"/>
      <c r="AG526" s="480"/>
      <c r="AM526" s="5"/>
      <c r="AN526" s="5"/>
    </row>
    <row r="527" spans="1:40" ht="31.5" x14ac:dyDescent="0.25">
      <c r="A527" s="367">
        <v>73</v>
      </c>
      <c r="B527" s="386" t="str">
        <f t="shared" si="40"/>
        <v/>
      </c>
      <c r="C527" s="387" t="str">
        <f ca="1">TEXT(IFERROR(INDEX('Overview - Section A'!$A$38:$A$45,MATCH(G527,'Overview - Section A'!$U$38:$U$45,0)),""),"d-mmm-yy") &amp;" to " &amp; TEXT(IFERROR(INDEX('Overview - Section A'!$E$38:$E$45,MATCH(G527,'Overview - Section A'!$U$38:$U$45,0)),""),"d-mmm-yy")</f>
        <v>1-Jan-19 to 30-Jun-19</v>
      </c>
      <c r="D527" s="483"/>
      <c r="E527" s="483"/>
      <c r="F527" s="484" t="str">
        <f t="shared" si="41"/>
        <v/>
      </c>
      <c r="G527" s="485" t="s">
        <v>409</v>
      </c>
      <c r="H527" s="485"/>
      <c r="I527" s="486" t="b">
        <f t="shared" si="42"/>
        <v>1</v>
      </c>
      <c r="J527" s="486" t="b">
        <f t="shared" si="43"/>
        <v>0</v>
      </c>
      <c r="K527" s="486" t="str">
        <f t="shared" si="44"/>
        <v>a1N36000002QbbyEAC</v>
      </c>
      <c r="L527" s="487" t="str">
        <f t="shared" ca="1" si="45"/>
        <v>731-Jan-19 to 30-Jun-19</v>
      </c>
      <c r="M527" s="488" t="s">
        <v>1561</v>
      </c>
      <c r="N527" s="479"/>
      <c r="O527" s="129"/>
      <c r="P527" s="129"/>
      <c r="Q527" s="129"/>
      <c r="AD527" s="480"/>
      <c r="AE527" s="480"/>
      <c r="AF527" s="480"/>
      <c r="AG527" s="480"/>
      <c r="AM527" s="5"/>
      <c r="AN527" s="5"/>
    </row>
    <row r="528" spans="1:40" ht="31.5" x14ac:dyDescent="0.25">
      <c r="A528" s="367">
        <v>73</v>
      </c>
      <c r="B528" s="386" t="str">
        <f t="shared" si="40"/>
        <v/>
      </c>
      <c r="C528" s="387" t="str">
        <f ca="1">TEXT(IFERROR(INDEX('Overview - Section A'!$A$38:$A$45,MATCH(G528,'Overview - Section A'!$U$38:$U$45,0)),""),"d-mmm-yy") &amp;" to " &amp; TEXT(IFERROR(INDEX('Overview - Section A'!$E$38:$E$45,MATCH(G528,'Overview - Section A'!$U$38:$U$45,0)),""),"d-mmm-yy")</f>
        <v>1-Jul-19 to 31-Dec-19</v>
      </c>
      <c r="D528" s="483"/>
      <c r="E528" s="483"/>
      <c r="F528" s="484" t="str">
        <f t="shared" si="41"/>
        <v/>
      </c>
      <c r="G528" s="485" t="s">
        <v>411</v>
      </c>
      <c r="H528" s="485"/>
      <c r="I528" s="486" t="b">
        <f t="shared" si="42"/>
        <v>1</v>
      </c>
      <c r="J528" s="486" t="b">
        <f t="shared" si="43"/>
        <v>0</v>
      </c>
      <c r="K528" s="486" t="str">
        <f t="shared" si="44"/>
        <v>a1N36000002QbbyEAC</v>
      </c>
      <c r="L528" s="487" t="str">
        <f t="shared" ca="1" si="45"/>
        <v>731-Jul-19 to 31-Dec-19</v>
      </c>
      <c r="M528" s="488" t="s">
        <v>1562</v>
      </c>
      <c r="N528" s="479"/>
      <c r="O528" s="129"/>
      <c r="P528" s="129"/>
      <c r="Q528" s="129"/>
      <c r="AD528" s="480"/>
      <c r="AE528" s="480"/>
      <c r="AF528" s="480"/>
      <c r="AG528" s="480"/>
      <c r="AM528" s="5"/>
      <c r="AN528" s="5"/>
    </row>
    <row r="529" spans="1:40" ht="31.5" x14ac:dyDescent="0.25">
      <c r="A529" s="367">
        <v>73</v>
      </c>
      <c r="B529" s="386" t="str">
        <f t="shared" si="40"/>
        <v/>
      </c>
      <c r="C529" s="387" t="str">
        <f ca="1">TEXT(IFERROR(INDEX('Overview - Section A'!$A$38:$A$45,MATCH(G529,'Overview - Section A'!$U$38:$U$45,0)),""),"d-mmm-yy") &amp;" to " &amp; TEXT(IFERROR(INDEX('Overview - Section A'!$E$38:$E$45,MATCH(G529,'Overview - Section A'!$U$38:$U$45,0)),""),"d-mmm-yy")</f>
        <v>1-Jan-20 to 30-Jun-20</v>
      </c>
      <c r="D529" s="483"/>
      <c r="E529" s="483"/>
      <c r="F529" s="484" t="str">
        <f t="shared" si="41"/>
        <v/>
      </c>
      <c r="G529" s="485" t="s">
        <v>413</v>
      </c>
      <c r="H529" s="485"/>
      <c r="I529" s="486" t="b">
        <f t="shared" si="42"/>
        <v>1</v>
      </c>
      <c r="J529" s="486" t="b">
        <f t="shared" si="43"/>
        <v>0</v>
      </c>
      <c r="K529" s="486" t="str">
        <f t="shared" si="44"/>
        <v>a1N36000002QbbyEAC</v>
      </c>
      <c r="L529" s="487" t="str">
        <f t="shared" ca="1" si="45"/>
        <v>731-Jan-20 to 30-Jun-20</v>
      </c>
      <c r="M529" s="488" t="s">
        <v>1563</v>
      </c>
      <c r="N529" s="479"/>
      <c r="O529" s="129"/>
      <c r="P529" s="129"/>
      <c r="Q529" s="129"/>
      <c r="AD529" s="480"/>
      <c r="AE529" s="480"/>
      <c r="AF529" s="480"/>
      <c r="AG529" s="480"/>
      <c r="AM529" s="5"/>
      <c r="AN529" s="5"/>
    </row>
    <row r="530" spans="1:40" ht="31.5" x14ac:dyDescent="0.25">
      <c r="A530" s="367">
        <v>73</v>
      </c>
      <c r="B530" s="386" t="str">
        <f t="shared" si="40"/>
        <v/>
      </c>
      <c r="C530" s="387" t="str">
        <f ca="1">TEXT(IFERROR(INDEX('Overview - Section A'!$A$38:$A$45,MATCH(G530,'Overview - Section A'!$U$38:$U$45,0)),""),"d-mmm-yy") &amp;" to " &amp; TEXT(IFERROR(INDEX('Overview - Section A'!$E$38:$E$45,MATCH(G530,'Overview - Section A'!$U$38:$U$45,0)),""),"d-mmm-yy")</f>
        <v>1-Jul-20 to 31-Dec-20</v>
      </c>
      <c r="D530" s="483"/>
      <c r="E530" s="483"/>
      <c r="F530" s="484" t="str">
        <f t="shared" si="41"/>
        <v/>
      </c>
      <c r="G530" s="485" t="s">
        <v>415</v>
      </c>
      <c r="H530" s="485"/>
      <c r="I530" s="486" t="b">
        <f t="shared" si="42"/>
        <v>1</v>
      </c>
      <c r="J530" s="486" t="b">
        <f t="shared" si="43"/>
        <v>0</v>
      </c>
      <c r="K530" s="486" t="str">
        <f t="shared" si="44"/>
        <v>a1N36000002QbbyEAC</v>
      </c>
      <c r="L530" s="487" t="str">
        <f t="shared" ca="1" si="45"/>
        <v>731-Jul-20 to 31-Dec-20</v>
      </c>
      <c r="M530" s="488" t="s">
        <v>1564</v>
      </c>
      <c r="N530" s="479"/>
      <c r="O530" s="129"/>
      <c r="P530" s="129"/>
      <c r="Q530" s="129"/>
      <c r="AD530" s="480"/>
      <c r="AE530" s="480"/>
      <c r="AF530" s="480"/>
      <c r="AG530" s="480"/>
      <c r="AM530" s="5"/>
      <c r="AN530" s="5"/>
    </row>
    <row r="531" spans="1:40" ht="31.5" x14ac:dyDescent="0.25">
      <c r="A531" s="367">
        <v>73</v>
      </c>
      <c r="B531" s="386" t="str">
        <f t="shared" si="40"/>
        <v/>
      </c>
      <c r="C531" s="387" t="str">
        <f ca="1">TEXT(IFERROR(INDEX('Overview - Section A'!$A$38:$A$45,MATCH(G531,'Overview - Section A'!$U$38:$U$45,0)),""),"d-mmm-yy") &amp;" to " &amp; TEXT(IFERROR(INDEX('Overview - Section A'!$E$38:$E$45,MATCH(G531,'Overview - Section A'!$U$38:$U$45,0)),""),"d-mmm-yy")</f>
        <v>1-Jan-21 to 30-Jun-21</v>
      </c>
      <c r="D531" s="483"/>
      <c r="E531" s="483"/>
      <c r="F531" s="484" t="str">
        <f t="shared" si="41"/>
        <v/>
      </c>
      <c r="G531" s="485" t="s">
        <v>417</v>
      </c>
      <c r="H531" s="485"/>
      <c r="I531" s="486" t="b">
        <f t="shared" si="42"/>
        <v>1</v>
      </c>
      <c r="J531" s="486" t="b">
        <f t="shared" si="43"/>
        <v>0</v>
      </c>
      <c r="K531" s="486" t="str">
        <f t="shared" si="44"/>
        <v>a1N36000002QbbyEAC</v>
      </c>
      <c r="L531" s="487" t="str">
        <f t="shared" ca="1" si="45"/>
        <v>731-Jan-21 to 30-Jun-21</v>
      </c>
      <c r="M531" s="488" t="s">
        <v>1565</v>
      </c>
      <c r="N531" s="479"/>
      <c r="O531" s="129"/>
      <c r="P531" s="129"/>
      <c r="Q531" s="129"/>
      <c r="AD531" s="480"/>
      <c r="AE531" s="480"/>
      <c r="AF531" s="480"/>
      <c r="AG531" s="480"/>
      <c r="AM531" s="5"/>
      <c r="AN531" s="5"/>
    </row>
    <row r="532" spans="1:40" ht="31.5" x14ac:dyDescent="0.25">
      <c r="A532" s="367">
        <v>74</v>
      </c>
      <c r="B532" s="386" t="str">
        <f t="shared" si="40"/>
        <v/>
      </c>
      <c r="C532" s="387" t="str">
        <f ca="1">TEXT(IFERROR(INDEX('Overview - Section A'!$A$38:$A$45,MATCH(G532,'Overview - Section A'!$U$38:$U$45,0)),""),"d-mmm-yy") &amp;" to " &amp; TEXT(IFERROR(INDEX('Overview - Section A'!$E$38:$E$45,MATCH(G532,'Overview - Section A'!$U$38:$U$45,0)),""),"d-mmm-yy")</f>
        <v>1-Jul-18 to 31-Dec-18</v>
      </c>
      <c r="D532" s="483"/>
      <c r="E532" s="483"/>
      <c r="F532" s="484" t="str">
        <f t="shared" si="41"/>
        <v/>
      </c>
      <c r="G532" s="485" t="s">
        <v>407</v>
      </c>
      <c r="H532" s="485"/>
      <c r="I532" s="486" t="b">
        <f t="shared" si="42"/>
        <v>1</v>
      </c>
      <c r="J532" s="486" t="b">
        <f t="shared" si="43"/>
        <v>0</v>
      </c>
      <c r="K532" s="486" t="str">
        <f t="shared" si="44"/>
        <v>a1N36000002QbbzEAC</v>
      </c>
      <c r="L532" s="487" t="str">
        <f t="shared" ca="1" si="45"/>
        <v>741-Jul-18 to 31-Dec-18</v>
      </c>
      <c r="M532" s="488" t="s">
        <v>1566</v>
      </c>
      <c r="N532" s="479"/>
      <c r="O532" s="129"/>
      <c r="P532" s="129"/>
      <c r="Q532" s="129"/>
      <c r="AD532" s="480"/>
      <c r="AE532" s="480"/>
      <c r="AF532" s="480"/>
      <c r="AG532" s="480"/>
      <c r="AM532" s="5"/>
      <c r="AN532" s="5"/>
    </row>
    <row r="533" spans="1:40" ht="31.5" x14ac:dyDescent="0.25">
      <c r="A533" s="367">
        <v>74</v>
      </c>
      <c r="B533" s="386" t="str">
        <f t="shared" si="40"/>
        <v/>
      </c>
      <c r="C533" s="387" t="str">
        <f ca="1">TEXT(IFERROR(INDEX('Overview - Section A'!$A$38:$A$45,MATCH(G533,'Overview - Section A'!$U$38:$U$45,0)),""),"d-mmm-yy") &amp;" to " &amp; TEXT(IFERROR(INDEX('Overview - Section A'!$E$38:$E$45,MATCH(G533,'Overview - Section A'!$U$38:$U$45,0)),""),"d-mmm-yy")</f>
        <v>1-Jan-19 to 30-Jun-19</v>
      </c>
      <c r="D533" s="483"/>
      <c r="E533" s="483"/>
      <c r="F533" s="484" t="str">
        <f t="shared" si="41"/>
        <v/>
      </c>
      <c r="G533" s="485" t="s">
        <v>409</v>
      </c>
      <c r="H533" s="485"/>
      <c r="I533" s="486" t="b">
        <f t="shared" si="42"/>
        <v>1</v>
      </c>
      <c r="J533" s="486" t="b">
        <f t="shared" si="43"/>
        <v>0</v>
      </c>
      <c r="K533" s="486" t="str">
        <f t="shared" si="44"/>
        <v>a1N36000002QbbzEAC</v>
      </c>
      <c r="L533" s="487" t="str">
        <f t="shared" ca="1" si="45"/>
        <v>741-Jan-19 to 30-Jun-19</v>
      </c>
      <c r="M533" s="488" t="s">
        <v>1567</v>
      </c>
      <c r="N533" s="479"/>
      <c r="O533" s="129"/>
      <c r="P533" s="129"/>
      <c r="Q533" s="129"/>
      <c r="AD533" s="480"/>
      <c r="AE533" s="480"/>
      <c r="AF533" s="480"/>
      <c r="AG533" s="480"/>
      <c r="AM533" s="5"/>
      <c r="AN533" s="5"/>
    </row>
    <row r="534" spans="1:40" ht="31.5" x14ac:dyDescent="0.25">
      <c r="A534" s="367">
        <v>74</v>
      </c>
      <c r="B534" s="386" t="str">
        <f t="shared" si="40"/>
        <v/>
      </c>
      <c r="C534" s="387" t="str">
        <f ca="1">TEXT(IFERROR(INDEX('Overview - Section A'!$A$38:$A$45,MATCH(G534,'Overview - Section A'!$U$38:$U$45,0)),""),"d-mmm-yy") &amp;" to " &amp; TEXT(IFERROR(INDEX('Overview - Section A'!$E$38:$E$45,MATCH(G534,'Overview - Section A'!$U$38:$U$45,0)),""),"d-mmm-yy")</f>
        <v>1-Jul-19 to 31-Dec-19</v>
      </c>
      <c r="D534" s="483"/>
      <c r="E534" s="483"/>
      <c r="F534" s="484" t="str">
        <f t="shared" si="41"/>
        <v/>
      </c>
      <c r="G534" s="485" t="s">
        <v>411</v>
      </c>
      <c r="H534" s="485"/>
      <c r="I534" s="486" t="b">
        <f t="shared" si="42"/>
        <v>1</v>
      </c>
      <c r="J534" s="486" t="b">
        <f t="shared" si="43"/>
        <v>0</v>
      </c>
      <c r="K534" s="486" t="str">
        <f t="shared" si="44"/>
        <v>a1N36000002QbbzEAC</v>
      </c>
      <c r="L534" s="487" t="str">
        <f t="shared" ca="1" si="45"/>
        <v>741-Jul-19 to 31-Dec-19</v>
      </c>
      <c r="M534" s="488" t="s">
        <v>1568</v>
      </c>
      <c r="N534" s="479"/>
      <c r="O534" s="129"/>
      <c r="P534" s="129"/>
      <c r="Q534" s="129"/>
      <c r="AD534" s="480"/>
      <c r="AE534" s="480"/>
      <c r="AF534" s="480"/>
      <c r="AG534" s="480"/>
      <c r="AM534" s="5"/>
      <c r="AN534" s="5"/>
    </row>
    <row r="535" spans="1:40" ht="31.5" x14ac:dyDescent="0.25">
      <c r="A535" s="367">
        <v>74</v>
      </c>
      <c r="B535" s="386" t="str">
        <f t="shared" si="40"/>
        <v/>
      </c>
      <c r="C535" s="387" t="str">
        <f ca="1">TEXT(IFERROR(INDEX('Overview - Section A'!$A$38:$A$45,MATCH(G535,'Overview - Section A'!$U$38:$U$45,0)),""),"d-mmm-yy") &amp;" to " &amp; TEXT(IFERROR(INDEX('Overview - Section A'!$E$38:$E$45,MATCH(G535,'Overview - Section A'!$U$38:$U$45,0)),""),"d-mmm-yy")</f>
        <v>1-Jan-20 to 30-Jun-20</v>
      </c>
      <c r="D535" s="483"/>
      <c r="E535" s="483"/>
      <c r="F535" s="484" t="str">
        <f t="shared" si="41"/>
        <v/>
      </c>
      <c r="G535" s="485" t="s">
        <v>413</v>
      </c>
      <c r="H535" s="485"/>
      <c r="I535" s="486" t="b">
        <f t="shared" si="42"/>
        <v>1</v>
      </c>
      <c r="J535" s="486" t="b">
        <f t="shared" si="43"/>
        <v>0</v>
      </c>
      <c r="K535" s="486" t="str">
        <f t="shared" si="44"/>
        <v>a1N36000002QbbzEAC</v>
      </c>
      <c r="L535" s="487" t="str">
        <f t="shared" ca="1" si="45"/>
        <v>741-Jan-20 to 30-Jun-20</v>
      </c>
      <c r="M535" s="488" t="s">
        <v>1569</v>
      </c>
      <c r="N535" s="479"/>
      <c r="O535" s="129"/>
      <c r="P535" s="129"/>
      <c r="Q535" s="129"/>
      <c r="AD535" s="480"/>
      <c r="AE535" s="480"/>
      <c r="AF535" s="480"/>
      <c r="AG535" s="480"/>
      <c r="AM535" s="5"/>
      <c r="AN535" s="5"/>
    </row>
    <row r="536" spans="1:40" ht="31.5" x14ac:dyDescent="0.25">
      <c r="A536" s="367">
        <v>74</v>
      </c>
      <c r="B536" s="386" t="str">
        <f t="shared" si="40"/>
        <v/>
      </c>
      <c r="C536" s="387" t="str">
        <f ca="1">TEXT(IFERROR(INDEX('Overview - Section A'!$A$38:$A$45,MATCH(G536,'Overview - Section A'!$U$38:$U$45,0)),""),"d-mmm-yy") &amp;" to " &amp; TEXT(IFERROR(INDEX('Overview - Section A'!$E$38:$E$45,MATCH(G536,'Overview - Section A'!$U$38:$U$45,0)),""),"d-mmm-yy")</f>
        <v>1-Jul-20 to 31-Dec-20</v>
      </c>
      <c r="D536" s="483"/>
      <c r="E536" s="483"/>
      <c r="F536" s="484" t="str">
        <f t="shared" si="41"/>
        <v/>
      </c>
      <c r="G536" s="485" t="s">
        <v>415</v>
      </c>
      <c r="H536" s="485"/>
      <c r="I536" s="486" t="b">
        <f t="shared" si="42"/>
        <v>1</v>
      </c>
      <c r="J536" s="486" t="b">
        <f t="shared" si="43"/>
        <v>0</v>
      </c>
      <c r="K536" s="486" t="str">
        <f t="shared" si="44"/>
        <v>a1N36000002QbbzEAC</v>
      </c>
      <c r="L536" s="487" t="str">
        <f t="shared" ca="1" si="45"/>
        <v>741-Jul-20 to 31-Dec-20</v>
      </c>
      <c r="M536" s="488" t="s">
        <v>1570</v>
      </c>
      <c r="N536" s="479"/>
      <c r="O536" s="129"/>
      <c r="P536" s="129"/>
      <c r="Q536" s="129"/>
      <c r="AD536" s="480"/>
      <c r="AE536" s="480"/>
      <c r="AF536" s="480"/>
      <c r="AG536" s="480"/>
      <c r="AM536" s="5"/>
      <c r="AN536" s="5"/>
    </row>
    <row r="537" spans="1:40" ht="31.5" x14ac:dyDescent="0.25">
      <c r="A537" s="367">
        <v>74</v>
      </c>
      <c r="B537" s="386" t="str">
        <f t="shared" si="40"/>
        <v/>
      </c>
      <c r="C537" s="387" t="str">
        <f ca="1">TEXT(IFERROR(INDEX('Overview - Section A'!$A$38:$A$45,MATCH(G537,'Overview - Section A'!$U$38:$U$45,0)),""),"d-mmm-yy") &amp;" to " &amp; TEXT(IFERROR(INDEX('Overview - Section A'!$E$38:$E$45,MATCH(G537,'Overview - Section A'!$U$38:$U$45,0)),""),"d-mmm-yy")</f>
        <v>1-Jan-21 to 30-Jun-21</v>
      </c>
      <c r="D537" s="483"/>
      <c r="E537" s="483"/>
      <c r="F537" s="484" t="str">
        <f t="shared" si="41"/>
        <v/>
      </c>
      <c r="G537" s="485" t="s">
        <v>417</v>
      </c>
      <c r="H537" s="485"/>
      <c r="I537" s="486" t="b">
        <f t="shared" si="42"/>
        <v>1</v>
      </c>
      <c r="J537" s="486" t="b">
        <f t="shared" si="43"/>
        <v>0</v>
      </c>
      <c r="K537" s="486" t="str">
        <f t="shared" si="44"/>
        <v>a1N36000002QbbzEAC</v>
      </c>
      <c r="L537" s="487" t="str">
        <f t="shared" ca="1" si="45"/>
        <v>741-Jan-21 to 30-Jun-21</v>
      </c>
      <c r="M537" s="488" t="s">
        <v>1571</v>
      </c>
      <c r="N537" s="479"/>
      <c r="O537" s="129"/>
      <c r="P537" s="129"/>
      <c r="Q537" s="129"/>
      <c r="AD537" s="480"/>
      <c r="AE537" s="480"/>
      <c r="AF537" s="480"/>
      <c r="AG537" s="480"/>
      <c r="AM537" s="5"/>
      <c r="AN537" s="5"/>
    </row>
    <row r="538" spans="1:40" ht="31.5" x14ac:dyDescent="0.25">
      <c r="A538" s="367">
        <v>75</v>
      </c>
      <c r="B538" s="386" t="str">
        <f t="shared" si="40"/>
        <v/>
      </c>
      <c r="C538" s="387" t="str">
        <f ca="1">TEXT(IFERROR(INDEX('Overview - Section A'!$A$38:$A$45,MATCH(G538,'Overview - Section A'!$U$38:$U$45,0)),""),"d-mmm-yy") &amp;" to " &amp; TEXT(IFERROR(INDEX('Overview - Section A'!$E$38:$E$45,MATCH(G538,'Overview - Section A'!$U$38:$U$45,0)),""),"d-mmm-yy")</f>
        <v>1-Jul-18 to 31-Dec-18</v>
      </c>
      <c r="D538" s="483"/>
      <c r="E538" s="483"/>
      <c r="F538" s="484" t="str">
        <f t="shared" si="41"/>
        <v/>
      </c>
      <c r="G538" s="485" t="s">
        <v>407</v>
      </c>
      <c r="H538" s="485"/>
      <c r="I538" s="486" t="b">
        <f t="shared" si="42"/>
        <v>1</v>
      </c>
      <c r="J538" s="486" t="b">
        <f t="shared" si="43"/>
        <v>0</v>
      </c>
      <c r="K538" s="486" t="str">
        <f t="shared" si="44"/>
        <v>a1N36000002Qbc0EAC</v>
      </c>
      <c r="L538" s="487" t="str">
        <f t="shared" ca="1" si="45"/>
        <v>751-Jul-18 to 31-Dec-18</v>
      </c>
      <c r="M538" s="488" t="s">
        <v>1572</v>
      </c>
      <c r="N538" s="479"/>
      <c r="O538" s="129"/>
      <c r="P538" s="129"/>
      <c r="Q538" s="129"/>
      <c r="AD538" s="480"/>
      <c r="AE538" s="480"/>
      <c r="AF538" s="480"/>
      <c r="AG538" s="480"/>
      <c r="AM538" s="5"/>
      <c r="AN538" s="5"/>
    </row>
    <row r="539" spans="1:40" ht="31.5" x14ac:dyDescent="0.25">
      <c r="A539" s="367">
        <v>75</v>
      </c>
      <c r="B539" s="386" t="str">
        <f t="shared" si="40"/>
        <v/>
      </c>
      <c r="C539" s="387" t="str">
        <f ca="1">TEXT(IFERROR(INDEX('Overview - Section A'!$A$38:$A$45,MATCH(G539,'Overview - Section A'!$U$38:$U$45,0)),""),"d-mmm-yy") &amp;" to " &amp; TEXT(IFERROR(INDEX('Overview - Section A'!$E$38:$E$45,MATCH(G539,'Overview - Section A'!$U$38:$U$45,0)),""),"d-mmm-yy")</f>
        <v>1-Jan-19 to 30-Jun-19</v>
      </c>
      <c r="D539" s="483"/>
      <c r="E539" s="483"/>
      <c r="F539" s="484" t="str">
        <f t="shared" si="41"/>
        <v/>
      </c>
      <c r="G539" s="485" t="s">
        <v>409</v>
      </c>
      <c r="H539" s="485"/>
      <c r="I539" s="486" t="b">
        <f t="shared" si="42"/>
        <v>1</v>
      </c>
      <c r="J539" s="486" t="b">
        <f t="shared" si="43"/>
        <v>0</v>
      </c>
      <c r="K539" s="486" t="str">
        <f t="shared" si="44"/>
        <v>a1N36000002Qbc0EAC</v>
      </c>
      <c r="L539" s="487" t="str">
        <f t="shared" ca="1" si="45"/>
        <v>751-Jan-19 to 30-Jun-19</v>
      </c>
      <c r="M539" s="488" t="s">
        <v>1573</v>
      </c>
      <c r="N539" s="479"/>
      <c r="O539" s="129"/>
      <c r="P539" s="129"/>
      <c r="Q539" s="129"/>
      <c r="AD539" s="480"/>
      <c r="AE539" s="480"/>
      <c r="AF539" s="480"/>
      <c r="AG539" s="480"/>
      <c r="AM539" s="5"/>
      <c r="AN539" s="5"/>
    </row>
    <row r="540" spans="1:40" ht="31.5" x14ac:dyDescent="0.25">
      <c r="A540" s="367">
        <v>75</v>
      </c>
      <c r="B540" s="386" t="str">
        <f t="shared" si="40"/>
        <v/>
      </c>
      <c r="C540" s="387" t="str">
        <f ca="1">TEXT(IFERROR(INDEX('Overview - Section A'!$A$38:$A$45,MATCH(G540,'Overview - Section A'!$U$38:$U$45,0)),""),"d-mmm-yy") &amp;" to " &amp; TEXT(IFERROR(INDEX('Overview - Section A'!$E$38:$E$45,MATCH(G540,'Overview - Section A'!$U$38:$U$45,0)),""),"d-mmm-yy")</f>
        <v>1-Jul-19 to 31-Dec-19</v>
      </c>
      <c r="D540" s="483"/>
      <c r="E540" s="483"/>
      <c r="F540" s="484" t="str">
        <f t="shared" si="41"/>
        <v/>
      </c>
      <c r="G540" s="485" t="s">
        <v>411</v>
      </c>
      <c r="H540" s="485"/>
      <c r="I540" s="486" t="b">
        <f t="shared" si="42"/>
        <v>1</v>
      </c>
      <c r="J540" s="486" t="b">
        <f t="shared" si="43"/>
        <v>0</v>
      </c>
      <c r="K540" s="486" t="str">
        <f t="shared" si="44"/>
        <v>a1N36000002Qbc0EAC</v>
      </c>
      <c r="L540" s="487" t="str">
        <f t="shared" ca="1" si="45"/>
        <v>751-Jul-19 to 31-Dec-19</v>
      </c>
      <c r="M540" s="488" t="s">
        <v>1574</v>
      </c>
      <c r="N540" s="479"/>
      <c r="O540" s="129"/>
      <c r="P540" s="129"/>
      <c r="Q540" s="129"/>
      <c r="AD540" s="480"/>
      <c r="AE540" s="480"/>
      <c r="AF540" s="480"/>
      <c r="AG540" s="480"/>
      <c r="AM540" s="5"/>
      <c r="AN540" s="5"/>
    </row>
    <row r="541" spans="1:40" ht="31.5" x14ac:dyDescent="0.25">
      <c r="A541" s="367">
        <v>75</v>
      </c>
      <c r="B541" s="386" t="str">
        <f t="shared" si="40"/>
        <v/>
      </c>
      <c r="C541" s="387" t="str">
        <f ca="1">TEXT(IFERROR(INDEX('Overview - Section A'!$A$38:$A$45,MATCH(G541,'Overview - Section A'!$U$38:$U$45,0)),""),"d-mmm-yy") &amp;" to " &amp; TEXT(IFERROR(INDEX('Overview - Section A'!$E$38:$E$45,MATCH(G541,'Overview - Section A'!$U$38:$U$45,0)),""),"d-mmm-yy")</f>
        <v>1-Jan-20 to 30-Jun-20</v>
      </c>
      <c r="D541" s="483"/>
      <c r="E541" s="483"/>
      <c r="F541" s="484" t="str">
        <f t="shared" si="41"/>
        <v/>
      </c>
      <c r="G541" s="485" t="s">
        <v>413</v>
      </c>
      <c r="H541" s="485"/>
      <c r="I541" s="486" t="b">
        <f t="shared" si="42"/>
        <v>1</v>
      </c>
      <c r="J541" s="486" t="b">
        <f t="shared" si="43"/>
        <v>0</v>
      </c>
      <c r="K541" s="486" t="str">
        <f t="shared" si="44"/>
        <v>a1N36000002Qbc0EAC</v>
      </c>
      <c r="L541" s="487" t="str">
        <f t="shared" ca="1" si="45"/>
        <v>751-Jan-20 to 30-Jun-20</v>
      </c>
      <c r="M541" s="488" t="s">
        <v>1575</v>
      </c>
      <c r="N541" s="479"/>
      <c r="O541" s="129"/>
      <c r="P541" s="129"/>
      <c r="Q541" s="129"/>
      <c r="AD541" s="480"/>
      <c r="AE541" s="480"/>
      <c r="AF541" s="480"/>
      <c r="AG541" s="480"/>
      <c r="AM541" s="5"/>
      <c r="AN541" s="5"/>
    </row>
    <row r="542" spans="1:40" ht="31.5" x14ac:dyDescent="0.25">
      <c r="A542" s="367">
        <v>75</v>
      </c>
      <c r="B542" s="386" t="str">
        <f t="shared" ref="B542:B573" si="46">IF(A542=A541,"",IF(VLOOKUP(A542,$A$8:$D$90,4,FALSE)=0,"",VLOOKUP(A542,$A$8:$D$90,4,FALSE)))</f>
        <v/>
      </c>
      <c r="C542" s="387" t="str">
        <f ca="1">TEXT(IFERROR(INDEX('Overview - Section A'!$A$38:$A$45,MATCH(G542,'Overview - Section A'!$U$38:$U$45,0)),""),"d-mmm-yy") &amp;" to " &amp; TEXT(IFERROR(INDEX('Overview - Section A'!$E$38:$E$45,MATCH(G542,'Overview - Section A'!$U$38:$U$45,0)),""),"d-mmm-yy")</f>
        <v>1-Jul-20 to 31-Dec-20</v>
      </c>
      <c r="D542" s="483"/>
      <c r="E542" s="483"/>
      <c r="F542" s="484" t="str">
        <f t="shared" ref="F542:F573" si="47">IF(VLOOKUP(A542,$A$8:$D$90,4,FALSE)=0,"",VLOOKUP(A542,$A$8:$D$90,4,FALSE))</f>
        <v/>
      </c>
      <c r="G542" s="485" t="s">
        <v>415</v>
      </c>
      <c r="H542" s="485"/>
      <c r="I542" s="486" t="b">
        <f t="shared" ref="I542:I573" si="48">IFERROR(TRUE,FALSE)</f>
        <v>1</v>
      </c>
      <c r="J542" s="486" t="b">
        <f t="shared" ref="J542:J573" si="49">IFERROR(IF(OR(D542&lt;&gt;"",E542&lt;&gt;""),TRUE,FALSE),FALSE)</f>
        <v>0</v>
      </c>
      <c r="K542" s="486" t="str">
        <f t="shared" ref="K542:K573" si="50">IFERROR(VLOOKUP(A542,$A$8:$T$90,20,FALSE),"")</f>
        <v>a1N36000002Qbc0EAC</v>
      </c>
      <c r="L542" s="487" t="str">
        <f t="shared" ref="L542:L573" ca="1" si="51">CONCATENATE(A542,C542)</f>
        <v>751-Jul-20 to 31-Dec-20</v>
      </c>
      <c r="M542" s="488" t="s">
        <v>1576</v>
      </c>
      <c r="N542" s="479"/>
      <c r="O542" s="129"/>
      <c r="P542" s="129"/>
      <c r="Q542" s="129"/>
      <c r="AD542" s="480"/>
      <c r="AE542" s="480"/>
      <c r="AF542" s="480"/>
      <c r="AG542" s="480"/>
      <c r="AM542" s="5"/>
      <c r="AN542" s="5"/>
    </row>
    <row r="543" spans="1:40" ht="31.5" x14ac:dyDescent="0.25">
      <c r="A543" s="367">
        <v>75</v>
      </c>
      <c r="B543" s="386" t="str">
        <f t="shared" si="46"/>
        <v/>
      </c>
      <c r="C543" s="387" t="str">
        <f ca="1">TEXT(IFERROR(INDEX('Overview - Section A'!$A$38:$A$45,MATCH(G543,'Overview - Section A'!$U$38:$U$45,0)),""),"d-mmm-yy") &amp;" to " &amp; TEXT(IFERROR(INDEX('Overview - Section A'!$E$38:$E$45,MATCH(G543,'Overview - Section A'!$U$38:$U$45,0)),""),"d-mmm-yy")</f>
        <v>1-Jan-21 to 30-Jun-21</v>
      </c>
      <c r="D543" s="483"/>
      <c r="E543" s="483"/>
      <c r="F543" s="484" t="str">
        <f t="shared" si="47"/>
        <v/>
      </c>
      <c r="G543" s="485" t="s">
        <v>417</v>
      </c>
      <c r="H543" s="485"/>
      <c r="I543" s="486" t="b">
        <f t="shared" si="48"/>
        <v>1</v>
      </c>
      <c r="J543" s="486" t="b">
        <f t="shared" si="49"/>
        <v>0</v>
      </c>
      <c r="K543" s="486" t="str">
        <f t="shared" si="50"/>
        <v>a1N36000002Qbc0EAC</v>
      </c>
      <c r="L543" s="487" t="str">
        <f t="shared" ca="1" si="51"/>
        <v>751-Jan-21 to 30-Jun-21</v>
      </c>
      <c r="M543" s="488" t="s">
        <v>1577</v>
      </c>
      <c r="N543" s="479"/>
      <c r="O543" s="129"/>
      <c r="P543" s="129"/>
      <c r="Q543" s="129"/>
      <c r="AD543" s="480"/>
      <c r="AE543" s="480"/>
      <c r="AF543" s="480"/>
      <c r="AG543" s="480"/>
      <c r="AM543" s="5"/>
      <c r="AN543" s="5"/>
    </row>
    <row r="544" spans="1:40" ht="31.5" x14ac:dyDescent="0.25">
      <c r="A544" s="367">
        <v>76</v>
      </c>
      <c r="B544" s="386" t="str">
        <f t="shared" si="46"/>
        <v/>
      </c>
      <c r="C544" s="387" t="str">
        <f ca="1">TEXT(IFERROR(INDEX('Overview - Section A'!$A$38:$A$45,MATCH(G544,'Overview - Section A'!$U$38:$U$45,0)),""),"d-mmm-yy") &amp;" to " &amp; TEXT(IFERROR(INDEX('Overview - Section A'!$E$38:$E$45,MATCH(G544,'Overview - Section A'!$U$38:$U$45,0)),""),"d-mmm-yy")</f>
        <v>1-Jul-18 to 31-Dec-18</v>
      </c>
      <c r="D544" s="483"/>
      <c r="E544" s="483"/>
      <c r="F544" s="484" t="str">
        <f t="shared" si="47"/>
        <v/>
      </c>
      <c r="G544" s="485" t="s">
        <v>407</v>
      </c>
      <c r="H544" s="485"/>
      <c r="I544" s="486" t="b">
        <f t="shared" si="48"/>
        <v>1</v>
      </c>
      <c r="J544" s="486" t="b">
        <f t="shared" si="49"/>
        <v>0</v>
      </c>
      <c r="K544" s="486" t="str">
        <f t="shared" si="50"/>
        <v>a1N36000002Qbc1EAC</v>
      </c>
      <c r="L544" s="487" t="str">
        <f t="shared" ca="1" si="51"/>
        <v>761-Jul-18 to 31-Dec-18</v>
      </c>
      <c r="M544" s="488" t="s">
        <v>1578</v>
      </c>
      <c r="N544" s="479"/>
      <c r="O544" s="129"/>
      <c r="P544" s="129"/>
      <c r="Q544" s="129"/>
      <c r="AD544" s="480"/>
      <c r="AE544" s="480"/>
      <c r="AF544" s="480"/>
      <c r="AG544" s="480"/>
      <c r="AM544" s="5"/>
      <c r="AN544" s="5"/>
    </row>
    <row r="545" spans="1:40" ht="31.5" x14ac:dyDescent="0.25">
      <c r="A545" s="367">
        <v>76</v>
      </c>
      <c r="B545" s="386" t="str">
        <f t="shared" si="46"/>
        <v/>
      </c>
      <c r="C545" s="387" t="str">
        <f ca="1">TEXT(IFERROR(INDEX('Overview - Section A'!$A$38:$A$45,MATCH(G545,'Overview - Section A'!$U$38:$U$45,0)),""),"d-mmm-yy") &amp;" to " &amp; TEXT(IFERROR(INDEX('Overview - Section A'!$E$38:$E$45,MATCH(G545,'Overview - Section A'!$U$38:$U$45,0)),""),"d-mmm-yy")</f>
        <v>1-Jan-19 to 30-Jun-19</v>
      </c>
      <c r="D545" s="483"/>
      <c r="E545" s="483"/>
      <c r="F545" s="484" t="str">
        <f t="shared" si="47"/>
        <v/>
      </c>
      <c r="G545" s="485" t="s">
        <v>409</v>
      </c>
      <c r="H545" s="485"/>
      <c r="I545" s="486" t="b">
        <f t="shared" si="48"/>
        <v>1</v>
      </c>
      <c r="J545" s="486" t="b">
        <f t="shared" si="49"/>
        <v>0</v>
      </c>
      <c r="K545" s="486" t="str">
        <f t="shared" si="50"/>
        <v>a1N36000002Qbc1EAC</v>
      </c>
      <c r="L545" s="487" t="str">
        <f t="shared" ca="1" si="51"/>
        <v>761-Jan-19 to 30-Jun-19</v>
      </c>
      <c r="M545" s="488" t="s">
        <v>1579</v>
      </c>
      <c r="N545" s="479"/>
      <c r="O545" s="129"/>
      <c r="P545" s="129"/>
      <c r="Q545" s="129"/>
      <c r="AD545" s="480"/>
      <c r="AE545" s="480"/>
      <c r="AF545" s="480"/>
      <c r="AG545" s="480"/>
      <c r="AM545" s="5"/>
      <c r="AN545" s="5"/>
    </row>
    <row r="546" spans="1:40" ht="31.5" x14ac:dyDescent="0.25">
      <c r="A546" s="367">
        <v>76</v>
      </c>
      <c r="B546" s="386" t="str">
        <f t="shared" si="46"/>
        <v/>
      </c>
      <c r="C546" s="387" t="str">
        <f ca="1">TEXT(IFERROR(INDEX('Overview - Section A'!$A$38:$A$45,MATCH(G546,'Overview - Section A'!$U$38:$U$45,0)),""),"d-mmm-yy") &amp;" to " &amp; TEXT(IFERROR(INDEX('Overview - Section A'!$E$38:$E$45,MATCH(G546,'Overview - Section A'!$U$38:$U$45,0)),""),"d-mmm-yy")</f>
        <v>1-Jul-19 to 31-Dec-19</v>
      </c>
      <c r="D546" s="483"/>
      <c r="E546" s="483"/>
      <c r="F546" s="484" t="str">
        <f t="shared" si="47"/>
        <v/>
      </c>
      <c r="G546" s="485" t="s">
        <v>411</v>
      </c>
      <c r="H546" s="485"/>
      <c r="I546" s="486" t="b">
        <f t="shared" si="48"/>
        <v>1</v>
      </c>
      <c r="J546" s="486" t="b">
        <f t="shared" si="49"/>
        <v>0</v>
      </c>
      <c r="K546" s="486" t="str">
        <f t="shared" si="50"/>
        <v>a1N36000002Qbc1EAC</v>
      </c>
      <c r="L546" s="487" t="str">
        <f t="shared" ca="1" si="51"/>
        <v>761-Jul-19 to 31-Dec-19</v>
      </c>
      <c r="M546" s="488" t="s">
        <v>1580</v>
      </c>
      <c r="N546" s="479"/>
      <c r="O546" s="129"/>
      <c r="P546" s="129"/>
      <c r="Q546" s="129"/>
      <c r="AD546" s="480"/>
      <c r="AE546" s="480"/>
      <c r="AF546" s="480"/>
      <c r="AG546" s="480"/>
      <c r="AM546" s="5"/>
      <c r="AN546" s="5"/>
    </row>
    <row r="547" spans="1:40" ht="31.5" x14ac:dyDescent="0.25">
      <c r="A547" s="367">
        <v>76</v>
      </c>
      <c r="B547" s="386" t="str">
        <f t="shared" si="46"/>
        <v/>
      </c>
      <c r="C547" s="387" t="str">
        <f ca="1">TEXT(IFERROR(INDEX('Overview - Section A'!$A$38:$A$45,MATCH(G547,'Overview - Section A'!$U$38:$U$45,0)),""),"d-mmm-yy") &amp;" to " &amp; TEXT(IFERROR(INDEX('Overview - Section A'!$E$38:$E$45,MATCH(G547,'Overview - Section A'!$U$38:$U$45,0)),""),"d-mmm-yy")</f>
        <v>1-Jan-20 to 30-Jun-20</v>
      </c>
      <c r="D547" s="483"/>
      <c r="E547" s="483"/>
      <c r="F547" s="484" t="str">
        <f t="shared" si="47"/>
        <v/>
      </c>
      <c r="G547" s="485" t="s">
        <v>413</v>
      </c>
      <c r="H547" s="485"/>
      <c r="I547" s="486" t="b">
        <f t="shared" si="48"/>
        <v>1</v>
      </c>
      <c r="J547" s="486" t="b">
        <f t="shared" si="49"/>
        <v>0</v>
      </c>
      <c r="K547" s="486" t="str">
        <f t="shared" si="50"/>
        <v>a1N36000002Qbc1EAC</v>
      </c>
      <c r="L547" s="487" t="str">
        <f t="shared" ca="1" si="51"/>
        <v>761-Jan-20 to 30-Jun-20</v>
      </c>
      <c r="M547" s="488" t="s">
        <v>1581</v>
      </c>
      <c r="N547" s="479"/>
      <c r="O547" s="129"/>
      <c r="P547" s="129"/>
      <c r="Q547" s="129"/>
      <c r="AD547" s="480"/>
      <c r="AE547" s="480"/>
      <c r="AF547" s="480"/>
      <c r="AG547" s="480"/>
      <c r="AM547" s="5"/>
      <c r="AN547" s="5"/>
    </row>
    <row r="548" spans="1:40" ht="31.5" x14ac:dyDescent="0.25">
      <c r="A548" s="367">
        <v>76</v>
      </c>
      <c r="B548" s="386" t="str">
        <f t="shared" si="46"/>
        <v/>
      </c>
      <c r="C548" s="387" t="str">
        <f ca="1">TEXT(IFERROR(INDEX('Overview - Section A'!$A$38:$A$45,MATCH(G548,'Overview - Section A'!$U$38:$U$45,0)),""),"d-mmm-yy") &amp;" to " &amp; TEXT(IFERROR(INDEX('Overview - Section A'!$E$38:$E$45,MATCH(G548,'Overview - Section A'!$U$38:$U$45,0)),""),"d-mmm-yy")</f>
        <v>1-Jul-20 to 31-Dec-20</v>
      </c>
      <c r="D548" s="483"/>
      <c r="E548" s="483"/>
      <c r="F548" s="484" t="str">
        <f t="shared" si="47"/>
        <v/>
      </c>
      <c r="G548" s="485" t="s">
        <v>415</v>
      </c>
      <c r="H548" s="485"/>
      <c r="I548" s="486" t="b">
        <f t="shared" si="48"/>
        <v>1</v>
      </c>
      <c r="J548" s="486" t="b">
        <f t="shared" si="49"/>
        <v>0</v>
      </c>
      <c r="K548" s="486" t="str">
        <f t="shared" si="50"/>
        <v>a1N36000002Qbc1EAC</v>
      </c>
      <c r="L548" s="487" t="str">
        <f t="shared" ca="1" si="51"/>
        <v>761-Jul-20 to 31-Dec-20</v>
      </c>
      <c r="M548" s="488" t="s">
        <v>1582</v>
      </c>
      <c r="N548" s="479"/>
      <c r="O548" s="129"/>
      <c r="P548" s="129"/>
      <c r="Q548" s="129"/>
      <c r="AD548" s="480"/>
      <c r="AE548" s="480"/>
      <c r="AF548" s="480"/>
      <c r="AG548" s="480"/>
      <c r="AM548" s="5"/>
      <c r="AN548" s="5"/>
    </row>
    <row r="549" spans="1:40" ht="31.5" x14ac:dyDescent="0.25">
      <c r="A549" s="367">
        <v>76</v>
      </c>
      <c r="B549" s="386" t="str">
        <f t="shared" si="46"/>
        <v/>
      </c>
      <c r="C549" s="387" t="str">
        <f ca="1">TEXT(IFERROR(INDEX('Overview - Section A'!$A$38:$A$45,MATCH(G549,'Overview - Section A'!$U$38:$U$45,0)),""),"d-mmm-yy") &amp;" to " &amp; TEXT(IFERROR(INDEX('Overview - Section A'!$E$38:$E$45,MATCH(G549,'Overview - Section A'!$U$38:$U$45,0)),""),"d-mmm-yy")</f>
        <v>1-Jan-21 to 30-Jun-21</v>
      </c>
      <c r="D549" s="483"/>
      <c r="E549" s="483"/>
      <c r="F549" s="484" t="str">
        <f t="shared" si="47"/>
        <v/>
      </c>
      <c r="G549" s="485" t="s">
        <v>417</v>
      </c>
      <c r="H549" s="485"/>
      <c r="I549" s="486" t="b">
        <f t="shared" si="48"/>
        <v>1</v>
      </c>
      <c r="J549" s="486" t="b">
        <f t="shared" si="49"/>
        <v>0</v>
      </c>
      <c r="K549" s="486" t="str">
        <f t="shared" si="50"/>
        <v>a1N36000002Qbc1EAC</v>
      </c>
      <c r="L549" s="487" t="str">
        <f t="shared" ca="1" si="51"/>
        <v>761-Jan-21 to 30-Jun-21</v>
      </c>
      <c r="M549" s="488" t="s">
        <v>1583</v>
      </c>
      <c r="N549" s="479"/>
      <c r="O549" s="129"/>
      <c r="P549" s="129"/>
      <c r="Q549" s="129"/>
      <c r="AD549" s="480"/>
      <c r="AE549" s="480"/>
      <c r="AF549" s="480"/>
      <c r="AG549" s="480"/>
      <c r="AM549" s="5"/>
      <c r="AN549" s="5"/>
    </row>
    <row r="550" spans="1:40" ht="31.5" x14ac:dyDescent="0.25">
      <c r="A550" s="367">
        <v>77</v>
      </c>
      <c r="B550" s="386" t="str">
        <f t="shared" si="46"/>
        <v/>
      </c>
      <c r="C550" s="387" t="str">
        <f ca="1">TEXT(IFERROR(INDEX('Overview - Section A'!$A$38:$A$45,MATCH(G550,'Overview - Section A'!$U$38:$U$45,0)),""),"d-mmm-yy") &amp;" to " &amp; TEXT(IFERROR(INDEX('Overview - Section A'!$E$38:$E$45,MATCH(G550,'Overview - Section A'!$U$38:$U$45,0)),""),"d-mmm-yy")</f>
        <v>1-Jul-18 to 31-Dec-18</v>
      </c>
      <c r="D550" s="483"/>
      <c r="E550" s="483"/>
      <c r="F550" s="484" t="str">
        <f t="shared" si="47"/>
        <v/>
      </c>
      <c r="G550" s="485" t="s">
        <v>407</v>
      </c>
      <c r="H550" s="485"/>
      <c r="I550" s="486" t="b">
        <f t="shared" si="48"/>
        <v>1</v>
      </c>
      <c r="J550" s="486" t="b">
        <f t="shared" si="49"/>
        <v>0</v>
      </c>
      <c r="K550" s="486" t="str">
        <f t="shared" si="50"/>
        <v>a1N36000002Qbc2EAC</v>
      </c>
      <c r="L550" s="487" t="str">
        <f t="shared" ca="1" si="51"/>
        <v>771-Jul-18 to 31-Dec-18</v>
      </c>
      <c r="M550" s="488" t="s">
        <v>1584</v>
      </c>
      <c r="N550" s="479"/>
      <c r="O550" s="129"/>
      <c r="P550" s="129"/>
      <c r="Q550" s="129"/>
      <c r="AD550" s="480"/>
      <c r="AE550" s="480"/>
      <c r="AF550" s="480"/>
      <c r="AG550" s="480"/>
      <c r="AM550" s="5"/>
      <c r="AN550" s="5"/>
    </row>
    <row r="551" spans="1:40" ht="31.5" x14ac:dyDescent="0.25">
      <c r="A551" s="367">
        <v>77</v>
      </c>
      <c r="B551" s="386" t="str">
        <f t="shared" si="46"/>
        <v/>
      </c>
      <c r="C551" s="387" t="str">
        <f ca="1">TEXT(IFERROR(INDEX('Overview - Section A'!$A$38:$A$45,MATCH(G551,'Overview - Section A'!$U$38:$U$45,0)),""),"d-mmm-yy") &amp;" to " &amp; TEXT(IFERROR(INDEX('Overview - Section A'!$E$38:$E$45,MATCH(G551,'Overview - Section A'!$U$38:$U$45,0)),""),"d-mmm-yy")</f>
        <v>1-Jan-19 to 30-Jun-19</v>
      </c>
      <c r="D551" s="483"/>
      <c r="E551" s="483"/>
      <c r="F551" s="484" t="str">
        <f t="shared" si="47"/>
        <v/>
      </c>
      <c r="G551" s="485" t="s">
        <v>409</v>
      </c>
      <c r="H551" s="485"/>
      <c r="I551" s="486" t="b">
        <f t="shared" si="48"/>
        <v>1</v>
      </c>
      <c r="J551" s="486" t="b">
        <f t="shared" si="49"/>
        <v>0</v>
      </c>
      <c r="K551" s="486" t="str">
        <f t="shared" si="50"/>
        <v>a1N36000002Qbc2EAC</v>
      </c>
      <c r="L551" s="487" t="str">
        <f t="shared" ca="1" si="51"/>
        <v>771-Jan-19 to 30-Jun-19</v>
      </c>
      <c r="M551" s="488" t="s">
        <v>1585</v>
      </c>
      <c r="N551" s="479"/>
      <c r="O551" s="129"/>
      <c r="P551" s="129"/>
      <c r="Q551" s="129"/>
      <c r="AD551" s="480"/>
      <c r="AE551" s="480"/>
      <c r="AF551" s="480"/>
      <c r="AG551" s="480"/>
      <c r="AM551" s="5"/>
      <c r="AN551" s="5"/>
    </row>
    <row r="552" spans="1:40" ht="31.5" x14ac:dyDescent="0.25">
      <c r="A552" s="367">
        <v>77</v>
      </c>
      <c r="B552" s="386" t="str">
        <f t="shared" si="46"/>
        <v/>
      </c>
      <c r="C552" s="387" t="str">
        <f ca="1">TEXT(IFERROR(INDEX('Overview - Section A'!$A$38:$A$45,MATCH(G552,'Overview - Section A'!$U$38:$U$45,0)),""),"d-mmm-yy") &amp;" to " &amp; TEXT(IFERROR(INDEX('Overview - Section A'!$E$38:$E$45,MATCH(G552,'Overview - Section A'!$U$38:$U$45,0)),""),"d-mmm-yy")</f>
        <v>1-Jul-19 to 31-Dec-19</v>
      </c>
      <c r="D552" s="483"/>
      <c r="E552" s="483"/>
      <c r="F552" s="484" t="str">
        <f t="shared" si="47"/>
        <v/>
      </c>
      <c r="G552" s="485" t="s">
        <v>411</v>
      </c>
      <c r="H552" s="485"/>
      <c r="I552" s="486" t="b">
        <f t="shared" si="48"/>
        <v>1</v>
      </c>
      <c r="J552" s="486" t="b">
        <f t="shared" si="49"/>
        <v>0</v>
      </c>
      <c r="K552" s="486" t="str">
        <f t="shared" si="50"/>
        <v>a1N36000002Qbc2EAC</v>
      </c>
      <c r="L552" s="487" t="str">
        <f t="shared" ca="1" si="51"/>
        <v>771-Jul-19 to 31-Dec-19</v>
      </c>
      <c r="M552" s="488" t="s">
        <v>1586</v>
      </c>
      <c r="N552" s="479"/>
      <c r="O552" s="129"/>
      <c r="P552" s="129"/>
      <c r="Q552" s="129"/>
      <c r="AD552" s="480"/>
      <c r="AE552" s="480"/>
      <c r="AF552" s="480"/>
      <c r="AG552" s="480"/>
      <c r="AM552" s="5"/>
      <c r="AN552" s="5"/>
    </row>
    <row r="553" spans="1:40" ht="31.5" x14ac:dyDescent="0.25">
      <c r="A553" s="367">
        <v>77</v>
      </c>
      <c r="B553" s="386" t="str">
        <f t="shared" si="46"/>
        <v/>
      </c>
      <c r="C553" s="387" t="str">
        <f ca="1">TEXT(IFERROR(INDEX('Overview - Section A'!$A$38:$A$45,MATCH(G553,'Overview - Section A'!$U$38:$U$45,0)),""),"d-mmm-yy") &amp;" to " &amp; TEXT(IFERROR(INDEX('Overview - Section A'!$E$38:$E$45,MATCH(G553,'Overview - Section A'!$U$38:$U$45,0)),""),"d-mmm-yy")</f>
        <v>1-Jan-20 to 30-Jun-20</v>
      </c>
      <c r="D553" s="483"/>
      <c r="E553" s="483"/>
      <c r="F553" s="484" t="str">
        <f t="shared" si="47"/>
        <v/>
      </c>
      <c r="G553" s="485" t="s">
        <v>413</v>
      </c>
      <c r="H553" s="485"/>
      <c r="I553" s="486" t="b">
        <f t="shared" si="48"/>
        <v>1</v>
      </c>
      <c r="J553" s="486" t="b">
        <f t="shared" si="49"/>
        <v>0</v>
      </c>
      <c r="K553" s="486" t="str">
        <f t="shared" si="50"/>
        <v>a1N36000002Qbc2EAC</v>
      </c>
      <c r="L553" s="487" t="str">
        <f t="shared" ca="1" si="51"/>
        <v>771-Jan-20 to 30-Jun-20</v>
      </c>
      <c r="M553" s="488" t="s">
        <v>1587</v>
      </c>
      <c r="N553" s="479"/>
      <c r="O553" s="129"/>
      <c r="P553" s="129"/>
      <c r="Q553" s="129"/>
      <c r="AD553" s="480"/>
      <c r="AE553" s="480"/>
      <c r="AF553" s="480"/>
      <c r="AG553" s="480"/>
      <c r="AM553" s="5"/>
      <c r="AN553" s="5"/>
    </row>
    <row r="554" spans="1:40" ht="31.5" x14ac:dyDescent="0.25">
      <c r="A554" s="367">
        <v>77</v>
      </c>
      <c r="B554" s="386" t="str">
        <f t="shared" si="46"/>
        <v/>
      </c>
      <c r="C554" s="387" t="str">
        <f ca="1">TEXT(IFERROR(INDEX('Overview - Section A'!$A$38:$A$45,MATCH(G554,'Overview - Section A'!$U$38:$U$45,0)),""),"d-mmm-yy") &amp;" to " &amp; TEXT(IFERROR(INDEX('Overview - Section A'!$E$38:$E$45,MATCH(G554,'Overview - Section A'!$U$38:$U$45,0)),""),"d-mmm-yy")</f>
        <v>1-Jul-20 to 31-Dec-20</v>
      </c>
      <c r="D554" s="483"/>
      <c r="E554" s="483"/>
      <c r="F554" s="484" t="str">
        <f t="shared" si="47"/>
        <v/>
      </c>
      <c r="G554" s="485" t="s">
        <v>415</v>
      </c>
      <c r="H554" s="485"/>
      <c r="I554" s="486" t="b">
        <f t="shared" si="48"/>
        <v>1</v>
      </c>
      <c r="J554" s="486" t="b">
        <f t="shared" si="49"/>
        <v>0</v>
      </c>
      <c r="K554" s="486" t="str">
        <f t="shared" si="50"/>
        <v>a1N36000002Qbc2EAC</v>
      </c>
      <c r="L554" s="487" t="str">
        <f t="shared" ca="1" si="51"/>
        <v>771-Jul-20 to 31-Dec-20</v>
      </c>
      <c r="M554" s="488" t="s">
        <v>1588</v>
      </c>
      <c r="N554" s="479"/>
      <c r="O554" s="129"/>
      <c r="P554" s="129"/>
      <c r="Q554" s="129"/>
      <c r="AD554" s="480"/>
      <c r="AE554" s="480"/>
      <c r="AF554" s="480"/>
      <c r="AG554" s="480"/>
      <c r="AM554" s="5"/>
      <c r="AN554" s="5"/>
    </row>
    <row r="555" spans="1:40" ht="31.5" x14ac:dyDescent="0.25">
      <c r="A555" s="367">
        <v>77</v>
      </c>
      <c r="B555" s="386" t="str">
        <f t="shared" si="46"/>
        <v/>
      </c>
      <c r="C555" s="387" t="str">
        <f ca="1">TEXT(IFERROR(INDEX('Overview - Section A'!$A$38:$A$45,MATCH(G555,'Overview - Section A'!$U$38:$U$45,0)),""),"d-mmm-yy") &amp;" to " &amp; TEXT(IFERROR(INDEX('Overview - Section A'!$E$38:$E$45,MATCH(G555,'Overview - Section A'!$U$38:$U$45,0)),""),"d-mmm-yy")</f>
        <v>1-Jan-21 to 30-Jun-21</v>
      </c>
      <c r="D555" s="483"/>
      <c r="E555" s="483"/>
      <c r="F555" s="484" t="str">
        <f t="shared" si="47"/>
        <v/>
      </c>
      <c r="G555" s="485" t="s">
        <v>417</v>
      </c>
      <c r="H555" s="485"/>
      <c r="I555" s="486" t="b">
        <f t="shared" si="48"/>
        <v>1</v>
      </c>
      <c r="J555" s="486" t="b">
        <f t="shared" si="49"/>
        <v>0</v>
      </c>
      <c r="K555" s="486" t="str">
        <f t="shared" si="50"/>
        <v>a1N36000002Qbc2EAC</v>
      </c>
      <c r="L555" s="487" t="str">
        <f t="shared" ca="1" si="51"/>
        <v>771-Jan-21 to 30-Jun-21</v>
      </c>
      <c r="M555" s="488" t="s">
        <v>1589</v>
      </c>
      <c r="N555" s="479"/>
      <c r="O555" s="129"/>
      <c r="P555" s="129"/>
      <c r="Q555" s="129"/>
      <c r="AD555" s="480"/>
      <c r="AE555" s="480"/>
      <c r="AF555" s="480"/>
      <c r="AG555" s="480"/>
      <c r="AM555" s="5"/>
      <c r="AN555" s="5"/>
    </row>
    <row r="556" spans="1:40" ht="31.5" x14ac:dyDescent="0.25">
      <c r="A556" s="367">
        <v>78</v>
      </c>
      <c r="B556" s="386" t="str">
        <f t="shared" si="46"/>
        <v/>
      </c>
      <c r="C556" s="387" t="str">
        <f ca="1">TEXT(IFERROR(INDEX('Overview - Section A'!$A$38:$A$45,MATCH(G556,'Overview - Section A'!$U$38:$U$45,0)),""),"d-mmm-yy") &amp;" to " &amp; TEXT(IFERROR(INDEX('Overview - Section A'!$E$38:$E$45,MATCH(G556,'Overview - Section A'!$U$38:$U$45,0)),""),"d-mmm-yy")</f>
        <v>1-Jul-18 to 31-Dec-18</v>
      </c>
      <c r="D556" s="483"/>
      <c r="E556" s="483"/>
      <c r="F556" s="484" t="str">
        <f t="shared" si="47"/>
        <v/>
      </c>
      <c r="G556" s="485" t="s">
        <v>407</v>
      </c>
      <c r="H556" s="485"/>
      <c r="I556" s="486" t="b">
        <f t="shared" si="48"/>
        <v>1</v>
      </c>
      <c r="J556" s="486" t="b">
        <f t="shared" si="49"/>
        <v>0</v>
      </c>
      <c r="K556" s="486" t="str">
        <f t="shared" si="50"/>
        <v>a1N36000002Qbc3EAC</v>
      </c>
      <c r="L556" s="487" t="str">
        <f t="shared" ca="1" si="51"/>
        <v>781-Jul-18 to 31-Dec-18</v>
      </c>
      <c r="M556" s="488" t="s">
        <v>1590</v>
      </c>
      <c r="N556" s="479"/>
      <c r="O556" s="129"/>
      <c r="P556" s="129"/>
      <c r="Q556" s="129"/>
      <c r="AD556" s="480"/>
      <c r="AE556" s="480"/>
      <c r="AF556" s="480"/>
      <c r="AG556" s="480"/>
      <c r="AM556" s="5"/>
      <c r="AN556" s="5"/>
    </row>
    <row r="557" spans="1:40" ht="31.5" x14ac:dyDescent="0.25">
      <c r="A557" s="367">
        <v>78</v>
      </c>
      <c r="B557" s="386" t="str">
        <f t="shared" si="46"/>
        <v/>
      </c>
      <c r="C557" s="387" t="str">
        <f ca="1">TEXT(IFERROR(INDEX('Overview - Section A'!$A$38:$A$45,MATCH(G557,'Overview - Section A'!$U$38:$U$45,0)),""),"d-mmm-yy") &amp;" to " &amp; TEXT(IFERROR(INDEX('Overview - Section A'!$E$38:$E$45,MATCH(G557,'Overview - Section A'!$U$38:$U$45,0)),""),"d-mmm-yy")</f>
        <v>1-Jan-19 to 30-Jun-19</v>
      </c>
      <c r="D557" s="483"/>
      <c r="E557" s="483"/>
      <c r="F557" s="484" t="str">
        <f t="shared" si="47"/>
        <v/>
      </c>
      <c r="G557" s="485" t="s">
        <v>409</v>
      </c>
      <c r="H557" s="485"/>
      <c r="I557" s="486" t="b">
        <f t="shared" si="48"/>
        <v>1</v>
      </c>
      <c r="J557" s="486" t="b">
        <f t="shared" si="49"/>
        <v>0</v>
      </c>
      <c r="K557" s="486" t="str">
        <f t="shared" si="50"/>
        <v>a1N36000002Qbc3EAC</v>
      </c>
      <c r="L557" s="487" t="str">
        <f t="shared" ca="1" si="51"/>
        <v>781-Jan-19 to 30-Jun-19</v>
      </c>
      <c r="M557" s="488" t="s">
        <v>1591</v>
      </c>
      <c r="N557" s="479"/>
      <c r="O557" s="129"/>
      <c r="P557" s="129"/>
      <c r="Q557" s="129"/>
      <c r="AD557" s="480"/>
      <c r="AE557" s="480"/>
      <c r="AF557" s="480"/>
      <c r="AG557" s="480"/>
      <c r="AM557" s="5"/>
      <c r="AN557" s="5"/>
    </row>
    <row r="558" spans="1:40" ht="31.5" x14ac:dyDescent="0.25">
      <c r="A558" s="367">
        <v>78</v>
      </c>
      <c r="B558" s="386" t="str">
        <f t="shared" si="46"/>
        <v/>
      </c>
      <c r="C558" s="387" t="str">
        <f ca="1">TEXT(IFERROR(INDEX('Overview - Section A'!$A$38:$A$45,MATCH(G558,'Overview - Section A'!$U$38:$U$45,0)),""),"d-mmm-yy") &amp;" to " &amp; TEXT(IFERROR(INDEX('Overview - Section A'!$E$38:$E$45,MATCH(G558,'Overview - Section A'!$U$38:$U$45,0)),""),"d-mmm-yy")</f>
        <v>1-Jul-19 to 31-Dec-19</v>
      </c>
      <c r="D558" s="483"/>
      <c r="E558" s="483"/>
      <c r="F558" s="484" t="str">
        <f t="shared" si="47"/>
        <v/>
      </c>
      <c r="G558" s="485" t="s">
        <v>411</v>
      </c>
      <c r="H558" s="485"/>
      <c r="I558" s="486" t="b">
        <f t="shared" si="48"/>
        <v>1</v>
      </c>
      <c r="J558" s="486" t="b">
        <f t="shared" si="49"/>
        <v>0</v>
      </c>
      <c r="K558" s="486" t="str">
        <f t="shared" si="50"/>
        <v>a1N36000002Qbc3EAC</v>
      </c>
      <c r="L558" s="487" t="str">
        <f t="shared" ca="1" si="51"/>
        <v>781-Jul-19 to 31-Dec-19</v>
      </c>
      <c r="M558" s="488" t="s">
        <v>1592</v>
      </c>
      <c r="N558" s="479"/>
      <c r="O558" s="129"/>
      <c r="P558" s="129"/>
      <c r="Q558" s="129"/>
      <c r="AD558" s="480"/>
      <c r="AE558" s="480"/>
      <c r="AF558" s="480"/>
      <c r="AG558" s="480"/>
      <c r="AM558" s="5"/>
      <c r="AN558" s="5"/>
    </row>
    <row r="559" spans="1:40" ht="31.5" x14ac:dyDescent="0.25">
      <c r="A559" s="367">
        <v>78</v>
      </c>
      <c r="B559" s="386" t="str">
        <f t="shared" si="46"/>
        <v/>
      </c>
      <c r="C559" s="387" t="str">
        <f ca="1">TEXT(IFERROR(INDEX('Overview - Section A'!$A$38:$A$45,MATCH(G559,'Overview - Section A'!$U$38:$U$45,0)),""),"d-mmm-yy") &amp;" to " &amp; TEXT(IFERROR(INDEX('Overview - Section A'!$E$38:$E$45,MATCH(G559,'Overview - Section A'!$U$38:$U$45,0)),""),"d-mmm-yy")</f>
        <v>1-Jan-20 to 30-Jun-20</v>
      </c>
      <c r="D559" s="483"/>
      <c r="E559" s="483"/>
      <c r="F559" s="484" t="str">
        <f t="shared" si="47"/>
        <v/>
      </c>
      <c r="G559" s="485" t="s">
        <v>413</v>
      </c>
      <c r="H559" s="485"/>
      <c r="I559" s="486" t="b">
        <f t="shared" si="48"/>
        <v>1</v>
      </c>
      <c r="J559" s="486" t="b">
        <f t="shared" si="49"/>
        <v>0</v>
      </c>
      <c r="K559" s="486" t="str">
        <f t="shared" si="50"/>
        <v>a1N36000002Qbc3EAC</v>
      </c>
      <c r="L559" s="487" t="str">
        <f t="shared" ca="1" si="51"/>
        <v>781-Jan-20 to 30-Jun-20</v>
      </c>
      <c r="M559" s="488" t="s">
        <v>1593</v>
      </c>
      <c r="N559" s="479"/>
      <c r="O559" s="129"/>
      <c r="P559" s="129"/>
      <c r="Q559" s="129"/>
      <c r="AD559" s="480"/>
      <c r="AE559" s="480"/>
      <c r="AF559" s="480"/>
      <c r="AG559" s="480"/>
      <c r="AM559" s="5"/>
      <c r="AN559" s="5"/>
    </row>
    <row r="560" spans="1:40" ht="31.5" x14ac:dyDescent="0.25">
      <c r="A560" s="367">
        <v>78</v>
      </c>
      <c r="B560" s="386" t="str">
        <f t="shared" si="46"/>
        <v/>
      </c>
      <c r="C560" s="387" t="str">
        <f ca="1">TEXT(IFERROR(INDEX('Overview - Section A'!$A$38:$A$45,MATCH(G560,'Overview - Section A'!$U$38:$U$45,0)),""),"d-mmm-yy") &amp;" to " &amp; TEXT(IFERROR(INDEX('Overview - Section A'!$E$38:$E$45,MATCH(G560,'Overview - Section A'!$U$38:$U$45,0)),""),"d-mmm-yy")</f>
        <v>1-Jul-20 to 31-Dec-20</v>
      </c>
      <c r="D560" s="483"/>
      <c r="E560" s="483"/>
      <c r="F560" s="484" t="str">
        <f t="shared" si="47"/>
        <v/>
      </c>
      <c r="G560" s="485" t="s">
        <v>415</v>
      </c>
      <c r="H560" s="485"/>
      <c r="I560" s="486" t="b">
        <f t="shared" si="48"/>
        <v>1</v>
      </c>
      <c r="J560" s="486" t="b">
        <f t="shared" si="49"/>
        <v>0</v>
      </c>
      <c r="K560" s="486" t="str">
        <f t="shared" si="50"/>
        <v>a1N36000002Qbc3EAC</v>
      </c>
      <c r="L560" s="487" t="str">
        <f t="shared" ca="1" si="51"/>
        <v>781-Jul-20 to 31-Dec-20</v>
      </c>
      <c r="M560" s="488" t="s">
        <v>1594</v>
      </c>
      <c r="N560" s="479"/>
      <c r="O560" s="129"/>
      <c r="P560" s="129"/>
      <c r="Q560" s="129"/>
      <c r="AD560" s="480"/>
      <c r="AE560" s="480"/>
      <c r="AF560" s="480"/>
      <c r="AG560" s="480"/>
      <c r="AM560" s="5"/>
      <c r="AN560" s="5"/>
    </row>
    <row r="561" spans="1:40" ht="31.5" x14ac:dyDescent="0.25">
      <c r="A561" s="367">
        <v>78</v>
      </c>
      <c r="B561" s="386" t="str">
        <f t="shared" si="46"/>
        <v/>
      </c>
      <c r="C561" s="387" t="str">
        <f ca="1">TEXT(IFERROR(INDEX('Overview - Section A'!$A$38:$A$45,MATCH(G561,'Overview - Section A'!$U$38:$U$45,0)),""),"d-mmm-yy") &amp;" to " &amp; TEXT(IFERROR(INDEX('Overview - Section A'!$E$38:$E$45,MATCH(G561,'Overview - Section A'!$U$38:$U$45,0)),""),"d-mmm-yy")</f>
        <v>1-Jan-21 to 30-Jun-21</v>
      </c>
      <c r="D561" s="483"/>
      <c r="E561" s="483"/>
      <c r="F561" s="484" t="str">
        <f t="shared" si="47"/>
        <v/>
      </c>
      <c r="G561" s="485" t="s">
        <v>417</v>
      </c>
      <c r="H561" s="485"/>
      <c r="I561" s="486" t="b">
        <f t="shared" si="48"/>
        <v>1</v>
      </c>
      <c r="J561" s="486" t="b">
        <f t="shared" si="49"/>
        <v>0</v>
      </c>
      <c r="K561" s="486" t="str">
        <f t="shared" si="50"/>
        <v>a1N36000002Qbc3EAC</v>
      </c>
      <c r="L561" s="487" t="str">
        <f t="shared" ca="1" si="51"/>
        <v>781-Jan-21 to 30-Jun-21</v>
      </c>
      <c r="M561" s="488" t="s">
        <v>1595</v>
      </c>
      <c r="N561" s="479"/>
      <c r="O561" s="129"/>
      <c r="P561" s="129"/>
      <c r="Q561" s="129"/>
      <c r="AD561" s="480"/>
      <c r="AE561" s="480"/>
      <c r="AF561" s="480"/>
      <c r="AG561" s="480"/>
      <c r="AM561" s="5"/>
      <c r="AN561" s="5"/>
    </row>
    <row r="562" spans="1:40" ht="31.5" x14ac:dyDescent="0.25">
      <c r="A562" s="367">
        <v>79</v>
      </c>
      <c r="B562" s="386" t="str">
        <f t="shared" si="46"/>
        <v/>
      </c>
      <c r="C562" s="387" t="str">
        <f ca="1">TEXT(IFERROR(INDEX('Overview - Section A'!$A$38:$A$45,MATCH(G562,'Overview - Section A'!$U$38:$U$45,0)),""),"d-mmm-yy") &amp;" to " &amp; TEXT(IFERROR(INDEX('Overview - Section A'!$E$38:$E$45,MATCH(G562,'Overview - Section A'!$U$38:$U$45,0)),""),"d-mmm-yy")</f>
        <v>1-Jul-18 to 31-Dec-18</v>
      </c>
      <c r="D562" s="483"/>
      <c r="E562" s="483"/>
      <c r="F562" s="484" t="str">
        <f t="shared" si="47"/>
        <v/>
      </c>
      <c r="G562" s="485" t="s">
        <v>407</v>
      </c>
      <c r="H562" s="485"/>
      <c r="I562" s="486" t="b">
        <f t="shared" si="48"/>
        <v>1</v>
      </c>
      <c r="J562" s="486" t="b">
        <f t="shared" si="49"/>
        <v>0</v>
      </c>
      <c r="K562" s="486" t="str">
        <f t="shared" si="50"/>
        <v>a1N36000002Qbc4EAC</v>
      </c>
      <c r="L562" s="487" t="str">
        <f t="shared" ca="1" si="51"/>
        <v>791-Jul-18 to 31-Dec-18</v>
      </c>
      <c r="M562" s="488" t="s">
        <v>1596</v>
      </c>
      <c r="N562" s="479"/>
      <c r="O562" s="129"/>
      <c r="P562" s="129"/>
      <c r="Q562" s="129"/>
      <c r="AD562" s="480"/>
      <c r="AE562" s="480"/>
      <c r="AF562" s="480"/>
      <c r="AG562" s="480"/>
      <c r="AM562" s="5"/>
      <c r="AN562" s="5"/>
    </row>
    <row r="563" spans="1:40" ht="31.5" x14ac:dyDescent="0.25">
      <c r="A563" s="367">
        <v>79</v>
      </c>
      <c r="B563" s="386" t="str">
        <f t="shared" si="46"/>
        <v/>
      </c>
      <c r="C563" s="387" t="str">
        <f ca="1">TEXT(IFERROR(INDEX('Overview - Section A'!$A$38:$A$45,MATCH(G563,'Overview - Section A'!$U$38:$U$45,0)),""),"d-mmm-yy") &amp;" to " &amp; TEXT(IFERROR(INDEX('Overview - Section A'!$E$38:$E$45,MATCH(G563,'Overview - Section A'!$U$38:$U$45,0)),""),"d-mmm-yy")</f>
        <v>1-Jan-19 to 30-Jun-19</v>
      </c>
      <c r="D563" s="483"/>
      <c r="E563" s="483"/>
      <c r="F563" s="484" t="str">
        <f t="shared" si="47"/>
        <v/>
      </c>
      <c r="G563" s="485" t="s">
        <v>409</v>
      </c>
      <c r="H563" s="485"/>
      <c r="I563" s="486" t="b">
        <f t="shared" si="48"/>
        <v>1</v>
      </c>
      <c r="J563" s="486" t="b">
        <f t="shared" si="49"/>
        <v>0</v>
      </c>
      <c r="K563" s="486" t="str">
        <f t="shared" si="50"/>
        <v>a1N36000002Qbc4EAC</v>
      </c>
      <c r="L563" s="487" t="str">
        <f t="shared" ca="1" si="51"/>
        <v>791-Jan-19 to 30-Jun-19</v>
      </c>
      <c r="M563" s="488" t="s">
        <v>1597</v>
      </c>
      <c r="N563" s="479"/>
      <c r="O563" s="129"/>
      <c r="P563" s="129"/>
      <c r="Q563" s="129"/>
      <c r="AD563" s="480"/>
      <c r="AE563" s="480"/>
      <c r="AF563" s="480"/>
      <c r="AG563" s="480"/>
      <c r="AM563" s="5"/>
      <c r="AN563" s="5"/>
    </row>
    <row r="564" spans="1:40" ht="31.5" x14ac:dyDescent="0.25">
      <c r="A564" s="367">
        <v>79</v>
      </c>
      <c r="B564" s="386" t="str">
        <f t="shared" si="46"/>
        <v/>
      </c>
      <c r="C564" s="387" t="str">
        <f ca="1">TEXT(IFERROR(INDEX('Overview - Section A'!$A$38:$A$45,MATCH(G564,'Overview - Section A'!$U$38:$U$45,0)),""),"d-mmm-yy") &amp;" to " &amp; TEXT(IFERROR(INDEX('Overview - Section A'!$E$38:$E$45,MATCH(G564,'Overview - Section A'!$U$38:$U$45,0)),""),"d-mmm-yy")</f>
        <v>1-Jul-19 to 31-Dec-19</v>
      </c>
      <c r="D564" s="483"/>
      <c r="E564" s="483"/>
      <c r="F564" s="484" t="str">
        <f t="shared" si="47"/>
        <v/>
      </c>
      <c r="G564" s="485" t="s">
        <v>411</v>
      </c>
      <c r="H564" s="485"/>
      <c r="I564" s="486" t="b">
        <f t="shared" si="48"/>
        <v>1</v>
      </c>
      <c r="J564" s="486" t="b">
        <f t="shared" si="49"/>
        <v>0</v>
      </c>
      <c r="K564" s="486" t="str">
        <f t="shared" si="50"/>
        <v>a1N36000002Qbc4EAC</v>
      </c>
      <c r="L564" s="487" t="str">
        <f t="shared" ca="1" si="51"/>
        <v>791-Jul-19 to 31-Dec-19</v>
      </c>
      <c r="M564" s="488" t="s">
        <v>1598</v>
      </c>
      <c r="N564" s="479"/>
      <c r="O564" s="129"/>
      <c r="P564" s="129"/>
      <c r="Q564" s="129"/>
      <c r="AD564" s="480"/>
      <c r="AE564" s="480"/>
      <c r="AF564" s="480"/>
      <c r="AG564" s="480"/>
      <c r="AM564" s="5"/>
      <c r="AN564" s="5"/>
    </row>
    <row r="565" spans="1:40" ht="31.5" x14ac:dyDescent="0.25">
      <c r="A565" s="367">
        <v>79</v>
      </c>
      <c r="B565" s="386" t="str">
        <f t="shared" si="46"/>
        <v/>
      </c>
      <c r="C565" s="387" t="str">
        <f ca="1">TEXT(IFERROR(INDEX('Overview - Section A'!$A$38:$A$45,MATCH(G565,'Overview - Section A'!$U$38:$U$45,0)),""),"d-mmm-yy") &amp;" to " &amp; TEXT(IFERROR(INDEX('Overview - Section A'!$E$38:$E$45,MATCH(G565,'Overview - Section A'!$U$38:$U$45,0)),""),"d-mmm-yy")</f>
        <v>1-Jan-20 to 30-Jun-20</v>
      </c>
      <c r="D565" s="483"/>
      <c r="E565" s="483"/>
      <c r="F565" s="484" t="str">
        <f t="shared" si="47"/>
        <v/>
      </c>
      <c r="G565" s="485" t="s">
        <v>413</v>
      </c>
      <c r="H565" s="485"/>
      <c r="I565" s="486" t="b">
        <f t="shared" si="48"/>
        <v>1</v>
      </c>
      <c r="J565" s="486" t="b">
        <f t="shared" si="49"/>
        <v>0</v>
      </c>
      <c r="K565" s="486" t="str">
        <f t="shared" si="50"/>
        <v>a1N36000002Qbc4EAC</v>
      </c>
      <c r="L565" s="487" t="str">
        <f t="shared" ca="1" si="51"/>
        <v>791-Jan-20 to 30-Jun-20</v>
      </c>
      <c r="M565" s="488" t="s">
        <v>1599</v>
      </c>
      <c r="N565" s="479"/>
      <c r="O565" s="129"/>
      <c r="P565" s="129"/>
      <c r="Q565" s="129"/>
      <c r="AD565" s="480"/>
      <c r="AE565" s="480"/>
      <c r="AF565" s="480"/>
      <c r="AG565" s="480"/>
      <c r="AM565" s="5"/>
      <c r="AN565" s="5"/>
    </row>
    <row r="566" spans="1:40" ht="31.5" x14ac:dyDescent="0.25">
      <c r="A566" s="367">
        <v>79</v>
      </c>
      <c r="B566" s="386" t="str">
        <f t="shared" si="46"/>
        <v/>
      </c>
      <c r="C566" s="387" t="str">
        <f ca="1">TEXT(IFERROR(INDEX('Overview - Section A'!$A$38:$A$45,MATCH(G566,'Overview - Section A'!$U$38:$U$45,0)),""),"d-mmm-yy") &amp;" to " &amp; TEXT(IFERROR(INDEX('Overview - Section A'!$E$38:$E$45,MATCH(G566,'Overview - Section A'!$U$38:$U$45,0)),""),"d-mmm-yy")</f>
        <v>1-Jul-20 to 31-Dec-20</v>
      </c>
      <c r="D566" s="483"/>
      <c r="E566" s="483"/>
      <c r="F566" s="484" t="str">
        <f t="shared" si="47"/>
        <v/>
      </c>
      <c r="G566" s="485" t="s">
        <v>415</v>
      </c>
      <c r="H566" s="485"/>
      <c r="I566" s="486" t="b">
        <f t="shared" si="48"/>
        <v>1</v>
      </c>
      <c r="J566" s="486" t="b">
        <f t="shared" si="49"/>
        <v>0</v>
      </c>
      <c r="K566" s="486" t="str">
        <f t="shared" si="50"/>
        <v>a1N36000002Qbc4EAC</v>
      </c>
      <c r="L566" s="487" t="str">
        <f t="shared" ca="1" si="51"/>
        <v>791-Jul-20 to 31-Dec-20</v>
      </c>
      <c r="M566" s="488" t="s">
        <v>1600</v>
      </c>
      <c r="N566" s="479"/>
      <c r="O566" s="129"/>
      <c r="P566" s="129"/>
      <c r="Q566" s="129"/>
      <c r="AD566" s="480"/>
      <c r="AE566" s="480"/>
      <c r="AF566" s="480"/>
      <c r="AG566" s="480"/>
      <c r="AM566" s="5"/>
      <c r="AN566" s="5"/>
    </row>
    <row r="567" spans="1:40" ht="31.5" x14ac:dyDescent="0.25">
      <c r="A567" s="367">
        <v>79</v>
      </c>
      <c r="B567" s="386" t="str">
        <f t="shared" si="46"/>
        <v/>
      </c>
      <c r="C567" s="387" t="str">
        <f ca="1">TEXT(IFERROR(INDEX('Overview - Section A'!$A$38:$A$45,MATCH(G567,'Overview - Section A'!$U$38:$U$45,0)),""),"d-mmm-yy") &amp;" to " &amp; TEXT(IFERROR(INDEX('Overview - Section A'!$E$38:$E$45,MATCH(G567,'Overview - Section A'!$U$38:$U$45,0)),""),"d-mmm-yy")</f>
        <v>1-Jan-21 to 30-Jun-21</v>
      </c>
      <c r="D567" s="483"/>
      <c r="E567" s="483"/>
      <c r="F567" s="484" t="str">
        <f t="shared" si="47"/>
        <v/>
      </c>
      <c r="G567" s="485" t="s">
        <v>417</v>
      </c>
      <c r="H567" s="485"/>
      <c r="I567" s="486" t="b">
        <f t="shared" si="48"/>
        <v>1</v>
      </c>
      <c r="J567" s="486" t="b">
        <f t="shared" si="49"/>
        <v>0</v>
      </c>
      <c r="K567" s="486" t="str">
        <f t="shared" si="50"/>
        <v>a1N36000002Qbc4EAC</v>
      </c>
      <c r="L567" s="487" t="str">
        <f t="shared" ca="1" si="51"/>
        <v>791-Jan-21 to 30-Jun-21</v>
      </c>
      <c r="M567" s="488" t="s">
        <v>1601</v>
      </c>
      <c r="N567" s="479"/>
      <c r="O567" s="129"/>
      <c r="P567" s="129"/>
      <c r="Q567" s="129"/>
      <c r="AD567" s="480"/>
      <c r="AE567" s="480"/>
      <c r="AF567" s="480"/>
      <c r="AG567" s="480"/>
      <c r="AM567" s="5"/>
      <c r="AN567" s="5"/>
    </row>
    <row r="568" spans="1:40" ht="31.5" x14ac:dyDescent="0.25">
      <c r="A568" s="367">
        <v>80</v>
      </c>
      <c r="B568" s="386" t="str">
        <f t="shared" si="46"/>
        <v/>
      </c>
      <c r="C568" s="387" t="str">
        <f ca="1">TEXT(IFERROR(INDEX('Overview - Section A'!$A$38:$A$45,MATCH(G568,'Overview - Section A'!$U$38:$U$45,0)),""),"d-mmm-yy") &amp;" to " &amp; TEXT(IFERROR(INDEX('Overview - Section A'!$E$38:$E$45,MATCH(G568,'Overview - Section A'!$U$38:$U$45,0)),""),"d-mmm-yy")</f>
        <v>1-Jul-18 to 31-Dec-18</v>
      </c>
      <c r="D568" s="483"/>
      <c r="E568" s="483"/>
      <c r="F568" s="484" t="str">
        <f t="shared" si="47"/>
        <v/>
      </c>
      <c r="G568" s="485" t="s">
        <v>407</v>
      </c>
      <c r="H568" s="485"/>
      <c r="I568" s="486" t="b">
        <f t="shared" si="48"/>
        <v>1</v>
      </c>
      <c r="J568" s="486" t="b">
        <f t="shared" si="49"/>
        <v>0</v>
      </c>
      <c r="K568" s="486" t="str">
        <f t="shared" si="50"/>
        <v>a1N36000002Qbc5EAC</v>
      </c>
      <c r="L568" s="487" t="str">
        <f t="shared" ca="1" si="51"/>
        <v>801-Jul-18 to 31-Dec-18</v>
      </c>
      <c r="M568" s="488" t="s">
        <v>1602</v>
      </c>
      <c r="N568" s="479"/>
      <c r="O568" s="129"/>
      <c r="P568" s="129"/>
      <c r="Q568" s="129"/>
      <c r="AD568" s="480"/>
      <c r="AE568" s="480"/>
      <c r="AF568" s="480"/>
      <c r="AG568" s="480"/>
      <c r="AM568" s="5"/>
      <c r="AN568" s="5"/>
    </row>
    <row r="569" spans="1:40" ht="31.5" x14ac:dyDescent="0.25">
      <c r="A569" s="367">
        <v>80</v>
      </c>
      <c r="B569" s="386" t="str">
        <f t="shared" si="46"/>
        <v/>
      </c>
      <c r="C569" s="387" t="str">
        <f ca="1">TEXT(IFERROR(INDEX('Overview - Section A'!$A$38:$A$45,MATCH(G569,'Overview - Section A'!$U$38:$U$45,0)),""),"d-mmm-yy") &amp;" to " &amp; TEXT(IFERROR(INDEX('Overview - Section A'!$E$38:$E$45,MATCH(G569,'Overview - Section A'!$U$38:$U$45,0)),""),"d-mmm-yy")</f>
        <v>1-Jan-19 to 30-Jun-19</v>
      </c>
      <c r="D569" s="483"/>
      <c r="E569" s="483"/>
      <c r="F569" s="484" t="str">
        <f t="shared" si="47"/>
        <v/>
      </c>
      <c r="G569" s="485" t="s">
        <v>409</v>
      </c>
      <c r="H569" s="485"/>
      <c r="I569" s="486" t="b">
        <f t="shared" si="48"/>
        <v>1</v>
      </c>
      <c r="J569" s="486" t="b">
        <f t="shared" si="49"/>
        <v>0</v>
      </c>
      <c r="K569" s="486" t="str">
        <f t="shared" si="50"/>
        <v>a1N36000002Qbc5EAC</v>
      </c>
      <c r="L569" s="487" t="str">
        <f t="shared" ca="1" si="51"/>
        <v>801-Jan-19 to 30-Jun-19</v>
      </c>
      <c r="M569" s="488" t="s">
        <v>1603</v>
      </c>
      <c r="N569" s="479"/>
      <c r="O569" s="129"/>
      <c r="P569" s="129"/>
      <c r="Q569" s="129"/>
      <c r="AD569" s="480"/>
      <c r="AE569" s="480"/>
      <c r="AF569" s="480"/>
      <c r="AG569" s="480"/>
      <c r="AM569" s="5"/>
      <c r="AN569" s="5"/>
    </row>
    <row r="570" spans="1:40" ht="31.5" x14ac:dyDescent="0.25">
      <c r="A570" s="367">
        <v>80</v>
      </c>
      <c r="B570" s="386" t="str">
        <f t="shared" si="46"/>
        <v/>
      </c>
      <c r="C570" s="387" t="str">
        <f ca="1">TEXT(IFERROR(INDEX('Overview - Section A'!$A$38:$A$45,MATCH(G570,'Overview - Section A'!$U$38:$U$45,0)),""),"d-mmm-yy") &amp;" to " &amp; TEXT(IFERROR(INDEX('Overview - Section A'!$E$38:$E$45,MATCH(G570,'Overview - Section A'!$U$38:$U$45,0)),""),"d-mmm-yy")</f>
        <v>1-Jul-19 to 31-Dec-19</v>
      </c>
      <c r="D570" s="483"/>
      <c r="E570" s="483"/>
      <c r="F570" s="484" t="str">
        <f t="shared" si="47"/>
        <v/>
      </c>
      <c r="G570" s="485" t="s">
        <v>411</v>
      </c>
      <c r="H570" s="485"/>
      <c r="I570" s="486" t="b">
        <f t="shared" si="48"/>
        <v>1</v>
      </c>
      <c r="J570" s="486" t="b">
        <f t="shared" si="49"/>
        <v>0</v>
      </c>
      <c r="K570" s="486" t="str">
        <f t="shared" si="50"/>
        <v>a1N36000002Qbc5EAC</v>
      </c>
      <c r="L570" s="487" t="str">
        <f t="shared" ca="1" si="51"/>
        <v>801-Jul-19 to 31-Dec-19</v>
      </c>
      <c r="M570" s="488" t="s">
        <v>1604</v>
      </c>
      <c r="N570" s="479"/>
      <c r="O570" s="129"/>
      <c r="P570" s="129"/>
      <c r="Q570" s="129"/>
      <c r="AD570" s="480"/>
      <c r="AE570" s="480"/>
      <c r="AF570" s="480"/>
      <c r="AG570" s="480"/>
      <c r="AM570" s="5"/>
      <c r="AN570" s="5"/>
    </row>
    <row r="571" spans="1:40" ht="31.5" x14ac:dyDescent="0.25">
      <c r="A571" s="367">
        <v>80</v>
      </c>
      <c r="B571" s="386" t="str">
        <f t="shared" si="46"/>
        <v/>
      </c>
      <c r="C571" s="387" t="str">
        <f ca="1">TEXT(IFERROR(INDEX('Overview - Section A'!$A$38:$A$45,MATCH(G571,'Overview - Section A'!$U$38:$U$45,0)),""),"d-mmm-yy") &amp;" to " &amp; TEXT(IFERROR(INDEX('Overview - Section A'!$E$38:$E$45,MATCH(G571,'Overview - Section A'!$U$38:$U$45,0)),""),"d-mmm-yy")</f>
        <v>1-Jan-20 to 30-Jun-20</v>
      </c>
      <c r="D571" s="483"/>
      <c r="E571" s="483"/>
      <c r="F571" s="484" t="str">
        <f t="shared" si="47"/>
        <v/>
      </c>
      <c r="G571" s="485" t="s">
        <v>413</v>
      </c>
      <c r="H571" s="485"/>
      <c r="I571" s="486" t="b">
        <f t="shared" si="48"/>
        <v>1</v>
      </c>
      <c r="J571" s="486" t="b">
        <f t="shared" si="49"/>
        <v>0</v>
      </c>
      <c r="K571" s="486" t="str">
        <f t="shared" si="50"/>
        <v>a1N36000002Qbc5EAC</v>
      </c>
      <c r="L571" s="487" t="str">
        <f t="shared" ca="1" si="51"/>
        <v>801-Jan-20 to 30-Jun-20</v>
      </c>
      <c r="M571" s="488" t="s">
        <v>1605</v>
      </c>
      <c r="N571" s="479"/>
      <c r="O571" s="129"/>
      <c r="P571" s="129"/>
      <c r="Q571" s="129"/>
      <c r="AD571" s="480"/>
      <c r="AE571" s="480"/>
      <c r="AF571" s="480"/>
      <c r="AG571" s="480"/>
      <c r="AM571" s="5"/>
      <c r="AN571" s="5"/>
    </row>
    <row r="572" spans="1:40" ht="31.5" x14ac:dyDescent="0.25">
      <c r="A572" s="367">
        <v>80</v>
      </c>
      <c r="B572" s="386" t="str">
        <f t="shared" si="46"/>
        <v/>
      </c>
      <c r="C572" s="387" t="str">
        <f ca="1">TEXT(IFERROR(INDEX('Overview - Section A'!$A$38:$A$45,MATCH(G572,'Overview - Section A'!$U$38:$U$45,0)),""),"d-mmm-yy") &amp;" to " &amp; TEXT(IFERROR(INDEX('Overview - Section A'!$E$38:$E$45,MATCH(G572,'Overview - Section A'!$U$38:$U$45,0)),""),"d-mmm-yy")</f>
        <v>1-Jul-20 to 31-Dec-20</v>
      </c>
      <c r="D572" s="483"/>
      <c r="E572" s="483"/>
      <c r="F572" s="484" t="str">
        <f t="shared" si="47"/>
        <v/>
      </c>
      <c r="G572" s="485" t="s">
        <v>415</v>
      </c>
      <c r="H572" s="485"/>
      <c r="I572" s="486" t="b">
        <f t="shared" si="48"/>
        <v>1</v>
      </c>
      <c r="J572" s="486" t="b">
        <f t="shared" si="49"/>
        <v>0</v>
      </c>
      <c r="K572" s="486" t="str">
        <f t="shared" si="50"/>
        <v>a1N36000002Qbc5EAC</v>
      </c>
      <c r="L572" s="487" t="str">
        <f t="shared" ca="1" si="51"/>
        <v>801-Jul-20 to 31-Dec-20</v>
      </c>
      <c r="M572" s="488" t="s">
        <v>1606</v>
      </c>
      <c r="N572" s="479"/>
      <c r="O572" s="129"/>
      <c r="P572" s="129"/>
      <c r="Q572" s="129"/>
      <c r="AD572" s="480"/>
      <c r="AE572" s="480"/>
      <c r="AF572" s="480"/>
      <c r="AG572" s="480"/>
      <c r="AM572" s="5"/>
      <c r="AN572" s="5"/>
    </row>
    <row r="573" spans="1:40" ht="31.5" x14ac:dyDescent="0.25">
      <c r="A573" s="367">
        <v>80</v>
      </c>
      <c r="B573" s="386" t="str">
        <f t="shared" si="46"/>
        <v/>
      </c>
      <c r="C573" s="387" t="str">
        <f ca="1">TEXT(IFERROR(INDEX('Overview - Section A'!$A$38:$A$45,MATCH(G573,'Overview - Section A'!$U$38:$U$45,0)),""),"d-mmm-yy") &amp;" to " &amp; TEXT(IFERROR(INDEX('Overview - Section A'!$E$38:$E$45,MATCH(G573,'Overview - Section A'!$U$38:$U$45,0)),""),"d-mmm-yy")</f>
        <v>1-Jan-21 to 30-Jun-21</v>
      </c>
      <c r="D573" s="483"/>
      <c r="E573" s="483"/>
      <c r="F573" s="484" t="str">
        <f t="shared" si="47"/>
        <v/>
      </c>
      <c r="G573" s="485" t="s">
        <v>417</v>
      </c>
      <c r="H573" s="485"/>
      <c r="I573" s="486" t="b">
        <f t="shared" si="48"/>
        <v>1</v>
      </c>
      <c r="J573" s="486" t="b">
        <f t="shared" si="49"/>
        <v>0</v>
      </c>
      <c r="K573" s="486" t="str">
        <f t="shared" si="50"/>
        <v>a1N36000002Qbc5EAC</v>
      </c>
      <c r="L573" s="487" t="str">
        <f t="shared" ca="1" si="51"/>
        <v>801-Jan-21 to 30-Jun-21</v>
      </c>
      <c r="M573" s="488" t="s">
        <v>1607</v>
      </c>
      <c r="N573" s="479"/>
      <c r="O573" s="129"/>
      <c r="P573" s="129"/>
      <c r="Q573" s="129"/>
      <c r="AD573" s="480"/>
      <c r="AE573" s="480"/>
      <c r="AF573" s="480"/>
      <c r="AG573" s="480"/>
      <c r="AM573" s="5"/>
      <c r="AN573" s="5"/>
    </row>
    <row r="574" spans="1:40" ht="2.25" customHeight="1" thickBot="1" x14ac:dyDescent="0.3">
      <c r="A574" s="66"/>
      <c r="B574" s="67"/>
      <c r="C574" s="67"/>
      <c r="D574" s="67"/>
      <c r="E574" s="67"/>
      <c r="F574" s="67"/>
      <c r="G574" s="67"/>
      <c r="H574" s="67"/>
      <c r="I574" s="67"/>
      <c r="J574" s="67"/>
      <c r="K574" s="67"/>
      <c r="L574" s="67"/>
      <c r="M574" s="61"/>
    </row>
    <row r="577" spans="1:5" x14ac:dyDescent="0.25">
      <c r="D577" s="104"/>
      <c r="E577" s="104"/>
    </row>
    <row r="578" spans="1:5" x14ac:dyDescent="0.25">
      <c r="D578" s="148"/>
      <c r="E578" s="148"/>
    </row>
    <row r="579" spans="1:5" x14ac:dyDescent="0.25">
      <c r="D579" s="104"/>
      <c r="E579" s="104"/>
    </row>
    <row r="580" spans="1:5" x14ac:dyDescent="0.25">
      <c r="A580" s="68" t="s">
        <v>131</v>
      </c>
    </row>
  </sheetData>
  <sheetProtection algorithmName="SHA-512" hashValue="0C84Q5hJTqtaKmRyjd0GT0r87FxLV82D8lpYmCxrEChJaigjqyxUi5OLyaOPRWsw6cahUCGxZlU7ExK/bxtIxg==" saltValue="dA09YzyNrIYZnj210TDzsg==" spinCount="100000" sheet="1" objects="1" scenarios="1" formatCells="0" formatRows="0" sort="0" autoFilter="0"/>
  <dataConsolidate/>
  <mergeCells count="5">
    <mergeCell ref="AD92:AG92"/>
    <mergeCell ref="A91:E91"/>
    <mergeCell ref="A6:O6"/>
    <mergeCell ref="A1:O2"/>
    <mergeCell ref="AD93:AG93"/>
  </mergeCells>
  <conditionalFormatting sqref="A93:C573">
    <cfRule type="expression" dxfId="49" priority="32">
      <formula>MOD($A93,2)=0</formula>
    </cfRule>
    <cfRule type="expression" dxfId="48" priority="33">
      <formula>MOD($A93,2)=1</formula>
    </cfRule>
  </conditionalFormatting>
  <conditionalFormatting sqref="D93:E573">
    <cfRule type="expression" dxfId="47" priority="28">
      <formula>AND(INDEX($P$8:$P$8,MATCH($A93,$A$8:$A$8,0))="Deactivate")</formula>
    </cfRule>
  </conditionalFormatting>
  <conditionalFormatting sqref="E8:O88">
    <cfRule type="expression" dxfId="46" priority="27">
      <formula>$P$8="Deactivate"</formula>
    </cfRule>
  </conditionalFormatting>
  <conditionalFormatting sqref="A8:P12">
    <cfRule type="expression" dxfId="45" priority="26">
      <formula>$T8:$T89="[Record ID]"</formula>
    </cfRule>
  </conditionalFormatting>
  <conditionalFormatting sqref="P93:Q573 A93:E573">
    <cfRule type="expression" dxfId="44" priority="25">
      <formula>$G93:$G574="[Record ID]"</formula>
    </cfRule>
  </conditionalFormatting>
  <conditionalFormatting sqref="N93:N573 P93:Q573">
    <cfRule type="expression" dxfId="43" priority="11">
      <formula>AND(INDEX($P$8:$P$8,MATCH($A93,$A$8:$A$8,0))="Deactivate")</formula>
    </cfRule>
  </conditionalFormatting>
  <conditionalFormatting sqref="N93:N573">
    <cfRule type="expression" dxfId="42" priority="10">
      <formula>$G93:$G574="[Record ID]"</formula>
    </cfRule>
  </conditionalFormatting>
  <conditionalFormatting sqref="AD93:AD573">
    <cfRule type="expression" dxfId="41" priority="8">
      <formula>AND(INDEX($P$8:$P$8,MATCH($A93,$A$8:$A$8,0))="Deactivate")</formula>
    </cfRule>
  </conditionalFormatting>
  <conditionalFormatting sqref="AD93:AD573">
    <cfRule type="expression" dxfId="40" priority="7">
      <formula>$G93:$G574="[Record ID]"</formula>
    </cfRule>
  </conditionalFormatting>
  <conditionalFormatting sqref="O93:O573">
    <cfRule type="expression" dxfId="39" priority="2">
      <formula>AND(INDEX($P$8:$P$8,MATCH($A93,$A$8:$A$8,0))="Deactivate")</formula>
    </cfRule>
  </conditionalFormatting>
  <conditionalFormatting sqref="O93:O573">
    <cfRule type="expression" dxfId="38" priority="1">
      <formula>$G93:$G574="[Record ID]"</formula>
    </cfRule>
  </conditionalFormatting>
  <conditionalFormatting sqref="A13:P88">
    <cfRule type="expression" dxfId="37" priority="48">
      <formula>$T13:$T574="[Record ID]"</formula>
    </cfRule>
  </conditionalFormatting>
  <dataValidations count="11">
    <dataValidation type="list" allowBlank="1" showInputMessage="1" showErrorMessage="1" sqref="B8:B88">
      <formula1>Coverage_Module</formula1>
    </dataValidation>
    <dataValidation type="list" allowBlank="1" showInputMessage="1" showErrorMessage="1" sqref="C8:C88">
      <formula1>OFFSET(KeyActivityStart,MATCH(B8,KeyActivityColumn,0)-1,18,COUNTIF(KeyActivityColumn,B8),1)</formula1>
    </dataValidation>
    <dataValidation type="list" allowBlank="1" showInputMessage="1" showErrorMessage="1" sqref="E8:E88">
      <formula1>ResponsiblePR</formula1>
    </dataValidation>
    <dataValidation type="list" allowBlank="1" showInputMessage="1" showErrorMessage="1" sqref="N8:N88">
      <formula1>Country</formula1>
    </dataValidation>
    <dataValidation type="textLength" allowBlank="1" showInputMessage="1" showErrorMessage="1" errorTitle="Entered information is too long" error="Information entered here is limited to 4000 characters. Please capture further details in Comments." sqref="D8:D88 D93:E573">
      <formula1>0</formula1>
      <formula2>4000</formula2>
    </dataValidation>
    <dataValidation type="textLength" allowBlank="1" showInputMessage="1" showErrorMessage="1" errorTitle="Entered information is too long" error="Information entered here is limited to 32768 characters. Please capture further details in Comments." sqref="O8:O88">
      <formula1>0</formula1>
      <formula2>32768</formula2>
    </dataValidation>
    <dataValidation type="decimal" allowBlank="1" showInputMessage="1" showErrorMessage="1" errorTitle="X-Author for Excel" error="Please enter a valid numeric value. Valid range for Key Activity Milestone Number is -1E+18 to 1E+18." promptTitle="X-Author for Excel" sqref="A8:A88 A93:A573">
      <formula1>-1000000000000000000</formula1>
      <formula2>1000000000000000000</formula2>
    </dataValidation>
    <dataValidation type="list" allowBlank="1" showInputMessage="1" showErrorMessage="1" errorTitle="X-Author for Excel" error="Please select a value from the drop-down." promptTitle="X-Author for Excel" sqref="P8:P88">
      <formula1>IF(IFERROR(ROWS(INDIRECT(SUBSTITUTE("AIM_Key_Activity_Milestone__c.AIM_De_activate_Key_Activity__c"," ","_"))),-1) &lt; 0, XAuthorInvalidPicklistData,INDIRECT(SUBSTITUTE("AIM_Key_Activity_Milestone__c.AIM_De_activate_Key_Activity__c"," ","_")))</formula1>
    </dataValidation>
    <dataValidation type="list" allowBlank="1" showInputMessage="1" showErrorMessage="1" errorTitle="X-Author for Excel" error="Please select either TRUE or FALSE from the dropdown." promptTitle="X-Author for Excel" sqref="S8:S88 I93:J573">
      <formula1>"TRUE,FALSE"</formula1>
    </dataValidation>
    <dataValidation type="custom" allowBlank="1" showInputMessage="1" showErrorMessage="1" errorTitle="X-Author for Excel" error="Id and Lookup fields are not editable." promptTitle="X-Author for Excel" sqref="Z8:Z88 T8:V88 M93:M573 G93:G573 K93:K573">
      <formula1>""</formula1>
    </dataValidation>
    <dataValidation type="date" allowBlank="1" showInputMessage="1" showErrorMessage="1" errorTitle="X-Author for Excel" error="Please enter a valid date." promptTitle="X-Author for Excel" sqref="H93:H573">
      <formula1>1</formula1>
      <formula2>767376</formula2>
    </dataValidation>
  </dataValidations>
  <hyperlinks>
    <hyperlink ref="B4" location="'WPTM - Section F'!A6" display="Work Plan tracking Measures"/>
    <hyperlink ref="C4" location="_d8b44ed0_a865_499e_aa2c_09925ed64c24" display="Milestone targets"/>
    <hyperlink ref="A580" location="'WPTM - Section F'!A4" display="'WPTM - Section F'!A4"/>
  </hyperlinks>
  <pageMargins left="0.7" right="0.7" top="0.75" bottom="0.75" header="0.3" footer="0.3"/>
  <pageSetup paperSize="8" scale="41" orientation="landscape" r:id="rId1"/>
  <extLst>
    <ext xmlns:x14="http://schemas.microsoft.com/office/spreadsheetml/2009/9/main" uri="{78C0D931-6437-407d-A8EE-F0AAD7539E65}">
      <x14:conditionalFormattings>
        <x14:conditionalFormatting xmlns:xm="http://schemas.microsoft.com/office/excel/2006/main">
          <x14:cfRule type="expression" priority="31" id="{606BD51C-FAB7-456B-922B-5FAE5AC357B5}">
            <xm:f>INDEX('Overview - Section A'!$E$38:$E$46,MATCH($G93,'Overview - Section A'!$U$38:$U$46,0))&gt;'Overview - Section A'!$E$8</xm:f>
            <x14:dxf>
              <font>
                <color theme="4" tint="0.79998168889431442"/>
              </font>
              <fill>
                <patternFill patternType="solid">
                  <fgColor theme="1" tint="0.499984740745262"/>
                  <bgColor theme="4" tint="0.79998168889431442"/>
                </patternFill>
              </fill>
            </x14:dxf>
          </x14:cfRule>
          <xm:sqref>P93:Q573 A93:E574</xm:sqref>
        </x14:conditionalFormatting>
        <x14:conditionalFormatting xmlns:xm="http://schemas.microsoft.com/office/excel/2006/main">
          <x14:cfRule type="expression" priority="30" id="{BA358AE9-FD49-48F9-860F-392AF5E900A6}">
            <xm:f>OR('Overview - Section A'!$AN$5="Grant Making", 'Overview - Section A'!$AN$5="Grant Revision")</xm:f>
            <x14:dxf>
              <font>
                <color theme="4" tint="0.79998168889431442"/>
              </font>
              <fill>
                <patternFill patternType="solid">
                  <fgColor theme="1" tint="0.499984740745262"/>
                  <bgColor theme="4" tint="0.79998168889431442"/>
                </patternFill>
              </fill>
              <border>
                <left/>
                <right/>
                <top/>
                <bottom/>
              </border>
            </x14:dxf>
          </x14:cfRule>
          <xm:sqref>E8:E88</xm:sqref>
        </x14:conditionalFormatting>
        <x14:conditionalFormatting xmlns:xm="http://schemas.microsoft.com/office/excel/2006/main">
          <x14:cfRule type="expression" priority="29" id="{CB64D8FC-03E6-4B32-9B67-3C92012C57AD}">
            <xm:f>OR('Overview - Section A'!$AN$5="Grant Making", 'Overview - Section A'!$AN$5="Funding Request")</xm:f>
            <x14:dxf>
              <font>
                <color theme="4" tint="0.79998168889431442"/>
              </font>
              <fill>
                <patternFill patternType="solid">
                  <fgColor theme="1" tint="0.499984740745262"/>
                  <bgColor theme="4" tint="0.79998168889431442"/>
                </patternFill>
              </fill>
            </x14:dxf>
          </x14:cfRule>
          <xm:sqref>P8:P88</xm:sqref>
        </x14:conditionalFormatting>
        <x14:conditionalFormatting xmlns:xm="http://schemas.microsoft.com/office/excel/2006/main">
          <x14:cfRule type="expression" priority="24" id="{76898748-98B1-4536-A253-AD9B5E91CFB7}">
            <xm:f>OR('Overview - Section A'!$AN$5="Grant Making", 'Overview - Section A'!$AN$5="Grant Revision")</xm:f>
            <x14:dxf>
              <font>
                <color rgb="FF8DB4E2"/>
              </font>
              <fill>
                <patternFill>
                  <bgColor rgb="FF8DB4E2"/>
                </patternFill>
              </fill>
            </x14:dxf>
          </x14:cfRule>
          <xm:sqref>E7</xm:sqref>
        </x14:conditionalFormatting>
        <x14:conditionalFormatting xmlns:xm="http://schemas.microsoft.com/office/excel/2006/main">
          <x14:cfRule type="expression" priority="21" id="{59D5F7D3-8226-424F-846A-2B464F902243}">
            <xm:f>OR('Overview - Section A'!$AN$5="Grant Making", 'Overview - Section A'!$AN$5="Funding Request")</xm:f>
            <x14:dxf>
              <font>
                <color rgb="FF8DB4E2"/>
              </font>
              <fill>
                <patternFill>
                  <bgColor rgb="FF8DB4E2"/>
                </patternFill>
              </fill>
            </x14:dxf>
          </x14:cfRule>
          <xm:sqref>P7</xm:sqref>
        </x14:conditionalFormatting>
        <x14:conditionalFormatting xmlns:xm="http://schemas.microsoft.com/office/excel/2006/main">
          <x14:cfRule type="expression" priority="12" id="{F5F18A4C-B52B-4560-8E78-819B9426A616}">
            <xm:f>INDEX('Overview - Section A'!$E$38:$E$46,MATCH($G93,'Overview - Section A'!$U$38:$U$46,0))&gt;'Overview - Section A'!$E$8</xm:f>
            <x14:dxf>
              <font>
                <color theme="4" tint="0.79998168889431442"/>
              </font>
              <fill>
                <patternFill patternType="solid">
                  <fgColor theme="1" tint="0.499984740745262"/>
                  <bgColor theme="4" tint="0.79998168889431442"/>
                </patternFill>
              </fill>
            </x14:dxf>
          </x14:cfRule>
          <xm:sqref>N93:N573</xm:sqref>
        </x14:conditionalFormatting>
        <x14:conditionalFormatting xmlns:xm="http://schemas.microsoft.com/office/excel/2006/main">
          <x14:cfRule type="expression" priority="9" id="{3AA66235-8C0A-4184-8427-839A4AF971EF}">
            <xm:f>INDEX('Overview - Section A'!$E$38:$E$46,MATCH($G93,'Overview - Section A'!$U$38:$U$46,0))&gt;'Overview - Section A'!$E$8</xm:f>
            <x14:dxf>
              <font>
                <color theme="4" tint="0.79998168889431442"/>
              </font>
              <fill>
                <patternFill patternType="solid">
                  <fgColor theme="1" tint="0.499984740745262"/>
                  <bgColor theme="4" tint="0.79998168889431442"/>
                </patternFill>
              </fill>
            </x14:dxf>
          </x14:cfRule>
          <xm:sqref>AD93:AD573</xm:sqref>
        </x14:conditionalFormatting>
        <x14:conditionalFormatting xmlns:xm="http://schemas.microsoft.com/office/excel/2006/main">
          <x14:cfRule type="expression" priority="3" id="{B3D43AA8-559B-4805-938B-0E6B672A8842}">
            <xm:f>INDEX('Overview - Section A'!$E$38:$E$46,MATCH($G93,'Overview - Section A'!$U$38:$U$46,0))&gt;'Overview - Section A'!$E$8</xm:f>
            <x14:dxf>
              <font>
                <color theme="4" tint="0.79998168889431442"/>
              </font>
              <fill>
                <patternFill patternType="solid">
                  <fgColor theme="1" tint="0.499984740745262"/>
                  <bgColor theme="4" tint="0.79998168889431442"/>
                </patternFill>
              </fill>
            </x14:dxf>
          </x14:cfRule>
          <xm:sqref>O93:O573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'Overview - Section A'!$AO$26:$AO$33</xm:f>
          </x14:formula1>
          <xm:sqref>G8:M88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BA336"/>
  <sheetViews>
    <sheetView view="pageBreakPreview" zoomScale="30" zoomScaleNormal="25" zoomScaleSheetLayoutView="30" workbookViewId="0">
      <selection activeCell="AQ191" sqref="AQ191"/>
    </sheetView>
  </sheetViews>
  <sheetFormatPr defaultColWidth="9" defaultRowHeight="15.75" x14ac:dyDescent="0.25"/>
  <cols>
    <col min="1" max="1" width="11.25" style="229" customWidth="1"/>
    <col min="2" max="2" width="40.75" style="229" customWidth="1"/>
    <col min="3" max="3" width="47.75" style="229" customWidth="1"/>
    <col min="4" max="4" width="39.25" style="229" customWidth="1"/>
    <col min="5" max="5" width="22" style="229" customWidth="1"/>
    <col min="6" max="6" width="19.75" style="229" customWidth="1"/>
    <col min="7" max="7" width="26" style="229" customWidth="1"/>
    <col min="8" max="8" width="27" style="229" customWidth="1"/>
    <col min="9" max="9" width="19.75" style="229" customWidth="1"/>
    <col min="10" max="10" width="28.25" style="229" customWidth="1"/>
    <col min="11" max="11" width="21.75" style="229" customWidth="1"/>
    <col min="12" max="12" width="21" style="229" customWidth="1"/>
    <col min="13" max="13" width="21.625" style="229" customWidth="1"/>
    <col min="14" max="14" width="26" style="229" customWidth="1"/>
    <col min="15" max="15" width="17.25" style="229" customWidth="1"/>
    <col min="16" max="16" width="26" style="229" customWidth="1"/>
    <col min="17" max="17" width="22.5" style="229" customWidth="1"/>
    <col min="18" max="18" width="27.5" style="229" customWidth="1"/>
    <col min="19" max="19" width="15.25" style="229" customWidth="1"/>
    <col min="20" max="20" width="20.75" style="229" customWidth="1"/>
    <col min="21" max="21" width="22.5" style="229" customWidth="1"/>
    <col min="22" max="22" width="22.875" style="229" customWidth="1"/>
    <col min="23" max="23" width="15.25" style="229" customWidth="1"/>
    <col min="24" max="24" width="18.125" style="229" customWidth="1"/>
    <col min="25" max="25" width="23.5" style="229" customWidth="1"/>
    <col min="26" max="26" width="22.875" style="229" customWidth="1"/>
    <col min="27" max="27" width="14.125" style="229" customWidth="1"/>
    <col min="28" max="28" width="18.125" style="229" customWidth="1"/>
    <col min="29" max="29" width="23.5" style="229" customWidth="1"/>
    <col min="30" max="30" width="16.75" style="223" customWidth="1"/>
    <col min="31" max="37" width="19.625" style="223" customWidth="1"/>
    <col min="38" max="38" width="18.125" style="223" customWidth="1"/>
    <col min="39" max="39" width="130" style="223" customWidth="1"/>
    <col min="40" max="40" width="9" style="308"/>
    <col min="41" max="41" width="33.75" style="223" customWidth="1"/>
    <col min="42" max="42" width="35.25" style="223" customWidth="1"/>
    <col min="43" max="43" width="44" style="223" customWidth="1"/>
    <col min="44" max="44" width="9" style="269" customWidth="1"/>
    <col min="45" max="48" width="9" style="341" hidden="1" customWidth="1"/>
    <col min="49" max="49" width="9.375" style="341" hidden="1" customWidth="1"/>
    <col min="50" max="51" width="9" style="341" hidden="1" customWidth="1"/>
    <col min="52" max="53" width="9" style="341"/>
    <col min="54" max="16384" width="9" style="223"/>
  </cols>
  <sheetData>
    <row r="1" spans="1:43" ht="36.75" thickBot="1" x14ac:dyDescent="0.3">
      <c r="A1" s="611" t="s">
        <v>183</v>
      </c>
      <c r="B1" s="612"/>
      <c r="C1" s="612"/>
      <c r="D1" s="612"/>
      <c r="E1" s="612"/>
      <c r="F1" s="612"/>
      <c r="G1" s="612"/>
      <c r="H1" s="612"/>
      <c r="I1" s="612"/>
      <c r="J1" s="612"/>
      <c r="K1" s="612"/>
      <c r="L1" s="612"/>
      <c r="M1" s="612"/>
      <c r="N1" s="612"/>
      <c r="O1" s="612"/>
      <c r="P1" s="612"/>
      <c r="Q1" s="612"/>
      <c r="R1" s="612"/>
      <c r="S1" s="612"/>
      <c r="T1" s="612"/>
      <c r="U1" s="612"/>
      <c r="V1" s="612"/>
      <c r="W1" s="612"/>
      <c r="X1" s="612"/>
      <c r="Y1" s="612"/>
      <c r="Z1" s="612"/>
      <c r="AA1" s="612"/>
      <c r="AB1" s="612"/>
      <c r="AC1" s="612"/>
      <c r="AD1" s="308"/>
      <c r="AE1" s="308"/>
      <c r="AF1" s="308"/>
      <c r="AG1" s="308"/>
      <c r="AH1" s="308"/>
      <c r="AI1" s="308"/>
      <c r="AJ1" s="308"/>
      <c r="AK1" s="308"/>
      <c r="AL1" s="308"/>
      <c r="AM1" s="308"/>
      <c r="AO1" s="308"/>
      <c r="AP1" s="308"/>
      <c r="AQ1" s="308"/>
    </row>
    <row r="2" spans="1:43" ht="27" x14ac:dyDescent="0.25">
      <c r="A2" s="613"/>
      <c r="B2" s="614"/>
      <c r="C2" s="614"/>
      <c r="D2" s="614"/>
      <c r="E2" s="613"/>
      <c r="F2" s="614"/>
      <c r="G2" s="614"/>
      <c r="H2" s="614"/>
      <c r="I2" s="613"/>
      <c r="J2" s="614"/>
      <c r="K2" s="614"/>
      <c r="L2" s="614"/>
      <c r="M2" s="613"/>
      <c r="N2" s="614"/>
      <c r="O2" s="614"/>
      <c r="P2" s="614"/>
      <c r="Q2" s="613"/>
      <c r="R2" s="614"/>
      <c r="S2" s="614"/>
      <c r="T2" s="614"/>
      <c r="U2" s="613"/>
      <c r="V2" s="614"/>
      <c r="W2" s="614"/>
      <c r="X2" s="614"/>
      <c r="Y2" s="613"/>
      <c r="Z2" s="614"/>
      <c r="AA2" s="614"/>
      <c r="AB2" s="614"/>
      <c r="AC2" s="250"/>
      <c r="AD2" s="308"/>
      <c r="AE2" s="308"/>
      <c r="AF2" s="308"/>
      <c r="AG2" s="308"/>
      <c r="AH2" s="308"/>
      <c r="AI2" s="308"/>
      <c r="AJ2" s="308"/>
      <c r="AK2" s="308"/>
      <c r="AL2" s="308"/>
      <c r="AM2" s="308"/>
      <c r="AO2" s="308"/>
      <c r="AP2" s="308"/>
      <c r="AQ2" s="308"/>
    </row>
    <row r="3" spans="1:43" ht="16.5" thickBot="1" x14ac:dyDescent="0.3">
      <c r="A3" s="224"/>
      <c r="B3" s="224"/>
      <c r="C3" s="224"/>
      <c r="D3" s="224"/>
      <c r="E3" s="224"/>
      <c r="F3" s="224"/>
      <c r="G3" s="224"/>
      <c r="H3" s="224"/>
      <c r="I3" s="224"/>
      <c r="J3" s="224"/>
      <c r="K3" s="224"/>
      <c r="L3" s="224"/>
      <c r="M3" s="224"/>
      <c r="N3" s="224"/>
      <c r="O3" s="224"/>
      <c r="P3" s="224"/>
      <c r="Q3" s="224"/>
      <c r="R3" s="224"/>
      <c r="S3" s="224"/>
      <c r="T3" s="224"/>
      <c r="U3" s="224"/>
      <c r="V3" s="224"/>
      <c r="W3" s="224"/>
      <c r="X3" s="224"/>
      <c r="Y3" s="224"/>
      <c r="Z3" s="224"/>
      <c r="AA3" s="224"/>
      <c r="AB3" s="224"/>
      <c r="AC3" s="224"/>
      <c r="AD3" s="308"/>
      <c r="AE3" s="308"/>
      <c r="AF3" s="308"/>
      <c r="AG3" s="308"/>
      <c r="AH3" s="308"/>
      <c r="AI3" s="308"/>
      <c r="AJ3" s="308"/>
      <c r="AK3" s="308"/>
      <c r="AL3" s="308"/>
      <c r="AM3" s="308"/>
      <c r="AO3" s="308"/>
      <c r="AP3" s="308"/>
      <c r="AQ3" s="308"/>
    </row>
    <row r="4" spans="1:43" ht="99.75" customHeight="1" x14ac:dyDescent="0.25">
      <c r="A4" s="224"/>
      <c r="B4" s="615" t="s">
        <v>185</v>
      </c>
      <c r="C4" s="616"/>
      <c r="D4" s="337" t="str">
        <f>'Overview - Section A'!E5</f>
        <v>Kyrgyzstan</v>
      </c>
      <c r="E4" s="308"/>
      <c r="F4" s="308"/>
      <c r="G4" s="308"/>
      <c r="H4" s="249"/>
      <c r="I4" s="617" t="s">
        <v>302</v>
      </c>
      <c r="J4" s="618"/>
      <c r="K4" s="618"/>
      <c r="L4" s="618"/>
      <c r="M4" s="619" t="s">
        <v>301</v>
      </c>
      <c r="N4" s="618"/>
      <c r="O4" s="618"/>
      <c r="P4" s="620"/>
      <c r="Q4" s="308"/>
      <c r="R4" s="308"/>
      <c r="S4" s="308"/>
      <c r="T4" s="308"/>
      <c r="U4" s="308"/>
      <c r="V4" s="224"/>
      <c r="W4" s="224"/>
      <c r="X4" s="224"/>
      <c r="Y4" s="224"/>
      <c r="Z4" s="224"/>
      <c r="AA4" s="224"/>
      <c r="AB4" s="224"/>
      <c r="AC4" s="224"/>
      <c r="AD4" s="308"/>
      <c r="AE4" s="308"/>
      <c r="AF4" s="308"/>
      <c r="AG4" s="308"/>
      <c r="AH4" s="308"/>
      <c r="AI4" s="308"/>
      <c r="AJ4" s="308"/>
      <c r="AK4" s="308"/>
      <c r="AL4" s="308"/>
      <c r="AM4" s="308"/>
      <c r="AO4" s="308"/>
      <c r="AP4" s="308"/>
      <c r="AQ4" s="308"/>
    </row>
    <row r="5" spans="1:43" ht="24" customHeight="1" x14ac:dyDescent="0.25">
      <c r="A5" s="224"/>
      <c r="B5" s="621" t="s">
        <v>256</v>
      </c>
      <c r="C5" s="622"/>
      <c r="D5" s="338" t="str">
        <f>'Overview - Section A'!E6</f>
        <v>KGZ-C-UNDP</v>
      </c>
      <c r="E5" s="308"/>
      <c r="F5" s="308"/>
      <c r="G5" s="308"/>
      <c r="H5" s="249">
        <v>1</v>
      </c>
      <c r="I5" s="623" t="str">
        <f ca="1">IFERROR(IF('Overview - Section A'!$AN$5&lt;&gt;"Funding Request",OFFSET('Overview - Section A'!E26,1,0),IF(INDEX('Overview - Section A'!E$26:E$32,MATCH($H5,'Overview - Section A'!$A$26:$A$32,0))&lt;&gt;0,(INDEX('Overview - Section A'!$E$26:$E$32,MATCH($H5,'Overview - Section A'!$A$26:$A$32,0))),"")),"")</f>
        <v>United Nations Development Programme</v>
      </c>
      <c r="J5" s="624"/>
      <c r="K5" s="624"/>
      <c r="L5" s="624"/>
      <c r="M5" s="624" t="str">
        <f>IFERROR(IF(INDEX('Overview - Section A'!K$26:K$32,MATCH($H5,'Overview - Section A'!$A$26:$A$32,0))&lt;&gt;0,(INDEX('Overview - Section A'!$K$26:$K$32,MATCH($H5,'Overview - Section A'!$A$26:$A$32,0))),""),"")</f>
        <v/>
      </c>
      <c r="N5" s="624"/>
      <c r="O5" s="624"/>
      <c r="P5" s="625"/>
      <c r="Q5" s="308"/>
      <c r="R5" s="308"/>
      <c r="S5" s="308"/>
      <c r="T5" s="308"/>
      <c r="U5" s="308"/>
      <c r="V5" s="224"/>
      <c r="W5" s="224"/>
      <c r="X5" s="224"/>
      <c r="Y5" s="224"/>
      <c r="Z5" s="224"/>
      <c r="AA5" s="224"/>
      <c r="AB5" s="224"/>
      <c r="AC5" s="224"/>
      <c r="AD5" s="308"/>
      <c r="AE5" s="308"/>
      <c r="AF5" s="308"/>
      <c r="AG5" s="308"/>
      <c r="AH5" s="308"/>
      <c r="AI5" s="308"/>
      <c r="AJ5" s="308"/>
      <c r="AK5" s="308"/>
      <c r="AL5" s="308"/>
      <c r="AM5" s="308"/>
      <c r="AO5" s="308"/>
      <c r="AP5" s="308"/>
      <c r="AQ5" s="308"/>
    </row>
    <row r="6" spans="1:43" ht="24" customHeight="1" x14ac:dyDescent="0.25">
      <c r="A6" s="224"/>
      <c r="B6" s="621" t="s">
        <v>186</v>
      </c>
      <c r="C6" s="622"/>
      <c r="D6" s="339">
        <f>'Overview - Section A'!E7</f>
        <v>43282</v>
      </c>
      <c r="E6" s="308"/>
      <c r="F6" s="308"/>
      <c r="G6" s="308"/>
      <c r="H6" s="249">
        <v>2</v>
      </c>
      <c r="I6" s="623" t="str">
        <f>IFERROR(IF(INDEX('Overview - Section A'!E$26:E$32,MATCH($H6,'Overview - Section A'!$A$26:$A$32,0))&lt;&gt;0,(INDEX('Overview - Section A'!$E$26:$E$32,MATCH($H6,'Overview - Section A'!$A$26:$A$32,0))),""),"")</f>
        <v/>
      </c>
      <c r="J6" s="624"/>
      <c r="K6" s="624"/>
      <c r="L6" s="624"/>
      <c r="M6" s="626" t="str">
        <f>IFERROR(IF(INDEX('Overview - Section A'!K$26:K$32,MATCH($H6,'Overview - Section A'!$A$26:$A$32,0))&lt;&gt;0,(INDEX('Overview - Section A'!$K$26:$K$32,MATCH($H6,'Overview - Section A'!$A$26:$A$32,0))),""),"")</f>
        <v/>
      </c>
      <c r="N6" s="627"/>
      <c r="O6" s="627"/>
      <c r="P6" s="628"/>
      <c r="Q6" s="308"/>
      <c r="R6" s="308"/>
      <c r="S6" s="308"/>
      <c r="T6" s="308"/>
      <c r="U6" s="308"/>
      <c r="V6" s="224"/>
      <c r="W6" s="224"/>
      <c r="X6" s="224"/>
      <c r="Y6" s="224"/>
      <c r="Z6" s="224"/>
      <c r="AA6" s="224"/>
      <c r="AB6" s="224"/>
      <c r="AC6" s="224"/>
      <c r="AD6" s="308"/>
      <c r="AE6" s="308"/>
      <c r="AF6" s="308"/>
      <c r="AG6" s="308"/>
      <c r="AH6" s="308"/>
      <c r="AI6" s="308"/>
      <c r="AJ6" s="308"/>
      <c r="AK6" s="308"/>
      <c r="AL6" s="308"/>
      <c r="AM6" s="308"/>
      <c r="AO6" s="308"/>
      <c r="AP6" s="308"/>
      <c r="AQ6" s="308"/>
    </row>
    <row r="7" spans="1:43" ht="24" customHeight="1" x14ac:dyDescent="0.25">
      <c r="A7" s="224"/>
      <c r="B7" s="621" t="s">
        <v>187</v>
      </c>
      <c r="C7" s="622"/>
      <c r="D7" s="339">
        <f>'Overview - Section A'!E8</f>
        <v>44196</v>
      </c>
      <c r="E7" s="308"/>
      <c r="F7" s="308"/>
      <c r="G7" s="308"/>
      <c r="H7" s="249">
        <v>3</v>
      </c>
      <c r="I7" s="623" t="str">
        <f>IFERROR(IF(INDEX('Overview - Section A'!E$26:E$32,MATCH($H7,'Overview - Section A'!$A$26:$A$32,0))&lt;&gt;0,(INDEX('Overview - Section A'!$E$26:$E$32,MATCH($H7,'Overview - Section A'!$A$26:$A$32,0))),""),"")</f>
        <v/>
      </c>
      <c r="J7" s="624"/>
      <c r="K7" s="624"/>
      <c r="L7" s="624"/>
      <c r="M7" s="626" t="str">
        <f>IFERROR(IF(INDEX('Overview - Section A'!K$26:K$32,MATCH($H7,'Overview - Section A'!$A$26:$A$32,0))&lt;&gt;0,(INDEX('Overview - Section A'!$K$26:$K$32,MATCH($H7,'Overview - Section A'!$A$26:$A$32,0))),""),"")</f>
        <v/>
      </c>
      <c r="N7" s="627"/>
      <c r="O7" s="627"/>
      <c r="P7" s="628"/>
      <c r="Q7" s="308"/>
      <c r="R7" s="308"/>
      <c r="S7" s="308"/>
      <c r="T7" s="308"/>
      <c r="U7" s="308"/>
      <c r="V7" s="224"/>
      <c r="W7" s="224"/>
      <c r="X7" s="224"/>
      <c r="Y7" s="224"/>
      <c r="Z7" s="224"/>
      <c r="AA7" s="224"/>
      <c r="AB7" s="224"/>
      <c r="AC7" s="224"/>
      <c r="AD7" s="308"/>
      <c r="AE7" s="308"/>
      <c r="AF7" s="308"/>
      <c r="AG7" s="308"/>
      <c r="AH7" s="308"/>
      <c r="AI7" s="308"/>
      <c r="AJ7" s="308"/>
      <c r="AK7" s="308"/>
      <c r="AL7" s="308"/>
      <c r="AM7" s="308"/>
      <c r="AO7" s="308"/>
      <c r="AP7" s="308"/>
      <c r="AQ7" s="308"/>
    </row>
    <row r="8" spans="1:43" ht="135.75" customHeight="1" x14ac:dyDescent="0.25">
      <c r="A8" s="224"/>
      <c r="B8" s="621" t="s">
        <v>168</v>
      </c>
      <c r="C8" s="622"/>
      <c r="D8" s="278">
        <f>'Overview - Section A'!E9</f>
        <v>6</v>
      </c>
      <c r="E8" s="308"/>
      <c r="F8" s="308"/>
      <c r="G8" s="308"/>
      <c r="H8" s="249">
        <v>4</v>
      </c>
      <c r="I8" s="623" t="str">
        <f>IFERROR(IF(INDEX('Overview - Section A'!E$26:E$32,MATCH($H8,'Overview - Section A'!$A$26:$A$32,0))&lt;&gt;0,(INDEX('Overview - Section A'!$E$26:$E$32,MATCH($H8,'Overview - Section A'!$A$26:$A$32,0))),""),"")</f>
        <v/>
      </c>
      <c r="J8" s="624"/>
      <c r="K8" s="624"/>
      <c r="L8" s="624"/>
      <c r="M8" s="626" t="str">
        <f>IFERROR(IF(INDEX('Overview - Section A'!K$26:K$32,MATCH($H8,'Overview - Section A'!$A$26:$A$32,0))&lt;&gt;0,(INDEX('Overview - Section A'!$K$26:$K$32,MATCH($H8,'Overview - Section A'!$A$26:$A$32,0))),""),"")</f>
        <v/>
      </c>
      <c r="N8" s="627"/>
      <c r="O8" s="627"/>
      <c r="P8" s="628"/>
      <c r="Q8" s="308"/>
      <c r="R8" s="308"/>
      <c r="S8" s="308"/>
      <c r="T8" s="308"/>
      <c r="U8" s="308"/>
      <c r="V8" s="224"/>
      <c r="W8" s="224"/>
      <c r="X8" s="224"/>
      <c r="Y8" s="224"/>
      <c r="Z8" s="224"/>
      <c r="AA8" s="224"/>
      <c r="AB8" s="224"/>
      <c r="AC8" s="224"/>
      <c r="AD8" s="308"/>
      <c r="AE8" s="308"/>
      <c r="AF8" s="308"/>
      <c r="AG8" s="308"/>
      <c r="AH8" s="308"/>
      <c r="AI8" s="308"/>
      <c r="AJ8" s="308"/>
      <c r="AK8" s="308"/>
      <c r="AL8" s="308"/>
      <c r="AM8" s="308"/>
      <c r="AO8" s="308"/>
      <c r="AP8" s="308"/>
      <c r="AQ8" s="308"/>
    </row>
    <row r="9" spans="1:43" ht="135.75" customHeight="1" x14ac:dyDescent="0.25">
      <c r="A9" s="224"/>
      <c r="B9" s="621" t="s">
        <v>289</v>
      </c>
      <c r="C9" s="622"/>
      <c r="D9" s="339">
        <f>IF('Overview - Section A'!E10&lt;&gt;"",'Overview - Section A'!E10,"")</f>
        <v>43101</v>
      </c>
      <c r="E9" s="308"/>
      <c r="F9" s="308"/>
      <c r="G9" s="308"/>
      <c r="H9" s="249">
        <v>5</v>
      </c>
      <c r="I9" s="623" t="str">
        <f>IFERROR(IF(INDEX('Overview - Section A'!E$26:E$32,MATCH($H9,'Overview - Section A'!$A$26:$A$32,0))&lt;&gt;0,(INDEX('Overview - Section A'!$E$26:$E$32,MATCH($H9,'Overview - Section A'!$A$26:$A$32,0))),""),"")</f>
        <v/>
      </c>
      <c r="J9" s="624"/>
      <c r="K9" s="624"/>
      <c r="L9" s="624"/>
      <c r="M9" s="626" t="str">
        <f>IFERROR(IF(INDEX('Overview - Section A'!K$26:K$32,MATCH($H9,'Overview - Section A'!$A$26:$A$32,0))&lt;&gt;0,(INDEX('Overview - Section A'!$K$26:$K$32,MATCH($H9,'Overview - Section A'!$A$26:$A$32,0))),""),"")</f>
        <v/>
      </c>
      <c r="N9" s="627"/>
      <c r="O9" s="627"/>
      <c r="P9" s="628"/>
      <c r="Q9" s="308"/>
      <c r="R9" s="308"/>
      <c r="S9" s="308"/>
      <c r="T9" s="308"/>
      <c r="U9" s="308"/>
      <c r="V9" s="224"/>
      <c r="W9" s="224"/>
      <c r="X9" s="224"/>
      <c r="Y9" s="224"/>
      <c r="Z9" s="224"/>
      <c r="AA9" s="224"/>
      <c r="AB9" s="224"/>
      <c r="AC9" s="224"/>
      <c r="AD9" s="308"/>
      <c r="AE9" s="308"/>
      <c r="AF9" s="308"/>
      <c r="AG9" s="308"/>
      <c r="AH9" s="308"/>
      <c r="AI9" s="308"/>
      <c r="AJ9" s="308"/>
      <c r="AK9" s="308"/>
      <c r="AL9" s="308"/>
      <c r="AM9" s="308"/>
      <c r="AO9" s="308"/>
      <c r="AP9" s="308"/>
      <c r="AQ9" s="308"/>
    </row>
    <row r="10" spans="1:43" ht="135.75" customHeight="1" thickBot="1" x14ac:dyDescent="0.3">
      <c r="A10" s="224"/>
      <c r="B10" s="629" t="s">
        <v>290</v>
      </c>
      <c r="C10" s="630"/>
      <c r="D10" s="340">
        <f>IF('Overview - Section A'!E11&lt;&gt;"",'Overview - Section A'!E11,"")</f>
        <v>44196</v>
      </c>
      <c r="E10" s="308"/>
      <c r="F10" s="308"/>
      <c r="G10" s="308"/>
      <c r="H10" s="249">
        <v>6</v>
      </c>
      <c r="I10" s="623" t="str">
        <f>IFERROR(IF(INDEX('Overview - Section A'!E$26:E$32,MATCH($H10,'Overview - Section A'!$A$26:$A$32,0))&lt;&gt;0,(INDEX('Overview - Section A'!$E$26:$E$32,MATCH($H10,'Overview - Section A'!$A$26:$A$32,0))),""),"")</f>
        <v/>
      </c>
      <c r="J10" s="624"/>
      <c r="K10" s="624"/>
      <c r="L10" s="624"/>
      <c r="M10" s="626" t="str">
        <f>IFERROR(IF(INDEX('Overview - Section A'!K$26:K$32,MATCH($H10,'Overview - Section A'!$A$26:$A$32,0))&lt;&gt;0,(INDEX('Overview - Section A'!$K$26:$K$32,MATCH($H10,'Overview - Section A'!$A$26:$A$32,0))),""),"")</f>
        <v/>
      </c>
      <c r="N10" s="627"/>
      <c r="O10" s="627"/>
      <c r="P10" s="628"/>
      <c r="Q10" s="308"/>
      <c r="R10" s="308"/>
      <c r="S10" s="308"/>
      <c r="T10" s="308"/>
      <c r="U10" s="308"/>
      <c r="V10" s="224"/>
      <c r="W10" s="224"/>
      <c r="X10" s="224"/>
      <c r="Y10" s="224"/>
      <c r="Z10" s="224"/>
      <c r="AA10" s="224"/>
      <c r="AB10" s="224"/>
      <c r="AC10" s="224"/>
      <c r="AD10" s="308"/>
      <c r="AE10" s="308"/>
      <c r="AF10" s="308"/>
      <c r="AG10" s="308"/>
      <c r="AH10" s="308"/>
      <c r="AI10" s="308"/>
      <c r="AJ10" s="308"/>
      <c r="AK10" s="308"/>
      <c r="AL10" s="308"/>
      <c r="AM10" s="308"/>
      <c r="AO10" s="308"/>
      <c r="AP10" s="308"/>
      <c r="AQ10" s="308"/>
    </row>
    <row r="11" spans="1:43" ht="27" customHeight="1" x14ac:dyDescent="0.25">
      <c r="A11" s="224"/>
      <c r="B11" s="224"/>
      <c r="C11" s="224"/>
      <c r="D11" s="308"/>
      <c r="E11" s="308"/>
      <c r="F11" s="308"/>
      <c r="G11" s="308"/>
      <c r="H11" s="249">
        <v>7</v>
      </c>
      <c r="I11" s="623" t="str">
        <f>IFERROR(IF(INDEX('Overview - Section A'!E$26:E$32,MATCH($H11,'Overview - Section A'!$A$26:$A$32,0))&lt;&gt;0,(INDEX('Overview - Section A'!$E$26:$E$32,MATCH($H11,'Overview - Section A'!$A$26:$A$32,0))),""),"")</f>
        <v/>
      </c>
      <c r="J11" s="624"/>
      <c r="K11" s="624"/>
      <c r="L11" s="624"/>
      <c r="M11" s="626" t="str">
        <f>IFERROR(IF(INDEX('Overview - Section A'!K$26:K$32,MATCH($H11,'Overview - Section A'!$A$26:$A$32,0))&lt;&gt;0,(INDEX('Overview - Section A'!$K$26:$K$32,MATCH($H11,'Overview - Section A'!$A$26:$A$32,0))),""),"")</f>
        <v/>
      </c>
      <c r="N11" s="627"/>
      <c r="O11" s="627"/>
      <c r="P11" s="628"/>
      <c r="Q11" s="308"/>
      <c r="R11" s="308"/>
      <c r="S11" s="308"/>
      <c r="T11" s="308"/>
      <c r="U11" s="308"/>
      <c r="V11" s="224"/>
      <c r="W11" s="224"/>
      <c r="X11" s="224"/>
      <c r="Y11" s="224"/>
      <c r="Z11" s="224"/>
      <c r="AA11" s="224"/>
      <c r="AB11" s="224"/>
      <c r="AC11" s="224"/>
      <c r="AD11" s="308"/>
      <c r="AE11" s="308"/>
      <c r="AF11" s="308"/>
      <c r="AG11" s="308"/>
      <c r="AH11" s="308"/>
      <c r="AI11" s="308"/>
      <c r="AJ11" s="308"/>
      <c r="AK11" s="308"/>
      <c r="AL11" s="308"/>
      <c r="AM11" s="308"/>
      <c r="AO11" s="308"/>
      <c r="AP11" s="308"/>
      <c r="AQ11" s="308"/>
    </row>
    <row r="12" spans="1:43" ht="27" customHeight="1" x14ac:dyDescent="0.25">
      <c r="A12" s="224"/>
      <c r="B12" s="224"/>
      <c r="C12" s="224"/>
      <c r="D12" s="308"/>
      <c r="E12" s="308"/>
      <c r="F12" s="308"/>
      <c r="G12" s="308"/>
      <c r="H12" s="249">
        <v>8</v>
      </c>
      <c r="I12" s="623" t="str">
        <f>IFERROR(IF(INDEX('Overview - Section A'!E$26:E$32,MATCH($H12,'Overview - Section A'!$A$26:$A$32,0))&lt;&gt;0,(INDEX('Overview - Section A'!$E$26:$E$32,MATCH($H12,'Overview - Section A'!$A$26:$A$32,0))),""),"")</f>
        <v/>
      </c>
      <c r="J12" s="624"/>
      <c r="K12" s="624"/>
      <c r="L12" s="624"/>
      <c r="M12" s="626" t="str">
        <f>IFERROR(IF(INDEX('Overview - Section A'!K$26:K$32,MATCH($H12,'Overview - Section A'!$A$26:$A$32,0))&lt;&gt;0,(INDEX('Overview - Section A'!$K$26:$K$32,MATCH($H12,'Overview - Section A'!$A$26:$A$32,0))),""),"")</f>
        <v/>
      </c>
      <c r="N12" s="627"/>
      <c r="O12" s="627"/>
      <c r="P12" s="628"/>
      <c r="Q12" s="308"/>
      <c r="R12" s="308"/>
      <c r="S12" s="308"/>
      <c r="T12" s="308"/>
      <c r="U12" s="308"/>
      <c r="V12" s="224"/>
      <c r="W12" s="224"/>
      <c r="X12" s="224"/>
      <c r="Y12" s="224"/>
      <c r="Z12" s="224"/>
      <c r="AA12" s="224"/>
      <c r="AB12" s="224"/>
      <c r="AC12" s="224"/>
      <c r="AD12" s="308"/>
      <c r="AE12" s="308"/>
      <c r="AF12" s="308"/>
      <c r="AG12" s="308"/>
      <c r="AH12" s="308"/>
      <c r="AI12" s="308"/>
      <c r="AJ12" s="308"/>
      <c r="AK12" s="308"/>
      <c r="AL12" s="308"/>
      <c r="AM12" s="308"/>
      <c r="AO12" s="308"/>
      <c r="AP12" s="308"/>
      <c r="AQ12" s="308"/>
    </row>
    <row r="13" spans="1:43" ht="27" customHeight="1" x14ac:dyDescent="0.25">
      <c r="A13" s="224"/>
      <c r="B13" s="224"/>
      <c r="C13" s="224"/>
      <c r="D13" s="308"/>
      <c r="E13" s="308"/>
      <c r="F13" s="308"/>
      <c r="G13" s="308"/>
      <c r="H13" s="249">
        <v>9</v>
      </c>
      <c r="I13" s="623" t="str">
        <f>IFERROR(IF(INDEX('Overview - Section A'!E$26:E$32,MATCH($H13,'Overview - Section A'!$A$26:$A$32,0))&lt;&gt;0,(INDEX('Overview - Section A'!$E$26:$E$32,MATCH($H13,'Overview - Section A'!$A$26:$A$32,0))),""),"")</f>
        <v/>
      </c>
      <c r="J13" s="624"/>
      <c r="K13" s="624"/>
      <c r="L13" s="624"/>
      <c r="M13" s="626" t="str">
        <f>IFERROR(IF(INDEX('Overview - Section A'!K$26:K$32,MATCH($H13,'Overview - Section A'!$A$26:$A$32,0))&lt;&gt;0,(INDEX('Overview - Section A'!$K$26:$K$32,MATCH($H13,'Overview - Section A'!$A$26:$A$32,0))),""),"")</f>
        <v/>
      </c>
      <c r="N13" s="627"/>
      <c r="O13" s="627"/>
      <c r="P13" s="628"/>
      <c r="Q13" s="308"/>
      <c r="R13" s="308"/>
      <c r="S13" s="308"/>
      <c r="T13" s="308"/>
      <c r="U13" s="308"/>
      <c r="V13" s="224"/>
      <c r="W13" s="224"/>
      <c r="X13" s="224"/>
      <c r="Y13" s="224"/>
      <c r="Z13" s="224"/>
      <c r="AA13" s="224"/>
      <c r="AB13" s="224"/>
      <c r="AC13" s="224"/>
      <c r="AD13" s="308"/>
      <c r="AE13" s="308"/>
      <c r="AF13" s="308"/>
      <c r="AG13" s="308"/>
      <c r="AH13" s="308"/>
      <c r="AI13" s="308"/>
      <c r="AJ13" s="308"/>
      <c r="AK13" s="308"/>
      <c r="AL13" s="308"/>
      <c r="AM13" s="308"/>
      <c r="AO13" s="308"/>
      <c r="AP13" s="308"/>
      <c r="AQ13" s="308"/>
    </row>
    <row r="14" spans="1:43" ht="16.5" thickBot="1" x14ac:dyDescent="0.3">
      <c r="A14" s="224"/>
      <c r="B14" s="224"/>
      <c r="C14" s="224"/>
      <c r="D14" s="224"/>
      <c r="E14" s="224"/>
      <c r="F14" s="224"/>
      <c r="G14" s="224"/>
      <c r="H14" s="224"/>
      <c r="I14" s="224"/>
      <c r="J14" s="224"/>
      <c r="K14" s="223"/>
      <c r="L14" s="223"/>
      <c r="M14" s="223"/>
      <c r="N14" s="223"/>
      <c r="O14" s="223"/>
      <c r="P14" s="223"/>
      <c r="Q14" s="308"/>
      <c r="R14" s="308"/>
      <c r="S14" s="308"/>
      <c r="T14" s="224"/>
      <c r="U14" s="224"/>
      <c r="V14" s="224"/>
      <c r="W14" s="224"/>
      <c r="X14" s="224"/>
      <c r="Y14" s="224"/>
      <c r="Z14" s="224"/>
      <c r="AA14" s="224"/>
      <c r="AB14" s="224"/>
      <c r="AC14" s="224"/>
      <c r="AD14" s="308"/>
      <c r="AE14" s="308"/>
      <c r="AF14" s="308"/>
      <c r="AG14" s="308"/>
      <c r="AH14" s="308"/>
      <c r="AI14" s="308"/>
      <c r="AJ14" s="308"/>
      <c r="AK14" s="308"/>
      <c r="AL14" s="308"/>
      <c r="AM14" s="308"/>
      <c r="AO14" s="308"/>
      <c r="AP14" s="308"/>
      <c r="AQ14" s="308"/>
    </row>
    <row r="15" spans="1:43" ht="27" x14ac:dyDescent="0.25">
      <c r="A15" s="224"/>
      <c r="B15" s="631" t="s">
        <v>278</v>
      </c>
      <c r="C15" s="632"/>
      <c r="D15" s="632"/>
      <c r="E15" s="633"/>
      <c r="F15" s="308"/>
      <c r="G15" s="224"/>
      <c r="H15" s="308"/>
      <c r="I15" s="308"/>
      <c r="J15" s="308"/>
      <c r="K15" s="308"/>
      <c r="L15" s="308"/>
      <c r="M15" s="308"/>
      <c r="N15" s="308"/>
      <c r="O15" s="308"/>
      <c r="P15" s="308"/>
      <c r="Q15" s="308"/>
      <c r="R15" s="308"/>
      <c r="S15" s="308"/>
      <c r="T15" s="224"/>
      <c r="U15" s="224"/>
      <c r="V15" s="224"/>
      <c r="W15" s="224"/>
      <c r="X15" s="224"/>
      <c r="Y15" s="224"/>
      <c r="Z15" s="224"/>
      <c r="AA15" s="224"/>
      <c r="AB15" s="224"/>
      <c r="AC15" s="224"/>
      <c r="AD15" s="308"/>
      <c r="AE15" s="308"/>
      <c r="AF15" s="308"/>
      <c r="AG15" s="308"/>
      <c r="AH15" s="308"/>
      <c r="AI15" s="308"/>
      <c r="AJ15" s="308"/>
      <c r="AK15" s="308"/>
      <c r="AL15" s="308"/>
      <c r="AM15" s="308"/>
      <c r="AO15" s="308"/>
      <c r="AP15" s="308"/>
      <c r="AQ15" s="308"/>
    </row>
    <row r="16" spans="1:43" ht="27" x14ac:dyDescent="0.25">
      <c r="A16" s="249">
        <v>2</v>
      </c>
      <c r="B16" s="634">
        <f ca="1">IFERROR(IF(INDEX('Overview - Section A'!A$38:A$46,MATCH($A16,'Overview - Section A'!$B$38:$B$46,0))&lt;&gt;0,(INDEX('Overview - Section A'!A$38:A$46,MATCH($A16,'Overview - Section A'!$B$38:$B$46,0))),""),"")</f>
        <v>43282</v>
      </c>
      <c r="C16" s="635"/>
      <c r="D16" s="635">
        <f ca="1">IFERROR(IF(INDEX('Overview - Section A'!E$38:E$46,MATCH($A16,'Overview - Section A'!$B$38:$B$46,0))&lt;&gt;0,(INDEX('Overview - Section A'!E$38:E$46,MATCH($A16,'Overview - Section A'!$B$38:$B$46,0))),""),"")</f>
        <v>43465</v>
      </c>
      <c r="E16" s="636"/>
      <c r="F16" s="311" t="str">
        <f>IFERROR(IF(INDEX('Overview - Section A'!U$67:U$86,MATCH(#REF!,'Overview - Section A'!$B$67:$B$86,0))&lt;&gt;0,(INDEX('Overview - Section A'!U$67:U$86,MATCH(#REF!,'Overview - Section A'!$B$67:$B$86,0))),""),"")</f>
        <v/>
      </c>
      <c r="G16" s="224"/>
      <c r="H16" s="308"/>
      <c r="I16" s="308"/>
      <c r="J16" s="308"/>
      <c r="K16" s="308"/>
      <c r="L16" s="308"/>
      <c r="M16" s="308"/>
      <c r="N16" s="308"/>
      <c r="O16" s="308"/>
      <c r="P16" s="308"/>
      <c r="Q16" s="308"/>
      <c r="R16" s="308"/>
      <c r="S16" s="308"/>
      <c r="T16" s="224"/>
      <c r="U16" s="224"/>
      <c r="V16" s="224"/>
      <c r="W16" s="224"/>
      <c r="X16" s="224"/>
      <c r="Y16" s="224"/>
      <c r="Z16" s="224"/>
      <c r="AA16" s="224"/>
      <c r="AB16" s="224"/>
      <c r="AC16" s="224"/>
      <c r="AD16" s="308"/>
      <c r="AE16" s="308"/>
      <c r="AF16" s="308"/>
      <c r="AG16" s="308"/>
      <c r="AH16" s="308"/>
      <c r="AI16" s="308"/>
      <c r="AJ16" s="308"/>
      <c r="AK16" s="308"/>
      <c r="AL16" s="308"/>
      <c r="AM16" s="308"/>
      <c r="AO16" s="308"/>
      <c r="AP16" s="308"/>
      <c r="AQ16" s="308"/>
    </row>
    <row r="17" spans="1:43" ht="27" customHeight="1" x14ac:dyDescent="0.25">
      <c r="A17" s="249">
        <v>3</v>
      </c>
      <c r="B17" s="634">
        <f ca="1">IFERROR(IF(INDEX('Overview - Section A'!A$38:A$46,MATCH($A17,'Overview - Section A'!$B$38:$B$46,0))&lt;&gt;0,(INDEX('Overview - Section A'!A$38:A$46,MATCH($A17,'Overview - Section A'!$B$38:$B$46,0))),""),"")</f>
        <v>43466</v>
      </c>
      <c r="C17" s="635"/>
      <c r="D17" s="635">
        <f ca="1">IFERROR(IF(INDEX('Overview - Section A'!E$38:E$46,MATCH($A17,'Overview - Section A'!$B$38:$B$46,0))&lt;&gt;0,(INDEX('Overview - Section A'!E$38:E$46,MATCH($A17,'Overview - Section A'!$B$38:$B$46,0))),""),"")</f>
        <v>43646</v>
      </c>
      <c r="E17" s="636"/>
      <c r="F17" s="311" t="str">
        <f>IFERROR(IF(INDEX('Overview - Section A'!U$67:U$86,MATCH(#REF!,'Overview - Section A'!$B$67:$B$86,0))&lt;&gt;0,(INDEX('Overview - Section A'!U$67:U$86,MATCH(#REF!,'Overview - Section A'!$B$67:$B$86,0))),""),"")</f>
        <v/>
      </c>
      <c r="G17" s="224"/>
      <c r="H17" s="308"/>
      <c r="I17" s="308"/>
      <c r="J17" s="308"/>
      <c r="K17" s="308"/>
      <c r="L17" s="308"/>
      <c r="M17" s="308"/>
      <c r="N17" s="308"/>
      <c r="O17" s="308"/>
      <c r="P17" s="308"/>
      <c r="Q17" s="308"/>
      <c r="R17" s="308"/>
      <c r="S17" s="308"/>
      <c r="T17" s="224"/>
      <c r="U17" s="224"/>
      <c r="V17" s="224"/>
      <c r="W17" s="224"/>
      <c r="X17" s="224"/>
      <c r="Y17" s="224"/>
      <c r="Z17" s="224"/>
      <c r="AA17" s="224"/>
      <c r="AB17" s="224"/>
      <c r="AC17" s="224"/>
      <c r="AD17" s="308"/>
      <c r="AE17" s="308"/>
      <c r="AF17" s="308"/>
      <c r="AG17" s="308"/>
      <c r="AH17" s="308"/>
      <c r="AI17" s="308"/>
      <c r="AJ17" s="308"/>
      <c r="AK17" s="308"/>
      <c r="AL17" s="308"/>
      <c r="AM17" s="308"/>
      <c r="AO17" s="308"/>
      <c r="AP17" s="308"/>
      <c r="AQ17" s="308"/>
    </row>
    <row r="18" spans="1:43" ht="27" customHeight="1" x14ac:dyDescent="0.25">
      <c r="A18" s="249">
        <v>4</v>
      </c>
      <c r="B18" s="634">
        <f ca="1">IFERROR(IF(INDEX('Overview - Section A'!A$38:A$46,MATCH($A18,'Overview - Section A'!$B$38:$B$46,0))&lt;&gt;0,(INDEX('Overview - Section A'!A$38:A$46,MATCH($A18,'Overview - Section A'!$B$38:$B$46,0))),""),"")</f>
        <v>43647</v>
      </c>
      <c r="C18" s="635"/>
      <c r="D18" s="635">
        <f ca="1">IFERROR(IF(INDEX('Overview - Section A'!E$38:E$46,MATCH($A18,'Overview - Section A'!$B$38:$B$46,0))&lt;&gt;0,(INDEX('Overview - Section A'!E$38:E$46,MATCH($A18,'Overview - Section A'!$B$38:$B$46,0))),""),"")</f>
        <v>43830</v>
      </c>
      <c r="E18" s="636"/>
      <c r="F18" s="311" t="str">
        <f>IFERROR(IF(INDEX('Overview - Section A'!U$67:U$86,MATCH(#REF!,'Overview - Section A'!$B$67:$B$86,0))&lt;&gt;0,(INDEX('Overview - Section A'!U$67:U$86,MATCH(#REF!,'Overview - Section A'!$B$67:$B$86,0))),""),"")</f>
        <v/>
      </c>
      <c r="G18" s="224"/>
      <c r="H18" s="308"/>
      <c r="I18" s="308"/>
      <c r="J18" s="308"/>
      <c r="K18" s="308"/>
      <c r="L18" s="308"/>
      <c r="M18" s="308"/>
      <c r="N18" s="308"/>
      <c r="O18" s="308"/>
      <c r="P18" s="308"/>
      <c r="Q18" s="308"/>
      <c r="R18" s="308"/>
      <c r="S18" s="308"/>
      <c r="T18" s="224"/>
      <c r="U18" s="224"/>
      <c r="V18" s="224"/>
      <c r="W18" s="224"/>
      <c r="X18" s="224"/>
      <c r="Y18" s="224"/>
      <c r="Z18" s="224"/>
      <c r="AA18" s="224"/>
      <c r="AB18" s="224"/>
      <c r="AC18" s="224"/>
      <c r="AD18" s="308"/>
      <c r="AE18" s="308"/>
      <c r="AF18" s="308"/>
      <c r="AG18" s="308"/>
      <c r="AH18" s="308"/>
      <c r="AI18" s="308"/>
      <c r="AJ18" s="308"/>
      <c r="AK18" s="308"/>
      <c r="AL18" s="308"/>
      <c r="AM18" s="308"/>
      <c r="AO18" s="308"/>
      <c r="AP18" s="308"/>
      <c r="AQ18" s="308"/>
    </row>
    <row r="19" spans="1:43" ht="27" customHeight="1" x14ac:dyDescent="0.25">
      <c r="A19" s="249">
        <v>5</v>
      </c>
      <c r="B19" s="634">
        <f ca="1">IFERROR(IF(INDEX('Overview - Section A'!A$38:A$46,MATCH($A19,'Overview - Section A'!$B$38:$B$46,0))&lt;&gt;0,(INDEX('Overview - Section A'!A$38:A$46,MATCH($A19,'Overview - Section A'!$B$38:$B$46,0))),""),"")</f>
        <v>43831</v>
      </c>
      <c r="C19" s="635"/>
      <c r="D19" s="635">
        <f ca="1">IFERROR(IF(INDEX('Overview - Section A'!E$38:E$46,MATCH($A19,'Overview - Section A'!$B$38:$B$46,0))&lt;&gt;0,(INDEX('Overview - Section A'!E$38:E$46,MATCH($A19,'Overview - Section A'!$B$38:$B$46,0))),""),"")</f>
        <v>44012</v>
      </c>
      <c r="E19" s="636"/>
      <c r="F19" s="311" t="str">
        <f>IFERROR(IF(INDEX('Overview - Section A'!U$67:U$86,MATCH(#REF!,'Overview - Section A'!$B$67:$B$86,0))&lt;&gt;0,(INDEX('Overview - Section A'!U$67:U$86,MATCH(#REF!,'Overview - Section A'!$B$67:$B$86,0))),""),"")</f>
        <v/>
      </c>
      <c r="G19" s="224"/>
      <c r="H19" s="308"/>
      <c r="I19" s="308"/>
      <c r="J19" s="308"/>
      <c r="K19" s="308"/>
      <c r="L19" s="308"/>
      <c r="M19" s="308"/>
      <c r="N19" s="308"/>
      <c r="O19" s="308"/>
      <c r="P19" s="308"/>
      <c r="Q19" s="308"/>
      <c r="R19" s="308"/>
      <c r="S19" s="308"/>
      <c r="T19" s="224"/>
      <c r="U19" s="224"/>
      <c r="V19" s="224"/>
      <c r="W19" s="224"/>
      <c r="X19" s="224"/>
      <c r="Y19" s="224"/>
      <c r="Z19" s="224"/>
      <c r="AA19" s="224"/>
      <c r="AB19" s="224"/>
      <c r="AC19" s="224"/>
      <c r="AD19" s="308"/>
      <c r="AE19" s="308"/>
      <c r="AF19" s="308"/>
      <c r="AG19" s="308"/>
      <c r="AH19" s="308"/>
      <c r="AI19" s="308"/>
      <c r="AJ19" s="308"/>
      <c r="AK19" s="308"/>
      <c r="AL19" s="308"/>
      <c r="AM19" s="308"/>
      <c r="AO19" s="308"/>
      <c r="AP19" s="308"/>
      <c r="AQ19" s="308"/>
    </row>
    <row r="20" spans="1:43" ht="27" customHeight="1" x14ac:dyDescent="0.25">
      <c r="A20" s="249">
        <v>6</v>
      </c>
      <c r="B20" s="634">
        <f ca="1">IFERROR(IF(INDEX('Overview - Section A'!A$38:A$46,MATCH($A20,'Overview - Section A'!$B$38:$B$46,0))&lt;&gt;0,(INDEX('Overview - Section A'!A$38:A$46,MATCH($A20,'Overview - Section A'!$B$38:$B$46,0))),""),"")</f>
        <v>44013</v>
      </c>
      <c r="C20" s="635"/>
      <c r="D20" s="635">
        <f ca="1">IFERROR(IF(INDEX('Overview - Section A'!E$38:E$46,MATCH($A20,'Overview - Section A'!$B$38:$B$46,0))&lt;&gt;0,(INDEX('Overview - Section A'!E$38:E$46,MATCH($A20,'Overview - Section A'!$B$38:$B$46,0))),""),"")</f>
        <v>44196</v>
      </c>
      <c r="E20" s="636"/>
      <c r="F20" s="311" t="str">
        <f>IFERROR(IF(INDEX('Overview - Section A'!U$67:U$86,MATCH(#REF!,'Overview - Section A'!$B$67:$B$86,0))&lt;&gt;0,(INDEX('Overview - Section A'!U$67:U$86,MATCH(#REF!,'Overview - Section A'!$B$67:$B$86,0))),""),"")</f>
        <v/>
      </c>
      <c r="G20" s="224"/>
      <c r="H20" s="308"/>
      <c r="I20" s="308"/>
      <c r="J20" s="308"/>
      <c r="K20" s="308"/>
      <c r="L20" s="308"/>
      <c r="M20" s="308"/>
      <c r="N20" s="308"/>
      <c r="O20" s="308"/>
      <c r="P20" s="308"/>
      <c r="Q20" s="308"/>
      <c r="R20" s="308"/>
      <c r="S20" s="308"/>
      <c r="T20" s="224"/>
      <c r="U20" s="224"/>
      <c r="V20" s="224"/>
      <c r="W20" s="224"/>
      <c r="X20" s="224"/>
      <c r="Y20" s="224"/>
      <c r="Z20" s="224"/>
      <c r="AA20" s="224"/>
      <c r="AB20" s="224"/>
      <c r="AC20" s="224"/>
      <c r="AD20" s="308"/>
      <c r="AE20" s="308"/>
      <c r="AF20" s="308"/>
      <c r="AG20" s="308"/>
      <c r="AH20" s="308"/>
      <c r="AI20" s="308"/>
      <c r="AJ20" s="308"/>
      <c r="AK20" s="308"/>
      <c r="AL20" s="308"/>
      <c r="AM20" s="308"/>
      <c r="AO20" s="308"/>
      <c r="AP20" s="308"/>
      <c r="AQ20" s="308"/>
    </row>
    <row r="21" spans="1:43" ht="27" customHeight="1" x14ac:dyDescent="0.25">
      <c r="A21" s="249">
        <v>7</v>
      </c>
      <c r="B21" s="634">
        <f ca="1">IFERROR(IF(INDEX('Overview - Section A'!A$38:A$46,MATCH($A21,'Overview - Section A'!$B$38:$B$46,0))&lt;&gt;0,(INDEX('Overview - Section A'!A$38:A$46,MATCH($A21,'Overview - Section A'!$B$38:$B$46,0))),""),"")</f>
        <v>44197</v>
      </c>
      <c r="C21" s="635"/>
      <c r="D21" s="635">
        <f ca="1">IFERROR(IF(INDEX('Overview - Section A'!E$38:E$46,MATCH($A21,'Overview - Section A'!$B$38:$B$46,0))&lt;&gt;0,(INDEX('Overview - Section A'!E$38:E$46,MATCH($A21,'Overview - Section A'!$B$38:$B$46,0))),""),"")</f>
        <v>44377</v>
      </c>
      <c r="E21" s="636"/>
      <c r="F21" s="311" t="str">
        <f>IFERROR(IF(INDEX('Overview - Section A'!U$67:U$86,MATCH(#REF!,'Overview - Section A'!$B$67:$B$86,0))&lt;&gt;0,(INDEX('Overview - Section A'!U$67:U$86,MATCH(#REF!,'Overview - Section A'!$B$67:$B$86,0))),""),"")</f>
        <v/>
      </c>
      <c r="G21" s="224"/>
      <c r="H21" s="308"/>
      <c r="I21" s="308"/>
      <c r="J21" s="308"/>
      <c r="K21" s="308"/>
      <c r="L21" s="308"/>
      <c r="M21" s="308"/>
      <c r="N21" s="308"/>
      <c r="O21" s="308"/>
      <c r="P21" s="308"/>
      <c r="Q21" s="308"/>
      <c r="R21" s="308"/>
      <c r="S21" s="308"/>
      <c r="T21" s="224"/>
      <c r="U21" s="224"/>
      <c r="V21" s="224"/>
      <c r="W21" s="224"/>
      <c r="X21" s="224"/>
      <c r="Y21" s="224"/>
      <c r="Z21" s="224"/>
      <c r="AA21" s="224"/>
      <c r="AB21" s="224"/>
      <c r="AC21" s="224"/>
      <c r="AD21" s="308"/>
      <c r="AE21" s="308"/>
      <c r="AF21" s="308"/>
      <c r="AG21" s="308"/>
      <c r="AH21" s="308"/>
      <c r="AI21" s="308"/>
      <c r="AJ21" s="308"/>
      <c r="AK21" s="308"/>
      <c r="AL21" s="308"/>
      <c r="AM21" s="308"/>
      <c r="AO21" s="308"/>
      <c r="AP21" s="308"/>
      <c r="AQ21" s="308"/>
    </row>
    <row r="22" spans="1:43" ht="27" customHeight="1" x14ac:dyDescent="0.25">
      <c r="A22" s="249">
        <v>8</v>
      </c>
      <c r="B22" s="634" t="str">
        <f>IFERROR(IF(INDEX('Overview - Section A'!A$38:A$46,MATCH($A22,'Overview - Section A'!$B$38:$B$46,0))&lt;&gt;0,(INDEX('Overview - Section A'!A$38:A$46,MATCH($A22,'Overview - Section A'!$B$38:$B$46,0))),""),"")</f>
        <v/>
      </c>
      <c r="C22" s="635"/>
      <c r="D22" s="635" t="str">
        <f>IFERROR(IF(INDEX('Overview - Section A'!E$38:E$46,MATCH($A22,'Overview - Section A'!$B$38:$B$46,0))&lt;&gt;0,(INDEX('Overview - Section A'!E$38:E$46,MATCH($A22,'Overview - Section A'!$B$38:$B$46,0))),""),"")</f>
        <v/>
      </c>
      <c r="E22" s="636"/>
      <c r="F22" s="311" t="str">
        <f>IFERROR(IF(INDEX('Overview - Section A'!U$67:U$86,MATCH(#REF!,'Overview - Section A'!$B$67:$B$86,0))&lt;&gt;0,(INDEX('Overview - Section A'!U$67:U$86,MATCH(#REF!,'Overview - Section A'!$B$67:$B$86,0))),""),"")</f>
        <v/>
      </c>
      <c r="G22" s="224"/>
      <c r="H22" s="308"/>
      <c r="I22" s="308"/>
      <c r="J22" s="308"/>
      <c r="K22" s="308"/>
      <c r="L22" s="308"/>
      <c r="M22" s="308"/>
      <c r="N22" s="308"/>
      <c r="O22" s="308"/>
      <c r="P22" s="308"/>
      <c r="Q22" s="308"/>
      <c r="R22" s="308"/>
      <c r="S22" s="308"/>
      <c r="T22" s="224"/>
      <c r="U22" s="224"/>
      <c r="V22" s="224"/>
      <c r="W22" s="224"/>
      <c r="X22" s="224"/>
      <c r="Y22" s="224"/>
      <c r="Z22" s="224"/>
      <c r="AA22" s="224"/>
      <c r="AB22" s="224"/>
      <c r="AC22" s="224"/>
      <c r="AD22" s="308"/>
      <c r="AE22" s="308"/>
      <c r="AF22" s="308"/>
      <c r="AG22" s="308"/>
      <c r="AH22" s="308"/>
      <c r="AI22" s="308"/>
      <c r="AJ22" s="308"/>
      <c r="AK22" s="308"/>
      <c r="AL22" s="308"/>
      <c r="AM22" s="308"/>
      <c r="AO22" s="308"/>
      <c r="AP22" s="308"/>
      <c r="AQ22" s="308"/>
    </row>
    <row r="23" spans="1:43" ht="27" customHeight="1" thickBot="1" x14ac:dyDescent="0.3">
      <c r="A23" s="249">
        <v>9</v>
      </c>
      <c r="B23" s="637" t="str">
        <f>IFERROR(IF(INDEX('Overview - Section A'!A$38:A$46,MATCH($A23,'Overview - Section A'!$B$38:$B$46,0))&lt;&gt;0,(INDEX('Overview - Section A'!A$38:A$46,MATCH($A23,'Overview - Section A'!$B$38:$B$46,0))),""),"")</f>
        <v/>
      </c>
      <c r="C23" s="638"/>
      <c r="D23" s="638" t="str">
        <f>IFERROR(IF(INDEX('Overview - Section A'!E$38:E$46,MATCH($A23,'Overview - Section A'!$B$38:$B$46,0))&lt;&gt;0,(INDEX('Overview - Section A'!E$38:E$46,MATCH($A23,'Overview - Section A'!$B$38:$B$46,0))),""),"")</f>
        <v/>
      </c>
      <c r="E23" s="639"/>
      <c r="F23" s="311" t="str">
        <f>IFERROR(IF(INDEX('Overview - Section A'!U$67:U$86,MATCH(#REF!,'Overview - Section A'!$B$67:$B$86,0))&lt;&gt;0,(INDEX('Overview - Section A'!U$67:U$86,MATCH(#REF!,'Overview - Section A'!$B$67:$B$86,0))),""),"")</f>
        <v/>
      </c>
      <c r="G23" s="224"/>
      <c r="H23" s="308"/>
      <c r="I23" s="308"/>
      <c r="J23" s="308"/>
      <c r="K23" s="308"/>
      <c r="L23" s="308"/>
      <c r="M23" s="308"/>
      <c r="N23" s="308"/>
      <c r="O23" s="308"/>
      <c r="P23" s="308"/>
      <c r="Q23" s="308"/>
      <c r="R23" s="308"/>
      <c r="S23" s="308"/>
      <c r="T23" s="224"/>
      <c r="U23" s="224"/>
      <c r="V23" s="224"/>
      <c r="W23" s="224"/>
      <c r="X23" s="224"/>
      <c r="Y23" s="224"/>
      <c r="Z23" s="224"/>
      <c r="AA23" s="224"/>
      <c r="AB23" s="224"/>
      <c r="AC23" s="224"/>
      <c r="AD23" s="308"/>
      <c r="AE23" s="308"/>
      <c r="AF23" s="308"/>
      <c r="AG23" s="308"/>
      <c r="AH23" s="308"/>
      <c r="AI23" s="308"/>
      <c r="AJ23" s="308"/>
      <c r="AK23" s="308"/>
      <c r="AL23" s="308"/>
      <c r="AM23" s="308"/>
      <c r="AO23" s="308"/>
      <c r="AP23" s="308"/>
      <c r="AQ23" s="308"/>
    </row>
    <row r="24" spans="1:43" ht="23.25" x14ac:dyDescent="0.25">
      <c r="A24" s="224"/>
      <c r="B24" s="236"/>
      <c r="C24" s="236"/>
      <c r="D24" s="236"/>
      <c r="E24" s="236"/>
      <c r="F24" s="308"/>
      <c r="G24" s="224"/>
      <c r="H24" s="308"/>
      <c r="I24" s="308"/>
      <c r="J24" s="308"/>
      <c r="K24" s="308"/>
      <c r="L24" s="308"/>
      <c r="M24" s="308"/>
      <c r="N24" s="308"/>
      <c r="O24" s="308"/>
      <c r="P24" s="308"/>
      <c r="Q24" s="308"/>
      <c r="R24" s="308"/>
      <c r="S24" s="308"/>
      <c r="T24" s="224"/>
      <c r="U24" s="224"/>
      <c r="V24" s="224"/>
      <c r="W24" s="224"/>
      <c r="X24" s="224"/>
      <c r="Y24" s="224"/>
      <c r="Z24" s="224"/>
      <c r="AA24" s="224"/>
      <c r="AB24" s="224"/>
      <c r="AC24" s="224"/>
      <c r="AD24" s="308"/>
      <c r="AE24" s="308"/>
      <c r="AF24" s="308"/>
      <c r="AG24" s="308"/>
      <c r="AH24" s="308"/>
      <c r="AI24" s="308"/>
      <c r="AJ24" s="308"/>
      <c r="AK24" s="308"/>
      <c r="AL24" s="308"/>
      <c r="AM24" s="308"/>
      <c r="AO24" s="308"/>
      <c r="AP24" s="308"/>
      <c r="AQ24" s="308"/>
    </row>
    <row r="25" spans="1:43" ht="16.5" thickBot="1" x14ac:dyDescent="0.3">
      <c r="A25" s="224"/>
      <c r="B25" s="224"/>
      <c r="C25" s="224"/>
      <c r="D25" s="224"/>
      <c r="E25" s="224"/>
      <c r="F25" s="224"/>
      <c r="G25" s="224"/>
      <c r="H25" s="224"/>
      <c r="I25" s="224"/>
      <c r="J25" s="224"/>
      <c r="K25" s="224"/>
      <c r="L25" s="224"/>
      <c r="M25" s="224"/>
      <c r="N25" s="224"/>
      <c r="O25" s="224"/>
      <c r="P25" s="224"/>
      <c r="Q25" s="224"/>
      <c r="R25" s="224"/>
      <c r="S25" s="224"/>
      <c r="T25" s="224"/>
      <c r="U25" s="224"/>
      <c r="V25" s="224"/>
      <c r="W25" s="224"/>
      <c r="X25" s="224"/>
      <c r="Y25" s="224"/>
      <c r="Z25" s="224"/>
      <c r="AA25" s="224"/>
      <c r="AB25" s="224"/>
      <c r="AC25" s="224"/>
      <c r="AD25" s="308"/>
      <c r="AE25" s="308"/>
      <c r="AF25" s="308"/>
      <c r="AG25" s="308"/>
      <c r="AH25" s="308"/>
      <c r="AI25" s="308"/>
      <c r="AJ25" s="308"/>
      <c r="AK25" s="308"/>
      <c r="AL25" s="308"/>
      <c r="AM25" s="308"/>
      <c r="AO25" s="308"/>
      <c r="AP25" s="308"/>
      <c r="AQ25" s="308"/>
    </row>
    <row r="26" spans="1:43" ht="46.5" customHeight="1" x14ac:dyDescent="0.25">
      <c r="A26" s="224"/>
      <c r="B26" s="640" t="s">
        <v>13</v>
      </c>
      <c r="C26" s="614"/>
      <c r="D26" s="614"/>
      <c r="E26" s="614"/>
      <c r="F26" s="614"/>
      <c r="G26" s="614"/>
      <c r="H26" s="614"/>
      <c r="I26" s="614"/>
      <c r="J26" s="614"/>
      <c r="K26" s="614"/>
      <c r="L26" s="641"/>
      <c r="M26" s="224"/>
      <c r="N26" s="224"/>
      <c r="O26" s="640" t="s">
        <v>5</v>
      </c>
      <c r="P26" s="614"/>
      <c r="Q26" s="614"/>
      <c r="R26" s="614"/>
      <c r="S26" s="614"/>
      <c r="T26" s="614"/>
      <c r="U26" s="614"/>
      <c r="V26" s="614"/>
      <c r="W26" s="614"/>
      <c r="X26" s="614"/>
      <c r="Y26" s="614"/>
      <c r="Z26" s="614"/>
      <c r="AA26" s="641"/>
      <c r="AB26" s="224"/>
      <c r="AC26" s="224"/>
      <c r="AD26" s="308"/>
      <c r="AE26" s="308"/>
      <c r="AF26" s="308"/>
      <c r="AG26" s="308"/>
      <c r="AH26" s="308"/>
      <c r="AI26" s="308"/>
      <c r="AJ26" s="308"/>
      <c r="AK26" s="308"/>
      <c r="AL26" s="308"/>
      <c r="AM26" s="308"/>
      <c r="AO26" s="308"/>
      <c r="AP26" s="308"/>
      <c r="AQ26" s="308"/>
    </row>
    <row r="27" spans="1:43" ht="49.5" customHeight="1" x14ac:dyDescent="0.25">
      <c r="A27" s="249">
        <v>1</v>
      </c>
      <c r="B27" s="642" t="str">
        <f>IFERROR(IF(INDEX('Overview - Section A'!$E$50:$E$64,MATCH($A27,'Overview - Section A'!$A$50:$A$64,0))&lt;&gt;0,INDEX('Overview - Section A'!$E$50:$E$64,MATCH($A27,'Overview - Section A'!$A$50:$A$64,0)),""),"")</f>
        <v>To minimize the impact of the HIV epidemic by reducing 50% of the incidence and mortality by 2021 compared to 2015, as a stage towards eliminating the epidemic in the Kyrgyz Republic by 2030.</v>
      </c>
      <c r="C27" s="643"/>
      <c r="D27" s="643"/>
      <c r="E27" s="643"/>
      <c r="F27" s="643"/>
      <c r="G27" s="643"/>
      <c r="H27" s="643"/>
      <c r="I27" s="643"/>
      <c r="J27" s="643"/>
      <c r="K27" s="643"/>
      <c r="L27" s="644"/>
      <c r="M27" s="225"/>
      <c r="N27" s="225"/>
      <c r="O27" s="642" t="str">
        <f>IFERROR(IF(INDEX('Overview - Section A'!$E$50:$E$64,MATCH($A27,'Overview - Section A'!$A$50:$A$64,0))&lt;&gt;0,INDEX('Overview - Section A'!$E$50:$E$64,MATCH($A27,'Overview - Section A'!$A$50:$A$64,0)),""),"")</f>
        <v>To minimize the impact of the HIV epidemic by reducing 50% of the incidence and mortality by 2021 compared to 2015, as a stage towards eliminating the epidemic in the Kyrgyz Republic by 2030.</v>
      </c>
      <c r="P27" s="643"/>
      <c r="Q27" s="643"/>
      <c r="R27" s="643"/>
      <c r="S27" s="643"/>
      <c r="T27" s="643"/>
      <c r="U27" s="643"/>
      <c r="V27" s="643"/>
      <c r="W27" s="643"/>
      <c r="X27" s="643"/>
      <c r="Y27" s="643"/>
      <c r="Z27" s="643"/>
      <c r="AA27" s="644"/>
      <c r="AB27" s="224"/>
      <c r="AC27" s="224"/>
      <c r="AD27" s="308"/>
      <c r="AE27" s="308"/>
      <c r="AF27" s="308"/>
      <c r="AG27" s="308"/>
      <c r="AH27" s="308"/>
      <c r="AI27" s="308"/>
      <c r="AJ27" s="308"/>
      <c r="AK27" s="308"/>
      <c r="AL27" s="308"/>
      <c r="AM27" s="308"/>
      <c r="AO27" s="308"/>
      <c r="AP27" s="308"/>
      <c r="AQ27" s="308"/>
    </row>
    <row r="28" spans="1:43" ht="49.5" customHeight="1" x14ac:dyDescent="0.25">
      <c r="A28" s="249">
        <v>2</v>
      </c>
      <c r="B28" s="642" t="str">
        <f>IFERROR(IF(INDEX('Overview - Section A'!$E$50:$E$64,MATCH($A28,'Overview - Section A'!$A$50:$A$64,0))&lt;&gt;0,INDEX('Overview - Section A'!$E$50:$E$64,MATCH($A28,'Overview - Section A'!$A$50:$A$64,0)),""),"")</f>
        <v>Success of treatment among sensitive forms of TB is achieved 85%, among drug resistant forms of MDR-TB by 2020, 67% according to NTP-5.</v>
      </c>
      <c r="C28" s="643"/>
      <c r="D28" s="643"/>
      <c r="E28" s="643"/>
      <c r="F28" s="643"/>
      <c r="G28" s="643"/>
      <c r="H28" s="643"/>
      <c r="I28" s="643"/>
      <c r="J28" s="643"/>
      <c r="K28" s="643"/>
      <c r="L28" s="644"/>
      <c r="M28" s="225"/>
      <c r="N28" s="225"/>
      <c r="O28" s="642" t="str">
        <f>IFERROR(IF(INDEX('Overview - Section A'!$E$50:$E$64,MATCH($A28,'Overview - Section A'!$A$50:$A$64,0))&lt;&gt;0,INDEX('Overview - Section A'!$E$50:$E$64,MATCH($A28,'Overview - Section A'!$A$50:$A$64,0)),""),"")</f>
        <v>Success of treatment among sensitive forms of TB is achieved 85%, among drug resistant forms of MDR-TB by 2020, 67% according to NTP-5.</v>
      </c>
      <c r="P28" s="643"/>
      <c r="Q28" s="643"/>
      <c r="R28" s="643"/>
      <c r="S28" s="643"/>
      <c r="T28" s="643"/>
      <c r="U28" s="643"/>
      <c r="V28" s="643"/>
      <c r="W28" s="643"/>
      <c r="X28" s="643"/>
      <c r="Y28" s="643"/>
      <c r="Z28" s="643"/>
      <c r="AA28" s="644"/>
      <c r="AB28" s="224"/>
      <c r="AC28" s="224"/>
      <c r="AD28" s="308"/>
      <c r="AE28" s="308"/>
      <c r="AF28" s="308"/>
      <c r="AG28" s="308"/>
      <c r="AH28" s="308"/>
      <c r="AI28" s="308"/>
      <c r="AJ28" s="308"/>
      <c r="AK28" s="308"/>
      <c r="AL28" s="308"/>
      <c r="AM28" s="308"/>
      <c r="AO28" s="308"/>
      <c r="AP28" s="308"/>
      <c r="AQ28" s="308"/>
    </row>
    <row r="29" spans="1:43" ht="49.5" customHeight="1" x14ac:dyDescent="0.25">
      <c r="A29" s="249">
        <v>3</v>
      </c>
      <c r="B29" s="642" t="str">
        <f>IFERROR(IF(INDEX('Overview - Section A'!$E$50:$E$64,MATCH($A29,'Overview - Section A'!$A$50:$A$64,0))&lt;&gt;0,INDEX('Overview - Section A'!$E$50:$E$64,MATCH($A29,'Overview - Section A'!$A$50:$A$64,0)),""),"")</f>
        <v/>
      </c>
      <c r="C29" s="643"/>
      <c r="D29" s="643"/>
      <c r="E29" s="643"/>
      <c r="F29" s="643"/>
      <c r="G29" s="643"/>
      <c r="H29" s="643"/>
      <c r="I29" s="643"/>
      <c r="J29" s="643"/>
      <c r="K29" s="643"/>
      <c r="L29" s="644"/>
      <c r="M29" s="225"/>
      <c r="N29" s="225"/>
      <c r="O29" s="642" t="str">
        <f>IFERROR(IF(INDEX('Overview - Section A'!$E$50:$E$64,MATCH($A29,'Overview - Section A'!$A$50:$A$64,0))&lt;&gt;0,INDEX('Overview - Section A'!$E$50:$E$64,MATCH($A29,'Overview - Section A'!$A$50:$A$64,0)),""),"")</f>
        <v/>
      </c>
      <c r="P29" s="643"/>
      <c r="Q29" s="643"/>
      <c r="R29" s="643"/>
      <c r="S29" s="643"/>
      <c r="T29" s="643"/>
      <c r="U29" s="643"/>
      <c r="V29" s="643"/>
      <c r="W29" s="643"/>
      <c r="X29" s="643"/>
      <c r="Y29" s="643"/>
      <c r="Z29" s="643"/>
      <c r="AA29" s="644"/>
      <c r="AB29" s="224"/>
      <c r="AC29" s="224"/>
      <c r="AD29" s="308"/>
      <c r="AE29" s="308"/>
      <c r="AF29" s="308"/>
      <c r="AG29" s="308"/>
      <c r="AH29" s="308"/>
      <c r="AI29" s="308"/>
      <c r="AJ29" s="308"/>
      <c r="AK29" s="308"/>
      <c r="AL29" s="308"/>
      <c r="AM29" s="308"/>
      <c r="AO29" s="308"/>
      <c r="AP29" s="308"/>
      <c r="AQ29" s="308"/>
    </row>
    <row r="30" spans="1:43" ht="49.5" customHeight="1" x14ac:dyDescent="0.25">
      <c r="A30" s="249">
        <v>4</v>
      </c>
      <c r="B30" s="642" t="str">
        <f>IFERROR(IF(INDEX('Overview - Section A'!$E$50:$E$64,MATCH($A30,'Overview - Section A'!$A$50:$A$64,0))&lt;&gt;0,INDEX('Overview - Section A'!$E$50:$E$64,MATCH($A30,'Overview - Section A'!$A$50:$A$64,0)),""),"")</f>
        <v/>
      </c>
      <c r="C30" s="643"/>
      <c r="D30" s="643"/>
      <c r="E30" s="643"/>
      <c r="F30" s="643"/>
      <c r="G30" s="643"/>
      <c r="H30" s="643"/>
      <c r="I30" s="643"/>
      <c r="J30" s="643"/>
      <c r="K30" s="643"/>
      <c r="L30" s="644"/>
      <c r="M30" s="225"/>
      <c r="N30" s="225"/>
      <c r="O30" s="642" t="str">
        <f>IFERROR(IF(INDEX('Overview - Section A'!$E$50:$E$64,MATCH($A30,'Overview - Section A'!$A$50:$A$64,0))&lt;&gt;0,INDEX('Overview - Section A'!$E$50:$E$64,MATCH($A30,'Overview - Section A'!$A$50:$A$64,0)),""),"")</f>
        <v/>
      </c>
      <c r="P30" s="643"/>
      <c r="Q30" s="643"/>
      <c r="R30" s="643"/>
      <c r="S30" s="643"/>
      <c r="T30" s="643"/>
      <c r="U30" s="643"/>
      <c r="V30" s="643"/>
      <c r="W30" s="643"/>
      <c r="X30" s="643"/>
      <c r="Y30" s="643"/>
      <c r="Z30" s="643"/>
      <c r="AA30" s="644"/>
      <c r="AB30" s="224"/>
      <c r="AC30" s="224"/>
      <c r="AD30" s="308"/>
      <c r="AE30" s="308"/>
      <c r="AF30" s="308"/>
      <c r="AG30" s="308"/>
      <c r="AH30" s="308"/>
      <c r="AI30" s="308"/>
      <c r="AJ30" s="308"/>
      <c r="AK30" s="308"/>
      <c r="AL30" s="308"/>
      <c r="AM30" s="308"/>
      <c r="AO30" s="308"/>
      <c r="AP30" s="308"/>
      <c r="AQ30" s="308"/>
    </row>
    <row r="31" spans="1:43" ht="49.5" customHeight="1" x14ac:dyDescent="0.25">
      <c r="A31" s="249">
        <v>5</v>
      </c>
      <c r="B31" s="642" t="str">
        <f>IFERROR(IF(INDEX('Overview - Section A'!$E$50:$E$64,MATCH($A31,'Overview - Section A'!$A$50:$A$64,0))&lt;&gt;0,INDEX('Overview - Section A'!$E$50:$E$64,MATCH($A31,'Overview - Section A'!$A$50:$A$64,0)),""),"")</f>
        <v/>
      </c>
      <c r="C31" s="643"/>
      <c r="D31" s="643"/>
      <c r="E31" s="643"/>
      <c r="F31" s="643"/>
      <c r="G31" s="643"/>
      <c r="H31" s="643"/>
      <c r="I31" s="643"/>
      <c r="J31" s="643"/>
      <c r="K31" s="643"/>
      <c r="L31" s="644"/>
      <c r="M31" s="225"/>
      <c r="N31" s="225"/>
      <c r="O31" s="642" t="str">
        <f>IFERROR(IF(INDEX('Overview - Section A'!$E$50:$E$64,MATCH($A31,'Overview - Section A'!$A$50:$A$64,0))&lt;&gt;0,INDEX('Overview - Section A'!$E$50:$E$64,MATCH($A31,'Overview - Section A'!$A$50:$A$64,0)),""),"")</f>
        <v/>
      </c>
      <c r="P31" s="643"/>
      <c r="Q31" s="643"/>
      <c r="R31" s="643"/>
      <c r="S31" s="643"/>
      <c r="T31" s="643"/>
      <c r="U31" s="643"/>
      <c r="V31" s="643"/>
      <c r="W31" s="643"/>
      <c r="X31" s="643"/>
      <c r="Y31" s="643"/>
      <c r="Z31" s="643"/>
      <c r="AA31" s="644"/>
      <c r="AB31" s="224"/>
      <c r="AC31" s="224"/>
      <c r="AD31" s="308"/>
      <c r="AE31" s="308"/>
      <c r="AF31" s="308"/>
      <c r="AG31" s="308"/>
      <c r="AH31" s="308"/>
      <c r="AI31" s="308"/>
      <c r="AJ31" s="308"/>
      <c r="AK31" s="308"/>
      <c r="AL31" s="308"/>
      <c r="AM31" s="308"/>
      <c r="AO31" s="308"/>
      <c r="AP31" s="308"/>
      <c r="AQ31" s="308"/>
    </row>
    <row r="32" spans="1:43" ht="49.5" customHeight="1" x14ac:dyDescent="0.25">
      <c r="A32" s="249">
        <v>6</v>
      </c>
      <c r="B32" s="642" t="str">
        <f>IFERROR(IF(INDEX('Overview - Section A'!$E$50:$E$64,MATCH($A32,'Overview - Section A'!$A$50:$A$64,0))&lt;&gt;0,INDEX('Overview - Section A'!$E$50:$E$64,MATCH($A32,'Overview - Section A'!$A$50:$A$64,0)),""),"")</f>
        <v/>
      </c>
      <c r="C32" s="643"/>
      <c r="D32" s="643"/>
      <c r="E32" s="643"/>
      <c r="F32" s="643"/>
      <c r="G32" s="643"/>
      <c r="H32" s="643"/>
      <c r="I32" s="643"/>
      <c r="J32" s="643"/>
      <c r="K32" s="643"/>
      <c r="L32" s="644"/>
      <c r="M32" s="225"/>
      <c r="N32" s="225"/>
      <c r="O32" s="642" t="str">
        <f>IFERROR(IF(INDEX('Overview - Section A'!$E$50:$E$64,MATCH($A32,'Overview - Section A'!$A$50:$A$64,0))&lt;&gt;0,INDEX('Overview - Section A'!$E$50:$E$64,MATCH($A32,'Overview - Section A'!$A$50:$A$64,0)),""),"")</f>
        <v/>
      </c>
      <c r="P32" s="643"/>
      <c r="Q32" s="643"/>
      <c r="R32" s="643"/>
      <c r="S32" s="643"/>
      <c r="T32" s="643"/>
      <c r="U32" s="643"/>
      <c r="V32" s="643"/>
      <c r="W32" s="643"/>
      <c r="X32" s="643"/>
      <c r="Y32" s="643"/>
      <c r="Z32" s="643"/>
      <c r="AA32" s="644"/>
      <c r="AB32" s="224"/>
      <c r="AC32" s="224"/>
      <c r="AD32" s="308"/>
      <c r="AE32" s="308"/>
      <c r="AF32" s="308"/>
      <c r="AG32" s="308"/>
      <c r="AH32" s="308"/>
      <c r="AI32" s="308"/>
      <c r="AJ32" s="308"/>
      <c r="AK32" s="308"/>
      <c r="AL32" s="308"/>
      <c r="AM32" s="308"/>
      <c r="AO32" s="308"/>
      <c r="AP32" s="308"/>
      <c r="AQ32" s="308"/>
    </row>
    <row r="33" spans="1:53" ht="49.5" customHeight="1" x14ac:dyDescent="0.25">
      <c r="A33" s="249">
        <v>7</v>
      </c>
      <c r="B33" s="642" t="str">
        <f>IFERROR(IF(INDEX('Overview - Section A'!$E$50:$E$64,MATCH($A33,'Overview - Section A'!$A$50:$A$64,0))&lt;&gt;0,INDEX('Overview - Section A'!$E$50:$E$64,MATCH($A33,'Overview - Section A'!$A$50:$A$64,0)),""),"")</f>
        <v/>
      </c>
      <c r="C33" s="643"/>
      <c r="D33" s="643"/>
      <c r="E33" s="643"/>
      <c r="F33" s="643"/>
      <c r="G33" s="643"/>
      <c r="H33" s="643"/>
      <c r="I33" s="643"/>
      <c r="J33" s="643"/>
      <c r="K33" s="643"/>
      <c r="L33" s="644"/>
      <c r="M33" s="225"/>
      <c r="N33" s="225"/>
      <c r="O33" s="642" t="str">
        <f>IFERROR(IF(INDEX('Overview - Section A'!$E$50:$E$64,MATCH($A33,'Overview - Section A'!$A$50:$A$64,0))&lt;&gt;0,INDEX('Overview - Section A'!$E$50:$E$64,MATCH($A33,'Overview - Section A'!$A$50:$A$64,0)),""),"")</f>
        <v/>
      </c>
      <c r="P33" s="643"/>
      <c r="Q33" s="643"/>
      <c r="R33" s="643"/>
      <c r="S33" s="643"/>
      <c r="T33" s="643"/>
      <c r="U33" s="643"/>
      <c r="V33" s="643"/>
      <c r="W33" s="643"/>
      <c r="X33" s="643"/>
      <c r="Y33" s="643"/>
      <c r="Z33" s="643"/>
      <c r="AA33" s="644"/>
      <c r="AB33" s="224"/>
      <c r="AC33" s="224"/>
      <c r="AD33" s="308"/>
      <c r="AE33" s="308"/>
      <c r="AF33" s="308"/>
      <c r="AG33" s="308"/>
      <c r="AH33" s="308"/>
      <c r="AI33" s="308"/>
      <c r="AJ33" s="308"/>
      <c r="AK33" s="308"/>
      <c r="AL33" s="308"/>
      <c r="AM33" s="308"/>
      <c r="AO33" s="308"/>
      <c r="AP33" s="308"/>
      <c r="AQ33" s="308"/>
    </row>
    <row r="34" spans="1:53" ht="49.5" customHeight="1" x14ac:dyDescent="0.25">
      <c r="A34" s="249">
        <v>8</v>
      </c>
      <c r="B34" s="642" t="str">
        <f>IFERROR(IF(INDEX('Overview - Section A'!$E$50:$E$64,MATCH($A34,'Overview - Section A'!$A$50:$A$64,0))&lt;&gt;0,INDEX('Overview - Section A'!$E$50:$E$64,MATCH($A34,'Overview - Section A'!$A$50:$A$64,0)),""),"")</f>
        <v/>
      </c>
      <c r="C34" s="643"/>
      <c r="D34" s="643"/>
      <c r="E34" s="643"/>
      <c r="F34" s="643"/>
      <c r="G34" s="643"/>
      <c r="H34" s="643"/>
      <c r="I34" s="643"/>
      <c r="J34" s="643"/>
      <c r="K34" s="643"/>
      <c r="L34" s="644"/>
      <c r="M34" s="225"/>
      <c r="N34" s="225"/>
      <c r="O34" s="642" t="str">
        <f>IFERROR(IF(INDEX('Overview - Section A'!$E$50:$E$64,MATCH($A34,'Overview - Section A'!$A$50:$A$64,0))&lt;&gt;0,INDEX('Overview - Section A'!$E$50:$E$64,MATCH($A34,'Overview - Section A'!$A$50:$A$64,0)),""),"")</f>
        <v/>
      </c>
      <c r="P34" s="643"/>
      <c r="Q34" s="643"/>
      <c r="R34" s="643"/>
      <c r="S34" s="643"/>
      <c r="T34" s="643"/>
      <c r="U34" s="643"/>
      <c r="V34" s="643"/>
      <c r="W34" s="643"/>
      <c r="X34" s="643"/>
      <c r="Y34" s="643"/>
      <c r="Z34" s="643"/>
      <c r="AA34" s="644"/>
      <c r="AB34" s="224"/>
      <c r="AC34" s="224"/>
      <c r="AD34" s="308"/>
      <c r="AE34" s="308"/>
      <c r="AF34" s="308"/>
      <c r="AG34" s="308"/>
      <c r="AH34" s="308"/>
      <c r="AI34" s="308"/>
      <c r="AJ34" s="308"/>
      <c r="AK34" s="308"/>
      <c r="AL34" s="308"/>
      <c r="AM34" s="308"/>
      <c r="AO34" s="308"/>
      <c r="AP34" s="308"/>
      <c r="AQ34" s="308"/>
    </row>
    <row r="35" spans="1:53" ht="49.5" customHeight="1" x14ac:dyDescent="0.25">
      <c r="A35" s="249">
        <v>9</v>
      </c>
      <c r="B35" s="642" t="str">
        <f>IFERROR(IF(INDEX('Overview - Section A'!$E$50:$E$64,MATCH($A35,'Overview - Section A'!$A$50:$A$64,0))&lt;&gt;0,INDEX('Overview - Section A'!$E$50:$E$64,MATCH($A35,'Overview - Section A'!$A$50:$A$64,0)),""),"")</f>
        <v/>
      </c>
      <c r="C35" s="643"/>
      <c r="D35" s="643"/>
      <c r="E35" s="643"/>
      <c r="F35" s="643"/>
      <c r="G35" s="643"/>
      <c r="H35" s="643"/>
      <c r="I35" s="643"/>
      <c r="J35" s="643"/>
      <c r="K35" s="643"/>
      <c r="L35" s="644"/>
      <c r="M35" s="225"/>
      <c r="N35" s="225"/>
      <c r="O35" s="642" t="str">
        <f>IFERROR(IF(INDEX('Overview - Section A'!$E$50:$E$64,MATCH($A35,'Overview - Section A'!$A$50:$A$64,0))&lt;&gt;0,INDEX('Overview - Section A'!$E$50:$E$64,MATCH($A35,'Overview - Section A'!$A$50:$A$64,0)),""),"")</f>
        <v/>
      </c>
      <c r="P35" s="643"/>
      <c r="Q35" s="643"/>
      <c r="R35" s="643"/>
      <c r="S35" s="643"/>
      <c r="T35" s="643"/>
      <c r="U35" s="643"/>
      <c r="V35" s="643"/>
      <c r="W35" s="643"/>
      <c r="X35" s="643"/>
      <c r="Y35" s="643"/>
      <c r="Z35" s="643"/>
      <c r="AA35" s="644"/>
      <c r="AB35" s="224"/>
      <c r="AC35" s="224"/>
      <c r="AD35" s="308"/>
      <c r="AE35" s="308"/>
      <c r="AF35" s="308"/>
      <c r="AG35" s="308"/>
      <c r="AH35" s="308"/>
      <c r="AI35" s="308"/>
      <c r="AJ35" s="308"/>
      <c r="AK35" s="308"/>
      <c r="AL35" s="308"/>
      <c r="AM35" s="308"/>
      <c r="AO35" s="308"/>
      <c r="AP35" s="308"/>
      <c r="AQ35" s="308"/>
    </row>
    <row r="36" spans="1:53" ht="49.5" customHeight="1" x14ac:dyDescent="0.25">
      <c r="A36" s="249">
        <v>10</v>
      </c>
      <c r="B36" s="642" t="str">
        <f>IFERROR(IF(INDEX('Overview - Section A'!$E$50:$E$64,MATCH($A36,'Overview - Section A'!$A$50:$A$64,0))&lt;&gt;0,INDEX('Overview - Section A'!$E$50:$E$64,MATCH($A36,'Overview - Section A'!$A$50:$A$64,0)),""),"")</f>
        <v/>
      </c>
      <c r="C36" s="643"/>
      <c r="D36" s="643"/>
      <c r="E36" s="643"/>
      <c r="F36" s="643"/>
      <c r="G36" s="643"/>
      <c r="H36" s="643"/>
      <c r="I36" s="643"/>
      <c r="J36" s="643"/>
      <c r="K36" s="643"/>
      <c r="L36" s="644"/>
      <c r="M36" s="225"/>
      <c r="N36" s="225"/>
      <c r="O36" s="642" t="str">
        <f>IFERROR(IF(INDEX('Overview - Section A'!$E$50:$E$64,MATCH($A36,'Overview - Section A'!$A$50:$A$64,0))&lt;&gt;0,INDEX('Overview - Section A'!$E$50:$E$64,MATCH($A36,'Overview - Section A'!$A$50:$A$64,0)),""),"")</f>
        <v/>
      </c>
      <c r="P36" s="643"/>
      <c r="Q36" s="643"/>
      <c r="R36" s="643"/>
      <c r="S36" s="643"/>
      <c r="T36" s="643"/>
      <c r="U36" s="643"/>
      <c r="V36" s="643"/>
      <c r="W36" s="643"/>
      <c r="X36" s="643"/>
      <c r="Y36" s="643"/>
      <c r="Z36" s="643"/>
      <c r="AA36" s="644"/>
      <c r="AB36" s="224"/>
      <c r="AC36" s="224"/>
      <c r="AD36" s="308"/>
      <c r="AE36" s="308"/>
      <c r="AF36" s="308"/>
      <c r="AG36" s="308"/>
      <c r="AH36" s="308"/>
      <c r="AI36" s="308"/>
      <c r="AJ36" s="308"/>
      <c r="AK36" s="308"/>
      <c r="AL36" s="308"/>
      <c r="AM36" s="308"/>
      <c r="AO36" s="308"/>
      <c r="AP36" s="308"/>
      <c r="AQ36" s="308"/>
    </row>
    <row r="37" spans="1:53" ht="49.5" customHeight="1" x14ac:dyDescent="0.25">
      <c r="A37" s="249">
        <v>11</v>
      </c>
      <c r="B37" s="642" t="str">
        <f>IFERROR(IF(INDEX('Overview - Section A'!$E$50:$E$64,MATCH($A37,'Overview - Section A'!$A$50:$A$64,0))&lt;&gt;0,INDEX('Overview - Section A'!$E$50:$E$64,MATCH($A37,'Overview - Section A'!$A$50:$A$64,0)),""),"")</f>
        <v/>
      </c>
      <c r="C37" s="643"/>
      <c r="D37" s="643"/>
      <c r="E37" s="643"/>
      <c r="F37" s="643"/>
      <c r="G37" s="643"/>
      <c r="H37" s="643"/>
      <c r="I37" s="643"/>
      <c r="J37" s="643"/>
      <c r="K37" s="643"/>
      <c r="L37" s="644"/>
      <c r="M37" s="225"/>
      <c r="N37" s="225"/>
      <c r="O37" s="642" t="str">
        <f>IFERROR(IF(INDEX('Overview - Section A'!$E$50:$E$64,MATCH($A37,'Overview - Section A'!$A$50:$A$64,0))&lt;&gt;0,INDEX('Overview - Section A'!$E$50:$E$64,MATCH($A37,'Overview - Section A'!$A$50:$A$64,0)),""),"")</f>
        <v/>
      </c>
      <c r="P37" s="643"/>
      <c r="Q37" s="643"/>
      <c r="R37" s="643"/>
      <c r="S37" s="643"/>
      <c r="T37" s="643"/>
      <c r="U37" s="643"/>
      <c r="V37" s="643"/>
      <c r="W37" s="643"/>
      <c r="X37" s="643"/>
      <c r="Y37" s="643"/>
      <c r="Z37" s="643"/>
      <c r="AA37" s="644"/>
      <c r="AB37" s="224"/>
      <c r="AC37" s="224"/>
      <c r="AD37" s="308"/>
      <c r="AE37" s="308"/>
      <c r="AF37" s="308"/>
      <c r="AG37" s="308"/>
      <c r="AH37" s="308"/>
      <c r="AI37" s="308"/>
      <c r="AJ37" s="308"/>
      <c r="AK37" s="308"/>
      <c r="AL37" s="308"/>
      <c r="AM37" s="308"/>
      <c r="AO37" s="308"/>
      <c r="AP37" s="308"/>
      <c r="AQ37" s="308"/>
    </row>
    <row r="38" spans="1:53" ht="49.5" customHeight="1" thickBot="1" x14ac:dyDescent="0.3">
      <c r="A38" s="249">
        <v>12</v>
      </c>
      <c r="B38" s="645" t="str">
        <f>IFERROR(IF(INDEX('Overview - Section A'!$E$50:$E$64,MATCH($A38,'Overview - Section A'!$A$50:$A$64,0))&lt;&gt;0,INDEX('Overview - Section A'!$E$50:$E$64,MATCH($A38,'Overview - Section A'!$A$50:$A$64,0)),""),"")</f>
        <v/>
      </c>
      <c r="C38" s="646"/>
      <c r="D38" s="646"/>
      <c r="E38" s="646"/>
      <c r="F38" s="646"/>
      <c r="G38" s="646"/>
      <c r="H38" s="646"/>
      <c r="I38" s="646"/>
      <c r="J38" s="646"/>
      <c r="K38" s="646"/>
      <c r="L38" s="647"/>
      <c r="M38" s="225"/>
      <c r="N38" s="225"/>
      <c r="O38" s="645" t="str">
        <f>IFERROR(IF(INDEX('Overview - Section A'!$E$50:$E$64,MATCH($A38,'Overview - Section A'!$A$50:$A$64,0))&lt;&gt;0,INDEX('Overview - Section A'!$E$50:$E$64,MATCH($A38,'Overview - Section A'!$A$50:$A$64,0)),""),"")</f>
        <v/>
      </c>
      <c r="P38" s="646"/>
      <c r="Q38" s="646"/>
      <c r="R38" s="646"/>
      <c r="S38" s="646"/>
      <c r="T38" s="646"/>
      <c r="U38" s="646"/>
      <c r="V38" s="646"/>
      <c r="W38" s="646"/>
      <c r="X38" s="646"/>
      <c r="Y38" s="646"/>
      <c r="Z38" s="646"/>
      <c r="AA38" s="647"/>
      <c r="AB38" s="224"/>
      <c r="AC38" s="224"/>
      <c r="AD38" s="308"/>
      <c r="AE38" s="308"/>
      <c r="AF38" s="308"/>
      <c r="AG38" s="308"/>
      <c r="AH38" s="308"/>
      <c r="AI38" s="308"/>
      <c r="AJ38" s="308"/>
      <c r="AK38" s="308"/>
      <c r="AL38" s="308"/>
      <c r="AM38" s="308"/>
      <c r="AO38" s="308"/>
      <c r="AP38" s="308"/>
      <c r="AQ38" s="308"/>
    </row>
    <row r="39" spans="1:53" x14ac:dyDescent="0.25">
      <c r="A39" s="224"/>
      <c r="B39" s="224"/>
      <c r="C39" s="224"/>
      <c r="D39" s="224"/>
      <c r="E39" s="224"/>
      <c r="F39" s="224"/>
      <c r="G39" s="224"/>
      <c r="H39" s="224"/>
      <c r="I39" s="224"/>
      <c r="J39" s="224"/>
      <c r="K39" s="224"/>
      <c r="L39" s="224"/>
      <c r="M39" s="224"/>
      <c r="N39" s="224"/>
      <c r="O39" s="224"/>
      <c r="P39" s="224"/>
      <c r="Q39" s="224"/>
      <c r="R39" s="224"/>
      <c r="S39" s="224"/>
      <c r="T39" s="224"/>
      <c r="U39" s="224"/>
      <c r="V39" s="224"/>
      <c r="W39" s="224"/>
      <c r="X39" s="224"/>
      <c r="Y39" s="224"/>
      <c r="Z39" s="224"/>
      <c r="AA39" s="224"/>
      <c r="AB39" s="224"/>
      <c r="AC39" s="224"/>
      <c r="AD39" s="308"/>
      <c r="AE39" s="308"/>
      <c r="AF39" s="308"/>
      <c r="AG39" s="308"/>
      <c r="AH39" s="308"/>
      <c r="AI39" s="308"/>
      <c r="AJ39" s="308"/>
      <c r="AK39" s="308"/>
      <c r="AL39" s="308"/>
      <c r="AM39" s="308"/>
      <c r="AO39" s="308"/>
      <c r="AP39" s="308"/>
      <c r="AQ39" s="308"/>
    </row>
    <row r="40" spans="1:53" x14ac:dyDescent="0.25">
      <c r="A40" s="224"/>
      <c r="B40" s="224"/>
      <c r="C40" s="224"/>
      <c r="D40" s="224"/>
      <c r="E40" s="224"/>
      <c r="F40" s="224"/>
      <c r="G40" s="224"/>
      <c r="H40" s="224"/>
      <c r="I40" s="224"/>
      <c r="J40" s="224"/>
      <c r="K40" s="224"/>
      <c r="L40" s="224"/>
      <c r="M40" s="224"/>
      <c r="N40" s="224"/>
      <c r="O40" s="224"/>
      <c r="P40" s="224"/>
      <c r="Q40" s="224"/>
      <c r="R40" s="224"/>
      <c r="S40" s="224"/>
      <c r="T40" s="224"/>
      <c r="U40" s="224"/>
      <c r="V40" s="224"/>
      <c r="W40" s="224"/>
      <c r="X40" s="224"/>
      <c r="Y40" s="224"/>
      <c r="Z40" s="224"/>
      <c r="AA40" s="224"/>
      <c r="AB40" s="224"/>
      <c r="AC40" s="224"/>
      <c r="AD40" s="308"/>
      <c r="AE40" s="308"/>
      <c r="AF40" s="308"/>
      <c r="AG40" s="308"/>
      <c r="AH40" s="308"/>
      <c r="AI40" s="308"/>
      <c r="AJ40" s="308"/>
      <c r="AK40" s="308"/>
      <c r="AL40" s="308"/>
      <c r="AM40" s="308"/>
      <c r="AO40" s="308"/>
      <c r="AP40" s="308"/>
      <c r="AQ40" s="308"/>
    </row>
    <row r="41" spans="1:53" x14ac:dyDescent="0.25">
      <c r="A41" s="224"/>
      <c r="B41" s="224"/>
      <c r="C41" s="224"/>
      <c r="D41" s="224"/>
      <c r="E41" s="224"/>
      <c r="F41" s="224"/>
      <c r="G41" s="224"/>
      <c r="H41" s="224"/>
      <c r="I41" s="224"/>
      <c r="J41" s="224"/>
      <c r="K41" s="224"/>
      <c r="L41" s="224"/>
      <c r="M41" s="224"/>
      <c r="N41" s="224"/>
      <c r="O41" s="224"/>
      <c r="P41" s="224"/>
      <c r="Q41" s="224"/>
      <c r="R41" s="224"/>
      <c r="S41" s="224"/>
      <c r="T41" s="224"/>
      <c r="U41" s="224"/>
      <c r="V41" s="224"/>
      <c r="W41" s="224"/>
      <c r="X41" s="224"/>
      <c r="Y41" s="224"/>
      <c r="Z41" s="224"/>
      <c r="AA41" s="224"/>
      <c r="AB41" s="224"/>
      <c r="AC41" s="224"/>
      <c r="AD41" s="308"/>
      <c r="AE41" s="308"/>
      <c r="AF41" s="308"/>
      <c r="AG41" s="308"/>
      <c r="AH41" s="308"/>
      <c r="AI41" s="308"/>
      <c r="AJ41" s="308"/>
      <c r="AK41" s="308"/>
      <c r="AL41" s="308"/>
      <c r="AM41" s="308"/>
      <c r="AO41" s="308"/>
      <c r="AP41" s="308"/>
      <c r="AQ41" s="308"/>
    </row>
    <row r="42" spans="1:53" ht="16.5" thickBot="1" x14ac:dyDescent="0.3">
      <c r="A42" s="224"/>
      <c r="B42" s="224"/>
      <c r="C42" s="224"/>
      <c r="D42" s="224"/>
      <c r="E42" s="224"/>
      <c r="F42" s="224"/>
      <c r="G42" s="224"/>
      <c r="H42" s="224"/>
      <c r="I42" s="224"/>
      <c r="J42" s="224"/>
      <c r="K42" s="224"/>
      <c r="L42" s="224"/>
      <c r="M42" s="224"/>
      <c r="N42" s="224"/>
      <c r="O42" s="224"/>
      <c r="P42" s="224"/>
      <c r="Q42" s="224"/>
      <c r="R42" s="224"/>
      <c r="S42" s="224"/>
      <c r="T42" s="224"/>
      <c r="U42" s="224"/>
      <c r="V42" s="224"/>
      <c r="W42" s="224"/>
      <c r="X42" s="224"/>
      <c r="Y42" s="224"/>
      <c r="Z42" s="224"/>
      <c r="AA42" s="224"/>
      <c r="AB42" s="224"/>
      <c r="AC42" s="224"/>
      <c r="AD42" s="308"/>
      <c r="AE42" s="308"/>
      <c r="AF42" s="308"/>
      <c r="AG42" s="308"/>
      <c r="AH42" s="308"/>
      <c r="AI42" s="308"/>
      <c r="AJ42" s="308"/>
      <c r="AK42" s="308"/>
      <c r="AL42" s="308"/>
      <c r="AM42" s="308"/>
      <c r="AO42" s="308"/>
      <c r="AP42" s="308"/>
      <c r="AQ42" s="308"/>
    </row>
    <row r="43" spans="1:53" ht="47.25" customHeight="1" thickBot="1" x14ac:dyDescent="0.3">
      <c r="A43" s="648" t="s">
        <v>15</v>
      </c>
      <c r="B43" s="649"/>
      <c r="C43" s="649"/>
      <c r="D43" s="649"/>
      <c r="E43" s="649"/>
      <c r="F43" s="649"/>
      <c r="G43" s="649"/>
      <c r="H43" s="649"/>
      <c r="I43" s="650"/>
      <c r="J43" s="224"/>
      <c r="K43" s="224"/>
      <c r="L43" s="224"/>
      <c r="M43" s="224"/>
      <c r="N43" s="224"/>
      <c r="O43" s="224"/>
      <c r="P43" s="224"/>
      <c r="Q43" s="224"/>
      <c r="R43" s="224"/>
      <c r="S43" s="224"/>
      <c r="T43" s="224"/>
      <c r="U43" s="224"/>
      <c r="V43" s="224"/>
      <c r="W43" s="224"/>
      <c r="X43" s="224"/>
      <c r="Y43" s="224"/>
      <c r="Z43" s="224"/>
      <c r="AA43" s="224"/>
      <c r="AB43" s="224"/>
      <c r="AC43" s="224"/>
      <c r="AD43" s="308"/>
      <c r="AE43" s="308"/>
      <c r="AF43" s="308"/>
      <c r="AG43" s="308"/>
      <c r="AH43" s="308"/>
      <c r="AI43" s="308"/>
      <c r="AJ43" s="308"/>
      <c r="AK43" s="308"/>
      <c r="AL43" s="308"/>
      <c r="AM43" s="308"/>
      <c r="AO43" s="308"/>
      <c r="AP43" s="308"/>
      <c r="AQ43" s="308"/>
    </row>
    <row r="44" spans="1:53" ht="16.5" thickBot="1" x14ac:dyDescent="0.3">
      <c r="A44" s="224"/>
      <c r="B44" s="224"/>
      <c r="C44" s="224"/>
      <c r="D44" s="224"/>
      <c r="E44" s="224"/>
      <c r="F44" s="224"/>
      <c r="G44" s="224"/>
      <c r="H44" s="224"/>
      <c r="I44" s="224"/>
      <c r="J44" s="224"/>
      <c r="K44" s="224"/>
      <c r="L44" s="224"/>
      <c r="M44" s="224"/>
      <c r="N44" s="224"/>
      <c r="O44" s="224"/>
      <c r="P44" s="224"/>
      <c r="Q44" s="224"/>
      <c r="R44" s="224"/>
      <c r="S44" s="224"/>
      <c r="T44" s="224"/>
      <c r="U44" s="224"/>
      <c r="V44" s="224"/>
      <c r="W44" s="224"/>
      <c r="X44" s="224"/>
      <c r="Y44" s="224"/>
      <c r="Z44" s="224"/>
      <c r="AA44" s="224"/>
      <c r="AB44" s="224"/>
      <c r="AC44" s="224"/>
      <c r="AD44" s="308"/>
      <c r="AE44" s="308"/>
      <c r="AF44" s="308"/>
      <c r="AG44" s="308"/>
      <c r="AH44" s="308"/>
      <c r="AI44" s="308"/>
      <c r="AJ44" s="308"/>
      <c r="AK44" s="308"/>
      <c r="AL44" s="308"/>
      <c r="AM44" s="308"/>
      <c r="AO44" s="308"/>
      <c r="AP44" s="308"/>
      <c r="AQ44" s="308"/>
    </row>
    <row r="45" spans="1:53" ht="28.5" customHeight="1" thickBot="1" x14ac:dyDescent="0.3">
      <c r="A45" s="231"/>
      <c r="B45" s="232"/>
      <c r="C45" s="232"/>
      <c r="D45" s="232"/>
      <c r="E45" s="232"/>
      <c r="F45" s="232"/>
      <c r="G45" s="232"/>
      <c r="H45" s="232"/>
      <c r="I45" s="232"/>
      <c r="J45" s="651">
        <f>IFERROR(YEAR('Overview - Section A'!$E$7)-1,"")</f>
        <v>2017</v>
      </c>
      <c r="K45" s="652"/>
      <c r="L45" s="652"/>
      <c r="M45" s="653"/>
      <c r="N45" s="651">
        <f>IFERROR(YEAR('Overview - Section A'!$E$7),"")</f>
        <v>2018</v>
      </c>
      <c r="O45" s="652"/>
      <c r="P45" s="652"/>
      <c r="Q45" s="653"/>
      <c r="R45" s="651">
        <f>IFERROR(YEAR('Overview - Section A'!$E$7)+1,"")</f>
        <v>2019</v>
      </c>
      <c r="S45" s="652"/>
      <c r="T45" s="652"/>
      <c r="U45" s="653"/>
      <c r="V45" s="651">
        <f>IFERROR(YEAR('Overview - Section A'!$E$7)+2,"")</f>
        <v>2020</v>
      </c>
      <c r="W45" s="652"/>
      <c r="X45" s="652"/>
      <c r="Y45" s="653"/>
      <c r="Z45" s="654">
        <f>IFERROR(YEAR('Overview - Section A'!$E$7)+3,"")</f>
        <v>2021</v>
      </c>
      <c r="AA45" s="655"/>
      <c r="AB45" s="655"/>
      <c r="AC45" s="656"/>
      <c r="AD45" s="698"/>
      <c r="AE45" s="699"/>
      <c r="AF45" s="699"/>
      <c r="AG45" s="699"/>
      <c r="AH45" s="699"/>
      <c r="AI45" s="699"/>
      <c r="AJ45" s="699"/>
      <c r="AK45" s="699"/>
      <c r="AL45" s="700"/>
      <c r="AM45" s="270"/>
      <c r="AO45" s="703" t="s">
        <v>311</v>
      </c>
      <c r="AP45" s="703"/>
      <c r="AQ45" s="703"/>
    </row>
    <row r="46" spans="1:53" ht="139.5" customHeight="1" thickBot="1" x14ac:dyDescent="0.3">
      <c r="A46" s="233" t="s">
        <v>184</v>
      </c>
      <c r="B46" s="259" t="s">
        <v>77</v>
      </c>
      <c r="C46" s="255" t="s">
        <v>199</v>
      </c>
      <c r="D46" s="258" t="s">
        <v>32</v>
      </c>
      <c r="E46" s="255" t="s">
        <v>33</v>
      </c>
      <c r="F46" s="255" t="s">
        <v>18</v>
      </c>
      <c r="G46" s="255" t="s">
        <v>19</v>
      </c>
      <c r="H46" s="255" t="s">
        <v>258</v>
      </c>
      <c r="I46" s="257" t="s">
        <v>11</v>
      </c>
      <c r="J46" s="233" t="s">
        <v>281</v>
      </c>
      <c r="K46" s="234" t="s">
        <v>8</v>
      </c>
      <c r="L46" s="234" t="s">
        <v>27</v>
      </c>
      <c r="M46" s="235" t="s">
        <v>144</v>
      </c>
      <c r="N46" s="233" t="s">
        <v>280</v>
      </c>
      <c r="O46" s="234" t="s">
        <v>8</v>
      </c>
      <c r="P46" s="234" t="s">
        <v>27</v>
      </c>
      <c r="Q46" s="235" t="s">
        <v>144</v>
      </c>
      <c r="R46" s="233" t="s">
        <v>280</v>
      </c>
      <c r="S46" s="234" t="s">
        <v>8</v>
      </c>
      <c r="T46" s="234" t="s">
        <v>27</v>
      </c>
      <c r="U46" s="235" t="s">
        <v>144</v>
      </c>
      <c r="V46" s="233" t="s">
        <v>280</v>
      </c>
      <c r="W46" s="234" t="s">
        <v>8</v>
      </c>
      <c r="X46" s="234" t="s">
        <v>27</v>
      </c>
      <c r="Y46" s="235" t="s">
        <v>144</v>
      </c>
      <c r="Z46" s="233" t="s">
        <v>280</v>
      </c>
      <c r="AA46" s="234" t="s">
        <v>8</v>
      </c>
      <c r="AB46" s="234" t="s">
        <v>27</v>
      </c>
      <c r="AC46" s="235" t="s">
        <v>144</v>
      </c>
      <c r="AD46" s="271"/>
      <c r="AE46" s="271"/>
      <c r="AF46" s="271"/>
      <c r="AG46" s="271"/>
      <c r="AH46" s="271"/>
      <c r="AI46" s="271"/>
      <c r="AJ46" s="271"/>
      <c r="AK46" s="271"/>
      <c r="AL46" s="271"/>
      <c r="AM46" s="268" t="s">
        <v>9</v>
      </c>
      <c r="AO46" s="306" t="s">
        <v>303</v>
      </c>
      <c r="AP46" s="306" t="s">
        <v>304</v>
      </c>
      <c r="AQ46" s="306" t="s">
        <v>305</v>
      </c>
    </row>
    <row r="47" spans="1:53" s="226" customFormat="1" ht="28.5" x14ac:dyDescent="0.45">
      <c r="A47" s="657">
        <v>1</v>
      </c>
      <c r="B47" s="658" t="str">
        <f>IFERROR(IF(INDEX('Impact Indicators - Section B'!B$9:B$33,MATCH($A47,'Impact Indicators - Section B'!$A$9:$A$33,0))&lt;&gt;0,INDEX('Impact Indicators - Section B'!B$9:B$33,MATCH($A47,'Impact Indicators - Section B'!$A$9:$A$33,0)),""),"")</f>
        <v>HIV I-4: Number of AIDS-related deaths per 100,000 population</v>
      </c>
      <c r="C47" s="659" t="str">
        <f>IFERROR(IF(INDEX('Impact Indicators - Section B'!C$9:C$33,MATCH($A47,'Impact Indicators - Section B'!$A$9:$A$33,0))&lt;&gt;0,INDEX('Impact Indicators - Section B'!C$9:C$33,MATCH($A47,'Impact Indicators - Section B'!$A$9:$A$33,0)),""),"")</f>
        <v/>
      </c>
      <c r="D47" s="659" t="str">
        <f>IFERROR(IF(INDEX('Impact Indicators - Section B'!D$9:D$33,MATCH($A47,'Impact Indicators - Section B'!$A$9:$A$33,0))&lt;&gt;0,INDEX('Impact Indicators - Section B'!D$9:D$33,MATCH($A47,'Impact Indicators - Section B'!$A$9:$A$33,0)),""),"")</f>
        <v>1,22</v>
      </c>
      <c r="E47" s="659" t="str">
        <f>IFERROR(IF(INDEX('Impact Indicators - Section B'!E$9:E$33,MATCH($A47,'Impact Indicators - Section B'!$A$9:$A$33,0))&lt;&gt;0,INDEX('Impact Indicators - Section B'!E$9:E$33,MATCH($A47,'Impact Indicators - Section B'!$A$9:$A$33,0)),""),"")</f>
        <v>2016</v>
      </c>
      <c r="F47" s="659" t="str">
        <f>IFERROR(IF(INDEX('Impact Indicators - Section B'!F$9:F$33,MATCH($A47,'Impact Indicators - Section B'!$A$9:$A$33,0))&lt;&gt;0,INDEX('Impact Indicators - Section B'!F$9:F$33,MATCH($A47,'Impact Indicators - Section B'!$A$9:$A$33,0)),""),"")</f>
        <v>Vital and disease-specific registry</v>
      </c>
      <c r="G47" s="659" t="str">
        <f>IFERROR(IF(INDEX('Impact Indicators - Section B'!G$9:G$33,MATCH($A47,'Impact Indicators - Section B'!$A$9:$A$33,0))&lt;&gt;0,INDEX('Impact Indicators - Section B'!G$9:G$33,MATCH($A47,'Impact Indicators - Section B'!$A$9:$A$33,0)),""),"")</f>
        <v>Age,Gender,Age | Gender</v>
      </c>
      <c r="H47" s="659" t="str">
        <f>IFERROR(IF(INDEX('Impact Indicators - Section B'!H$9:H$33,MATCH($A47,'Impact Indicators - Section B'!$A$9:$A$33,0))&lt;&gt;0,INDEX('Impact Indicators - Section B'!H$9:H$33,MATCH($A47,'Impact Indicators - Section B'!$A$9:$A$33,0)),""),"")</f>
        <v/>
      </c>
      <c r="I47" s="661" t="str">
        <f>IFERROR(IF(INDEX('Impact Indicators - Section B'!Q$9:Q$33,MATCH($A47,'Impact Indicators - Section B'!$A$9:$A$33,0))&lt;&gt;0,INDEX('Impact Indicators - Section B'!Q$9:Q$33,MATCH($A47,'Impact Indicators - Section B'!$A$9:$A$33,0)),""),"")</f>
        <v>Kyrgyzstan</v>
      </c>
      <c r="J47" s="331" t="str">
        <f>IFERROR(IF(INDEX('Impact Indicators - Section B'!D$37:D$176,MATCH($AR47,'Impact Indicators - Section B'!$I$37:$I$176,0))&lt;&gt;0,INDEX('Impact Indicators - Section B'!D$37:D$176,MATCH($AR47,'Impact Indicators - Section B'!$I$37:$I$176,0)),""),"")</f>
        <v/>
      </c>
      <c r="K47" s="663" t="str">
        <f>IFERROR(IF(INDEX('Impact Indicators - Section B'!F$37:F$176,MATCH($AR47,'Impact Indicators - Section B'!$I$37:$I$176,0))&lt;&gt;0,INDEX('Impact Indicators - Section B'!F$37:F$176,MATCH($AR47,'Impact Indicators - Section B'!$I$37:$I$176,0)),""),"")</f>
        <v/>
      </c>
      <c r="L47" s="665" t="str">
        <f>IFERROR(IF(INDEX('Impact Indicators - Section B'!G$37:G$176,MATCH($AR47,'Impact Indicators - Section B'!$I$37:$I$176,0))&lt;&gt;0,INDEX('Impact Indicators - Section B'!G$37:G$176,MATCH($AR47,'Impact Indicators - Section B'!$I$37:$I$176,0)),""),"")</f>
        <v/>
      </c>
      <c r="M47" s="667" t="str">
        <f>IFERROR(IF(INDEX('Impact Indicators - Section B'!H$37:H$176,MATCH($AR47,'Impact Indicators - Section B'!$I$37:$I$176,0))&lt;&gt;0,INDEX('Impact Indicators - Section B'!H$37:H$176,MATCH($AR47,'Impact Indicators - Section B'!$I$37:$I$176,0)),""),"")</f>
        <v/>
      </c>
      <c r="N47" s="325">
        <f>IFERROR(IF(INDEX('Impact Indicators - Section B'!D$37:D$176,MATCH($AS47,'Impact Indicators - Section B'!$I$37:$I$176,0))&lt;&gt;0,INDEX('Impact Indicators - Section B'!D$37:D$176,MATCH($AS47,'Impact Indicators - Section B'!$I$37:$I$176,0)),""),"")</f>
        <v>1.22</v>
      </c>
      <c r="O47" s="663" t="str">
        <f>IFERROR(IF(INDEX('Impact Indicators - Section B'!F$37:F$176,MATCH($AS47,'Impact Indicators - Section B'!$I$37:$I$176,0))&lt;&gt;0,INDEX('Impact Indicators - Section B'!F$37:F$176,MATCH($AS47,'Impact Indicators - Section B'!$I$37:$I$176,0)),""),"")</f>
        <v/>
      </c>
      <c r="P47" s="665">
        <f>IFERROR(IF(INDEX('Impact Indicators - Section B'!G$37:G$176,MATCH($AS47,'Impact Indicators - Section B'!$I$37:$I$176,0))&lt;&gt;0,INDEX('Impact Indicators - Section B'!G$37:G$176,MATCH($AS47,'Impact Indicators - Section B'!$I$37:$I$176,0)),""),"")</f>
        <v>43631</v>
      </c>
      <c r="Q47" s="667" t="str">
        <f>IFERROR(IF(INDEX('Impact Indicators - Section B'!H$37:H$176,MATCH($AS47,'Impact Indicators - Section B'!$I$37:$I$176,0))&lt;&gt;0,INDEX('Impact Indicators - Section B'!H$37:H$176,MATCH($AS47,'Impact Indicators - Section B'!$I$37:$I$176,0)),""),"")</f>
        <v/>
      </c>
      <c r="R47" s="325">
        <f>IFERROR(IF(INDEX('Impact Indicators - Section B'!D$37:D$176,MATCH($AT47,'Impact Indicators - Section B'!$I$37:$I$176,0))&lt;&gt;0,INDEX('Impact Indicators - Section B'!D$37:D$176,MATCH($AT47,'Impact Indicators - Section B'!$I$37:$I$176,0)),""),"")</f>
        <v>1.21</v>
      </c>
      <c r="S47" s="663" t="str">
        <f>IFERROR(IF(INDEX('Impact Indicators - Section B'!F$37:F$176,MATCH($AT47,'Impact Indicators - Section B'!$I$37:$I$176,0))&lt;&gt;0,INDEX('Impact Indicators - Section B'!F$37:F$176,MATCH($AT47,'Impact Indicators - Section B'!$I$37:$I$176,0)),""),"")</f>
        <v/>
      </c>
      <c r="T47" s="665">
        <f>IFERROR(IF(INDEX('Impact Indicators - Section B'!G$37:G$176,MATCH($AT47,'Impact Indicators - Section B'!$I$37:$I$176,0))&lt;&gt;0,INDEX('Impact Indicators - Section B'!G$37:G$176,MATCH($AT47,'Impact Indicators - Section B'!$I$37:$I$176,0)),""),"")</f>
        <v>43997</v>
      </c>
      <c r="U47" s="667" t="str">
        <f>IFERROR(IF(INDEX('Impact Indicators - Section B'!H$37:H$176,MATCH($AT47,'Impact Indicators - Section B'!$I$37:$I$176,0))&lt;&gt;0,INDEX('Impact Indicators - Section B'!H$37:H$176,MATCH($AT47,'Impact Indicators - Section B'!$I$37:$I$176,0)),""),"")</f>
        <v/>
      </c>
      <c r="V47" s="325">
        <f>IFERROR(IF(INDEX('Impact Indicators - Section B'!D$37:D$176,MATCH($AU47,'Impact Indicators - Section B'!$I$37:$I$176,0))&lt;&gt;0,INDEX('Impact Indicators - Section B'!D$37:D$176,MATCH($AU47,'Impact Indicators - Section B'!$I$37:$I$176,0)),""),"")</f>
        <v>1.2</v>
      </c>
      <c r="W47" s="663" t="str">
        <f>IFERROR(IF(INDEX('Impact Indicators - Section B'!F$37:F$176,MATCH($AU47,'Impact Indicators - Section B'!$I$37:$I$176,0))&lt;&gt;0,INDEX('Impact Indicators - Section B'!F$37:F$176,MATCH($AU47,'Impact Indicators - Section B'!$I$37:$I$176,0)),""),"")</f>
        <v/>
      </c>
      <c r="X47" s="665">
        <f>IFERROR(IF(INDEX('Impact Indicators - Section B'!G$37:G$176,MATCH($AU47,'Impact Indicators - Section B'!$I$37:$I$176,0))&lt;&gt;0,INDEX('Impact Indicators - Section B'!G$37:G$176,MATCH($AU47,'Impact Indicators - Section B'!$I$37:$I$176,0)),""),"")</f>
        <v>44362</v>
      </c>
      <c r="Y47" s="667" t="str">
        <f>IFERROR(IF(INDEX('Impact Indicators - Section B'!H$37:H$176,MATCH($AU47,'Impact Indicators - Section B'!$I$37:$I$176,0))&lt;&gt;0,INDEX('Impact Indicators - Section B'!H$37:H$176,MATCH($AU47,'Impact Indicators - Section B'!$I$37:$I$176,0)),""),"")</f>
        <v/>
      </c>
      <c r="Z47" s="325" t="str">
        <f>IFERROR(IF(INDEX('Impact Indicators - Section B'!D$37:D$176,MATCH($AV47,'Impact Indicators - Section B'!$I$37:$I$176,0))&lt;&gt;0,INDEX('Impact Indicators - Section B'!D$37:D$176,MATCH($AV47,'Impact Indicators - Section B'!$I$37:$I$176,0)),""),"")</f>
        <v/>
      </c>
      <c r="AA47" s="663" t="str">
        <f>IFERROR(IF(INDEX('Impact Indicators - Section B'!F$37:F$176,MATCH($AV47,'Impact Indicators - Section B'!$I$37:$I$176,0))&lt;&gt;0,INDEX('Impact Indicators - Section B'!F$37:F$176,MATCH($AV47,'Impact Indicators - Section B'!$I$37:$I$176,0)),""),"")</f>
        <v/>
      </c>
      <c r="AB47" s="665" t="str">
        <f>IFERROR(IF(INDEX('Impact Indicators - Section B'!G$37:G$176,MATCH($AV47,'Impact Indicators - Section B'!$I$37:$I$176,0))&lt;&gt;0,INDEX('Impact Indicators - Section B'!G$37:G$176,MATCH($AV47,'Impact Indicators - Section B'!$I$37:$I$176,0)),""),"")</f>
        <v/>
      </c>
      <c r="AC47" s="667" t="str">
        <f>IFERROR(IF(INDEX('Impact Indicators - Section B'!H$37:H$176,MATCH($AV47,'Impact Indicators - Section B'!$I$37:$I$176,0))&lt;&gt;0,INDEX('Impact Indicators - Section B'!H$37:H$176,MATCH($AV47,'Impact Indicators - Section B'!$I$37:$I$176,0)),""),"")</f>
        <v/>
      </c>
      <c r="AD47" s="326"/>
      <c r="AE47" s="326"/>
      <c r="AF47" s="326"/>
      <c r="AG47" s="326"/>
      <c r="AH47" s="326"/>
      <c r="AI47" s="326"/>
      <c r="AJ47" s="326"/>
      <c r="AK47" s="326"/>
      <c r="AL47" s="326"/>
      <c r="AM47" s="669" t="str">
        <f>IFERROR(IF(INDEX('Impact Indicators - Section B'!R$9:R$33,MATCH($A47,'Impact Indicators - Section B'!$A$9:$A$33,0))&lt;&gt;0,INDEX('Impact Indicators - Section B'!R$9:R$33,MATCH($A47,'Impact Indicators - Section B'!$A$9:$A$33,0)),""),"")</f>
        <v>Number of deaths attributed to HIV/AIDS-related causes in a given time period. Numerator: Number of deaths attributed to HIV/AIDS-related causes in a given time period, per 100,000 population. Denominator: Total population in country (resident population), as per the National Statistic Committee. The baseline (year 2016) is 1,22 (74/6019480*100,000) which was calculated according to the RAC data on AIDS related mortality and the NSC data on population size (resident population) for 2016. The targets were set according to the working meeting with RAC based on the analysis of data for previous periods. Whereas, calculation of this indicator is different in NSP (which is under approval process) and suggested calculation is as following: Actual number of PLHIV who died due to AIDS in the current year * 1000 / Estimated number of PLHIV. Annual targets according to the NSP: 2017-8,5; 2018-7,5; 2019-6,5; 2020-5,5 and 2021-4,5.</v>
      </c>
      <c r="AN47" s="309"/>
      <c r="AO47" s="583"/>
      <c r="AP47" s="583"/>
      <c r="AQ47" s="583"/>
      <c r="AR47" s="610" t="str">
        <f>CONCATENATE($A47,J$45)</f>
        <v>12017</v>
      </c>
      <c r="AS47" s="608" t="str">
        <f>CONCATENATE($A47,N$45)</f>
        <v>12018</v>
      </c>
      <c r="AT47" s="608" t="str">
        <f>CONCATENATE($A47,R$45)</f>
        <v>12019</v>
      </c>
      <c r="AU47" s="608" t="str">
        <f>CONCATENATE($A47,V$45)</f>
        <v>12020</v>
      </c>
      <c r="AV47" s="608" t="str">
        <f>CONCATENATE($A47,Z$45)</f>
        <v>12021</v>
      </c>
      <c r="AW47" s="342"/>
      <c r="AX47" s="342"/>
      <c r="AY47" s="342"/>
      <c r="AZ47" s="342"/>
      <c r="BA47" s="342"/>
    </row>
    <row r="48" spans="1:53" s="226" customFormat="1" ht="28.5" x14ac:dyDescent="0.45">
      <c r="A48" s="657"/>
      <c r="B48" s="657"/>
      <c r="C48" s="660"/>
      <c r="D48" s="660"/>
      <c r="E48" s="660"/>
      <c r="F48" s="660"/>
      <c r="G48" s="660"/>
      <c r="H48" s="660"/>
      <c r="I48" s="662"/>
      <c r="J48" s="332" t="str">
        <f>IFERROR(IF(INDEX('Impact Indicators - Section B'!E$37:E$176,MATCH($AR47,'Impact Indicators - Section B'!$I$37:$I$176,0))&lt;&gt;0,INDEX('Impact Indicators - Section B'!E$37:E$176,MATCH($AR47,'Impact Indicators - Section B'!$I$37:$I$176,0)),""),"")</f>
        <v/>
      </c>
      <c r="K48" s="664"/>
      <c r="L48" s="666"/>
      <c r="M48" s="668"/>
      <c r="N48" s="333" t="str">
        <f>IFERROR(IF(INDEX('Impact Indicators - Section B'!E$37:E$176,MATCH($AS47,'Impact Indicators - Section B'!$I$37:$I$176,0))&lt;&gt;0,INDEX('Impact Indicators - Section B'!E$37:E$176,MATCH($AS47,'Impact Indicators - Section B'!$I$37:$I$176,0)),""),"")</f>
        <v/>
      </c>
      <c r="O48" s="664"/>
      <c r="P48" s="666"/>
      <c r="Q48" s="668"/>
      <c r="R48" s="333" t="str">
        <f>IFERROR(IF(INDEX('Impact Indicators - Section B'!E$37:E$176,MATCH($AT47,'Impact Indicators - Section B'!$I$37:$I$176,0))&lt;&gt;0,INDEX('Impact Indicators - Section B'!E$37:E$176,MATCH($AT47,'Impact Indicators - Section B'!$I$37:$I$176,0)),""),"")</f>
        <v/>
      </c>
      <c r="S48" s="664"/>
      <c r="T48" s="666"/>
      <c r="U48" s="668"/>
      <c r="V48" s="333" t="str">
        <f>IFERROR(IF(INDEX('Impact Indicators - Section B'!E$37:E$176,MATCH($AU47,'Impact Indicators - Section B'!$I$37:$I$176,0))&lt;&gt;0,INDEX('Impact Indicators - Section B'!E$37:E$176,MATCH($AU47,'Impact Indicators - Section B'!$I$37:$I$176,0)),""),"")</f>
        <v/>
      </c>
      <c r="W48" s="664"/>
      <c r="X48" s="666"/>
      <c r="Y48" s="668"/>
      <c r="Z48" s="333" t="str">
        <f>IFERROR(IF(INDEX('Impact Indicators - Section B'!E$37:E$176,MATCH($AV47,'Impact Indicators - Section B'!$I$37:$I$176,0))&lt;&gt;0,INDEX('Impact Indicators - Section B'!E$37:E$176,MATCH($AV47,'Impact Indicators - Section B'!$I$37:$I$176,0)),""),"")</f>
        <v/>
      </c>
      <c r="AA48" s="664"/>
      <c r="AB48" s="666"/>
      <c r="AC48" s="668"/>
      <c r="AD48" s="326"/>
      <c r="AE48" s="326"/>
      <c r="AF48" s="326"/>
      <c r="AG48" s="326"/>
      <c r="AH48" s="326"/>
      <c r="AI48" s="326"/>
      <c r="AJ48" s="326"/>
      <c r="AK48" s="326"/>
      <c r="AL48" s="326"/>
      <c r="AM48" s="669"/>
      <c r="AN48" s="309"/>
      <c r="AO48" s="583"/>
      <c r="AP48" s="583"/>
      <c r="AQ48" s="583"/>
      <c r="AR48" s="610"/>
      <c r="AS48" s="608"/>
      <c r="AT48" s="608"/>
      <c r="AU48" s="608"/>
      <c r="AV48" s="608"/>
      <c r="AW48" s="342"/>
      <c r="AX48" s="342"/>
      <c r="AY48" s="342"/>
      <c r="AZ48" s="342"/>
      <c r="BA48" s="342"/>
    </row>
    <row r="49" spans="1:53" s="226" customFormat="1" ht="28.5" x14ac:dyDescent="0.45">
      <c r="A49" s="657">
        <v>2</v>
      </c>
      <c r="B49" s="657" t="str">
        <f>IFERROR(IF(INDEX('Impact Indicators - Section B'!B$9:B$33,MATCH($A49,'Impact Indicators - Section B'!$A$9:$A$33,0))&lt;&gt;0,INDEX('Impact Indicators - Section B'!B$9:B$33,MATCH($A49,'Impact Indicators - Section B'!$A$9:$A$33,0)),""),"")</f>
        <v>HIV I-10(M): Percentage of sex workers who are living with HIV</v>
      </c>
      <c r="C49" s="660" t="str">
        <f>IFERROR(IF(INDEX('Impact Indicators - Section B'!C$9:C$33,MATCH($A49,'Impact Indicators - Section B'!$A$9:$A$33,0))&lt;&gt;0,INDEX('Impact Indicators - Section B'!C$9:C$33,MATCH($A49,'Impact Indicators - Section B'!$A$9:$A$33,0)),""),"")</f>
        <v/>
      </c>
      <c r="D49" s="660" t="str">
        <f>IFERROR(IF(INDEX('Impact Indicators - Section B'!D$9:D$33,MATCH($A49,'Impact Indicators - Section B'!$A$9:$A$33,0))&lt;&gt;0,INDEX('Impact Indicators - Section B'!D$9:D$33,MATCH($A49,'Impact Indicators - Section B'!$A$9:$A$33,0)),""),"")</f>
        <v>2%</v>
      </c>
      <c r="E49" s="660" t="str">
        <f>IFERROR(IF(INDEX('Impact Indicators - Section B'!E$9:E$33,MATCH($A49,'Impact Indicators - Section B'!$A$9:$A$33,0))&lt;&gt;0,INDEX('Impact Indicators - Section B'!E$9:E$33,MATCH($A49,'Impact Indicators - Section B'!$A$9:$A$33,0)),""),"")</f>
        <v>2016</v>
      </c>
      <c r="F49" s="660" t="str">
        <f>IFERROR(IF(INDEX('Impact Indicators - Section B'!F$9:F$33,MATCH($A49,'Impact Indicators - Section B'!$A$9:$A$33,0))&lt;&gt;0,INDEX('Impact Indicators - Section B'!F$9:F$33,MATCH($A49,'Impact Indicators - Section B'!$A$9:$A$33,0)),""),"")</f>
        <v>IBBS</v>
      </c>
      <c r="G49" s="660" t="str">
        <f>IFERROR(IF(INDEX('Impact Indicators - Section B'!G$9:G$33,MATCH($A49,'Impact Indicators - Section B'!$A$9:$A$33,0))&lt;&gt;0,INDEX('Impact Indicators - Section B'!G$9:G$33,MATCH($A49,'Impact Indicators - Section B'!$A$9:$A$33,0)),""),"")</f>
        <v>Age</v>
      </c>
      <c r="H49" s="660" t="str">
        <f>IFERROR(IF(INDEX('Impact Indicators - Section B'!H$9:H$33,MATCH($A49,'Impact Indicators - Section B'!$A$9:$A$33,0))&lt;&gt;0,INDEX('Impact Indicators - Section B'!H$9:H$33,MATCH($A49,'Impact Indicators - Section B'!$A$9:$A$33,0)),""),"")</f>
        <v/>
      </c>
      <c r="I49" s="662" t="str">
        <f>IFERROR(IF(INDEX('Impact Indicators - Section B'!Q$9:Q$33,MATCH($A49,'Impact Indicators - Section B'!$A$9:$A$33,0))&lt;&gt;0,INDEX('Impact Indicators - Section B'!Q$9:Q$33,MATCH($A49,'Impact Indicators - Section B'!$A$9:$A$33,0)),""),"")</f>
        <v>Kyrgyzstan</v>
      </c>
      <c r="J49" s="331" t="str">
        <f>IFERROR(IF(INDEX('Impact Indicators - Section B'!D$37:D$176,MATCH($AR49,'Impact Indicators - Section B'!$I$37:$I$176,0))&lt;&gt;0,INDEX('Impact Indicators - Section B'!D$37:D$176,MATCH($AR49,'Impact Indicators - Section B'!$I$37:$I$176,0)),""),"")</f>
        <v/>
      </c>
      <c r="K49" s="663" t="str">
        <f>IFERROR(IF(INDEX('Impact Indicators - Section B'!F$37:F$176,MATCH($AR49,'Impact Indicators - Section B'!$I$37:$I$176,0))&lt;&gt;0,INDEX('Impact Indicators - Section B'!F$37:F$176,MATCH($AR49,'Impact Indicators - Section B'!$I$37:$I$176,0)),""),"")</f>
        <v/>
      </c>
      <c r="L49" s="665" t="str">
        <f>IFERROR(IF(INDEX('Impact Indicators - Section B'!G$37:G$176,MATCH($AR49,'Impact Indicators - Section B'!$I$37:$I$176,0))&lt;&gt;0,INDEX('Impact Indicators - Section B'!G$37:G$176,MATCH($AR49,'Impact Indicators - Section B'!$I$37:$I$176,0)),""),"")</f>
        <v/>
      </c>
      <c r="M49" s="667" t="str">
        <f>IFERROR(IF(INDEX('Impact Indicators - Section B'!H$37:H$176,MATCH($AR49,'Impact Indicators - Section B'!$I$37:$I$176,0))&lt;&gt;0,INDEX('Impact Indicators - Section B'!H$37:H$176,MATCH($AR49,'Impact Indicators - Section B'!$I$37:$I$176,0)),""),"")</f>
        <v/>
      </c>
      <c r="N49" s="325" t="str">
        <f>IFERROR(IF(INDEX('Impact Indicators - Section B'!D$37:D$176,MATCH($AS49,'Impact Indicators - Section B'!$I$37:$I$176,0))&lt;&gt;0,INDEX('Impact Indicators - Section B'!D$37:D$176,MATCH($AS49,'Impact Indicators - Section B'!$I$37:$I$176,0)),""),"")</f>
        <v/>
      </c>
      <c r="O49" s="663" t="str">
        <f>IFERROR(IF(INDEX('Impact Indicators - Section B'!F$37:F$176,MATCH($AS49,'Impact Indicators - Section B'!$I$37:$I$176,0))&lt;&gt;0,INDEX('Impact Indicators - Section B'!F$37:F$176,MATCH($AS49,'Impact Indicators - Section B'!$I$37:$I$176,0)),""),"")</f>
        <v/>
      </c>
      <c r="P49" s="665" t="str">
        <f>IFERROR(IF(INDEX('Impact Indicators - Section B'!G$37:G$176,MATCH($AS49,'Impact Indicators - Section B'!$I$37:$I$176,0))&lt;&gt;0,INDEX('Impact Indicators - Section B'!G$37:G$176,MATCH($AS49,'Impact Indicators - Section B'!$I$37:$I$176,0)),""),"")</f>
        <v/>
      </c>
      <c r="Q49" s="667" t="str">
        <f>IFERROR(IF(INDEX('Impact Indicators - Section B'!H$37:H$176,MATCH($AS49,'Impact Indicators - Section B'!$I$37:$I$176,0))&lt;&gt;0,INDEX('Impact Indicators - Section B'!H$37:H$176,MATCH($AS49,'Impact Indicators - Section B'!$I$37:$I$176,0)),""),"")</f>
        <v/>
      </c>
      <c r="R49" s="325" t="str">
        <f>IFERROR(IF(INDEX('Impact Indicators - Section B'!D$37:D$176,MATCH($AT49,'Impact Indicators - Section B'!$I$37:$I$176,0))&lt;&gt;0,INDEX('Impact Indicators - Section B'!D$37:D$176,MATCH($AT49,'Impact Indicators - Section B'!$I$37:$I$176,0)),""),"")</f>
        <v/>
      </c>
      <c r="S49" s="663">
        <f>IFERROR(IF(INDEX('Impact Indicators - Section B'!F$37:F$176,MATCH($AT49,'Impact Indicators - Section B'!$I$37:$I$176,0))&lt;&gt;0,INDEX('Impact Indicators - Section B'!F$37:F$176,MATCH($AT49,'Impact Indicators - Section B'!$I$37:$I$176,0)),""),"")</f>
        <v>2</v>
      </c>
      <c r="T49" s="665">
        <f>IFERROR(IF(INDEX('Impact Indicators - Section B'!G$37:G$176,MATCH($AT49,'Impact Indicators - Section B'!$I$37:$I$176,0))&lt;&gt;0,INDEX('Impact Indicators - Section B'!G$37:G$176,MATCH($AT49,'Impact Indicators - Section B'!$I$37:$I$176,0)),""),"")</f>
        <v>43997</v>
      </c>
      <c r="U49" s="667" t="str">
        <f>IFERROR(IF(INDEX('Impact Indicators - Section B'!H$37:H$176,MATCH($AT49,'Impact Indicators - Section B'!$I$37:$I$176,0))&lt;&gt;0,INDEX('Impact Indicators - Section B'!H$37:H$176,MATCH($AT49,'Impact Indicators - Section B'!$I$37:$I$176,0)),""),"")</f>
        <v/>
      </c>
      <c r="V49" s="325" t="str">
        <f>IFERROR(IF(INDEX('Impact Indicators - Section B'!D$37:D$176,MATCH($AU49,'Impact Indicators - Section B'!$I$37:$I$176,0))&lt;&gt;0,INDEX('Impact Indicators - Section B'!D$37:D$176,MATCH($AU49,'Impact Indicators - Section B'!$I$37:$I$176,0)),""),"")</f>
        <v/>
      </c>
      <c r="W49" s="663" t="str">
        <f>IFERROR(IF(INDEX('Impact Indicators - Section B'!F$37:F$176,MATCH($AU49,'Impact Indicators - Section B'!$I$37:$I$176,0))&lt;&gt;0,INDEX('Impact Indicators - Section B'!F$37:F$176,MATCH($AU49,'Impact Indicators - Section B'!$I$37:$I$176,0)),""),"")</f>
        <v/>
      </c>
      <c r="X49" s="665" t="str">
        <f>IFERROR(IF(INDEX('Impact Indicators - Section B'!G$37:G$176,MATCH($AU49,'Impact Indicators - Section B'!$I$37:$I$176,0))&lt;&gt;0,INDEX('Impact Indicators - Section B'!G$37:G$176,MATCH($AU49,'Impact Indicators - Section B'!$I$37:$I$176,0)),""),"")</f>
        <v/>
      </c>
      <c r="Y49" s="667" t="str">
        <f>IFERROR(IF(INDEX('Impact Indicators - Section B'!H$37:H$176,MATCH($AU49,'Impact Indicators - Section B'!$I$37:$I$176,0))&lt;&gt;0,INDEX('Impact Indicators - Section B'!H$37:H$176,MATCH($AU49,'Impact Indicators - Section B'!$I$37:$I$176,0)),""),"")</f>
        <v/>
      </c>
      <c r="Z49" s="325" t="str">
        <f>IFERROR(IF(INDEX('Impact Indicators - Section B'!D$37:D$176,MATCH($AV49,'Impact Indicators - Section B'!$I$37:$I$176,0))&lt;&gt;0,INDEX('Impact Indicators - Section B'!D$37:D$176,MATCH($AV49,'Impact Indicators - Section B'!$I$37:$I$176,0)),""),"")</f>
        <v/>
      </c>
      <c r="AA49" s="663" t="str">
        <f>IFERROR(IF(INDEX('Impact Indicators - Section B'!F$37:F$176,MATCH($AV49,'Impact Indicators - Section B'!$I$37:$I$176,0))&lt;&gt;0,INDEX('Impact Indicators - Section B'!F$37:F$176,MATCH($AV49,'Impact Indicators - Section B'!$I$37:$I$176,0)),""),"")</f>
        <v/>
      </c>
      <c r="AB49" s="665" t="str">
        <f>IFERROR(IF(INDEX('Impact Indicators - Section B'!G$37:G$176,MATCH($AV49,'Impact Indicators - Section B'!$I$37:$I$176,0))&lt;&gt;0,INDEX('Impact Indicators - Section B'!G$37:G$176,MATCH($AV49,'Impact Indicators - Section B'!$I$37:$I$176,0)),""),"")</f>
        <v/>
      </c>
      <c r="AC49" s="667" t="str">
        <f>IFERROR(IF(INDEX('Impact Indicators - Section B'!H$37:H$176,MATCH($AV49,'Impact Indicators - Section B'!$I$37:$I$176,0))&lt;&gt;0,INDEX('Impact Indicators - Section B'!H$37:H$176,MATCH($AV49,'Impact Indicators - Section B'!$I$37:$I$176,0)),""),"")</f>
        <v/>
      </c>
      <c r="AD49" s="326"/>
      <c r="AE49" s="326"/>
      <c r="AF49" s="326"/>
      <c r="AG49" s="326"/>
      <c r="AH49" s="326"/>
      <c r="AI49" s="326"/>
      <c r="AJ49" s="326"/>
      <c r="AK49" s="326"/>
      <c r="AL49" s="326"/>
      <c r="AM49" s="669" t="str">
        <f>IFERROR(IF(INDEX('Impact Indicators - Section B'!R$9:R$33,MATCH($A49,'Impact Indicators - Section B'!$A$9:$A$33,0))&lt;&gt;0,INDEX('Impact Indicators - Section B'!R$9:R$33,MATCH($A49,'Impact Indicators - Section B'!$A$9:$A$33,0)),""),"")</f>
        <v>The baseline data is nationally agreed prevalence among SW according to the latest IBBS results in 2016. Recently, experts note a change in the structure of sex work in connection with the changed situation in the country. At the time of the survey, a large number of police raids were observed, which led to a decrease in the number of SW in the places of their usual congestion and there was a risk of shortage of SW in the sample. Thus, it was necessary to abandon the cluster method described in the IBBS protocol and to conduct the recruitment by a convenient method, i.e. all available SW were involved into the sample. In 2016, 760 SW participated during IBBS. The sentinel sites: Bishkek city; Chui, Osh and Jalalabad oblasts. Data will be collected through the Integrated Bio-Behavioral Survey (IBBS) which is currently being planned for 2019 under the Government program on overcoming HIV infection in the Kyrgyz Republic for the period 2017-2021. Based on the experience from IBBS 2016 it is realistic to expect the final report only by mid 2020. The targets are in line with the National HIV Strategy for 2017-2021 which is under approval.</v>
      </c>
      <c r="AN49" s="309"/>
      <c r="AO49" s="583"/>
      <c r="AP49" s="583"/>
      <c r="AQ49" s="583"/>
      <c r="AR49" s="610" t="str">
        <f t="shared" ref="AR49" si="0">CONCATENATE($A49,J$45)</f>
        <v>22017</v>
      </c>
      <c r="AS49" s="608" t="str">
        <f t="shared" ref="AS49" si="1">CONCATENATE($A49,N$45)</f>
        <v>22018</v>
      </c>
      <c r="AT49" s="608" t="str">
        <f t="shared" ref="AT49" si="2">CONCATENATE($A49,R$45)</f>
        <v>22019</v>
      </c>
      <c r="AU49" s="608" t="str">
        <f t="shared" ref="AU49" si="3">CONCATENATE($A49,V$45)</f>
        <v>22020</v>
      </c>
      <c r="AV49" s="608" t="str">
        <f t="shared" ref="AV49" si="4">CONCATENATE($A49,Z$45)</f>
        <v>22021</v>
      </c>
      <c r="AW49" s="342"/>
      <c r="AX49" s="342"/>
      <c r="AY49" s="342"/>
      <c r="AZ49" s="342"/>
      <c r="BA49" s="342"/>
    </row>
    <row r="50" spans="1:53" s="226" customFormat="1" ht="28.5" x14ac:dyDescent="0.45">
      <c r="A50" s="657"/>
      <c r="B50" s="657"/>
      <c r="C50" s="660"/>
      <c r="D50" s="660"/>
      <c r="E50" s="660"/>
      <c r="F50" s="660"/>
      <c r="G50" s="660"/>
      <c r="H50" s="660"/>
      <c r="I50" s="662"/>
      <c r="J50" s="334" t="str">
        <f>IFERROR(IF(INDEX('Impact Indicators - Section B'!E$37:E$176,MATCH($AR49,'Impact Indicators - Section B'!$I$37:$I$176,0))&lt;&gt;0,INDEX('Impact Indicators - Section B'!E$37:E$176,MATCH($AR49,'Impact Indicators - Section B'!$I$37:$I$176,0)),""),"")</f>
        <v/>
      </c>
      <c r="K50" s="664"/>
      <c r="L50" s="666"/>
      <c r="M50" s="668"/>
      <c r="N50" s="335" t="str">
        <f>IFERROR(IF(INDEX('Impact Indicators - Section B'!E$37:E$176,MATCH($AS49,'Impact Indicators - Section B'!$I$37:$I$176,0))&lt;&gt;0,INDEX('Impact Indicators - Section B'!E$37:E$176,MATCH($AS49,'Impact Indicators - Section B'!$I$37:$I$176,0)),""),"")</f>
        <v/>
      </c>
      <c r="O50" s="664"/>
      <c r="P50" s="666"/>
      <c r="Q50" s="668"/>
      <c r="R50" s="335" t="str">
        <f>IFERROR(IF(INDEX('Impact Indicators - Section B'!E$37:E$176,MATCH($AT49,'Impact Indicators - Section B'!$I$37:$I$176,0))&lt;&gt;0,INDEX('Impact Indicators - Section B'!E$37:E$176,MATCH($AT49,'Impact Indicators - Section B'!$I$37:$I$176,0)),""),"")</f>
        <v/>
      </c>
      <c r="S50" s="664"/>
      <c r="T50" s="666"/>
      <c r="U50" s="668"/>
      <c r="V50" s="335" t="str">
        <f>IFERROR(IF(INDEX('Impact Indicators - Section B'!E$37:E$176,MATCH($AU49,'Impact Indicators - Section B'!$I$37:$I$176,0))&lt;&gt;0,INDEX('Impact Indicators - Section B'!E$37:E$176,MATCH($AU49,'Impact Indicators - Section B'!$I$37:$I$176,0)),""),"")</f>
        <v/>
      </c>
      <c r="W50" s="664"/>
      <c r="X50" s="666"/>
      <c r="Y50" s="668"/>
      <c r="Z50" s="335" t="str">
        <f>IFERROR(IF(INDEX('Impact Indicators - Section B'!E$37:E$176,MATCH($AV49,'Impact Indicators - Section B'!$I$37:$I$176,0))&lt;&gt;0,INDEX('Impact Indicators - Section B'!E$37:E$176,MATCH($AV49,'Impact Indicators - Section B'!$I$37:$I$176,0)),""),"")</f>
        <v/>
      </c>
      <c r="AA50" s="664"/>
      <c r="AB50" s="666"/>
      <c r="AC50" s="668"/>
      <c r="AD50" s="326"/>
      <c r="AE50" s="326"/>
      <c r="AF50" s="326"/>
      <c r="AG50" s="326"/>
      <c r="AH50" s="326"/>
      <c r="AI50" s="326"/>
      <c r="AJ50" s="326"/>
      <c r="AK50" s="326"/>
      <c r="AL50" s="326"/>
      <c r="AM50" s="669"/>
      <c r="AN50" s="309"/>
      <c r="AO50" s="583"/>
      <c r="AP50" s="583"/>
      <c r="AQ50" s="583"/>
      <c r="AR50" s="610"/>
      <c r="AS50" s="608"/>
      <c r="AT50" s="608"/>
      <c r="AU50" s="608"/>
      <c r="AV50" s="608"/>
      <c r="AW50" s="342"/>
      <c r="AX50" s="342"/>
      <c r="AY50" s="342"/>
      <c r="AZ50" s="342"/>
      <c r="BA50" s="342"/>
    </row>
    <row r="51" spans="1:53" s="226" customFormat="1" ht="28.5" x14ac:dyDescent="0.45">
      <c r="A51" s="657">
        <v>3</v>
      </c>
      <c r="B51" s="657" t="str">
        <f>IFERROR(IF(INDEX('Impact Indicators - Section B'!B$9:B$33,MATCH($A51,'Impact Indicators - Section B'!$A$9:$A$33,0))&lt;&gt;0,INDEX('Impact Indicators - Section B'!B$9:B$33,MATCH($A51,'Impact Indicators - Section B'!$A$9:$A$33,0)),""),"")</f>
        <v>HIV I-9a(M): Percentage of men who have sex with men who are living with HIV</v>
      </c>
      <c r="C51" s="660" t="str">
        <f>IFERROR(IF(INDEX('Impact Indicators - Section B'!C$9:C$33,MATCH($A51,'Impact Indicators - Section B'!$A$9:$A$33,0))&lt;&gt;0,INDEX('Impact Indicators - Section B'!C$9:C$33,MATCH($A51,'Impact Indicators - Section B'!$A$9:$A$33,0)),""),"")</f>
        <v/>
      </c>
      <c r="D51" s="660" t="str">
        <f>IFERROR(IF(INDEX('Impact Indicators - Section B'!D$9:D$33,MATCH($A51,'Impact Indicators - Section B'!$A$9:$A$33,0))&lt;&gt;0,INDEX('Impact Indicators - Section B'!D$9:D$33,MATCH($A51,'Impact Indicators - Section B'!$A$9:$A$33,0)),""),"")</f>
        <v>6.6%</v>
      </c>
      <c r="E51" s="660" t="str">
        <f>IFERROR(IF(INDEX('Impact Indicators - Section B'!E$9:E$33,MATCH($A51,'Impact Indicators - Section B'!$A$9:$A$33,0))&lt;&gt;0,INDEX('Impact Indicators - Section B'!E$9:E$33,MATCH($A51,'Impact Indicators - Section B'!$A$9:$A$33,0)),""),"")</f>
        <v>2016</v>
      </c>
      <c r="F51" s="660" t="str">
        <f>IFERROR(IF(INDEX('Impact Indicators - Section B'!F$9:F$33,MATCH($A51,'Impact Indicators - Section B'!$A$9:$A$33,0))&lt;&gt;0,INDEX('Impact Indicators - Section B'!F$9:F$33,MATCH($A51,'Impact Indicators - Section B'!$A$9:$A$33,0)),""),"")</f>
        <v>IBBS</v>
      </c>
      <c r="G51" s="660" t="str">
        <f>IFERROR(IF(INDEX('Impact Indicators - Section B'!G$9:G$33,MATCH($A51,'Impact Indicators - Section B'!$A$9:$A$33,0))&lt;&gt;0,INDEX('Impact Indicators - Section B'!G$9:G$33,MATCH($A51,'Impact Indicators - Section B'!$A$9:$A$33,0)),""),"")</f>
        <v>Age</v>
      </c>
      <c r="H51" s="660" t="str">
        <f>IFERROR(IF(INDEX('Impact Indicators - Section B'!H$9:H$33,MATCH($A51,'Impact Indicators - Section B'!$A$9:$A$33,0))&lt;&gt;0,INDEX('Impact Indicators - Section B'!H$9:H$33,MATCH($A51,'Impact Indicators - Section B'!$A$9:$A$33,0)),""),"")</f>
        <v/>
      </c>
      <c r="I51" s="662" t="str">
        <f>IFERROR(IF(INDEX('Impact Indicators - Section B'!Q$9:Q$33,MATCH($A51,'Impact Indicators - Section B'!$A$9:$A$33,0))&lt;&gt;0,INDEX('Impact Indicators - Section B'!Q$9:Q$33,MATCH($A51,'Impact Indicators - Section B'!$A$9:$A$33,0)),""),"")</f>
        <v>Kyrgyzstan</v>
      </c>
      <c r="J51" s="331" t="str">
        <f>IFERROR(IF(INDEX('Impact Indicators - Section B'!D$37:D$176,MATCH($AR51,'Impact Indicators - Section B'!$I$37:$I$176,0))&lt;&gt;0,INDEX('Impact Indicators - Section B'!D$37:D$176,MATCH($AR51,'Impact Indicators - Section B'!$I$37:$I$176,0)),""),"")</f>
        <v/>
      </c>
      <c r="K51" s="663" t="str">
        <f>IFERROR(IF(INDEX('Impact Indicators - Section B'!F$37:F$176,MATCH($AR51,'Impact Indicators - Section B'!$I$37:$I$176,0))&lt;&gt;0,INDEX('Impact Indicators - Section B'!F$37:F$176,MATCH($AR51,'Impact Indicators - Section B'!$I$37:$I$176,0)),""),"")</f>
        <v/>
      </c>
      <c r="L51" s="665" t="str">
        <f>IFERROR(IF(INDEX('Impact Indicators - Section B'!G$37:G$176,MATCH($AR51,'Impact Indicators - Section B'!$I$37:$I$176,0))&lt;&gt;0,INDEX('Impact Indicators - Section B'!G$37:G$176,MATCH($AR51,'Impact Indicators - Section B'!$I$37:$I$176,0)),""),"")</f>
        <v/>
      </c>
      <c r="M51" s="667" t="str">
        <f>IFERROR(IF(INDEX('Impact Indicators - Section B'!H$37:H$176,MATCH($AR51,'Impact Indicators - Section B'!$I$37:$I$176,0))&lt;&gt;0,INDEX('Impact Indicators - Section B'!H$37:H$176,MATCH($AR51,'Impact Indicators - Section B'!$I$37:$I$176,0)),""),"")</f>
        <v/>
      </c>
      <c r="N51" s="325" t="str">
        <f>IFERROR(IF(INDEX('Impact Indicators - Section B'!D$37:D$176,MATCH($AS51,'Impact Indicators - Section B'!$I$37:$I$176,0))&lt;&gt;0,INDEX('Impact Indicators - Section B'!D$37:D$176,MATCH($AS51,'Impact Indicators - Section B'!$I$37:$I$176,0)),""),"")</f>
        <v/>
      </c>
      <c r="O51" s="663" t="str">
        <f>IFERROR(IF(INDEX('Impact Indicators - Section B'!F$37:F$176,MATCH($AS51,'Impact Indicators - Section B'!$I$37:$I$176,0))&lt;&gt;0,INDEX('Impact Indicators - Section B'!F$37:F$176,MATCH($AS51,'Impact Indicators - Section B'!$I$37:$I$176,0)),""),"")</f>
        <v/>
      </c>
      <c r="P51" s="665" t="str">
        <f>IFERROR(IF(INDEX('Impact Indicators - Section B'!G$37:G$176,MATCH($AS51,'Impact Indicators - Section B'!$I$37:$I$176,0))&lt;&gt;0,INDEX('Impact Indicators - Section B'!G$37:G$176,MATCH($AS51,'Impact Indicators - Section B'!$I$37:$I$176,0)),""),"")</f>
        <v/>
      </c>
      <c r="Q51" s="667" t="str">
        <f>IFERROR(IF(INDEX('Impact Indicators - Section B'!H$37:H$176,MATCH($AS51,'Impact Indicators - Section B'!$I$37:$I$176,0))&lt;&gt;0,INDEX('Impact Indicators - Section B'!H$37:H$176,MATCH($AS51,'Impact Indicators - Section B'!$I$37:$I$176,0)),""),"")</f>
        <v/>
      </c>
      <c r="R51" s="325" t="str">
        <f>IFERROR(IF(INDEX('Impact Indicators - Section B'!D$37:D$176,MATCH($AT51,'Impact Indicators - Section B'!$I$37:$I$176,0))&lt;&gt;0,INDEX('Impact Indicators - Section B'!D$37:D$176,MATCH($AT51,'Impact Indicators - Section B'!$I$37:$I$176,0)),""),"")</f>
        <v/>
      </c>
      <c r="S51" s="663">
        <f>IFERROR(IF(INDEX('Impact Indicators - Section B'!F$37:F$176,MATCH($AT51,'Impact Indicators - Section B'!$I$37:$I$176,0))&lt;&gt;0,INDEX('Impact Indicators - Section B'!F$37:F$176,MATCH($AT51,'Impact Indicators - Section B'!$I$37:$I$176,0)),""),"")</f>
        <v>6.6</v>
      </c>
      <c r="T51" s="665">
        <f>IFERROR(IF(INDEX('Impact Indicators - Section B'!G$37:G$176,MATCH($AT51,'Impact Indicators - Section B'!$I$37:$I$176,0))&lt;&gt;0,INDEX('Impact Indicators - Section B'!G$37:G$176,MATCH($AT51,'Impact Indicators - Section B'!$I$37:$I$176,0)),""),"")</f>
        <v>43997</v>
      </c>
      <c r="U51" s="667" t="str">
        <f>IFERROR(IF(INDEX('Impact Indicators - Section B'!H$37:H$176,MATCH($AT51,'Impact Indicators - Section B'!$I$37:$I$176,0))&lt;&gt;0,INDEX('Impact Indicators - Section B'!H$37:H$176,MATCH($AT51,'Impact Indicators - Section B'!$I$37:$I$176,0)),""),"")</f>
        <v/>
      </c>
      <c r="V51" s="325" t="str">
        <f>IFERROR(IF(INDEX('Impact Indicators - Section B'!D$37:D$176,MATCH($AU51,'Impact Indicators - Section B'!$I$37:$I$176,0))&lt;&gt;0,INDEX('Impact Indicators - Section B'!D$37:D$176,MATCH($AU51,'Impact Indicators - Section B'!$I$37:$I$176,0)),""),"")</f>
        <v/>
      </c>
      <c r="W51" s="663" t="str">
        <f>IFERROR(IF(INDEX('Impact Indicators - Section B'!F$37:F$176,MATCH($AU51,'Impact Indicators - Section B'!$I$37:$I$176,0))&lt;&gt;0,INDEX('Impact Indicators - Section B'!F$37:F$176,MATCH($AU51,'Impact Indicators - Section B'!$I$37:$I$176,0)),""),"")</f>
        <v/>
      </c>
      <c r="X51" s="665" t="str">
        <f>IFERROR(IF(INDEX('Impact Indicators - Section B'!G$37:G$176,MATCH($AU51,'Impact Indicators - Section B'!$I$37:$I$176,0))&lt;&gt;0,INDEX('Impact Indicators - Section B'!G$37:G$176,MATCH($AU51,'Impact Indicators - Section B'!$I$37:$I$176,0)),""),"")</f>
        <v/>
      </c>
      <c r="Y51" s="667" t="str">
        <f>IFERROR(IF(INDEX('Impact Indicators - Section B'!H$37:H$176,MATCH($AU51,'Impact Indicators - Section B'!$I$37:$I$176,0))&lt;&gt;0,INDEX('Impact Indicators - Section B'!H$37:H$176,MATCH($AU51,'Impact Indicators - Section B'!$I$37:$I$176,0)),""),"")</f>
        <v/>
      </c>
      <c r="Z51" s="325" t="str">
        <f>IFERROR(IF(INDEX('Impact Indicators - Section B'!D$37:D$176,MATCH(#REF!,'Impact Indicators - Section B'!$I$37:$I$176,0))&lt;&gt;0,INDEX('Impact Indicators - Section B'!D$37:D$176,MATCH(#REF!,'Impact Indicators - Section B'!$I$37:$I$176,0)),""),"")</f>
        <v/>
      </c>
      <c r="AA51" s="663" t="str">
        <f>IFERROR(IF(INDEX('Impact Indicators - Section B'!F$37:F$176,MATCH($AV51,'Impact Indicators - Section B'!$I$37:$I$176,0))&lt;&gt;0,INDEX('Impact Indicators - Section B'!F$37:F$176,MATCH($AV51,'Impact Indicators - Section B'!$I$37:$I$176,0)),""),"")</f>
        <v/>
      </c>
      <c r="AB51" s="665" t="str">
        <f>IFERROR(IF(INDEX('Impact Indicators - Section B'!G$37:G$176,MATCH($AV51,'Impact Indicators - Section B'!$I$37:$I$176,0))&lt;&gt;0,INDEX('Impact Indicators - Section B'!G$37:G$176,MATCH($AV51,'Impact Indicators - Section B'!$I$37:$I$176,0)),""),"")</f>
        <v/>
      </c>
      <c r="AC51" s="667" t="str">
        <f>IFERROR(IF(INDEX('Impact Indicators - Section B'!H$37:H$176,MATCH($AV51,'Impact Indicators - Section B'!$I$37:$I$176,0))&lt;&gt;0,INDEX('Impact Indicators - Section B'!H$37:H$176,MATCH($AV51,'Impact Indicators - Section B'!$I$37:$I$176,0)),""),"")</f>
        <v/>
      </c>
      <c r="AD51" s="326"/>
      <c r="AE51" s="326"/>
      <c r="AF51" s="326"/>
      <c r="AG51" s="326"/>
      <c r="AH51" s="326"/>
      <c r="AI51" s="326"/>
      <c r="AJ51" s="326"/>
      <c r="AK51" s="326"/>
      <c r="AL51" s="326"/>
      <c r="AM51" s="669" t="str">
        <f>IFERROR(IF(INDEX('Impact Indicators - Section B'!R$9:R$33,MATCH($A51,'Impact Indicators - Section B'!$A$9:$A$33,0))&lt;&gt;0,INDEX('Impact Indicators - Section B'!R$9:R$33,MATCH($A51,'Impact Indicators - Section B'!$A$9:$A$33,0)),""),"")</f>
        <v>The baseline data is nationally agreed prevalence among MSM according to the latest IBBS results in 2016. The sentinel sites: Osh oblast and Bishkek city. In 2016, 640 MSM participated during IBBS and the RDS methodology was used. Data will be collected through the Integrated Bio-Behavioral Survey (IBBS) which is currently being planned for 2019 under the Government program on overcoming HIV infection in the Kyrgyz Republic for the period 2017-2021. Based on the experience from IBBS 2016 it is realistic to expect the final report only by mid 2020. The targets are in line with the National HIV Strategy for 2017-2021 which is under approval.</v>
      </c>
      <c r="AN51" s="309"/>
      <c r="AO51" s="583"/>
      <c r="AP51" s="583"/>
      <c r="AQ51" s="583"/>
      <c r="AR51" s="610" t="str">
        <f t="shared" ref="AR51" si="5">CONCATENATE($A51,J$45)</f>
        <v>32017</v>
      </c>
      <c r="AS51" s="608" t="str">
        <f t="shared" ref="AS51" si="6">CONCATENATE($A51,N$45)</f>
        <v>32018</v>
      </c>
      <c r="AT51" s="608" t="str">
        <f t="shared" ref="AT51" si="7">CONCATENATE($A51,R$45)</f>
        <v>32019</v>
      </c>
      <c r="AU51" s="608" t="str">
        <f t="shared" ref="AU51" si="8">CONCATENATE($A51,V$45)</f>
        <v>32020</v>
      </c>
      <c r="AV51" s="608" t="str">
        <f t="shared" ref="AV51" si="9">CONCATENATE($A51,Z$45)</f>
        <v>32021</v>
      </c>
      <c r="AW51" s="342"/>
      <c r="AX51" s="342"/>
      <c r="AY51" s="342"/>
      <c r="AZ51" s="342"/>
      <c r="BA51" s="342"/>
    </row>
    <row r="52" spans="1:53" s="226" customFormat="1" ht="28.5" x14ac:dyDescent="0.45">
      <c r="A52" s="657"/>
      <c r="B52" s="657"/>
      <c r="C52" s="660"/>
      <c r="D52" s="660"/>
      <c r="E52" s="660"/>
      <c r="F52" s="660"/>
      <c r="G52" s="660"/>
      <c r="H52" s="660"/>
      <c r="I52" s="662"/>
      <c r="J52" s="332" t="str">
        <f>IFERROR(IF(INDEX('Impact Indicators - Section B'!E$37:E$176,MATCH($AR51,'Impact Indicators - Section B'!$I$37:$I$176,0))&lt;&gt;0,INDEX('Impact Indicators - Section B'!E$37:E$176,MATCH($AR51,'Impact Indicators - Section B'!$I$37:$I$176,0)),""),"")</f>
        <v/>
      </c>
      <c r="K52" s="664"/>
      <c r="L52" s="666"/>
      <c r="M52" s="668"/>
      <c r="N52" s="333" t="str">
        <f>IFERROR(IF(INDEX('Impact Indicators - Section B'!E$37:E$176,MATCH($AS51,'Impact Indicators - Section B'!$I$37:$I$176,0))&lt;&gt;0,INDEX('Impact Indicators - Section B'!E$37:E$176,MATCH($AS51,'Impact Indicators - Section B'!$I$37:$I$176,0)),""),"")</f>
        <v/>
      </c>
      <c r="O52" s="664"/>
      <c r="P52" s="666"/>
      <c r="Q52" s="668"/>
      <c r="R52" s="333" t="str">
        <f>IFERROR(IF(INDEX('Impact Indicators - Section B'!E$37:E$176,MATCH($AT51,'Impact Indicators - Section B'!$I$37:$I$176,0))&lt;&gt;0,INDEX('Impact Indicators - Section B'!E$37:E$176,MATCH($AT51,'Impact Indicators - Section B'!$I$37:$I$176,0)),""),"")</f>
        <v/>
      </c>
      <c r="S52" s="664"/>
      <c r="T52" s="666"/>
      <c r="U52" s="668"/>
      <c r="V52" s="333" t="str">
        <f>IFERROR(IF(INDEX('Impact Indicators - Section B'!E$37:E$176,MATCH($AU51,'Impact Indicators - Section B'!$I$37:$I$176,0))&lt;&gt;0,INDEX('Impact Indicators - Section B'!E$37:E$176,MATCH($AU51,'Impact Indicators - Section B'!$I$37:$I$176,0)),""),"")</f>
        <v/>
      </c>
      <c r="W52" s="664"/>
      <c r="X52" s="666"/>
      <c r="Y52" s="668"/>
      <c r="Z52" s="333" t="str">
        <f>IFERROR(IF(INDEX('Impact Indicators - Section B'!E$37:E$176,MATCH(#REF!,'Impact Indicators - Section B'!$I$37:$I$176,0))&lt;&gt;0,INDEX('Impact Indicators - Section B'!E$37:E$176,MATCH(#REF!,'Impact Indicators - Section B'!$I$37:$I$176,0)),""),"")</f>
        <v/>
      </c>
      <c r="AA52" s="664"/>
      <c r="AB52" s="666"/>
      <c r="AC52" s="668"/>
      <c r="AD52" s="326"/>
      <c r="AE52" s="326"/>
      <c r="AF52" s="326"/>
      <c r="AG52" s="326"/>
      <c r="AH52" s="326"/>
      <c r="AI52" s="326"/>
      <c r="AJ52" s="326"/>
      <c r="AK52" s="326"/>
      <c r="AL52" s="326"/>
      <c r="AM52" s="669"/>
      <c r="AN52" s="309"/>
      <c r="AO52" s="583"/>
      <c r="AP52" s="583"/>
      <c r="AQ52" s="583"/>
      <c r="AR52" s="610"/>
      <c r="AS52" s="608"/>
      <c r="AT52" s="608"/>
      <c r="AU52" s="608"/>
      <c r="AV52" s="608"/>
      <c r="AW52" s="342"/>
      <c r="AX52" s="342"/>
      <c r="AY52" s="342"/>
      <c r="AZ52" s="342"/>
      <c r="BA52" s="342"/>
    </row>
    <row r="53" spans="1:53" s="226" customFormat="1" ht="28.5" x14ac:dyDescent="0.45">
      <c r="A53" s="657">
        <v>4</v>
      </c>
      <c r="B53" s="657" t="str">
        <f>IFERROR(IF(INDEX('Impact Indicators - Section B'!B$9:B$33,MATCH($A53,'Impact Indicators - Section B'!$A$9:$A$33,0))&lt;&gt;0,INDEX('Impact Indicators - Section B'!B$9:B$33,MATCH($A53,'Impact Indicators - Section B'!$A$9:$A$33,0)),""),"")</f>
        <v>HIV I-11(M): Percentage of people who inject drugs who are living with HIV</v>
      </c>
      <c r="C53" s="660" t="str">
        <f>IFERROR(IF(INDEX('Impact Indicators - Section B'!C$9:C$33,MATCH($A53,'Impact Indicators - Section B'!$A$9:$A$33,0))&lt;&gt;0,INDEX('Impact Indicators - Section B'!C$9:C$33,MATCH($A53,'Impact Indicators - Section B'!$A$9:$A$33,0)),""),"")</f>
        <v/>
      </c>
      <c r="D53" s="660" t="str">
        <f>IFERROR(IF(INDEX('Impact Indicators - Section B'!D$9:D$33,MATCH($A53,'Impact Indicators - Section B'!$A$9:$A$33,0))&lt;&gt;0,INDEX('Impact Indicators - Section B'!D$9:D$33,MATCH($A53,'Impact Indicators - Section B'!$A$9:$A$33,0)),""),"")</f>
        <v>14.3%</v>
      </c>
      <c r="E53" s="660" t="str">
        <f>IFERROR(IF(INDEX('Impact Indicators - Section B'!E$9:E$33,MATCH($A53,'Impact Indicators - Section B'!$A$9:$A$33,0))&lt;&gt;0,INDEX('Impact Indicators - Section B'!E$9:E$33,MATCH($A53,'Impact Indicators - Section B'!$A$9:$A$33,0)),""),"")</f>
        <v>2016</v>
      </c>
      <c r="F53" s="660" t="str">
        <f>IFERROR(IF(INDEX('Impact Indicators - Section B'!F$9:F$33,MATCH($A53,'Impact Indicators - Section B'!$A$9:$A$33,0))&lt;&gt;0,INDEX('Impact Indicators - Section B'!F$9:F$33,MATCH($A53,'Impact Indicators - Section B'!$A$9:$A$33,0)),""),"")</f>
        <v>IBBS</v>
      </c>
      <c r="G53" s="660" t="str">
        <f>IFERROR(IF(INDEX('Impact Indicators - Section B'!G$9:G$33,MATCH($A53,'Impact Indicators - Section B'!$A$9:$A$33,0))&lt;&gt;0,INDEX('Impact Indicators - Section B'!G$9:G$33,MATCH($A53,'Impact Indicators - Section B'!$A$9:$A$33,0)),""),"")</f>
        <v>Age</v>
      </c>
      <c r="H53" s="660" t="str">
        <f>IFERROR(IF(INDEX('Impact Indicators - Section B'!H$9:H$33,MATCH($A53,'Impact Indicators - Section B'!$A$9:$A$33,0))&lt;&gt;0,INDEX('Impact Indicators - Section B'!H$9:H$33,MATCH($A53,'Impact Indicators - Section B'!$A$9:$A$33,0)),""),"")</f>
        <v/>
      </c>
      <c r="I53" s="662" t="str">
        <f>IFERROR(IF(INDEX('Impact Indicators - Section B'!Q$9:Q$33,MATCH($A53,'Impact Indicators - Section B'!$A$9:$A$33,0))&lt;&gt;0,INDEX('Impact Indicators - Section B'!Q$9:Q$33,MATCH($A53,'Impact Indicators - Section B'!$A$9:$A$33,0)),""),"")</f>
        <v>Kyrgyzstan</v>
      </c>
      <c r="J53" s="331" t="str">
        <f>IFERROR(IF(INDEX('Impact Indicators - Section B'!D$37:D$176,MATCH($AR53,'Impact Indicators - Section B'!$I$37:$I$176,0))&lt;&gt;0,INDEX('Impact Indicators - Section B'!D$37:D$176,MATCH($AR53,'Impact Indicators - Section B'!$I$37:$I$176,0)),""),"")</f>
        <v/>
      </c>
      <c r="K53" s="663" t="str">
        <f>IFERROR(IF(INDEX('Impact Indicators - Section B'!F$37:F$176,MATCH($AR53,'Impact Indicators - Section B'!$I$37:$I$176,0))&lt;&gt;0,INDEX('Impact Indicators - Section B'!F$37:F$176,MATCH($AR53,'Impact Indicators - Section B'!$I$37:$I$176,0)),""),"")</f>
        <v/>
      </c>
      <c r="L53" s="665" t="str">
        <f>IFERROR(IF(INDEX('Impact Indicators - Section B'!G$37:G$176,MATCH($AR53,'Impact Indicators - Section B'!$I$37:$I$176,0))&lt;&gt;0,INDEX('Impact Indicators - Section B'!G$37:G$176,MATCH($AR53,'Impact Indicators - Section B'!$I$37:$I$176,0)),""),"")</f>
        <v/>
      </c>
      <c r="M53" s="667" t="str">
        <f>IFERROR(IF(INDEX('Impact Indicators - Section B'!H$37:H$176,MATCH($AR53,'Impact Indicators - Section B'!$I$37:$I$176,0))&lt;&gt;0,INDEX('Impact Indicators - Section B'!H$37:H$176,MATCH($AR53,'Impact Indicators - Section B'!$I$37:$I$176,0)),""),"")</f>
        <v/>
      </c>
      <c r="N53" s="325" t="str">
        <f>IFERROR(IF(INDEX('Impact Indicators - Section B'!D$37:D$176,MATCH($AS53,'Impact Indicators - Section B'!$I$37:$I$176,0))&lt;&gt;0,INDEX('Impact Indicators - Section B'!D$37:D$176,MATCH($AS53,'Impact Indicators - Section B'!$I$37:$I$176,0)),""),"")</f>
        <v/>
      </c>
      <c r="O53" s="663" t="str">
        <f>IFERROR(IF(INDEX('Impact Indicators - Section B'!F$37:F$176,MATCH($AS53,'Impact Indicators - Section B'!$I$37:$I$176,0))&lt;&gt;0,INDEX('Impact Indicators - Section B'!F$37:F$176,MATCH($AS53,'Impact Indicators - Section B'!$I$37:$I$176,0)),""),"")</f>
        <v/>
      </c>
      <c r="P53" s="665" t="str">
        <f>IFERROR(IF(INDEX('Impact Indicators - Section B'!G$37:G$176,MATCH($AS53,'Impact Indicators - Section B'!$I$37:$I$176,0))&lt;&gt;0,INDEX('Impact Indicators - Section B'!G$37:G$176,MATCH($AS53,'Impact Indicators - Section B'!$I$37:$I$176,0)),""),"")</f>
        <v/>
      </c>
      <c r="Q53" s="667" t="str">
        <f>IFERROR(IF(INDEX('Impact Indicators - Section B'!H$37:H$176,MATCH($AS53,'Impact Indicators - Section B'!$I$37:$I$176,0))&lt;&gt;0,INDEX('Impact Indicators - Section B'!H$37:H$176,MATCH($AS53,'Impact Indicators - Section B'!$I$37:$I$176,0)),""),"")</f>
        <v/>
      </c>
      <c r="R53" s="325" t="str">
        <f>IFERROR(IF(INDEX('Impact Indicators - Section B'!D$37:D$176,MATCH($AT53,'Impact Indicators - Section B'!$I$37:$I$176,0))&lt;&gt;0,INDEX('Impact Indicators - Section B'!D$37:D$176,MATCH($AT53,'Impact Indicators - Section B'!$I$37:$I$176,0)),""),"")</f>
        <v/>
      </c>
      <c r="S53" s="663">
        <f>IFERROR(IF(INDEX('Impact Indicators - Section B'!F$37:F$176,MATCH($AT53,'Impact Indicators - Section B'!$I$37:$I$176,0))&lt;&gt;0,INDEX('Impact Indicators - Section B'!F$37:F$176,MATCH($AT53,'Impact Indicators - Section B'!$I$37:$I$176,0)),""),"")</f>
        <v>14.3</v>
      </c>
      <c r="T53" s="665">
        <f>IFERROR(IF(INDEX('Impact Indicators - Section B'!G$37:G$176,MATCH($AT53,'Impact Indicators - Section B'!$I$37:$I$176,0))&lt;&gt;0,INDEX('Impact Indicators - Section B'!G$37:G$176,MATCH($AT53,'Impact Indicators - Section B'!$I$37:$I$176,0)),""),"")</f>
        <v>43997</v>
      </c>
      <c r="U53" s="667" t="str">
        <f>IFERROR(IF(INDEX('Impact Indicators - Section B'!H$37:H$176,MATCH($AT53,'Impact Indicators - Section B'!$I$37:$I$176,0))&lt;&gt;0,INDEX('Impact Indicators - Section B'!H$37:H$176,MATCH($AT53,'Impact Indicators - Section B'!$I$37:$I$176,0)),""),"")</f>
        <v/>
      </c>
      <c r="V53" s="325" t="str">
        <f>IFERROR(IF(INDEX('Impact Indicators - Section B'!D$37:D$176,MATCH($AU53,'Impact Indicators - Section B'!$I$37:$I$176,0))&lt;&gt;0,INDEX('Impact Indicators - Section B'!D$37:D$176,MATCH($AU53,'Impact Indicators - Section B'!$I$37:$I$176,0)),""),"")</f>
        <v/>
      </c>
      <c r="W53" s="663" t="str">
        <f>IFERROR(IF(INDEX('Impact Indicators - Section B'!F$37:F$176,MATCH($AU53,'Impact Indicators - Section B'!$I$37:$I$176,0))&lt;&gt;0,INDEX('Impact Indicators - Section B'!F$37:F$176,MATCH($AU53,'Impact Indicators - Section B'!$I$37:$I$176,0)),""),"")</f>
        <v/>
      </c>
      <c r="X53" s="665" t="str">
        <f>IFERROR(IF(INDEX('Impact Indicators - Section B'!G$37:G$176,MATCH($AU53,'Impact Indicators - Section B'!$I$37:$I$176,0))&lt;&gt;0,INDEX('Impact Indicators - Section B'!G$37:G$176,MATCH($AU53,'Impact Indicators - Section B'!$I$37:$I$176,0)),""),"")</f>
        <v/>
      </c>
      <c r="Y53" s="667" t="str">
        <f>IFERROR(IF(INDEX('Impact Indicators - Section B'!H$37:H$176,MATCH($AU53,'Impact Indicators - Section B'!$I$37:$I$176,0))&lt;&gt;0,INDEX('Impact Indicators - Section B'!H$37:H$176,MATCH($AU53,'Impact Indicators - Section B'!$I$37:$I$176,0)),""),"")</f>
        <v/>
      </c>
      <c r="Z53" s="325" t="str">
        <f>IFERROR(IF(INDEX('Impact Indicators - Section B'!D$37:D$176,MATCH(#REF!,'Impact Indicators - Section B'!$I$37:$I$176,0))&lt;&gt;0,INDEX('Impact Indicators - Section B'!D$37:D$176,MATCH(#REF!,'Impact Indicators - Section B'!$I$37:$I$176,0)),""),"")</f>
        <v/>
      </c>
      <c r="AA53" s="663" t="str">
        <f>IFERROR(IF(INDEX('Impact Indicators - Section B'!F$37:F$176,MATCH($AV53,'Impact Indicators - Section B'!$I$37:$I$176,0))&lt;&gt;0,INDEX('Impact Indicators - Section B'!F$37:F$176,MATCH($AV53,'Impact Indicators - Section B'!$I$37:$I$176,0)),""),"")</f>
        <v/>
      </c>
      <c r="AB53" s="665" t="str">
        <f>IFERROR(IF(INDEX('Impact Indicators - Section B'!G$37:G$176,MATCH($AV53,'Impact Indicators - Section B'!$I$37:$I$176,0))&lt;&gt;0,INDEX('Impact Indicators - Section B'!G$37:G$176,MATCH($AV53,'Impact Indicators - Section B'!$I$37:$I$176,0)),""),"")</f>
        <v/>
      </c>
      <c r="AC53" s="667" t="str">
        <f>IFERROR(IF(INDEX('Impact Indicators - Section B'!H$37:H$176,MATCH($AV53,'Impact Indicators - Section B'!$I$37:$I$176,0))&lt;&gt;0,INDEX('Impact Indicators - Section B'!H$37:H$176,MATCH($AV53,'Impact Indicators - Section B'!$I$37:$I$176,0)),""),"")</f>
        <v/>
      </c>
      <c r="AD53" s="326"/>
      <c r="AE53" s="326"/>
      <c r="AF53" s="326"/>
      <c r="AG53" s="326"/>
      <c r="AH53" s="326"/>
      <c r="AI53" s="326"/>
      <c r="AJ53" s="326"/>
      <c r="AK53" s="326"/>
      <c r="AL53" s="326"/>
      <c r="AM53" s="669" t="str">
        <f>IFERROR(IF(INDEX('Impact Indicators - Section B'!R$9:R$33,MATCH($A53,'Impact Indicators - Section B'!$A$9:$A$33,0))&lt;&gt;0,INDEX('Impact Indicators - Section B'!R$9:R$33,MATCH($A53,'Impact Indicators - Section B'!$A$9:$A$33,0)),""),"")</f>
        <v>The baseline data is nationally agreed prevalence among PWID according to the latest IBBS results in 2016. The sentinel sites: Bishkek city; Chui, Osh and Jalalabad oblasts. In 2016, 1311 PWID (1105 M, 206 F) participated during IBBS and the RDS methodology was used. Data will be collected through the Integrated Bio-Behavioral Survey (IBBS) which is currently being planned for 2019 under the Government program on overcoming HIV infection in the Kyrgyz Republic for the period 2017-2021. Based on the experience from IBBS 2016 it is realistic to expect the final report only by mid 2020. The targets are in line with the National HIV Strategy for 2017-2021 which is under approval.</v>
      </c>
      <c r="AN53" s="309"/>
      <c r="AO53" s="583"/>
      <c r="AP53" s="583"/>
      <c r="AQ53" s="583"/>
      <c r="AR53" s="610" t="str">
        <f t="shared" ref="AR53" si="10">CONCATENATE($A53,J$45)</f>
        <v>42017</v>
      </c>
      <c r="AS53" s="608" t="str">
        <f t="shared" ref="AS53" si="11">CONCATENATE($A53,N$45)</f>
        <v>42018</v>
      </c>
      <c r="AT53" s="608" t="str">
        <f t="shared" ref="AT53" si="12">CONCATENATE($A53,R$45)</f>
        <v>42019</v>
      </c>
      <c r="AU53" s="608" t="str">
        <f t="shared" ref="AU53" si="13">CONCATENATE($A53,V$45)</f>
        <v>42020</v>
      </c>
      <c r="AV53" s="608" t="str">
        <f t="shared" ref="AV53" si="14">CONCATENATE($A53,Z$45)</f>
        <v>42021</v>
      </c>
      <c r="AW53" s="342"/>
      <c r="AX53" s="342"/>
      <c r="AY53" s="342"/>
      <c r="AZ53" s="342"/>
      <c r="BA53" s="342"/>
    </row>
    <row r="54" spans="1:53" s="226" customFormat="1" ht="28.5" x14ac:dyDescent="0.45">
      <c r="A54" s="657"/>
      <c r="B54" s="657"/>
      <c r="C54" s="660"/>
      <c r="D54" s="660"/>
      <c r="E54" s="660"/>
      <c r="F54" s="660"/>
      <c r="G54" s="660"/>
      <c r="H54" s="660"/>
      <c r="I54" s="662"/>
      <c r="J54" s="334" t="str">
        <f>IFERROR(IF(INDEX('Impact Indicators - Section B'!E$37:E$176,MATCH($AR53,'Impact Indicators - Section B'!$I$37:$I$176,0))&lt;&gt;0,INDEX('Impact Indicators - Section B'!E$37:E$176,MATCH($AR53,'Impact Indicators - Section B'!$I$37:$I$176,0)),""),"")</f>
        <v/>
      </c>
      <c r="K54" s="664"/>
      <c r="L54" s="666"/>
      <c r="M54" s="668"/>
      <c r="N54" s="335" t="str">
        <f>IFERROR(IF(INDEX('Impact Indicators - Section B'!E$37:E$176,MATCH($AS53,'Impact Indicators - Section B'!$I$37:$I$176,0))&lt;&gt;0,INDEX('Impact Indicators - Section B'!E$37:E$176,MATCH($AS53,'Impact Indicators - Section B'!$I$37:$I$176,0)),""),"")</f>
        <v/>
      </c>
      <c r="O54" s="664"/>
      <c r="P54" s="666"/>
      <c r="Q54" s="668"/>
      <c r="R54" s="335" t="str">
        <f>IFERROR(IF(INDEX('Impact Indicators - Section B'!E$37:E$176,MATCH($AT53,'Impact Indicators - Section B'!$I$37:$I$176,0))&lt;&gt;0,INDEX('Impact Indicators - Section B'!E$37:E$176,MATCH($AT53,'Impact Indicators - Section B'!$I$37:$I$176,0)),""),"")</f>
        <v/>
      </c>
      <c r="S54" s="664"/>
      <c r="T54" s="666"/>
      <c r="U54" s="668"/>
      <c r="V54" s="335" t="str">
        <f>IFERROR(IF(INDEX('Impact Indicators - Section B'!E$37:E$176,MATCH($AU53,'Impact Indicators - Section B'!$I$37:$I$176,0))&lt;&gt;0,INDEX('Impact Indicators - Section B'!E$37:E$176,MATCH($AU53,'Impact Indicators - Section B'!$I$37:$I$176,0)),""),"")</f>
        <v/>
      </c>
      <c r="W54" s="664"/>
      <c r="X54" s="666"/>
      <c r="Y54" s="668"/>
      <c r="Z54" s="335" t="str">
        <f>IFERROR(IF(INDEX('Impact Indicators - Section B'!E$37:E$176,MATCH(#REF!,'Impact Indicators - Section B'!$I$37:$I$176,0))&lt;&gt;0,INDEX('Impact Indicators - Section B'!E$37:E$176,MATCH(#REF!,'Impact Indicators - Section B'!$I$37:$I$176,0)),""),"")</f>
        <v/>
      </c>
      <c r="AA54" s="664"/>
      <c r="AB54" s="666"/>
      <c r="AC54" s="668"/>
      <c r="AD54" s="326"/>
      <c r="AE54" s="326"/>
      <c r="AF54" s="326"/>
      <c r="AG54" s="326"/>
      <c r="AH54" s="326"/>
      <c r="AI54" s="326"/>
      <c r="AJ54" s="326"/>
      <c r="AK54" s="326"/>
      <c r="AL54" s="326"/>
      <c r="AM54" s="669"/>
      <c r="AN54" s="309"/>
      <c r="AO54" s="583"/>
      <c r="AP54" s="583"/>
      <c r="AQ54" s="583"/>
      <c r="AR54" s="610"/>
      <c r="AS54" s="608"/>
      <c r="AT54" s="608"/>
      <c r="AU54" s="608"/>
      <c r="AV54" s="608"/>
      <c r="AW54" s="342"/>
      <c r="AX54" s="342"/>
      <c r="AY54" s="342"/>
      <c r="AZ54" s="342"/>
      <c r="BA54" s="342"/>
    </row>
    <row r="55" spans="1:53" s="226" customFormat="1" ht="28.5" x14ac:dyDescent="0.45">
      <c r="A55" s="657">
        <v>5</v>
      </c>
      <c r="B55" s="657" t="str">
        <f>IFERROR(IF(INDEX('Impact Indicators - Section B'!B$9:B$33,MATCH($A55,'Impact Indicators - Section B'!$A$9:$A$33,0))&lt;&gt;0,INDEX('Impact Indicators - Section B'!B$9:B$33,MATCH($A55,'Impact Indicators - Section B'!$A$9:$A$33,0)),""),"")</f>
        <v>TB I-3(M): TB mortality rate per 100,000 population</v>
      </c>
      <c r="C55" s="660" t="str">
        <f>IFERROR(IF(INDEX('Impact Indicators - Section B'!C$9:C$33,MATCH($A55,'Impact Indicators - Section B'!$A$9:$A$33,0))&lt;&gt;0,INDEX('Impact Indicators - Section B'!C$9:C$33,MATCH($A55,'Impact Indicators - Section B'!$A$9:$A$33,0)),""),"")</f>
        <v/>
      </c>
      <c r="D55" s="660" t="str">
        <f>IFERROR(IF(INDEX('Impact Indicators - Section B'!D$9:D$33,MATCH($A55,'Impact Indicators - Section B'!$A$9:$A$33,0))&lt;&gt;0,INDEX('Impact Indicators - Section B'!D$9:D$33,MATCH($A55,'Impact Indicators - Section B'!$A$9:$A$33,0)),""),"")</f>
        <v>5.6</v>
      </c>
      <c r="E55" s="660" t="str">
        <f>IFERROR(IF(INDEX('Impact Indicators - Section B'!E$9:E$33,MATCH($A55,'Impact Indicators - Section B'!$A$9:$A$33,0))&lt;&gt;0,INDEX('Impact Indicators - Section B'!E$9:E$33,MATCH($A55,'Impact Indicators - Section B'!$A$9:$A$33,0)),""),"")</f>
        <v>2016</v>
      </c>
      <c r="F55" s="660" t="str">
        <f>IFERROR(IF(INDEX('Impact Indicators - Section B'!F$9:F$33,MATCH($A55,'Impact Indicators - Section B'!$A$9:$A$33,0))&lt;&gt;0,INDEX('Impact Indicators - Section B'!F$9:F$33,MATCH($A55,'Impact Indicators - Section B'!$A$9:$A$33,0)),""),"")</f>
        <v>National TB report</v>
      </c>
      <c r="G55" s="660" t="str">
        <f>IFERROR(IF(INDEX('Impact Indicators - Section B'!G$9:G$33,MATCH($A55,'Impact Indicators - Section B'!$A$9:$A$33,0))&lt;&gt;0,INDEX('Impact Indicators - Section B'!G$9:G$33,MATCH($A55,'Impact Indicators - Section B'!$A$9:$A$33,0)),""),"")</f>
        <v/>
      </c>
      <c r="H55" s="660" t="str">
        <f>IFERROR(IF(INDEX('Impact Indicators - Section B'!H$9:H$33,MATCH($A55,'Impact Indicators - Section B'!$A$9:$A$33,0))&lt;&gt;0,INDEX('Impact Indicators - Section B'!H$9:H$33,MATCH($A55,'Impact Indicators - Section B'!$A$9:$A$33,0)),""),"")</f>
        <v/>
      </c>
      <c r="I55" s="662" t="str">
        <f>IFERROR(IF(INDEX('Impact Indicators - Section B'!Q$9:Q$33,MATCH($A55,'Impact Indicators - Section B'!$A$9:$A$33,0))&lt;&gt;0,INDEX('Impact Indicators - Section B'!Q$9:Q$33,MATCH($A55,'Impact Indicators - Section B'!$A$9:$A$33,0)),""),"")</f>
        <v>Kyrgyzstan</v>
      </c>
      <c r="J55" s="331" t="str">
        <f>IFERROR(IF(INDEX('Impact Indicators - Section B'!D$37:D$176,MATCH($AR55,'Impact Indicators - Section B'!$I$37:$I$176,0))&lt;&gt;0,INDEX('Impact Indicators - Section B'!D$37:D$176,MATCH($AR55,'Impact Indicators - Section B'!$I$37:$I$176,0)),""),"")</f>
        <v/>
      </c>
      <c r="K55" s="663" t="str">
        <f>IFERROR(IF(INDEX('Impact Indicators - Section B'!F$37:F$176,MATCH($AR55,'Impact Indicators - Section B'!$I$37:$I$176,0))&lt;&gt;0,INDEX('Impact Indicators - Section B'!F$37:F$176,MATCH($AR55,'Impact Indicators - Section B'!$I$37:$I$176,0)),""),"")</f>
        <v/>
      </c>
      <c r="L55" s="665" t="str">
        <f>IFERROR(IF(INDEX('Impact Indicators - Section B'!G$37:G$176,MATCH($AR55,'Impact Indicators - Section B'!$I$37:$I$176,0))&lt;&gt;0,INDEX('Impact Indicators - Section B'!G$37:G$176,MATCH($AR55,'Impact Indicators - Section B'!$I$37:$I$176,0)),""),"")</f>
        <v/>
      </c>
      <c r="M55" s="667" t="str">
        <f>IFERROR(IF(INDEX('Impact Indicators - Section B'!H$37:H$176,MATCH($AR55,'Impact Indicators - Section B'!$I$37:$I$176,0))&lt;&gt;0,INDEX('Impact Indicators - Section B'!H$37:H$176,MATCH($AR55,'Impact Indicators - Section B'!$I$37:$I$176,0)),""),"")</f>
        <v/>
      </c>
      <c r="N55" s="325">
        <f>IFERROR(IF(INDEX('Impact Indicators - Section B'!D$37:D$176,MATCH($AS55,'Impact Indicators - Section B'!$I$37:$I$176,0))&lt;&gt;0,INDEX('Impact Indicators - Section B'!D$37:D$176,MATCH($AS55,'Impact Indicators - Section B'!$I$37:$I$176,0)),""),"")</f>
        <v>5.4</v>
      </c>
      <c r="O55" s="663" t="str">
        <f>IFERROR(IF(INDEX('Impact Indicators - Section B'!F$37:F$176,MATCH($AS55,'Impact Indicators - Section B'!$I$37:$I$176,0))&lt;&gt;0,INDEX('Impact Indicators - Section B'!F$37:F$176,MATCH($AS55,'Impact Indicators - Section B'!$I$37:$I$176,0)),""),"")</f>
        <v/>
      </c>
      <c r="P55" s="665">
        <f>IFERROR(IF(INDEX('Impact Indicators - Section B'!G$37:G$176,MATCH($AS55,'Impact Indicators - Section B'!$I$37:$I$176,0))&lt;&gt;0,INDEX('Impact Indicators - Section B'!G$37:G$176,MATCH($AS55,'Impact Indicators - Section B'!$I$37:$I$176,0)),""),"")</f>
        <v>43692</v>
      </c>
      <c r="Q55" s="667" t="str">
        <f>IFERROR(IF(INDEX('Impact Indicators - Section B'!H$37:H$176,MATCH($AS55,'Impact Indicators - Section B'!$I$37:$I$176,0))&lt;&gt;0,INDEX('Impact Indicators - Section B'!H$37:H$176,MATCH($AS55,'Impact Indicators - Section B'!$I$37:$I$176,0)),""),"")</f>
        <v/>
      </c>
      <c r="R55" s="325">
        <f>IFERROR(IF(INDEX('Impact Indicators - Section B'!D$37:D$176,MATCH($AT55,'Impact Indicators - Section B'!$I$37:$I$176,0))&lt;&gt;0,INDEX('Impact Indicators - Section B'!D$37:D$176,MATCH($AT55,'Impact Indicators - Section B'!$I$37:$I$176,0)),""),"")</f>
        <v>5.3</v>
      </c>
      <c r="S55" s="663" t="str">
        <f>IFERROR(IF(INDEX('Impact Indicators - Section B'!F$37:F$176,MATCH($AT55,'Impact Indicators - Section B'!$I$37:$I$176,0))&lt;&gt;0,INDEX('Impact Indicators - Section B'!F$37:F$176,MATCH($AT55,'Impact Indicators - Section B'!$I$37:$I$176,0)),""),"")</f>
        <v/>
      </c>
      <c r="T55" s="665">
        <f>IFERROR(IF(INDEX('Impact Indicators - Section B'!G$37:G$176,MATCH($AT55,'Impact Indicators - Section B'!$I$37:$I$176,0))&lt;&gt;0,INDEX('Impact Indicators - Section B'!G$37:G$176,MATCH($AT55,'Impact Indicators - Section B'!$I$37:$I$176,0)),""),"")</f>
        <v>44058</v>
      </c>
      <c r="U55" s="667" t="str">
        <f>IFERROR(IF(INDEX('Impact Indicators - Section B'!H$37:H$176,MATCH($AT55,'Impact Indicators - Section B'!$I$37:$I$176,0))&lt;&gt;0,INDEX('Impact Indicators - Section B'!H$37:H$176,MATCH($AT55,'Impact Indicators - Section B'!$I$37:$I$176,0)),""),"")</f>
        <v/>
      </c>
      <c r="V55" s="325">
        <f>IFERROR(IF(INDEX('Impact Indicators - Section B'!D$37:D$176,MATCH($AU55,'Impact Indicators - Section B'!$I$37:$I$176,0))&lt;&gt;0,INDEX('Impact Indicators - Section B'!D$37:D$176,MATCH($AU55,'Impact Indicators - Section B'!$I$37:$I$176,0)),""),"")</f>
        <v>5.2</v>
      </c>
      <c r="W55" s="663" t="str">
        <f>IFERROR(IF(INDEX('Impact Indicators - Section B'!F$37:F$176,MATCH($AU55,'Impact Indicators - Section B'!$I$37:$I$176,0))&lt;&gt;0,INDEX('Impact Indicators - Section B'!F$37:F$176,MATCH($AU55,'Impact Indicators - Section B'!$I$37:$I$176,0)),""),"")</f>
        <v/>
      </c>
      <c r="X55" s="665">
        <f>IFERROR(IF(INDEX('Impact Indicators - Section B'!G$37:G$176,MATCH($AU55,'Impact Indicators - Section B'!$I$37:$I$176,0))&lt;&gt;0,INDEX('Impact Indicators - Section B'!G$37:G$176,MATCH($AU55,'Impact Indicators - Section B'!$I$37:$I$176,0)),""),"")</f>
        <v>44423</v>
      </c>
      <c r="Y55" s="667" t="str">
        <f>IFERROR(IF(INDEX('Impact Indicators - Section B'!H$37:H$176,MATCH($AU55,'Impact Indicators - Section B'!$I$37:$I$176,0))&lt;&gt;0,INDEX('Impact Indicators - Section B'!H$37:H$176,MATCH($AU55,'Impact Indicators - Section B'!$I$37:$I$176,0)),""),"")</f>
        <v/>
      </c>
      <c r="Z55" s="325" t="str">
        <f>IFERROR(IF(INDEX('Impact Indicators - Section B'!D$37:D$176,MATCH(#REF!,'Impact Indicators - Section B'!$I$37:$I$176,0))&lt;&gt;0,INDEX('Impact Indicators - Section B'!D$37:D$176,MATCH(#REF!,'Impact Indicators - Section B'!$I$37:$I$176,0)),""),"")</f>
        <v/>
      </c>
      <c r="AA55" s="663" t="str">
        <f>IFERROR(IF(INDEX('Impact Indicators - Section B'!F$37:F$176,MATCH($AV55,'Impact Indicators - Section B'!$I$37:$I$176,0))&lt;&gt;0,INDEX('Impact Indicators - Section B'!F$37:F$176,MATCH($AV55,'Impact Indicators - Section B'!$I$37:$I$176,0)),""),"")</f>
        <v/>
      </c>
      <c r="AB55" s="665" t="str">
        <f>IFERROR(IF(INDEX('Impact Indicators - Section B'!G$37:G$176,MATCH($AV55,'Impact Indicators - Section B'!$I$37:$I$176,0))&lt;&gt;0,INDEX('Impact Indicators - Section B'!G$37:G$176,MATCH($AV55,'Impact Indicators - Section B'!$I$37:$I$176,0)),""),"")</f>
        <v/>
      </c>
      <c r="AC55" s="667" t="str">
        <f>IFERROR(IF(INDEX('Impact Indicators - Section B'!H$37:H$176,MATCH($AV55,'Impact Indicators - Section B'!$I$37:$I$176,0))&lt;&gt;0,INDEX('Impact Indicators - Section B'!H$37:H$176,MATCH($AV55,'Impact Indicators - Section B'!$I$37:$I$176,0)),""),"")</f>
        <v/>
      </c>
      <c r="AD55" s="326"/>
      <c r="AE55" s="326"/>
      <c r="AF55" s="326"/>
      <c r="AG55" s="326"/>
      <c r="AH55" s="326"/>
      <c r="AI55" s="326"/>
      <c r="AJ55" s="326"/>
      <c r="AK55" s="326"/>
      <c r="AL55" s="326"/>
      <c r="AM55" s="669" t="str">
        <f>IFERROR(IF(INDEX('Impact Indicators - Section B'!R$9:R$33,MATCH($A55,'Impact Indicators - Section B'!$A$9:$A$33,0))&lt;&gt;0,INDEX('Impact Indicators - Section B'!R$9:R$33,MATCH($A55,'Impact Indicators - Section B'!$A$9:$A$33,0)),""),"")</f>
        <v xml:space="preserve">The methodology of the measurement of the mortality rate refers to system of the national vital registration.  Population in Kyrgizstan in 2016 -  6079840, number of died  -  343.Numerator: number of deatsh attributable to TB (all forms) registered in a specified perios, per 100,000 population. Denominator: Total populatoin in the country, per national statistics committee The target value for the TB mortality rate trend is aligned with the NCP 2015-2017. </v>
      </c>
      <c r="AN55" s="309"/>
      <c r="AO55" s="583"/>
      <c r="AP55" s="583"/>
      <c r="AQ55" s="583"/>
      <c r="AR55" s="610" t="str">
        <f t="shared" ref="AR55" si="15">CONCATENATE($A55,J$45)</f>
        <v>52017</v>
      </c>
      <c r="AS55" s="608" t="str">
        <f t="shared" ref="AS55" si="16">CONCATENATE($A55,N$45)</f>
        <v>52018</v>
      </c>
      <c r="AT55" s="608" t="str">
        <f t="shared" ref="AT55" si="17">CONCATENATE($A55,R$45)</f>
        <v>52019</v>
      </c>
      <c r="AU55" s="608" t="str">
        <f t="shared" ref="AU55" si="18">CONCATENATE($A55,V$45)</f>
        <v>52020</v>
      </c>
      <c r="AV55" s="608" t="str">
        <f t="shared" ref="AV55" si="19">CONCATENATE($A55,Z$45)</f>
        <v>52021</v>
      </c>
      <c r="AW55" s="342"/>
      <c r="AX55" s="342"/>
      <c r="AY55" s="342"/>
      <c r="AZ55" s="342"/>
      <c r="BA55" s="342"/>
    </row>
    <row r="56" spans="1:53" s="226" customFormat="1" ht="28.5" x14ac:dyDescent="0.45">
      <c r="A56" s="657"/>
      <c r="B56" s="657"/>
      <c r="C56" s="660"/>
      <c r="D56" s="660"/>
      <c r="E56" s="660"/>
      <c r="F56" s="660"/>
      <c r="G56" s="660"/>
      <c r="H56" s="660"/>
      <c r="I56" s="662"/>
      <c r="J56" s="332" t="str">
        <f>IFERROR(IF(INDEX('Impact Indicators - Section B'!E$37:E$176,MATCH($AR55,'Impact Indicators - Section B'!$I$37:$I$176,0))&lt;&gt;0,INDEX('Impact Indicators - Section B'!E$37:E$176,MATCH($AR55,'Impact Indicators - Section B'!$I$37:$I$176,0)),""),"")</f>
        <v/>
      </c>
      <c r="K56" s="664"/>
      <c r="L56" s="666"/>
      <c r="M56" s="668"/>
      <c r="N56" s="333" t="str">
        <f>IFERROR(IF(INDEX('Impact Indicators - Section B'!E$37:E$176,MATCH($AS55,'Impact Indicators - Section B'!$I$37:$I$176,0))&lt;&gt;0,INDEX('Impact Indicators - Section B'!E$37:E$176,MATCH($AS55,'Impact Indicators - Section B'!$I$37:$I$176,0)),""),"")</f>
        <v/>
      </c>
      <c r="O56" s="664"/>
      <c r="P56" s="666"/>
      <c r="Q56" s="668"/>
      <c r="R56" s="333" t="str">
        <f>IFERROR(IF(INDEX('Impact Indicators - Section B'!E$37:E$176,MATCH($AT55,'Impact Indicators - Section B'!$I$37:$I$176,0))&lt;&gt;0,INDEX('Impact Indicators - Section B'!E$37:E$176,MATCH($AT55,'Impact Indicators - Section B'!$I$37:$I$176,0)),""),"")</f>
        <v/>
      </c>
      <c r="S56" s="664"/>
      <c r="T56" s="666"/>
      <c r="U56" s="668"/>
      <c r="V56" s="333" t="str">
        <f>IFERROR(IF(INDEX('Impact Indicators - Section B'!E$37:E$176,MATCH($AU55,'Impact Indicators - Section B'!$I$37:$I$176,0))&lt;&gt;0,INDEX('Impact Indicators - Section B'!E$37:E$176,MATCH($AU55,'Impact Indicators - Section B'!$I$37:$I$176,0)),""),"")</f>
        <v/>
      </c>
      <c r="W56" s="664"/>
      <c r="X56" s="666"/>
      <c r="Y56" s="668"/>
      <c r="Z56" s="333" t="str">
        <f>IFERROR(IF(INDEX('Impact Indicators - Section B'!E$37:E$176,MATCH(#REF!,'Impact Indicators - Section B'!$I$37:$I$176,0))&lt;&gt;0,INDEX('Impact Indicators - Section B'!E$37:E$176,MATCH(#REF!,'Impact Indicators - Section B'!$I$37:$I$176,0)),""),"")</f>
        <v/>
      </c>
      <c r="AA56" s="664"/>
      <c r="AB56" s="666"/>
      <c r="AC56" s="668"/>
      <c r="AD56" s="326"/>
      <c r="AE56" s="326"/>
      <c r="AF56" s="326"/>
      <c r="AG56" s="326"/>
      <c r="AH56" s="326"/>
      <c r="AI56" s="326"/>
      <c r="AJ56" s="326"/>
      <c r="AK56" s="326"/>
      <c r="AL56" s="326"/>
      <c r="AM56" s="669"/>
      <c r="AN56" s="309"/>
      <c r="AO56" s="583"/>
      <c r="AP56" s="583"/>
      <c r="AQ56" s="583"/>
      <c r="AR56" s="610"/>
      <c r="AS56" s="608"/>
      <c r="AT56" s="608"/>
      <c r="AU56" s="608"/>
      <c r="AV56" s="608"/>
      <c r="AW56" s="342"/>
      <c r="AX56" s="342"/>
      <c r="AY56" s="342"/>
      <c r="AZ56" s="342"/>
      <c r="BA56" s="342"/>
    </row>
    <row r="57" spans="1:53" s="226" customFormat="1" ht="28.5" x14ac:dyDescent="0.45">
      <c r="A57" s="657">
        <v>6</v>
      </c>
      <c r="B57" s="657" t="str">
        <f>IFERROR(IF(INDEX('Impact Indicators - Section B'!B$9:B$33,MATCH($A57,'Impact Indicators - Section B'!$A$9:$A$33,0))&lt;&gt;0,INDEX('Impact Indicators - Section B'!B$9:B$33,MATCH($A57,'Impact Indicators - Section B'!$A$9:$A$33,0)),""),"")</f>
        <v>TB I-4(M): RR-TB and/or MDR-TB prevalence among new TB patients: Proportion of new TB cases with RR-TB and/or MDR-TB</v>
      </c>
      <c r="C57" s="660" t="str">
        <f>IFERROR(IF(INDEX('Impact Indicators - Section B'!C$9:C$33,MATCH($A57,'Impact Indicators - Section B'!$A$9:$A$33,0))&lt;&gt;0,INDEX('Impact Indicators - Section B'!C$9:C$33,MATCH($A57,'Impact Indicators - Section B'!$A$9:$A$33,0)),""),"")</f>
        <v/>
      </c>
      <c r="D57" s="660" t="str">
        <f>IFERROR(IF(INDEX('Impact Indicators - Section B'!D$9:D$33,MATCH($A57,'Impact Indicators - Section B'!$A$9:$A$33,0))&lt;&gt;0,INDEX('Impact Indicators - Section B'!D$9:D$33,MATCH($A57,'Impact Indicators - Section B'!$A$9:$A$33,0)),""),"")</f>
        <v>27.3%</v>
      </c>
      <c r="E57" s="660" t="str">
        <f>IFERROR(IF(INDEX('Impact Indicators - Section B'!E$9:E$33,MATCH($A57,'Impact Indicators - Section B'!$A$9:$A$33,0))&lt;&gt;0,INDEX('Impact Indicators - Section B'!E$9:E$33,MATCH($A57,'Impact Indicators - Section B'!$A$9:$A$33,0)),""),"")</f>
        <v>2016</v>
      </c>
      <c r="F57" s="660" t="str">
        <f>IFERROR(IF(INDEX('Impact Indicators - Section B'!F$9:F$33,MATCH($A57,'Impact Indicators - Section B'!$A$9:$A$33,0))&lt;&gt;0,INDEX('Impact Indicators - Section B'!F$9:F$33,MATCH($A57,'Impact Indicators - Section B'!$A$9:$A$33,0)),""),"")</f>
        <v>National TB report</v>
      </c>
      <c r="G57" s="660" t="str">
        <f>IFERROR(IF(INDEX('Impact Indicators - Section B'!G$9:G$33,MATCH($A57,'Impact Indicators - Section B'!$A$9:$A$33,0))&lt;&gt;0,INDEX('Impact Indicators - Section B'!G$9:G$33,MATCH($A57,'Impact Indicators - Section B'!$A$9:$A$33,0)),""),"")</f>
        <v/>
      </c>
      <c r="H57" s="660" t="str">
        <f>IFERROR(IF(INDEX('Impact Indicators - Section B'!H$9:H$33,MATCH($A57,'Impact Indicators - Section B'!$A$9:$A$33,0))&lt;&gt;0,INDEX('Impact Indicators - Section B'!H$9:H$33,MATCH($A57,'Impact Indicators - Section B'!$A$9:$A$33,0)),""),"")</f>
        <v/>
      </c>
      <c r="I57" s="662" t="str">
        <f>IFERROR(IF(INDEX('Impact Indicators - Section B'!Q$9:Q$33,MATCH($A57,'Impact Indicators - Section B'!$A$9:$A$33,0))&lt;&gt;0,INDEX('Impact Indicators - Section B'!Q$9:Q$33,MATCH($A57,'Impact Indicators - Section B'!$A$9:$A$33,0)),""),"")</f>
        <v>Kyrgyzstan</v>
      </c>
      <c r="J57" s="331" t="str">
        <f>IFERROR(IF(INDEX('Impact Indicators - Section B'!D$37:D$176,MATCH($AR57,'Impact Indicators - Section B'!$I$37:$I$176,0))&lt;&gt;0,INDEX('Impact Indicators - Section B'!D$37:D$176,MATCH($AR57,'Impact Indicators - Section B'!$I$37:$I$176,0)),""),"")</f>
        <v/>
      </c>
      <c r="K57" s="663" t="str">
        <f>IFERROR(IF(INDEX('Impact Indicators - Section B'!F$37:F$176,MATCH($AR57,'Impact Indicators - Section B'!$I$37:$I$176,0))&lt;&gt;0,INDEX('Impact Indicators - Section B'!F$37:F$176,MATCH($AR57,'Impact Indicators - Section B'!$I$37:$I$176,0)),""),"")</f>
        <v/>
      </c>
      <c r="L57" s="665" t="str">
        <f>IFERROR(IF(INDEX('Impact Indicators - Section B'!G$37:G$176,MATCH($AR57,'Impact Indicators - Section B'!$I$37:$I$176,0))&lt;&gt;0,INDEX('Impact Indicators - Section B'!G$37:G$176,MATCH($AR57,'Impact Indicators - Section B'!$I$37:$I$176,0)),""),"")</f>
        <v/>
      </c>
      <c r="M57" s="667" t="str">
        <f>IFERROR(IF(INDEX('Impact Indicators - Section B'!H$37:H$176,MATCH($AR57,'Impact Indicators - Section B'!$I$37:$I$176,0))&lt;&gt;0,INDEX('Impact Indicators - Section B'!H$37:H$176,MATCH($AR57,'Impact Indicators - Section B'!$I$37:$I$176,0)),""),"")</f>
        <v/>
      </c>
      <c r="N57" s="325" t="str">
        <f>IFERROR(IF(INDEX('Impact Indicators - Section B'!D$37:D$176,MATCH($AS57,'Impact Indicators - Section B'!$I$37:$I$176,0))&lt;&gt;0,INDEX('Impact Indicators - Section B'!D$37:D$176,MATCH($AS57,'Impact Indicators - Section B'!$I$37:$I$176,0)),""),"")</f>
        <v/>
      </c>
      <c r="O57" s="663">
        <f>IFERROR(IF(INDEX('Impact Indicators - Section B'!F$37:F$176,MATCH($AS57,'Impact Indicators - Section B'!$I$37:$I$176,0))&lt;&gt;0,INDEX('Impact Indicators - Section B'!F$37:F$176,MATCH($AS57,'Impact Indicators - Section B'!$I$37:$I$176,0)),""),"")</f>
        <v>27</v>
      </c>
      <c r="P57" s="665">
        <f>IFERROR(IF(INDEX('Impact Indicators - Section B'!G$37:G$176,MATCH($AS57,'Impact Indicators - Section B'!$I$37:$I$176,0))&lt;&gt;0,INDEX('Impact Indicators - Section B'!G$37:G$176,MATCH($AS57,'Impact Indicators - Section B'!$I$37:$I$176,0)),""),"")</f>
        <v>43692</v>
      </c>
      <c r="Q57" s="667" t="str">
        <f>IFERROR(IF(INDEX('Impact Indicators - Section B'!H$37:H$176,MATCH($AS57,'Impact Indicators - Section B'!$I$37:$I$176,0))&lt;&gt;0,INDEX('Impact Indicators - Section B'!H$37:H$176,MATCH($AS57,'Impact Indicators - Section B'!$I$37:$I$176,0)),""),"")</f>
        <v/>
      </c>
      <c r="R57" s="325" t="str">
        <f>IFERROR(IF(INDEX('Impact Indicators - Section B'!D$37:D$176,MATCH($AT57,'Impact Indicators - Section B'!$I$37:$I$176,0))&lt;&gt;0,INDEX('Impact Indicators - Section B'!D$37:D$176,MATCH($AT57,'Impact Indicators - Section B'!$I$37:$I$176,0)),""),"")</f>
        <v/>
      </c>
      <c r="S57" s="663">
        <f>IFERROR(IF(INDEX('Impact Indicators - Section B'!F$37:F$176,MATCH($AT57,'Impact Indicators - Section B'!$I$37:$I$176,0))&lt;&gt;0,INDEX('Impact Indicators - Section B'!F$37:F$176,MATCH($AT57,'Impact Indicators - Section B'!$I$37:$I$176,0)),""),"")</f>
        <v>26.5</v>
      </c>
      <c r="T57" s="665">
        <f>IFERROR(IF(INDEX('Impact Indicators - Section B'!G$37:G$176,MATCH($AT57,'Impact Indicators - Section B'!$I$37:$I$176,0))&lt;&gt;0,INDEX('Impact Indicators - Section B'!G$37:G$176,MATCH($AT57,'Impact Indicators - Section B'!$I$37:$I$176,0)),""),"")</f>
        <v>44058</v>
      </c>
      <c r="U57" s="667" t="str">
        <f>IFERROR(IF(INDEX('Impact Indicators - Section B'!H$37:H$176,MATCH($AT57,'Impact Indicators - Section B'!$I$37:$I$176,0))&lt;&gt;0,INDEX('Impact Indicators - Section B'!H$37:H$176,MATCH($AT57,'Impact Indicators - Section B'!$I$37:$I$176,0)),""),"")</f>
        <v/>
      </c>
      <c r="V57" s="325" t="str">
        <f>IFERROR(IF(INDEX('Impact Indicators - Section B'!D$37:D$176,MATCH($AU57,'Impact Indicators - Section B'!$I$37:$I$176,0))&lt;&gt;0,INDEX('Impact Indicators - Section B'!D$37:D$176,MATCH($AU57,'Impact Indicators - Section B'!$I$37:$I$176,0)),""),"")</f>
        <v/>
      </c>
      <c r="W57" s="663">
        <f>IFERROR(IF(INDEX('Impact Indicators - Section B'!F$37:F$176,MATCH($AU57,'Impact Indicators - Section B'!$I$37:$I$176,0))&lt;&gt;0,INDEX('Impact Indicators - Section B'!F$37:F$176,MATCH($AU57,'Impact Indicators - Section B'!$I$37:$I$176,0)),""),"")</f>
        <v>26.9</v>
      </c>
      <c r="X57" s="665">
        <f>IFERROR(IF(INDEX('Impact Indicators - Section B'!G$37:G$176,MATCH($AU57,'Impact Indicators - Section B'!$I$37:$I$176,0))&lt;&gt;0,INDEX('Impact Indicators - Section B'!G$37:G$176,MATCH($AU57,'Impact Indicators - Section B'!$I$37:$I$176,0)),""),"")</f>
        <v>44423</v>
      </c>
      <c r="Y57" s="667" t="str">
        <f>IFERROR(IF(INDEX('Impact Indicators - Section B'!H$37:H$176,MATCH($AU57,'Impact Indicators - Section B'!$I$37:$I$176,0))&lt;&gt;0,INDEX('Impact Indicators - Section B'!H$37:H$176,MATCH($AU57,'Impact Indicators - Section B'!$I$37:$I$176,0)),""),"")</f>
        <v/>
      </c>
      <c r="Z57" s="325" t="str">
        <f>IFERROR(IF(INDEX('Impact Indicators - Section B'!D$37:D$176,MATCH(#REF!,'Impact Indicators - Section B'!$I$37:$I$176,0))&lt;&gt;0,INDEX('Impact Indicators - Section B'!D$37:D$176,MATCH(#REF!,'Impact Indicators - Section B'!$I$37:$I$176,0)),""),"")</f>
        <v/>
      </c>
      <c r="AA57" s="663" t="str">
        <f>IFERROR(IF(INDEX('Impact Indicators - Section B'!F$37:F$176,MATCH($AV57,'Impact Indicators - Section B'!$I$37:$I$176,0))&lt;&gt;0,INDEX('Impact Indicators - Section B'!F$37:F$176,MATCH($AV57,'Impact Indicators - Section B'!$I$37:$I$176,0)),""),"")</f>
        <v/>
      </c>
      <c r="AB57" s="665" t="str">
        <f>IFERROR(IF(INDEX('Impact Indicators - Section B'!G$37:G$176,MATCH($AV57,'Impact Indicators - Section B'!$I$37:$I$176,0))&lt;&gt;0,INDEX('Impact Indicators - Section B'!G$37:G$176,MATCH($AV57,'Impact Indicators - Section B'!$I$37:$I$176,0)),""),"")</f>
        <v/>
      </c>
      <c r="AC57" s="667" t="str">
        <f>IFERROR(IF(INDEX('Impact Indicators - Section B'!H$37:H$176,MATCH($AV57,'Impact Indicators - Section B'!$I$37:$I$176,0))&lt;&gt;0,INDEX('Impact Indicators - Section B'!H$37:H$176,MATCH($AV57,'Impact Indicators - Section B'!$I$37:$I$176,0)),""),"")</f>
        <v/>
      </c>
      <c r="AD57" s="326"/>
      <c r="AE57" s="326"/>
      <c r="AF57" s="326"/>
      <c r="AG57" s="326"/>
      <c r="AH57" s="326"/>
      <c r="AI57" s="326"/>
      <c r="AJ57" s="326"/>
      <c r="AK57" s="326"/>
      <c r="AL57" s="326"/>
      <c r="AM57" s="669" t="str">
        <f>IFERROR(IF(INDEX('Impact Indicators - Section B'!R$9:R$33,MATCH($A57,'Impact Indicators - Section B'!$A$9:$A$33,0))&lt;&gt;0,INDEX('Impact Indicators - Section B'!R$9:R$33,MATCH($A57,'Impact Indicators - Section B'!$A$9:$A$33,0)),""),"")</f>
        <v xml:space="preserve">The methodology of the data collection is based on the routine DST of the TB patients. The data reporting tool for this indicator relates to the quarterly TB 06 form, (Table 3). From 2188 new TB cases results of DSTand positive test results ( XpertMTB/RIF other phenotyping and genotyping  tests),  was detected 597 MDR TB cases. Numerator: Number of new TB cases with  RR-TB and or MDR-TBx100. Denominator: Total number of new TB cases with DST results\Xpert result  Extrapulmonary resistant TB cases not included.  </v>
      </c>
      <c r="AN57" s="309"/>
      <c r="AO57" s="583"/>
      <c r="AP57" s="583"/>
      <c r="AQ57" s="583"/>
      <c r="AR57" s="610" t="str">
        <f t="shared" ref="AR57" si="20">CONCATENATE($A57,J$45)</f>
        <v>62017</v>
      </c>
      <c r="AS57" s="608" t="str">
        <f t="shared" ref="AS57" si="21">CONCATENATE($A57,N$45)</f>
        <v>62018</v>
      </c>
      <c r="AT57" s="608" t="str">
        <f t="shared" ref="AT57" si="22">CONCATENATE($A57,R$45)</f>
        <v>62019</v>
      </c>
      <c r="AU57" s="608" t="str">
        <f t="shared" ref="AU57" si="23">CONCATENATE($A57,V$45)</f>
        <v>62020</v>
      </c>
      <c r="AV57" s="608" t="str">
        <f t="shared" ref="AV57" si="24">CONCATENATE($A57,Z$45)</f>
        <v>62021</v>
      </c>
      <c r="AW57" s="342"/>
      <c r="AX57" s="342"/>
      <c r="AY57" s="342"/>
      <c r="AZ57" s="342"/>
      <c r="BA57" s="342"/>
    </row>
    <row r="58" spans="1:53" s="226" customFormat="1" ht="28.5" x14ac:dyDescent="0.45">
      <c r="A58" s="657"/>
      <c r="B58" s="657"/>
      <c r="C58" s="660"/>
      <c r="D58" s="660"/>
      <c r="E58" s="660"/>
      <c r="F58" s="660"/>
      <c r="G58" s="660"/>
      <c r="H58" s="660"/>
      <c r="I58" s="662"/>
      <c r="J58" s="334" t="str">
        <f>IFERROR(IF(INDEX('Impact Indicators - Section B'!E$37:E$176,MATCH($AR57,'Impact Indicators - Section B'!$I$37:$I$176,0))&lt;&gt;0,INDEX('Impact Indicators - Section B'!E$37:E$176,MATCH($AR57,'Impact Indicators - Section B'!$I$37:$I$176,0)),""),"")</f>
        <v/>
      </c>
      <c r="K58" s="664"/>
      <c r="L58" s="666"/>
      <c r="M58" s="668"/>
      <c r="N58" s="335" t="str">
        <f>IFERROR(IF(INDEX('Impact Indicators - Section B'!E$37:E$176,MATCH($AS57,'Impact Indicators - Section B'!$I$37:$I$176,0))&lt;&gt;0,INDEX('Impact Indicators - Section B'!E$37:E$176,MATCH($AS57,'Impact Indicators - Section B'!$I$37:$I$176,0)),""),"")</f>
        <v/>
      </c>
      <c r="O58" s="664"/>
      <c r="P58" s="666"/>
      <c r="Q58" s="668"/>
      <c r="R58" s="335" t="str">
        <f>IFERROR(IF(INDEX('Impact Indicators - Section B'!E$37:E$176,MATCH($AT57,'Impact Indicators - Section B'!$I$37:$I$176,0))&lt;&gt;0,INDEX('Impact Indicators - Section B'!E$37:E$176,MATCH($AT57,'Impact Indicators - Section B'!$I$37:$I$176,0)),""),"")</f>
        <v/>
      </c>
      <c r="S58" s="664"/>
      <c r="T58" s="666"/>
      <c r="U58" s="668"/>
      <c r="V58" s="335" t="str">
        <f>IFERROR(IF(INDEX('Impact Indicators - Section B'!E$37:E$176,MATCH($AU57,'Impact Indicators - Section B'!$I$37:$I$176,0))&lt;&gt;0,INDEX('Impact Indicators - Section B'!E$37:E$176,MATCH($AU57,'Impact Indicators - Section B'!$I$37:$I$176,0)),""),"")</f>
        <v/>
      </c>
      <c r="W58" s="664"/>
      <c r="X58" s="666"/>
      <c r="Y58" s="668"/>
      <c r="Z58" s="335" t="str">
        <f>IFERROR(IF(INDEX('Impact Indicators - Section B'!E$37:E$176,MATCH(#REF!,'Impact Indicators - Section B'!$I$37:$I$176,0))&lt;&gt;0,INDEX('Impact Indicators - Section B'!E$37:E$176,MATCH(#REF!,'Impact Indicators - Section B'!$I$37:$I$176,0)),""),"")</f>
        <v/>
      </c>
      <c r="AA58" s="664"/>
      <c r="AB58" s="666"/>
      <c r="AC58" s="668"/>
      <c r="AD58" s="326"/>
      <c r="AE58" s="326"/>
      <c r="AF58" s="326"/>
      <c r="AG58" s="326"/>
      <c r="AH58" s="326"/>
      <c r="AI58" s="326"/>
      <c r="AJ58" s="326"/>
      <c r="AK58" s="326"/>
      <c r="AL58" s="326"/>
      <c r="AM58" s="669"/>
      <c r="AN58" s="309"/>
      <c r="AO58" s="583"/>
      <c r="AP58" s="583"/>
      <c r="AQ58" s="583"/>
      <c r="AR58" s="610"/>
      <c r="AS58" s="608"/>
      <c r="AT58" s="608"/>
      <c r="AU58" s="608"/>
      <c r="AV58" s="608"/>
      <c r="AW58" s="342"/>
      <c r="AX58" s="342"/>
      <c r="AY58" s="342"/>
      <c r="AZ58" s="342"/>
      <c r="BA58" s="342"/>
    </row>
    <row r="59" spans="1:53" s="226" customFormat="1" ht="28.5" x14ac:dyDescent="0.45">
      <c r="A59" s="657">
        <v>7</v>
      </c>
      <c r="B59" s="657" t="str">
        <f>IFERROR(IF(INDEX('Impact Indicators - Section B'!B$9:B$33,MATCH($A59,'Impact Indicators - Section B'!$A$9:$A$33,0))&lt;&gt;0,INDEX('Impact Indicators - Section B'!B$9:B$33,MATCH($A59,'Impact Indicators - Section B'!$A$9:$A$33,0)),""),"")</f>
        <v/>
      </c>
      <c r="C59" s="660" t="str">
        <f>IFERROR(IF(INDEX('Impact Indicators - Section B'!C$9:C$33,MATCH($A59,'Impact Indicators - Section B'!$A$9:$A$33,0))&lt;&gt;0,INDEX('Impact Indicators - Section B'!C$9:C$33,MATCH($A59,'Impact Indicators - Section B'!$A$9:$A$33,0)),""),"")</f>
        <v>TB I-Other 1: RR-TB and or MDR/TB prevalence among previously treated TB patients: Proportion of previously treated TB cases with RR-TB and/or MDR-TB</v>
      </c>
      <c r="D59" s="660" t="str">
        <f>IFERROR(IF(INDEX('Impact Indicators - Section B'!D$9:D$33,MATCH($A59,'Impact Indicators - Section B'!$A$9:$A$33,0))&lt;&gt;0,INDEX('Impact Indicators - Section B'!D$9:D$33,MATCH($A59,'Impact Indicators - Section B'!$A$9:$A$33,0)),""),"")</f>
        <v>60.3%</v>
      </c>
      <c r="E59" s="660" t="str">
        <f>IFERROR(IF(INDEX('Impact Indicators - Section B'!E$9:E$33,MATCH($A59,'Impact Indicators - Section B'!$A$9:$A$33,0))&lt;&gt;0,INDEX('Impact Indicators - Section B'!E$9:E$33,MATCH($A59,'Impact Indicators - Section B'!$A$9:$A$33,0)),""),"")</f>
        <v>2016</v>
      </c>
      <c r="F59" s="660" t="str">
        <f>IFERROR(IF(INDEX('Impact Indicators - Section B'!F$9:F$33,MATCH($A59,'Impact Indicators - Section B'!$A$9:$A$33,0))&lt;&gt;0,INDEX('Impact Indicators - Section B'!F$9:F$33,MATCH($A59,'Impact Indicators - Section B'!$A$9:$A$33,0)),""),"")</f>
        <v>National TB report</v>
      </c>
      <c r="G59" s="660" t="str">
        <f>IFERROR(IF(INDEX('Impact Indicators - Section B'!G$9:G$33,MATCH($A59,'Impact Indicators - Section B'!$A$9:$A$33,0))&lt;&gt;0,INDEX('Impact Indicators - Section B'!G$9:G$33,MATCH($A59,'Impact Indicators - Section B'!$A$9:$A$33,0)),""),"")</f>
        <v/>
      </c>
      <c r="H59" s="660" t="str">
        <f>IFERROR(IF(INDEX('Impact Indicators - Section B'!H$9:H$33,MATCH($A59,'Impact Indicators - Section B'!$A$9:$A$33,0))&lt;&gt;0,INDEX('Impact Indicators - Section B'!H$9:H$33,MATCH($A59,'Impact Indicators - Section B'!$A$9:$A$33,0)),""),"")</f>
        <v/>
      </c>
      <c r="I59" s="662" t="str">
        <f>IFERROR(IF(INDEX('Impact Indicators - Section B'!Q$9:Q$33,MATCH($A59,'Impact Indicators - Section B'!$A$9:$A$33,0))&lt;&gt;0,INDEX('Impact Indicators - Section B'!Q$9:Q$33,MATCH($A59,'Impact Indicators - Section B'!$A$9:$A$33,0)),""),"")</f>
        <v>Kyrgyzstan</v>
      </c>
      <c r="J59" s="331" t="str">
        <f>IFERROR(IF(INDEX('Impact Indicators - Section B'!D$37:D$176,MATCH($AR59,'Impact Indicators - Section B'!$I$37:$I$176,0))&lt;&gt;0,INDEX('Impact Indicators - Section B'!D$37:D$176,MATCH($AR59,'Impact Indicators - Section B'!$I$37:$I$176,0)),""),"")</f>
        <v/>
      </c>
      <c r="K59" s="663" t="str">
        <f>IFERROR(IF(INDEX('Impact Indicators - Section B'!F$37:F$176,MATCH($AR59,'Impact Indicators - Section B'!$I$37:$I$176,0))&lt;&gt;0,INDEX('Impact Indicators - Section B'!F$37:F$176,MATCH($AR59,'Impact Indicators - Section B'!$I$37:$I$176,0)),""),"")</f>
        <v/>
      </c>
      <c r="L59" s="665" t="str">
        <f>IFERROR(IF(INDEX('Impact Indicators - Section B'!G$37:G$176,MATCH($AR59,'Impact Indicators - Section B'!$I$37:$I$176,0))&lt;&gt;0,INDEX('Impact Indicators - Section B'!G$37:G$176,MATCH($AR59,'Impact Indicators - Section B'!$I$37:$I$176,0)),""),"")</f>
        <v/>
      </c>
      <c r="M59" s="667" t="str">
        <f>IFERROR(IF(INDEX('Impact Indicators - Section B'!H$37:H$176,MATCH($AR59,'Impact Indicators - Section B'!$I$37:$I$176,0))&lt;&gt;0,INDEX('Impact Indicators - Section B'!H$37:H$176,MATCH($AR59,'Impact Indicators - Section B'!$I$37:$I$176,0)),""),"")</f>
        <v/>
      </c>
      <c r="N59" s="325" t="str">
        <f>IFERROR(IF(INDEX('Impact Indicators - Section B'!D$37:D$176,MATCH($AS59,'Impact Indicators - Section B'!$I$37:$I$176,0))&lt;&gt;0,INDEX('Impact Indicators - Section B'!D$37:D$176,MATCH($AS59,'Impact Indicators - Section B'!$I$37:$I$176,0)),""),"")</f>
        <v/>
      </c>
      <c r="O59" s="663">
        <f>IFERROR(IF(INDEX('Impact Indicators - Section B'!F$37:F$176,MATCH($AS59,'Impact Indicators - Section B'!$I$37:$I$176,0))&lt;&gt;0,INDEX('Impact Indicators - Section B'!F$37:F$176,MATCH($AS59,'Impact Indicators - Section B'!$I$37:$I$176,0)),""),"")</f>
        <v>60</v>
      </c>
      <c r="P59" s="665">
        <f>IFERROR(IF(INDEX('Impact Indicators - Section B'!G$37:G$176,MATCH($AS59,'Impact Indicators - Section B'!$I$37:$I$176,0))&lt;&gt;0,INDEX('Impact Indicators - Section B'!G$37:G$176,MATCH($AS59,'Impact Indicators - Section B'!$I$37:$I$176,0)),""),"")</f>
        <v>43692</v>
      </c>
      <c r="Q59" s="667" t="str">
        <f>IFERROR(IF(INDEX('Impact Indicators - Section B'!H$37:H$176,MATCH($AS59,'Impact Indicators - Section B'!$I$37:$I$176,0))&lt;&gt;0,INDEX('Impact Indicators - Section B'!H$37:H$176,MATCH($AS59,'Impact Indicators - Section B'!$I$37:$I$176,0)),""),"")</f>
        <v/>
      </c>
      <c r="R59" s="325" t="str">
        <f>IFERROR(IF(INDEX('Impact Indicators - Section B'!D$37:D$176,MATCH($AT59,'Impact Indicators - Section B'!$I$37:$I$176,0))&lt;&gt;0,INDEX('Impact Indicators - Section B'!D$37:D$176,MATCH($AT59,'Impact Indicators - Section B'!$I$37:$I$176,0)),""),"")</f>
        <v/>
      </c>
      <c r="S59" s="663">
        <f>IFERROR(IF(INDEX('Impact Indicators - Section B'!F$37:F$176,MATCH($AT59,'Impact Indicators - Section B'!$I$37:$I$176,0))&lt;&gt;0,INDEX('Impact Indicators - Section B'!F$37:F$176,MATCH($AT59,'Impact Indicators - Section B'!$I$37:$I$176,0)),""),"")</f>
        <v>60</v>
      </c>
      <c r="T59" s="665">
        <f>IFERROR(IF(INDEX('Impact Indicators - Section B'!G$37:G$176,MATCH($AT59,'Impact Indicators - Section B'!$I$37:$I$176,0))&lt;&gt;0,INDEX('Impact Indicators - Section B'!G$37:G$176,MATCH($AT59,'Impact Indicators - Section B'!$I$37:$I$176,0)),""),"")</f>
        <v>44058</v>
      </c>
      <c r="U59" s="667" t="str">
        <f>IFERROR(IF(INDEX('Impact Indicators - Section B'!H$37:H$176,MATCH($AT59,'Impact Indicators - Section B'!$I$37:$I$176,0))&lt;&gt;0,INDEX('Impact Indicators - Section B'!H$37:H$176,MATCH($AT59,'Impact Indicators - Section B'!$I$37:$I$176,0)),""),"")</f>
        <v/>
      </c>
      <c r="V59" s="325" t="str">
        <f>IFERROR(IF(INDEX('Impact Indicators - Section B'!D$37:D$176,MATCH($AU59,'Impact Indicators - Section B'!$I$37:$I$176,0))&lt;&gt;0,INDEX('Impact Indicators - Section B'!D$37:D$176,MATCH($AU59,'Impact Indicators - Section B'!$I$37:$I$176,0)),""),"")</f>
        <v/>
      </c>
      <c r="W59" s="663">
        <f>IFERROR(IF(INDEX('Impact Indicators - Section B'!F$37:F$176,MATCH($AU59,'Impact Indicators - Section B'!$I$37:$I$176,0))&lt;&gt;0,INDEX('Impact Indicators - Section B'!F$37:F$176,MATCH($AU59,'Impact Indicators - Section B'!$I$37:$I$176,0)),""),"")</f>
        <v>60</v>
      </c>
      <c r="X59" s="665">
        <f>IFERROR(IF(INDEX('Impact Indicators - Section B'!G$37:G$176,MATCH($AU59,'Impact Indicators - Section B'!$I$37:$I$176,0))&lt;&gt;0,INDEX('Impact Indicators - Section B'!G$37:G$176,MATCH($AU59,'Impact Indicators - Section B'!$I$37:$I$176,0)),""),"")</f>
        <v>44423</v>
      </c>
      <c r="Y59" s="667" t="str">
        <f>IFERROR(IF(INDEX('Impact Indicators - Section B'!H$37:H$176,MATCH($AU59,'Impact Indicators - Section B'!$I$37:$I$176,0))&lt;&gt;0,INDEX('Impact Indicators - Section B'!H$37:H$176,MATCH($AU59,'Impact Indicators - Section B'!$I$37:$I$176,0)),""),"")</f>
        <v/>
      </c>
      <c r="Z59" s="325" t="str">
        <f>IFERROR(IF(INDEX('Impact Indicators - Section B'!D$37:D$176,MATCH(#REF!,'Impact Indicators - Section B'!$I$37:$I$176,0))&lt;&gt;0,INDEX('Impact Indicators - Section B'!D$37:D$176,MATCH(#REF!,'Impact Indicators - Section B'!$I$37:$I$176,0)),""),"")</f>
        <v/>
      </c>
      <c r="AA59" s="663" t="str">
        <f>IFERROR(IF(INDEX('Impact Indicators - Section B'!F$37:F$176,MATCH($AV59,'Impact Indicators - Section B'!$I$37:$I$176,0))&lt;&gt;0,INDEX('Impact Indicators - Section B'!F$37:F$176,MATCH($AV59,'Impact Indicators - Section B'!$I$37:$I$176,0)),""),"")</f>
        <v/>
      </c>
      <c r="AB59" s="665" t="str">
        <f>IFERROR(IF(INDEX('Impact Indicators - Section B'!G$37:G$176,MATCH($AV59,'Impact Indicators - Section B'!$I$37:$I$176,0))&lt;&gt;0,INDEX('Impact Indicators - Section B'!G$37:G$176,MATCH($AV59,'Impact Indicators - Section B'!$I$37:$I$176,0)),""),"")</f>
        <v/>
      </c>
      <c r="AC59" s="667" t="str">
        <f>IFERROR(IF(INDEX('Impact Indicators - Section B'!H$37:H$176,MATCH($AV59,'Impact Indicators - Section B'!$I$37:$I$176,0))&lt;&gt;0,INDEX('Impact Indicators - Section B'!H$37:H$176,MATCH($AV59,'Impact Indicators - Section B'!$I$37:$I$176,0)),""),"")</f>
        <v/>
      </c>
      <c r="AD59" s="326"/>
      <c r="AE59" s="326"/>
      <c r="AF59" s="326"/>
      <c r="AG59" s="326"/>
      <c r="AH59" s="326"/>
      <c r="AI59" s="326"/>
      <c r="AJ59" s="326"/>
      <c r="AK59" s="326"/>
      <c r="AL59" s="326"/>
      <c r="AM59" s="669" t="str">
        <f>IFERROR(IF(INDEX('Impact Indicators - Section B'!R$9:R$33,MATCH($A59,'Impact Indicators - Section B'!$A$9:$A$33,0))&lt;&gt;0,INDEX('Impact Indicators - Section B'!R$9:R$33,MATCH($A59,'Impact Indicators - Section B'!$A$9:$A$33,0)),""),"")</f>
        <v xml:space="preserve">The data reporting tool for this indicator relates to the quarterly TB 06 form, (Table 3). Out of  1028 previously treated TB cases   619 cases were confirmed with the drug resistance. </v>
      </c>
      <c r="AN59" s="309"/>
      <c r="AO59" s="583"/>
      <c r="AP59" s="583"/>
      <c r="AQ59" s="583"/>
      <c r="AR59" s="610" t="str">
        <f t="shared" ref="AR59" si="25">CONCATENATE($A59,J$45)</f>
        <v>72017</v>
      </c>
      <c r="AS59" s="608" t="str">
        <f t="shared" ref="AS59" si="26">CONCATENATE($A59,N$45)</f>
        <v>72018</v>
      </c>
      <c r="AT59" s="608" t="str">
        <f t="shared" ref="AT59" si="27">CONCATENATE($A59,R$45)</f>
        <v>72019</v>
      </c>
      <c r="AU59" s="608" t="str">
        <f t="shared" ref="AU59" si="28">CONCATENATE($A59,V$45)</f>
        <v>72020</v>
      </c>
      <c r="AV59" s="608" t="str">
        <f t="shared" ref="AV59" si="29">CONCATENATE($A59,Z$45)</f>
        <v>72021</v>
      </c>
      <c r="AW59" s="342"/>
      <c r="AX59" s="342"/>
      <c r="AY59" s="342"/>
      <c r="AZ59" s="342"/>
      <c r="BA59" s="342"/>
    </row>
    <row r="60" spans="1:53" s="226" customFormat="1" ht="28.5" x14ac:dyDescent="0.45">
      <c r="A60" s="657"/>
      <c r="B60" s="657"/>
      <c r="C60" s="660"/>
      <c r="D60" s="660"/>
      <c r="E60" s="660"/>
      <c r="F60" s="660"/>
      <c r="G60" s="660"/>
      <c r="H60" s="660"/>
      <c r="I60" s="662"/>
      <c r="J60" s="332" t="str">
        <f>IFERROR(IF(INDEX('Impact Indicators - Section B'!E$37:E$176,MATCH($AR59,'Impact Indicators - Section B'!$I$37:$I$176,0))&lt;&gt;0,INDEX('Impact Indicators - Section B'!E$37:E$176,MATCH($AR59,'Impact Indicators - Section B'!$I$37:$I$176,0)),""),"")</f>
        <v/>
      </c>
      <c r="K60" s="664"/>
      <c r="L60" s="666"/>
      <c r="M60" s="668"/>
      <c r="N60" s="333" t="str">
        <f>IFERROR(IF(INDEX('Impact Indicators - Section B'!E$37:E$176,MATCH($AS59,'Impact Indicators - Section B'!$I$37:$I$176,0))&lt;&gt;0,INDEX('Impact Indicators - Section B'!E$37:E$176,MATCH($AS59,'Impact Indicators - Section B'!$I$37:$I$176,0)),""),"")</f>
        <v/>
      </c>
      <c r="O60" s="664"/>
      <c r="P60" s="666"/>
      <c r="Q60" s="668"/>
      <c r="R60" s="333" t="str">
        <f>IFERROR(IF(INDEX('Impact Indicators - Section B'!E$37:E$176,MATCH($AT59,'Impact Indicators - Section B'!$I$37:$I$176,0))&lt;&gt;0,INDEX('Impact Indicators - Section B'!E$37:E$176,MATCH($AT59,'Impact Indicators - Section B'!$I$37:$I$176,0)),""),"")</f>
        <v/>
      </c>
      <c r="S60" s="664"/>
      <c r="T60" s="666"/>
      <c r="U60" s="668"/>
      <c r="V60" s="333" t="str">
        <f>IFERROR(IF(INDEX('Impact Indicators - Section B'!E$37:E$176,MATCH($AU59,'Impact Indicators - Section B'!$I$37:$I$176,0))&lt;&gt;0,INDEX('Impact Indicators - Section B'!E$37:E$176,MATCH($AU59,'Impact Indicators - Section B'!$I$37:$I$176,0)),""),"")</f>
        <v/>
      </c>
      <c r="W60" s="664"/>
      <c r="X60" s="666"/>
      <c r="Y60" s="668"/>
      <c r="Z60" s="333" t="str">
        <f>IFERROR(IF(INDEX('Impact Indicators - Section B'!E$37:E$176,MATCH(#REF!,'Impact Indicators - Section B'!$I$37:$I$176,0))&lt;&gt;0,INDEX('Impact Indicators - Section B'!E$37:E$176,MATCH(#REF!,'Impact Indicators - Section B'!$I$37:$I$176,0)),""),"")</f>
        <v/>
      </c>
      <c r="AA60" s="664"/>
      <c r="AB60" s="666"/>
      <c r="AC60" s="668"/>
      <c r="AD60" s="326"/>
      <c r="AE60" s="326"/>
      <c r="AF60" s="326"/>
      <c r="AG60" s="326"/>
      <c r="AH60" s="326"/>
      <c r="AI60" s="326"/>
      <c r="AJ60" s="326"/>
      <c r="AK60" s="326"/>
      <c r="AL60" s="326"/>
      <c r="AM60" s="669"/>
      <c r="AN60" s="309"/>
      <c r="AO60" s="583"/>
      <c r="AP60" s="583"/>
      <c r="AQ60" s="583"/>
      <c r="AR60" s="610"/>
      <c r="AS60" s="608"/>
      <c r="AT60" s="608"/>
      <c r="AU60" s="608"/>
      <c r="AV60" s="608"/>
      <c r="AW60" s="342"/>
      <c r="AX60" s="342"/>
      <c r="AY60" s="342"/>
      <c r="AZ60" s="342"/>
      <c r="BA60" s="342"/>
    </row>
    <row r="61" spans="1:53" s="226" customFormat="1" ht="28.5" x14ac:dyDescent="0.45">
      <c r="A61" s="657">
        <v>8</v>
      </c>
      <c r="B61" s="657" t="str">
        <f>IFERROR(IF(INDEX('Impact Indicators - Section B'!B$9:B$33,MATCH($A61,'Impact Indicators - Section B'!$A$9:$A$33,0))&lt;&gt;0,INDEX('Impact Indicators - Section B'!B$9:B$33,MATCH($A61,'Impact Indicators - Section B'!$A$9:$A$33,0)),""),"")</f>
        <v/>
      </c>
      <c r="C61" s="660" t="str">
        <f>IFERROR(IF(INDEX('Impact Indicators - Section B'!C$9:C$33,MATCH($A61,'Impact Indicators - Section B'!$A$9:$A$33,0))&lt;&gt;0,INDEX('Impact Indicators - Section B'!C$9:C$33,MATCH($A61,'Impact Indicators - Section B'!$A$9:$A$33,0)),""),"")</f>
        <v/>
      </c>
      <c r="D61" s="660" t="str">
        <f>IFERROR(IF(INDEX('Impact Indicators - Section B'!D$9:D$33,MATCH($A61,'Impact Indicators - Section B'!$A$9:$A$33,0))&lt;&gt;0,INDEX('Impact Indicators - Section B'!D$9:D$33,MATCH($A61,'Impact Indicators - Section B'!$A$9:$A$33,0)),""),"")</f>
        <v/>
      </c>
      <c r="E61" s="660" t="str">
        <f>IFERROR(IF(INDEX('Impact Indicators - Section B'!E$9:E$33,MATCH($A61,'Impact Indicators - Section B'!$A$9:$A$33,0))&lt;&gt;0,INDEX('Impact Indicators - Section B'!E$9:E$33,MATCH($A61,'Impact Indicators - Section B'!$A$9:$A$33,0)),""),"")</f>
        <v/>
      </c>
      <c r="F61" s="660" t="str">
        <f>IFERROR(IF(INDEX('Impact Indicators - Section B'!F$9:F$33,MATCH($A61,'Impact Indicators - Section B'!$A$9:$A$33,0))&lt;&gt;0,INDEX('Impact Indicators - Section B'!F$9:F$33,MATCH($A61,'Impact Indicators - Section B'!$A$9:$A$33,0)),""),"")</f>
        <v/>
      </c>
      <c r="G61" s="660" t="str">
        <f>IFERROR(IF(INDEX('Impact Indicators - Section B'!G$9:G$33,MATCH($A61,'Impact Indicators - Section B'!$A$9:$A$33,0))&lt;&gt;0,INDEX('Impact Indicators - Section B'!G$9:G$33,MATCH($A61,'Impact Indicators - Section B'!$A$9:$A$33,0)),""),"")</f>
        <v/>
      </c>
      <c r="H61" s="660" t="str">
        <f>IFERROR(IF(INDEX('Impact Indicators - Section B'!H$9:H$33,MATCH($A61,'Impact Indicators - Section B'!$A$9:$A$33,0))&lt;&gt;0,INDEX('Impact Indicators - Section B'!H$9:H$33,MATCH($A61,'Impact Indicators - Section B'!$A$9:$A$33,0)),""),"")</f>
        <v/>
      </c>
      <c r="I61" s="662" t="str">
        <f>IFERROR(IF(INDEX('Impact Indicators - Section B'!Q$9:Q$33,MATCH($A61,'Impact Indicators - Section B'!$A$9:$A$33,0))&lt;&gt;0,INDEX('Impact Indicators - Section B'!Q$9:Q$33,MATCH($A61,'Impact Indicators - Section B'!$A$9:$A$33,0)),""),"")</f>
        <v/>
      </c>
      <c r="J61" s="331" t="str">
        <f>IFERROR(IF(INDEX('Impact Indicators - Section B'!D$37:D$176,MATCH($AR61,'Impact Indicators - Section B'!$I$37:$I$176,0))&lt;&gt;0,INDEX('Impact Indicators - Section B'!D$37:D$176,MATCH($AR61,'Impact Indicators - Section B'!$I$37:$I$176,0)),""),"")</f>
        <v/>
      </c>
      <c r="K61" s="663" t="str">
        <f>IFERROR(IF(INDEX('Impact Indicators - Section B'!F$37:F$176,MATCH($AR61,'Impact Indicators - Section B'!$I$37:$I$176,0))&lt;&gt;0,INDEX('Impact Indicators - Section B'!F$37:F$176,MATCH($AR61,'Impact Indicators - Section B'!$I$37:$I$176,0)),""),"")</f>
        <v/>
      </c>
      <c r="L61" s="665" t="str">
        <f>IFERROR(IF(INDEX('Impact Indicators - Section B'!G$37:G$176,MATCH($AR61,'Impact Indicators - Section B'!$I$37:$I$176,0))&lt;&gt;0,INDEX('Impact Indicators - Section B'!G$37:G$176,MATCH($AR61,'Impact Indicators - Section B'!$I$37:$I$176,0)),""),"")</f>
        <v/>
      </c>
      <c r="M61" s="667" t="str">
        <f>IFERROR(IF(INDEX('Impact Indicators - Section B'!H$37:H$176,MATCH($AR61,'Impact Indicators - Section B'!$I$37:$I$176,0))&lt;&gt;0,INDEX('Impact Indicators - Section B'!H$37:H$176,MATCH($AR61,'Impact Indicators - Section B'!$I$37:$I$176,0)),""),"")</f>
        <v/>
      </c>
      <c r="N61" s="325" t="str">
        <f>IFERROR(IF(INDEX('Impact Indicators - Section B'!D$37:D$176,MATCH($AS61,'Impact Indicators - Section B'!$I$37:$I$176,0))&lt;&gt;0,INDEX('Impact Indicators - Section B'!D$37:D$176,MATCH($AS61,'Impact Indicators - Section B'!$I$37:$I$176,0)),""),"")</f>
        <v/>
      </c>
      <c r="O61" s="663" t="str">
        <f>IFERROR(IF(INDEX('Impact Indicators - Section B'!F$37:F$176,MATCH($AS61,'Impact Indicators - Section B'!$I$37:$I$176,0))&lt;&gt;0,INDEX('Impact Indicators - Section B'!F$37:F$176,MATCH($AS61,'Impact Indicators - Section B'!$I$37:$I$176,0)),""),"")</f>
        <v/>
      </c>
      <c r="P61" s="665" t="str">
        <f>IFERROR(IF(INDEX('Impact Indicators - Section B'!G$37:G$176,MATCH($AS61,'Impact Indicators - Section B'!$I$37:$I$176,0))&lt;&gt;0,INDEX('Impact Indicators - Section B'!G$37:G$176,MATCH($AS61,'Impact Indicators - Section B'!$I$37:$I$176,0)),""),"")</f>
        <v/>
      </c>
      <c r="Q61" s="667" t="str">
        <f>IFERROR(IF(INDEX('Impact Indicators - Section B'!H$37:H$176,MATCH($AS61,'Impact Indicators - Section B'!$I$37:$I$176,0))&lt;&gt;0,INDEX('Impact Indicators - Section B'!H$37:H$176,MATCH($AS61,'Impact Indicators - Section B'!$I$37:$I$176,0)),""),"")</f>
        <v/>
      </c>
      <c r="R61" s="325" t="str">
        <f>IFERROR(IF(INDEX('Impact Indicators - Section B'!D$37:D$176,MATCH($AT61,'Impact Indicators - Section B'!$I$37:$I$176,0))&lt;&gt;0,INDEX('Impact Indicators - Section B'!D$37:D$176,MATCH($AT61,'Impact Indicators - Section B'!$I$37:$I$176,0)),""),"")</f>
        <v/>
      </c>
      <c r="S61" s="663" t="str">
        <f>IFERROR(IF(INDEX('Impact Indicators - Section B'!F$37:F$176,MATCH($AT61,'Impact Indicators - Section B'!$I$37:$I$176,0))&lt;&gt;0,INDEX('Impact Indicators - Section B'!F$37:F$176,MATCH($AT61,'Impact Indicators - Section B'!$I$37:$I$176,0)),""),"")</f>
        <v/>
      </c>
      <c r="T61" s="665" t="str">
        <f>IFERROR(IF(INDEX('Impact Indicators - Section B'!G$37:G$176,MATCH($AT61,'Impact Indicators - Section B'!$I$37:$I$176,0))&lt;&gt;0,INDEX('Impact Indicators - Section B'!G$37:G$176,MATCH($AT61,'Impact Indicators - Section B'!$I$37:$I$176,0)),""),"")</f>
        <v/>
      </c>
      <c r="U61" s="667" t="str">
        <f>IFERROR(IF(INDEX('Impact Indicators - Section B'!H$37:H$176,MATCH($AT61,'Impact Indicators - Section B'!$I$37:$I$176,0))&lt;&gt;0,INDEX('Impact Indicators - Section B'!H$37:H$176,MATCH($AT61,'Impact Indicators - Section B'!$I$37:$I$176,0)),""),"")</f>
        <v/>
      </c>
      <c r="V61" s="325" t="str">
        <f>IFERROR(IF(INDEX('Impact Indicators - Section B'!D$37:D$176,MATCH($AU61,'Impact Indicators - Section B'!$I$37:$I$176,0))&lt;&gt;0,INDEX('Impact Indicators - Section B'!D$37:D$176,MATCH($AU61,'Impact Indicators - Section B'!$I$37:$I$176,0)),""),"")</f>
        <v/>
      </c>
      <c r="W61" s="663" t="str">
        <f>IFERROR(IF(INDEX('Impact Indicators - Section B'!F$37:F$176,MATCH($AU61,'Impact Indicators - Section B'!$I$37:$I$176,0))&lt;&gt;0,INDEX('Impact Indicators - Section B'!F$37:F$176,MATCH($AU61,'Impact Indicators - Section B'!$I$37:$I$176,0)),""),"")</f>
        <v/>
      </c>
      <c r="X61" s="665" t="str">
        <f>IFERROR(IF(INDEX('Impact Indicators - Section B'!G$37:G$176,MATCH($AU61,'Impact Indicators - Section B'!$I$37:$I$176,0))&lt;&gt;0,INDEX('Impact Indicators - Section B'!G$37:G$176,MATCH($AU61,'Impact Indicators - Section B'!$I$37:$I$176,0)),""),"")</f>
        <v/>
      </c>
      <c r="Y61" s="667" t="str">
        <f>IFERROR(IF(INDEX('Impact Indicators - Section B'!H$37:H$176,MATCH($AU61,'Impact Indicators - Section B'!$I$37:$I$176,0))&lt;&gt;0,INDEX('Impact Indicators - Section B'!H$37:H$176,MATCH($AU61,'Impact Indicators - Section B'!$I$37:$I$176,0)),""),"")</f>
        <v/>
      </c>
      <c r="Z61" s="325" t="str">
        <f>IFERROR(IF(INDEX('Impact Indicators - Section B'!D$37:D$176,MATCH(#REF!,'Impact Indicators - Section B'!$I$37:$I$176,0))&lt;&gt;0,INDEX('Impact Indicators - Section B'!D$37:D$176,MATCH(#REF!,'Impact Indicators - Section B'!$I$37:$I$176,0)),""),"")</f>
        <v/>
      </c>
      <c r="AA61" s="663" t="str">
        <f>IFERROR(IF(INDEX('Impact Indicators - Section B'!F$37:F$176,MATCH($AV61,'Impact Indicators - Section B'!$I$37:$I$176,0))&lt;&gt;0,INDEX('Impact Indicators - Section B'!F$37:F$176,MATCH($AV61,'Impact Indicators - Section B'!$I$37:$I$176,0)),""),"")</f>
        <v/>
      </c>
      <c r="AB61" s="665" t="str">
        <f>IFERROR(IF(INDEX('Impact Indicators - Section B'!G$37:G$176,MATCH($AV61,'Impact Indicators - Section B'!$I$37:$I$176,0))&lt;&gt;0,INDEX('Impact Indicators - Section B'!G$37:G$176,MATCH($AV61,'Impact Indicators - Section B'!$I$37:$I$176,0)),""),"")</f>
        <v/>
      </c>
      <c r="AC61" s="667" t="str">
        <f>IFERROR(IF(INDEX('Impact Indicators - Section B'!H$37:H$176,MATCH($AV61,'Impact Indicators - Section B'!$I$37:$I$176,0))&lt;&gt;0,INDEX('Impact Indicators - Section B'!H$37:H$176,MATCH($AV61,'Impact Indicators - Section B'!$I$37:$I$176,0)),""),"")</f>
        <v/>
      </c>
      <c r="AD61" s="326"/>
      <c r="AE61" s="326"/>
      <c r="AF61" s="326"/>
      <c r="AG61" s="326"/>
      <c r="AH61" s="326"/>
      <c r="AI61" s="326"/>
      <c r="AJ61" s="326"/>
      <c r="AK61" s="326"/>
      <c r="AL61" s="326"/>
      <c r="AM61" s="669" t="str">
        <f>IFERROR(IF(INDEX('Impact Indicators - Section B'!R$9:R$33,MATCH($A61,'Impact Indicators - Section B'!$A$9:$A$33,0))&lt;&gt;0,INDEX('Impact Indicators - Section B'!R$9:R$33,MATCH($A61,'Impact Indicators - Section B'!$A$9:$A$33,0)),""),"")</f>
        <v/>
      </c>
      <c r="AN61" s="309"/>
      <c r="AO61" s="583"/>
      <c r="AP61" s="583"/>
      <c r="AQ61" s="583"/>
      <c r="AR61" s="610" t="str">
        <f t="shared" ref="AR61" si="30">CONCATENATE($A61,J$45)</f>
        <v>82017</v>
      </c>
      <c r="AS61" s="608" t="str">
        <f t="shared" ref="AS61" si="31">CONCATENATE($A61,N$45)</f>
        <v>82018</v>
      </c>
      <c r="AT61" s="608" t="str">
        <f t="shared" ref="AT61" si="32">CONCATENATE($A61,R$45)</f>
        <v>82019</v>
      </c>
      <c r="AU61" s="608" t="str">
        <f t="shared" ref="AU61" si="33">CONCATENATE($A61,V$45)</f>
        <v>82020</v>
      </c>
      <c r="AV61" s="608" t="str">
        <f t="shared" ref="AV61" si="34">CONCATENATE($A61,Z$45)</f>
        <v>82021</v>
      </c>
      <c r="AW61" s="342"/>
      <c r="AX61" s="342"/>
      <c r="AY61" s="342"/>
      <c r="AZ61" s="342"/>
      <c r="BA61" s="342"/>
    </row>
    <row r="62" spans="1:53" s="226" customFormat="1" ht="28.5" x14ac:dyDescent="0.45">
      <c r="A62" s="657"/>
      <c r="B62" s="657"/>
      <c r="C62" s="660"/>
      <c r="D62" s="660"/>
      <c r="E62" s="660"/>
      <c r="F62" s="660"/>
      <c r="G62" s="660"/>
      <c r="H62" s="660"/>
      <c r="I62" s="662"/>
      <c r="J62" s="334" t="str">
        <f>IFERROR(IF(INDEX('Impact Indicators - Section B'!E$37:E$176,MATCH($AR61,'Impact Indicators - Section B'!$I$37:$I$176,0))&lt;&gt;0,INDEX('Impact Indicators - Section B'!E$37:E$176,MATCH($AR61,'Impact Indicators - Section B'!$I$37:$I$176,0)),""),"")</f>
        <v/>
      </c>
      <c r="K62" s="664"/>
      <c r="L62" s="666"/>
      <c r="M62" s="668"/>
      <c r="N62" s="335" t="str">
        <f>IFERROR(IF(INDEX('Impact Indicators - Section B'!E$37:E$176,MATCH($AS61,'Impact Indicators - Section B'!$I$37:$I$176,0))&lt;&gt;0,INDEX('Impact Indicators - Section B'!E$37:E$176,MATCH($AS61,'Impact Indicators - Section B'!$I$37:$I$176,0)),""),"")</f>
        <v/>
      </c>
      <c r="O62" s="664"/>
      <c r="P62" s="666"/>
      <c r="Q62" s="668"/>
      <c r="R62" s="335" t="str">
        <f>IFERROR(IF(INDEX('Impact Indicators - Section B'!E$37:E$176,MATCH($AT61,'Impact Indicators - Section B'!$I$37:$I$176,0))&lt;&gt;0,INDEX('Impact Indicators - Section B'!E$37:E$176,MATCH($AT61,'Impact Indicators - Section B'!$I$37:$I$176,0)),""),"")</f>
        <v/>
      </c>
      <c r="S62" s="664"/>
      <c r="T62" s="666"/>
      <c r="U62" s="668"/>
      <c r="V62" s="335" t="str">
        <f>IFERROR(IF(INDEX('Impact Indicators - Section B'!E$37:E$176,MATCH($AU61,'Impact Indicators - Section B'!$I$37:$I$176,0))&lt;&gt;0,INDEX('Impact Indicators - Section B'!E$37:E$176,MATCH($AU61,'Impact Indicators - Section B'!$I$37:$I$176,0)),""),"")</f>
        <v/>
      </c>
      <c r="W62" s="664"/>
      <c r="X62" s="666"/>
      <c r="Y62" s="668"/>
      <c r="Z62" s="335" t="str">
        <f>IFERROR(IF(INDEX('Impact Indicators - Section B'!E$37:E$176,MATCH(#REF!,'Impact Indicators - Section B'!$I$37:$I$176,0))&lt;&gt;0,INDEX('Impact Indicators - Section B'!E$37:E$176,MATCH(#REF!,'Impact Indicators - Section B'!$I$37:$I$176,0)),""),"")</f>
        <v/>
      </c>
      <c r="AA62" s="664"/>
      <c r="AB62" s="666"/>
      <c r="AC62" s="668"/>
      <c r="AD62" s="326"/>
      <c r="AE62" s="326"/>
      <c r="AF62" s="326"/>
      <c r="AG62" s="326"/>
      <c r="AH62" s="326"/>
      <c r="AI62" s="326"/>
      <c r="AJ62" s="326"/>
      <c r="AK62" s="326"/>
      <c r="AL62" s="326"/>
      <c r="AM62" s="669"/>
      <c r="AN62" s="309"/>
      <c r="AO62" s="583"/>
      <c r="AP62" s="583"/>
      <c r="AQ62" s="583"/>
      <c r="AR62" s="610"/>
      <c r="AS62" s="608"/>
      <c r="AT62" s="608"/>
      <c r="AU62" s="608"/>
      <c r="AV62" s="608"/>
      <c r="AW62" s="342"/>
      <c r="AX62" s="342"/>
      <c r="AY62" s="342"/>
      <c r="AZ62" s="342"/>
      <c r="BA62" s="342"/>
    </row>
    <row r="63" spans="1:53" s="226" customFormat="1" ht="28.5" x14ac:dyDescent="0.45">
      <c r="A63" s="657">
        <v>9</v>
      </c>
      <c r="B63" s="657" t="str">
        <f>IFERROR(IF(INDEX('Impact Indicators - Section B'!B$9:B$33,MATCH($A63,'Impact Indicators - Section B'!$A$9:$A$33,0))&lt;&gt;0,INDEX('Impact Indicators - Section B'!B$9:B$33,MATCH($A63,'Impact Indicators - Section B'!$A$9:$A$33,0)),""),"")</f>
        <v/>
      </c>
      <c r="C63" s="660" t="str">
        <f>IFERROR(IF(INDEX('Impact Indicators - Section B'!C$9:C$33,MATCH($A63,'Impact Indicators - Section B'!$A$9:$A$33,0))&lt;&gt;0,INDEX('Impact Indicators - Section B'!C$9:C$33,MATCH($A63,'Impact Indicators - Section B'!$A$9:$A$33,0)),""),"")</f>
        <v/>
      </c>
      <c r="D63" s="660" t="str">
        <f>IFERROR(IF(INDEX('Impact Indicators - Section B'!D$9:D$33,MATCH($A63,'Impact Indicators - Section B'!$A$9:$A$33,0))&lt;&gt;0,INDEX('Impact Indicators - Section B'!D$9:D$33,MATCH($A63,'Impact Indicators - Section B'!$A$9:$A$33,0)),""),"")</f>
        <v/>
      </c>
      <c r="E63" s="660" t="str">
        <f>IFERROR(IF(INDEX('Impact Indicators - Section B'!E$9:E$33,MATCH($A63,'Impact Indicators - Section B'!$A$9:$A$33,0))&lt;&gt;0,INDEX('Impact Indicators - Section B'!E$9:E$33,MATCH($A63,'Impact Indicators - Section B'!$A$9:$A$33,0)),""),"")</f>
        <v/>
      </c>
      <c r="F63" s="660" t="str">
        <f>IFERROR(IF(INDEX('Impact Indicators - Section B'!F$9:F$33,MATCH($A63,'Impact Indicators - Section B'!$A$9:$A$33,0))&lt;&gt;0,INDEX('Impact Indicators - Section B'!F$9:F$33,MATCH($A63,'Impact Indicators - Section B'!$A$9:$A$33,0)),""),"")</f>
        <v/>
      </c>
      <c r="G63" s="660" t="str">
        <f>IFERROR(IF(INDEX('Impact Indicators - Section B'!G$9:G$33,MATCH($A63,'Impact Indicators - Section B'!$A$9:$A$33,0))&lt;&gt;0,INDEX('Impact Indicators - Section B'!G$9:G$33,MATCH($A63,'Impact Indicators - Section B'!$A$9:$A$33,0)),""),"")</f>
        <v/>
      </c>
      <c r="H63" s="660" t="str">
        <f>IFERROR(IF(INDEX('Impact Indicators - Section B'!H$9:H$33,MATCH($A63,'Impact Indicators - Section B'!$A$9:$A$33,0))&lt;&gt;0,INDEX('Impact Indicators - Section B'!H$9:H$33,MATCH($A63,'Impact Indicators - Section B'!$A$9:$A$33,0)),""),"")</f>
        <v/>
      </c>
      <c r="I63" s="662" t="str">
        <f>IFERROR(IF(INDEX('Impact Indicators - Section B'!Q$9:Q$33,MATCH($A63,'Impact Indicators - Section B'!$A$9:$A$33,0))&lt;&gt;0,INDEX('Impact Indicators - Section B'!Q$9:Q$33,MATCH($A63,'Impact Indicators - Section B'!$A$9:$A$33,0)),""),"")</f>
        <v/>
      </c>
      <c r="J63" s="331" t="str">
        <f>IFERROR(IF(INDEX('Impact Indicators - Section B'!D$37:D$176,MATCH($AR63,'Impact Indicators - Section B'!$I$37:$I$176,0))&lt;&gt;0,INDEX('Impact Indicators - Section B'!D$37:D$176,MATCH($AR63,'Impact Indicators - Section B'!$I$37:$I$176,0)),""),"")</f>
        <v/>
      </c>
      <c r="K63" s="663" t="str">
        <f>IFERROR(IF(INDEX('Impact Indicators - Section B'!F$37:F$176,MATCH($AR63,'Impact Indicators - Section B'!$I$37:$I$176,0))&lt;&gt;0,INDEX('Impact Indicators - Section B'!F$37:F$176,MATCH($AR63,'Impact Indicators - Section B'!$I$37:$I$176,0)),""),"")</f>
        <v/>
      </c>
      <c r="L63" s="665" t="str">
        <f>IFERROR(IF(INDEX('Impact Indicators - Section B'!G$37:G$176,MATCH($AR63,'Impact Indicators - Section B'!$I$37:$I$176,0))&lt;&gt;0,INDEX('Impact Indicators - Section B'!G$37:G$176,MATCH($AR63,'Impact Indicators - Section B'!$I$37:$I$176,0)),""),"")</f>
        <v/>
      </c>
      <c r="M63" s="667" t="str">
        <f>IFERROR(IF(INDEX('Impact Indicators - Section B'!H$37:H$176,MATCH($AR63,'Impact Indicators - Section B'!$I$37:$I$176,0))&lt;&gt;0,INDEX('Impact Indicators - Section B'!H$37:H$176,MATCH($AR63,'Impact Indicators - Section B'!$I$37:$I$176,0)),""),"")</f>
        <v/>
      </c>
      <c r="N63" s="325" t="str">
        <f>IFERROR(IF(INDEX('Impact Indicators - Section B'!D$37:D$176,MATCH($AS63,'Impact Indicators - Section B'!$I$37:$I$176,0))&lt;&gt;0,INDEX('Impact Indicators - Section B'!D$37:D$176,MATCH($AS63,'Impact Indicators - Section B'!$I$37:$I$176,0)),""),"")</f>
        <v/>
      </c>
      <c r="O63" s="663" t="str">
        <f>IFERROR(IF(INDEX('Impact Indicators - Section B'!F$37:F$176,MATCH($AS63,'Impact Indicators - Section B'!$I$37:$I$176,0))&lt;&gt;0,INDEX('Impact Indicators - Section B'!F$37:F$176,MATCH($AS63,'Impact Indicators - Section B'!$I$37:$I$176,0)),""),"")</f>
        <v/>
      </c>
      <c r="P63" s="665" t="str">
        <f>IFERROR(IF(INDEX('Impact Indicators - Section B'!G$37:G$176,MATCH($AS63,'Impact Indicators - Section B'!$I$37:$I$176,0))&lt;&gt;0,INDEX('Impact Indicators - Section B'!G$37:G$176,MATCH($AS63,'Impact Indicators - Section B'!$I$37:$I$176,0)),""),"")</f>
        <v/>
      </c>
      <c r="Q63" s="667" t="str">
        <f>IFERROR(IF(INDEX('Impact Indicators - Section B'!H$37:H$176,MATCH($AS63,'Impact Indicators - Section B'!$I$37:$I$176,0))&lt;&gt;0,INDEX('Impact Indicators - Section B'!H$37:H$176,MATCH($AS63,'Impact Indicators - Section B'!$I$37:$I$176,0)),""),"")</f>
        <v/>
      </c>
      <c r="R63" s="325" t="str">
        <f>IFERROR(IF(INDEX('Impact Indicators - Section B'!D$37:D$176,MATCH($AT63,'Impact Indicators - Section B'!$I$37:$I$176,0))&lt;&gt;0,INDEX('Impact Indicators - Section B'!D$37:D$176,MATCH($AT63,'Impact Indicators - Section B'!$I$37:$I$176,0)),""),"")</f>
        <v/>
      </c>
      <c r="S63" s="663" t="str">
        <f>IFERROR(IF(INDEX('Impact Indicators - Section B'!F$37:F$176,MATCH($AT63,'Impact Indicators - Section B'!$I$37:$I$176,0))&lt;&gt;0,INDEX('Impact Indicators - Section B'!F$37:F$176,MATCH($AT63,'Impact Indicators - Section B'!$I$37:$I$176,0)),""),"")</f>
        <v/>
      </c>
      <c r="T63" s="665" t="str">
        <f>IFERROR(IF(INDEX('Impact Indicators - Section B'!G$37:G$176,MATCH($AT63,'Impact Indicators - Section B'!$I$37:$I$176,0))&lt;&gt;0,INDEX('Impact Indicators - Section B'!G$37:G$176,MATCH($AT63,'Impact Indicators - Section B'!$I$37:$I$176,0)),""),"")</f>
        <v/>
      </c>
      <c r="U63" s="667" t="str">
        <f>IFERROR(IF(INDEX('Impact Indicators - Section B'!H$37:H$176,MATCH($AT63,'Impact Indicators - Section B'!$I$37:$I$176,0))&lt;&gt;0,INDEX('Impact Indicators - Section B'!H$37:H$176,MATCH($AT63,'Impact Indicators - Section B'!$I$37:$I$176,0)),""),"")</f>
        <v/>
      </c>
      <c r="V63" s="325" t="str">
        <f>IFERROR(IF(INDEX('Impact Indicators - Section B'!D$37:D$176,MATCH($AU63,'Impact Indicators - Section B'!$I$37:$I$176,0))&lt;&gt;0,INDEX('Impact Indicators - Section B'!D$37:D$176,MATCH($AU63,'Impact Indicators - Section B'!$I$37:$I$176,0)),""),"")</f>
        <v/>
      </c>
      <c r="W63" s="663" t="str">
        <f>IFERROR(IF(INDEX('Impact Indicators - Section B'!F$37:F$176,MATCH($AU63,'Impact Indicators - Section B'!$I$37:$I$176,0))&lt;&gt;0,INDEX('Impact Indicators - Section B'!F$37:F$176,MATCH($AU63,'Impact Indicators - Section B'!$I$37:$I$176,0)),""),"")</f>
        <v/>
      </c>
      <c r="X63" s="665" t="str">
        <f>IFERROR(IF(INDEX('Impact Indicators - Section B'!G$37:G$176,MATCH($AU63,'Impact Indicators - Section B'!$I$37:$I$176,0))&lt;&gt;0,INDEX('Impact Indicators - Section B'!G$37:G$176,MATCH($AU63,'Impact Indicators - Section B'!$I$37:$I$176,0)),""),"")</f>
        <v/>
      </c>
      <c r="Y63" s="667" t="str">
        <f>IFERROR(IF(INDEX('Impact Indicators - Section B'!H$37:H$176,MATCH($AU63,'Impact Indicators - Section B'!$I$37:$I$176,0))&lt;&gt;0,INDEX('Impact Indicators - Section B'!H$37:H$176,MATCH($AU63,'Impact Indicators - Section B'!$I$37:$I$176,0)),""),"")</f>
        <v/>
      </c>
      <c r="Z63" s="325" t="str">
        <f>IFERROR(IF(INDEX('Impact Indicators - Section B'!D$37:D$176,MATCH(#REF!,'Impact Indicators - Section B'!$I$37:$I$176,0))&lt;&gt;0,INDEX('Impact Indicators - Section B'!D$37:D$176,MATCH(#REF!,'Impact Indicators - Section B'!$I$37:$I$176,0)),""),"")</f>
        <v/>
      </c>
      <c r="AA63" s="663" t="str">
        <f>IFERROR(IF(INDEX('Impact Indicators - Section B'!F$37:F$176,MATCH($AV63,'Impact Indicators - Section B'!$I$37:$I$176,0))&lt;&gt;0,INDEX('Impact Indicators - Section B'!F$37:F$176,MATCH($AV63,'Impact Indicators - Section B'!$I$37:$I$176,0)),""),"")</f>
        <v/>
      </c>
      <c r="AB63" s="665" t="str">
        <f>IFERROR(IF(INDEX('Impact Indicators - Section B'!G$37:G$176,MATCH($AV63,'Impact Indicators - Section B'!$I$37:$I$176,0))&lt;&gt;0,INDEX('Impact Indicators - Section B'!G$37:G$176,MATCH($AV63,'Impact Indicators - Section B'!$I$37:$I$176,0)),""),"")</f>
        <v/>
      </c>
      <c r="AC63" s="667" t="str">
        <f>IFERROR(IF(INDEX('Impact Indicators - Section B'!H$37:H$176,MATCH($AV63,'Impact Indicators - Section B'!$I$37:$I$176,0))&lt;&gt;0,INDEX('Impact Indicators - Section B'!H$37:H$176,MATCH($AV63,'Impact Indicators - Section B'!$I$37:$I$176,0)),""),"")</f>
        <v/>
      </c>
      <c r="AD63" s="326"/>
      <c r="AE63" s="326"/>
      <c r="AF63" s="326"/>
      <c r="AG63" s="326"/>
      <c r="AH63" s="326"/>
      <c r="AI63" s="326"/>
      <c r="AJ63" s="326"/>
      <c r="AK63" s="326"/>
      <c r="AL63" s="326"/>
      <c r="AM63" s="669" t="str">
        <f>IFERROR(IF(INDEX('Impact Indicators - Section B'!R$9:R$33,MATCH($A63,'Impact Indicators - Section B'!$A$9:$A$33,0))&lt;&gt;0,INDEX('Impact Indicators - Section B'!R$9:R$33,MATCH($A63,'Impact Indicators - Section B'!$A$9:$A$33,0)),""),"")</f>
        <v/>
      </c>
      <c r="AN63" s="309"/>
      <c r="AO63" s="583"/>
      <c r="AP63" s="583"/>
      <c r="AQ63" s="583"/>
      <c r="AR63" s="610" t="str">
        <f t="shared" ref="AR63" si="35">CONCATENATE($A63,J$45)</f>
        <v>92017</v>
      </c>
      <c r="AS63" s="608" t="str">
        <f t="shared" ref="AS63" si="36">CONCATENATE($A63,N$45)</f>
        <v>92018</v>
      </c>
      <c r="AT63" s="608" t="str">
        <f t="shared" ref="AT63" si="37">CONCATENATE($A63,R$45)</f>
        <v>92019</v>
      </c>
      <c r="AU63" s="608" t="str">
        <f t="shared" ref="AU63" si="38">CONCATENATE($A63,V$45)</f>
        <v>92020</v>
      </c>
      <c r="AV63" s="608" t="str">
        <f t="shared" ref="AV63" si="39">CONCATENATE($A63,Z$45)</f>
        <v>92021</v>
      </c>
      <c r="AW63" s="342"/>
      <c r="AX63" s="342"/>
      <c r="AY63" s="342"/>
      <c r="AZ63" s="342"/>
      <c r="BA63" s="342"/>
    </row>
    <row r="64" spans="1:53" s="226" customFormat="1" ht="28.5" x14ac:dyDescent="0.45">
      <c r="A64" s="657"/>
      <c r="B64" s="657"/>
      <c r="C64" s="660"/>
      <c r="D64" s="660"/>
      <c r="E64" s="660"/>
      <c r="F64" s="660"/>
      <c r="G64" s="660"/>
      <c r="H64" s="660"/>
      <c r="I64" s="662"/>
      <c r="J64" s="332" t="str">
        <f>IFERROR(IF(INDEX('Impact Indicators - Section B'!E$37:E$176,MATCH($AR63,'Impact Indicators - Section B'!$I$37:$I$176,0))&lt;&gt;0,INDEX('Impact Indicators - Section B'!E$37:E$176,MATCH($AR63,'Impact Indicators - Section B'!$I$37:$I$176,0)),""),"")</f>
        <v/>
      </c>
      <c r="K64" s="664"/>
      <c r="L64" s="666"/>
      <c r="M64" s="668"/>
      <c r="N64" s="333" t="str">
        <f>IFERROR(IF(INDEX('Impact Indicators - Section B'!E$37:E$176,MATCH($AS63,'Impact Indicators - Section B'!$I$37:$I$176,0))&lt;&gt;0,INDEX('Impact Indicators - Section B'!E$37:E$176,MATCH($AS63,'Impact Indicators - Section B'!$I$37:$I$176,0)),""),"")</f>
        <v/>
      </c>
      <c r="O64" s="664"/>
      <c r="P64" s="666"/>
      <c r="Q64" s="668"/>
      <c r="R64" s="333" t="str">
        <f>IFERROR(IF(INDEX('Impact Indicators - Section B'!E$37:E$176,MATCH($AT63,'Impact Indicators - Section B'!$I$37:$I$176,0))&lt;&gt;0,INDEX('Impact Indicators - Section B'!E$37:E$176,MATCH($AT63,'Impact Indicators - Section B'!$I$37:$I$176,0)),""),"")</f>
        <v/>
      </c>
      <c r="S64" s="664"/>
      <c r="T64" s="666"/>
      <c r="U64" s="668"/>
      <c r="V64" s="333" t="str">
        <f>IFERROR(IF(INDEX('Impact Indicators - Section B'!E$37:E$176,MATCH($AU63,'Impact Indicators - Section B'!$I$37:$I$176,0))&lt;&gt;0,INDEX('Impact Indicators - Section B'!E$37:E$176,MATCH($AU63,'Impact Indicators - Section B'!$I$37:$I$176,0)),""),"")</f>
        <v/>
      </c>
      <c r="W64" s="664"/>
      <c r="X64" s="666"/>
      <c r="Y64" s="668"/>
      <c r="Z64" s="333" t="str">
        <f>IFERROR(IF(INDEX('Impact Indicators - Section B'!E$37:E$176,MATCH(#REF!,'Impact Indicators - Section B'!$I$37:$I$176,0))&lt;&gt;0,INDEX('Impact Indicators - Section B'!E$37:E$176,MATCH(#REF!,'Impact Indicators - Section B'!$I$37:$I$176,0)),""),"")</f>
        <v/>
      </c>
      <c r="AA64" s="664"/>
      <c r="AB64" s="666"/>
      <c r="AC64" s="668"/>
      <c r="AD64" s="326"/>
      <c r="AE64" s="326"/>
      <c r="AF64" s="326"/>
      <c r="AG64" s="326"/>
      <c r="AH64" s="326"/>
      <c r="AI64" s="326"/>
      <c r="AJ64" s="326"/>
      <c r="AK64" s="326"/>
      <c r="AL64" s="326"/>
      <c r="AM64" s="669"/>
      <c r="AN64" s="309"/>
      <c r="AO64" s="583"/>
      <c r="AP64" s="583"/>
      <c r="AQ64" s="583"/>
      <c r="AR64" s="610"/>
      <c r="AS64" s="608"/>
      <c r="AT64" s="608"/>
      <c r="AU64" s="608"/>
      <c r="AV64" s="608"/>
      <c r="AW64" s="342"/>
      <c r="AX64" s="342"/>
      <c r="AY64" s="342"/>
      <c r="AZ64" s="342"/>
      <c r="BA64" s="342"/>
    </row>
    <row r="65" spans="1:53" s="226" customFormat="1" ht="28.5" x14ac:dyDescent="0.45">
      <c r="A65" s="657">
        <v>10</v>
      </c>
      <c r="B65" s="657" t="str">
        <f>IFERROR(IF(INDEX('Impact Indicators - Section B'!B$9:B$33,MATCH($A65,'Impact Indicators - Section B'!$A$9:$A$33,0))&lt;&gt;0,INDEX('Impact Indicators - Section B'!B$9:B$33,MATCH($A65,'Impact Indicators - Section B'!$A$9:$A$33,0)),""),"")</f>
        <v/>
      </c>
      <c r="C65" s="660" t="str">
        <f>IFERROR(IF(INDEX('Impact Indicators - Section B'!C$9:C$33,MATCH($A65,'Impact Indicators - Section B'!$A$9:$A$33,0))&lt;&gt;0,INDEX('Impact Indicators - Section B'!C$9:C$33,MATCH($A65,'Impact Indicators - Section B'!$A$9:$A$33,0)),""),"")</f>
        <v/>
      </c>
      <c r="D65" s="660" t="str">
        <f>IFERROR(IF(INDEX('Impact Indicators - Section B'!D$9:D$33,MATCH($A65,'Impact Indicators - Section B'!$A$9:$A$33,0))&lt;&gt;0,INDEX('Impact Indicators - Section B'!D$9:D$33,MATCH($A65,'Impact Indicators - Section B'!$A$9:$A$33,0)),""),"")</f>
        <v/>
      </c>
      <c r="E65" s="660" t="str">
        <f>IFERROR(IF(INDEX('Impact Indicators - Section B'!E$9:E$33,MATCH($A65,'Impact Indicators - Section B'!$A$9:$A$33,0))&lt;&gt;0,INDEX('Impact Indicators - Section B'!E$9:E$33,MATCH($A65,'Impact Indicators - Section B'!$A$9:$A$33,0)),""),"")</f>
        <v/>
      </c>
      <c r="F65" s="660" t="str">
        <f>IFERROR(IF(INDEX('Impact Indicators - Section B'!F$9:F$33,MATCH($A65,'Impact Indicators - Section B'!$A$9:$A$33,0))&lt;&gt;0,INDEX('Impact Indicators - Section B'!F$9:F$33,MATCH($A65,'Impact Indicators - Section B'!$A$9:$A$33,0)),""),"")</f>
        <v/>
      </c>
      <c r="G65" s="660" t="str">
        <f>IFERROR(IF(INDEX('Impact Indicators - Section B'!G$9:G$33,MATCH($A65,'Impact Indicators - Section B'!$A$9:$A$33,0))&lt;&gt;0,INDEX('Impact Indicators - Section B'!G$9:G$33,MATCH($A65,'Impact Indicators - Section B'!$A$9:$A$33,0)),""),"")</f>
        <v/>
      </c>
      <c r="H65" s="660" t="str">
        <f>IFERROR(IF(INDEX('Impact Indicators - Section B'!H$9:H$33,MATCH($A65,'Impact Indicators - Section B'!$A$9:$A$33,0))&lt;&gt;0,INDEX('Impact Indicators - Section B'!H$9:H$33,MATCH($A65,'Impact Indicators - Section B'!$A$9:$A$33,0)),""),"")</f>
        <v/>
      </c>
      <c r="I65" s="662" t="str">
        <f>IFERROR(IF(INDEX('Impact Indicators - Section B'!Q$9:Q$33,MATCH($A65,'Impact Indicators - Section B'!$A$9:$A$33,0))&lt;&gt;0,INDEX('Impact Indicators - Section B'!Q$9:Q$33,MATCH($A65,'Impact Indicators - Section B'!$A$9:$A$33,0)),""),"")</f>
        <v/>
      </c>
      <c r="J65" s="331" t="str">
        <f>IFERROR(IF(INDEX('Impact Indicators - Section B'!D$37:D$176,MATCH($AR65,'Impact Indicators - Section B'!$I$37:$I$176,0))&lt;&gt;0,INDEX('Impact Indicators - Section B'!D$37:D$176,MATCH($AR65,'Impact Indicators - Section B'!$I$37:$I$176,0)),""),"")</f>
        <v/>
      </c>
      <c r="K65" s="663" t="str">
        <f>IFERROR(IF(INDEX('Impact Indicators - Section B'!F$37:F$176,MATCH($AR65,'Impact Indicators - Section B'!$I$37:$I$176,0))&lt;&gt;0,INDEX('Impact Indicators - Section B'!F$37:F$176,MATCH($AR65,'Impact Indicators - Section B'!$I$37:$I$176,0)),""),"")</f>
        <v/>
      </c>
      <c r="L65" s="665" t="str">
        <f>IFERROR(IF(INDEX('Impact Indicators - Section B'!G$37:G$176,MATCH($AR65,'Impact Indicators - Section B'!$I$37:$I$176,0))&lt;&gt;0,INDEX('Impact Indicators - Section B'!G$37:G$176,MATCH($AR65,'Impact Indicators - Section B'!$I$37:$I$176,0)),""),"")</f>
        <v/>
      </c>
      <c r="M65" s="667" t="str">
        <f>IFERROR(IF(INDEX('Impact Indicators - Section B'!H$37:H$176,MATCH($AR65,'Impact Indicators - Section B'!$I$37:$I$176,0))&lt;&gt;0,INDEX('Impact Indicators - Section B'!H$37:H$176,MATCH($AR65,'Impact Indicators - Section B'!$I$37:$I$176,0)),""),"")</f>
        <v/>
      </c>
      <c r="N65" s="325" t="str">
        <f>IFERROR(IF(INDEX('Impact Indicators - Section B'!D$37:D$176,MATCH($AS65,'Impact Indicators - Section B'!$I$37:$I$176,0))&lt;&gt;0,INDEX('Impact Indicators - Section B'!D$37:D$176,MATCH($AS65,'Impact Indicators - Section B'!$I$37:$I$176,0)),""),"")</f>
        <v/>
      </c>
      <c r="O65" s="663" t="str">
        <f>IFERROR(IF(INDEX('Impact Indicators - Section B'!F$37:F$176,MATCH($AS65,'Impact Indicators - Section B'!$I$37:$I$176,0))&lt;&gt;0,INDEX('Impact Indicators - Section B'!F$37:F$176,MATCH($AS65,'Impact Indicators - Section B'!$I$37:$I$176,0)),""),"")</f>
        <v/>
      </c>
      <c r="P65" s="665" t="str">
        <f>IFERROR(IF(INDEX('Impact Indicators - Section B'!G$37:G$176,MATCH($AS65,'Impact Indicators - Section B'!$I$37:$I$176,0))&lt;&gt;0,INDEX('Impact Indicators - Section B'!G$37:G$176,MATCH($AS65,'Impact Indicators - Section B'!$I$37:$I$176,0)),""),"")</f>
        <v/>
      </c>
      <c r="Q65" s="667" t="str">
        <f>IFERROR(IF(INDEX('Impact Indicators - Section B'!H$37:H$176,MATCH($AS65,'Impact Indicators - Section B'!$I$37:$I$176,0))&lt;&gt;0,INDEX('Impact Indicators - Section B'!H$37:H$176,MATCH($AS65,'Impact Indicators - Section B'!$I$37:$I$176,0)),""),"")</f>
        <v/>
      </c>
      <c r="R65" s="325" t="str">
        <f>IFERROR(IF(INDEX('Impact Indicators - Section B'!D$37:D$176,MATCH($AT65,'Impact Indicators - Section B'!$I$37:$I$176,0))&lt;&gt;0,INDEX('Impact Indicators - Section B'!D$37:D$176,MATCH($AT65,'Impact Indicators - Section B'!$I$37:$I$176,0)),""),"")</f>
        <v/>
      </c>
      <c r="S65" s="663" t="str">
        <f>IFERROR(IF(INDEX('Impact Indicators - Section B'!F$37:F$176,MATCH($AT65,'Impact Indicators - Section B'!$I$37:$I$176,0))&lt;&gt;0,INDEX('Impact Indicators - Section B'!F$37:F$176,MATCH($AT65,'Impact Indicators - Section B'!$I$37:$I$176,0)),""),"")</f>
        <v/>
      </c>
      <c r="T65" s="665" t="str">
        <f>IFERROR(IF(INDEX('Impact Indicators - Section B'!G$37:G$176,MATCH($AT65,'Impact Indicators - Section B'!$I$37:$I$176,0))&lt;&gt;0,INDEX('Impact Indicators - Section B'!G$37:G$176,MATCH($AT65,'Impact Indicators - Section B'!$I$37:$I$176,0)),""),"")</f>
        <v/>
      </c>
      <c r="U65" s="667" t="str">
        <f>IFERROR(IF(INDEX('Impact Indicators - Section B'!H$37:H$176,MATCH($AT65,'Impact Indicators - Section B'!$I$37:$I$176,0))&lt;&gt;0,INDEX('Impact Indicators - Section B'!H$37:H$176,MATCH($AT65,'Impact Indicators - Section B'!$I$37:$I$176,0)),""),"")</f>
        <v/>
      </c>
      <c r="V65" s="325" t="str">
        <f>IFERROR(IF(INDEX('Impact Indicators - Section B'!D$37:D$176,MATCH($AU65,'Impact Indicators - Section B'!$I$37:$I$176,0))&lt;&gt;0,INDEX('Impact Indicators - Section B'!D$37:D$176,MATCH($AU65,'Impact Indicators - Section B'!$I$37:$I$176,0)),""),"")</f>
        <v/>
      </c>
      <c r="W65" s="663" t="str">
        <f>IFERROR(IF(INDEX('Impact Indicators - Section B'!F$37:F$176,MATCH($AU65,'Impact Indicators - Section B'!$I$37:$I$176,0))&lt;&gt;0,INDEX('Impact Indicators - Section B'!F$37:F$176,MATCH($AU65,'Impact Indicators - Section B'!$I$37:$I$176,0)),""),"")</f>
        <v/>
      </c>
      <c r="X65" s="665" t="str">
        <f>IFERROR(IF(INDEX('Impact Indicators - Section B'!G$37:G$176,MATCH($AU65,'Impact Indicators - Section B'!$I$37:$I$176,0))&lt;&gt;0,INDEX('Impact Indicators - Section B'!G$37:G$176,MATCH($AU65,'Impact Indicators - Section B'!$I$37:$I$176,0)),""),"")</f>
        <v/>
      </c>
      <c r="Y65" s="667" t="str">
        <f>IFERROR(IF(INDEX('Impact Indicators - Section B'!H$37:H$176,MATCH($AU65,'Impact Indicators - Section B'!$I$37:$I$176,0))&lt;&gt;0,INDEX('Impact Indicators - Section B'!H$37:H$176,MATCH($AU65,'Impact Indicators - Section B'!$I$37:$I$176,0)),""),"")</f>
        <v/>
      </c>
      <c r="Z65" s="325" t="str">
        <f>IFERROR(IF(INDEX('Impact Indicators - Section B'!D$37:D$176,MATCH(#REF!,'Impact Indicators - Section B'!$I$37:$I$176,0))&lt;&gt;0,INDEX('Impact Indicators - Section B'!D$37:D$176,MATCH(#REF!,'Impact Indicators - Section B'!$I$37:$I$176,0)),""),"")</f>
        <v/>
      </c>
      <c r="AA65" s="663" t="str">
        <f>IFERROR(IF(INDEX('Impact Indicators - Section B'!F$37:F$176,MATCH($AV65,'Impact Indicators - Section B'!$I$37:$I$176,0))&lt;&gt;0,INDEX('Impact Indicators - Section B'!F$37:F$176,MATCH($AV65,'Impact Indicators - Section B'!$I$37:$I$176,0)),""),"")</f>
        <v/>
      </c>
      <c r="AB65" s="665" t="str">
        <f>IFERROR(IF(INDEX('Impact Indicators - Section B'!G$37:G$176,MATCH($AV65,'Impact Indicators - Section B'!$I$37:$I$176,0))&lt;&gt;0,INDEX('Impact Indicators - Section B'!G$37:G$176,MATCH($AV65,'Impact Indicators - Section B'!$I$37:$I$176,0)),""),"")</f>
        <v/>
      </c>
      <c r="AC65" s="667" t="str">
        <f>IFERROR(IF(INDEX('Impact Indicators - Section B'!H$37:H$176,MATCH($AV65,'Impact Indicators - Section B'!$I$37:$I$176,0))&lt;&gt;0,INDEX('Impact Indicators - Section B'!H$37:H$176,MATCH($AV65,'Impact Indicators - Section B'!$I$37:$I$176,0)),""),"")</f>
        <v/>
      </c>
      <c r="AD65" s="326"/>
      <c r="AE65" s="326"/>
      <c r="AF65" s="326"/>
      <c r="AG65" s="326"/>
      <c r="AH65" s="326"/>
      <c r="AI65" s="326"/>
      <c r="AJ65" s="326"/>
      <c r="AK65" s="326"/>
      <c r="AL65" s="326"/>
      <c r="AM65" s="669" t="str">
        <f>IFERROR(IF(INDEX('Impact Indicators - Section B'!R$9:R$33,MATCH($A65,'Impact Indicators - Section B'!$A$9:$A$33,0))&lt;&gt;0,INDEX('Impact Indicators - Section B'!R$9:R$33,MATCH($A65,'Impact Indicators - Section B'!$A$9:$A$33,0)),""),"")</f>
        <v/>
      </c>
      <c r="AN65" s="309"/>
      <c r="AO65" s="583"/>
      <c r="AP65" s="583"/>
      <c r="AQ65" s="583"/>
      <c r="AR65" s="610" t="str">
        <f t="shared" ref="AR65" si="40">CONCATENATE($A65,J$45)</f>
        <v>102017</v>
      </c>
      <c r="AS65" s="608" t="str">
        <f t="shared" ref="AS65" si="41">CONCATENATE($A65,N$45)</f>
        <v>102018</v>
      </c>
      <c r="AT65" s="608" t="str">
        <f t="shared" ref="AT65" si="42">CONCATENATE($A65,R$45)</f>
        <v>102019</v>
      </c>
      <c r="AU65" s="608" t="str">
        <f t="shared" ref="AU65" si="43">CONCATENATE($A65,V$45)</f>
        <v>102020</v>
      </c>
      <c r="AV65" s="608" t="str">
        <f t="shared" ref="AV65" si="44">CONCATENATE($A65,Z$45)</f>
        <v>102021</v>
      </c>
      <c r="AW65" s="342"/>
      <c r="AX65" s="342"/>
      <c r="AY65" s="342"/>
      <c r="AZ65" s="342"/>
      <c r="BA65" s="342"/>
    </row>
    <row r="66" spans="1:53" s="226" customFormat="1" ht="28.5" x14ac:dyDescent="0.45">
      <c r="A66" s="657"/>
      <c r="B66" s="657"/>
      <c r="C66" s="660"/>
      <c r="D66" s="660"/>
      <c r="E66" s="660"/>
      <c r="F66" s="660"/>
      <c r="G66" s="660"/>
      <c r="H66" s="660"/>
      <c r="I66" s="662"/>
      <c r="J66" s="334" t="str">
        <f>IFERROR(IF(INDEX('Impact Indicators - Section B'!E$37:E$176,MATCH($AR65,'Impact Indicators - Section B'!$I$37:$I$176,0))&lt;&gt;0,INDEX('Impact Indicators - Section B'!E$37:E$176,MATCH($AR65,'Impact Indicators - Section B'!$I$37:$I$176,0)),""),"")</f>
        <v/>
      </c>
      <c r="K66" s="664"/>
      <c r="L66" s="666"/>
      <c r="M66" s="668"/>
      <c r="N66" s="335" t="str">
        <f>IFERROR(IF(INDEX('Impact Indicators - Section B'!E$37:E$176,MATCH($AS65,'Impact Indicators - Section B'!$I$37:$I$176,0))&lt;&gt;0,INDEX('Impact Indicators - Section B'!E$37:E$176,MATCH($AS65,'Impact Indicators - Section B'!$I$37:$I$176,0)),""),"")</f>
        <v/>
      </c>
      <c r="O66" s="664"/>
      <c r="P66" s="666"/>
      <c r="Q66" s="668"/>
      <c r="R66" s="335" t="str">
        <f>IFERROR(IF(INDEX('Impact Indicators - Section B'!E$37:E$176,MATCH($AT65,'Impact Indicators - Section B'!$I$37:$I$176,0))&lt;&gt;0,INDEX('Impact Indicators - Section B'!E$37:E$176,MATCH($AT65,'Impact Indicators - Section B'!$I$37:$I$176,0)),""),"")</f>
        <v/>
      </c>
      <c r="S66" s="664"/>
      <c r="T66" s="666"/>
      <c r="U66" s="668"/>
      <c r="V66" s="335" t="str">
        <f>IFERROR(IF(INDEX('Impact Indicators - Section B'!E$37:E$176,MATCH($AU65,'Impact Indicators - Section B'!$I$37:$I$176,0))&lt;&gt;0,INDEX('Impact Indicators - Section B'!E$37:E$176,MATCH($AU65,'Impact Indicators - Section B'!$I$37:$I$176,0)),""),"")</f>
        <v/>
      </c>
      <c r="W66" s="664"/>
      <c r="X66" s="666"/>
      <c r="Y66" s="668"/>
      <c r="Z66" s="335" t="str">
        <f>IFERROR(IF(INDEX('Impact Indicators - Section B'!E$37:E$176,MATCH(#REF!,'Impact Indicators - Section B'!$I$37:$I$176,0))&lt;&gt;0,INDEX('Impact Indicators - Section B'!E$37:E$176,MATCH(#REF!,'Impact Indicators - Section B'!$I$37:$I$176,0)),""),"")</f>
        <v/>
      </c>
      <c r="AA66" s="664"/>
      <c r="AB66" s="666"/>
      <c r="AC66" s="668"/>
      <c r="AD66" s="326"/>
      <c r="AE66" s="326"/>
      <c r="AF66" s="326"/>
      <c r="AG66" s="326"/>
      <c r="AH66" s="326"/>
      <c r="AI66" s="326"/>
      <c r="AJ66" s="326"/>
      <c r="AK66" s="326"/>
      <c r="AL66" s="326"/>
      <c r="AM66" s="669"/>
      <c r="AN66" s="309"/>
      <c r="AO66" s="583"/>
      <c r="AP66" s="583"/>
      <c r="AQ66" s="583"/>
      <c r="AR66" s="610"/>
      <c r="AS66" s="608"/>
      <c r="AT66" s="608"/>
      <c r="AU66" s="608"/>
      <c r="AV66" s="608"/>
      <c r="AW66" s="342"/>
      <c r="AX66" s="342"/>
      <c r="AY66" s="342"/>
      <c r="AZ66" s="342"/>
      <c r="BA66" s="342"/>
    </row>
    <row r="67" spans="1:53" s="226" customFormat="1" ht="28.5" x14ac:dyDescent="0.45">
      <c r="A67" s="657">
        <v>11</v>
      </c>
      <c r="B67" s="657" t="str">
        <f>IFERROR(IF(INDEX('Impact Indicators - Section B'!B$9:B$33,MATCH($A67,'Impact Indicators - Section B'!$A$9:$A$33,0))&lt;&gt;0,INDEX('Impact Indicators - Section B'!B$9:B$33,MATCH($A67,'Impact Indicators - Section B'!$A$9:$A$33,0)),""),"")</f>
        <v/>
      </c>
      <c r="C67" s="660" t="str">
        <f>IFERROR(IF(INDEX('Impact Indicators - Section B'!C$9:C$33,MATCH($A67,'Impact Indicators - Section B'!$A$9:$A$33,0))&lt;&gt;0,INDEX('Impact Indicators - Section B'!C$9:C$33,MATCH($A67,'Impact Indicators - Section B'!$A$9:$A$33,0)),""),"")</f>
        <v/>
      </c>
      <c r="D67" s="660" t="str">
        <f>IFERROR(IF(INDEX('Impact Indicators - Section B'!D$9:D$33,MATCH($A67,'Impact Indicators - Section B'!$A$9:$A$33,0))&lt;&gt;0,INDEX('Impact Indicators - Section B'!D$9:D$33,MATCH($A67,'Impact Indicators - Section B'!$A$9:$A$33,0)),""),"")</f>
        <v/>
      </c>
      <c r="E67" s="660" t="str">
        <f>IFERROR(IF(INDEX('Impact Indicators - Section B'!E$9:E$33,MATCH($A67,'Impact Indicators - Section B'!$A$9:$A$33,0))&lt;&gt;0,INDEX('Impact Indicators - Section B'!E$9:E$33,MATCH($A67,'Impact Indicators - Section B'!$A$9:$A$33,0)),""),"")</f>
        <v/>
      </c>
      <c r="F67" s="660" t="str">
        <f>IFERROR(IF(INDEX('Impact Indicators - Section B'!F$9:F$33,MATCH($A67,'Impact Indicators - Section B'!$A$9:$A$33,0))&lt;&gt;0,INDEX('Impact Indicators - Section B'!F$9:F$33,MATCH($A67,'Impact Indicators - Section B'!$A$9:$A$33,0)),""),"")</f>
        <v/>
      </c>
      <c r="G67" s="660" t="str">
        <f>IFERROR(IF(INDEX('Impact Indicators - Section B'!G$9:G$33,MATCH($A67,'Impact Indicators - Section B'!$A$9:$A$33,0))&lt;&gt;0,INDEX('Impact Indicators - Section B'!G$9:G$33,MATCH($A67,'Impact Indicators - Section B'!$A$9:$A$33,0)),""),"")</f>
        <v/>
      </c>
      <c r="H67" s="660" t="str">
        <f>IFERROR(IF(INDEX('Impact Indicators - Section B'!H$9:H$33,MATCH($A67,'Impact Indicators - Section B'!$A$9:$A$33,0))&lt;&gt;0,INDEX('Impact Indicators - Section B'!H$9:H$33,MATCH($A67,'Impact Indicators - Section B'!$A$9:$A$33,0)),""),"")</f>
        <v/>
      </c>
      <c r="I67" s="662" t="str">
        <f>IFERROR(IF(INDEX('Impact Indicators - Section B'!Q$9:Q$33,MATCH($A67,'Impact Indicators - Section B'!$A$9:$A$33,0))&lt;&gt;0,INDEX('Impact Indicators - Section B'!Q$9:Q$33,MATCH($A67,'Impact Indicators - Section B'!$A$9:$A$33,0)),""),"")</f>
        <v/>
      </c>
      <c r="J67" s="331" t="str">
        <f>IFERROR(IF(INDEX('Impact Indicators - Section B'!D$37:D$176,MATCH($AR67,'Impact Indicators - Section B'!$I$37:$I$176,0))&lt;&gt;0,INDEX('Impact Indicators - Section B'!D$37:D$176,MATCH($AR67,'Impact Indicators - Section B'!$I$37:$I$176,0)),""),"")</f>
        <v/>
      </c>
      <c r="K67" s="663" t="str">
        <f>IFERROR(IF(INDEX('Impact Indicators - Section B'!F$37:F$176,MATCH($AR67,'Impact Indicators - Section B'!$I$37:$I$176,0))&lt;&gt;0,INDEX('Impact Indicators - Section B'!F$37:F$176,MATCH($AR67,'Impact Indicators - Section B'!$I$37:$I$176,0)),""),"")</f>
        <v/>
      </c>
      <c r="L67" s="665" t="str">
        <f>IFERROR(IF(INDEX('Impact Indicators - Section B'!G$37:G$176,MATCH($AR67,'Impact Indicators - Section B'!$I$37:$I$176,0))&lt;&gt;0,INDEX('Impact Indicators - Section B'!G$37:G$176,MATCH($AR67,'Impact Indicators - Section B'!$I$37:$I$176,0)),""),"")</f>
        <v/>
      </c>
      <c r="M67" s="667" t="str">
        <f>IFERROR(IF(INDEX('Impact Indicators - Section B'!H$37:H$176,MATCH($AR67,'Impact Indicators - Section B'!$I$37:$I$176,0))&lt;&gt;0,INDEX('Impact Indicators - Section B'!H$37:H$176,MATCH($AR67,'Impact Indicators - Section B'!$I$37:$I$176,0)),""),"")</f>
        <v/>
      </c>
      <c r="N67" s="325" t="str">
        <f>IFERROR(IF(INDEX('Impact Indicators - Section B'!D$37:D$176,MATCH($AS67,'Impact Indicators - Section B'!$I$37:$I$176,0))&lt;&gt;0,INDEX('Impact Indicators - Section B'!D$37:D$176,MATCH($AS67,'Impact Indicators - Section B'!$I$37:$I$176,0)),""),"")</f>
        <v/>
      </c>
      <c r="O67" s="663" t="str">
        <f>IFERROR(IF(INDEX('Impact Indicators - Section B'!F$37:F$176,MATCH($AS67,'Impact Indicators - Section B'!$I$37:$I$176,0))&lt;&gt;0,INDEX('Impact Indicators - Section B'!F$37:F$176,MATCH($AS67,'Impact Indicators - Section B'!$I$37:$I$176,0)),""),"")</f>
        <v/>
      </c>
      <c r="P67" s="665" t="str">
        <f>IFERROR(IF(INDEX('Impact Indicators - Section B'!G$37:G$176,MATCH($AS67,'Impact Indicators - Section B'!$I$37:$I$176,0))&lt;&gt;0,INDEX('Impact Indicators - Section B'!G$37:G$176,MATCH($AS67,'Impact Indicators - Section B'!$I$37:$I$176,0)),""),"")</f>
        <v/>
      </c>
      <c r="Q67" s="667" t="str">
        <f>IFERROR(IF(INDEX('Impact Indicators - Section B'!H$37:H$176,MATCH($AS67,'Impact Indicators - Section B'!$I$37:$I$176,0))&lt;&gt;0,INDEX('Impact Indicators - Section B'!H$37:H$176,MATCH($AS67,'Impact Indicators - Section B'!$I$37:$I$176,0)),""),"")</f>
        <v/>
      </c>
      <c r="R67" s="325" t="str">
        <f>IFERROR(IF(INDEX('Impact Indicators - Section B'!D$37:D$176,MATCH($AT67,'Impact Indicators - Section B'!$I$37:$I$176,0))&lt;&gt;0,INDEX('Impact Indicators - Section B'!D$37:D$176,MATCH($AT67,'Impact Indicators - Section B'!$I$37:$I$176,0)),""),"")</f>
        <v/>
      </c>
      <c r="S67" s="663" t="str">
        <f>IFERROR(IF(INDEX('Impact Indicators - Section B'!F$37:F$176,MATCH($AT67,'Impact Indicators - Section B'!$I$37:$I$176,0))&lt;&gt;0,INDEX('Impact Indicators - Section B'!F$37:F$176,MATCH($AT67,'Impact Indicators - Section B'!$I$37:$I$176,0)),""),"")</f>
        <v/>
      </c>
      <c r="T67" s="665" t="str">
        <f>IFERROR(IF(INDEX('Impact Indicators - Section B'!G$37:G$176,MATCH($AT67,'Impact Indicators - Section B'!$I$37:$I$176,0))&lt;&gt;0,INDEX('Impact Indicators - Section B'!G$37:G$176,MATCH($AT67,'Impact Indicators - Section B'!$I$37:$I$176,0)),""),"")</f>
        <v/>
      </c>
      <c r="U67" s="667" t="str">
        <f>IFERROR(IF(INDEX('Impact Indicators - Section B'!H$37:H$176,MATCH($AT67,'Impact Indicators - Section B'!$I$37:$I$176,0))&lt;&gt;0,INDEX('Impact Indicators - Section B'!H$37:H$176,MATCH($AT67,'Impact Indicators - Section B'!$I$37:$I$176,0)),""),"")</f>
        <v/>
      </c>
      <c r="V67" s="325" t="str">
        <f>IFERROR(IF(INDEX('Impact Indicators - Section B'!D$37:D$176,MATCH($AU67,'Impact Indicators - Section B'!$I$37:$I$176,0))&lt;&gt;0,INDEX('Impact Indicators - Section B'!D$37:D$176,MATCH($AU67,'Impact Indicators - Section B'!$I$37:$I$176,0)),""),"")</f>
        <v/>
      </c>
      <c r="W67" s="663" t="str">
        <f>IFERROR(IF(INDEX('Impact Indicators - Section B'!F$37:F$176,MATCH($AU67,'Impact Indicators - Section B'!$I$37:$I$176,0))&lt;&gt;0,INDEX('Impact Indicators - Section B'!F$37:F$176,MATCH($AU67,'Impact Indicators - Section B'!$I$37:$I$176,0)),""),"")</f>
        <v/>
      </c>
      <c r="X67" s="665" t="str">
        <f>IFERROR(IF(INDEX('Impact Indicators - Section B'!G$37:G$176,MATCH($AU67,'Impact Indicators - Section B'!$I$37:$I$176,0))&lt;&gt;0,INDEX('Impact Indicators - Section B'!G$37:G$176,MATCH($AU67,'Impact Indicators - Section B'!$I$37:$I$176,0)),""),"")</f>
        <v/>
      </c>
      <c r="Y67" s="667" t="str">
        <f>IFERROR(IF(INDEX('Impact Indicators - Section B'!H$37:H$176,MATCH($AU67,'Impact Indicators - Section B'!$I$37:$I$176,0))&lt;&gt;0,INDEX('Impact Indicators - Section B'!H$37:H$176,MATCH($AU67,'Impact Indicators - Section B'!$I$37:$I$176,0)),""),"")</f>
        <v/>
      </c>
      <c r="Z67" s="325" t="str">
        <f>IFERROR(IF(INDEX('Impact Indicators - Section B'!D$37:D$176,MATCH(#REF!,'Impact Indicators - Section B'!$I$37:$I$176,0))&lt;&gt;0,INDEX('Impact Indicators - Section B'!D$37:D$176,MATCH(#REF!,'Impact Indicators - Section B'!$I$37:$I$176,0)),""),"")</f>
        <v/>
      </c>
      <c r="AA67" s="663" t="str">
        <f>IFERROR(IF(INDEX('Impact Indicators - Section B'!F$37:F$176,MATCH($AV67,'Impact Indicators - Section B'!$I$37:$I$176,0))&lt;&gt;0,INDEX('Impact Indicators - Section B'!F$37:F$176,MATCH($AV67,'Impact Indicators - Section B'!$I$37:$I$176,0)),""),"")</f>
        <v/>
      </c>
      <c r="AB67" s="665" t="str">
        <f>IFERROR(IF(INDEX('Impact Indicators - Section B'!G$37:G$176,MATCH($AV67,'Impact Indicators - Section B'!$I$37:$I$176,0))&lt;&gt;0,INDEX('Impact Indicators - Section B'!G$37:G$176,MATCH($AV67,'Impact Indicators - Section B'!$I$37:$I$176,0)),""),"")</f>
        <v/>
      </c>
      <c r="AC67" s="667" t="str">
        <f>IFERROR(IF(INDEX('Impact Indicators - Section B'!H$37:H$176,MATCH($AV67,'Impact Indicators - Section B'!$I$37:$I$176,0))&lt;&gt;0,INDEX('Impact Indicators - Section B'!H$37:H$176,MATCH($AV67,'Impact Indicators - Section B'!$I$37:$I$176,0)),""),"")</f>
        <v/>
      </c>
      <c r="AD67" s="326"/>
      <c r="AE67" s="326"/>
      <c r="AF67" s="326"/>
      <c r="AG67" s="326"/>
      <c r="AH67" s="326"/>
      <c r="AI67" s="326"/>
      <c r="AJ67" s="326"/>
      <c r="AK67" s="326"/>
      <c r="AL67" s="326"/>
      <c r="AM67" s="669" t="str">
        <f>IFERROR(IF(INDEX('Impact Indicators - Section B'!R$9:R$33,MATCH($A67,'Impact Indicators - Section B'!$A$9:$A$33,0))&lt;&gt;0,INDEX('Impact Indicators - Section B'!R$9:R$33,MATCH($A67,'Impact Indicators - Section B'!$A$9:$A$33,0)),""),"")</f>
        <v/>
      </c>
      <c r="AN67" s="309"/>
      <c r="AO67" s="583"/>
      <c r="AP67" s="583"/>
      <c r="AQ67" s="583"/>
      <c r="AR67" s="610" t="str">
        <f t="shared" ref="AR67" si="45">CONCATENATE($A67,J$45)</f>
        <v>112017</v>
      </c>
      <c r="AS67" s="608" t="str">
        <f t="shared" ref="AS67" si="46">CONCATENATE($A67,N$45)</f>
        <v>112018</v>
      </c>
      <c r="AT67" s="608" t="str">
        <f t="shared" ref="AT67" si="47">CONCATENATE($A67,R$45)</f>
        <v>112019</v>
      </c>
      <c r="AU67" s="608" t="str">
        <f t="shared" ref="AU67" si="48">CONCATENATE($A67,V$45)</f>
        <v>112020</v>
      </c>
      <c r="AV67" s="608" t="str">
        <f t="shared" ref="AV67" si="49">CONCATENATE($A67,Z$45)</f>
        <v>112021</v>
      </c>
      <c r="AW67" s="342"/>
      <c r="AX67" s="342"/>
      <c r="AY67" s="342"/>
      <c r="AZ67" s="342"/>
      <c r="BA67" s="342"/>
    </row>
    <row r="68" spans="1:53" s="226" customFormat="1" ht="28.5" x14ac:dyDescent="0.45">
      <c r="A68" s="657"/>
      <c r="B68" s="657"/>
      <c r="C68" s="660"/>
      <c r="D68" s="660"/>
      <c r="E68" s="660"/>
      <c r="F68" s="660"/>
      <c r="G68" s="660"/>
      <c r="H68" s="660"/>
      <c r="I68" s="662"/>
      <c r="J68" s="332" t="str">
        <f>IFERROR(IF(INDEX('Impact Indicators - Section B'!E$37:E$176,MATCH($AR67,'Impact Indicators - Section B'!$I$37:$I$176,0))&lt;&gt;0,INDEX('Impact Indicators - Section B'!E$37:E$176,MATCH($AR67,'Impact Indicators - Section B'!$I$37:$I$176,0)),""),"")</f>
        <v/>
      </c>
      <c r="K68" s="664"/>
      <c r="L68" s="666"/>
      <c r="M68" s="668"/>
      <c r="N68" s="333" t="str">
        <f>IFERROR(IF(INDEX('Impact Indicators - Section B'!E$37:E$176,MATCH($AS67,'Impact Indicators - Section B'!$I$37:$I$176,0))&lt;&gt;0,INDEX('Impact Indicators - Section B'!E$37:E$176,MATCH($AS67,'Impact Indicators - Section B'!$I$37:$I$176,0)),""),"")</f>
        <v/>
      </c>
      <c r="O68" s="664"/>
      <c r="P68" s="666"/>
      <c r="Q68" s="668"/>
      <c r="R68" s="333" t="str">
        <f>IFERROR(IF(INDEX('Impact Indicators - Section B'!E$37:E$176,MATCH($AT67,'Impact Indicators - Section B'!$I$37:$I$176,0))&lt;&gt;0,INDEX('Impact Indicators - Section B'!E$37:E$176,MATCH($AT67,'Impact Indicators - Section B'!$I$37:$I$176,0)),""),"")</f>
        <v/>
      </c>
      <c r="S68" s="664"/>
      <c r="T68" s="666"/>
      <c r="U68" s="668"/>
      <c r="V68" s="333" t="str">
        <f>IFERROR(IF(INDEX('Impact Indicators - Section B'!E$37:E$176,MATCH($AU67,'Impact Indicators - Section B'!$I$37:$I$176,0))&lt;&gt;0,INDEX('Impact Indicators - Section B'!E$37:E$176,MATCH($AU67,'Impact Indicators - Section B'!$I$37:$I$176,0)),""),"")</f>
        <v/>
      </c>
      <c r="W68" s="664"/>
      <c r="X68" s="666"/>
      <c r="Y68" s="668"/>
      <c r="Z68" s="333" t="str">
        <f>IFERROR(IF(INDEX('Impact Indicators - Section B'!E$37:E$176,MATCH(#REF!,'Impact Indicators - Section B'!$I$37:$I$176,0))&lt;&gt;0,INDEX('Impact Indicators - Section B'!E$37:E$176,MATCH(#REF!,'Impact Indicators - Section B'!$I$37:$I$176,0)),""),"")</f>
        <v/>
      </c>
      <c r="AA68" s="664"/>
      <c r="AB68" s="666"/>
      <c r="AC68" s="668"/>
      <c r="AD68" s="326"/>
      <c r="AE68" s="326"/>
      <c r="AF68" s="326"/>
      <c r="AG68" s="326"/>
      <c r="AH68" s="326"/>
      <c r="AI68" s="326"/>
      <c r="AJ68" s="326"/>
      <c r="AK68" s="326"/>
      <c r="AL68" s="326"/>
      <c r="AM68" s="669"/>
      <c r="AN68" s="309"/>
      <c r="AO68" s="583"/>
      <c r="AP68" s="583"/>
      <c r="AQ68" s="583"/>
      <c r="AR68" s="610"/>
      <c r="AS68" s="608"/>
      <c r="AT68" s="608"/>
      <c r="AU68" s="608"/>
      <c r="AV68" s="608"/>
      <c r="AW68" s="342"/>
      <c r="AX68" s="342"/>
      <c r="AY68" s="342"/>
      <c r="AZ68" s="342"/>
      <c r="BA68" s="342"/>
    </row>
    <row r="69" spans="1:53" s="226" customFormat="1" ht="28.5" x14ac:dyDescent="0.45">
      <c r="A69" s="657">
        <v>12</v>
      </c>
      <c r="B69" s="657" t="str">
        <f>IFERROR(IF(INDEX('Impact Indicators - Section B'!B$9:B$33,MATCH($A69,'Impact Indicators - Section B'!$A$9:$A$33,0))&lt;&gt;0,INDEX('Impact Indicators - Section B'!B$9:B$33,MATCH($A69,'Impact Indicators - Section B'!$A$9:$A$33,0)),""),"")</f>
        <v/>
      </c>
      <c r="C69" s="660" t="str">
        <f>IFERROR(IF(INDEX('Impact Indicators - Section B'!C$9:C$33,MATCH($A69,'Impact Indicators - Section B'!$A$9:$A$33,0))&lt;&gt;0,INDEX('Impact Indicators - Section B'!C$9:C$33,MATCH($A69,'Impact Indicators - Section B'!$A$9:$A$33,0)),""),"")</f>
        <v/>
      </c>
      <c r="D69" s="660" t="str">
        <f>IFERROR(IF(INDEX('Impact Indicators - Section B'!D$9:D$33,MATCH($A69,'Impact Indicators - Section B'!$A$9:$A$33,0))&lt;&gt;0,INDEX('Impact Indicators - Section B'!D$9:D$33,MATCH($A69,'Impact Indicators - Section B'!$A$9:$A$33,0)),""),"")</f>
        <v/>
      </c>
      <c r="E69" s="660" t="str">
        <f>IFERROR(IF(INDEX('Impact Indicators - Section B'!E$9:E$33,MATCH($A69,'Impact Indicators - Section B'!$A$9:$A$33,0))&lt;&gt;0,INDEX('Impact Indicators - Section B'!E$9:E$33,MATCH($A69,'Impact Indicators - Section B'!$A$9:$A$33,0)),""),"")</f>
        <v/>
      </c>
      <c r="F69" s="660" t="str">
        <f>IFERROR(IF(INDEX('Impact Indicators - Section B'!F$9:F$33,MATCH($A69,'Impact Indicators - Section B'!$A$9:$A$33,0))&lt;&gt;0,INDEX('Impact Indicators - Section B'!F$9:F$33,MATCH($A69,'Impact Indicators - Section B'!$A$9:$A$33,0)),""),"")</f>
        <v/>
      </c>
      <c r="G69" s="660" t="str">
        <f>IFERROR(IF(INDEX('Impact Indicators - Section B'!G$9:G$33,MATCH($A69,'Impact Indicators - Section B'!$A$9:$A$33,0))&lt;&gt;0,INDEX('Impact Indicators - Section B'!G$9:G$33,MATCH($A69,'Impact Indicators - Section B'!$A$9:$A$33,0)),""),"")</f>
        <v/>
      </c>
      <c r="H69" s="660" t="str">
        <f>IFERROR(IF(INDEX('Impact Indicators - Section B'!H$9:H$33,MATCH($A69,'Impact Indicators - Section B'!$A$9:$A$33,0))&lt;&gt;0,INDEX('Impact Indicators - Section B'!H$9:H$33,MATCH($A69,'Impact Indicators - Section B'!$A$9:$A$33,0)),""),"")</f>
        <v/>
      </c>
      <c r="I69" s="662" t="str">
        <f>IFERROR(IF(INDEX('Impact Indicators - Section B'!Q$9:Q$33,MATCH($A69,'Impact Indicators - Section B'!$A$9:$A$33,0))&lt;&gt;0,INDEX('Impact Indicators - Section B'!Q$9:Q$33,MATCH($A69,'Impact Indicators - Section B'!$A$9:$A$33,0)),""),"")</f>
        <v/>
      </c>
      <c r="J69" s="331" t="str">
        <f>IFERROR(IF(INDEX('Impact Indicators - Section B'!D$37:D$176,MATCH($AR69,'Impact Indicators - Section B'!$I$37:$I$176,0))&lt;&gt;0,INDEX('Impact Indicators - Section B'!D$37:D$176,MATCH($AR69,'Impact Indicators - Section B'!$I$37:$I$176,0)),""),"")</f>
        <v/>
      </c>
      <c r="K69" s="663" t="str">
        <f>IFERROR(IF(INDEX('Impact Indicators - Section B'!F$37:F$176,MATCH($AR69,'Impact Indicators - Section B'!$I$37:$I$176,0))&lt;&gt;0,INDEX('Impact Indicators - Section B'!F$37:F$176,MATCH($AR69,'Impact Indicators - Section B'!$I$37:$I$176,0)),""),"")</f>
        <v/>
      </c>
      <c r="L69" s="665" t="str">
        <f>IFERROR(IF(INDEX('Impact Indicators - Section B'!G$37:G$176,MATCH($AR69,'Impact Indicators - Section B'!$I$37:$I$176,0))&lt;&gt;0,INDEX('Impact Indicators - Section B'!G$37:G$176,MATCH($AR69,'Impact Indicators - Section B'!$I$37:$I$176,0)),""),"")</f>
        <v/>
      </c>
      <c r="M69" s="667" t="str">
        <f>IFERROR(IF(INDEX('Impact Indicators - Section B'!H$37:H$176,MATCH($AR69,'Impact Indicators - Section B'!$I$37:$I$176,0))&lt;&gt;0,INDEX('Impact Indicators - Section B'!H$37:H$176,MATCH($AR69,'Impact Indicators - Section B'!$I$37:$I$176,0)),""),"")</f>
        <v/>
      </c>
      <c r="N69" s="325" t="str">
        <f>IFERROR(IF(INDEX('Impact Indicators - Section B'!D$37:D$176,MATCH($AS69,'Impact Indicators - Section B'!$I$37:$I$176,0))&lt;&gt;0,INDEX('Impact Indicators - Section B'!D$37:D$176,MATCH($AS69,'Impact Indicators - Section B'!$I$37:$I$176,0)),""),"")</f>
        <v/>
      </c>
      <c r="O69" s="663" t="str">
        <f>IFERROR(IF(INDEX('Impact Indicators - Section B'!F$37:F$176,MATCH($AS69,'Impact Indicators - Section B'!$I$37:$I$176,0))&lt;&gt;0,INDEX('Impact Indicators - Section B'!F$37:F$176,MATCH($AS69,'Impact Indicators - Section B'!$I$37:$I$176,0)),""),"")</f>
        <v/>
      </c>
      <c r="P69" s="665" t="str">
        <f>IFERROR(IF(INDEX('Impact Indicators - Section B'!G$37:G$176,MATCH($AS69,'Impact Indicators - Section B'!$I$37:$I$176,0))&lt;&gt;0,INDEX('Impact Indicators - Section B'!G$37:G$176,MATCH($AS69,'Impact Indicators - Section B'!$I$37:$I$176,0)),""),"")</f>
        <v/>
      </c>
      <c r="Q69" s="667" t="str">
        <f>IFERROR(IF(INDEX('Impact Indicators - Section B'!H$37:H$176,MATCH($AS69,'Impact Indicators - Section B'!$I$37:$I$176,0))&lt;&gt;0,INDEX('Impact Indicators - Section B'!H$37:H$176,MATCH($AS69,'Impact Indicators - Section B'!$I$37:$I$176,0)),""),"")</f>
        <v/>
      </c>
      <c r="R69" s="325" t="str">
        <f>IFERROR(IF(INDEX('Impact Indicators - Section B'!D$37:D$176,MATCH($AT69,'Impact Indicators - Section B'!$I$37:$I$176,0))&lt;&gt;0,INDEX('Impact Indicators - Section B'!D$37:D$176,MATCH($AT69,'Impact Indicators - Section B'!$I$37:$I$176,0)),""),"")</f>
        <v/>
      </c>
      <c r="S69" s="663" t="str">
        <f>IFERROR(IF(INDEX('Impact Indicators - Section B'!F$37:F$176,MATCH($AT69,'Impact Indicators - Section B'!$I$37:$I$176,0))&lt;&gt;0,INDEX('Impact Indicators - Section B'!F$37:F$176,MATCH($AT69,'Impact Indicators - Section B'!$I$37:$I$176,0)),""),"")</f>
        <v/>
      </c>
      <c r="T69" s="665" t="str">
        <f>IFERROR(IF(INDEX('Impact Indicators - Section B'!G$37:G$176,MATCH($AT69,'Impact Indicators - Section B'!$I$37:$I$176,0))&lt;&gt;0,INDEX('Impact Indicators - Section B'!G$37:G$176,MATCH($AT69,'Impact Indicators - Section B'!$I$37:$I$176,0)),""),"")</f>
        <v/>
      </c>
      <c r="U69" s="667" t="str">
        <f>IFERROR(IF(INDEX('Impact Indicators - Section B'!H$37:H$176,MATCH($AT69,'Impact Indicators - Section B'!$I$37:$I$176,0))&lt;&gt;0,INDEX('Impact Indicators - Section B'!H$37:H$176,MATCH($AT69,'Impact Indicators - Section B'!$I$37:$I$176,0)),""),"")</f>
        <v/>
      </c>
      <c r="V69" s="325" t="str">
        <f>IFERROR(IF(INDEX('Impact Indicators - Section B'!D$37:D$176,MATCH($AU69,'Impact Indicators - Section B'!$I$37:$I$176,0))&lt;&gt;0,INDEX('Impact Indicators - Section B'!D$37:D$176,MATCH($AU69,'Impact Indicators - Section B'!$I$37:$I$176,0)),""),"")</f>
        <v/>
      </c>
      <c r="W69" s="663" t="str">
        <f>IFERROR(IF(INDEX('Impact Indicators - Section B'!F$37:F$176,MATCH($AU69,'Impact Indicators - Section B'!$I$37:$I$176,0))&lt;&gt;0,INDEX('Impact Indicators - Section B'!F$37:F$176,MATCH($AU69,'Impact Indicators - Section B'!$I$37:$I$176,0)),""),"")</f>
        <v/>
      </c>
      <c r="X69" s="665" t="str">
        <f>IFERROR(IF(INDEX('Impact Indicators - Section B'!G$37:G$176,MATCH($AU69,'Impact Indicators - Section B'!$I$37:$I$176,0))&lt;&gt;0,INDEX('Impact Indicators - Section B'!G$37:G$176,MATCH($AU69,'Impact Indicators - Section B'!$I$37:$I$176,0)),""),"")</f>
        <v/>
      </c>
      <c r="Y69" s="667" t="str">
        <f>IFERROR(IF(INDEX('Impact Indicators - Section B'!H$37:H$176,MATCH($AU69,'Impact Indicators - Section B'!$I$37:$I$176,0))&lt;&gt;0,INDEX('Impact Indicators - Section B'!H$37:H$176,MATCH($AU69,'Impact Indicators - Section B'!$I$37:$I$176,0)),""),"")</f>
        <v/>
      </c>
      <c r="Z69" s="325" t="str">
        <f>IFERROR(IF(INDEX('Impact Indicators - Section B'!D$37:D$176,MATCH(#REF!,'Impact Indicators - Section B'!$I$37:$I$176,0))&lt;&gt;0,INDEX('Impact Indicators - Section B'!D$37:D$176,MATCH(#REF!,'Impact Indicators - Section B'!$I$37:$I$176,0)),""),"")</f>
        <v/>
      </c>
      <c r="AA69" s="663" t="str">
        <f>IFERROR(IF(INDEX('Impact Indicators - Section B'!F$37:F$176,MATCH($AV69,'Impact Indicators - Section B'!$I$37:$I$176,0))&lt;&gt;0,INDEX('Impact Indicators - Section B'!F$37:F$176,MATCH($AV69,'Impact Indicators - Section B'!$I$37:$I$176,0)),""),"")</f>
        <v/>
      </c>
      <c r="AB69" s="665" t="str">
        <f>IFERROR(IF(INDEX('Impact Indicators - Section B'!G$37:G$176,MATCH($AV69,'Impact Indicators - Section B'!$I$37:$I$176,0))&lt;&gt;0,INDEX('Impact Indicators - Section B'!G$37:G$176,MATCH($AV69,'Impact Indicators - Section B'!$I$37:$I$176,0)),""),"")</f>
        <v/>
      </c>
      <c r="AC69" s="667" t="str">
        <f>IFERROR(IF(INDEX('Impact Indicators - Section B'!H$37:H$176,MATCH($AV69,'Impact Indicators - Section B'!$I$37:$I$176,0))&lt;&gt;0,INDEX('Impact Indicators - Section B'!H$37:H$176,MATCH($AV69,'Impact Indicators - Section B'!$I$37:$I$176,0)),""),"")</f>
        <v/>
      </c>
      <c r="AD69" s="326"/>
      <c r="AE69" s="326"/>
      <c r="AF69" s="326"/>
      <c r="AG69" s="326"/>
      <c r="AH69" s="326"/>
      <c r="AI69" s="326"/>
      <c r="AJ69" s="326"/>
      <c r="AK69" s="326"/>
      <c r="AL69" s="326"/>
      <c r="AM69" s="669" t="str">
        <f>IFERROR(IF(INDEX('Impact Indicators - Section B'!R$9:R$33,MATCH($A69,'Impact Indicators - Section B'!$A$9:$A$33,0))&lt;&gt;0,INDEX('Impact Indicators - Section B'!R$9:R$33,MATCH($A69,'Impact Indicators - Section B'!$A$9:$A$33,0)),""),"")</f>
        <v/>
      </c>
      <c r="AN69" s="309"/>
      <c r="AO69" s="583"/>
      <c r="AP69" s="583"/>
      <c r="AQ69" s="583"/>
      <c r="AR69" s="610" t="str">
        <f t="shared" ref="AR69" si="50">CONCATENATE($A69,J$45)</f>
        <v>122017</v>
      </c>
      <c r="AS69" s="608" t="str">
        <f t="shared" ref="AS69" si="51">CONCATENATE($A69,N$45)</f>
        <v>122018</v>
      </c>
      <c r="AT69" s="608" t="str">
        <f t="shared" ref="AT69" si="52">CONCATENATE($A69,R$45)</f>
        <v>122019</v>
      </c>
      <c r="AU69" s="608" t="str">
        <f t="shared" ref="AU69" si="53">CONCATENATE($A69,V$45)</f>
        <v>122020</v>
      </c>
      <c r="AV69" s="608" t="str">
        <f t="shared" ref="AV69" si="54">CONCATENATE($A69,Z$45)</f>
        <v>122021</v>
      </c>
      <c r="AW69" s="342"/>
      <c r="AX69" s="342"/>
      <c r="AY69" s="342"/>
      <c r="AZ69" s="342"/>
      <c r="BA69" s="342"/>
    </row>
    <row r="70" spans="1:53" s="226" customFormat="1" ht="28.5" x14ac:dyDescent="0.45">
      <c r="A70" s="657"/>
      <c r="B70" s="657"/>
      <c r="C70" s="660"/>
      <c r="D70" s="660"/>
      <c r="E70" s="660"/>
      <c r="F70" s="660"/>
      <c r="G70" s="660"/>
      <c r="H70" s="660"/>
      <c r="I70" s="662"/>
      <c r="J70" s="334" t="str">
        <f>IFERROR(IF(INDEX('Impact Indicators - Section B'!E$37:E$176,MATCH($AR69,'Impact Indicators - Section B'!$I$37:$I$176,0))&lt;&gt;0,INDEX('Impact Indicators - Section B'!E$37:E$176,MATCH($AR69,'Impact Indicators - Section B'!$I$37:$I$176,0)),""),"")</f>
        <v/>
      </c>
      <c r="K70" s="664"/>
      <c r="L70" s="666"/>
      <c r="M70" s="668"/>
      <c r="N70" s="335" t="str">
        <f>IFERROR(IF(INDEX('Impact Indicators - Section B'!E$37:E$176,MATCH($AS69,'Impact Indicators - Section B'!$I$37:$I$176,0))&lt;&gt;0,INDEX('Impact Indicators - Section B'!E$37:E$176,MATCH($AS69,'Impact Indicators - Section B'!$I$37:$I$176,0)),""),"")</f>
        <v/>
      </c>
      <c r="O70" s="664"/>
      <c r="P70" s="666"/>
      <c r="Q70" s="668"/>
      <c r="R70" s="335" t="str">
        <f>IFERROR(IF(INDEX('Impact Indicators - Section B'!E$37:E$176,MATCH($AT69,'Impact Indicators - Section B'!$I$37:$I$176,0))&lt;&gt;0,INDEX('Impact Indicators - Section B'!E$37:E$176,MATCH($AT69,'Impact Indicators - Section B'!$I$37:$I$176,0)),""),"")</f>
        <v/>
      </c>
      <c r="S70" s="664"/>
      <c r="T70" s="666"/>
      <c r="U70" s="668"/>
      <c r="V70" s="335" t="str">
        <f>IFERROR(IF(INDEX('Impact Indicators - Section B'!E$37:E$176,MATCH($AU69,'Impact Indicators - Section B'!$I$37:$I$176,0))&lt;&gt;0,INDEX('Impact Indicators - Section B'!E$37:E$176,MATCH($AU69,'Impact Indicators - Section B'!$I$37:$I$176,0)),""),"")</f>
        <v/>
      </c>
      <c r="W70" s="664"/>
      <c r="X70" s="666"/>
      <c r="Y70" s="668"/>
      <c r="Z70" s="335" t="str">
        <f>IFERROR(IF(INDEX('Impact Indicators - Section B'!E$37:E$176,MATCH(#REF!,'Impact Indicators - Section B'!$I$37:$I$176,0))&lt;&gt;0,INDEX('Impact Indicators - Section B'!E$37:E$176,MATCH(#REF!,'Impact Indicators - Section B'!$I$37:$I$176,0)),""),"")</f>
        <v/>
      </c>
      <c r="AA70" s="664"/>
      <c r="AB70" s="666"/>
      <c r="AC70" s="668"/>
      <c r="AD70" s="326"/>
      <c r="AE70" s="326"/>
      <c r="AF70" s="326"/>
      <c r="AG70" s="326"/>
      <c r="AH70" s="326"/>
      <c r="AI70" s="326"/>
      <c r="AJ70" s="326"/>
      <c r="AK70" s="326"/>
      <c r="AL70" s="326"/>
      <c r="AM70" s="669"/>
      <c r="AN70" s="309"/>
      <c r="AO70" s="583"/>
      <c r="AP70" s="583"/>
      <c r="AQ70" s="583"/>
      <c r="AR70" s="610"/>
      <c r="AS70" s="608"/>
      <c r="AT70" s="608"/>
      <c r="AU70" s="608"/>
      <c r="AV70" s="608"/>
      <c r="AW70" s="342"/>
      <c r="AX70" s="342"/>
      <c r="AY70" s="342"/>
      <c r="AZ70" s="342"/>
      <c r="BA70" s="342"/>
    </row>
    <row r="71" spans="1:53" s="226" customFormat="1" ht="28.5" x14ac:dyDescent="0.45">
      <c r="A71" s="657">
        <v>13</v>
      </c>
      <c r="B71" s="657" t="str">
        <f>IFERROR(IF(INDEX('Impact Indicators - Section B'!B$9:B$33,MATCH($A71,'Impact Indicators - Section B'!$A$9:$A$33,0))&lt;&gt;0,INDEX('Impact Indicators - Section B'!B$9:B$33,MATCH($A71,'Impact Indicators - Section B'!$A$9:$A$33,0)),""),"")</f>
        <v/>
      </c>
      <c r="C71" s="660" t="str">
        <f>IFERROR(IF(INDEX('Impact Indicators - Section B'!C$9:C$33,MATCH($A71,'Impact Indicators - Section B'!$A$9:$A$33,0))&lt;&gt;0,INDEX('Impact Indicators - Section B'!C$9:C$33,MATCH($A71,'Impact Indicators - Section B'!$A$9:$A$33,0)),""),"")</f>
        <v/>
      </c>
      <c r="D71" s="660" t="str">
        <f>IFERROR(IF(INDEX('Impact Indicators - Section B'!D$9:D$33,MATCH($A71,'Impact Indicators - Section B'!$A$9:$A$33,0))&lt;&gt;0,INDEX('Impact Indicators - Section B'!D$9:D$33,MATCH($A71,'Impact Indicators - Section B'!$A$9:$A$33,0)),""),"")</f>
        <v/>
      </c>
      <c r="E71" s="660" t="str">
        <f>IFERROR(IF(INDEX('Impact Indicators - Section B'!E$9:E$33,MATCH($A71,'Impact Indicators - Section B'!$A$9:$A$33,0))&lt;&gt;0,INDEX('Impact Indicators - Section B'!E$9:E$33,MATCH($A71,'Impact Indicators - Section B'!$A$9:$A$33,0)),""),"")</f>
        <v/>
      </c>
      <c r="F71" s="660" t="str">
        <f>IFERROR(IF(INDEX('Impact Indicators - Section B'!F$9:F$33,MATCH($A71,'Impact Indicators - Section B'!$A$9:$A$33,0))&lt;&gt;0,INDEX('Impact Indicators - Section B'!F$9:F$33,MATCH($A71,'Impact Indicators - Section B'!$A$9:$A$33,0)),""),"")</f>
        <v/>
      </c>
      <c r="G71" s="660" t="str">
        <f>IFERROR(IF(INDEX('Impact Indicators - Section B'!G$9:G$33,MATCH($A71,'Impact Indicators - Section B'!$A$9:$A$33,0))&lt;&gt;0,INDEX('Impact Indicators - Section B'!G$9:G$33,MATCH($A71,'Impact Indicators - Section B'!$A$9:$A$33,0)),""),"")</f>
        <v/>
      </c>
      <c r="H71" s="660" t="str">
        <f>IFERROR(IF(INDEX('Impact Indicators - Section B'!H$9:H$33,MATCH($A71,'Impact Indicators - Section B'!$A$9:$A$33,0))&lt;&gt;0,INDEX('Impact Indicators - Section B'!H$9:H$33,MATCH($A71,'Impact Indicators - Section B'!$A$9:$A$33,0)),""),"")</f>
        <v/>
      </c>
      <c r="I71" s="662" t="str">
        <f>IFERROR(IF(INDEX('Impact Indicators - Section B'!Q$9:Q$33,MATCH($A71,'Impact Indicators - Section B'!$A$9:$A$33,0))&lt;&gt;0,INDEX('Impact Indicators - Section B'!Q$9:Q$33,MATCH($A71,'Impact Indicators - Section B'!$A$9:$A$33,0)),""),"")</f>
        <v/>
      </c>
      <c r="J71" s="331" t="str">
        <f>IFERROR(IF(INDEX('Impact Indicators - Section B'!D$37:D$176,MATCH($AR71,'Impact Indicators - Section B'!$I$37:$I$176,0))&lt;&gt;0,INDEX('Impact Indicators - Section B'!D$37:D$176,MATCH($AR71,'Impact Indicators - Section B'!$I$37:$I$176,0)),""),"")</f>
        <v/>
      </c>
      <c r="K71" s="663" t="str">
        <f>IFERROR(IF(INDEX('Impact Indicators - Section B'!F$37:F$176,MATCH($AR71,'Impact Indicators - Section B'!$I$37:$I$176,0))&lt;&gt;0,INDEX('Impact Indicators - Section B'!F$37:F$176,MATCH($AR71,'Impact Indicators - Section B'!$I$37:$I$176,0)),""),"")</f>
        <v/>
      </c>
      <c r="L71" s="665" t="str">
        <f>IFERROR(IF(INDEX('Impact Indicators - Section B'!G$37:G$176,MATCH($AR71,'Impact Indicators - Section B'!$I$37:$I$176,0))&lt;&gt;0,INDEX('Impact Indicators - Section B'!G$37:G$176,MATCH($AR71,'Impact Indicators - Section B'!$I$37:$I$176,0)),""),"")</f>
        <v/>
      </c>
      <c r="M71" s="667" t="str">
        <f>IFERROR(IF(INDEX('Impact Indicators - Section B'!H$37:H$176,MATCH($AR71,'Impact Indicators - Section B'!$I$37:$I$176,0))&lt;&gt;0,INDEX('Impact Indicators - Section B'!H$37:H$176,MATCH($AR71,'Impact Indicators - Section B'!$I$37:$I$176,0)),""),"")</f>
        <v/>
      </c>
      <c r="N71" s="325" t="str">
        <f>IFERROR(IF(INDEX('Impact Indicators - Section B'!D$37:D$176,MATCH($AS71,'Impact Indicators - Section B'!$I$37:$I$176,0))&lt;&gt;0,INDEX('Impact Indicators - Section B'!D$37:D$176,MATCH($AS71,'Impact Indicators - Section B'!$I$37:$I$176,0)),""),"")</f>
        <v/>
      </c>
      <c r="O71" s="663" t="str">
        <f>IFERROR(IF(INDEX('Impact Indicators - Section B'!F$37:F$176,MATCH($AS71,'Impact Indicators - Section B'!$I$37:$I$176,0))&lt;&gt;0,INDEX('Impact Indicators - Section B'!F$37:F$176,MATCH($AS71,'Impact Indicators - Section B'!$I$37:$I$176,0)),""),"")</f>
        <v/>
      </c>
      <c r="P71" s="665" t="str">
        <f>IFERROR(IF(INDEX('Impact Indicators - Section B'!G$37:G$176,MATCH($AS71,'Impact Indicators - Section B'!$I$37:$I$176,0))&lt;&gt;0,INDEX('Impact Indicators - Section B'!G$37:G$176,MATCH($AS71,'Impact Indicators - Section B'!$I$37:$I$176,0)),""),"")</f>
        <v/>
      </c>
      <c r="Q71" s="667" t="str">
        <f>IFERROR(IF(INDEX('Impact Indicators - Section B'!H$37:H$176,MATCH($AS71,'Impact Indicators - Section B'!$I$37:$I$176,0))&lt;&gt;0,INDEX('Impact Indicators - Section B'!H$37:H$176,MATCH($AS71,'Impact Indicators - Section B'!$I$37:$I$176,0)),""),"")</f>
        <v/>
      </c>
      <c r="R71" s="325" t="str">
        <f>IFERROR(IF(INDEX('Impact Indicators - Section B'!D$37:D$176,MATCH($AT71,'Impact Indicators - Section B'!$I$37:$I$176,0))&lt;&gt;0,INDEX('Impact Indicators - Section B'!D$37:D$176,MATCH($AT71,'Impact Indicators - Section B'!$I$37:$I$176,0)),""),"")</f>
        <v/>
      </c>
      <c r="S71" s="663" t="str">
        <f>IFERROR(IF(INDEX('Impact Indicators - Section B'!F$37:F$176,MATCH($AT71,'Impact Indicators - Section B'!$I$37:$I$176,0))&lt;&gt;0,INDEX('Impact Indicators - Section B'!F$37:F$176,MATCH($AT71,'Impact Indicators - Section B'!$I$37:$I$176,0)),""),"")</f>
        <v/>
      </c>
      <c r="T71" s="665" t="str">
        <f>IFERROR(IF(INDEX('Impact Indicators - Section B'!G$37:G$176,MATCH($AT71,'Impact Indicators - Section B'!$I$37:$I$176,0))&lt;&gt;0,INDEX('Impact Indicators - Section B'!G$37:G$176,MATCH($AT71,'Impact Indicators - Section B'!$I$37:$I$176,0)),""),"")</f>
        <v/>
      </c>
      <c r="U71" s="667" t="str">
        <f>IFERROR(IF(INDEX('Impact Indicators - Section B'!H$37:H$176,MATCH($AT71,'Impact Indicators - Section B'!$I$37:$I$176,0))&lt;&gt;0,INDEX('Impact Indicators - Section B'!H$37:H$176,MATCH($AT71,'Impact Indicators - Section B'!$I$37:$I$176,0)),""),"")</f>
        <v/>
      </c>
      <c r="V71" s="325" t="str">
        <f>IFERROR(IF(INDEX('Impact Indicators - Section B'!D$37:D$176,MATCH($AU71,'Impact Indicators - Section B'!$I$37:$I$176,0))&lt;&gt;0,INDEX('Impact Indicators - Section B'!D$37:D$176,MATCH($AU71,'Impact Indicators - Section B'!$I$37:$I$176,0)),""),"")</f>
        <v/>
      </c>
      <c r="W71" s="663" t="str">
        <f>IFERROR(IF(INDEX('Impact Indicators - Section B'!F$37:F$176,MATCH($AU71,'Impact Indicators - Section B'!$I$37:$I$176,0))&lt;&gt;0,INDEX('Impact Indicators - Section B'!F$37:F$176,MATCH($AU71,'Impact Indicators - Section B'!$I$37:$I$176,0)),""),"")</f>
        <v/>
      </c>
      <c r="X71" s="665" t="str">
        <f>IFERROR(IF(INDEX('Impact Indicators - Section B'!G$37:G$176,MATCH($AU71,'Impact Indicators - Section B'!$I$37:$I$176,0))&lt;&gt;0,INDEX('Impact Indicators - Section B'!G$37:G$176,MATCH($AU71,'Impact Indicators - Section B'!$I$37:$I$176,0)),""),"")</f>
        <v/>
      </c>
      <c r="Y71" s="667" t="str">
        <f>IFERROR(IF(INDEX('Impact Indicators - Section B'!H$37:H$176,MATCH($AU71,'Impact Indicators - Section B'!$I$37:$I$176,0))&lt;&gt;0,INDEX('Impact Indicators - Section B'!H$37:H$176,MATCH($AU71,'Impact Indicators - Section B'!$I$37:$I$176,0)),""),"")</f>
        <v/>
      </c>
      <c r="Z71" s="325" t="str">
        <f>IFERROR(IF(INDEX('Impact Indicators - Section B'!D$37:D$176,MATCH(#REF!,'Impact Indicators - Section B'!$I$37:$I$176,0))&lt;&gt;0,INDEX('Impact Indicators - Section B'!D$37:D$176,MATCH(#REF!,'Impact Indicators - Section B'!$I$37:$I$176,0)),""),"")</f>
        <v/>
      </c>
      <c r="AA71" s="663" t="str">
        <f>IFERROR(IF(INDEX('Impact Indicators - Section B'!F$37:F$176,MATCH($AV71,'Impact Indicators - Section B'!$I$37:$I$176,0))&lt;&gt;0,INDEX('Impact Indicators - Section B'!F$37:F$176,MATCH($AV71,'Impact Indicators - Section B'!$I$37:$I$176,0)),""),"")</f>
        <v/>
      </c>
      <c r="AB71" s="665" t="str">
        <f>IFERROR(IF(INDEX('Impact Indicators - Section B'!G$37:G$176,MATCH($AV71,'Impact Indicators - Section B'!$I$37:$I$176,0))&lt;&gt;0,INDEX('Impact Indicators - Section B'!G$37:G$176,MATCH($AV71,'Impact Indicators - Section B'!$I$37:$I$176,0)),""),"")</f>
        <v/>
      </c>
      <c r="AC71" s="667" t="str">
        <f>IFERROR(IF(INDEX('Impact Indicators - Section B'!H$37:H$176,MATCH($AV71,'Impact Indicators - Section B'!$I$37:$I$176,0))&lt;&gt;0,INDEX('Impact Indicators - Section B'!H$37:H$176,MATCH($AV71,'Impact Indicators - Section B'!$I$37:$I$176,0)),""),"")</f>
        <v/>
      </c>
      <c r="AD71" s="326"/>
      <c r="AE71" s="326"/>
      <c r="AF71" s="326"/>
      <c r="AG71" s="326"/>
      <c r="AH71" s="326"/>
      <c r="AI71" s="326"/>
      <c r="AJ71" s="326"/>
      <c r="AK71" s="326"/>
      <c r="AL71" s="326"/>
      <c r="AM71" s="669" t="str">
        <f>IFERROR(IF(INDEX('Impact Indicators - Section B'!R$9:R$33,MATCH($A71,'Impact Indicators - Section B'!$A$9:$A$33,0))&lt;&gt;0,INDEX('Impact Indicators - Section B'!R$9:R$33,MATCH($A71,'Impact Indicators - Section B'!$A$9:$A$33,0)),""),"")</f>
        <v/>
      </c>
      <c r="AN71" s="309"/>
      <c r="AO71" s="583"/>
      <c r="AP71" s="583"/>
      <c r="AQ71" s="583"/>
      <c r="AR71" s="610" t="str">
        <f t="shared" ref="AR71" si="55">CONCATENATE($A71,J$45)</f>
        <v>132017</v>
      </c>
      <c r="AS71" s="608" t="str">
        <f t="shared" ref="AS71" si="56">CONCATENATE($A71,N$45)</f>
        <v>132018</v>
      </c>
      <c r="AT71" s="608" t="str">
        <f t="shared" ref="AT71" si="57">CONCATENATE($A71,R$45)</f>
        <v>132019</v>
      </c>
      <c r="AU71" s="608" t="str">
        <f t="shared" ref="AU71" si="58">CONCATENATE($A71,V$45)</f>
        <v>132020</v>
      </c>
      <c r="AV71" s="608" t="str">
        <f t="shared" ref="AV71" si="59">CONCATENATE($A71,Z$45)</f>
        <v>132021</v>
      </c>
      <c r="AW71" s="342"/>
      <c r="AX71" s="342"/>
      <c r="AY71" s="342"/>
      <c r="AZ71" s="342"/>
      <c r="BA71" s="342"/>
    </row>
    <row r="72" spans="1:53" s="226" customFormat="1" ht="28.5" x14ac:dyDescent="0.45">
      <c r="A72" s="657"/>
      <c r="B72" s="657"/>
      <c r="C72" s="660"/>
      <c r="D72" s="660"/>
      <c r="E72" s="660"/>
      <c r="F72" s="660"/>
      <c r="G72" s="660"/>
      <c r="H72" s="660"/>
      <c r="I72" s="662"/>
      <c r="J72" s="332" t="str">
        <f>IFERROR(IF(INDEX('Impact Indicators - Section B'!E$37:E$176,MATCH($AR71,'Impact Indicators - Section B'!$I$37:$I$176,0))&lt;&gt;0,INDEX('Impact Indicators - Section B'!E$37:E$176,MATCH($AR71,'Impact Indicators - Section B'!$I$37:$I$176,0)),""),"")</f>
        <v/>
      </c>
      <c r="K72" s="664"/>
      <c r="L72" s="666"/>
      <c r="M72" s="668"/>
      <c r="N72" s="333" t="str">
        <f>IFERROR(IF(INDEX('Impact Indicators - Section B'!E$37:E$176,MATCH($AS71,'Impact Indicators - Section B'!$I$37:$I$176,0))&lt;&gt;0,INDEX('Impact Indicators - Section B'!E$37:E$176,MATCH($AS71,'Impact Indicators - Section B'!$I$37:$I$176,0)),""),"")</f>
        <v/>
      </c>
      <c r="O72" s="664"/>
      <c r="P72" s="666"/>
      <c r="Q72" s="668"/>
      <c r="R72" s="333" t="str">
        <f>IFERROR(IF(INDEX('Impact Indicators - Section B'!E$37:E$176,MATCH($AT71,'Impact Indicators - Section B'!$I$37:$I$176,0))&lt;&gt;0,INDEX('Impact Indicators - Section B'!E$37:E$176,MATCH($AT71,'Impact Indicators - Section B'!$I$37:$I$176,0)),""),"")</f>
        <v/>
      </c>
      <c r="S72" s="664"/>
      <c r="T72" s="666"/>
      <c r="U72" s="668"/>
      <c r="V72" s="333" t="str">
        <f>IFERROR(IF(INDEX('Impact Indicators - Section B'!E$37:E$176,MATCH($AU71,'Impact Indicators - Section B'!$I$37:$I$176,0))&lt;&gt;0,INDEX('Impact Indicators - Section B'!E$37:E$176,MATCH($AU71,'Impact Indicators - Section B'!$I$37:$I$176,0)),""),"")</f>
        <v/>
      </c>
      <c r="W72" s="664"/>
      <c r="X72" s="666"/>
      <c r="Y72" s="668"/>
      <c r="Z72" s="333" t="str">
        <f>IFERROR(IF(INDEX('Impact Indicators - Section B'!E$37:E$176,MATCH(#REF!,'Impact Indicators - Section B'!$I$37:$I$176,0))&lt;&gt;0,INDEX('Impact Indicators - Section B'!E$37:E$176,MATCH(#REF!,'Impact Indicators - Section B'!$I$37:$I$176,0)),""),"")</f>
        <v/>
      </c>
      <c r="AA72" s="664"/>
      <c r="AB72" s="666"/>
      <c r="AC72" s="668"/>
      <c r="AD72" s="326"/>
      <c r="AE72" s="326"/>
      <c r="AF72" s="326"/>
      <c r="AG72" s="326"/>
      <c r="AH72" s="326"/>
      <c r="AI72" s="326"/>
      <c r="AJ72" s="326"/>
      <c r="AK72" s="326"/>
      <c r="AL72" s="326"/>
      <c r="AM72" s="669"/>
      <c r="AN72" s="309"/>
      <c r="AO72" s="583"/>
      <c r="AP72" s="583"/>
      <c r="AQ72" s="583"/>
      <c r="AR72" s="610"/>
      <c r="AS72" s="608"/>
      <c r="AT72" s="608"/>
      <c r="AU72" s="608"/>
      <c r="AV72" s="608"/>
      <c r="AW72" s="342"/>
      <c r="AX72" s="342"/>
      <c r="AY72" s="342"/>
      <c r="AZ72" s="342"/>
      <c r="BA72" s="342"/>
    </row>
    <row r="73" spans="1:53" s="226" customFormat="1" ht="28.5" x14ac:dyDescent="0.45">
      <c r="A73" s="657">
        <v>14</v>
      </c>
      <c r="B73" s="657" t="str">
        <f>IFERROR(IF(INDEX('Impact Indicators - Section B'!B$9:B$33,MATCH($A73,'Impact Indicators - Section B'!$A$9:$A$33,0))&lt;&gt;0,INDEX('Impact Indicators - Section B'!B$9:B$33,MATCH($A73,'Impact Indicators - Section B'!$A$9:$A$33,0)),""),"")</f>
        <v/>
      </c>
      <c r="C73" s="660" t="str">
        <f>IFERROR(IF(INDEX('Impact Indicators - Section B'!C$9:C$33,MATCH($A73,'Impact Indicators - Section B'!$A$9:$A$33,0))&lt;&gt;0,INDEX('Impact Indicators - Section B'!C$9:C$33,MATCH($A73,'Impact Indicators - Section B'!$A$9:$A$33,0)),""),"")</f>
        <v/>
      </c>
      <c r="D73" s="660" t="str">
        <f>IFERROR(IF(INDEX('Impact Indicators - Section B'!D$9:D$33,MATCH($A73,'Impact Indicators - Section B'!$A$9:$A$33,0))&lt;&gt;0,INDEX('Impact Indicators - Section B'!D$9:D$33,MATCH($A73,'Impact Indicators - Section B'!$A$9:$A$33,0)),""),"")</f>
        <v/>
      </c>
      <c r="E73" s="660" t="str">
        <f>IFERROR(IF(INDEX('Impact Indicators - Section B'!E$9:E$33,MATCH($A73,'Impact Indicators - Section B'!$A$9:$A$33,0))&lt;&gt;0,INDEX('Impact Indicators - Section B'!E$9:E$33,MATCH($A73,'Impact Indicators - Section B'!$A$9:$A$33,0)),""),"")</f>
        <v/>
      </c>
      <c r="F73" s="660" t="str">
        <f>IFERROR(IF(INDEX('Impact Indicators - Section B'!F$9:F$33,MATCH($A73,'Impact Indicators - Section B'!$A$9:$A$33,0))&lt;&gt;0,INDEX('Impact Indicators - Section B'!F$9:F$33,MATCH($A73,'Impact Indicators - Section B'!$A$9:$A$33,0)),""),"")</f>
        <v/>
      </c>
      <c r="G73" s="660" t="str">
        <f>IFERROR(IF(INDEX('Impact Indicators - Section B'!G$9:G$33,MATCH($A73,'Impact Indicators - Section B'!$A$9:$A$33,0))&lt;&gt;0,INDEX('Impact Indicators - Section B'!G$9:G$33,MATCH($A73,'Impact Indicators - Section B'!$A$9:$A$33,0)),""),"")</f>
        <v/>
      </c>
      <c r="H73" s="660" t="str">
        <f>IFERROR(IF(INDEX('Impact Indicators - Section B'!H$9:H$33,MATCH($A73,'Impact Indicators - Section B'!$A$9:$A$33,0))&lt;&gt;0,INDEX('Impact Indicators - Section B'!H$9:H$33,MATCH($A73,'Impact Indicators - Section B'!$A$9:$A$33,0)),""),"")</f>
        <v/>
      </c>
      <c r="I73" s="662" t="str">
        <f>IFERROR(IF(INDEX('Impact Indicators - Section B'!Q$9:Q$33,MATCH($A73,'Impact Indicators - Section B'!$A$9:$A$33,0))&lt;&gt;0,INDEX('Impact Indicators - Section B'!Q$9:Q$33,MATCH($A73,'Impact Indicators - Section B'!$A$9:$A$33,0)),""),"")</f>
        <v/>
      </c>
      <c r="J73" s="331" t="str">
        <f>IFERROR(IF(INDEX('Impact Indicators - Section B'!D$37:D$176,MATCH($AR73,'Impact Indicators - Section B'!$I$37:$I$176,0))&lt;&gt;0,INDEX('Impact Indicators - Section B'!D$37:D$176,MATCH($AR73,'Impact Indicators - Section B'!$I$37:$I$176,0)),""),"")</f>
        <v/>
      </c>
      <c r="K73" s="663" t="str">
        <f>IFERROR(IF(INDEX('Impact Indicators - Section B'!F$37:F$176,MATCH($AR73,'Impact Indicators - Section B'!$I$37:$I$176,0))&lt;&gt;0,INDEX('Impact Indicators - Section B'!F$37:F$176,MATCH($AR73,'Impact Indicators - Section B'!$I$37:$I$176,0)),""),"")</f>
        <v/>
      </c>
      <c r="L73" s="665" t="str">
        <f>IFERROR(IF(INDEX('Impact Indicators - Section B'!G$37:G$176,MATCH($AR73,'Impact Indicators - Section B'!$I$37:$I$176,0))&lt;&gt;0,INDEX('Impact Indicators - Section B'!G$37:G$176,MATCH($AR73,'Impact Indicators - Section B'!$I$37:$I$176,0)),""),"")</f>
        <v/>
      </c>
      <c r="M73" s="667" t="str">
        <f>IFERROR(IF(INDEX('Impact Indicators - Section B'!H$37:H$176,MATCH($AR73,'Impact Indicators - Section B'!$I$37:$I$176,0))&lt;&gt;0,INDEX('Impact Indicators - Section B'!H$37:H$176,MATCH($AR73,'Impact Indicators - Section B'!$I$37:$I$176,0)),""),"")</f>
        <v/>
      </c>
      <c r="N73" s="325" t="str">
        <f>IFERROR(IF(INDEX('Impact Indicators - Section B'!D$37:D$176,MATCH($AS73,'Impact Indicators - Section B'!$I$37:$I$176,0))&lt;&gt;0,INDEX('Impact Indicators - Section B'!D$37:D$176,MATCH($AS73,'Impact Indicators - Section B'!$I$37:$I$176,0)),""),"")</f>
        <v/>
      </c>
      <c r="O73" s="663" t="str">
        <f>IFERROR(IF(INDEX('Impact Indicators - Section B'!F$37:F$176,MATCH($AS73,'Impact Indicators - Section B'!$I$37:$I$176,0))&lt;&gt;0,INDEX('Impact Indicators - Section B'!F$37:F$176,MATCH($AS73,'Impact Indicators - Section B'!$I$37:$I$176,0)),""),"")</f>
        <v/>
      </c>
      <c r="P73" s="665" t="str">
        <f>IFERROR(IF(INDEX('Impact Indicators - Section B'!G$37:G$176,MATCH($AS73,'Impact Indicators - Section B'!$I$37:$I$176,0))&lt;&gt;0,INDEX('Impact Indicators - Section B'!G$37:G$176,MATCH($AS73,'Impact Indicators - Section B'!$I$37:$I$176,0)),""),"")</f>
        <v/>
      </c>
      <c r="Q73" s="667" t="str">
        <f>IFERROR(IF(INDEX('Impact Indicators - Section B'!H$37:H$176,MATCH($AS73,'Impact Indicators - Section B'!$I$37:$I$176,0))&lt;&gt;0,INDEX('Impact Indicators - Section B'!H$37:H$176,MATCH($AS73,'Impact Indicators - Section B'!$I$37:$I$176,0)),""),"")</f>
        <v/>
      </c>
      <c r="R73" s="325" t="str">
        <f>IFERROR(IF(INDEX('Impact Indicators - Section B'!D$37:D$176,MATCH($AT73,'Impact Indicators - Section B'!$I$37:$I$176,0))&lt;&gt;0,INDEX('Impact Indicators - Section B'!D$37:D$176,MATCH($AT73,'Impact Indicators - Section B'!$I$37:$I$176,0)),""),"")</f>
        <v/>
      </c>
      <c r="S73" s="663" t="str">
        <f>IFERROR(IF(INDEX('Impact Indicators - Section B'!F$37:F$176,MATCH($AT73,'Impact Indicators - Section B'!$I$37:$I$176,0))&lt;&gt;0,INDEX('Impact Indicators - Section B'!F$37:F$176,MATCH($AT73,'Impact Indicators - Section B'!$I$37:$I$176,0)),""),"")</f>
        <v/>
      </c>
      <c r="T73" s="665" t="str">
        <f>IFERROR(IF(INDEX('Impact Indicators - Section B'!G$37:G$176,MATCH($AT73,'Impact Indicators - Section B'!$I$37:$I$176,0))&lt;&gt;0,INDEX('Impact Indicators - Section B'!G$37:G$176,MATCH($AT73,'Impact Indicators - Section B'!$I$37:$I$176,0)),""),"")</f>
        <v/>
      </c>
      <c r="U73" s="667" t="str">
        <f>IFERROR(IF(INDEX('Impact Indicators - Section B'!H$37:H$176,MATCH($AT73,'Impact Indicators - Section B'!$I$37:$I$176,0))&lt;&gt;0,INDEX('Impact Indicators - Section B'!H$37:H$176,MATCH($AT73,'Impact Indicators - Section B'!$I$37:$I$176,0)),""),"")</f>
        <v/>
      </c>
      <c r="V73" s="325" t="str">
        <f>IFERROR(IF(INDEX('Impact Indicators - Section B'!D$37:D$176,MATCH($AU73,'Impact Indicators - Section B'!$I$37:$I$176,0))&lt;&gt;0,INDEX('Impact Indicators - Section B'!D$37:D$176,MATCH($AU73,'Impact Indicators - Section B'!$I$37:$I$176,0)),""),"")</f>
        <v/>
      </c>
      <c r="W73" s="663" t="str">
        <f>IFERROR(IF(INDEX('Impact Indicators - Section B'!F$37:F$176,MATCH($AU73,'Impact Indicators - Section B'!$I$37:$I$176,0))&lt;&gt;0,INDEX('Impact Indicators - Section B'!F$37:F$176,MATCH($AU73,'Impact Indicators - Section B'!$I$37:$I$176,0)),""),"")</f>
        <v/>
      </c>
      <c r="X73" s="665" t="str">
        <f>IFERROR(IF(INDEX('Impact Indicators - Section B'!G$37:G$176,MATCH($AU73,'Impact Indicators - Section B'!$I$37:$I$176,0))&lt;&gt;0,INDEX('Impact Indicators - Section B'!G$37:G$176,MATCH($AU73,'Impact Indicators - Section B'!$I$37:$I$176,0)),""),"")</f>
        <v/>
      </c>
      <c r="Y73" s="667" t="str">
        <f>IFERROR(IF(INDEX('Impact Indicators - Section B'!H$37:H$176,MATCH($AU73,'Impact Indicators - Section B'!$I$37:$I$176,0))&lt;&gt;0,INDEX('Impact Indicators - Section B'!H$37:H$176,MATCH($AU73,'Impact Indicators - Section B'!$I$37:$I$176,0)),""),"")</f>
        <v/>
      </c>
      <c r="Z73" s="325" t="str">
        <f>IFERROR(IF(INDEX('Impact Indicators - Section B'!D$37:D$176,MATCH(#REF!,'Impact Indicators - Section B'!$I$37:$I$176,0))&lt;&gt;0,INDEX('Impact Indicators - Section B'!D$37:D$176,MATCH(#REF!,'Impact Indicators - Section B'!$I$37:$I$176,0)),""),"")</f>
        <v/>
      </c>
      <c r="AA73" s="663" t="str">
        <f>IFERROR(IF(INDEX('Impact Indicators - Section B'!F$37:F$176,MATCH($AV73,'Impact Indicators - Section B'!$I$37:$I$176,0))&lt;&gt;0,INDEX('Impact Indicators - Section B'!F$37:F$176,MATCH($AV73,'Impact Indicators - Section B'!$I$37:$I$176,0)),""),"")</f>
        <v/>
      </c>
      <c r="AB73" s="665" t="str">
        <f>IFERROR(IF(INDEX('Impact Indicators - Section B'!G$37:G$176,MATCH($AV73,'Impact Indicators - Section B'!$I$37:$I$176,0))&lt;&gt;0,INDEX('Impact Indicators - Section B'!G$37:G$176,MATCH($AV73,'Impact Indicators - Section B'!$I$37:$I$176,0)),""),"")</f>
        <v/>
      </c>
      <c r="AC73" s="667" t="str">
        <f>IFERROR(IF(INDEX('Impact Indicators - Section B'!H$37:H$176,MATCH($AV73,'Impact Indicators - Section B'!$I$37:$I$176,0))&lt;&gt;0,INDEX('Impact Indicators - Section B'!H$37:H$176,MATCH($AV73,'Impact Indicators - Section B'!$I$37:$I$176,0)),""),"")</f>
        <v/>
      </c>
      <c r="AD73" s="326"/>
      <c r="AE73" s="326"/>
      <c r="AF73" s="326"/>
      <c r="AG73" s="326"/>
      <c r="AH73" s="326"/>
      <c r="AI73" s="326"/>
      <c r="AJ73" s="326"/>
      <c r="AK73" s="326"/>
      <c r="AL73" s="326"/>
      <c r="AM73" s="669" t="str">
        <f>IFERROR(IF(INDEX('Impact Indicators - Section B'!R$9:R$33,MATCH($A73,'Impact Indicators - Section B'!$A$9:$A$33,0))&lt;&gt;0,INDEX('Impact Indicators - Section B'!R$9:R$33,MATCH($A73,'Impact Indicators - Section B'!$A$9:$A$33,0)),""),"")</f>
        <v/>
      </c>
      <c r="AN73" s="309"/>
      <c r="AO73" s="583"/>
      <c r="AP73" s="583"/>
      <c r="AQ73" s="583"/>
      <c r="AR73" s="610" t="str">
        <f t="shared" ref="AR73" si="60">CONCATENATE($A73,J$45)</f>
        <v>142017</v>
      </c>
      <c r="AS73" s="608" t="str">
        <f t="shared" ref="AS73" si="61">CONCATENATE($A73,N$45)</f>
        <v>142018</v>
      </c>
      <c r="AT73" s="608" t="str">
        <f t="shared" ref="AT73" si="62">CONCATENATE($A73,R$45)</f>
        <v>142019</v>
      </c>
      <c r="AU73" s="608" t="str">
        <f t="shared" ref="AU73" si="63">CONCATENATE($A73,V$45)</f>
        <v>142020</v>
      </c>
      <c r="AV73" s="608" t="str">
        <f t="shared" ref="AV73" si="64">CONCATENATE($A73,Z$45)</f>
        <v>142021</v>
      </c>
      <c r="AW73" s="342"/>
      <c r="AX73" s="342"/>
      <c r="AY73" s="342"/>
      <c r="AZ73" s="342"/>
      <c r="BA73" s="342"/>
    </row>
    <row r="74" spans="1:53" s="226" customFormat="1" ht="28.5" x14ac:dyDescent="0.45">
      <c r="A74" s="657"/>
      <c r="B74" s="657"/>
      <c r="C74" s="660"/>
      <c r="D74" s="660"/>
      <c r="E74" s="660"/>
      <c r="F74" s="660"/>
      <c r="G74" s="660"/>
      <c r="H74" s="660"/>
      <c r="I74" s="662"/>
      <c r="J74" s="334" t="str">
        <f>IFERROR(IF(INDEX('Impact Indicators - Section B'!E$37:E$176,MATCH($AR73,'Impact Indicators - Section B'!$I$37:$I$176,0))&lt;&gt;0,INDEX('Impact Indicators - Section B'!E$37:E$176,MATCH($AR73,'Impact Indicators - Section B'!$I$37:$I$176,0)),""),"")</f>
        <v/>
      </c>
      <c r="K74" s="664"/>
      <c r="L74" s="666"/>
      <c r="M74" s="668"/>
      <c r="N74" s="335" t="str">
        <f>IFERROR(IF(INDEX('Impact Indicators - Section B'!E$37:E$176,MATCH($AS73,'Impact Indicators - Section B'!$I$37:$I$176,0))&lt;&gt;0,INDEX('Impact Indicators - Section B'!E$37:E$176,MATCH($AS73,'Impact Indicators - Section B'!$I$37:$I$176,0)),""),"")</f>
        <v/>
      </c>
      <c r="O74" s="664"/>
      <c r="P74" s="666"/>
      <c r="Q74" s="668"/>
      <c r="R74" s="335" t="str">
        <f>IFERROR(IF(INDEX('Impact Indicators - Section B'!E$37:E$176,MATCH($AT73,'Impact Indicators - Section B'!$I$37:$I$176,0))&lt;&gt;0,INDEX('Impact Indicators - Section B'!E$37:E$176,MATCH($AT73,'Impact Indicators - Section B'!$I$37:$I$176,0)),""),"")</f>
        <v/>
      </c>
      <c r="S74" s="664"/>
      <c r="T74" s="666"/>
      <c r="U74" s="668"/>
      <c r="V74" s="335" t="str">
        <f>IFERROR(IF(INDEX('Impact Indicators - Section B'!E$37:E$176,MATCH($AU73,'Impact Indicators - Section B'!$I$37:$I$176,0))&lt;&gt;0,INDEX('Impact Indicators - Section B'!E$37:E$176,MATCH($AU73,'Impact Indicators - Section B'!$I$37:$I$176,0)),""),"")</f>
        <v/>
      </c>
      <c r="W74" s="664"/>
      <c r="X74" s="666"/>
      <c r="Y74" s="668"/>
      <c r="Z74" s="335" t="str">
        <f>IFERROR(IF(INDEX('Impact Indicators - Section B'!E$37:E$176,MATCH(#REF!,'Impact Indicators - Section B'!$I$37:$I$176,0))&lt;&gt;0,INDEX('Impact Indicators - Section B'!E$37:E$176,MATCH(#REF!,'Impact Indicators - Section B'!$I$37:$I$176,0)),""),"")</f>
        <v/>
      </c>
      <c r="AA74" s="664"/>
      <c r="AB74" s="666"/>
      <c r="AC74" s="668"/>
      <c r="AD74" s="326"/>
      <c r="AE74" s="326"/>
      <c r="AF74" s="326"/>
      <c r="AG74" s="326"/>
      <c r="AH74" s="326"/>
      <c r="AI74" s="326"/>
      <c r="AJ74" s="326"/>
      <c r="AK74" s="326"/>
      <c r="AL74" s="326"/>
      <c r="AM74" s="669"/>
      <c r="AN74" s="309"/>
      <c r="AO74" s="583"/>
      <c r="AP74" s="583"/>
      <c r="AQ74" s="583"/>
      <c r="AR74" s="610"/>
      <c r="AS74" s="608"/>
      <c r="AT74" s="608"/>
      <c r="AU74" s="608"/>
      <c r="AV74" s="608"/>
      <c r="AW74" s="342"/>
      <c r="AX74" s="342"/>
      <c r="AY74" s="342"/>
      <c r="AZ74" s="342"/>
      <c r="BA74" s="342"/>
    </row>
    <row r="75" spans="1:53" s="226" customFormat="1" ht="28.5" x14ac:dyDescent="0.45">
      <c r="A75" s="657">
        <v>15</v>
      </c>
      <c r="B75" s="657" t="str">
        <f>IFERROR(IF(INDEX('Impact Indicators - Section B'!B$9:B$33,MATCH($A75,'Impact Indicators - Section B'!$A$9:$A$33,0))&lt;&gt;0,INDEX('Impact Indicators - Section B'!B$9:B$33,MATCH($A75,'Impact Indicators - Section B'!$A$9:$A$33,0)),""),"")</f>
        <v/>
      </c>
      <c r="C75" s="660" t="str">
        <f>IFERROR(IF(INDEX('Impact Indicators - Section B'!C$9:C$33,MATCH($A75,'Impact Indicators - Section B'!$A$9:$A$33,0))&lt;&gt;0,INDEX('Impact Indicators - Section B'!C$9:C$33,MATCH($A75,'Impact Indicators - Section B'!$A$9:$A$33,0)),""),"")</f>
        <v/>
      </c>
      <c r="D75" s="660" t="str">
        <f>IFERROR(IF(INDEX('Impact Indicators - Section B'!D$9:D$33,MATCH($A75,'Impact Indicators - Section B'!$A$9:$A$33,0))&lt;&gt;0,INDEX('Impact Indicators - Section B'!D$9:D$33,MATCH($A75,'Impact Indicators - Section B'!$A$9:$A$33,0)),""),"")</f>
        <v/>
      </c>
      <c r="E75" s="660" t="str">
        <f>IFERROR(IF(INDEX('Impact Indicators - Section B'!E$9:E$33,MATCH($A75,'Impact Indicators - Section B'!$A$9:$A$33,0))&lt;&gt;0,INDEX('Impact Indicators - Section B'!E$9:E$33,MATCH($A75,'Impact Indicators - Section B'!$A$9:$A$33,0)),""),"")</f>
        <v/>
      </c>
      <c r="F75" s="660" t="str">
        <f>IFERROR(IF(INDEX('Impact Indicators - Section B'!F$9:F$33,MATCH($A75,'Impact Indicators - Section B'!$A$9:$A$33,0))&lt;&gt;0,INDEX('Impact Indicators - Section B'!F$9:F$33,MATCH($A75,'Impact Indicators - Section B'!$A$9:$A$33,0)),""),"")</f>
        <v/>
      </c>
      <c r="G75" s="660" t="str">
        <f>IFERROR(IF(INDEX('Impact Indicators - Section B'!G$9:G$33,MATCH($A75,'Impact Indicators - Section B'!$A$9:$A$33,0))&lt;&gt;0,INDEX('Impact Indicators - Section B'!G$9:G$33,MATCH($A75,'Impact Indicators - Section B'!$A$9:$A$33,0)),""),"")</f>
        <v/>
      </c>
      <c r="H75" s="660" t="str">
        <f>IFERROR(IF(INDEX('Impact Indicators - Section B'!H$9:H$33,MATCH($A75,'Impact Indicators - Section B'!$A$9:$A$33,0))&lt;&gt;0,INDEX('Impact Indicators - Section B'!H$9:H$33,MATCH($A75,'Impact Indicators - Section B'!$A$9:$A$33,0)),""),"")</f>
        <v/>
      </c>
      <c r="I75" s="662" t="str">
        <f>IFERROR(IF(INDEX('Impact Indicators - Section B'!Q$9:Q$33,MATCH($A75,'Impact Indicators - Section B'!$A$9:$A$33,0))&lt;&gt;0,INDEX('Impact Indicators - Section B'!Q$9:Q$33,MATCH($A75,'Impact Indicators - Section B'!$A$9:$A$33,0)),""),"")</f>
        <v/>
      </c>
      <c r="J75" s="331" t="str">
        <f>IFERROR(IF(INDEX('Impact Indicators - Section B'!D$37:D$176,MATCH($AR75,'Impact Indicators - Section B'!$I$37:$I$176,0))&lt;&gt;0,INDEX('Impact Indicators - Section B'!D$37:D$176,MATCH($AR75,'Impact Indicators - Section B'!$I$37:$I$176,0)),""),"")</f>
        <v/>
      </c>
      <c r="K75" s="663" t="str">
        <f>IFERROR(IF(INDEX('Impact Indicators - Section B'!F$37:F$176,MATCH($AR75,'Impact Indicators - Section B'!$I$37:$I$176,0))&lt;&gt;0,INDEX('Impact Indicators - Section B'!F$37:F$176,MATCH($AR75,'Impact Indicators - Section B'!$I$37:$I$176,0)),""),"")</f>
        <v/>
      </c>
      <c r="L75" s="665" t="str">
        <f>IFERROR(IF(INDEX('Impact Indicators - Section B'!G$37:G$176,MATCH($AR75,'Impact Indicators - Section B'!$I$37:$I$176,0))&lt;&gt;0,INDEX('Impact Indicators - Section B'!G$37:G$176,MATCH($AR75,'Impact Indicators - Section B'!$I$37:$I$176,0)),""),"")</f>
        <v/>
      </c>
      <c r="M75" s="667" t="str">
        <f>IFERROR(IF(INDEX('Impact Indicators - Section B'!H$37:H$176,MATCH($AR75,'Impact Indicators - Section B'!$I$37:$I$176,0))&lt;&gt;0,INDEX('Impact Indicators - Section B'!H$37:H$176,MATCH($AR75,'Impact Indicators - Section B'!$I$37:$I$176,0)),""),"")</f>
        <v/>
      </c>
      <c r="N75" s="325" t="str">
        <f>IFERROR(IF(INDEX('Impact Indicators - Section B'!D$37:D$176,MATCH($AS75,'Impact Indicators - Section B'!$I$37:$I$176,0))&lt;&gt;0,INDEX('Impact Indicators - Section B'!D$37:D$176,MATCH($AS75,'Impact Indicators - Section B'!$I$37:$I$176,0)),""),"")</f>
        <v/>
      </c>
      <c r="O75" s="663" t="str">
        <f>IFERROR(IF(INDEX('Impact Indicators - Section B'!F$37:F$176,MATCH($AS75,'Impact Indicators - Section B'!$I$37:$I$176,0))&lt;&gt;0,INDEX('Impact Indicators - Section B'!F$37:F$176,MATCH($AS75,'Impact Indicators - Section B'!$I$37:$I$176,0)),""),"")</f>
        <v/>
      </c>
      <c r="P75" s="665" t="str">
        <f>IFERROR(IF(INDEX('Impact Indicators - Section B'!G$37:G$176,MATCH($AS75,'Impact Indicators - Section B'!$I$37:$I$176,0))&lt;&gt;0,INDEX('Impact Indicators - Section B'!G$37:G$176,MATCH($AS75,'Impact Indicators - Section B'!$I$37:$I$176,0)),""),"")</f>
        <v/>
      </c>
      <c r="Q75" s="667" t="str">
        <f>IFERROR(IF(INDEX('Impact Indicators - Section B'!H$37:H$176,MATCH($AS75,'Impact Indicators - Section B'!$I$37:$I$176,0))&lt;&gt;0,INDEX('Impact Indicators - Section B'!H$37:H$176,MATCH($AS75,'Impact Indicators - Section B'!$I$37:$I$176,0)),""),"")</f>
        <v/>
      </c>
      <c r="R75" s="325" t="str">
        <f>IFERROR(IF(INDEX('Impact Indicators - Section B'!D$37:D$176,MATCH($AT75,'Impact Indicators - Section B'!$I$37:$I$176,0))&lt;&gt;0,INDEX('Impact Indicators - Section B'!D$37:D$176,MATCH($AT75,'Impact Indicators - Section B'!$I$37:$I$176,0)),""),"")</f>
        <v/>
      </c>
      <c r="S75" s="663" t="str">
        <f>IFERROR(IF(INDEX('Impact Indicators - Section B'!F$37:F$176,MATCH($AT75,'Impact Indicators - Section B'!$I$37:$I$176,0))&lt;&gt;0,INDEX('Impact Indicators - Section B'!F$37:F$176,MATCH($AT75,'Impact Indicators - Section B'!$I$37:$I$176,0)),""),"")</f>
        <v/>
      </c>
      <c r="T75" s="665" t="str">
        <f>IFERROR(IF(INDEX('Impact Indicators - Section B'!G$37:G$176,MATCH($AT75,'Impact Indicators - Section B'!$I$37:$I$176,0))&lt;&gt;0,INDEX('Impact Indicators - Section B'!G$37:G$176,MATCH($AT75,'Impact Indicators - Section B'!$I$37:$I$176,0)),""),"")</f>
        <v/>
      </c>
      <c r="U75" s="667" t="str">
        <f>IFERROR(IF(INDEX('Impact Indicators - Section B'!H$37:H$176,MATCH($AT75,'Impact Indicators - Section B'!$I$37:$I$176,0))&lt;&gt;0,INDEX('Impact Indicators - Section B'!H$37:H$176,MATCH($AT75,'Impact Indicators - Section B'!$I$37:$I$176,0)),""),"")</f>
        <v/>
      </c>
      <c r="V75" s="325" t="str">
        <f>IFERROR(IF(INDEX('Impact Indicators - Section B'!D$37:D$176,MATCH($AU75,'Impact Indicators - Section B'!$I$37:$I$176,0))&lt;&gt;0,INDEX('Impact Indicators - Section B'!D$37:D$176,MATCH($AU75,'Impact Indicators - Section B'!$I$37:$I$176,0)),""),"")</f>
        <v/>
      </c>
      <c r="W75" s="663" t="str">
        <f>IFERROR(IF(INDEX('Impact Indicators - Section B'!F$37:F$176,MATCH($AU75,'Impact Indicators - Section B'!$I$37:$I$176,0))&lt;&gt;0,INDEX('Impact Indicators - Section B'!F$37:F$176,MATCH($AU75,'Impact Indicators - Section B'!$I$37:$I$176,0)),""),"")</f>
        <v/>
      </c>
      <c r="X75" s="665" t="str">
        <f>IFERROR(IF(INDEX('Impact Indicators - Section B'!G$37:G$176,MATCH($AU75,'Impact Indicators - Section B'!$I$37:$I$176,0))&lt;&gt;0,INDEX('Impact Indicators - Section B'!G$37:G$176,MATCH($AU75,'Impact Indicators - Section B'!$I$37:$I$176,0)),""),"")</f>
        <v/>
      </c>
      <c r="Y75" s="667" t="str">
        <f>IFERROR(IF(INDEX('Impact Indicators - Section B'!H$37:H$176,MATCH($AU75,'Impact Indicators - Section B'!$I$37:$I$176,0))&lt;&gt;0,INDEX('Impact Indicators - Section B'!H$37:H$176,MATCH($AU75,'Impact Indicators - Section B'!$I$37:$I$176,0)),""),"")</f>
        <v/>
      </c>
      <c r="Z75" s="325" t="str">
        <f>IFERROR(IF(INDEX('Impact Indicators - Section B'!D$37:D$176,MATCH(#REF!,'Impact Indicators - Section B'!$I$37:$I$176,0))&lt;&gt;0,INDEX('Impact Indicators - Section B'!D$37:D$176,MATCH(#REF!,'Impact Indicators - Section B'!$I$37:$I$176,0)),""),"")</f>
        <v/>
      </c>
      <c r="AA75" s="663" t="str">
        <f>IFERROR(IF(INDEX('Impact Indicators - Section B'!F$37:F$176,MATCH($AV75,'Impact Indicators - Section B'!$I$37:$I$176,0))&lt;&gt;0,INDEX('Impact Indicators - Section B'!F$37:F$176,MATCH($AV75,'Impact Indicators - Section B'!$I$37:$I$176,0)),""),"")</f>
        <v/>
      </c>
      <c r="AB75" s="665" t="str">
        <f>IFERROR(IF(INDEX('Impact Indicators - Section B'!G$37:G$176,MATCH($AV75,'Impact Indicators - Section B'!$I$37:$I$176,0))&lt;&gt;0,INDEX('Impact Indicators - Section B'!G$37:G$176,MATCH($AV75,'Impact Indicators - Section B'!$I$37:$I$176,0)),""),"")</f>
        <v/>
      </c>
      <c r="AC75" s="667" t="str">
        <f>IFERROR(IF(INDEX('Impact Indicators - Section B'!H$37:H$176,MATCH($AV75,'Impact Indicators - Section B'!$I$37:$I$176,0))&lt;&gt;0,INDEX('Impact Indicators - Section B'!H$37:H$176,MATCH($AV75,'Impact Indicators - Section B'!$I$37:$I$176,0)),""),"")</f>
        <v/>
      </c>
      <c r="AD75" s="326"/>
      <c r="AE75" s="326"/>
      <c r="AF75" s="326"/>
      <c r="AG75" s="326"/>
      <c r="AH75" s="326"/>
      <c r="AI75" s="326"/>
      <c r="AJ75" s="326"/>
      <c r="AK75" s="326"/>
      <c r="AL75" s="326"/>
      <c r="AM75" s="669" t="str">
        <f>IFERROR(IF(INDEX('Impact Indicators - Section B'!R$9:R$33,MATCH($A75,'Impact Indicators - Section B'!$A$9:$A$33,0))&lt;&gt;0,INDEX('Impact Indicators - Section B'!R$9:R$33,MATCH($A75,'Impact Indicators - Section B'!$A$9:$A$33,0)),""),"")</f>
        <v/>
      </c>
      <c r="AN75" s="309"/>
      <c r="AO75" s="583"/>
      <c r="AP75" s="583"/>
      <c r="AQ75" s="583"/>
      <c r="AR75" s="610" t="str">
        <f t="shared" ref="AR75" si="65">CONCATENATE($A75,J$45)</f>
        <v>152017</v>
      </c>
      <c r="AS75" s="608" t="str">
        <f t="shared" ref="AS75" si="66">CONCATENATE($A75,N$45)</f>
        <v>152018</v>
      </c>
      <c r="AT75" s="608" t="str">
        <f t="shared" ref="AT75" si="67">CONCATENATE($A75,R$45)</f>
        <v>152019</v>
      </c>
      <c r="AU75" s="608" t="str">
        <f t="shared" ref="AU75" si="68">CONCATENATE($A75,V$45)</f>
        <v>152020</v>
      </c>
      <c r="AV75" s="608" t="str">
        <f t="shared" ref="AV75" si="69">CONCATENATE($A75,Z$45)</f>
        <v>152021</v>
      </c>
      <c r="AW75" s="342"/>
      <c r="AX75" s="342"/>
      <c r="AY75" s="342"/>
      <c r="AZ75" s="342"/>
      <c r="BA75" s="342"/>
    </row>
    <row r="76" spans="1:53" s="226" customFormat="1" ht="29.25" thickBot="1" x14ac:dyDescent="0.5">
      <c r="A76" s="670"/>
      <c r="B76" s="670"/>
      <c r="C76" s="671"/>
      <c r="D76" s="671"/>
      <c r="E76" s="671"/>
      <c r="F76" s="671"/>
      <c r="G76" s="671"/>
      <c r="H76" s="671"/>
      <c r="I76" s="672"/>
      <c r="J76" s="332" t="str">
        <f>IFERROR(IF(INDEX('Impact Indicators - Section B'!E$37:E$176,MATCH($AR75,'Impact Indicators - Section B'!$I$37:$I$176,0))&lt;&gt;0,INDEX('Impact Indicators - Section B'!E$37:E$176,MATCH($AR75,'Impact Indicators - Section B'!$I$37:$I$176,0)),""),"")</f>
        <v/>
      </c>
      <c r="K76" s="664"/>
      <c r="L76" s="666"/>
      <c r="M76" s="668"/>
      <c r="N76" s="333" t="str">
        <f>IFERROR(IF(INDEX('Impact Indicators - Section B'!E$37:E$176,MATCH($AS75,'Impact Indicators - Section B'!$I$37:$I$176,0))&lt;&gt;0,INDEX('Impact Indicators - Section B'!E$37:E$176,MATCH($AS75,'Impact Indicators - Section B'!$I$37:$I$176,0)),""),"")</f>
        <v/>
      </c>
      <c r="O76" s="664"/>
      <c r="P76" s="666"/>
      <c r="Q76" s="668"/>
      <c r="R76" s="333" t="str">
        <f>IFERROR(IF(INDEX('Impact Indicators - Section B'!E$37:E$176,MATCH($AT75,'Impact Indicators - Section B'!$I$37:$I$176,0))&lt;&gt;0,INDEX('Impact Indicators - Section B'!E$37:E$176,MATCH($AT75,'Impact Indicators - Section B'!$I$37:$I$176,0)),""),"")</f>
        <v/>
      </c>
      <c r="S76" s="664"/>
      <c r="T76" s="666"/>
      <c r="U76" s="668"/>
      <c r="V76" s="333" t="str">
        <f>IFERROR(IF(INDEX('Impact Indicators - Section B'!E$37:E$176,MATCH($AU75,'Impact Indicators - Section B'!$I$37:$I$176,0))&lt;&gt;0,INDEX('Impact Indicators - Section B'!E$37:E$176,MATCH($AU75,'Impact Indicators - Section B'!$I$37:$I$176,0)),""),"")</f>
        <v/>
      </c>
      <c r="W76" s="664"/>
      <c r="X76" s="666"/>
      <c r="Y76" s="668"/>
      <c r="Z76" s="336" t="str">
        <f>IFERROR(IF(INDEX('Impact Indicators - Section B'!E$37:E$176,MATCH(#REF!,'Impact Indicators - Section B'!$I$37:$I$176,0))&lt;&gt;0,INDEX('Impact Indicators - Section B'!E$37:E$176,MATCH(#REF!,'Impact Indicators - Section B'!$I$37:$I$176,0)),""),"")</f>
        <v/>
      </c>
      <c r="AA76" s="664"/>
      <c r="AB76" s="666"/>
      <c r="AC76" s="668"/>
      <c r="AD76" s="330"/>
      <c r="AE76" s="330"/>
      <c r="AF76" s="330"/>
      <c r="AG76" s="330"/>
      <c r="AH76" s="330"/>
      <c r="AI76" s="330"/>
      <c r="AJ76" s="330"/>
      <c r="AK76" s="330"/>
      <c r="AL76" s="330"/>
      <c r="AM76" s="669"/>
      <c r="AN76" s="309"/>
      <c r="AO76" s="584"/>
      <c r="AP76" s="584"/>
      <c r="AQ76" s="584"/>
      <c r="AR76" s="610"/>
      <c r="AS76" s="608"/>
      <c r="AT76" s="608"/>
      <c r="AU76" s="608"/>
      <c r="AV76" s="608"/>
      <c r="AW76" s="342"/>
      <c r="AX76" s="342"/>
      <c r="AY76" s="342"/>
      <c r="AZ76" s="342"/>
      <c r="BA76" s="342"/>
    </row>
    <row r="77" spans="1:53" x14ac:dyDescent="0.25">
      <c r="A77" s="224"/>
      <c r="B77" s="224"/>
      <c r="C77" s="224"/>
      <c r="D77" s="224"/>
      <c r="E77" s="224"/>
      <c r="F77" s="224"/>
      <c r="G77" s="224"/>
      <c r="H77" s="224"/>
      <c r="I77" s="224"/>
      <c r="J77" s="224"/>
      <c r="K77" s="224"/>
      <c r="L77" s="224"/>
      <c r="M77" s="224"/>
      <c r="N77" s="227"/>
      <c r="O77" s="224"/>
      <c r="P77" s="224"/>
      <c r="Q77" s="224"/>
      <c r="R77" s="224"/>
      <c r="S77" s="224"/>
      <c r="T77" s="224"/>
      <c r="U77" s="224"/>
      <c r="V77" s="224"/>
      <c r="W77" s="224"/>
      <c r="X77" s="224"/>
      <c r="Y77" s="224"/>
      <c r="Z77" s="224"/>
      <c r="AA77" s="224"/>
      <c r="AB77" s="224"/>
      <c r="AC77" s="224"/>
      <c r="AD77" s="224"/>
      <c r="AE77" s="308"/>
      <c r="AF77" s="308"/>
      <c r="AG77" s="308"/>
      <c r="AH77" s="308"/>
      <c r="AI77" s="308"/>
      <c r="AJ77" s="308"/>
      <c r="AK77" s="308"/>
      <c r="AL77" s="308"/>
      <c r="AM77" s="308"/>
      <c r="AO77" s="308"/>
      <c r="AP77" s="308"/>
      <c r="AQ77" s="308"/>
    </row>
    <row r="78" spans="1:53" ht="16.5" thickBot="1" x14ac:dyDescent="0.3">
      <c r="A78" s="224"/>
      <c r="B78" s="224"/>
      <c r="C78" s="224"/>
      <c r="D78" s="224"/>
      <c r="E78" s="224"/>
      <c r="F78" s="224"/>
      <c r="G78" s="224"/>
      <c r="H78" s="224"/>
      <c r="I78" s="224"/>
      <c r="J78" s="224"/>
      <c r="K78" s="224"/>
      <c r="L78" s="224"/>
      <c r="M78" s="224"/>
      <c r="N78" s="227"/>
      <c r="O78" s="224"/>
      <c r="P78" s="224"/>
      <c r="Q78" s="224"/>
      <c r="R78" s="224"/>
      <c r="S78" s="224"/>
      <c r="T78" s="224"/>
      <c r="U78" s="224"/>
      <c r="V78" s="224"/>
      <c r="W78" s="224"/>
      <c r="X78" s="224"/>
      <c r="Y78" s="224"/>
      <c r="Z78" s="224"/>
      <c r="AA78" s="224"/>
      <c r="AB78" s="224"/>
      <c r="AC78" s="224"/>
      <c r="AD78" s="224"/>
      <c r="AE78" s="308"/>
      <c r="AF78" s="308"/>
      <c r="AG78" s="308"/>
      <c r="AH78" s="308"/>
      <c r="AI78" s="308"/>
      <c r="AJ78" s="308"/>
      <c r="AK78" s="308"/>
      <c r="AL78" s="308"/>
      <c r="AM78" s="308"/>
      <c r="AO78" s="308"/>
      <c r="AP78" s="308"/>
      <c r="AQ78" s="308"/>
    </row>
    <row r="79" spans="1:53" ht="47.25" customHeight="1" thickBot="1" x14ac:dyDescent="0.3">
      <c r="A79" s="648" t="s">
        <v>22</v>
      </c>
      <c r="B79" s="649"/>
      <c r="C79" s="649"/>
      <c r="D79" s="649"/>
      <c r="E79" s="649"/>
      <c r="F79" s="649"/>
      <c r="G79" s="649"/>
      <c r="H79" s="649"/>
      <c r="I79" s="650"/>
      <c r="J79" s="224"/>
      <c r="K79" s="224"/>
      <c r="L79" s="224"/>
      <c r="M79" s="224"/>
      <c r="N79" s="227"/>
      <c r="O79" s="224"/>
      <c r="P79" s="224"/>
      <c r="Q79" s="224"/>
      <c r="R79" s="224"/>
      <c r="S79" s="224"/>
      <c r="T79" s="224"/>
      <c r="U79" s="224"/>
      <c r="V79" s="224"/>
      <c r="W79" s="224"/>
      <c r="X79" s="224"/>
      <c r="Y79" s="224"/>
      <c r="Z79" s="224"/>
      <c r="AA79" s="224"/>
      <c r="AB79" s="224"/>
      <c r="AC79" s="224"/>
      <c r="AD79" s="224"/>
      <c r="AE79" s="308"/>
      <c r="AF79" s="308"/>
      <c r="AG79" s="308"/>
      <c r="AH79" s="308"/>
      <c r="AI79" s="308"/>
      <c r="AJ79" s="308"/>
      <c r="AK79" s="308"/>
      <c r="AL79" s="308"/>
      <c r="AM79" s="308"/>
      <c r="AO79" s="308"/>
      <c r="AP79" s="308"/>
      <c r="AQ79" s="308"/>
    </row>
    <row r="80" spans="1:53" ht="16.5" thickBot="1" x14ac:dyDescent="0.3">
      <c r="A80" s="224"/>
      <c r="B80" s="224"/>
      <c r="C80" s="224"/>
      <c r="D80" s="224"/>
      <c r="E80" s="224"/>
      <c r="F80" s="224"/>
      <c r="G80" s="224"/>
      <c r="H80" s="224"/>
      <c r="I80" s="224"/>
      <c r="J80" s="224"/>
      <c r="K80" s="224"/>
      <c r="L80" s="224"/>
      <c r="M80" s="224"/>
      <c r="N80" s="227"/>
      <c r="O80" s="224"/>
      <c r="P80" s="224"/>
      <c r="Q80" s="224"/>
      <c r="R80" s="224"/>
      <c r="S80" s="224"/>
      <c r="T80" s="224"/>
      <c r="U80" s="224"/>
      <c r="V80" s="224"/>
      <c r="W80" s="224"/>
      <c r="X80" s="224"/>
      <c r="Y80" s="224"/>
      <c r="Z80" s="224"/>
      <c r="AA80" s="224"/>
      <c r="AB80" s="224"/>
      <c r="AC80" s="224"/>
      <c r="AD80" s="224"/>
      <c r="AE80" s="308"/>
      <c r="AF80" s="308"/>
      <c r="AG80" s="308"/>
      <c r="AH80" s="308"/>
      <c r="AI80" s="308"/>
      <c r="AJ80" s="308"/>
      <c r="AK80" s="308"/>
      <c r="AL80" s="308"/>
      <c r="AM80" s="308"/>
      <c r="AO80" s="308"/>
      <c r="AP80" s="308"/>
      <c r="AQ80" s="308"/>
    </row>
    <row r="81" spans="1:48" ht="26.25" customHeight="1" thickBot="1" x14ac:dyDescent="0.3">
      <c r="A81" s="231"/>
      <c r="B81" s="232"/>
      <c r="C81" s="232"/>
      <c r="D81" s="232"/>
      <c r="E81" s="232"/>
      <c r="F81" s="232"/>
      <c r="G81" s="232"/>
      <c r="H81" s="232"/>
      <c r="I81" s="232"/>
      <c r="J81" s="651">
        <f>IFERROR(YEAR('Overview - Section A'!$E$7)-1,"")</f>
        <v>2017</v>
      </c>
      <c r="K81" s="652"/>
      <c r="L81" s="652"/>
      <c r="M81" s="653"/>
      <c r="N81" s="651">
        <f>IFERROR(YEAR('Overview - Section A'!$E$7),"")</f>
        <v>2018</v>
      </c>
      <c r="O81" s="652"/>
      <c r="P81" s="652"/>
      <c r="Q81" s="653"/>
      <c r="R81" s="651">
        <f>IFERROR(YEAR('Overview - Section A'!$E$7)+1,"")</f>
        <v>2019</v>
      </c>
      <c r="S81" s="652"/>
      <c r="T81" s="652"/>
      <c r="U81" s="653"/>
      <c r="V81" s="651">
        <f>IFERROR(YEAR('Overview - Section A'!$E$7)+2,"")</f>
        <v>2020</v>
      </c>
      <c r="W81" s="652"/>
      <c r="X81" s="652"/>
      <c r="Y81" s="653"/>
      <c r="Z81" s="654">
        <f>IFERROR(YEAR('Overview - Section A'!$E$7)+3,"")</f>
        <v>2021</v>
      </c>
      <c r="AA81" s="655"/>
      <c r="AB81" s="655"/>
      <c r="AC81" s="656"/>
      <c r="AD81" s="698"/>
      <c r="AE81" s="699"/>
      <c r="AF81" s="699"/>
      <c r="AG81" s="699"/>
      <c r="AH81" s="699"/>
      <c r="AI81" s="699"/>
      <c r="AJ81" s="699"/>
      <c r="AK81" s="699"/>
      <c r="AL81" s="700"/>
      <c r="AM81" s="270"/>
      <c r="AO81" s="703" t="s">
        <v>311</v>
      </c>
      <c r="AP81" s="703"/>
      <c r="AQ81" s="703"/>
    </row>
    <row r="82" spans="1:48" ht="288.75" customHeight="1" thickBot="1" x14ac:dyDescent="0.3">
      <c r="A82" s="266" t="s">
        <v>184</v>
      </c>
      <c r="B82" s="279" t="s">
        <v>77</v>
      </c>
      <c r="C82" s="280" t="s">
        <v>199</v>
      </c>
      <c r="D82" s="281" t="s">
        <v>32</v>
      </c>
      <c r="E82" s="280" t="s">
        <v>33</v>
      </c>
      <c r="F82" s="280" t="s">
        <v>18</v>
      </c>
      <c r="G82" s="280" t="s">
        <v>19</v>
      </c>
      <c r="H82" s="280" t="s">
        <v>258</v>
      </c>
      <c r="I82" s="282" t="s">
        <v>11</v>
      </c>
      <c r="J82" s="266" t="s">
        <v>281</v>
      </c>
      <c r="K82" s="265" t="s">
        <v>8</v>
      </c>
      <c r="L82" s="265" t="s">
        <v>27</v>
      </c>
      <c r="M82" s="267" t="s">
        <v>144</v>
      </c>
      <c r="N82" s="266" t="s">
        <v>280</v>
      </c>
      <c r="O82" s="265" t="s">
        <v>8</v>
      </c>
      <c r="P82" s="265" t="s">
        <v>27</v>
      </c>
      <c r="Q82" s="264" t="s">
        <v>144</v>
      </c>
      <c r="R82" s="266" t="s">
        <v>280</v>
      </c>
      <c r="S82" s="265" t="s">
        <v>8</v>
      </c>
      <c r="T82" s="265" t="s">
        <v>27</v>
      </c>
      <c r="U82" s="264" t="s">
        <v>144</v>
      </c>
      <c r="V82" s="266" t="s">
        <v>280</v>
      </c>
      <c r="W82" s="265" t="s">
        <v>8</v>
      </c>
      <c r="X82" s="265" t="s">
        <v>27</v>
      </c>
      <c r="Y82" s="264" t="s">
        <v>144</v>
      </c>
      <c r="Z82" s="266" t="s">
        <v>280</v>
      </c>
      <c r="AA82" s="265" t="s">
        <v>8</v>
      </c>
      <c r="AB82" s="265" t="s">
        <v>27</v>
      </c>
      <c r="AC82" s="264" t="s">
        <v>144</v>
      </c>
      <c r="AD82" s="272"/>
      <c r="AE82" s="272"/>
      <c r="AF82" s="272"/>
      <c r="AG82" s="272"/>
      <c r="AH82" s="272"/>
      <c r="AI82" s="272"/>
      <c r="AJ82" s="272"/>
      <c r="AK82" s="272"/>
      <c r="AL82" s="272"/>
      <c r="AM82" s="253" t="s">
        <v>9</v>
      </c>
      <c r="AO82" s="306" t="s">
        <v>303</v>
      </c>
      <c r="AP82" s="306" t="s">
        <v>304</v>
      </c>
      <c r="AQ82" s="306" t="s">
        <v>305</v>
      </c>
    </row>
    <row r="83" spans="1:48" ht="28.5" x14ac:dyDescent="0.45">
      <c r="A83" s="673">
        <v>1</v>
      </c>
      <c r="B83" s="674" t="str">
        <f>IFERROR(IF(INDEX('Outcome Indicators - Section C'!B$10:B$34,MATCH($A83,'Outcome Indicators - Section C'!$A$10:$A$34,0))&lt;&gt;0,INDEX('Outcome Indicators - Section C'!B$10:B$34,MATCH($A83,'Outcome Indicators - Section C'!$A$10:$A$34,0)),""),"")</f>
        <v>HIV O-1(M): Percentage of adults and children with HIV, known to be on treatment 12 months after initiation of antiretroviral therapy</v>
      </c>
      <c r="C83" s="675" t="str">
        <f>IFERROR(IF(INDEX('Outcome Indicators - Section C'!C$10:C$34,MATCH($A83,'Outcome Indicators - Section C'!$A$10:$A$34,0))&lt;&gt;0,INDEX('Outcome Indicators - Section C'!C$10:C$34,MATCH($A83,'Outcome Indicators - Section C'!$A$10:$A$34,0)),""),"")</f>
        <v/>
      </c>
      <c r="D83" s="675" t="str">
        <f>IFERROR(IF(INDEX('Outcome Indicators - Section C'!D$10:D$34,MATCH($A83,'Outcome Indicators - Section C'!$A$10:$A$34,0))&lt;&gt;0,INDEX('Outcome Indicators - Section C'!D$10:D$34,MATCH($A83,'Outcome Indicators - Section C'!$A$10:$A$34,0)),""),"")</f>
        <v>79%</v>
      </c>
      <c r="E83" s="675" t="str">
        <f>IFERROR(IF(INDEX('Outcome Indicators - Section C'!E$10:E$34,MATCH($A83,'Outcome Indicators - Section C'!$A$10:$A$34,0))&lt;&gt;0,INDEX('Outcome Indicators - Section C'!E$10:E$34,MATCH($A83,'Outcome Indicators - Section C'!$A$10:$A$34,0)),""),"")</f>
        <v>2016</v>
      </c>
      <c r="F83" s="675" t="str">
        <f>IFERROR(IF(INDEX('Outcome Indicators - Section C'!F$10:F$34,MATCH($A83,'Outcome Indicators - Section C'!$A$10:$A$34,0))&lt;&gt;0,INDEX('Outcome Indicators - Section C'!F$10:F$34,MATCH($A83,'Outcome Indicators - Section C'!$A$10:$A$34,0)),""),"")</f>
        <v>Vital and disease-specific registry</v>
      </c>
      <c r="G83" s="675" t="str">
        <f>IFERROR(IF(INDEX('Outcome Indicators - Section C'!G$10:G$34,MATCH($A83,'Outcome Indicators - Section C'!$A$10:$A$34,0))&lt;&gt;0,INDEX('Outcome Indicators - Section C'!G$10:G$34,MATCH($A83,'Outcome Indicators - Section C'!$A$10:$A$34,0)),""),"")</f>
        <v>Duration of treatment,Age,Gender</v>
      </c>
      <c r="H83" s="675" t="str">
        <f>IFERROR(IF(INDEX('Outcome Indicators - Section C'!H$10:H$34,MATCH($A83,'Outcome Indicators - Section C'!$A$10:$A$34,0))&lt;&gt;0,INDEX('Outcome Indicators - Section C'!H$10:H$34,MATCH($A83,'Outcome Indicators - Section C'!$A$10:$A$34,0)),""),"")</f>
        <v/>
      </c>
      <c r="I83" s="677" t="str">
        <f>IFERROR(IF(INDEX('Outcome Indicators - Section C'!Q$10:Q$34,MATCH($A83,'Outcome Indicators - Section C'!$A$10:$A$34,0))&lt;&gt;0,INDEX('Outcome Indicators - Section C'!Q$10:Q$34,MATCH($A83,'Outcome Indicators - Section C'!$A$10:$A$34,0)),""),"")</f>
        <v>Kyrgyzstan</v>
      </c>
      <c r="J83" s="325" t="str">
        <f>IFERROR(IF(INDEX('Outcome Indicators - Section C'!D$38:D$177,MATCH($AR83,'Outcome Indicators - Section C'!$I$38:$I$177,0))&lt;&gt;0,INDEX('Outcome Indicators - Section C'!D$38:D$177,MATCH($AR83,'Outcome Indicators - Section C'!$I$38:$I$177,0)),""),"")</f>
        <v/>
      </c>
      <c r="K83" s="679" t="str">
        <f>IFERROR(IF(INDEX('Outcome Indicators - Section C'!F$38:F$177,MATCH($AR83,'Outcome Indicators - Section C'!$I$38:$I$177,0))&lt;&gt;0,INDEX('Outcome Indicators - Section C'!F$38:F$177,MATCH($AR83,'Outcome Indicators - Section C'!$I$38:$I$177,0)),""),"")</f>
        <v/>
      </c>
      <c r="L83" s="680" t="str">
        <f>IFERROR(IF(INDEX('Outcome Indicators - Section C'!G$38:G$177,MATCH($AR83,'Outcome Indicators - Section C'!$I$38:$I$177,0))&lt;&gt;0,INDEX('Outcome Indicators - Section C'!G$38:G$177,MATCH($AR83,'Outcome Indicators - Section C'!$I$38:$I$177,0)),""),"")</f>
        <v/>
      </c>
      <c r="M83" s="681" t="str">
        <f>IFERROR(IF(INDEX('Outcome Indicators - Section C'!H$38:H$177,MATCH($AR83,'Outcome Indicators - Section C'!$I$38:$I$177,0))&lt;&gt;0,INDEX('Outcome Indicators - Section C'!H$38:H$177,MATCH($AR83,'Outcome Indicators - Section C'!$I$38:$I$177,0)),""),"")</f>
        <v/>
      </c>
      <c r="N83" s="325" t="str">
        <f>IFERROR(IF(INDEX('Outcome Indicators - Section C'!D$38:D$177,MATCH($AS83,'Outcome Indicators - Section C'!$I$38:$I$177,0))&lt;&gt;0,INDEX('Outcome Indicators - Section C'!D$38:D$177,MATCH($AS83,'Outcome Indicators - Section C'!$I$38:$I$177,0)),""),"")</f>
        <v/>
      </c>
      <c r="O83" s="679">
        <f>IFERROR(IF(INDEX('Outcome Indicators - Section C'!F$38:F$177,MATCH($AS83,'Outcome Indicators - Section C'!$I$38:$I$177,0))&lt;&gt;0,INDEX('Outcome Indicators - Section C'!F$38:F$177,MATCH($AS83,'Outcome Indicators - Section C'!$I$38:$I$177,0)),""),"")</f>
        <v>82</v>
      </c>
      <c r="P83" s="680">
        <f>IFERROR(IF(INDEX('Outcome Indicators - Section C'!G$38:G$177,MATCH($AS83,'Outcome Indicators - Section C'!$I$38:$I$177,0))&lt;&gt;0,INDEX('Outcome Indicators - Section C'!G$38:G$177,MATCH($AS83,'Outcome Indicators - Section C'!$I$38:$I$177,0)),""),"")</f>
        <v>43631</v>
      </c>
      <c r="Q83" s="681" t="str">
        <f>IFERROR(IF(INDEX('Outcome Indicators - Section C'!H$38:H$177,MATCH($AS83,'Outcome Indicators - Section C'!$I$38:$I$177,0))&lt;&gt;0,INDEX('Outcome Indicators - Section C'!H$38:H$177,MATCH($AS83,'Outcome Indicators - Section C'!$I$38:$I$177,0)),""),"")</f>
        <v/>
      </c>
      <c r="R83" s="325" t="str">
        <f>IFERROR(IF(INDEX('Outcome Indicators - Section C'!D$38:D$177,MATCH($AT83,'Outcome Indicators - Section C'!$I$38:$I$177,0))&lt;&gt;0,INDEX('Outcome Indicators - Section C'!D$38:D$177,MATCH($AT83,'Outcome Indicators - Section C'!$I$38:$I$177,0)),""),"")</f>
        <v/>
      </c>
      <c r="S83" s="679">
        <f>IFERROR(IF(INDEX('Outcome Indicators - Section C'!F$38:F$177,MATCH($AT83,'Outcome Indicators - Section C'!$I$38:$I$177,0))&lt;&gt;0,INDEX('Outcome Indicators - Section C'!F$38:F$177,MATCH($AT83,'Outcome Indicators - Section C'!$I$38:$I$177,0)),""),"")</f>
        <v>85</v>
      </c>
      <c r="T83" s="680">
        <f>IFERROR(IF(INDEX('Outcome Indicators - Section C'!G$38:G$177,MATCH($AT83,'Outcome Indicators - Section C'!$I$38:$I$177,0))&lt;&gt;0,INDEX('Outcome Indicators - Section C'!G$38:G$177,MATCH($AT83,'Outcome Indicators - Section C'!$I$38:$I$177,0)),""),"")</f>
        <v>43997</v>
      </c>
      <c r="U83" s="681" t="str">
        <f>IFERROR(IF(INDEX('Outcome Indicators - Section C'!H$38:H$177,MATCH($AT83,'Outcome Indicators - Section C'!$I$38:$I$177,0))&lt;&gt;0,INDEX('Outcome Indicators - Section C'!H$38:H$177,MATCH($AT83,'Outcome Indicators - Section C'!$I$38:$I$177,0)),""),"")</f>
        <v/>
      </c>
      <c r="V83" s="325" t="str">
        <f>IFERROR(IF(INDEX('Outcome Indicators - Section C'!D$38:D$177,MATCH($AU83,'Outcome Indicators - Section C'!$I$38:$I$177,0))&lt;&gt;0,INDEX('Outcome Indicators - Section C'!D$38:D$177,MATCH($AU83,'Outcome Indicators - Section C'!$I$38:$I$177,0)),""),"")</f>
        <v/>
      </c>
      <c r="W83" s="679">
        <f>IFERROR(IF(INDEX('Outcome Indicators - Section C'!F$38:F$177,MATCH($AU83,'Outcome Indicators - Section C'!$I$38:$I$177,0))&lt;&gt;0,INDEX('Outcome Indicators - Section C'!F$38:F$177,MATCH($AU83,'Outcome Indicators - Section C'!$I$38:$I$177,0)),""),"")</f>
        <v>88</v>
      </c>
      <c r="X83" s="680">
        <f>IFERROR(IF(INDEX('Outcome Indicators - Section C'!G$38:G$177,MATCH($AU83,'Outcome Indicators - Section C'!$I$38:$I$177,0))&lt;&gt;0,INDEX('Outcome Indicators - Section C'!G$38:G$177,MATCH($AU83,'Outcome Indicators - Section C'!$I$38:$I$177,0)),""),"")</f>
        <v>44362</v>
      </c>
      <c r="Y83" s="681" t="str">
        <f>IFERROR(IF(INDEX('Outcome Indicators - Section C'!H$38:H$177,MATCH($AU83,'Outcome Indicators - Section C'!$I$38:$I$177,0))&lt;&gt;0,INDEX('Outcome Indicators - Section C'!H$38:H$177,MATCH($AU83,'Outcome Indicators - Section C'!$I$38:$I$177,0)),""),"")</f>
        <v/>
      </c>
      <c r="Z83" s="325" t="str">
        <f>IFERROR(IF(INDEX('Outcome Indicators - Section C'!D$38:D$177,MATCH($AV83,'Outcome Indicators - Section C'!$I$38:$I$177,0))&lt;&gt;0,INDEX('Outcome Indicators - Section C'!D$38:D$177,MATCH($AV83,'Outcome Indicators - Section C'!$I$38:$I$177,0)),""),"")</f>
        <v/>
      </c>
      <c r="AA83" s="679" t="str">
        <f>IFERROR(IF(INDEX('Outcome Indicators - Section C'!F$38:F$177,MATCH($AV83,'Outcome Indicators - Section C'!$I$38:$I$177,0))&lt;&gt;0,INDEX('Outcome Indicators - Section C'!F$38:F$177,MATCH($AV83,'Outcome Indicators - Section C'!$I$38:$I$177,0)),""),"")</f>
        <v/>
      </c>
      <c r="AB83" s="680" t="str">
        <f>IFERROR(IF(INDEX('Outcome Indicators - Section C'!G$38:G$177,MATCH($AV83,'Outcome Indicators - Section C'!$I$38:$I$177,0))&lt;&gt;0,INDEX('Outcome Indicators - Section C'!G$38:G$177,MATCH($AV83,'Outcome Indicators - Section C'!$I$38:$I$177,0)),""),"")</f>
        <v/>
      </c>
      <c r="AC83" s="681" t="str">
        <f>IFERROR(IF(INDEX('Outcome Indicators - Section C'!H$38:H$177,MATCH($AV83,'Outcome Indicators - Section C'!$I$38:$I$177,0))&lt;&gt;0,INDEX('Outcome Indicators - Section C'!H$38:H$177,MATCH($AV83,'Outcome Indicators - Section C'!$I$38:$I$177,0)),""),"")</f>
        <v/>
      </c>
      <c r="AD83" s="326"/>
      <c r="AE83" s="326"/>
      <c r="AF83" s="326"/>
      <c r="AG83" s="326"/>
      <c r="AH83" s="326"/>
      <c r="AI83" s="326"/>
      <c r="AJ83" s="326"/>
      <c r="AK83" s="326"/>
      <c r="AL83" s="326"/>
      <c r="AM83" s="682" t="str">
        <f>IFERROR(IF(INDEX('Outcome Indicators - Section C'!R$10:R$34,MATCH($A83,'Outcome Indicators - Section C'!$A$10:$A$34,0))&lt;&gt;0,INDEX('Outcome Indicators - Section C'!R$10:R$34,MATCH($A83,'Outcome Indicators - Section C'!$A$10:$A$34,0)),""),"")</f>
        <v xml:space="preserve">Numerator: Number of adults and children who are still alive on antiretroviral therapy at 12 months after initiating treatment. Denominator: Total number of adults and children who initiated ART who were expected to achieve 12-months outcomes within the reporting period.  This data is inline with the National M&amp;E reporting system and Global AIDS Response Progress Reporting. Source of data is the RAC reports. The targets are in line with the NSP for 2017-2021. </v>
      </c>
      <c r="AO83" s="585"/>
      <c r="AP83" s="585"/>
      <c r="AQ83" s="585"/>
      <c r="AR83" s="610" t="str">
        <f>CONCATENATE($A83,J$81)</f>
        <v>12017</v>
      </c>
      <c r="AS83" s="608" t="str">
        <f>CONCATENATE($A83,N$81)</f>
        <v>12018</v>
      </c>
      <c r="AT83" s="608" t="str">
        <f>CONCATENATE($A83,R$81)</f>
        <v>12019</v>
      </c>
      <c r="AU83" s="608" t="str">
        <f>CONCATENATE($A83,V$81)</f>
        <v>12020</v>
      </c>
      <c r="AV83" s="608" t="str">
        <f>CONCATENATE($A83,Z$81)</f>
        <v>12021</v>
      </c>
    </row>
    <row r="84" spans="1:48" ht="28.5" x14ac:dyDescent="0.45">
      <c r="A84" s="673">
        <v>2</v>
      </c>
      <c r="B84" s="673"/>
      <c r="C84" s="676"/>
      <c r="D84" s="676"/>
      <c r="E84" s="676"/>
      <c r="F84" s="676"/>
      <c r="G84" s="676"/>
      <c r="H84" s="676"/>
      <c r="I84" s="678"/>
      <c r="J84" s="325" t="str">
        <f>IFERROR(IF(INDEX('Outcome Indicators - Section C'!E$38:E$177,MATCH($AR83,'Outcome Indicators - Section C'!$I$38:$I$177,0))&lt;&gt;0,INDEX('Outcome Indicators - Section C'!E$38:E$177,MATCH($AR83,'Outcome Indicators - Section C'!$I$38:$I$177,0)),""),"")</f>
        <v/>
      </c>
      <c r="K84" s="679"/>
      <c r="L84" s="680"/>
      <c r="M84" s="681"/>
      <c r="N84" s="325" t="str">
        <f>IFERROR(IF(INDEX('Outcome Indicators - Section C'!E$38:E$177,MATCH($AS83,'Outcome Indicators - Section C'!$I$38:$I$177,0))&lt;&gt;0,INDEX('Outcome Indicators - Section C'!E$38:E$177,MATCH($AS83,'Outcome Indicators - Section C'!$I$38:$I$177,0)),""),"")</f>
        <v/>
      </c>
      <c r="O84" s="679"/>
      <c r="P84" s="680"/>
      <c r="Q84" s="681"/>
      <c r="R84" s="325" t="str">
        <f>IFERROR(IF(INDEX('Outcome Indicators - Section C'!E$38:E$177,MATCH($AT83,'Outcome Indicators - Section C'!$I$38:$I$177,0))&lt;&gt;0,INDEX('Outcome Indicators - Section C'!E$38:E$177,MATCH($AT83,'Outcome Indicators - Section C'!$I$38:$I$177,0)),""),"")</f>
        <v/>
      </c>
      <c r="S84" s="679"/>
      <c r="T84" s="680"/>
      <c r="U84" s="681"/>
      <c r="V84" s="325" t="str">
        <f>IFERROR(IF(INDEX('Outcome Indicators - Section C'!E$38:E$177,MATCH($AU83,'Outcome Indicators - Section C'!$I$38:$I$177,0))&lt;&gt;0,INDEX('Outcome Indicators - Section C'!E$38:E$177,MATCH($AU83,'Outcome Indicators - Section C'!$I$38:$I$177,0)),""),"")</f>
        <v/>
      </c>
      <c r="W84" s="679"/>
      <c r="X84" s="680"/>
      <c r="Y84" s="681"/>
      <c r="Z84" s="325" t="str">
        <f>IFERROR(IF(INDEX('Outcome Indicators - Section C'!E$38:E$177,MATCH($AV83,'Outcome Indicators - Section C'!$I$38:$I$177,0))&lt;&gt;0,INDEX('Outcome Indicators - Section C'!E$38:E$177,MATCH($AV83,'Outcome Indicators - Section C'!$I$38:$I$177,0)),""),"")</f>
        <v/>
      </c>
      <c r="AA84" s="679"/>
      <c r="AB84" s="680"/>
      <c r="AC84" s="681"/>
      <c r="AD84" s="326"/>
      <c r="AE84" s="326"/>
      <c r="AF84" s="326"/>
      <c r="AG84" s="326"/>
      <c r="AH84" s="326"/>
      <c r="AI84" s="326"/>
      <c r="AJ84" s="326"/>
      <c r="AK84" s="326"/>
      <c r="AL84" s="326"/>
      <c r="AM84" s="682"/>
      <c r="AO84" s="585"/>
      <c r="AP84" s="585"/>
      <c r="AQ84" s="585"/>
      <c r="AR84" s="610"/>
      <c r="AS84" s="608"/>
      <c r="AT84" s="608"/>
      <c r="AU84" s="608"/>
      <c r="AV84" s="608"/>
    </row>
    <row r="85" spans="1:48" ht="28.5" x14ac:dyDescent="0.45">
      <c r="A85" s="683">
        <v>2</v>
      </c>
      <c r="B85" s="673" t="str">
        <f>IFERROR(IF(INDEX('Outcome Indicators - Section C'!B$10:B$34,MATCH($A85,'Outcome Indicators - Section C'!$A$10:$A$34,0))&lt;&gt;0,INDEX('Outcome Indicators - Section C'!B$10:B$34,MATCH($A85,'Outcome Indicators - Section C'!$A$10:$A$34,0)),""),"")</f>
        <v>HIV O-5(M): Percentage of sex workers reporting the use of a condom with their most recent client</v>
      </c>
      <c r="C85" s="676" t="str">
        <f>IFERROR(IF(INDEX('Outcome Indicators - Section C'!C$10:C$34,MATCH($A85,'Outcome Indicators - Section C'!$A$10:$A$34,0))&lt;&gt;0,INDEX('Outcome Indicators - Section C'!C$10:C$34,MATCH($A85,'Outcome Indicators - Section C'!$A$10:$A$34,0)),""),"")</f>
        <v/>
      </c>
      <c r="D85" s="676" t="str">
        <f>IFERROR(IF(INDEX('Outcome Indicators - Section C'!D$10:D$34,MATCH($A85,'Outcome Indicators - Section C'!$A$10:$A$34,0))&lt;&gt;0,INDEX('Outcome Indicators - Section C'!D$10:D$34,MATCH($A85,'Outcome Indicators - Section C'!$A$10:$A$34,0)),""),"")</f>
        <v>97.2%</v>
      </c>
      <c r="E85" s="676" t="str">
        <f>IFERROR(IF(INDEX('Outcome Indicators - Section C'!E$10:E$34,MATCH($A85,'Outcome Indicators - Section C'!$A$10:$A$34,0))&lt;&gt;0,INDEX('Outcome Indicators - Section C'!E$10:E$34,MATCH($A85,'Outcome Indicators - Section C'!$A$10:$A$34,0)),""),"")</f>
        <v>2016</v>
      </c>
      <c r="F85" s="676" t="str">
        <f>IFERROR(IF(INDEX('Outcome Indicators - Section C'!F$10:F$34,MATCH($A85,'Outcome Indicators - Section C'!$A$10:$A$34,0))&lt;&gt;0,INDEX('Outcome Indicators - Section C'!F$10:F$34,MATCH($A85,'Outcome Indicators - Section C'!$A$10:$A$34,0)),""),"")</f>
        <v>IBBS</v>
      </c>
      <c r="G85" s="676" t="str">
        <f>IFERROR(IF(INDEX('Outcome Indicators - Section C'!G$10:G$34,MATCH($A85,'Outcome Indicators - Section C'!$A$10:$A$34,0))&lt;&gt;0,INDEX('Outcome Indicators - Section C'!G$10:G$34,MATCH($A85,'Outcome Indicators - Section C'!$A$10:$A$34,0)),""),"")</f>
        <v>Age,Gender</v>
      </c>
      <c r="H85" s="676" t="str">
        <f>IFERROR(IF(INDEX('Outcome Indicators - Section C'!H$10:H$34,MATCH($A85,'Outcome Indicators - Section C'!$A$10:$A$34,0))&lt;&gt;0,INDEX('Outcome Indicators - Section C'!H$10:H$34,MATCH($A85,'Outcome Indicators - Section C'!$A$10:$A$34,0)),""),"")</f>
        <v/>
      </c>
      <c r="I85" s="678" t="str">
        <f>IFERROR(IF(INDEX('Outcome Indicators - Section C'!Q$10:Q$34,MATCH($A85,'Outcome Indicators - Section C'!$A$10:$A$34,0))&lt;&gt;0,INDEX('Outcome Indicators - Section C'!Q$10:Q$34,MATCH($A85,'Outcome Indicators - Section C'!$A$10:$A$34,0)),""),"")</f>
        <v>Kyrgyzstan</v>
      </c>
      <c r="J85" s="327" t="str">
        <f>IFERROR(IF(INDEX('Outcome Indicators - Section C'!D$38:D$177,MATCH($AR85,'Outcome Indicators - Section C'!$I$38:$I$177,0))&lt;&gt;0,INDEX('Outcome Indicators - Section C'!D$38:D$177,MATCH($AR85,'Outcome Indicators - Section C'!$I$38:$I$177,0)),""),"")</f>
        <v/>
      </c>
      <c r="K85" s="679" t="str">
        <f>IFERROR(IF(INDEX('Outcome Indicators - Section C'!F$38:F$177,MATCH($AR85,'Outcome Indicators - Section C'!$I$38:$I$177,0))&lt;&gt;0,INDEX('Outcome Indicators - Section C'!F$38:F$177,MATCH($AR85,'Outcome Indicators - Section C'!$I$38:$I$177,0)),""),"")</f>
        <v/>
      </c>
      <c r="L85" s="680" t="str">
        <f>IFERROR(IF(INDEX('Outcome Indicators - Section C'!G$38:G$177,MATCH($AR85,'Outcome Indicators - Section C'!$I$38:$I$177,0))&lt;&gt;0,INDEX('Outcome Indicators - Section C'!G$38:G$177,MATCH($AR85,'Outcome Indicators - Section C'!$I$38:$I$177,0)),""),"")</f>
        <v/>
      </c>
      <c r="M85" s="681" t="str">
        <f>IFERROR(IF(INDEX('Outcome Indicators - Section C'!H$38:H$177,MATCH($AR85,'Outcome Indicators - Section C'!$I$38:$I$177,0))&lt;&gt;0,INDEX('Outcome Indicators - Section C'!H$38:H$177,MATCH($AR85,'Outcome Indicators - Section C'!$I$38:$I$177,0)),""),"")</f>
        <v/>
      </c>
      <c r="N85" s="328" t="str">
        <f>IFERROR(IF(INDEX('Outcome Indicators - Section C'!D$38:D$177,MATCH($AS85,'Outcome Indicators - Section C'!$I$38:$I$177,0))&lt;&gt;0,INDEX('Outcome Indicators - Section C'!D$38:D$177,MATCH($AS85,'Outcome Indicators - Section C'!$I$38:$I$177,0)),""),"")</f>
        <v/>
      </c>
      <c r="O85" s="679" t="str">
        <f>IFERROR(IF(INDEX('Outcome Indicators - Section C'!F$38:F$177,MATCH($AS85,'Outcome Indicators - Section C'!$I$38:$I$177,0))&lt;&gt;0,INDEX('Outcome Indicators - Section C'!F$38:F$177,MATCH($AS85,'Outcome Indicators - Section C'!$I$38:$I$177,0)),""),"")</f>
        <v/>
      </c>
      <c r="P85" s="680" t="str">
        <f>IFERROR(IF(INDEX('Outcome Indicators - Section C'!G$38:G$177,MATCH($AS85,'Outcome Indicators - Section C'!$I$38:$I$177,0))&lt;&gt;0,INDEX('Outcome Indicators - Section C'!G$38:G$177,MATCH($AS85,'Outcome Indicators - Section C'!$I$38:$I$177,0)),""),"")</f>
        <v/>
      </c>
      <c r="Q85" s="681" t="str">
        <f>IFERROR(IF(INDEX('Outcome Indicators - Section C'!H$38:H$177,MATCH($AS85,'Outcome Indicators - Section C'!$I$38:$I$177,0))&lt;&gt;0,INDEX('Outcome Indicators - Section C'!H$38:H$177,MATCH($AS85,'Outcome Indicators - Section C'!$I$38:$I$177,0)),""),"")</f>
        <v/>
      </c>
      <c r="R85" s="327" t="str">
        <f>IFERROR(IF(INDEX('Outcome Indicators - Section C'!D$38:D$177,MATCH($AT85,'Outcome Indicators - Section C'!$I$38:$I$177,0))&lt;&gt;0,INDEX('Outcome Indicators - Section C'!D$38:D$177,MATCH($AT85,'Outcome Indicators - Section C'!$I$38:$I$177,0)),""),"")</f>
        <v/>
      </c>
      <c r="S85" s="679">
        <f>IFERROR(IF(INDEX('Outcome Indicators - Section C'!F$38:F$177,MATCH($AT85,'Outcome Indicators - Section C'!$I$38:$I$177,0))&lt;&gt;0,INDEX('Outcome Indicators - Section C'!F$38:F$177,MATCH($AT85,'Outcome Indicators - Section C'!$I$38:$I$177,0)),""),"")</f>
        <v>0.97</v>
      </c>
      <c r="T85" s="680">
        <f>IFERROR(IF(INDEX('Outcome Indicators - Section C'!G$38:G$177,MATCH($AT85,'Outcome Indicators - Section C'!$I$38:$I$177,0))&lt;&gt;0,INDEX('Outcome Indicators - Section C'!G$38:G$177,MATCH($AT85,'Outcome Indicators - Section C'!$I$38:$I$177,0)),""),"")</f>
        <v>43997</v>
      </c>
      <c r="U85" s="681" t="str">
        <f>IFERROR(IF(INDEX('Outcome Indicators - Section C'!H$38:H$177,MATCH($AT85,'Outcome Indicators - Section C'!$I$38:$I$177,0))&lt;&gt;0,INDEX('Outcome Indicators - Section C'!H$38:H$177,MATCH($AT85,'Outcome Indicators - Section C'!$I$38:$I$177,0)),""),"")</f>
        <v/>
      </c>
      <c r="V85" s="328" t="str">
        <f>IFERROR(IF(INDEX('Outcome Indicators - Section C'!D$38:D$177,MATCH($AU85,'Outcome Indicators - Section C'!$I$38:$I$177,0))&lt;&gt;0,INDEX('Outcome Indicators - Section C'!D$38:D$177,MATCH($AU85,'Outcome Indicators - Section C'!$I$38:$I$177,0)),""),"")</f>
        <v/>
      </c>
      <c r="W85" s="679" t="str">
        <f>IFERROR(IF(INDEX('Outcome Indicators - Section C'!F$38:F$177,MATCH($AU85,'Outcome Indicators - Section C'!$I$38:$I$177,0))&lt;&gt;0,INDEX('Outcome Indicators - Section C'!F$38:F$177,MATCH($AU85,'Outcome Indicators - Section C'!$I$38:$I$177,0)),""),"")</f>
        <v/>
      </c>
      <c r="X85" s="680" t="str">
        <f>IFERROR(IF(INDEX('Outcome Indicators - Section C'!G$38:G$177,MATCH($AU85,'Outcome Indicators - Section C'!$I$38:$I$177,0))&lt;&gt;0,INDEX('Outcome Indicators - Section C'!G$38:G$177,MATCH($AU85,'Outcome Indicators - Section C'!$I$38:$I$177,0)),""),"")</f>
        <v/>
      </c>
      <c r="Y85" s="681" t="str">
        <f>IFERROR(IF(INDEX('Outcome Indicators - Section C'!H$38:H$177,MATCH($AU85,'Outcome Indicators - Section C'!$I$38:$I$177,0))&lt;&gt;0,INDEX('Outcome Indicators - Section C'!H$38:H$177,MATCH($AU85,'Outcome Indicators - Section C'!$I$38:$I$177,0)),""),"")</f>
        <v/>
      </c>
      <c r="Z85" s="328" t="str">
        <f>IFERROR(IF(INDEX('Outcome Indicators - Section C'!D$38:D$177,MATCH($AV85,'Outcome Indicators - Section C'!$I$38:$I$177,0))&lt;&gt;0,INDEX('Outcome Indicators - Section C'!D$38:D$177,MATCH($AV85,'Outcome Indicators - Section C'!$I$38:$I$177,0)),""),"")</f>
        <v/>
      </c>
      <c r="AA85" s="679" t="str">
        <f>IFERROR(IF(INDEX('Outcome Indicators - Section C'!F$38:F$177,MATCH($AV85,'Outcome Indicators - Section C'!$I$38:$I$177,0))&lt;&gt;0,INDEX('Outcome Indicators - Section C'!F$38:F$177,MATCH($AV85,'Outcome Indicators - Section C'!$I$38:$I$177,0)),""),"")</f>
        <v/>
      </c>
      <c r="AB85" s="680" t="str">
        <f>IFERROR(IF(INDEX('Outcome Indicators - Section C'!G$38:G$177,MATCH($AV85,'Outcome Indicators - Section C'!$I$38:$I$177,0))&lt;&gt;0,INDEX('Outcome Indicators - Section C'!G$38:G$177,MATCH($AV85,'Outcome Indicators - Section C'!$I$38:$I$177,0)),""),"")</f>
        <v/>
      </c>
      <c r="AC85" s="681" t="str">
        <f>IFERROR(IF(INDEX('Outcome Indicators - Section C'!H$38:H$177,MATCH($AV85,'Outcome Indicators - Section C'!$I$38:$I$177,0))&lt;&gt;0,INDEX('Outcome Indicators - Section C'!H$38:H$177,MATCH($AV85,'Outcome Indicators - Section C'!$I$38:$I$177,0)),""),"")</f>
        <v/>
      </c>
      <c r="AD85" s="326"/>
      <c r="AE85" s="326"/>
      <c r="AF85" s="326"/>
      <c r="AG85" s="326"/>
      <c r="AH85" s="326"/>
      <c r="AI85" s="326"/>
      <c r="AJ85" s="326"/>
      <c r="AK85" s="326"/>
      <c r="AL85" s="326"/>
      <c r="AM85" s="682" t="str">
        <f>IFERROR(IF(INDEX('Outcome Indicators - Section C'!R$10:R$34,MATCH($A85,'Outcome Indicators - Section C'!$A$10:$A$34,0))&lt;&gt;0,INDEX('Outcome Indicators - Section C'!R$10:R$34,MATCH($A85,'Outcome Indicators - Section C'!$A$10:$A$34,0)),""),"")</f>
        <v>At the time of the survey, a large number of police raids were observed, which led to a decrease in the number of SW in the places of their usual congestion and there was a risk of not achieving sampling. Thus, it was necessary to abandon the cluster method described in the IBBS protocol and to conduct the recruitment by a convenient method, i.e. all available SW were involved into the sample. Accordingly, if cluster method will be met during IBBS 2019 there is a risk of not achieving the targets. Data will be collected through the Integrated Bio-Behavioral Survey (IBBS) which is currently being planned for 2019 under the Government program on overcoming HIV infection in the Kyrgyz Republic for the period 2017-2021. Based on the experience from IBBS 2016 it is realistic to expect the final report only by mid 2020. The targets are in line with the National HIV Strategy for 2017-2021.</v>
      </c>
      <c r="AO85" s="585"/>
      <c r="AP85" s="585"/>
      <c r="AQ85" s="585"/>
      <c r="AR85" s="610" t="str">
        <f t="shared" ref="AR85" si="70">CONCATENATE($A85,J$81)</f>
        <v>22017</v>
      </c>
      <c r="AS85" s="608" t="str">
        <f t="shared" ref="AS85" si="71">CONCATENATE($A85,N$81)</f>
        <v>22018</v>
      </c>
      <c r="AT85" s="608" t="str">
        <f t="shared" ref="AT85" si="72">CONCATENATE($A85,R$81)</f>
        <v>22019</v>
      </c>
      <c r="AU85" s="608" t="str">
        <f t="shared" ref="AU85" si="73">CONCATENATE($A85,V$81)</f>
        <v>22020</v>
      </c>
      <c r="AV85" s="608" t="str">
        <f t="shared" ref="AV85" si="74">CONCATENATE($A85,Z$81)</f>
        <v>22021</v>
      </c>
    </row>
    <row r="86" spans="1:48" ht="28.5" x14ac:dyDescent="0.45">
      <c r="A86" s="683">
        <v>4</v>
      </c>
      <c r="B86" s="673"/>
      <c r="C86" s="676"/>
      <c r="D86" s="676"/>
      <c r="E86" s="676"/>
      <c r="F86" s="676"/>
      <c r="G86" s="676"/>
      <c r="H86" s="676"/>
      <c r="I86" s="678"/>
      <c r="J86" s="327" t="str">
        <f>IFERROR(IF(INDEX('Outcome Indicators - Section C'!E$38:E$177,MATCH($AR85,'Outcome Indicators - Section C'!$I$38:$I$177,0))&lt;&gt;0,INDEX('Outcome Indicators - Section C'!E$38:E$177,MATCH($AR85,'Outcome Indicators - Section C'!$I$38:$I$177,0)),""),"")</f>
        <v/>
      </c>
      <c r="K86" s="679"/>
      <c r="L86" s="680"/>
      <c r="M86" s="681"/>
      <c r="N86" s="328" t="str">
        <f>IFERROR(IF(INDEX('Outcome Indicators - Section C'!E$38:E$177,MATCH($AS85,'Outcome Indicators - Section C'!$I$38:$I$177,0))&lt;&gt;0,INDEX('Outcome Indicators - Section C'!E$38:E$177,MATCH($AS85,'Outcome Indicators - Section C'!$I$38:$I$177,0)),""),"")</f>
        <v/>
      </c>
      <c r="O86" s="679"/>
      <c r="P86" s="680"/>
      <c r="Q86" s="681"/>
      <c r="R86" s="327" t="str">
        <f>IFERROR(IF(INDEX('Outcome Indicators - Section C'!E$38:E$177,MATCH($AT85,'Outcome Indicators - Section C'!$I$38:$I$177,0))&lt;&gt;0,INDEX('Outcome Indicators - Section C'!E$38:E$177,MATCH($AT85,'Outcome Indicators - Section C'!$I$38:$I$177,0)),""),"")</f>
        <v/>
      </c>
      <c r="S86" s="679"/>
      <c r="T86" s="680"/>
      <c r="U86" s="681"/>
      <c r="V86" s="328" t="str">
        <f>IFERROR(IF(INDEX('Outcome Indicators - Section C'!E$38:E$177,MATCH($AU85,'Outcome Indicators - Section C'!$I$38:$I$177,0))&lt;&gt;0,INDEX('Outcome Indicators - Section C'!E$38:E$177,MATCH($AU85,'Outcome Indicators - Section C'!$I$38:$I$177,0)),""),"")</f>
        <v/>
      </c>
      <c r="W86" s="679"/>
      <c r="X86" s="680"/>
      <c r="Y86" s="681"/>
      <c r="Z86" s="328" t="str">
        <f>IFERROR(IF(INDEX('Outcome Indicators - Section C'!E$38:E$177,MATCH($AV85,'Outcome Indicators - Section C'!$I$38:$I$177,0))&lt;&gt;0,INDEX('Outcome Indicators - Section C'!E$38:E$177,MATCH($AV85,'Outcome Indicators - Section C'!$I$38:$I$177,0)),""),"")</f>
        <v/>
      </c>
      <c r="AA86" s="679"/>
      <c r="AB86" s="680"/>
      <c r="AC86" s="681"/>
      <c r="AD86" s="326"/>
      <c r="AE86" s="326"/>
      <c r="AF86" s="326"/>
      <c r="AG86" s="326"/>
      <c r="AH86" s="326"/>
      <c r="AI86" s="326"/>
      <c r="AJ86" s="326"/>
      <c r="AK86" s="326"/>
      <c r="AL86" s="326"/>
      <c r="AM86" s="682"/>
      <c r="AO86" s="585"/>
      <c r="AP86" s="585"/>
      <c r="AQ86" s="585"/>
      <c r="AR86" s="610"/>
      <c r="AS86" s="608"/>
      <c r="AT86" s="608"/>
      <c r="AU86" s="608"/>
      <c r="AV86" s="608"/>
    </row>
    <row r="87" spans="1:48" ht="28.5" x14ac:dyDescent="0.45">
      <c r="A87" s="673">
        <v>3</v>
      </c>
      <c r="B87" s="673" t="str">
        <f>IFERROR(IF(INDEX('Outcome Indicators - Section C'!B$10:B$34,MATCH($A87,'Outcome Indicators - Section C'!$A$10:$A$34,0))&lt;&gt;0,INDEX('Outcome Indicators - Section C'!B$10:B$34,MATCH($A87,'Outcome Indicators - Section C'!$A$10:$A$34,0)),""),"")</f>
        <v>HIV O-4a(M): Percentage of men reporting the use of a condom the last time they had anal sex with a male partner</v>
      </c>
      <c r="C87" s="676" t="str">
        <f>IFERROR(IF(INDEX('Outcome Indicators - Section C'!C$10:C$34,MATCH($A87,'Outcome Indicators - Section C'!$A$10:$A$34,0))&lt;&gt;0,INDEX('Outcome Indicators - Section C'!C$10:C$34,MATCH($A87,'Outcome Indicators - Section C'!$A$10:$A$34,0)),""),"")</f>
        <v/>
      </c>
      <c r="D87" s="676" t="str">
        <f>IFERROR(IF(INDEX('Outcome Indicators - Section C'!D$10:D$34,MATCH($A87,'Outcome Indicators - Section C'!$A$10:$A$34,0))&lt;&gt;0,INDEX('Outcome Indicators - Section C'!D$10:D$34,MATCH($A87,'Outcome Indicators - Section C'!$A$10:$A$34,0)),""),"")</f>
        <v>81.1%</v>
      </c>
      <c r="E87" s="676" t="str">
        <f>IFERROR(IF(INDEX('Outcome Indicators - Section C'!E$10:E$34,MATCH($A87,'Outcome Indicators - Section C'!$A$10:$A$34,0))&lt;&gt;0,INDEX('Outcome Indicators - Section C'!E$10:E$34,MATCH($A87,'Outcome Indicators - Section C'!$A$10:$A$34,0)),""),"")</f>
        <v>2016</v>
      </c>
      <c r="F87" s="676" t="str">
        <f>IFERROR(IF(INDEX('Outcome Indicators - Section C'!F$10:F$34,MATCH($A87,'Outcome Indicators - Section C'!$A$10:$A$34,0))&lt;&gt;0,INDEX('Outcome Indicators - Section C'!F$10:F$34,MATCH($A87,'Outcome Indicators - Section C'!$A$10:$A$34,0)),""),"")</f>
        <v>IBBS</v>
      </c>
      <c r="G87" s="676" t="str">
        <f>IFERROR(IF(INDEX('Outcome Indicators - Section C'!G$10:G$34,MATCH($A87,'Outcome Indicators - Section C'!$A$10:$A$34,0))&lt;&gt;0,INDEX('Outcome Indicators - Section C'!G$10:G$34,MATCH($A87,'Outcome Indicators - Section C'!$A$10:$A$34,0)),""),"")</f>
        <v>Age</v>
      </c>
      <c r="H87" s="676" t="str">
        <f>IFERROR(IF(INDEX('Outcome Indicators - Section C'!H$10:H$34,MATCH($A87,'Outcome Indicators - Section C'!$A$10:$A$34,0))&lt;&gt;0,INDEX('Outcome Indicators - Section C'!H$10:H$34,MATCH($A87,'Outcome Indicators - Section C'!$A$10:$A$34,0)),""),"")</f>
        <v/>
      </c>
      <c r="I87" s="678" t="str">
        <f>IFERROR(IF(INDEX('Outcome Indicators - Section C'!Q$10:Q$34,MATCH($A87,'Outcome Indicators - Section C'!$A$10:$A$34,0))&lt;&gt;0,INDEX('Outcome Indicators - Section C'!Q$10:Q$34,MATCH($A87,'Outcome Indicators - Section C'!$A$10:$A$34,0)),""),"")</f>
        <v>Kyrgyzstan</v>
      </c>
      <c r="J87" s="325" t="str">
        <f>IFERROR(IF(INDEX('Outcome Indicators - Section C'!D$38:D$177,MATCH($AR87,'Outcome Indicators - Section C'!$I$38:$I$177,0))&lt;&gt;0,INDEX('Outcome Indicators - Section C'!D$38:D$177,MATCH($AR87,'Outcome Indicators - Section C'!$I$38:$I$177,0)),""),"")</f>
        <v/>
      </c>
      <c r="K87" s="679" t="str">
        <f>IFERROR(IF(INDEX('Outcome Indicators - Section C'!F$38:F$177,MATCH($AR87,'Outcome Indicators - Section C'!$I$38:$I$177,0))&lt;&gt;0,INDEX('Outcome Indicators - Section C'!F$38:F$177,MATCH($AR87,'Outcome Indicators - Section C'!$I$38:$I$177,0)),""),"")</f>
        <v/>
      </c>
      <c r="L87" s="680" t="str">
        <f>IFERROR(IF(INDEX('Outcome Indicators - Section C'!G$38:G$177,MATCH($AR87,'Outcome Indicators - Section C'!$I$38:$I$177,0))&lt;&gt;0,INDEX('Outcome Indicators - Section C'!G$38:G$177,MATCH($AR87,'Outcome Indicators - Section C'!$I$38:$I$177,0)),""),"")</f>
        <v/>
      </c>
      <c r="M87" s="681" t="str">
        <f>IFERROR(IF(INDEX('Outcome Indicators - Section C'!H$38:H$177,MATCH($AR87,'Outcome Indicators - Section C'!$I$38:$I$177,0))&lt;&gt;0,INDEX('Outcome Indicators - Section C'!H$38:H$177,MATCH($AR87,'Outcome Indicators - Section C'!$I$38:$I$177,0)),""),"")</f>
        <v/>
      </c>
      <c r="N87" s="325" t="str">
        <f>IFERROR(IF(INDEX('Outcome Indicators - Section C'!D$38:D$177,MATCH($AS87,'Outcome Indicators - Section C'!$I$38:$I$177,0))&lt;&gt;0,INDEX('Outcome Indicators - Section C'!D$38:D$177,MATCH($AS87,'Outcome Indicators - Section C'!$I$38:$I$177,0)),""),"")</f>
        <v/>
      </c>
      <c r="O87" s="679" t="str">
        <f>IFERROR(IF(INDEX('Outcome Indicators - Section C'!F$38:F$177,MATCH($AS87,'Outcome Indicators - Section C'!$I$38:$I$177,0))&lt;&gt;0,INDEX('Outcome Indicators - Section C'!F$38:F$177,MATCH($AS87,'Outcome Indicators - Section C'!$I$38:$I$177,0)),""),"")</f>
        <v/>
      </c>
      <c r="P87" s="680" t="str">
        <f>IFERROR(IF(INDEX('Outcome Indicators - Section C'!G$38:G$177,MATCH($AS87,'Outcome Indicators - Section C'!$I$38:$I$177,0))&lt;&gt;0,INDEX('Outcome Indicators - Section C'!G$38:G$177,MATCH($AS87,'Outcome Indicators - Section C'!$I$38:$I$177,0)),""),"")</f>
        <v/>
      </c>
      <c r="Q87" s="681" t="str">
        <f>IFERROR(IF(INDEX('Outcome Indicators - Section C'!H$38:H$177,MATCH($AS87,'Outcome Indicators - Section C'!$I$38:$I$177,0))&lt;&gt;0,INDEX('Outcome Indicators - Section C'!H$38:H$177,MATCH($AS87,'Outcome Indicators - Section C'!$I$38:$I$177,0)),""),"")</f>
        <v/>
      </c>
      <c r="R87" s="325" t="str">
        <f>IFERROR(IF(INDEX('Outcome Indicators - Section C'!D$38:D$177,MATCH($AT87,'Outcome Indicators - Section C'!$I$38:$I$177,0))&lt;&gt;0,INDEX('Outcome Indicators - Section C'!D$38:D$177,MATCH($AT87,'Outcome Indicators - Section C'!$I$38:$I$177,0)),""),"")</f>
        <v/>
      </c>
      <c r="S87" s="679">
        <f>IFERROR(IF(INDEX('Outcome Indicators - Section C'!F$38:F$177,MATCH($AT87,'Outcome Indicators - Section C'!$I$38:$I$177,0))&lt;&gt;0,INDEX('Outcome Indicators - Section C'!F$38:F$177,MATCH($AT87,'Outcome Indicators - Section C'!$I$38:$I$177,0)),""),"")</f>
        <v>85</v>
      </c>
      <c r="T87" s="680">
        <f>IFERROR(IF(INDEX('Outcome Indicators - Section C'!G$38:G$177,MATCH($AT87,'Outcome Indicators - Section C'!$I$38:$I$177,0))&lt;&gt;0,INDEX('Outcome Indicators - Section C'!G$38:G$177,MATCH($AT87,'Outcome Indicators - Section C'!$I$38:$I$177,0)),""),"")</f>
        <v>43997</v>
      </c>
      <c r="U87" s="681" t="str">
        <f>IFERROR(IF(INDEX('Outcome Indicators - Section C'!H$38:H$177,MATCH($AT87,'Outcome Indicators - Section C'!$I$38:$I$177,0))&lt;&gt;0,INDEX('Outcome Indicators - Section C'!H$38:H$177,MATCH($AT87,'Outcome Indicators - Section C'!$I$38:$I$177,0)),""),"")</f>
        <v/>
      </c>
      <c r="V87" s="325" t="str">
        <f>IFERROR(IF(INDEX('Outcome Indicators - Section C'!D$38:D$177,MATCH($AU87,'Outcome Indicators - Section C'!$I$38:$I$177,0))&lt;&gt;0,INDEX('Outcome Indicators - Section C'!D$38:D$177,MATCH($AU87,'Outcome Indicators - Section C'!$I$38:$I$177,0)),""),"")</f>
        <v/>
      </c>
      <c r="W87" s="679" t="str">
        <f>IFERROR(IF(INDEX('Outcome Indicators - Section C'!F$38:F$177,MATCH($AU87,'Outcome Indicators - Section C'!$I$38:$I$177,0))&lt;&gt;0,INDEX('Outcome Indicators - Section C'!F$38:F$177,MATCH($AU87,'Outcome Indicators - Section C'!$I$38:$I$177,0)),""),"")</f>
        <v/>
      </c>
      <c r="X87" s="680" t="str">
        <f>IFERROR(IF(INDEX('Outcome Indicators - Section C'!G$38:G$177,MATCH($AU87,'Outcome Indicators - Section C'!$I$38:$I$177,0))&lt;&gt;0,INDEX('Outcome Indicators - Section C'!G$38:G$177,MATCH($AU87,'Outcome Indicators - Section C'!$I$38:$I$177,0)),""),"")</f>
        <v/>
      </c>
      <c r="Y87" s="681" t="str">
        <f>IFERROR(IF(INDEX('Outcome Indicators - Section C'!H$38:H$177,MATCH($AU87,'Outcome Indicators - Section C'!$I$38:$I$177,0))&lt;&gt;0,INDEX('Outcome Indicators - Section C'!H$38:H$177,MATCH($AU87,'Outcome Indicators - Section C'!$I$38:$I$177,0)),""),"")</f>
        <v/>
      </c>
      <c r="Z87" s="325" t="str">
        <f>IFERROR(IF(INDEX('Outcome Indicators - Section C'!D$38:D$177,MATCH($AV87,'Outcome Indicators - Section C'!$I$38:$I$177,0))&lt;&gt;0,INDEX('Outcome Indicators - Section C'!D$38:D$177,MATCH($AV87,'Outcome Indicators - Section C'!$I$38:$I$177,0)),""),"")</f>
        <v/>
      </c>
      <c r="AA87" s="679" t="str">
        <f>IFERROR(IF(INDEX('Outcome Indicators - Section C'!F$38:F$177,MATCH($AV87,'Outcome Indicators - Section C'!$I$38:$I$177,0))&lt;&gt;0,INDEX('Outcome Indicators - Section C'!F$38:F$177,MATCH($AV87,'Outcome Indicators - Section C'!$I$38:$I$177,0)),""),"")</f>
        <v/>
      </c>
      <c r="AB87" s="680" t="str">
        <f>IFERROR(IF(INDEX('Outcome Indicators - Section C'!G$38:G$177,MATCH($AV87,'Outcome Indicators - Section C'!$I$38:$I$177,0))&lt;&gt;0,INDEX('Outcome Indicators - Section C'!G$38:G$177,MATCH($AV87,'Outcome Indicators - Section C'!$I$38:$I$177,0)),""),"")</f>
        <v/>
      </c>
      <c r="AC87" s="681" t="str">
        <f>IFERROR(IF(INDEX('Outcome Indicators - Section C'!H$38:H$177,MATCH($AV87,'Outcome Indicators - Section C'!$I$38:$I$177,0))&lt;&gt;0,INDEX('Outcome Indicators - Section C'!H$38:H$177,MATCH($AV87,'Outcome Indicators - Section C'!$I$38:$I$177,0)),""),"")</f>
        <v/>
      </c>
      <c r="AD87" s="326"/>
      <c r="AE87" s="326"/>
      <c r="AF87" s="326"/>
      <c r="AG87" s="326"/>
      <c r="AH87" s="326"/>
      <c r="AI87" s="326"/>
      <c r="AJ87" s="326"/>
      <c r="AK87" s="326"/>
      <c r="AL87" s="326"/>
      <c r="AM87" s="682" t="str">
        <f>IFERROR(IF(INDEX('Outcome Indicators - Section C'!R$10:R$34,MATCH($A87,'Outcome Indicators - Section C'!$A$10:$A$34,0))&lt;&gt;0,INDEX('Outcome Indicators - Section C'!R$10:R$34,MATCH($A87,'Outcome Indicators - Section C'!$A$10:$A$34,0)),""),"")</f>
        <v>Data will be collected through the Integrated Bio-Behavioral Survey (IBBS) which is currently being planned for 2019 under the Government program on overcoming HIV infection in the Kyrgyz Republic for the period 2017-2021. Based on the experience from IBBS 2016 it is realistic to expect the final report only by mid 2020. The targets are in line with the National HIV Strategy for 2017-2021.</v>
      </c>
      <c r="AO87" s="585"/>
      <c r="AP87" s="585"/>
      <c r="AQ87" s="585"/>
      <c r="AR87" s="610" t="str">
        <f t="shared" ref="AR87" si="75">CONCATENATE($A87,J$81)</f>
        <v>32017</v>
      </c>
      <c r="AS87" s="608" t="str">
        <f t="shared" ref="AS87" si="76">CONCATENATE($A87,N$81)</f>
        <v>32018</v>
      </c>
      <c r="AT87" s="608" t="str">
        <f t="shared" ref="AT87" si="77">CONCATENATE($A87,R$81)</f>
        <v>32019</v>
      </c>
      <c r="AU87" s="608" t="str">
        <f t="shared" ref="AU87" si="78">CONCATENATE($A87,V$81)</f>
        <v>32020</v>
      </c>
      <c r="AV87" s="608" t="str">
        <f t="shared" ref="AV87" si="79">CONCATENATE($A87,Z$81)</f>
        <v>32021</v>
      </c>
    </row>
    <row r="88" spans="1:48" ht="28.5" x14ac:dyDescent="0.45">
      <c r="A88" s="673">
        <v>6</v>
      </c>
      <c r="B88" s="673"/>
      <c r="C88" s="676"/>
      <c r="D88" s="676"/>
      <c r="E88" s="676"/>
      <c r="F88" s="676"/>
      <c r="G88" s="676"/>
      <c r="H88" s="676"/>
      <c r="I88" s="678"/>
      <c r="J88" s="325" t="str">
        <f>IFERROR(IF(INDEX('Outcome Indicators - Section C'!E$38:E$177,MATCH($AR87,'Outcome Indicators - Section C'!$I$38:$I$177,0))&lt;&gt;0,INDEX('Outcome Indicators - Section C'!E$38:E$177,MATCH($AR87,'Outcome Indicators - Section C'!$I$38:$I$177,0)),""),"")</f>
        <v/>
      </c>
      <c r="K88" s="679"/>
      <c r="L88" s="680"/>
      <c r="M88" s="681"/>
      <c r="N88" s="325" t="str">
        <f>IFERROR(IF(INDEX('Outcome Indicators - Section C'!E$38:E$177,MATCH($AS87,'Outcome Indicators - Section C'!$I$38:$I$177,0))&lt;&gt;0,INDEX('Outcome Indicators - Section C'!E$38:E$177,MATCH($AS87,'Outcome Indicators - Section C'!$I$38:$I$177,0)),""),"")</f>
        <v/>
      </c>
      <c r="O88" s="679"/>
      <c r="P88" s="680"/>
      <c r="Q88" s="681"/>
      <c r="R88" s="325" t="str">
        <f>IFERROR(IF(INDEX('Outcome Indicators - Section C'!E$38:E$177,MATCH($AT87,'Outcome Indicators - Section C'!$I$38:$I$177,0))&lt;&gt;0,INDEX('Outcome Indicators - Section C'!E$38:E$177,MATCH($AT87,'Outcome Indicators - Section C'!$I$38:$I$177,0)),""),"")</f>
        <v/>
      </c>
      <c r="S88" s="679"/>
      <c r="T88" s="680"/>
      <c r="U88" s="681"/>
      <c r="V88" s="325" t="str">
        <f>IFERROR(IF(INDEX('Outcome Indicators - Section C'!E$38:E$177,MATCH($AU87,'Outcome Indicators - Section C'!$I$38:$I$177,0))&lt;&gt;0,INDEX('Outcome Indicators - Section C'!E$38:E$177,MATCH($AU87,'Outcome Indicators - Section C'!$I$38:$I$177,0)),""),"")</f>
        <v/>
      </c>
      <c r="W88" s="679"/>
      <c r="X88" s="680"/>
      <c r="Y88" s="681"/>
      <c r="Z88" s="325" t="str">
        <f>IFERROR(IF(INDEX('Outcome Indicators - Section C'!E$38:E$177,MATCH($AV87,'Outcome Indicators - Section C'!$I$38:$I$177,0))&lt;&gt;0,INDEX('Outcome Indicators - Section C'!E$38:E$177,MATCH($AV87,'Outcome Indicators - Section C'!$I$38:$I$177,0)),""),"")</f>
        <v/>
      </c>
      <c r="AA88" s="679"/>
      <c r="AB88" s="680"/>
      <c r="AC88" s="681"/>
      <c r="AD88" s="326"/>
      <c r="AE88" s="326"/>
      <c r="AF88" s="326"/>
      <c r="AG88" s="326"/>
      <c r="AH88" s="326"/>
      <c r="AI88" s="326"/>
      <c r="AJ88" s="326"/>
      <c r="AK88" s="326"/>
      <c r="AL88" s="326"/>
      <c r="AM88" s="682"/>
      <c r="AO88" s="585"/>
      <c r="AP88" s="585"/>
      <c r="AQ88" s="585"/>
      <c r="AR88" s="610"/>
      <c r="AS88" s="608"/>
      <c r="AT88" s="608"/>
      <c r="AU88" s="608"/>
      <c r="AV88" s="608"/>
    </row>
    <row r="89" spans="1:48" ht="28.5" x14ac:dyDescent="0.45">
      <c r="A89" s="683">
        <v>4</v>
      </c>
      <c r="B89" s="673" t="str">
        <f>IFERROR(IF(INDEX('Outcome Indicators - Section C'!B$10:B$34,MATCH($A89,'Outcome Indicators - Section C'!$A$10:$A$34,0))&lt;&gt;0,INDEX('Outcome Indicators - Section C'!B$10:B$34,MATCH($A89,'Outcome Indicators - Section C'!$A$10:$A$34,0)),""),"")</f>
        <v>HIV O-6(M): Percentage of people who inject drugs reporting the use of sterile injecting equipment the last time they injected</v>
      </c>
      <c r="C89" s="676" t="str">
        <f>IFERROR(IF(INDEX('Outcome Indicators - Section C'!C$10:C$34,MATCH($A89,'Outcome Indicators - Section C'!$A$10:$A$34,0))&lt;&gt;0,INDEX('Outcome Indicators - Section C'!C$10:C$34,MATCH($A89,'Outcome Indicators - Section C'!$A$10:$A$34,0)),""),"")</f>
        <v/>
      </c>
      <c r="D89" s="676" t="str">
        <f>IFERROR(IF(INDEX('Outcome Indicators - Section C'!D$10:D$34,MATCH($A89,'Outcome Indicators - Section C'!$A$10:$A$34,0))&lt;&gt;0,INDEX('Outcome Indicators - Section C'!D$10:D$34,MATCH($A89,'Outcome Indicators - Section C'!$A$10:$A$34,0)),""),"")</f>
        <v>47.5%</v>
      </c>
      <c r="E89" s="676" t="str">
        <f>IFERROR(IF(INDEX('Outcome Indicators - Section C'!E$10:E$34,MATCH($A89,'Outcome Indicators - Section C'!$A$10:$A$34,0))&lt;&gt;0,INDEX('Outcome Indicators - Section C'!E$10:E$34,MATCH($A89,'Outcome Indicators - Section C'!$A$10:$A$34,0)),""),"")</f>
        <v>2016</v>
      </c>
      <c r="F89" s="676" t="str">
        <f>IFERROR(IF(INDEX('Outcome Indicators - Section C'!F$10:F$34,MATCH($A89,'Outcome Indicators - Section C'!$A$10:$A$34,0))&lt;&gt;0,INDEX('Outcome Indicators - Section C'!F$10:F$34,MATCH($A89,'Outcome Indicators - Section C'!$A$10:$A$34,0)),""),"")</f>
        <v>IBBS</v>
      </c>
      <c r="G89" s="676" t="str">
        <f>IFERROR(IF(INDEX('Outcome Indicators - Section C'!G$10:G$34,MATCH($A89,'Outcome Indicators - Section C'!$A$10:$A$34,0))&lt;&gt;0,INDEX('Outcome Indicators - Section C'!G$10:G$34,MATCH($A89,'Outcome Indicators - Section C'!$A$10:$A$34,0)),""),"")</f>
        <v>Age,Gender</v>
      </c>
      <c r="H89" s="676" t="str">
        <f>IFERROR(IF(INDEX('Outcome Indicators - Section C'!H$10:H$34,MATCH($A89,'Outcome Indicators - Section C'!$A$10:$A$34,0))&lt;&gt;0,INDEX('Outcome Indicators - Section C'!H$10:H$34,MATCH($A89,'Outcome Indicators - Section C'!$A$10:$A$34,0)),""),"")</f>
        <v/>
      </c>
      <c r="I89" s="678" t="str">
        <f>IFERROR(IF(INDEX('Outcome Indicators - Section C'!Q$10:Q$34,MATCH($A89,'Outcome Indicators - Section C'!$A$10:$A$34,0))&lt;&gt;0,INDEX('Outcome Indicators - Section C'!Q$10:Q$34,MATCH($A89,'Outcome Indicators - Section C'!$A$10:$A$34,0)),""),"")</f>
        <v>Kyrgyzstan</v>
      </c>
      <c r="J89" s="327" t="str">
        <f>IFERROR(IF(INDEX('Outcome Indicators - Section C'!D$38:D$177,MATCH($AR89,'Outcome Indicators - Section C'!$I$38:$I$177,0))&lt;&gt;0,INDEX('Outcome Indicators - Section C'!D$38:D$177,MATCH($AR89,'Outcome Indicators - Section C'!$I$38:$I$177,0)),""),"")</f>
        <v/>
      </c>
      <c r="K89" s="679" t="str">
        <f>IFERROR(IF(INDEX('Outcome Indicators - Section C'!F$38:F$177,MATCH($AR89,'Outcome Indicators - Section C'!$I$38:$I$177,0))&lt;&gt;0,INDEX('Outcome Indicators - Section C'!F$38:F$177,MATCH($AR89,'Outcome Indicators - Section C'!$I$38:$I$177,0)),""),"")</f>
        <v/>
      </c>
      <c r="L89" s="680" t="str">
        <f>IFERROR(IF(INDEX('Outcome Indicators - Section C'!G$38:G$177,MATCH($AR89,'Outcome Indicators - Section C'!$I$38:$I$177,0))&lt;&gt;0,INDEX('Outcome Indicators - Section C'!G$38:G$177,MATCH($AR89,'Outcome Indicators - Section C'!$I$38:$I$177,0)),""),"")</f>
        <v/>
      </c>
      <c r="M89" s="681" t="str">
        <f>IFERROR(IF(INDEX('Outcome Indicators - Section C'!H$38:H$177,MATCH($AR89,'Outcome Indicators - Section C'!$I$38:$I$177,0))&lt;&gt;0,INDEX('Outcome Indicators - Section C'!H$38:H$177,MATCH($AR89,'Outcome Indicators - Section C'!$I$38:$I$177,0)),""),"")</f>
        <v/>
      </c>
      <c r="N89" s="328" t="str">
        <f>IFERROR(IF(INDEX('Outcome Indicators - Section C'!D$38:D$177,MATCH($AS89,'Outcome Indicators - Section C'!$I$38:$I$177,0))&lt;&gt;0,INDEX('Outcome Indicators - Section C'!D$38:D$177,MATCH($AS89,'Outcome Indicators - Section C'!$I$38:$I$177,0)),""),"")</f>
        <v/>
      </c>
      <c r="O89" s="679" t="str">
        <f>IFERROR(IF(INDEX('Outcome Indicators - Section C'!F$38:F$177,MATCH($AS89,'Outcome Indicators - Section C'!$I$38:$I$177,0))&lt;&gt;0,INDEX('Outcome Indicators - Section C'!F$38:F$177,MATCH($AS89,'Outcome Indicators - Section C'!$I$38:$I$177,0)),""),"")</f>
        <v/>
      </c>
      <c r="P89" s="680" t="str">
        <f>IFERROR(IF(INDEX('Outcome Indicators - Section C'!G$38:G$177,MATCH($AS89,'Outcome Indicators - Section C'!$I$38:$I$177,0))&lt;&gt;0,INDEX('Outcome Indicators - Section C'!G$38:G$177,MATCH($AS89,'Outcome Indicators - Section C'!$I$38:$I$177,0)),""),"")</f>
        <v/>
      </c>
      <c r="Q89" s="681" t="str">
        <f>IFERROR(IF(INDEX('Outcome Indicators - Section C'!H$38:H$177,MATCH($AS89,'Outcome Indicators - Section C'!$I$38:$I$177,0))&lt;&gt;0,INDEX('Outcome Indicators - Section C'!H$38:H$177,MATCH($AS89,'Outcome Indicators - Section C'!$I$38:$I$177,0)),""),"")</f>
        <v/>
      </c>
      <c r="R89" s="327" t="str">
        <f>IFERROR(IF(INDEX('Outcome Indicators - Section C'!D$38:D$177,MATCH($AT89,'Outcome Indicators - Section C'!$I$38:$I$177,0))&lt;&gt;0,INDEX('Outcome Indicators - Section C'!D$38:D$177,MATCH($AT89,'Outcome Indicators - Section C'!$I$38:$I$177,0)),""),"")</f>
        <v/>
      </c>
      <c r="S89" s="679">
        <f>IFERROR(IF(INDEX('Outcome Indicators - Section C'!F$38:F$177,MATCH($AT89,'Outcome Indicators - Section C'!$I$38:$I$177,0))&lt;&gt;0,INDEX('Outcome Indicators - Section C'!F$38:F$177,MATCH($AT89,'Outcome Indicators - Section C'!$I$38:$I$177,0)),""),"")</f>
        <v>70</v>
      </c>
      <c r="T89" s="680">
        <f>IFERROR(IF(INDEX('Outcome Indicators - Section C'!G$38:G$177,MATCH($AT89,'Outcome Indicators - Section C'!$I$38:$I$177,0))&lt;&gt;0,INDEX('Outcome Indicators - Section C'!G$38:G$177,MATCH($AT89,'Outcome Indicators - Section C'!$I$38:$I$177,0)),""),"")</f>
        <v>43997</v>
      </c>
      <c r="U89" s="681" t="str">
        <f>IFERROR(IF(INDEX('Outcome Indicators - Section C'!H$38:H$177,MATCH($AT89,'Outcome Indicators - Section C'!$I$38:$I$177,0))&lt;&gt;0,INDEX('Outcome Indicators - Section C'!H$38:H$177,MATCH($AT89,'Outcome Indicators - Section C'!$I$38:$I$177,0)),""),"")</f>
        <v/>
      </c>
      <c r="V89" s="328" t="str">
        <f>IFERROR(IF(INDEX('Outcome Indicators - Section C'!D$38:D$177,MATCH($AU89,'Outcome Indicators - Section C'!$I$38:$I$177,0))&lt;&gt;0,INDEX('Outcome Indicators - Section C'!D$38:D$177,MATCH($AU89,'Outcome Indicators - Section C'!$I$38:$I$177,0)),""),"")</f>
        <v/>
      </c>
      <c r="W89" s="679" t="str">
        <f>IFERROR(IF(INDEX('Outcome Indicators - Section C'!F$38:F$177,MATCH($AU89,'Outcome Indicators - Section C'!$I$38:$I$177,0))&lt;&gt;0,INDEX('Outcome Indicators - Section C'!F$38:F$177,MATCH($AU89,'Outcome Indicators - Section C'!$I$38:$I$177,0)),""),"")</f>
        <v/>
      </c>
      <c r="X89" s="680" t="str">
        <f>IFERROR(IF(INDEX('Outcome Indicators - Section C'!G$38:G$177,MATCH($AU89,'Outcome Indicators - Section C'!$I$38:$I$177,0))&lt;&gt;0,INDEX('Outcome Indicators - Section C'!G$38:G$177,MATCH($AU89,'Outcome Indicators - Section C'!$I$38:$I$177,0)),""),"")</f>
        <v/>
      </c>
      <c r="Y89" s="681" t="str">
        <f>IFERROR(IF(INDEX('Outcome Indicators - Section C'!H$38:H$177,MATCH($AU89,'Outcome Indicators - Section C'!$I$38:$I$177,0))&lt;&gt;0,INDEX('Outcome Indicators - Section C'!H$38:H$177,MATCH($AU89,'Outcome Indicators - Section C'!$I$38:$I$177,0)),""),"")</f>
        <v/>
      </c>
      <c r="Z89" s="328" t="str">
        <f>IFERROR(IF(INDEX('Outcome Indicators - Section C'!D$38:D$177,MATCH($AV89,'Outcome Indicators - Section C'!$I$38:$I$177,0))&lt;&gt;0,INDEX('Outcome Indicators - Section C'!D$38:D$177,MATCH($AV89,'Outcome Indicators - Section C'!$I$38:$I$177,0)),""),"")</f>
        <v/>
      </c>
      <c r="AA89" s="679" t="str">
        <f>IFERROR(IF(INDEX('Outcome Indicators - Section C'!F$38:F$177,MATCH($AV89,'Outcome Indicators - Section C'!$I$38:$I$177,0))&lt;&gt;0,INDEX('Outcome Indicators - Section C'!F$38:F$177,MATCH($AV89,'Outcome Indicators - Section C'!$I$38:$I$177,0)),""),"")</f>
        <v/>
      </c>
      <c r="AB89" s="680" t="str">
        <f>IFERROR(IF(INDEX('Outcome Indicators - Section C'!G$38:G$177,MATCH($AV89,'Outcome Indicators - Section C'!$I$38:$I$177,0))&lt;&gt;0,INDEX('Outcome Indicators - Section C'!G$38:G$177,MATCH($AV89,'Outcome Indicators - Section C'!$I$38:$I$177,0)),""),"")</f>
        <v/>
      </c>
      <c r="AC89" s="681" t="str">
        <f>IFERROR(IF(INDEX('Outcome Indicators - Section C'!H$38:H$177,MATCH($AV89,'Outcome Indicators - Section C'!$I$38:$I$177,0))&lt;&gt;0,INDEX('Outcome Indicators - Section C'!H$38:H$177,MATCH($AV89,'Outcome Indicators - Section C'!$I$38:$I$177,0)),""),"")</f>
        <v/>
      </c>
      <c r="AD89" s="326"/>
      <c r="AE89" s="326"/>
      <c r="AF89" s="326"/>
      <c r="AG89" s="326"/>
      <c r="AH89" s="326"/>
      <c r="AI89" s="326"/>
      <c r="AJ89" s="326"/>
      <c r="AK89" s="326"/>
      <c r="AL89" s="326"/>
      <c r="AM89" s="682" t="str">
        <f>IFERROR(IF(INDEX('Outcome Indicators - Section C'!R$10:R$34,MATCH($A89,'Outcome Indicators - Section C'!$A$10:$A$34,0))&lt;&gt;0,INDEX('Outcome Indicators - Section C'!R$10:R$34,MATCH($A89,'Outcome Indicators - Section C'!$A$10:$A$34,0)),""),"")</f>
        <v>Data will be collected through the Integrated Bio-Behavioral Survey (IBBS) which is currently being planned for 2019 under the Government program on overcoming HIV infection in the Kyrgyz Republic for the period 2017-2021. Based on the experience from IBBS 2016 it is realistic to expect the final report only by mid 2020. The targets are in line with the National HIV Strategy for 2017-2021.</v>
      </c>
      <c r="AO89" s="585"/>
      <c r="AP89" s="585"/>
      <c r="AQ89" s="585"/>
      <c r="AR89" s="610" t="str">
        <f t="shared" ref="AR89" si="80">CONCATENATE($A89,J$81)</f>
        <v>42017</v>
      </c>
      <c r="AS89" s="608" t="str">
        <f t="shared" ref="AS89" si="81">CONCATENATE($A89,N$81)</f>
        <v>42018</v>
      </c>
      <c r="AT89" s="608" t="str">
        <f t="shared" ref="AT89" si="82">CONCATENATE($A89,R$81)</f>
        <v>42019</v>
      </c>
      <c r="AU89" s="608" t="str">
        <f t="shared" ref="AU89" si="83">CONCATENATE($A89,V$81)</f>
        <v>42020</v>
      </c>
      <c r="AV89" s="608" t="str">
        <f t="shared" ref="AV89" si="84">CONCATENATE($A89,Z$81)</f>
        <v>42021</v>
      </c>
    </row>
    <row r="90" spans="1:48" ht="28.5" x14ac:dyDescent="0.45">
      <c r="A90" s="683">
        <v>8</v>
      </c>
      <c r="B90" s="673"/>
      <c r="C90" s="676"/>
      <c r="D90" s="676"/>
      <c r="E90" s="676"/>
      <c r="F90" s="676"/>
      <c r="G90" s="676"/>
      <c r="H90" s="676"/>
      <c r="I90" s="678"/>
      <c r="J90" s="327" t="str">
        <f>IFERROR(IF(INDEX('Outcome Indicators - Section C'!E$38:E$177,MATCH($AR89,'Outcome Indicators - Section C'!$I$38:$I$177,0))&lt;&gt;0,INDEX('Outcome Indicators - Section C'!E$38:E$177,MATCH($AR89,'Outcome Indicators - Section C'!$I$38:$I$177,0)),""),"")</f>
        <v/>
      </c>
      <c r="K90" s="679"/>
      <c r="L90" s="680"/>
      <c r="M90" s="681"/>
      <c r="N90" s="328" t="str">
        <f>IFERROR(IF(INDEX('Outcome Indicators - Section C'!E$38:E$177,MATCH($AS89,'Outcome Indicators - Section C'!$I$38:$I$177,0))&lt;&gt;0,INDEX('Outcome Indicators - Section C'!E$38:E$177,MATCH($AS89,'Outcome Indicators - Section C'!$I$38:$I$177,0)),""),"")</f>
        <v/>
      </c>
      <c r="O90" s="679"/>
      <c r="P90" s="680"/>
      <c r="Q90" s="681"/>
      <c r="R90" s="327" t="str">
        <f>IFERROR(IF(INDEX('Outcome Indicators - Section C'!E$38:E$177,MATCH($AT89,'Outcome Indicators - Section C'!$I$38:$I$177,0))&lt;&gt;0,INDEX('Outcome Indicators - Section C'!E$38:E$177,MATCH($AT89,'Outcome Indicators - Section C'!$I$38:$I$177,0)),""),"")</f>
        <v/>
      </c>
      <c r="S90" s="679"/>
      <c r="T90" s="680"/>
      <c r="U90" s="681"/>
      <c r="V90" s="328" t="str">
        <f>IFERROR(IF(INDEX('Outcome Indicators - Section C'!E$38:E$177,MATCH($AU89,'Outcome Indicators - Section C'!$I$38:$I$177,0))&lt;&gt;0,INDEX('Outcome Indicators - Section C'!E$38:E$177,MATCH($AU89,'Outcome Indicators - Section C'!$I$38:$I$177,0)),""),"")</f>
        <v/>
      </c>
      <c r="W90" s="679"/>
      <c r="X90" s="680"/>
      <c r="Y90" s="681"/>
      <c r="Z90" s="328" t="str">
        <f>IFERROR(IF(INDEX('Outcome Indicators - Section C'!E$38:E$177,MATCH($AV89,'Outcome Indicators - Section C'!$I$38:$I$177,0))&lt;&gt;0,INDEX('Outcome Indicators - Section C'!E$38:E$177,MATCH($AV89,'Outcome Indicators - Section C'!$I$38:$I$177,0)),""),"")</f>
        <v/>
      </c>
      <c r="AA90" s="679"/>
      <c r="AB90" s="680"/>
      <c r="AC90" s="681"/>
      <c r="AD90" s="326"/>
      <c r="AE90" s="326"/>
      <c r="AF90" s="326"/>
      <c r="AG90" s="326"/>
      <c r="AH90" s="326"/>
      <c r="AI90" s="326"/>
      <c r="AJ90" s="326"/>
      <c r="AK90" s="326"/>
      <c r="AL90" s="326"/>
      <c r="AM90" s="682"/>
      <c r="AO90" s="585"/>
      <c r="AP90" s="585"/>
      <c r="AQ90" s="585"/>
      <c r="AR90" s="610"/>
      <c r="AS90" s="608"/>
      <c r="AT90" s="608"/>
      <c r="AU90" s="608"/>
      <c r="AV90" s="608"/>
    </row>
    <row r="91" spans="1:48" ht="28.5" x14ac:dyDescent="0.45">
      <c r="A91" s="673">
        <v>5</v>
      </c>
      <c r="B91" s="673" t="str">
        <f>IFERROR(IF(INDEX('Outcome Indicators - Section C'!B$10:B$34,MATCH($A91,'Outcome Indicators - Section C'!$A$10:$A$34,0))&lt;&gt;0,INDEX('Outcome Indicators - Section C'!B$10:B$34,MATCH($A91,'Outcome Indicators - Section C'!$A$10:$A$34,0)),""),"")</f>
        <v>TB O-1a: Case notification rate of all forms of TB per 100,000 population - bacteriologically confirmed plus clinically diagnosed, new and relapse cases</v>
      </c>
      <c r="C91" s="676" t="str">
        <f>IFERROR(IF(INDEX('Outcome Indicators - Section C'!C$10:C$34,MATCH($A91,'Outcome Indicators - Section C'!$A$10:$A$34,0))&lt;&gt;0,INDEX('Outcome Indicators - Section C'!C$10:C$34,MATCH($A91,'Outcome Indicators - Section C'!$A$10:$A$34,0)),""),"")</f>
        <v/>
      </c>
      <c r="D91" s="676" t="str">
        <f>IFERROR(IF(INDEX('Outcome Indicators - Section C'!D$10:D$34,MATCH($A91,'Outcome Indicators - Section C'!$A$10:$A$34,0))&lt;&gt;0,INDEX('Outcome Indicators - Section C'!D$10:D$34,MATCH($A91,'Outcome Indicators - Section C'!$A$10:$A$34,0)),""),"")</f>
        <v>115.6</v>
      </c>
      <c r="E91" s="676" t="str">
        <f>IFERROR(IF(INDEX('Outcome Indicators - Section C'!E$10:E$34,MATCH($A91,'Outcome Indicators - Section C'!$A$10:$A$34,0))&lt;&gt;0,INDEX('Outcome Indicators - Section C'!E$10:E$34,MATCH($A91,'Outcome Indicators - Section C'!$A$10:$A$34,0)),""),"")</f>
        <v>2016</v>
      </c>
      <c r="F91" s="676" t="str">
        <f>IFERROR(IF(INDEX('Outcome Indicators - Section C'!F$10:F$34,MATCH($A91,'Outcome Indicators - Section C'!$A$10:$A$34,0))&lt;&gt;0,INDEX('Outcome Indicators - Section C'!F$10:F$34,MATCH($A91,'Outcome Indicators - Section C'!$A$10:$A$34,0)),""),"")</f>
        <v>National TB center report</v>
      </c>
      <c r="G91" s="676" t="str">
        <f>IFERROR(IF(INDEX('Outcome Indicators - Section C'!G$10:G$34,MATCH($A91,'Outcome Indicators - Section C'!$A$10:$A$34,0))&lt;&gt;0,INDEX('Outcome Indicators - Section C'!G$10:G$34,MATCH($A91,'Outcome Indicators - Section C'!$A$10:$A$34,0)),""),"")</f>
        <v/>
      </c>
      <c r="H91" s="676" t="str">
        <f>IFERROR(IF(INDEX('Outcome Indicators - Section C'!H$10:H$34,MATCH($A91,'Outcome Indicators - Section C'!$A$10:$A$34,0))&lt;&gt;0,INDEX('Outcome Indicators - Section C'!H$10:H$34,MATCH($A91,'Outcome Indicators - Section C'!$A$10:$A$34,0)),""),"")</f>
        <v/>
      </c>
      <c r="I91" s="678" t="str">
        <f>IFERROR(IF(INDEX('Outcome Indicators - Section C'!Q$10:Q$34,MATCH($A91,'Outcome Indicators - Section C'!$A$10:$A$34,0))&lt;&gt;0,INDEX('Outcome Indicators - Section C'!Q$10:Q$34,MATCH($A91,'Outcome Indicators - Section C'!$A$10:$A$34,0)),""),"")</f>
        <v>Kyrgyzstan</v>
      </c>
      <c r="J91" s="325" t="str">
        <f>IFERROR(IF(INDEX('Outcome Indicators - Section C'!D$38:D$177,MATCH($AR91,'Outcome Indicators - Section C'!$I$38:$I$177,0))&lt;&gt;0,INDEX('Outcome Indicators - Section C'!D$38:D$177,MATCH($AR91,'Outcome Indicators - Section C'!$I$38:$I$177,0)),""),"")</f>
        <v/>
      </c>
      <c r="K91" s="679" t="str">
        <f>IFERROR(IF(INDEX('Outcome Indicators - Section C'!F$38:F$177,MATCH($AR91,'Outcome Indicators - Section C'!$I$38:$I$177,0))&lt;&gt;0,INDEX('Outcome Indicators - Section C'!F$38:F$177,MATCH($AR91,'Outcome Indicators - Section C'!$I$38:$I$177,0)),""),"")</f>
        <v/>
      </c>
      <c r="L91" s="680" t="str">
        <f>IFERROR(IF(INDEX('Outcome Indicators - Section C'!G$38:G$177,MATCH($AR91,'Outcome Indicators - Section C'!$I$38:$I$177,0))&lt;&gt;0,INDEX('Outcome Indicators - Section C'!G$38:G$177,MATCH($AR91,'Outcome Indicators - Section C'!$I$38:$I$177,0)),""),"")</f>
        <v/>
      </c>
      <c r="M91" s="681" t="str">
        <f>IFERROR(IF(INDEX('Outcome Indicators - Section C'!H$38:H$177,MATCH($AR91,'Outcome Indicators - Section C'!$I$38:$I$177,0))&lt;&gt;0,INDEX('Outcome Indicators - Section C'!H$38:H$177,MATCH($AR91,'Outcome Indicators - Section C'!$I$38:$I$177,0)),""),"")</f>
        <v/>
      </c>
      <c r="N91" s="325">
        <f>IFERROR(IF(INDEX('Outcome Indicators - Section C'!D$38:D$177,MATCH($AS91,'Outcome Indicators - Section C'!$I$38:$I$177,0))&lt;&gt;0,INDEX('Outcome Indicators - Section C'!D$38:D$177,MATCH($AS91,'Outcome Indicators - Section C'!$I$38:$I$177,0)),""),"")</f>
        <v>115</v>
      </c>
      <c r="O91" s="679" t="str">
        <f>IFERROR(IF(INDEX('Outcome Indicators - Section C'!F$38:F$177,MATCH($AS91,'Outcome Indicators - Section C'!$I$38:$I$177,0))&lt;&gt;0,INDEX('Outcome Indicators - Section C'!F$38:F$177,MATCH($AS91,'Outcome Indicators - Section C'!$I$38:$I$177,0)),""),"")</f>
        <v/>
      </c>
      <c r="P91" s="680">
        <f>IFERROR(IF(INDEX('Outcome Indicators - Section C'!G$38:G$177,MATCH($AS91,'Outcome Indicators - Section C'!$I$38:$I$177,0))&lt;&gt;0,INDEX('Outcome Indicators - Section C'!G$38:G$177,MATCH($AS91,'Outcome Indicators - Section C'!$I$38:$I$177,0)),""),"")</f>
        <v>43692</v>
      </c>
      <c r="Q91" s="681" t="str">
        <f>IFERROR(IF(INDEX('Outcome Indicators - Section C'!H$38:H$177,MATCH($AS91,'Outcome Indicators - Section C'!$I$38:$I$177,0))&lt;&gt;0,INDEX('Outcome Indicators - Section C'!H$38:H$177,MATCH($AS91,'Outcome Indicators - Section C'!$I$38:$I$177,0)),""),"")</f>
        <v/>
      </c>
      <c r="R91" s="325">
        <f>IFERROR(IF(INDEX('Outcome Indicators - Section C'!D$38:D$177,MATCH($AT91,'Outcome Indicators - Section C'!$I$38:$I$177,0))&lt;&gt;0,INDEX('Outcome Indicators - Section C'!D$38:D$177,MATCH($AT91,'Outcome Indicators - Section C'!$I$38:$I$177,0)),""),"")</f>
        <v>114</v>
      </c>
      <c r="S91" s="679" t="str">
        <f>IFERROR(IF(INDEX('Outcome Indicators - Section C'!F$38:F$177,MATCH($AT91,'Outcome Indicators - Section C'!$I$38:$I$177,0))&lt;&gt;0,INDEX('Outcome Indicators - Section C'!F$38:F$177,MATCH($AT91,'Outcome Indicators - Section C'!$I$38:$I$177,0)),""),"")</f>
        <v/>
      </c>
      <c r="T91" s="680">
        <f>IFERROR(IF(INDEX('Outcome Indicators - Section C'!G$38:G$177,MATCH($AT91,'Outcome Indicators - Section C'!$I$38:$I$177,0))&lt;&gt;0,INDEX('Outcome Indicators - Section C'!G$38:G$177,MATCH($AT91,'Outcome Indicators - Section C'!$I$38:$I$177,0)),""),"")</f>
        <v>44058</v>
      </c>
      <c r="U91" s="681" t="str">
        <f>IFERROR(IF(INDEX('Outcome Indicators - Section C'!H$38:H$177,MATCH($AT91,'Outcome Indicators - Section C'!$I$38:$I$177,0))&lt;&gt;0,INDEX('Outcome Indicators - Section C'!H$38:H$177,MATCH($AT91,'Outcome Indicators - Section C'!$I$38:$I$177,0)),""),"")</f>
        <v/>
      </c>
      <c r="V91" s="325">
        <f>IFERROR(IF(INDEX('Outcome Indicators - Section C'!D$38:D$177,MATCH($AU91,'Outcome Indicators - Section C'!$I$38:$I$177,0))&lt;&gt;0,INDEX('Outcome Indicators - Section C'!D$38:D$177,MATCH($AU91,'Outcome Indicators - Section C'!$I$38:$I$177,0)),""),"")</f>
        <v>113</v>
      </c>
      <c r="W91" s="679" t="str">
        <f>IFERROR(IF(INDEX('Outcome Indicators - Section C'!F$38:F$177,MATCH($AU91,'Outcome Indicators - Section C'!$I$38:$I$177,0))&lt;&gt;0,INDEX('Outcome Indicators - Section C'!F$38:F$177,MATCH($AU91,'Outcome Indicators - Section C'!$I$38:$I$177,0)),""),"")</f>
        <v/>
      </c>
      <c r="X91" s="680">
        <f>IFERROR(IF(INDEX('Outcome Indicators - Section C'!G$38:G$177,MATCH($AU91,'Outcome Indicators - Section C'!$I$38:$I$177,0))&lt;&gt;0,INDEX('Outcome Indicators - Section C'!G$38:G$177,MATCH($AU91,'Outcome Indicators - Section C'!$I$38:$I$177,0)),""),"")</f>
        <v>44423</v>
      </c>
      <c r="Y91" s="681" t="str">
        <f>IFERROR(IF(INDEX('Outcome Indicators - Section C'!H$38:H$177,MATCH($AU91,'Outcome Indicators - Section C'!$I$38:$I$177,0))&lt;&gt;0,INDEX('Outcome Indicators - Section C'!H$38:H$177,MATCH($AU91,'Outcome Indicators - Section C'!$I$38:$I$177,0)),""),"")</f>
        <v/>
      </c>
      <c r="Z91" s="325" t="str">
        <f>IFERROR(IF(INDEX('Outcome Indicators - Section C'!D$38:D$177,MATCH($AV91,'Outcome Indicators - Section C'!$I$38:$I$177,0))&lt;&gt;0,INDEX('Outcome Indicators - Section C'!D$38:D$177,MATCH($AV91,'Outcome Indicators - Section C'!$I$38:$I$177,0)),""),"")</f>
        <v/>
      </c>
      <c r="AA91" s="679" t="str">
        <f>IFERROR(IF(INDEX('Outcome Indicators - Section C'!F$38:F$177,MATCH($AV91,'Outcome Indicators - Section C'!$I$38:$I$177,0))&lt;&gt;0,INDEX('Outcome Indicators - Section C'!F$38:F$177,MATCH($AV91,'Outcome Indicators - Section C'!$I$38:$I$177,0)),""),"")</f>
        <v/>
      </c>
      <c r="AB91" s="680" t="str">
        <f>IFERROR(IF(INDEX('Outcome Indicators - Section C'!G$38:G$177,MATCH($AV91,'Outcome Indicators - Section C'!$I$38:$I$177,0))&lt;&gt;0,INDEX('Outcome Indicators - Section C'!G$38:G$177,MATCH($AV91,'Outcome Indicators - Section C'!$I$38:$I$177,0)),""),"")</f>
        <v/>
      </c>
      <c r="AC91" s="681" t="str">
        <f>IFERROR(IF(INDEX('Outcome Indicators - Section C'!H$38:H$177,MATCH($AV91,'Outcome Indicators - Section C'!$I$38:$I$177,0))&lt;&gt;0,INDEX('Outcome Indicators - Section C'!H$38:H$177,MATCH($AV91,'Outcome Indicators - Section C'!$I$38:$I$177,0)),""),"")</f>
        <v/>
      </c>
      <c r="AD91" s="326"/>
      <c r="AE91" s="326"/>
      <c r="AF91" s="326"/>
      <c r="AG91" s="326"/>
      <c r="AH91" s="326"/>
      <c r="AI91" s="326"/>
      <c r="AJ91" s="326"/>
      <c r="AK91" s="326"/>
      <c r="AL91" s="326"/>
      <c r="AM91" s="682" t="str">
        <f>IFERROR(IF(INDEX('Outcome Indicators - Section C'!R$10:R$34,MATCH($A91,'Outcome Indicators - Section C'!$A$10:$A$34,0))&lt;&gt;0,INDEX('Outcome Indicators - Section C'!R$10:R$34,MATCH($A91,'Outcome Indicators - Section C'!$A$10:$A$34,0)),""),"")</f>
        <v xml:space="preserve"> Indicator refers to civil and prison sectors. The targets were set based on the trend analysis and taking into account practically flat trends, which were observed during the previous years. Indicator refers to the Number of all forms of TB cases (bacteriologically confirmed plus clinically diagnosed, new and relapses) reported to the national health authority during the specified period of time.Kyrgyzstan population in 2016  -  6079840, total number of  registered new and relapse cases- 7026.</v>
      </c>
      <c r="AO91" s="585"/>
      <c r="AP91" s="585"/>
      <c r="AQ91" s="585"/>
      <c r="AR91" s="610" t="str">
        <f t="shared" ref="AR91" si="85">CONCATENATE($A91,J$81)</f>
        <v>52017</v>
      </c>
      <c r="AS91" s="608" t="str">
        <f t="shared" ref="AS91" si="86">CONCATENATE($A91,N$81)</f>
        <v>52018</v>
      </c>
      <c r="AT91" s="608" t="str">
        <f t="shared" ref="AT91" si="87">CONCATENATE($A91,R$81)</f>
        <v>52019</v>
      </c>
      <c r="AU91" s="608" t="str">
        <f t="shared" ref="AU91" si="88">CONCATENATE($A91,V$81)</f>
        <v>52020</v>
      </c>
      <c r="AV91" s="608" t="str">
        <f t="shared" ref="AV91" si="89">CONCATENATE($A91,Z$81)</f>
        <v>52021</v>
      </c>
    </row>
    <row r="92" spans="1:48" ht="28.5" x14ac:dyDescent="0.45">
      <c r="A92" s="673">
        <v>9.8000000000000007</v>
      </c>
      <c r="B92" s="673"/>
      <c r="C92" s="676"/>
      <c r="D92" s="676"/>
      <c r="E92" s="676"/>
      <c r="F92" s="676"/>
      <c r="G92" s="676"/>
      <c r="H92" s="676"/>
      <c r="I92" s="678"/>
      <c r="J92" s="325" t="str">
        <f>IFERROR(IF(INDEX('Outcome Indicators - Section C'!E$38:E$177,MATCH($AR91,'Outcome Indicators - Section C'!$I$38:$I$177,0))&lt;&gt;0,INDEX('Outcome Indicators - Section C'!E$38:E$177,MATCH($AR91,'Outcome Indicators - Section C'!$I$38:$I$177,0)),""),"")</f>
        <v/>
      </c>
      <c r="K92" s="679"/>
      <c r="L92" s="680"/>
      <c r="M92" s="681"/>
      <c r="N92" s="325" t="str">
        <f>IFERROR(IF(INDEX('Outcome Indicators - Section C'!E$38:E$177,MATCH($AS91,'Outcome Indicators - Section C'!$I$38:$I$177,0))&lt;&gt;0,INDEX('Outcome Indicators - Section C'!E$38:E$177,MATCH($AS91,'Outcome Indicators - Section C'!$I$38:$I$177,0)),""),"")</f>
        <v/>
      </c>
      <c r="O92" s="679"/>
      <c r="P92" s="680"/>
      <c r="Q92" s="681"/>
      <c r="R92" s="325" t="str">
        <f>IFERROR(IF(INDEX('Outcome Indicators - Section C'!E$38:E$177,MATCH($AT91,'Outcome Indicators - Section C'!$I$38:$I$177,0))&lt;&gt;0,INDEX('Outcome Indicators - Section C'!E$38:E$177,MATCH($AT91,'Outcome Indicators - Section C'!$I$38:$I$177,0)),""),"")</f>
        <v/>
      </c>
      <c r="S92" s="679"/>
      <c r="T92" s="680"/>
      <c r="U92" s="681"/>
      <c r="V92" s="325" t="str">
        <f>IFERROR(IF(INDEX('Outcome Indicators - Section C'!E$38:E$177,MATCH($AU91,'Outcome Indicators - Section C'!$I$38:$I$177,0))&lt;&gt;0,INDEX('Outcome Indicators - Section C'!E$38:E$177,MATCH($AU91,'Outcome Indicators - Section C'!$I$38:$I$177,0)),""),"")</f>
        <v/>
      </c>
      <c r="W92" s="679"/>
      <c r="X92" s="680"/>
      <c r="Y92" s="681"/>
      <c r="Z92" s="325" t="str">
        <f>IFERROR(IF(INDEX('Outcome Indicators - Section C'!E$38:E$177,MATCH($AV91,'Outcome Indicators - Section C'!$I$38:$I$177,0))&lt;&gt;0,INDEX('Outcome Indicators - Section C'!E$38:E$177,MATCH($AV91,'Outcome Indicators - Section C'!$I$38:$I$177,0)),""),"")</f>
        <v/>
      </c>
      <c r="AA92" s="679"/>
      <c r="AB92" s="680"/>
      <c r="AC92" s="681"/>
      <c r="AD92" s="326"/>
      <c r="AE92" s="326"/>
      <c r="AF92" s="326"/>
      <c r="AG92" s="326"/>
      <c r="AH92" s="326"/>
      <c r="AI92" s="326"/>
      <c r="AJ92" s="326"/>
      <c r="AK92" s="326"/>
      <c r="AL92" s="326"/>
      <c r="AM92" s="682"/>
      <c r="AO92" s="585"/>
      <c r="AP92" s="585"/>
      <c r="AQ92" s="585"/>
      <c r="AR92" s="610"/>
      <c r="AS92" s="608"/>
      <c r="AT92" s="608"/>
      <c r="AU92" s="608"/>
      <c r="AV92" s="608"/>
    </row>
    <row r="93" spans="1:48" ht="28.5" x14ac:dyDescent="0.45">
      <c r="A93" s="683">
        <v>6</v>
      </c>
      <c r="B93" s="673" t="str">
        <f>IFERROR(IF(INDEX('Outcome Indicators - Section C'!B$10:B$34,MATCH($A93,'Outcome Indicators - Section C'!$A$10:$A$34,0))&lt;&gt;0,INDEX('Outcome Indicators - Section C'!B$10:B$34,MATCH($A93,'Outcome Indicators - Section C'!$A$10:$A$34,0)),""),"")</f>
        <v>TB O-2a: Treatment success rate of all forms of TB- bacteriologically confirmed plus clinically diagnosed, new and relapse cases</v>
      </c>
      <c r="C93" s="676" t="str">
        <f>IFERROR(IF(INDEX('Outcome Indicators - Section C'!C$10:C$34,MATCH($A93,'Outcome Indicators - Section C'!$A$10:$A$34,0))&lt;&gt;0,INDEX('Outcome Indicators - Section C'!C$10:C$34,MATCH($A93,'Outcome Indicators - Section C'!$A$10:$A$34,0)),""),"")</f>
        <v/>
      </c>
      <c r="D93" s="676" t="str">
        <f>IFERROR(IF(INDEX('Outcome Indicators - Section C'!D$10:D$34,MATCH($A93,'Outcome Indicators - Section C'!$A$10:$A$34,0))&lt;&gt;0,INDEX('Outcome Indicators - Section C'!D$10:D$34,MATCH($A93,'Outcome Indicators - Section C'!$A$10:$A$34,0)),""),"")</f>
        <v>82.7%</v>
      </c>
      <c r="E93" s="676" t="str">
        <f>IFERROR(IF(INDEX('Outcome Indicators - Section C'!E$10:E$34,MATCH($A93,'Outcome Indicators - Section C'!$A$10:$A$34,0))&lt;&gt;0,INDEX('Outcome Indicators - Section C'!E$10:E$34,MATCH($A93,'Outcome Indicators - Section C'!$A$10:$A$34,0)),""),"")</f>
        <v>2016</v>
      </c>
      <c r="F93" s="676" t="str">
        <f>IFERROR(IF(INDEX('Outcome Indicators - Section C'!F$10:F$34,MATCH($A93,'Outcome Indicators - Section C'!$A$10:$A$34,0))&lt;&gt;0,INDEX('Outcome Indicators - Section C'!F$10:F$34,MATCH($A93,'Outcome Indicators - Section C'!$A$10:$A$34,0)),""),"")</f>
        <v>National TB center report</v>
      </c>
      <c r="G93" s="676" t="str">
        <f>IFERROR(IF(INDEX('Outcome Indicators - Section C'!G$10:G$34,MATCH($A93,'Outcome Indicators - Section C'!$A$10:$A$34,0))&lt;&gt;0,INDEX('Outcome Indicators - Section C'!G$10:G$34,MATCH($A93,'Outcome Indicators - Section C'!$A$10:$A$34,0)),""),"")</f>
        <v/>
      </c>
      <c r="H93" s="676" t="str">
        <f>IFERROR(IF(INDEX('Outcome Indicators - Section C'!H$10:H$34,MATCH($A93,'Outcome Indicators - Section C'!$A$10:$A$34,0))&lt;&gt;0,INDEX('Outcome Indicators - Section C'!H$10:H$34,MATCH($A93,'Outcome Indicators - Section C'!$A$10:$A$34,0)),""),"")</f>
        <v/>
      </c>
      <c r="I93" s="678" t="str">
        <f>IFERROR(IF(INDEX('Outcome Indicators - Section C'!Q$10:Q$34,MATCH($A93,'Outcome Indicators - Section C'!$A$10:$A$34,0))&lt;&gt;0,INDEX('Outcome Indicators - Section C'!Q$10:Q$34,MATCH($A93,'Outcome Indicators - Section C'!$A$10:$A$34,0)),""),"")</f>
        <v>Kyrgyzstan</v>
      </c>
      <c r="J93" s="327" t="str">
        <f>IFERROR(IF(INDEX('Outcome Indicators - Section C'!D$38:D$177,MATCH($AR93,'Outcome Indicators - Section C'!$I$38:$I$177,0))&lt;&gt;0,INDEX('Outcome Indicators - Section C'!D$38:D$177,MATCH($AR93,'Outcome Indicators - Section C'!$I$38:$I$177,0)),""),"")</f>
        <v/>
      </c>
      <c r="K93" s="679" t="str">
        <f>IFERROR(IF(INDEX('Outcome Indicators - Section C'!F$38:F$177,MATCH($AR93,'Outcome Indicators - Section C'!$I$38:$I$177,0))&lt;&gt;0,INDEX('Outcome Indicators - Section C'!F$38:F$177,MATCH($AR93,'Outcome Indicators - Section C'!$I$38:$I$177,0)),""),"")</f>
        <v/>
      </c>
      <c r="L93" s="680" t="str">
        <f>IFERROR(IF(INDEX('Outcome Indicators - Section C'!G$38:G$177,MATCH($AR93,'Outcome Indicators - Section C'!$I$38:$I$177,0))&lt;&gt;0,INDEX('Outcome Indicators - Section C'!G$38:G$177,MATCH($AR93,'Outcome Indicators - Section C'!$I$38:$I$177,0)),""),"")</f>
        <v/>
      </c>
      <c r="M93" s="681" t="str">
        <f>IFERROR(IF(INDEX('Outcome Indicators - Section C'!H$38:H$177,MATCH($AR93,'Outcome Indicators - Section C'!$I$38:$I$177,0))&lt;&gt;0,INDEX('Outcome Indicators - Section C'!H$38:H$177,MATCH($AR93,'Outcome Indicators - Section C'!$I$38:$I$177,0)),""),"")</f>
        <v/>
      </c>
      <c r="N93" s="328" t="str">
        <f>IFERROR(IF(INDEX('Outcome Indicators - Section C'!D$38:D$177,MATCH($AS93,'Outcome Indicators - Section C'!$I$38:$I$177,0))&lt;&gt;0,INDEX('Outcome Indicators - Section C'!D$38:D$177,MATCH($AS93,'Outcome Indicators - Section C'!$I$38:$I$177,0)),""),"")</f>
        <v/>
      </c>
      <c r="O93" s="679">
        <f>IFERROR(IF(INDEX('Outcome Indicators - Section C'!F$38:F$177,MATCH($AS93,'Outcome Indicators - Section C'!$I$38:$I$177,0))&lt;&gt;0,INDEX('Outcome Indicators - Section C'!F$38:F$177,MATCH($AS93,'Outcome Indicators - Section C'!$I$38:$I$177,0)),""),"")</f>
        <v>85</v>
      </c>
      <c r="P93" s="680">
        <f>IFERROR(IF(INDEX('Outcome Indicators - Section C'!G$38:G$177,MATCH($AS93,'Outcome Indicators - Section C'!$I$38:$I$177,0))&lt;&gt;0,INDEX('Outcome Indicators - Section C'!G$38:G$177,MATCH($AS93,'Outcome Indicators - Section C'!$I$38:$I$177,0)),""),"")</f>
        <v>43692</v>
      </c>
      <c r="Q93" s="681" t="str">
        <f>IFERROR(IF(INDEX('Outcome Indicators - Section C'!H$38:H$177,MATCH($AS93,'Outcome Indicators - Section C'!$I$38:$I$177,0))&lt;&gt;0,INDEX('Outcome Indicators - Section C'!H$38:H$177,MATCH($AS93,'Outcome Indicators - Section C'!$I$38:$I$177,0)),""),"")</f>
        <v/>
      </c>
      <c r="R93" s="327" t="str">
        <f>IFERROR(IF(INDEX('Outcome Indicators - Section C'!D$38:D$177,MATCH($AT93,'Outcome Indicators - Section C'!$I$38:$I$177,0))&lt;&gt;0,INDEX('Outcome Indicators - Section C'!D$38:D$177,MATCH($AT93,'Outcome Indicators - Section C'!$I$38:$I$177,0)),""),"")</f>
        <v/>
      </c>
      <c r="S93" s="679">
        <f>IFERROR(IF(INDEX('Outcome Indicators - Section C'!F$38:F$177,MATCH($AT93,'Outcome Indicators - Section C'!$I$38:$I$177,0))&lt;&gt;0,INDEX('Outcome Indicators - Section C'!F$38:F$177,MATCH($AT93,'Outcome Indicators - Section C'!$I$38:$I$177,0)),""),"")</f>
        <v>85</v>
      </c>
      <c r="T93" s="680">
        <f>IFERROR(IF(INDEX('Outcome Indicators - Section C'!G$38:G$177,MATCH($AT93,'Outcome Indicators - Section C'!$I$38:$I$177,0))&lt;&gt;0,INDEX('Outcome Indicators - Section C'!G$38:G$177,MATCH($AT93,'Outcome Indicators - Section C'!$I$38:$I$177,0)),""),"")</f>
        <v>44058</v>
      </c>
      <c r="U93" s="681" t="str">
        <f>IFERROR(IF(INDEX('Outcome Indicators - Section C'!H$38:H$177,MATCH($AT93,'Outcome Indicators - Section C'!$I$38:$I$177,0))&lt;&gt;0,INDEX('Outcome Indicators - Section C'!H$38:H$177,MATCH($AT93,'Outcome Indicators - Section C'!$I$38:$I$177,0)),""),"")</f>
        <v/>
      </c>
      <c r="V93" s="328" t="str">
        <f>IFERROR(IF(INDEX('Outcome Indicators - Section C'!D$38:D$177,MATCH($AU93,'Outcome Indicators - Section C'!$I$38:$I$177,0))&lt;&gt;0,INDEX('Outcome Indicators - Section C'!D$38:D$177,MATCH($AU93,'Outcome Indicators - Section C'!$I$38:$I$177,0)),""),"")</f>
        <v/>
      </c>
      <c r="W93" s="679">
        <f>IFERROR(IF(INDEX('Outcome Indicators - Section C'!F$38:F$177,MATCH($AU93,'Outcome Indicators - Section C'!$I$38:$I$177,0))&lt;&gt;0,INDEX('Outcome Indicators - Section C'!F$38:F$177,MATCH($AU93,'Outcome Indicators - Section C'!$I$38:$I$177,0)),""),"")</f>
        <v>85</v>
      </c>
      <c r="X93" s="680">
        <f>IFERROR(IF(INDEX('Outcome Indicators - Section C'!G$38:G$177,MATCH($AU93,'Outcome Indicators - Section C'!$I$38:$I$177,0))&lt;&gt;0,INDEX('Outcome Indicators - Section C'!G$38:G$177,MATCH($AU93,'Outcome Indicators - Section C'!$I$38:$I$177,0)),""),"")</f>
        <v>44423</v>
      </c>
      <c r="Y93" s="681" t="str">
        <f>IFERROR(IF(INDEX('Outcome Indicators - Section C'!H$38:H$177,MATCH($AU93,'Outcome Indicators - Section C'!$I$38:$I$177,0))&lt;&gt;0,INDEX('Outcome Indicators - Section C'!H$38:H$177,MATCH($AU93,'Outcome Indicators - Section C'!$I$38:$I$177,0)),""),"")</f>
        <v/>
      </c>
      <c r="Z93" s="328" t="str">
        <f>IFERROR(IF(INDEX('Outcome Indicators - Section C'!D$38:D$177,MATCH($AV93,'Outcome Indicators - Section C'!$I$38:$I$177,0))&lt;&gt;0,INDEX('Outcome Indicators - Section C'!D$38:D$177,MATCH($AV93,'Outcome Indicators - Section C'!$I$38:$I$177,0)),""),"")</f>
        <v/>
      </c>
      <c r="AA93" s="679" t="str">
        <f>IFERROR(IF(INDEX('Outcome Indicators - Section C'!F$38:F$177,MATCH($AV93,'Outcome Indicators - Section C'!$I$38:$I$177,0))&lt;&gt;0,INDEX('Outcome Indicators - Section C'!F$38:F$177,MATCH($AV93,'Outcome Indicators - Section C'!$I$38:$I$177,0)),""),"")</f>
        <v/>
      </c>
      <c r="AB93" s="680" t="str">
        <f>IFERROR(IF(INDEX('Outcome Indicators - Section C'!G$38:G$177,MATCH($AV93,'Outcome Indicators - Section C'!$I$38:$I$177,0))&lt;&gt;0,INDEX('Outcome Indicators - Section C'!G$38:G$177,MATCH($AV93,'Outcome Indicators - Section C'!$I$38:$I$177,0)),""),"")</f>
        <v/>
      </c>
      <c r="AC93" s="681" t="str">
        <f>IFERROR(IF(INDEX('Outcome Indicators - Section C'!H$38:H$177,MATCH($AV93,'Outcome Indicators - Section C'!$I$38:$I$177,0))&lt;&gt;0,INDEX('Outcome Indicators - Section C'!H$38:H$177,MATCH($AV93,'Outcome Indicators - Section C'!$I$38:$I$177,0)),""),"")</f>
        <v/>
      </c>
      <c r="AD93" s="326"/>
      <c r="AE93" s="326"/>
      <c r="AF93" s="326"/>
      <c r="AG93" s="326"/>
      <c r="AH93" s="326"/>
      <c r="AI93" s="326"/>
      <c r="AJ93" s="326"/>
      <c r="AK93" s="326"/>
      <c r="AL93" s="326"/>
      <c r="AM93" s="682" t="str">
        <f>IFERROR(IF(INDEX('Outcome Indicators - Section C'!R$10:R$34,MATCH($A93,'Outcome Indicators - Section C'!$A$10:$A$34,0))&lt;&gt;0,INDEX('Outcome Indicators - Section C'!R$10:R$34,MATCH($A93,'Outcome Indicators - Section C'!$A$10:$A$34,0)),""),"")</f>
        <v>Numerator: Number of all forms of TB cases (i.e. bacteriologically confirmed plus clinically diagnosed, new and relapses) in a specified period who subsequently were successfully treated (sum of WHO outcome categories "cured” plus "treatment completed”),  Denominator: Total number of all forms of TB cases (bacteriologically confirmed plus clinically diagnosed) registered for treatment in the same period.'The data reporting tool for this indicator relates to the quarterly TB 08 form,  in cohort of 2015 out of 6123 patients cured and completed treatment 5063 patients.</v>
      </c>
      <c r="AO93" s="585"/>
      <c r="AP93" s="585"/>
      <c r="AQ93" s="585"/>
      <c r="AR93" s="610" t="str">
        <f t="shared" ref="AR93" si="90">CONCATENATE($A93,J$81)</f>
        <v>62017</v>
      </c>
      <c r="AS93" s="608" t="str">
        <f t="shared" ref="AS93" si="91">CONCATENATE($A93,N$81)</f>
        <v>62018</v>
      </c>
      <c r="AT93" s="608" t="str">
        <f t="shared" ref="AT93" si="92">CONCATENATE($A93,R$81)</f>
        <v>62019</v>
      </c>
      <c r="AU93" s="608" t="str">
        <f t="shared" ref="AU93" si="93">CONCATENATE($A93,V$81)</f>
        <v>62020</v>
      </c>
      <c r="AV93" s="608" t="str">
        <f t="shared" ref="AV93" si="94">CONCATENATE($A93,Z$81)</f>
        <v>62021</v>
      </c>
    </row>
    <row r="94" spans="1:48" ht="28.5" x14ac:dyDescent="0.45">
      <c r="A94" s="683">
        <v>9.9999999999999893</v>
      </c>
      <c r="B94" s="673"/>
      <c r="C94" s="676"/>
      <c r="D94" s="676"/>
      <c r="E94" s="676"/>
      <c r="F94" s="676"/>
      <c r="G94" s="676"/>
      <c r="H94" s="676"/>
      <c r="I94" s="678"/>
      <c r="J94" s="327" t="str">
        <f>IFERROR(IF(INDEX('Outcome Indicators - Section C'!E$38:E$177,MATCH($AR93,'Outcome Indicators - Section C'!$I$38:$I$177,0))&lt;&gt;0,INDEX('Outcome Indicators - Section C'!E$38:E$177,MATCH($AR93,'Outcome Indicators - Section C'!$I$38:$I$177,0)),""),"")</f>
        <v/>
      </c>
      <c r="K94" s="679"/>
      <c r="L94" s="680"/>
      <c r="M94" s="681"/>
      <c r="N94" s="328" t="str">
        <f>IFERROR(IF(INDEX('Outcome Indicators - Section C'!E$38:E$177,MATCH($AS93,'Outcome Indicators - Section C'!$I$38:$I$177,0))&lt;&gt;0,INDEX('Outcome Indicators - Section C'!E$38:E$177,MATCH($AS93,'Outcome Indicators - Section C'!$I$38:$I$177,0)),""),"")</f>
        <v/>
      </c>
      <c r="O94" s="679"/>
      <c r="P94" s="680"/>
      <c r="Q94" s="681"/>
      <c r="R94" s="327" t="str">
        <f>IFERROR(IF(INDEX('Outcome Indicators - Section C'!E$38:E$177,MATCH($AT93,'Outcome Indicators - Section C'!$I$38:$I$177,0))&lt;&gt;0,INDEX('Outcome Indicators - Section C'!E$38:E$177,MATCH($AT93,'Outcome Indicators - Section C'!$I$38:$I$177,0)),""),"")</f>
        <v/>
      </c>
      <c r="S94" s="679"/>
      <c r="T94" s="680"/>
      <c r="U94" s="681"/>
      <c r="V94" s="328" t="str">
        <f>IFERROR(IF(INDEX('Outcome Indicators - Section C'!E$38:E$177,MATCH($AU93,'Outcome Indicators - Section C'!$I$38:$I$177,0))&lt;&gt;0,INDEX('Outcome Indicators - Section C'!E$38:E$177,MATCH($AU93,'Outcome Indicators - Section C'!$I$38:$I$177,0)),""),"")</f>
        <v/>
      </c>
      <c r="W94" s="679"/>
      <c r="X94" s="680"/>
      <c r="Y94" s="681"/>
      <c r="Z94" s="328" t="str">
        <f>IFERROR(IF(INDEX('Outcome Indicators - Section C'!E$38:E$177,MATCH($AV93,'Outcome Indicators - Section C'!$I$38:$I$177,0))&lt;&gt;0,INDEX('Outcome Indicators - Section C'!E$38:E$177,MATCH($AV93,'Outcome Indicators - Section C'!$I$38:$I$177,0)),""),"")</f>
        <v/>
      </c>
      <c r="AA94" s="679"/>
      <c r="AB94" s="680"/>
      <c r="AC94" s="681"/>
      <c r="AD94" s="326"/>
      <c r="AE94" s="326"/>
      <c r="AF94" s="326"/>
      <c r="AG94" s="326"/>
      <c r="AH94" s="326"/>
      <c r="AI94" s="326"/>
      <c r="AJ94" s="326"/>
      <c r="AK94" s="326"/>
      <c r="AL94" s="326"/>
      <c r="AM94" s="682"/>
      <c r="AO94" s="585"/>
      <c r="AP94" s="585"/>
      <c r="AQ94" s="585"/>
      <c r="AR94" s="610"/>
      <c r="AS94" s="608"/>
      <c r="AT94" s="608"/>
      <c r="AU94" s="608"/>
      <c r="AV94" s="608"/>
    </row>
    <row r="95" spans="1:48" ht="28.5" x14ac:dyDescent="0.45">
      <c r="A95" s="673">
        <v>7</v>
      </c>
      <c r="B95" s="673" t="str">
        <f>IFERROR(IF(INDEX('Outcome Indicators - Section C'!B$10:B$34,MATCH($A95,'Outcome Indicators - Section C'!$A$10:$A$34,0))&lt;&gt;0,INDEX('Outcome Indicators - Section C'!B$10:B$34,MATCH($A95,'Outcome Indicators - Section C'!$A$10:$A$34,0)),""),"")</f>
        <v>TB O-4(M): Treatment success rate of RR TB and/or MDR-TB: Percentage of cases with RR and/or MDR-TB successfully treated</v>
      </c>
      <c r="C95" s="676" t="str">
        <f>IFERROR(IF(INDEX('Outcome Indicators - Section C'!C$10:C$34,MATCH($A95,'Outcome Indicators - Section C'!$A$10:$A$34,0))&lt;&gt;0,INDEX('Outcome Indicators - Section C'!C$10:C$34,MATCH($A95,'Outcome Indicators - Section C'!$A$10:$A$34,0)),""),"")</f>
        <v/>
      </c>
      <c r="D95" s="676" t="str">
        <f>IFERROR(IF(INDEX('Outcome Indicators - Section C'!D$10:D$34,MATCH($A95,'Outcome Indicators - Section C'!$A$10:$A$34,0))&lt;&gt;0,INDEX('Outcome Indicators - Section C'!D$10:D$34,MATCH($A95,'Outcome Indicators - Section C'!$A$10:$A$34,0)),""),"")</f>
        <v>56.2%</v>
      </c>
      <c r="E95" s="676" t="str">
        <f>IFERROR(IF(INDEX('Outcome Indicators - Section C'!E$10:E$34,MATCH($A95,'Outcome Indicators - Section C'!$A$10:$A$34,0))&lt;&gt;0,INDEX('Outcome Indicators - Section C'!E$10:E$34,MATCH($A95,'Outcome Indicators - Section C'!$A$10:$A$34,0)),""),"")</f>
        <v>2014</v>
      </c>
      <c r="F95" s="676" t="str">
        <f>IFERROR(IF(INDEX('Outcome Indicators - Section C'!F$10:F$34,MATCH($A95,'Outcome Indicators - Section C'!$A$10:$A$34,0))&lt;&gt;0,INDEX('Outcome Indicators - Section C'!F$10:F$34,MATCH($A95,'Outcome Indicators - Section C'!$A$10:$A$34,0)),""),"")</f>
        <v>National TB center report</v>
      </c>
      <c r="G95" s="676" t="str">
        <f>IFERROR(IF(INDEX('Outcome Indicators - Section C'!G$10:G$34,MATCH($A95,'Outcome Indicators - Section C'!$A$10:$A$34,0))&lt;&gt;0,INDEX('Outcome Indicators - Section C'!G$10:G$34,MATCH($A95,'Outcome Indicators - Section C'!$A$10:$A$34,0)),""),"")</f>
        <v>TB case definition</v>
      </c>
      <c r="H95" s="676" t="str">
        <f>IFERROR(IF(INDEX('Outcome Indicators - Section C'!H$10:H$34,MATCH($A95,'Outcome Indicators - Section C'!$A$10:$A$34,0))&lt;&gt;0,INDEX('Outcome Indicators - Section C'!H$10:H$34,MATCH($A95,'Outcome Indicators - Section C'!$A$10:$A$34,0)),""),"")</f>
        <v/>
      </c>
      <c r="I95" s="678" t="str">
        <f>IFERROR(IF(INDEX('Outcome Indicators - Section C'!Q$10:Q$34,MATCH($A95,'Outcome Indicators - Section C'!$A$10:$A$34,0))&lt;&gt;0,INDEX('Outcome Indicators - Section C'!Q$10:Q$34,MATCH($A95,'Outcome Indicators - Section C'!$A$10:$A$34,0)),""),"")</f>
        <v>Kyrgyzstan</v>
      </c>
      <c r="J95" s="325" t="str">
        <f>IFERROR(IF(INDEX('Outcome Indicators - Section C'!D$38:D$177,MATCH($AR95,'Outcome Indicators - Section C'!$I$38:$I$177,0))&lt;&gt;0,INDEX('Outcome Indicators - Section C'!D$38:D$177,MATCH($AR95,'Outcome Indicators - Section C'!$I$38:$I$177,0)),""),"")</f>
        <v/>
      </c>
      <c r="K95" s="679" t="str">
        <f>IFERROR(IF(INDEX('Outcome Indicators - Section C'!F$38:F$177,MATCH($AR95,'Outcome Indicators - Section C'!$I$38:$I$177,0))&lt;&gt;0,INDEX('Outcome Indicators - Section C'!F$38:F$177,MATCH($AR95,'Outcome Indicators - Section C'!$I$38:$I$177,0)),""),"")</f>
        <v/>
      </c>
      <c r="L95" s="680" t="str">
        <f>IFERROR(IF(INDEX('Outcome Indicators - Section C'!G$38:G$177,MATCH($AR95,'Outcome Indicators - Section C'!$I$38:$I$177,0))&lt;&gt;0,INDEX('Outcome Indicators - Section C'!G$38:G$177,MATCH($AR95,'Outcome Indicators - Section C'!$I$38:$I$177,0)),""),"")</f>
        <v/>
      </c>
      <c r="M95" s="681" t="str">
        <f>IFERROR(IF(INDEX('Outcome Indicators - Section C'!H$38:H$177,MATCH($AR95,'Outcome Indicators - Section C'!$I$38:$I$177,0))&lt;&gt;0,INDEX('Outcome Indicators - Section C'!H$38:H$177,MATCH($AR95,'Outcome Indicators - Section C'!$I$38:$I$177,0)),""),"")</f>
        <v/>
      </c>
      <c r="N95" s="325" t="str">
        <f>IFERROR(IF(INDEX('Outcome Indicators - Section C'!D$38:D$177,MATCH($AS95,'Outcome Indicators - Section C'!$I$38:$I$177,0))&lt;&gt;0,INDEX('Outcome Indicators - Section C'!D$38:D$177,MATCH($AS95,'Outcome Indicators - Section C'!$I$38:$I$177,0)),""),"")</f>
        <v/>
      </c>
      <c r="O95" s="679">
        <f>IFERROR(IF(INDEX('Outcome Indicators - Section C'!F$38:F$177,MATCH($AS95,'Outcome Indicators - Section C'!$I$38:$I$177,0))&lt;&gt;0,INDEX('Outcome Indicators - Section C'!F$38:F$177,MATCH($AS95,'Outcome Indicators - Section C'!$I$38:$I$177,0)),""),"")</f>
        <v>0.63</v>
      </c>
      <c r="P95" s="680">
        <f>IFERROR(IF(INDEX('Outcome Indicators - Section C'!G$38:G$177,MATCH($AS95,'Outcome Indicators - Section C'!$I$38:$I$177,0))&lt;&gt;0,INDEX('Outcome Indicators - Section C'!G$38:G$177,MATCH($AS95,'Outcome Indicators - Section C'!$I$38:$I$177,0)),""),"")</f>
        <v>43692</v>
      </c>
      <c r="Q95" s="681" t="str">
        <f>IFERROR(IF(INDEX('Outcome Indicators - Section C'!H$38:H$177,MATCH($AS95,'Outcome Indicators - Section C'!$I$38:$I$177,0))&lt;&gt;0,INDEX('Outcome Indicators - Section C'!H$38:H$177,MATCH($AS95,'Outcome Indicators - Section C'!$I$38:$I$177,0)),""),"")</f>
        <v/>
      </c>
      <c r="R95" s="325" t="str">
        <f>IFERROR(IF(INDEX('Outcome Indicators - Section C'!D$38:D$177,MATCH($AT95,'Outcome Indicators - Section C'!$I$38:$I$177,0))&lt;&gt;0,INDEX('Outcome Indicators - Section C'!D$38:D$177,MATCH($AT95,'Outcome Indicators - Section C'!$I$38:$I$177,0)),""),"")</f>
        <v/>
      </c>
      <c r="S95" s="679">
        <f>IFERROR(IF(INDEX('Outcome Indicators - Section C'!F$38:F$177,MATCH($AT95,'Outcome Indicators - Section C'!$I$38:$I$177,0))&lt;&gt;0,INDEX('Outcome Indicators - Section C'!F$38:F$177,MATCH($AT95,'Outcome Indicators - Section C'!$I$38:$I$177,0)),""),"")</f>
        <v>0.65</v>
      </c>
      <c r="T95" s="680">
        <f>IFERROR(IF(INDEX('Outcome Indicators - Section C'!G$38:G$177,MATCH($AT95,'Outcome Indicators - Section C'!$I$38:$I$177,0))&lt;&gt;0,INDEX('Outcome Indicators - Section C'!G$38:G$177,MATCH($AT95,'Outcome Indicators - Section C'!$I$38:$I$177,0)),""),"")</f>
        <v>44058</v>
      </c>
      <c r="U95" s="681" t="str">
        <f>IFERROR(IF(INDEX('Outcome Indicators - Section C'!H$38:H$177,MATCH($AT95,'Outcome Indicators - Section C'!$I$38:$I$177,0))&lt;&gt;0,INDEX('Outcome Indicators - Section C'!H$38:H$177,MATCH($AT95,'Outcome Indicators - Section C'!$I$38:$I$177,0)),""),"")</f>
        <v/>
      </c>
      <c r="V95" s="325" t="str">
        <f>IFERROR(IF(INDEX('Outcome Indicators - Section C'!D$38:D$177,MATCH($AU95,'Outcome Indicators - Section C'!$I$38:$I$177,0))&lt;&gt;0,INDEX('Outcome Indicators - Section C'!D$38:D$177,MATCH($AU95,'Outcome Indicators - Section C'!$I$38:$I$177,0)),""),"")</f>
        <v/>
      </c>
      <c r="W95" s="679">
        <f>IFERROR(IF(INDEX('Outcome Indicators - Section C'!F$38:F$177,MATCH($AU95,'Outcome Indicators - Section C'!$I$38:$I$177,0))&lt;&gt;0,INDEX('Outcome Indicators - Section C'!F$38:F$177,MATCH($AU95,'Outcome Indicators - Section C'!$I$38:$I$177,0)),""),"")</f>
        <v>0.67</v>
      </c>
      <c r="X95" s="680">
        <f>IFERROR(IF(INDEX('Outcome Indicators - Section C'!G$38:G$177,MATCH($AU95,'Outcome Indicators - Section C'!$I$38:$I$177,0))&lt;&gt;0,INDEX('Outcome Indicators - Section C'!G$38:G$177,MATCH($AU95,'Outcome Indicators - Section C'!$I$38:$I$177,0)),""),"")</f>
        <v>44423</v>
      </c>
      <c r="Y95" s="681" t="str">
        <f>IFERROR(IF(INDEX('Outcome Indicators - Section C'!H$38:H$177,MATCH($AU95,'Outcome Indicators - Section C'!$I$38:$I$177,0))&lt;&gt;0,INDEX('Outcome Indicators - Section C'!H$38:H$177,MATCH($AU95,'Outcome Indicators - Section C'!$I$38:$I$177,0)),""),"")</f>
        <v/>
      </c>
      <c r="Z95" s="325" t="str">
        <f>IFERROR(IF(INDEX('Outcome Indicators - Section C'!D$38:D$177,MATCH($AV95,'Outcome Indicators - Section C'!$I$38:$I$177,0))&lt;&gt;0,INDEX('Outcome Indicators - Section C'!D$38:D$177,MATCH($AV95,'Outcome Indicators - Section C'!$I$38:$I$177,0)),""),"")</f>
        <v/>
      </c>
      <c r="AA95" s="679" t="str">
        <f>IFERROR(IF(INDEX('Outcome Indicators - Section C'!F$38:F$177,MATCH($AV95,'Outcome Indicators - Section C'!$I$38:$I$177,0))&lt;&gt;0,INDEX('Outcome Indicators - Section C'!F$38:F$177,MATCH($AV95,'Outcome Indicators - Section C'!$I$38:$I$177,0)),""),"")</f>
        <v/>
      </c>
      <c r="AB95" s="680" t="str">
        <f>IFERROR(IF(INDEX('Outcome Indicators - Section C'!G$38:G$177,MATCH($AV95,'Outcome Indicators - Section C'!$I$38:$I$177,0))&lt;&gt;0,INDEX('Outcome Indicators - Section C'!G$38:G$177,MATCH($AV95,'Outcome Indicators - Section C'!$I$38:$I$177,0)),""),"")</f>
        <v/>
      </c>
      <c r="AC95" s="681" t="str">
        <f>IFERROR(IF(INDEX('Outcome Indicators - Section C'!H$38:H$177,MATCH($AV95,'Outcome Indicators - Section C'!$I$38:$I$177,0))&lt;&gt;0,INDEX('Outcome Indicators - Section C'!H$38:H$177,MATCH($AV95,'Outcome Indicators - Section C'!$I$38:$I$177,0)),""),"")</f>
        <v/>
      </c>
      <c r="AD95" s="326"/>
      <c r="AE95" s="326"/>
      <c r="AF95" s="326"/>
      <c r="AG95" s="326"/>
      <c r="AH95" s="326"/>
      <c r="AI95" s="326"/>
      <c r="AJ95" s="326"/>
      <c r="AK95" s="326"/>
      <c r="AL95" s="326"/>
      <c r="AM95" s="682" t="str">
        <f>IFERROR(IF(INDEX('Outcome Indicators - Section C'!R$10:R$34,MATCH($A95,'Outcome Indicators - Section C'!$A$10:$A$34,0))&lt;&gt;0,INDEX('Outcome Indicators - Section C'!R$10:R$34,MATCH($A95,'Outcome Indicators - Section C'!$A$10:$A$34,0)),""),"")</f>
        <v>The methodology of the data collection is based on the routine DST of the TB patients. The data reporting tool for this indicator relates to the quarterly TB 08у form. In cohort of 2014 out of 1157 patients, 650 patients were cured of completed treatment. In 2018, we report for the result of treatment of the cohort for 2015, in 2019 - the cohort of 2016, in 2020 - the cohort of 2017.The target value for the treatment success is aligned with the National Programme TB 5. Numerator: Number of bacteriologically-confirmed RR and/or MDR/XDR-TB cases enrolled on second-line anti-TB treatment during the year of assessment who are successfully treated (cured plus completed treatment). Denominator:  Total number of bacteriologically-confirmed RR TB and/or MDR/XDR-TB cases enrolled on second-line anti-TB treatment during the year of assessment.</v>
      </c>
      <c r="AO95" s="585"/>
      <c r="AP95" s="585"/>
      <c r="AQ95" s="585"/>
      <c r="AR95" s="610" t="str">
        <f t="shared" ref="AR95" si="95">CONCATENATE($A95,J$81)</f>
        <v>72017</v>
      </c>
      <c r="AS95" s="608" t="str">
        <f t="shared" ref="AS95" si="96">CONCATENATE($A95,N$81)</f>
        <v>72018</v>
      </c>
      <c r="AT95" s="608" t="str">
        <f t="shared" ref="AT95" si="97">CONCATENATE($A95,R$81)</f>
        <v>72019</v>
      </c>
      <c r="AU95" s="608" t="str">
        <f t="shared" ref="AU95" si="98">CONCATENATE($A95,V$81)</f>
        <v>72020</v>
      </c>
      <c r="AV95" s="608" t="str">
        <f t="shared" ref="AV95" si="99">CONCATENATE($A95,Z$81)</f>
        <v>72021</v>
      </c>
    </row>
    <row r="96" spans="1:48" ht="28.5" x14ac:dyDescent="0.45">
      <c r="A96" s="673">
        <v>11.6666666666666</v>
      </c>
      <c r="B96" s="673"/>
      <c r="C96" s="676"/>
      <c r="D96" s="676"/>
      <c r="E96" s="676"/>
      <c r="F96" s="676"/>
      <c r="G96" s="676"/>
      <c r="H96" s="676"/>
      <c r="I96" s="678"/>
      <c r="J96" s="325" t="str">
        <f>IFERROR(IF(INDEX('Outcome Indicators - Section C'!E$38:E$177,MATCH($AR95,'Outcome Indicators - Section C'!$I$38:$I$177,0))&lt;&gt;0,INDEX('Outcome Indicators - Section C'!E$38:E$177,MATCH($AR95,'Outcome Indicators - Section C'!$I$38:$I$177,0)),""),"")</f>
        <v/>
      </c>
      <c r="K96" s="679"/>
      <c r="L96" s="680"/>
      <c r="M96" s="681"/>
      <c r="N96" s="325" t="str">
        <f>IFERROR(IF(INDEX('Outcome Indicators - Section C'!E$38:E$177,MATCH($AS95,'Outcome Indicators - Section C'!$I$38:$I$177,0))&lt;&gt;0,INDEX('Outcome Indicators - Section C'!E$38:E$177,MATCH($AS95,'Outcome Indicators - Section C'!$I$38:$I$177,0)),""),"")</f>
        <v/>
      </c>
      <c r="O96" s="679"/>
      <c r="P96" s="680"/>
      <c r="Q96" s="681"/>
      <c r="R96" s="325" t="str">
        <f>IFERROR(IF(INDEX('Outcome Indicators - Section C'!E$38:E$177,MATCH($AT95,'Outcome Indicators - Section C'!$I$38:$I$177,0))&lt;&gt;0,INDEX('Outcome Indicators - Section C'!E$38:E$177,MATCH($AT95,'Outcome Indicators - Section C'!$I$38:$I$177,0)),""),"")</f>
        <v/>
      </c>
      <c r="S96" s="679"/>
      <c r="T96" s="680"/>
      <c r="U96" s="681"/>
      <c r="V96" s="325" t="str">
        <f>IFERROR(IF(INDEX('Outcome Indicators - Section C'!E$38:E$177,MATCH($AU95,'Outcome Indicators - Section C'!$I$38:$I$177,0))&lt;&gt;0,INDEX('Outcome Indicators - Section C'!E$38:E$177,MATCH($AU95,'Outcome Indicators - Section C'!$I$38:$I$177,0)),""),"")</f>
        <v/>
      </c>
      <c r="W96" s="679"/>
      <c r="X96" s="680"/>
      <c r="Y96" s="681"/>
      <c r="Z96" s="325" t="str">
        <f>IFERROR(IF(INDEX('Outcome Indicators - Section C'!E$38:E$177,MATCH($AV95,'Outcome Indicators - Section C'!$I$38:$I$177,0))&lt;&gt;0,INDEX('Outcome Indicators - Section C'!E$38:E$177,MATCH($AV95,'Outcome Indicators - Section C'!$I$38:$I$177,0)),""),"")</f>
        <v/>
      </c>
      <c r="AA96" s="679"/>
      <c r="AB96" s="680"/>
      <c r="AC96" s="681"/>
      <c r="AD96" s="326"/>
      <c r="AE96" s="326"/>
      <c r="AF96" s="326"/>
      <c r="AG96" s="326"/>
      <c r="AH96" s="326"/>
      <c r="AI96" s="326"/>
      <c r="AJ96" s="326"/>
      <c r="AK96" s="326"/>
      <c r="AL96" s="326"/>
      <c r="AM96" s="682"/>
      <c r="AO96" s="585"/>
      <c r="AP96" s="585"/>
      <c r="AQ96" s="585"/>
      <c r="AR96" s="610"/>
      <c r="AS96" s="608"/>
      <c r="AT96" s="608"/>
      <c r="AU96" s="608"/>
      <c r="AV96" s="608"/>
    </row>
    <row r="97" spans="1:48" ht="28.5" x14ac:dyDescent="0.45">
      <c r="A97" s="684">
        <v>8</v>
      </c>
      <c r="B97" s="673" t="str">
        <f>IFERROR(IF(INDEX('Outcome Indicators - Section C'!B$10:B$34,MATCH($A97,'Outcome Indicators - Section C'!$A$10:$A$34,0))&lt;&gt;0,INDEX('Outcome Indicators - Section C'!B$10:B$34,MATCH($A97,'Outcome Indicators - Section C'!$A$10:$A$34,0)),""),"")</f>
        <v>TB O-5(M): TB treatment coverage: Percentage of new and relapse cases that were notified and treated among the estimated number of incident TB cases in the same year (all form of TB - bacteriologically confirmed plus clinically diagnosed)</v>
      </c>
      <c r="C97" s="676" t="str">
        <f>IFERROR(IF(INDEX('Outcome Indicators - Section C'!C$10:C$34,MATCH($A97,'Outcome Indicators - Section C'!$A$10:$A$34,0))&lt;&gt;0,INDEX('Outcome Indicators - Section C'!C$10:C$34,MATCH($A97,'Outcome Indicators - Section C'!$A$10:$A$34,0)),""),"")</f>
        <v/>
      </c>
      <c r="D97" s="676" t="str">
        <f>IFERROR(IF(INDEX('Outcome Indicators - Section C'!D$10:D$34,MATCH($A97,'Outcome Indicators - Section C'!$A$10:$A$34,0))&lt;&gt;0,INDEX('Outcome Indicators - Section C'!D$10:D$34,MATCH($A97,'Outcome Indicators - Section C'!$A$10:$A$34,0)),""),"")</f>
        <v>81%</v>
      </c>
      <c r="E97" s="676" t="str">
        <f>IFERROR(IF(INDEX('Outcome Indicators - Section C'!E$10:E$34,MATCH($A97,'Outcome Indicators - Section C'!$A$10:$A$34,0))&lt;&gt;0,INDEX('Outcome Indicators - Section C'!E$10:E$34,MATCH($A97,'Outcome Indicators - Section C'!$A$10:$A$34,0)),""),"")</f>
        <v>2016</v>
      </c>
      <c r="F97" s="676" t="str">
        <f>IFERROR(IF(INDEX('Outcome Indicators - Section C'!F$10:F$34,MATCH($A97,'Outcome Indicators - Section C'!$A$10:$A$34,0))&lt;&gt;0,INDEX('Outcome Indicators - Section C'!F$10:F$34,MATCH($A97,'Outcome Indicators - Section C'!$A$10:$A$34,0)),""),"")</f>
        <v>WHO Global TB report</v>
      </c>
      <c r="G97" s="676" t="str">
        <f>IFERROR(IF(INDEX('Outcome Indicators - Section C'!G$10:G$34,MATCH($A97,'Outcome Indicators - Section C'!$A$10:$A$34,0))&lt;&gt;0,INDEX('Outcome Indicators - Section C'!G$10:G$34,MATCH($A97,'Outcome Indicators - Section C'!$A$10:$A$34,0)),""),"")</f>
        <v/>
      </c>
      <c r="H97" s="676" t="str">
        <f>IFERROR(IF(INDEX('Outcome Indicators - Section C'!H$10:H$34,MATCH($A97,'Outcome Indicators - Section C'!$A$10:$A$34,0))&lt;&gt;0,INDEX('Outcome Indicators - Section C'!H$10:H$34,MATCH($A97,'Outcome Indicators - Section C'!$A$10:$A$34,0)),""),"")</f>
        <v/>
      </c>
      <c r="I97" s="678" t="str">
        <f>IFERROR(IF(INDEX('Outcome Indicators - Section C'!Q$10:Q$34,MATCH($A97,'Outcome Indicators - Section C'!$A$10:$A$34,0))&lt;&gt;0,INDEX('Outcome Indicators - Section C'!Q$10:Q$34,MATCH($A97,'Outcome Indicators - Section C'!$A$10:$A$34,0)),""),"")</f>
        <v>Kyrgyzstan</v>
      </c>
      <c r="J97" s="327" t="str">
        <f>IFERROR(IF(INDEX('Outcome Indicators - Section C'!D$38:D$177,MATCH($AR97,'Outcome Indicators - Section C'!$I$38:$I$177,0))&lt;&gt;0,INDEX('Outcome Indicators - Section C'!D$38:D$177,MATCH($AR97,'Outcome Indicators - Section C'!$I$38:$I$177,0)),""),"")</f>
        <v/>
      </c>
      <c r="K97" s="679" t="str">
        <f>IFERROR(IF(INDEX('Outcome Indicators - Section C'!F$38:F$177,MATCH($AR97,'Outcome Indicators - Section C'!$I$38:$I$177,0))&lt;&gt;0,INDEX('Outcome Indicators - Section C'!F$38:F$177,MATCH($AR97,'Outcome Indicators - Section C'!$I$38:$I$177,0)),""),"")</f>
        <v/>
      </c>
      <c r="L97" s="680" t="str">
        <f>IFERROR(IF(INDEX('Outcome Indicators - Section C'!G$38:G$177,MATCH($AR97,'Outcome Indicators - Section C'!$I$38:$I$177,0))&lt;&gt;0,INDEX('Outcome Indicators - Section C'!G$38:G$177,MATCH($AR97,'Outcome Indicators - Section C'!$I$38:$I$177,0)),""),"")</f>
        <v/>
      </c>
      <c r="M97" s="681" t="str">
        <f>IFERROR(IF(INDEX('Outcome Indicators - Section C'!H$38:H$177,MATCH($AR97,'Outcome Indicators - Section C'!$I$38:$I$177,0))&lt;&gt;0,INDEX('Outcome Indicators - Section C'!H$38:H$177,MATCH($AR97,'Outcome Indicators - Section C'!$I$38:$I$177,0)),""),"")</f>
        <v/>
      </c>
      <c r="N97" s="328" t="str">
        <f>IFERROR(IF(INDEX('Outcome Indicators - Section C'!D$38:D$177,MATCH($AS97,'Outcome Indicators - Section C'!$I$38:$I$177,0))&lt;&gt;0,INDEX('Outcome Indicators - Section C'!D$38:D$177,MATCH($AS97,'Outcome Indicators - Section C'!$I$38:$I$177,0)),""),"")</f>
        <v/>
      </c>
      <c r="O97" s="679">
        <f>IFERROR(IF(INDEX('Outcome Indicators - Section C'!F$38:F$177,MATCH($AS97,'Outcome Indicators - Section C'!$I$38:$I$177,0))&lt;&gt;0,INDEX('Outcome Indicators - Section C'!F$38:F$177,MATCH($AS97,'Outcome Indicators - Section C'!$I$38:$I$177,0)),""),"")</f>
        <v>82</v>
      </c>
      <c r="P97" s="680">
        <f>IFERROR(IF(INDEX('Outcome Indicators - Section C'!G$38:G$177,MATCH($AS97,'Outcome Indicators - Section C'!$I$38:$I$177,0))&lt;&gt;0,INDEX('Outcome Indicators - Section C'!G$38:G$177,MATCH($AS97,'Outcome Indicators - Section C'!$I$38:$I$177,0)),""),"")</f>
        <v>43692</v>
      </c>
      <c r="Q97" s="681" t="str">
        <f>IFERROR(IF(INDEX('Outcome Indicators - Section C'!H$38:H$177,MATCH($AS97,'Outcome Indicators - Section C'!$I$38:$I$177,0))&lt;&gt;0,INDEX('Outcome Indicators - Section C'!H$38:H$177,MATCH($AS97,'Outcome Indicators - Section C'!$I$38:$I$177,0)),""),"")</f>
        <v/>
      </c>
      <c r="R97" s="327" t="str">
        <f>IFERROR(IF(INDEX('Outcome Indicators - Section C'!D$38:D$177,MATCH($AT97,'Outcome Indicators - Section C'!$I$38:$I$177,0))&lt;&gt;0,INDEX('Outcome Indicators - Section C'!D$38:D$177,MATCH($AT97,'Outcome Indicators - Section C'!$I$38:$I$177,0)),""),"")</f>
        <v/>
      </c>
      <c r="S97" s="679">
        <f>IFERROR(IF(INDEX('Outcome Indicators - Section C'!F$38:F$177,MATCH($AT97,'Outcome Indicators - Section C'!$I$38:$I$177,0))&lt;&gt;0,INDEX('Outcome Indicators - Section C'!F$38:F$177,MATCH($AT97,'Outcome Indicators - Section C'!$I$38:$I$177,0)),""),"")</f>
        <v>83</v>
      </c>
      <c r="T97" s="680">
        <f>IFERROR(IF(INDEX('Outcome Indicators - Section C'!G$38:G$177,MATCH($AT97,'Outcome Indicators - Section C'!$I$38:$I$177,0))&lt;&gt;0,INDEX('Outcome Indicators - Section C'!G$38:G$177,MATCH($AT97,'Outcome Indicators - Section C'!$I$38:$I$177,0)),""),"")</f>
        <v>44058</v>
      </c>
      <c r="U97" s="681" t="str">
        <f>IFERROR(IF(INDEX('Outcome Indicators - Section C'!H$38:H$177,MATCH($AT97,'Outcome Indicators - Section C'!$I$38:$I$177,0))&lt;&gt;0,INDEX('Outcome Indicators - Section C'!H$38:H$177,MATCH($AT97,'Outcome Indicators - Section C'!$I$38:$I$177,0)),""),"")</f>
        <v/>
      </c>
      <c r="V97" s="328" t="str">
        <f>IFERROR(IF(INDEX('Outcome Indicators - Section C'!D$38:D$177,MATCH($AU97,'Outcome Indicators - Section C'!$I$38:$I$177,0))&lt;&gt;0,INDEX('Outcome Indicators - Section C'!D$38:D$177,MATCH($AU97,'Outcome Indicators - Section C'!$I$38:$I$177,0)),""),"")</f>
        <v/>
      </c>
      <c r="W97" s="679">
        <f>IFERROR(IF(INDEX('Outcome Indicators - Section C'!F$38:F$177,MATCH($AU97,'Outcome Indicators - Section C'!$I$38:$I$177,0))&lt;&gt;0,INDEX('Outcome Indicators - Section C'!F$38:F$177,MATCH($AU97,'Outcome Indicators - Section C'!$I$38:$I$177,0)),""),"")</f>
        <v>84</v>
      </c>
      <c r="X97" s="680">
        <f>IFERROR(IF(INDEX('Outcome Indicators - Section C'!G$38:G$177,MATCH($AU97,'Outcome Indicators - Section C'!$I$38:$I$177,0))&lt;&gt;0,INDEX('Outcome Indicators - Section C'!G$38:G$177,MATCH($AU97,'Outcome Indicators - Section C'!$I$38:$I$177,0)),""),"")</f>
        <v>44423</v>
      </c>
      <c r="Y97" s="681" t="str">
        <f>IFERROR(IF(INDEX('Outcome Indicators - Section C'!H$38:H$177,MATCH($AU97,'Outcome Indicators - Section C'!$I$38:$I$177,0))&lt;&gt;0,INDEX('Outcome Indicators - Section C'!H$38:H$177,MATCH($AU97,'Outcome Indicators - Section C'!$I$38:$I$177,0)),""),"")</f>
        <v/>
      </c>
      <c r="Z97" s="328" t="str">
        <f>IFERROR(IF(INDEX('Outcome Indicators - Section C'!D$38:D$177,MATCH($AV97,'Outcome Indicators - Section C'!$I$38:$I$177,0))&lt;&gt;0,INDEX('Outcome Indicators - Section C'!D$38:D$177,MATCH($AV97,'Outcome Indicators - Section C'!$I$38:$I$177,0)),""),"")</f>
        <v/>
      </c>
      <c r="AA97" s="679" t="str">
        <f>IFERROR(IF(INDEX('Outcome Indicators - Section C'!F$38:F$177,MATCH($AV97,'Outcome Indicators - Section C'!$I$38:$I$177,0))&lt;&gt;0,INDEX('Outcome Indicators - Section C'!F$38:F$177,MATCH($AV97,'Outcome Indicators - Section C'!$I$38:$I$177,0)),""),"")</f>
        <v/>
      </c>
      <c r="AB97" s="680" t="str">
        <f>IFERROR(IF(INDEX('Outcome Indicators - Section C'!G$38:G$177,MATCH($AV97,'Outcome Indicators - Section C'!$I$38:$I$177,0))&lt;&gt;0,INDEX('Outcome Indicators - Section C'!G$38:G$177,MATCH($AV97,'Outcome Indicators - Section C'!$I$38:$I$177,0)),""),"")</f>
        <v/>
      </c>
      <c r="AC97" s="681" t="str">
        <f>IFERROR(IF(INDEX('Outcome Indicators - Section C'!H$38:H$177,MATCH($AV97,'Outcome Indicators - Section C'!$I$38:$I$177,0))&lt;&gt;0,INDEX('Outcome Indicators - Section C'!H$38:H$177,MATCH($AV97,'Outcome Indicators - Section C'!$I$38:$I$177,0)),""),"")</f>
        <v/>
      </c>
      <c r="AD97" s="326"/>
      <c r="AE97" s="326"/>
      <c r="AF97" s="326"/>
      <c r="AG97" s="326"/>
      <c r="AH97" s="326"/>
      <c r="AI97" s="326"/>
      <c r="AJ97" s="326"/>
      <c r="AK97" s="326"/>
      <c r="AL97" s="326"/>
      <c r="AM97" s="682" t="str">
        <f>IFERROR(IF(INDEX('Outcome Indicators - Section C'!R$10:R$34,MATCH($A97,'Outcome Indicators - Section C'!$A$10:$A$34,0))&lt;&gt;0,INDEX('Outcome Indicators - Section C'!R$10:R$34,MATCH($A97,'Outcome Indicators - Section C'!$A$10:$A$34,0)),""),"")</f>
        <v xml:space="preserve"> Data will be reported based on published WHO Global TB report: 2018 data due to be reported in 2020, 2019 -reported in 2021, and 2020 to be reported in 2022. </v>
      </c>
      <c r="AO97" s="585"/>
      <c r="AP97" s="585"/>
      <c r="AQ97" s="585"/>
      <c r="AR97" s="610" t="str">
        <f t="shared" ref="AR97" si="100">CONCATENATE($A97,J$81)</f>
        <v>82017</v>
      </c>
      <c r="AS97" s="608" t="str">
        <f t="shared" ref="AS97" si="101">CONCATENATE($A97,N$81)</f>
        <v>82018</v>
      </c>
      <c r="AT97" s="608" t="str">
        <f t="shared" ref="AT97" si="102">CONCATENATE($A97,R$81)</f>
        <v>82019</v>
      </c>
      <c r="AU97" s="608" t="str">
        <f t="shared" ref="AU97" si="103">CONCATENATE($A97,V$81)</f>
        <v>82020</v>
      </c>
      <c r="AV97" s="608" t="str">
        <f t="shared" ref="AV97" si="104">CONCATENATE($A97,Z$81)</f>
        <v>82021</v>
      </c>
    </row>
    <row r="98" spans="1:48" ht="28.5" x14ac:dyDescent="0.45">
      <c r="A98" s="684"/>
      <c r="B98" s="673"/>
      <c r="C98" s="676"/>
      <c r="D98" s="676"/>
      <c r="E98" s="676"/>
      <c r="F98" s="676"/>
      <c r="G98" s="676"/>
      <c r="H98" s="676"/>
      <c r="I98" s="678"/>
      <c r="J98" s="327" t="str">
        <f>IFERROR(IF(INDEX('Outcome Indicators - Section C'!E$38:E$177,MATCH($AR97,'Outcome Indicators - Section C'!$I$38:$I$177,0))&lt;&gt;0,INDEX('Outcome Indicators - Section C'!E$38:E$177,MATCH($AR97,'Outcome Indicators - Section C'!$I$38:$I$177,0)),""),"")</f>
        <v/>
      </c>
      <c r="K98" s="679"/>
      <c r="L98" s="680"/>
      <c r="M98" s="681"/>
      <c r="N98" s="328" t="str">
        <f>IFERROR(IF(INDEX('Outcome Indicators - Section C'!E$38:E$177,MATCH($AS97,'Outcome Indicators - Section C'!$I$38:$I$177,0))&lt;&gt;0,INDEX('Outcome Indicators - Section C'!E$38:E$177,MATCH($AS97,'Outcome Indicators - Section C'!$I$38:$I$177,0)),""),"")</f>
        <v/>
      </c>
      <c r="O98" s="679"/>
      <c r="P98" s="680"/>
      <c r="Q98" s="681"/>
      <c r="R98" s="327" t="str">
        <f>IFERROR(IF(INDEX('Outcome Indicators - Section C'!E$38:E$177,MATCH($AT97,'Outcome Indicators - Section C'!$I$38:$I$177,0))&lt;&gt;0,INDEX('Outcome Indicators - Section C'!E$38:E$177,MATCH($AT97,'Outcome Indicators - Section C'!$I$38:$I$177,0)),""),"")</f>
        <v/>
      </c>
      <c r="S98" s="679"/>
      <c r="T98" s="680"/>
      <c r="U98" s="681"/>
      <c r="V98" s="328" t="str">
        <f>IFERROR(IF(INDEX('Outcome Indicators - Section C'!E$38:E$177,MATCH($AU97,'Outcome Indicators - Section C'!$I$38:$I$177,0))&lt;&gt;0,INDEX('Outcome Indicators - Section C'!E$38:E$177,MATCH($AU97,'Outcome Indicators - Section C'!$I$38:$I$177,0)),""),"")</f>
        <v/>
      </c>
      <c r="W98" s="679"/>
      <c r="X98" s="680"/>
      <c r="Y98" s="681"/>
      <c r="Z98" s="328" t="str">
        <f>IFERROR(IF(INDEX('Outcome Indicators - Section C'!E$38:E$177,MATCH($AV97,'Outcome Indicators - Section C'!$I$38:$I$177,0))&lt;&gt;0,INDEX('Outcome Indicators - Section C'!E$38:E$177,MATCH($AV97,'Outcome Indicators - Section C'!$I$38:$I$177,0)),""),"")</f>
        <v/>
      </c>
      <c r="AA98" s="679"/>
      <c r="AB98" s="680"/>
      <c r="AC98" s="681"/>
      <c r="AD98" s="326"/>
      <c r="AE98" s="326"/>
      <c r="AF98" s="326"/>
      <c r="AG98" s="326"/>
      <c r="AH98" s="326"/>
      <c r="AI98" s="326"/>
      <c r="AJ98" s="326"/>
      <c r="AK98" s="326"/>
      <c r="AL98" s="326"/>
      <c r="AM98" s="682"/>
      <c r="AO98" s="585"/>
      <c r="AP98" s="585"/>
      <c r="AQ98" s="585"/>
      <c r="AR98" s="610"/>
      <c r="AS98" s="608"/>
      <c r="AT98" s="608"/>
      <c r="AU98" s="608"/>
      <c r="AV98" s="608"/>
    </row>
    <row r="99" spans="1:48" ht="28.5" x14ac:dyDescent="0.45">
      <c r="A99" s="685">
        <v>9</v>
      </c>
      <c r="B99" s="673" t="str">
        <f>IFERROR(IF(INDEX('Outcome Indicators - Section C'!B$10:B$34,MATCH($A99,'Outcome Indicators - Section C'!$A$10:$A$34,0))&lt;&gt;0,INDEX('Outcome Indicators - Section C'!B$10:B$34,MATCH($A99,'Outcome Indicators - Section C'!$A$10:$A$34,0)),""),"")</f>
        <v/>
      </c>
      <c r="C99" s="676" t="str">
        <f>IFERROR(IF(INDEX('Outcome Indicators - Section C'!C$10:C$34,MATCH($A99,'Outcome Indicators - Section C'!$A$10:$A$34,0))&lt;&gt;0,INDEX('Outcome Indicators - Section C'!C$10:C$34,MATCH($A99,'Outcome Indicators - Section C'!$A$10:$A$34,0)),""),"")</f>
        <v/>
      </c>
      <c r="D99" s="676" t="str">
        <f>IFERROR(IF(INDEX('Outcome Indicators - Section C'!D$10:D$34,MATCH($A99,'Outcome Indicators - Section C'!$A$10:$A$34,0))&lt;&gt;0,INDEX('Outcome Indicators - Section C'!D$10:D$34,MATCH($A99,'Outcome Indicators - Section C'!$A$10:$A$34,0)),""),"")</f>
        <v/>
      </c>
      <c r="E99" s="676" t="str">
        <f>IFERROR(IF(INDEX('Outcome Indicators - Section C'!E$10:E$34,MATCH($A99,'Outcome Indicators - Section C'!$A$10:$A$34,0))&lt;&gt;0,INDEX('Outcome Indicators - Section C'!E$10:E$34,MATCH($A99,'Outcome Indicators - Section C'!$A$10:$A$34,0)),""),"")</f>
        <v/>
      </c>
      <c r="F99" s="676" t="str">
        <f>IFERROR(IF(INDEX('Outcome Indicators - Section C'!F$10:F$34,MATCH($A99,'Outcome Indicators - Section C'!$A$10:$A$34,0))&lt;&gt;0,INDEX('Outcome Indicators - Section C'!F$10:F$34,MATCH($A99,'Outcome Indicators - Section C'!$A$10:$A$34,0)),""),"")</f>
        <v/>
      </c>
      <c r="G99" s="676" t="str">
        <f>IFERROR(IF(INDEX('Outcome Indicators - Section C'!G$10:G$34,MATCH($A99,'Outcome Indicators - Section C'!$A$10:$A$34,0))&lt;&gt;0,INDEX('Outcome Indicators - Section C'!G$10:G$34,MATCH($A99,'Outcome Indicators - Section C'!$A$10:$A$34,0)),""),"")</f>
        <v/>
      </c>
      <c r="H99" s="676" t="str">
        <f>IFERROR(IF(INDEX('Outcome Indicators - Section C'!H$10:H$34,MATCH($A99,'Outcome Indicators - Section C'!$A$10:$A$34,0))&lt;&gt;0,INDEX('Outcome Indicators - Section C'!H$10:H$34,MATCH($A99,'Outcome Indicators - Section C'!$A$10:$A$34,0)),""),"")</f>
        <v/>
      </c>
      <c r="I99" s="678" t="str">
        <f>IFERROR(IF(INDEX('Outcome Indicators - Section C'!Q$10:Q$34,MATCH($A99,'Outcome Indicators - Section C'!$A$10:$A$34,0))&lt;&gt;0,INDEX('Outcome Indicators - Section C'!Q$10:Q$34,MATCH($A99,'Outcome Indicators - Section C'!$A$10:$A$34,0)),""),"")</f>
        <v/>
      </c>
      <c r="J99" s="325" t="str">
        <f>IFERROR(IF(INDEX('Outcome Indicators - Section C'!D$38:D$177,MATCH($AR99,'Outcome Indicators - Section C'!$I$38:$I$177,0))&lt;&gt;0,INDEX('Outcome Indicators - Section C'!D$38:D$177,MATCH($AR99,'Outcome Indicators - Section C'!$I$38:$I$177,0)),""),"")</f>
        <v/>
      </c>
      <c r="K99" s="679" t="str">
        <f>IFERROR(IF(INDEX('Outcome Indicators - Section C'!F$38:F$177,MATCH($AR99,'Outcome Indicators - Section C'!$I$38:$I$177,0))&lt;&gt;0,INDEX('Outcome Indicators - Section C'!F$38:F$177,MATCH($AR99,'Outcome Indicators - Section C'!$I$38:$I$177,0)),""),"")</f>
        <v/>
      </c>
      <c r="L99" s="680" t="str">
        <f>IFERROR(IF(INDEX('Outcome Indicators - Section C'!G$38:G$177,MATCH($AR99,'Outcome Indicators - Section C'!$I$38:$I$177,0))&lt;&gt;0,INDEX('Outcome Indicators - Section C'!G$38:G$177,MATCH($AR99,'Outcome Indicators - Section C'!$I$38:$I$177,0)),""),"")</f>
        <v/>
      </c>
      <c r="M99" s="681" t="str">
        <f>IFERROR(IF(INDEX('Outcome Indicators - Section C'!H$38:H$177,MATCH($AR99,'Outcome Indicators - Section C'!$I$38:$I$177,0))&lt;&gt;0,INDEX('Outcome Indicators - Section C'!H$38:H$177,MATCH($AR99,'Outcome Indicators - Section C'!$I$38:$I$177,0)),""),"")</f>
        <v/>
      </c>
      <c r="N99" s="325" t="str">
        <f>IFERROR(IF(INDEX('Outcome Indicators - Section C'!D$38:D$177,MATCH($AS99,'Outcome Indicators - Section C'!$I$38:$I$177,0))&lt;&gt;0,INDEX('Outcome Indicators - Section C'!D$38:D$177,MATCH($AS99,'Outcome Indicators - Section C'!$I$38:$I$177,0)),""),"")</f>
        <v/>
      </c>
      <c r="O99" s="679" t="str">
        <f>IFERROR(IF(INDEX('Outcome Indicators - Section C'!F$38:F$177,MATCH($AS99,'Outcome Indicators - Section C'!$I$38:$I$177,0))&lt;&gt;0,INDEX('Outcome Indicators - Section C'!F$38:F$177,MATCH($AS99,'Outcome Indicators - Section C'!$I$38:$I$177,0)),""),"")</f>
        <v/>
      </c>
      <c r="P99" s="680" t="str">
        <f>IFERROR(IF(INDEX('Outcome Indicators - Section C'!G$38:G$177,MATCH($AS99,'Outcome Indicators - Section C'!$I$38:$I$177,0))&lt;&gt;0,INDEX('Outcome Indicators - Section C'!G$38:G$177,MATCH($AS99,'Outcome Indicators - Section C'!$I$38:$I$177,0)),""),"")</f>
        <v/>
      </c>
      <c r="Q99" s="681" t="str">
        <f>IFERROR(IF(INDEX('Outcome Indicators - Section C'!H$38:H$177,MATCH($AS99,'Outcome Indicators - Section C'!$I$38:$I$177,0))&lt;&gt;0,INDEX('Outcome Indicators - Section C'!H$38:H$177,MATCH($AS99,'Outcome Indicators - Section C'!$I$38:$I$177,0)),""),"")</f>
        <v/>
      </c>
      <c r="R99" s="325" t="str">
        <f>IFERROR(IF(INDEX('Outcome Indicators - Section C'!D$38:D$177,MATCH($AT99,'Outcome Indicators - Section C'!$I$38:$I$177,0))&lt;&gt;0,INDEX('Outcome Indicators - Section C'!D$38:D$177,MATCH($AT99,'Outcome Indicators - Section C'!$I$38:$I$177,0)),""),"")</f>
        <v/>
      </c>
      <c r="S99" s="679" t="str">
        <f>IFERROR(IF(INDEX('Outcome Indicators - Section C'!F$38:F$177,MATCH($AT99,'Outcome Indicators - Section C'!$I$38:$I$177,0))&lt;&gt;0,INDEX('Outcome Indicators - Section C'!F$38:F$177,MATCH($AT99,'Outcome Indicators - Section C'!$I$38:$I$177,0)),""),"")</f>
        <v/>
      </c>
      <c r="T99" s="680" t="str">
        <f>IFERROR(IF(INDEX('Outcome Indicators - Section C'!G$38:G$177,MATCH($AT99,'Outcome Indicators - Section C'!$I$38:$I$177,0))&lt;&gt;0,INDEX('Outcome Indicators - Section C'!G$38:G$177,MATCH($AT99,'Outcome Indicators - Section C'!$I$38:$I$177,0)),""),"")</f>
        <v/>
      </c>
      <c r="U99" s="681" t="str">
        <f>IFERROR(IF(INDEX('Outcome Indicators - Section C'!H$38:H$177,MATCH($AT99,'Outcome Indicators - Section C'!$I$38:$I$177,0))&lt;&gt;0,INDEX('Outcome Indicators - Section C'!H$38:H$177,MATCH($AT99,'Outcome Indicators - Section C'!$I$38:$I$177,0)),""),"")</f>
        <v/>
      </c>
      <c r="V99" s="325" t="str">
        <f>IFERROR(IF(INDEX('Outcome Indicators - Section C'!D$38:D$177,MATCH($AU99,'Outcome Indicators - Section C'!$I$38:$I$177,0))&lt;&gt;0,INDEX('Outcome Indicators - Section C'!D$38:D$177,MATCH($AU99,'Outcome Indicators - Section C'!$I$38:$I$177,0)),""),"")</f>
        <v/>
      </c>
      <c r="W99" s="679" t="str">
        <f>IFERROR(IF(INDEX('Outcome Indicators - Section C'!F$38:F$177,MATCH($AU99,'Outcome Indicators - Section C'!$I$38:$I$177,0))&lt;&gt;0,INDEX('Outcome Indicators - Section C'!F$38:F$177,MATCH($AU99,'Outcome Indicators - Section C'!$I$38:$I$177,0)),""),"")</f>
        <v/>
      </c>
      <c r="X99" s="680" t="str">
        <f>IFERROR(IF(INDEX('Outcome Indicators - Section C'!G$38:G$177,MATCH($AU99,'Outcome Indicators - Section C'!$I$38:$I$177,0))&lt;&gt;0,INDEX('Outcome Indicators - Section C'!G$38:G$177,MATCH($AU99,'Outcome Indicators - Section C'!$I$38:$I$177,0)),""),"")</f>
        <v/>
      </c>
      <c r="Y99" s="681" t="str">
        <f>IFERROR(IF(INDEX('Outcome Indicators - Section C'!H$38:H$177,MATCH($AU99,'Outcome Indicators - Section C'!$I$38:$I$177,0))&lt;&gt;0,INDEX('Outcome Indicators - Section C'!H$38:H$177,MATCH($AU99,'Outcome Indicators - Section C'!$I$38:$I$177,0)),""),"")</f>
        <v/>
      </c>
      <c r="Z99" s="325" t="str">
        <f>IFERROR(IF(INDEX('Outcome Indicators - Section C'!D$38:D$177,MATCH($AV99,'Outcome Indicators - Section C'!$I$38:$I$177,0))&lt;&gt;0,INDEX('Outcome Indicators - Section C'!D$38:D$177,MATCH($AV99,'Outcome Indicators - Section C'!$I$38:$I$177,0)),""),"")</f>
        <v/>
      </c>
      <c r="AA99" s="679" t="str">
        <f>IFERROR(IF(INDEX('Outcome Indicators - Section C'!F$38:F$177,MATCH($AV99,'Outcome Indicators - Section C'!$I$38:$I$177,0))&lt;&gt;0,INDEX('Outcome Indicators - Section C'!F$38:F$177,MATCH($AV99,'Outcome Indicators - Section C'!$I$38:$I$177,0)),""),"")</f>
        <v/>
      </c>
      <c r="AB99" s="680" t="str">
        <f>IFERROR(IF(INDEX('Outcome Indicators - Section C'!G$38:G$177,MATCH($AV99,'Outcome Indicators - Section C'!$I$38:$I$177,0))&lt;&gt;0,INDEX('Outcome Indicators - Section C'!G$38:G$177,MATCH($AV99,'Outcome Indicators - Section C'!$I$38:$I$177,0)),""),"")</f>
        <v/>
      </c>
      <c r="AC99" s="681" t="str">
        <f>IFERROR(IF(INDEX('Outcome Indicators - Section C'!H$38:H$177,MATCH($AV99,'Outcome Indicators - Section C'!$I$38:$I$177,0))&lt;&gt;0,INDEX('Outcome Indicators - Section C'!H$38:H$177,MATCH($AV99,'Outcome Indicators - Section C'!$I$38:$I$177,0)),""),"")</f>
        <v/>
      </c>
      <c r="AD99" s="326"/>
      <c r="AE99" s="326"/>
      <c r="AF99" s="326"/>
      <c r="AG99" s="326"/>
      <c r="AH99" s="326"/>
      <c r="AI99" s="326"/>
      <c r="AJ99" s="326"/>
      <c r="AK99" s="326"/>
      <c r="AL99" s="326"/>
      <c r="AM99" s="682" t="str">
        <f>IFERROR(IF(INDEX('Outcome Indicators - Section C'!R$10:R$34,MATCH($A99,'Outcome Indicators - Section C'!$A$10:$A$34,0))&lt;&gt;0,INDEX('Outcome Indicators - Section C'!R$10:R$34,MATCH($A99,'Outcome Indicators - Section C'!$A$10:$A$34,0)),""),"")</f>
        <v/>
      </c>
      <c r="AO99" s="585"/>
      <c r="AP99" s="585"/>
      <c r="AQ99" s="585"/>
      <c r="AR99" s="610" t="str">
        <f t="shared" ref="AR99" si="105">CONCATENATE($A99,J$81)</f>
        <v>92017</v>
      </c>
      <c r="AS99" s="608" t="str">
        <f t="shared" ref="AS99" si="106">CONCATENATE($A99,N$81)</f>
        <v>92018</v>
      </c>
      <c r="AT99" s="608" t="str">
        <f t="shared" ref="AT99" si="107">CONCATENATE($A99,R$81)</f>
        <v>92019</v>
      </c>
      <c r="AU99" s="608" t="str">
        <f t="shared" ref="AU99" si="108">CONCATENATE($A99,V$81)</f>
        <v>92020</v>
      </c>
      <c r="AV99" s="608" t="str">
        <f t="shared" ref="AV99" si="109">CONCATENATE($A99,Z$81)</f>
        <v>92021</v>
      </c>
    </row>
    <row r="100" spans="1:48" ht="28.5" x14ac:dyDescent="0.45">
      <c r="A100" s="685"/>
      <c r="B100" s="673"/>
      <c r="C100" s="676"/>
      <c r="D100" s="676"/>
      <c r="E100" s="676"/>
      <c r="F100" s="676"/>
      <c r="G100" s="676"/>
      <c r="H100" s="676"/>
      <c r="I100" s="678"/>
      <c r="J100" s="325" t="str">
        <f>IFERROR(IF(INDEX('Outcome Indicators - Section C'!E$38:E$177,MATCH($AR99,'Outcome Indicators - Section C'!$I$38:$I$177,0))&lt;&gt;0,INDEX('Outcome Indicators - Section C'!E$38:E$177,MATCH($AR99,'Outcome Indicators - Section C'!$I$38:$I$177,0)),""),"")</f>
        <v/>
      </c>
      <c r="K100" s="679"/>
      <c r="L100" s="680"/>
      <c r="M100" s="681"/>
      <c r="N100" s="325" t="str">
        <f>IFERROR(IF(INDEX('Outcome Indicators - Section C'!E$38:E$177,MATCH($AS99,'Outcome Indicators - Section C'!$I$38:$I$177,0))&lt;&gt;0,INDEX('Outcome Indicators - Section C'!E$38:E$177,MATCH($AS99,'Outcome Indicators - Section C'!$I$38:$I$177,0)),""),"")</f>
        <v/>
      </c>
      <c r="O100" s="679"/>
      <c r="P100" s="680"/>
      <c r="Q100" s="681"/>
      <c r="R100" s="325" t="str">
        <f>IFERROR(IF(INDEX('Outcome Indicators - Section C'!E$38:E$177,MATCH($AT99,'Outcome Indicators - Section C'!$I$38:$I$177,0))&lt;&gt;0,INDEX('Outcome Indicators - Section C'!E$38:E$177,MATCH($AT99,'Outcome Indicators - Section C'!$I$38:$I$177,0)),""),"")</f>
        <v/>
      </c>
      <c r="S100" s="679"/>
      <c r="T100" s="680"/>
      <c r="U100" s="681"/>
      <c r="V100" s="325" t="str">
        <f>IFERROR(IF(INDEX('Outcome Indicators - Section C'!E$38:E$177,MATCH($AU99,'Outcome Indicators - Section C'!$I$38:$I$177,0))&lt;&gt;0,INDEX('Outcome Indicators - Section C'!E$38:E$177,MATCH($AU99,'Outcome Indicators - Section C'!$I$38:$I$177,0)),""),"")</f>
        <v/>
      </c>
      <c r="W100" s="679"/>
      <c r="X100" s="680"/>
      <c r="Y100" s="681"/>
      <c r="Z100" s="325" t="str">
        <f>IFERROR(IF(INDEX('Outcome Indicators - Section C'!E$38:E$177,MATCH($AV99,'Outcome Indicators - Section C'!$I$38:$I$177,0))&lt;&gt;0,INDEX('Outcome Indicators - Section C'!E$38:E$177,MATCH($AV99,'Outcome Indicators - Section C'!$I$38:$I$177,0)),""),"")</f>
        <v/>
      </c>
      <c r="AA100" s="679"/>
      <c r="AB100" s="680"/>
      <c r="AC100" s="681"/>
      <c r="AD100" s="326"/>
      <c r="AE100" s="326"/>
      <c r="AF100" s="326"/>
      <c r="AG100" s="326"/>
      <c r="AH100" s="326"/>
      <c r="AI100" s="326"/>
      <c r="AJ100" s="326"/>
      <c r="AK100" s="326"/>
      <c r="AL100" s="326"/>
      <c r="AM100" s="682"/>
      <c r="AO100" s="585"/>
      <c r="AP100" s="585"/>
      <c r="AQ100" s="585"/>
      <c r="AR100" s="610"/>
      <c r="AS100" s="608"/>
      <c r="AT100" s="608"/>
      <c r="AU100" s="608"/>
      <c r="AV100" s="608"/>
    </row>
    <row r="101" spans="1:48" ht="28.5" x14ac:dyDescent="0.45">
      <c r="A101" s="684">
        <v>10</v>
      </c>
      <c r="B101" s="673" t="str">
        <f>IFERROR(IF(INDEX('Outcome Indicators - Section C'!B$10:B$34,MATCH($A101,'Outcome Indicators - Section C'!$A$10:$A$34,0))&lt;&gt;0,INDEX('Outcome Indicators - Section C'!B$10:B$34,MATCH($A101,'Outcome Indicators - Section C'!$A$10:$A$34,0)),""),"")</f>
        <v/>
      </c>
      <c r="C101" s="676" t="str">
        <f>IFERROR(IF(INDEX('Outcome Indicators - Section C'!C$10:C$34,MATCH($A101,'Outcome Indicators - Section C'!$A$10:$A$34,0))&lt;&gt;0,INDEX('Outcome Indicators - Section C'!C$10:C$34,MATCH($A101,'Outcome Indicators - Section C'!$A$10:$A$34,0)),""),"")</f>
        <v/>
      </c>
      <c r="D101" s="676" t="str">
        <f>IFERROR(IF(INDEX('Outcome Indicators - Section C'!D$10:D$34,MATCH($A101,'Outcome Indicators - Section C'!$A$10:$A$34,0))&lt;&gt;0,INDEX('Outcome Indicators - Section C'!D$10:D$34,MATCH($A101,'Outcome Indicators - Section C'!$A$10:$A$34,0)),""),"")</f>
        <v/>
      </c>
      <c r="E101" s="676" t="str">
        <f>IFERROR(IF(INDEX('Outcome Indicators - Section C'!E$10:E$34,MATCH($A101,'Outcome Indicators - Section C'!$A$10:$A$34,0))&lt;&gt;0,INDEX('Outcome Indicators - Section C'!E$10:E$34,MATCH($A101,'Outcome Indicators - Section C'!$A$10:$A$34,0)),""),"")</f>
        <v/>
      </c>
      <c r="F101" s="676" t="str">
        <f>IFERROR(IF(INDEX('Outcome Indicators - Section C'!F$10:F$34,MATCH($A101,'Outcome Indicators - Section C'!$A$10:$A$34,0))&lt;&gt;0,INDEX('Outcome Indicators - Section C'!F$10:F$34,MATCH($A101,'Outcome Indicators - Section C'!$A$10:$A$34,0)),""),"")</f>
        <v/>
      </c>
      <c r="G101" s="676" t="str">
        <f>IFERROR(IF(INDEX('Outcome Indicators - Section C'!G$10:G$34,MATCH($A101,'Outcome Indicators - Section C'!$A$10:$A$34,0))&lt;&gt;0,INDEX('Outcome Indicators - Section C'!G$10:G$34,MATCH($A101,'Outcome Indicators - Section C'!$A$10:$A$34,0)),""),"")</f>
        <v/>
      </c>
      <c r="H101" s="676" t="str">
        <f>IFERROR(IF(INDEX('Outcome Indicators - Section C'!H$10:H$34,MATCH($A101,'Outcome Indicators - Section C'!$A$10:$A$34,0))&lt;&gt;0,INDEX('Outcome Indicators - Section C'!H$10:H$34,MATCH($A101,'Outcome Indicators - Section C'!$A$10:$A$34,0)),""),"")</f>
        <v/>
      </c>
      <c r="I101" s="678" t="str">
        <f>IFERROR(IF(INDEX('Outcome Indicators - Section C'!Q$10:Q$34,MATCH($A101,'Outcome Indicators - Section C'!$A$10:$A$34,0))&lt;&gt;0,INDEX('Outcome Indicators - Section C'!Q$10:Q$34,MATCH($A101,'Outcome Indicators - Section C'!$A$10:$A$34,0)),""),"")</f>
        <v/>
      </c>
      <c r="J101" s="327" t="str">
        <f>IFERROR(IF(INDEX('Outcome Indicators - Section C'!D$38:D$177,MATCH($AR101,'Outcome Indicators - Section C'!$I$38:$I$177,0))&lt;&gt;0,INDEX('Outcome Indicators - Section C'!D$38:D$177,MATCH($AR101,'Outcome Indicators - Section C'!$I$38:$I$177,0)),""),"")</f>
        <v/>
      </c>
      <c r="K101" s="679" t="str">
        <f>IFERROR(IF(INDEX('Outcome Indicators - Section C'!F$38:F$177,MATCH($AR101,'Outcome Indicators - Section C'!$I$38:$I$177,0))&lt;&gt;0,INDEX('Outcome Indicators - Section C'!F$38:F$177,MATCH($AR101,'Outcome Indicators - Section C'!$I$38:$I$177,0)),""),"")</f>
        <v/>
      </c>
      <c r="L101" s="680" t="str">
        <f>IFERROR(IF(INDEX('Outcome Indicators - Section C'!G$38:G$177,MATCH($AR101,'Outcome Indicators - Section C'!$I$38:$I$177,0))&lt;&gt;0,INDEX('Outcome Indicators - Section C'!G$38:G$177,MATCH($AR101,'Outcome Indicators - Section C'!$I$38:$I$177,0)),""),"")</f>
        <v/>
      </c>
      <c r="M101" s="681" t="str">
        <f>IFERROR(IF(INDEX('Outcome Indicators - Section C'!H$38:H$177,MATCH($AR101,'Outcome Indicators - Section C'!$I$38:$I$177,0))&lt;&gt;0,INDEX('Outcome Indicators - Section C'!H$38:H$177,MATCH($AR101,'Outcome Indicators - Section C'!$I$38:$I$177,0)),""),"")</f>
        <v/>
      </c>
      <c r="N101" s="328" t="str">
        <f>IFERROR(IF(INDEX('Outcome Indicators - Section C'!D$38:D$177,MATCH($AS101,'Outcome Indicators - Section C'!$I$38:$I$177,0))&lt;&gt;0,INDEX('Outcome Indicators - Section C'!D$38:D$177,MATCH($AS101,'Outcome Indicators - Section C'!$I$38:$I$177,0)),""),"")</f>
        <v/>
      </c>
      <c r="O101" s="679" t="str">
        <f>IFERROR(IF(INDEX('Outcome Indicators - Section C'!F$38:F$177,MATCH($AS101,'Outcome Indicators - Section C'!$I$38:$I$177,0))&lt;&gt;0,INDEX('Outcome Indicators - Section C'!F$38:F$177,MATCH($AS101,'Outcome Indicators - Section C'!$I$38:$I$177,0)),""),"")</f>
        <v/>
      </c>
      <c r="P101" s="680" t="str">
        <f>IFERROR(IF(INDEX('Outcome Indicators - Section C'!G$38:G$177,MATCH($AS101,'Outcome Indicators - Section C'!$I$38:$I$177,0))&lt;&gt;0,INDEX('Outcome Indicators - Section C'!G$38:G$177,MATCH($AS101,'Outcome Indicators - Section C'!$I$38:$I$177,0)),""),"")</f>
        <v/>
      </c>
      <c r="Q101" s="681" t="str">
        <f>IFERROR(IF(INDEX('Outcome Indicators - Section C'!H$38:H$177,MATCH($AS101,'Outcome Indicators - Section C'!$I$38:$I$177,0))&lt;&gt;0,INDEX('Outcome Indicators - Section C'!H$38:H$177,MATCH($AS101,'Outcome Indicators - Section C'!$I$38:$I$177,0)),""),"")</f>
        <v/>
      </c>
      <c r="R101" s="327" t="str">
        <f>IFERROR(IF(INDEX('Outcome Indicators - Section C'!D$38:D$177,MATCH($AT101,'Outcome Indicators - Section C'!$I$38:$I$177,0))&lt;&gt;0,INDEX('Outcome Indicators - Section C'!D$38:D$177,MATCH($AT101,'Outcome Indicators - Section C'!$I$38:$I$177,0)),""),"")</f>
        <v/>
      </c>
      <c r="S101" s="679" t="str">
        <f>IFERROR(IF(INDEX('Outcome Indicators - Section C'!F$38:F$177,MATCH($AT101,'Outcome Indicators - Section C'!$I$38:$I$177,0))&lt;&gt;0,INDEX('Outcome Indicators - Section C'!F$38:F$177,MATCH($AT101,'Outcome Indicators - Section C'!$I$38:$I$177,0)),""),"")</f>
        <v/>
      </c>
      <c r="T101" s="680" t="str">
        <f>IFERROR(IF(INDEX('Outcome Indicators - Section C'!G$38:G$177,MATCH($AT101,'Outcome Indicators - Section C'!$I$38:$I$177,0))&lt;&gt;0,INDEX('Outcome Indicators - Section C'!G$38:G$177,MATCH($AT101,'Outcome Indicators - Section C'!$I$38:$I$177,0)),""),"")</f>
        <v/>
      </c>
      <c r="U101" s="681" t="str">
        <f>IFERROR(IF(INDEX('Outcome Indicators - Section C'!H$38:H$177,MATCH($AT101,'Outcome Indicators - Section C'!$I$38:$I$177,0))&lt;&gt;0,INDEX('Outcome Indicators - Section C'!H$38:H$177,MATCH($AT101,'Outcome Indicators - Section C'!$I$38:$I$177,0)),""),"")</f>
        <v/>
      </c>
      <c r="V101" s="328" t="str">
        <f>IFERROR(IF(INDEX('Outcome Indicators - Section C'!D$38:D$177,MATCH($AU101,'Outcome Indicators - Section C'!$I$38:$I$177,0))&lt;&gt;0,INDEX('Outcome Indicators - Section C'!D$38:D$177,MATCH($AU101,'Outcome Indicators - Section C'!$I$38:$I$177,0)),""),"")</f>
        <v/>
      </c>
      <c r="W101" s="679" t="str">
        <f>IFERROR(IF(INDEX('Outcome Indicators - Section C'!F$38:F$177,MATCH($AU101,'Outcome Indicators - Section C'!$I$38:$I$177,0))&lt;&gt;0,INDEX('Outcome Indicators - Section C'!F$38:F$177,MATCH($AU101,'Outcome Indicators - Section C'!$I$38:$I$177,0)),""),"")</f>
        <v/>
      </c>
      <c r="X101" s="680" t="str">
        <f>IFERROR(IF(INDEX('Outcome Indicators - Section C'!G$38:G$177,MATCH($AU101,'Outcome Indicators - Section C'!$I$38:$I$177,0))&lt;&gt;0,INDEX('Outcome Indicators - Section C'!G$38:G$177,MATCH($AU101,'Outcome Indicators - Section C'!$I$38:$I$177,0)),""),"")</f>
        <v/>
      </c>
      <c r="Y101" s="681" t="str">
        <f>IFERROR(IF(INDEX('Outcome Indicators - Section C'!H$38:H$177,MATCH($AU101,'Outcome Indicators - Section C'!$I$38:$I$177,0))&lt;&gt;0,INDEX('Outcome Indicators - Section C'!H$38:H$177,MATCH($AU101,'Outcome Indicators - Section C'!$I$38:$I$177,0)),""),"")</f>
        <v/>
      </c>
      <c r="Z101" s="328" t="str">
        <f>IFERROR(IF(INDEX('Outcome Indicators - Section C'!D$38:D$177,MATCH($AV101,'Outcome Indicators - Section C'!$I$38:$I$177,0))&lt;&gt;0,INDEX('Outcome Indicators - Section C'!D$38:D$177,MATCH($AV101,'Outcome Indicators - Section C'!$I$38:$I$177,0)),""),"")</f>
        <v/>
      </c>
      <c r="AA101" s="679" t="str">
        <f>IFERROR(IF(INDEX('Outcome Indicators - Section C'!F$38:F$177,MATCH($AV101,'Outcome Indicators - Section C'!$I$38:$I$177,0))&lt;&gt;0,INDEX('Outcome Indicators - Section C'!F$38:F$177,MATCH($AV101,'Outcome Indicators - Section C'!$I$38:$I$177,0)),""),"")</f>
        <v/>
      </c>
      <c r="AB101" s="680" t="str">
        <f>IFERROR(IF(INDEX('Outcome Indicators - Section C'!G$38:G$177,MATCH($AV101,'Outcome Indicators - Section C'!$I$38:$I$177,0))&lt;&gt;0,INDEX('Outcome Indicators - Section C'!G$38:G$177,MATCH($AV101,'Outcome Indicators - Section C'!$I$38:$I$177,0)),""),"")</f>
        <v/>
      </c>
      <c r="AC101" s="681" t="str">
        <f>IFERROR(IF(INDEX('Outcome Indicators - Section C'!H$38:H$177,MATCH($AV101,'Outcome Indicators - Section C'!$I$38:$I$177,0))&lt;&gt;0,INDEX('Outcome Indicators - Section C'!H$38:H$177,MATCH($AV101,'Outcome Indicators - Section C'!$I$38:$I$177,0)),""),"")</f>
        <v/>
      </c>
      <c r="AD101" s="326"/>
      <c r="AE101" s="326"/>
      <c r="AF101" s="326"/>
      <c r="AG101" s="326"/>
      <c r="AH101" s="326"/>
      <c r="AI101" s="326"/>
      <c r="AJ101" s="326"/>
      <c r="AK101" s="326"/>
      <c r="AL101" s="326"/>
      <c r="AM101" s="682" t="str">
        <f>IFERROR(IF(INDEX('Outcome Indicators - Section C'!R$10:R$34,MATCH($A101,'Outcome Indicators - Section C'!$A$10:$A$34,0))&lt;&gt;0,INDEX('Outcome Indicators - Section C'!R$10:R$34,MATCH($A101,'Outcome Indicators - Section C'!$A$10:$A$34,0)),""),"")</f>
        <v/>
      </c>
      <c r="AO101" s="585"/>
      <c r="AP101" s="585"/>
      <c r="AQ101" s="585"/>
      <c r="AR101" s="610" t="str">
        <f t="shared" ref="AR101" si="110">CONCATENATE($A101,J$81)</f>
        <v>102017</v>
      </c>
      <c r="AS101" s="608" t="str">
        <f t="shared" ref="AS101" si="111">CONCATENATE($A101,N$81)</f>
        <v>102018</v>
      </c>
      <c r="AT101" s="608" t="str">
        <f t="shared" ref="AT101" si="112">CONCATENATE($A101,R$81)</f>
        <v>102019</v>
      </c>
      <c r="AU101" s="608" t="str">
        <f t="shared" ref="AU101" si="113">CONCATENATE($A101,V$81)</f>
        <v>102020</v>
      </c>
      <c r="AV101" s="608" t="str">
        <f t="shared" ref="AV101" si="114">CONCATENATE($A101,Z$81)</f>
        <v>102021</v>
      </c>
    </row>
    <row r="102" spans="1:48" ht="28.5" x14ac:dyDescent="0.45">
      <c r="A102" s="684"/>
      <c r="B102" s="673"/>
      <c r="C102" s="676"/>
      <c r="D102" s="676"/>
      <c r="E102" s="676"/>
      <c r="F102" s="676"/>
      <c r="G102" s="676"/>
      <c r="H102" s="676"/>
      <c r="I102" s="678"/>
      <c r="J102" s="327" t="str">
        <f>IFERROR(IF(INDEX('Outcome Indicators - Section C'!E$38:E$177,MATCH($AR101,'Outcome Indicators - Section C'!$I$38:$I$177,0))&lt;&gt;0,INDEX('Outcome Indicators - Section C'!E$38:E$177,MATCH($AR101,'Outcome Indicators - Section C'!$I$38:$I$177,0)),""),"")</f>
        <v/>
      </c>
      <c r="K102" s="679"/>
      <c r="L102" s="680"/>
      <c r="M102" s="681"/>
      <c r="N102" s="328" t="str">
        <f>IFERROR(IF(INDEX('Outcome Indicators - Section C'!E$38:E$177,MATCH($AS101,'Outcome Indicators - Section C'!$I$38:$I$177,0))&lt;&gt;0,INDEX('Outcome Indicators - Section C'!E$38:E$177,MATCH($AS101,'Outcome Indicators - Section C'!$I$38:$I$177,0)),""),"")</f>
        <v/>
      </c>
      <c r="O102" s="679"/>
      <c r="P102" s="680"/>
      <c r="Q102" s="681"/>
      <c r="R102" s="327" t="str">
        <f>IFERROR(IF(INDEX('Outcome Indicators - Section C'!E$38:E$177,MATCH($AT101,'Outcome Indicators - Section C'!$I$38:$I$177,0))&lt;&gt;0,INDEX('Outcome Indicators - Section C'!E$38:E$177,MATCH($AT101,'Outcome Indicators - Section C'!$I$38:$I$177,0)),""),"")</f>
        <v/>
      </c>
      <c r="S102" s="679"/>
      <c r="T102" s="680"/>
      <c r="U102" s="681"/>
      <c r="V102" s="328" t="str">
        <f>IFERROR(IF(INDEX('Outcome Indicators - Section C'!E$38:E$177,MATCH($AU101,'Outcome Indicators - Section C'!$I$38:$I$177,0))&lt;&gt;0,INDEX('Outcome Indicators - Section C'!E$38:E$177,MATCH($AU101,'Outcome Indicators - Section C'!$I$38:$I$177,0)),""),"")</f>
        <v/>
      </c>
      <c r="W102" s="679"/>
      <c r="X102" s="680"/>
      <c r="Y102" s="681"/>
      <c r="Z102" s="328" t="str">
        <f>IFERROR(IF(INDEX('Outcome Indicators - Section C'!E$38:E$177,MATCH($AV101,'Outcome Indicators - Section C'!$I$38:$I$177,0))&lt;&gt;0,INDEX('Outcome Indicators - Section C'!E$38:E$177,MATCH($AV101,'Outcome Indicators - Section C'!$I$38:$I$177,0)),""),"")</f>
        <v/>
      </c>
      <c r="AA102" s="679"/>
      <c r="AB102" s="680"/>
      <c r="AC102" s="681"/>
      <c r="AD102" s="326"/>
      <c r="AE102" s="326"/>
      <c r="AF102" s="326"/>
      <c r="AG102" s="326"/>
      <c r="AH102" s="326"/>
      <c r="AI102" s="326"/>
      <c r="AJ102" s="326"/>
      <c r="AK102" s="326"/>
      <c r="AL102" s="326"/>
      <c r="AM102" s="682"/>
      <c r="AO102" s="585"/>
      <c r="AP102" s="585"/>
      <c r="AQ102" s="585"/>
      <c r="AR102" s="610"/>
      <c r="AS102" s="608"/>
      <c r="AT102" s="608"/>
      <c r="AU102" s="608"/>
      <c r="AV102" s="608"/>
    </row>
    <row r="103" spans="1:48" ht="28.5" x14ac:dyDescent="0.45">
      <c r="A103" s="685">
        <v>11</v>
      </c>
      <c r="B103" s="673" t="str">
        <f>IFERROR(IF(INDEX('Outcome Indicators - Section C'!B$10:B$34,MATCH($A103,'Outcome Indicators - Section C'!$A$10:$A$34,0))&lt;&gt;0,INDEX('Outcome Indicators - Section C'!B$10:B$34,MATCH($A103,'Outcome Indicators - Section C'!$A$10:$A$34,0)),""),"")</f>
        <v/>
      </c>
      <c r="C103" s="676" t="str">
        <f>IFERROR(IF(INDEX('Outcome Indicators - Section C'!C$10:C$34,MATCH($A103,'Outcome Indicators - Section C'!$A$10:$A$34,0))&lt;&gt;0,INDEX('Outcome Indicators - Section C'!C$10:C$34,MATCH($A103,'Outcome Indicators - Section C'!$A$10:$A$34,0)),""),"")</f>
        <v/>
      </c>
      <c r="D103" s="676" t="str">
        <f>IFERROR(IF(INDEX('Outcome Indicators - Section C'!D$10:D$34,MATCH($A103,'Outcome Indicators - Section C'!$A$10:$A$34,0))&lt;&gt;0,INDEX('Outcome Indicators - Section C'!D$10:D$34,MATCH($A103,'Outcome Indicators - Section C'!$A$10:$A$34,0)),""),"")</f>
        <v/>
      </c>
      <c r="E103" s="676" t="str">
        <f>IFERROR(IF(INDEX('Outcome Indicators - Section C'!E$10:E$34,MATCH($A103,'Outcome Indicators - Section C'!$A$10:$A$34,0))&lt;&gt;0,INDEX('Outcome Indicators - Section C'!E$10:E$34,MATCH($A103,'Outcome Indicators - Section C'!$A$10:$A$34,0)),""),"")</f>
        <v/>
      </c>
      <c r="F103" s="676" t="str">
        <f>IFERROR(IF(INDEX('Outcome Indicators - Section C'!F$10:F$34,MATCH($A103,'Outcome Indicators - Section C'!$A$10:$A$34,0))&lt;&gt;0,INDEX('Outcome Indicators - Section C'!F$10:F$34,MATCH($A103,'Outcome Indicators - Section C'!$A$10:$A$34,0)),""),"")</f>
        <v/>
      </c>
      <c r="G103" s="676" t="str">
        <f>IFERROR(IF(INDEX('Outcome Indicators - Section C'!G$10:G$34,MATCH($A103,'Outcome Indicators - Section C'!$A$10:$A$34,0))&lt;&gt;0,INDEX('Outcome Indicators - Section C'!G$10:G$34,MATCH($A103,'Outcome Indicators - Section C'!$A$10:$A$34,0)),""),"")</f>
        <v/>
      </c>
      <c r="H103" s="676" t="str">
        <f>IFERROR(IF(INDEX('Outcome Indicators - Section C'!H$10:H$34,MATCH($A103,'Outcome Indicators - Section C'!$A$10:$A$34,0))&lt;&gt;0,INDEX('Outcome Indicators - Section C'!H$10:H$34,MATCH($A103,'Outcome Indicators - Section C'!$A$10:$A$34,0)),""),"")</f>
        <v/>
      </c>
      <c r="I103" s="678" t="str">
        <f>IFERROR(IF(INDEX('Outcome Indicators - Section C'!Q$10:Q$34,MATCH($A103,'Outcome Indicators - Section C'!$A$10:$A$34,0))&lt;&gt;0,INDEX('Outcome Indicators - Section C'!Q$10:Q$34,MATCH($A103,'Outcome Indicators - Section C'!$A$10:$A$34,0)),""),"")</f>
        <v/>
      </c>
      <c r="J103" s="325" t="str">
        <f>IFERROR(IF(INDEX('Outcome Indicators - Section C'!D$38:D$177,MATCH($AR103,'Outcome Indicators - Section C'!$I$38:$I$177,0))&lt;&gt;0,INDEX('Outcome Indicators - Section C'!D$38:D$177,MATCH($AR103,'Outcome Indicators - Section C'!$I$38:$I$177,0)),""),"")</f>
        <v/>
      </c>
      <c r="K103" s="679" t="str">
        <f>IFERROR(IF(INDEX('Outcome Indicators - Section C'!F$38:F$177,MATCH($AR103,'Outcome Indicators - Section C'!$I$38:$I$177,0))&lt;&gt;0,INDEX('Outcome Indicators - Section C'!F$38:F$177,MATCH($AR103,'Outcome Indicators - Section C'!$I$38:$I$177,0)),""),"")</f>
        <v/>
      </c>
      <c r="L103" s="680" t="str">
        <f>IFERROR(IF(INDEX('Outcome Indicators - Section C'!G$38:G$177,MATCH($AR103,'Outcome Indicators - Section C'!$I$38:$I$177,0))&lt;&gt;0,INDEX('Outcome Indicators - Section C'!G$38:G$177,MATCH($AR103,'Outcome Indicators - Section C'!$I$38:$I$177,0)),""),"")</f>
        <v/>
      </c>
      <c r="M103" s="681" t="str">
        <f>IFERROR(IF(INDEX('Outcome Indicators - Section C'!H$38:H$177,MATCH($AR103,'Outcome Indicators - Section C'!$I$38:$I$177,0))&lt;&gt;0,INDEX('Outcome Indicators - Section C'!H$38:H$177,MATCH($AR103,'Outcome Indicators - Section C'!$I$38:$I$177,0)),""),"")</f>
        <v/>
      </c>
      <c r="N103" s="325" t="str">
        <f>IFERROR(IF(INDEX('Outcome Indicators - Section C'!D$38:D$177,MATCH($AS103,'Outcome Indicators - Section C'!$I$38:$I$177,0))&lt;&gt;0,INDEX('Outcome Indicators - Section C'!D$38:D$177,MATCH($AS103,'Outcome Indicators - Section C'!$I$38:$I$177,0)),""),"")</f>
        <v/>
      </c>
      <c r="O103" s="679" t="str">
        <f>IFERROR(IF(INDEX('Outcome Indicators - Section C'!F$38:F$177,MATCH($AS103,'Outcome Indicators - Section C'!$I$38:$I$177,0))&lt;&gt;0,INDEX('Outcome Indicators - Section C'!F$38:F$177,MATCH($AS103,'Outcome Indicators - Section C'!$I$38:$I$177,0)),""),"")</f>
        <v/>
      </c>
      <c r="P103" s="680" t="str">
        <f>IFERROR(IF(INDEX('Outcome Indicators - Section C'!G$38:G$177,MATCH($AS103,'Outcome Indicators - Section C'!$I$38:$I$177,0))&lt;&gt;0,INDEX('Outcome Indicators - Section C'!G$38:G$177,MATCH($AS103,'Outcome Indicators - Section C'!$I$38:$I$177,0)),""),"")</f>
        <v/>
      </c>
      <c r="Q103" s="681" t="str">
        <f>IFERROR(IF(INDEX('Outcome Indicators - Section C'!H$38:H$177,MATCH($AS103,'Outcome Indicators - Section C'!$I$38:$I$177,0))&lt;&gt;0,INDEX('Outcome Indicators - Section C'!H$38:H$177,MATCH($AS103,'Outcome Indicators - Section C'!$I$38:$I$177,0)),""),"")</f>
        <v/>
      </c>
      <c r="R103" s="325" t="str">
        <f>IFERROR(IF(INDEX('Outcome Indicators - Section C'!D$38:D$177,MATCH($AT103,'Outcome Indicators - Section C'!$I$38:$I$177,0))&lt;&gt;0,INDEX('Outcome Indicators - Section C'!D$38:D$177,MATCH($AT103,'Outcome Indicators - Section C'!$I$38:$I$177,0)),""),"")</f>
        <v/>
      </c>
      <c r="S103" s="679" t="str">
        <f>IFERROR(IF(INDEX('Outcome Indicators - Section C'!F$38:F$177,MATCH($AT103,'Outcome Indicators - Section C'!$I$38:$I$177,0))&lt;&gt;0,INDEX('Outcome Indicators - Section C'!F$38:F$177,MATCH($AT103,'Outcome Indicators - Section C'!$I$38:$I$177,0)),""),"")</f>
        <v/>
      </c>
      <c r="T103" s="680" t="str">
        <f>IFERROR(IF(INDEX('Outcome Indicators - Section C'!G$38:G$177,MATCH($AT103,'Outcome Indicators - Section C'!$I$38:$I$177,0))&lt;&gt;0,INDEX('Outcome Indicators - Section C'!G$38:G$177,MATCH($AT103,'Outcome Indicators - Section C'!$I$38:$I$177,0)),""),"")</f>
        <v/>
      </c>
      <c r="U103" s="681" t="str">
        <f>IFERROR(IF(INDEX('Outcome Indicators - Section C'!H$38:H$177,MATCH($AT103,'Outcome Indicators - Section C'!$I$38:$I$177,0))&lt;&gt;0,INDEX('Outcome Indicators - Section C'!H$38:H$177,MATCH($AT103,'Outcome Indicators - Section C'!$I$38:$I$177,0)),""),"")</f>
        <v/>
      </c>
      <c r="V103" s="325" t="str">
        <f>IFERROR(IF(INDEX('Outcome Indicators - Section C'!D$38:D$177,MATCH($AU103,'Outcome Indicators - Section C'!$I$38:$I$177,0))&lt;&gt;0,INDEX('Outcome Indicators - Section C'!D$38:D$177,MATCH($AU103,'Outcome Indicators - Section C'!$I$38:$I$177,0)),""),"")</f>
        <v/>
      </c>
      <c r="W103" s="679" t="str">
        <f>IFERROR(IF(INDEX('Outcome Indicators - Section C'!F$38:F$177,MATCH($AU103,'Outcome Indicators - Section C'!$I$38:$I$177,0))&lt;&gt;0,INDEX('Outcome Indicators - Section C'!F$38:F$177,MATCH($AU103,'Outcome Indicators - Section C'!$I$38:$I$177,0)),""),"")</f>
        <v/>
      </c>
      <c r="X103" s="680" t="str">
        <f>IFERROR(IF(INDEX('Outcome Indicators - Section C'!G$38:G$177,MATCH($AU103,'Outcome Indicators - Section C'!$I$38:$I$177,0))&lt;&gt;0,INDEX('Outcome Indicators - Section C'!G$38:G$177,MATCH($AU103,'Outcome Indicators - Section C'!$I$38:$I$177,0)),""),"")</f>
        <v/>
      </c>
      <c r="Y103" s="681" t="str">
        <f>IFERROR(IF(INDEX('Outcome Indicators - Section C'!H$38:H$177,MATCH($AU103,'Outcome Indicators - Section C'!$I$38:$I$177,0))&lt;&gt;0,INDEX('Outcome Indicators - Section C'!H$38:H$177,MATCH($AU103,'Outcome Indicators - Section C'!$I$38:$I$177,0)),""),"")</f>
        <v/>
      </c>
      <c r="Z103" s="325" t="str">
        <f>IFERROR(IF(INDEX('Outcome Indicators - Section C'!D$38:D$177,MATCH($AV103,'Outcome Indicators - Section C'!$I$38:$I$177,0))&lt;&gt;0,INDEX('Outcome Indicators - Section C'!D$38:D$177,MATCH($AV103,'Outcome Indicators - Section C'!$I$38:$I$177,0)),""),"")</f>
        <v/>
      </c>
      <c r="AA103" s="679" t="str">
        <f>IFERROR(IF(INDEX('Outcome Indicators - Section C'!F$38:F$177,MATCH($AV103,'Outcome Indicators - Section C'!$I$38:$I$177,0))&lt;&gt;0,INDEX('Outcome Indicators - Section C'!F$38:F$177,MATCH($AV103,'Outcome Indicators - Section C'!$I$38:$I$177,0)),""),"")</f>
        <v/>
      </c>
      <c r="AB103" s="680" t="str">
        <f>IFERROR(IF(INDEX('Outcome Indicators - Section C'!G$38:G$177,MATCH($AV103,'Outcome Indicators - Section C'!$I$38:$I$177,0))&lt;&gt;0,INDEX('Outcome Indicators - Section C'!G$38:G$177,MATCH($AV103,'Outcome Indicators - Section C'!$I$38:$I$177,0)),""),"")</f>
        <v/>
      </c>
      <c r="AC103" s="681" t="str">
        <f>IFERROR(IF(INDEX('Outcome Indicators - Section C'!H$38:H$177,MATCH($AV103,'Outcome Indicators - Section C'!$I$38:$I$177,0))&lt;&gt;0,INDEX('Outcome Indicators - Section C'!H$38:H$177,MATCH($AV103,'Outcome Indicators - Section C'!$I$38:$I$177,0)),""),"")</f>
        <v/>
      </c>
      <c r="AD103" s="326"/>
      <c r="AE103" s="326"/>
      <c r="AF103" s="326"/>
      <c r="AG103" s="326"/>
      <c r="AH103" s="326"/>
      <c r="AI103" s="326"/>
      <c r="AJ103" s="326"/>
      <c r="AK103" s="326"/>
      <c r="AL103" s="326"/>
      <c r="AM103" s="682" t="str">
        <f>IFERROR(IF(INDEX('Outcome Indicators - Section C'!R$10:R$34,MATCH($A103,'Outcome Indicators - Section C'!$A$10:$A$34,0))&lt;&gt;0,INDEX('Outcome Indicators - Section C'!R$10:R$34,MATCH($A103,'Outcome Indicators - Section C'!$A$10:$A$34,0)),""),"")</f>
        <v/>
      </c>
      <c r="AO103" s="585"/>
      <c r="AP103" s="585"/>
      <c r="AQ103" s="585"/>
      <c r="AR103" s="610" t="str">
        <f t="shared" ref="AR103" si="115">CONCATENATE($A103,J$81)</f>
        <v>112017</v>
      </c>
      <c r="AS103" s="608" t="str">
        <f t="shared" ref="AS103" si="116">CONCATENATE($A103,N$81)</f>
        <v>112018</v>
      </c>
      <c r="AT103" s="608" t="str">
        <f t="shared" ref="AT103" si="117">CONCATENATE($A103,R$81)</f>
        <v>112019</v>
      </c>
      <c r="AU103" s="608" t="str">
        <f t="shared" ref="AU103" si="118">CONCATENATE($A103,V$81)</f>
        <v>112020</v>
      </c>
      <c r="AV103" s="608" t="str">
        <f t="shared" ref="AV103" si="119">CONCATENATE($A103,Z$81)</f>
        <v>112021</v>
      </c>
    </row>
    <row r="104" spans="1:48" ht="28.5" x14ac:dyDescent="0.45">
      <c r="A104" s="685"/>
      <c r="B104" s="673"/>
      <c r="C104" s="676"/>
      <c r="D104" s="676"/>
      <c r="E104" s="676"/>
      <c r="F104" s="676"/>
      <c r="G104" s="676"/>
      <c r="H104" s="676"/>
      <c r="I104" s="678"/>
      <c r="J104" s="325" t="str">
        <f>IFERROR(IF(INDEX('Outcome Indicators - Section C'!E$38:E$177,MATCH($AR103,'Outcome Indicators - Section C'!$I$38:$I$177,0))&lt;&gt;0,INDEX('Outcome Indicators - Section C'!E$38:E$177,MATCH($AR103,'Outcome Indicators - Section C'!$I$38:$I$177,0)),""),"")</f>
        <v/>
      </c>
      <c r="K104" s="679"/>
      <c r="L104" s="680"/>
      <c r="M104" s="681"/>
      <c r="N104" s="325" t="str">
        <f>IFERROR(IF(INDEX('Outcome Indicators - Section C'!E$38:E$177,MATCH($AS103,'Outcome Indicators - Section C'!$I$38:$I$177,0))&lt;&gt;0,INDEX('Outcome Indicators - Section C'!E$38:E$177,MATCH($AS103,'Outcome Indicators - Section C'!$I$38:$I$177,0)),""),"")</f>
        <v/>
      </c>
      <c r="O104" s="679"/>
      <c r="P104" s="680"/>
      <c r="Q104" s="681"/>
      <c r="R104" s="325" t="str">
        <f>IFERROR(IF(INDEX('Outcome Indicators - Section C'!E$38:E$177,MATCH($AT103,'Outcome Indicators - Section C'!$I$38:$I$177,0))&lt;&gt;0,INDEX('Outcome Indicators - Section C'!E$38:E$177,MATCH($AT103,'Outcome Indicators - Section C'!$I$38:$I$177,0)),""),"")</f>
        <v/>
      </c>
      <c r="S104" s="679"/>
      <c r="T104" s="680"/>
      <c r="U104" s="681"/>
      <c r="V104" s="325" t="str">
        <f>IFERROR(IF(INDEX('Outcome Indicators - Section C'!E$38:E$177,MATCH($AU103,'Outcome Indicators - Section C'!$I$38:$I$177,0))&lt;&gt;0,INDEX('Outcome Indicators - Section C'!E$38:E$177,MATCH($AU103,'Outcome Indicators - Section C'!$I$38:$I$177,0)),""),"")</f>
        <v/>
      </c>
      <c r="W104" s="679"/>
      <c r="X104" s="680"/>
      <c r="Y104" s="681"/>
      <c r="Z104" s="325" t="str">
        <f>IFERROR(IF(INDEX('Outcome Indicators - Section C'!E$38:E$177,MATCH($AV103,'Outcome Indicators - Section C'!$I$38:$I$177,0))&lt;&gt;0,INDEX('Outcome Indicators - Section C'!E$38:E$177,MATCH($AV103,'Outcome Indicators - Section C'!$I$38:$I$177,0)),""),"")</f>
        <v/>
      </c>
      <c r="AA104" s="679"/>
      <c r="AB104" s="680"/>
      <c r="AC104" s="681"/>
      <c r="AD104" s="326"/>
      <c r="AE104" s="326"/>
      <c r="AF104" s="326"/>
      <c r="AG104" s="326"/>
      <c r="AH104" s="326"/>
      <c r="AI104" s="326"/>
      <c r="AJ104" s="326"/>
      <c r="AK104" s="326"/>
      <c r="AL104" s="326"/>
      <c r="AM104" s="682"/>
      <c r="AO104" s="585"/>
      <c r="AP104" s="585"/>
      <c r="AQ104" s="585"/>
      <c r="AR104" s="610"/>
      <c r="AS104" s="608"/>
      <c r="AT104" s="608"/>
      <c r="AU104" s="608"/>
      <c r="AV104" s="608"/>
    </row>
    <row r="105" spans="1:48" ht="28.5" x14ac:dyDescent="0.45">
      <c r="A105" s="684">
        <v>12</v>
      </c>
      <c r="B105" s="673" t="str">
        <f>IFERROR(IF(INDEX('Outcome Indicators - Section C'!B$10:B$34,MATCH($A105,'Outcome Indicators - Section C'!$A$10:$A$34,0))&lt;&gt;0,INDEX('Outcome Indicators - Section C'!B$10:B$34,MATCH($A105,'Outcome Indicators - Section C'!$A$10:$A$34,0)),""),"")</f>
        <v/>
      </c>
      <c r="C105" s="676" t="str">
        <f>IFERROR(IF(INDEX('Outcome Indicators - Section C'!C$10:C$34,MATCH($A105,'Outcome Indicators - Section C'!$A$10:$A$34,0))&lt;&gt;0,INDEX('Outcome Indicators - Section C'!C$10:C$34,MATCH($A105,'Outcome Indicators - Section C'!$A$10:$A$34,0)),""),"")</f>
        <v/>
      </c>
      <c r="D105" s="676" t="str">
        <f>IFERROR(IF(INDEX('Outcome Indicators - Section C'!D$10:D$34,MATCH($A105,'Outcome Indicators - Section C'!$A$10:$A$34,0))&lt;&gt;0,INDEX('Outcome Indicators - Section C'!D$10:D$34,MATCH($A105,'Outcome Indicators - Section C'!$A$10:$A$34,0)),""),"")</f>
        <v/>
      </c>
      <c r="E105" s="676" t="str">
        <f>IFERROR(IF(INDEX('Outcome Indicators - Section C'!E$10:E$34,MATCH($A105,'Outcome Indicators - Section C'!$A$10:$A$34,0))&lt;&gt;0,INDEX('Outcome Indicators - Section C'!E$10:E$34,MATCH($A105,'Outcome Indicators - Section C'!$A$10:$A$34,0)),""),"")</f>
        <v/>
      </c>
      <c r="F105" s="676" t="str">
        <f>IFERROR(IF(INDEX('Outcome Indicators - Section C'!F$10:F$34,MATCH($A105,'Outcome Indicators - Section C'!$A$10:$A$34,0))&lt;&gt;0,INDEX('Outcome Indicators - Section C'!F$10:F$34,MATCH($A105,'Outcome Indicators - Section C'!$A$10:$A$34,0)),""),"")</f>
        <v/>
      </c>
      <c r="G105" s="676" t="str">
        <f>IFERROR(IF(INDEX('Outcome Indicators - Section C'!G$10:G$34,MATCH($A105,'Outcome Indicators - Section C'!$A$10:$A$34,0))&lt;&gt;0,INDEX('Outcome Indicators - Section C'!G$10:G$34,MATCH($A105,'Outcome Indicators - Section C'!$A$10:$A$34,0)),""),"")</f>
        <v/>
      </c>
      <c r="H105" s="676" t="str">
        <f>IFERROR(IF(INDEX('Outcome Indicators - Section C'!H$10:H$34,MATCH($A105,'Outcome Indicators - Section C'!$A$10:$A$34,0))&lt;&gt;0,INDEX('Outcome Indicators - Section C'!H$10:H$34,MATCH($A105,'Outcome Indicators - Section C'!$A$10:$A$34,0)),""),"")</f>
        <v/>
      </c>
      <c r="I105" s="678" t="str">
        <f>IFERROR(IF(INDEX('Outcome Indicators - Section C'!Q$10:Q$34,MATCH($A105,'Outcome Indicators - Section C'!$A$10:$A$34,0))&lt;&gt;0,INDEX('Outcome Indicators - Section C'!Q$10:Q$34,MATCH($A105,'Outcome Indicators - Section C'!$A$10:$A$34,0)),""),"")</f>
        <v/>
      </c>
      <c r="J105" s="327" t="str">
        <f>IFERROR(IF(INDEX('Outcome Indicators - Section C'!D$38:D$177,MATCH($AR105,'Outcome Indicators - Section C'!$I$38:$I$177,0))&lt;&gt;0,INDEX('Outcome Indicators - Section C'!D$38:D$177,MATCH($AR105,'Outcome Indicators - Section C'!$I$38:$I$177,0)),""),"")</f>
        <v/>
      </c>
      <c r="K105" s="679" t="str">
        <f>IFERROR(IF(INDEX('Outcome Indicators - Section C'!F$38:F$177,MATCH($AR105,'Outcome Indicators - Section C'!$I$38:$I$177,0))&lt;&gt;0,INDEX('Outcome Indicators - Section C'!F$38:F$177,MATCH($AR105,'Outcome Indicators - Section C'!$I$38:$I$177,0)),""),"")</f>
        <v/>
      </c>
      <c r="L105" s="680" t="str">
        <f>IFERROR(IF(INDEX('Outcome Indicators - Section C'!G$38:G$177,MATCH($AR105,'Outcome Indicators - Section C'!$I$38:$I$177,0))&lt;&gt;0,INDEX('Outcome Indicators - Section C'!G$38:G$177,MATCH($AR105,'Outcome Indicators - Section C'!$I$38:$I$177,0)),""),"")</f>
        <v/>
      </c>
      <c r="M105" s="681" t="str">
        <f>IFERROR(IF(INDEX('Outcome Indicators - Section C'!H$38:H$177,MATCH($AR105,'Outcome Indicators - Section C'!$I$38:$I$177,0))&lt;&gt;0,INDEX('Outcome Indicators - Section C'!H$38:H$177,MATCH($AR105,'Outcome Indicators - Section C'!$I$38:$I$177,0)),""),"")</f>
        <v/>
      </c>
      <c r="N105" s="328" t="str">
        <f>IFERROR(IF(INDEX('Outcome Indicators - Section C'!D$38:D$177,MATCH($AS105,'Outcome Indicators - Section C'!$I$38:$I$177,0))&lt;&gt;0,INDEX('Outcome Indicators - Section C'!D$38:D$177,MATCH($AS105,'Outcome Indicators - Section C'!$I$38:$I$177,0)),""),"")</f>
        <v/>
      </c>
      <c r="O105" s="679" t="str">
        <f>IFERROR(IF(INDEX('Outcome Indicators - Section C'!F$38:F$177,MATCH($AS105,'Outcome Indicators - Section C'!$I$38:$I$177,0))&lt;&gt;0,INDEX('Outcome Indicators - Section C'!F$38:F$177,MATCH($AS105,'Outcome Indicators - Section C'!$I$38:$I$177,0)),""),"")</f>
        <v/>
      </c>
      <c r="P105" s="680" t="str">
        <f>IFERROR(IF(INDEX('Outcome Indicators - Section C'!G$38:G$177,MATCH($AS105,'Outcome Indicators - Section C'!$I$38:$I$177,0))&lt;&gt;0,INDEX('Outcome Indicators - Section C'!G$38:G$177,MATCH($AS105,'Outcome Indicators - Section C'!$I$38:$I$177,0)),""),"")</f>
        <v/>
      </c>
      <c r="Q105" s="681" t="str">
        <f>IFERROR(IF(INDEX('Outcome Indicators - Section C'!H$38:H$177,MATCH($AS105,'Outcome Indicators - Section C'!$I$38:$I$177,0))&lt;&gt;0,INDEX('Outcome Indicators - Section C'!H$38:H$177,MATCH($AS105,'Outcome Indicators - Section C'!$I$38:$I$177,0)),""),"")</f>
        <v/>
      </c>
      <c r="R105" s="327" t="str">
        <f>IFERROR(IF(INDEX('Outcome Indicators - Section C'!D$38:D$177,MATCH($AT105,'Outcome Indicators - Section C'!$I$38:$I$177,0))&lt;&gt;0,INDEX('Outcome Indicators - Section C'!D$38:D$177,MATCH($AT105,'Outcome Indicators - Section C'!$I$38:$I$177,0)),""),"")</f>
        <v/>
      </c>
      <c r="S105" s="679" t="str">
        <f>IFERROR(IF(INDEX('Outcome Indicators - Section C'!F$38:F$177,MATCH($AT105,'Outcome Indicators - Section C'!$I$38:$I$177,0))&lt;&gt;0,INDEX('Outcome Indicators - Section C'!F$38:F$177,MATCH($AT105,'Outcome Indicators - Section C'!$I$38:$I$177,0)),""),"")</f>
        <v/>
      </c>
      <c r="T105" s="680" t="str">
        <f>IFERROR(IF(INDEX('Outcome Indicators - Section C'!G$38:G$177,MATCH($AT105,'Outcome Indicators - Section C'!$I$38:$I$177,0))&lt;&gt;0,INDEX('Outcome Indicators - Section C'!G$38:G$177,MATCH($AT105,'Outcome Indicators - Section C'!$I$38:$I$177,0)),""),"")</f>
        <v/>
      </c>
      <c r="U105" s="681" t="str">
        <f>IFERROR(IF(INDEX('Outcome Indicators - Section C'!H$38:H$177,MATCH($AT105,'Outcome Indicators - Section C'!$I$38:$I$177,0))&lt;&gt;0,INDEX('Outcome Indicators - Section C'!H$38:H$177,MATCH($AT105,'Outcome Indicators - Section C'!$I$38:$I$177,0)),""),"")</f>
        <v/>
      </c>
      <c r="V105" s="328" t="str">
        <f>IFERROR(IF(INDEX('Outcome Indicators - Section C'!D$38:D$177,MATCH($AU105,'Outcome Indicators - Section C'!$I$38:$I$177,0))&lt;&gt;0,INDEX('Outcome Indicators - Section C'!D$38:D$177,MATCH($AU105,'Outcome Indicators - Section C'!$I$38:$I$177,0)),""),"")</f>
        <v/>
      </c>
      <c r="W105" s="679" t="str">
        <f>IFERROR(IF(INDEX('Outcome Indicators - Section C'!F$38:F$177,MATCH($AU105,'Outcome Indicators - Section C'!$I$38:$I$177,0))&lt;&gt;0,INDEX('Outcome Indicators - Section C'!F$38:F$177,MATCH($AU105,'Outcome Indicators - Section C'!$I$38:$I$177,0)),""),"")</f>
        <v/>
      </c>
      <c r="X105" s="680" t="str">
        <f>IFERROR(IF(INDEX('Outcome Indicators - Section C'!G$38:G$177,MATCH($AU105,'Outcome Indicators - Section C'!$I$38:$I$177,0))&lt;&gt;0,INDEX('Outcome Indicators - Section C'!G$38:G$177,MATCH($AU105,'Outcome Indicators - Section C'!$I$38:$I$177,0)),""),"")</f>
        <v/>
      </c>
      <c r="Y105" s="681" t="str">
        <f>IFERROR(IF(INDEX('Outcome Indicators - Section C'!H$38:H$177,MATCH($AU105,'Outcome Indicators - Section C'!$I$38:$I$177,0))&lt;&gt;0,INDEX('Outcome Indicators - Section C'!H$38:H$177,MATCH($AU105,'Outcome Indicators - Section C'!$I$38:$I$177,0)),""),"")</f>
        <v/>
      </c>
      <c r="Z105" s="328" t="str">
        <f>IFERROR(IF(INDEX('Outcome Indicators - Section C'!D$38:D$177,MATCH($AV105,'Outcome Indicators - Section C'!$I$38:$I$177,0))&lt;&gt;0,INDEX('Outcome Indicators - Section C'!D$38:D$177,MATCH($AV105,'Outcome Indicators - Section C'!$I$38:$I$177,0)),""),"")</f>
        <v/>
      </c>
      <c r="AA105" s="679" t="str">
        <f>IFERROR(IF(INDEX('Outcome Indicators - Section C'!F$38:F$177,MATCH($AV105,'Outcome Indicators - Section C'!$I$38:$I$177,0))&lt;&gt;0,INDEX('Outcome Indicators - Section C'!F$38:F$177,MATCH($AV105,'Outcome Indicators - Section C'!$I$38:$I$177,0)),""),"")</f>
        <v/>
      </c>
      <c r="AB105" s="680" t="str">
        <f>IFERROR(IF(INDEX('Outcome Indicators - Section C'!G$38:G$177,MATCH($AV105,'Outcome Indicators - Section C'!$I$38:$I$177,0))&lt;&gt;0,INDEX('Outcome Indicators - Section C'!G$38:G$177,MATCH($AV105,'Outcome Indicators - Section C'!$I$38:$I$177,0)),""),"")</f>
        <v/>
      </c>
      <c r="AC105" s="681" t="str">
        <f>IFERROR(IF(INDEX('Outcome Indicators - Section C'!H$38:H$177,MATCH($AV105,'Outcome Indicators - Section C'!$I$38:$I$177,0))&lt;&gt;0,INDEX('Outcome Indicators - Section C'!H$38:H$177,MATCH($AV105,'Outcome Indicators - Section C'!$I$38:$I$177,0)),""),"")</f>
        <v/>
      </c>
      <c r="AD105" s="326"/>
      <c r="AE105" s="326"/>
      <c r="AF105" s="326"/>
      <c r="AG105" s="326"/>
      <c r="AH105" s="326"/>
      <c r="AI105" s="326"/>
      <c r="AJ105" s="326"/>
      <c r="AK105" s="326"/>
      <c r="AL105" s="326"/>
      <c r="AM105" s="682" t="str">
        <f>IFERROR(IF(INDEX('Outcome Indicators - Section C'!R$10:R$34,MATCH($A105,'Outcome Indicators - Section C'!$A$10:$A$34,0))&lt;&gt;0,INDEX('Outcome Indicators - Section C'!R$10:R$34,MATCH($A105,'Outcome Indicators - Section C'!$A$10:$A$34,0)),""),"")</f>
        <v/>
      </c>
      <c r="AO105" s="585"/>
      <c r="AP105" s="585"/>
      <c r="AQ105" s="585"/>
      <c r="AR105" s="610" t="str">
        <f t="shared" ref="AR105" si="120">CONCATENATE($A105,J$81)</f>
        <v>122017</v>
      </c>
      <c r="AS105" s="608" t="str">
        <f t="shared" ref="AS105" si="121">CONCATENATE($A105,N$81)</f>
        <v>122018</v>
      </c>
      <c r="AT105" s="608" t="str">
        <f t="shared" ref="AT105" si="122">CONCATENATE($A105,R$81)</f>
        <v>122019</v>
      </c>
      <c r="AU105" s="608" t="str">
        <f t="shared" ref="AU105" si="123">CONCATENATE($A105,V$81)</f>
        <v>122020</v>
      </c>
      <c r="AV105" s="608" t="str">
        <f t="shared" ref="AV105" si="124">CONCATENATE($A105,Z$81)</f>
        <v>122021</v>
      </c>
    </row>
    <row r="106" spans="1:48" ht="28.5" x14ac:dyDescent="0.45">
      <c r="A106" s="684"/>
      <c r="B106" s="673"/>
      <c r="C106" s="676"/>
      <c r="D106" s="676"/>
      <c r="E106" s="676"/>
      <c r="F106" s="676"/>
      <c r="G106" s="676"/>
      <c r="H106" s="676"/>
      <c r="I106" s="678"/>
      <c r="J106" s="327" t="str">
        <f>IFERROR(IF(INDEX('Outcome Indicators - Section C'!E$38:E$177,MATCH($AR105,'Outcome Indicators - Section C'!$I$38:$I$177,0))&lt;&gt;0,INDEX('Outcome Indicators - Section C'!E$38:E$177,MATCH($AR105,'Outcome Indicators - Section C'!$I$38:$I$177,0)),""),"")</f>
        <v/>
      </c>
      <c r="K106" s="679"/>
      <c r="L106" s="680"/>
      <c r="M106" s="681"/>
      <c r="N106" s="328" t="str">
        <f>IFERROR(IF(INDEX('Outcome Indicators - Section C'!E$38:E$177,MATCH($AS105,'Outcome Indicators - Section C'!$I$38:$I$177,0))&lt;&gt;0,INDEX('Outcome Indicators - Section C'!E$38:E$177,MATCH($AS105,'Outcome Indicators - Section C'!$I$38:$I$177,0)),""),"")</f>
        <v/>
      </c>
      <c r="O106" s="679"/>
      <c r="P106" s="680"/>
      <c r="Q106" s="681"/>
      <c r="R106" s="327" t="str">
        <f>IFERROR(IF(INDEX('Outcome Indicators - Section C'!E$38:E$177,MATCH($AT105,'Outcome Indicators - Section C'!$I$38:$I$177,0))&lt;&gt;0,INDEX('Outcome Indicators - Section C'!E$38:E$177,MATCH($AT105,'Outcome Indicators - Section C'!$I$38:$I$177,0)),""),"")</f>
        <v/>
      </c>
      <c r="S106" s="679"/>
      <c r="T106" s="680"/>
      <c r="U106" s="681"/>
      <c r="V106" s="328" t="str">
        <f>IFERROR(IF(INDEX('Outcome Indicators - Section C'!E$38:E$177,MATCH($AU105,'Outcome Indicators - Section C'!$I$38:$I$177,0))&lt;&gt;0,INDEX('Outcome Indicators - Section C'!E$38:E$177,MATCH($AU105,'Outcome Indicators - Section C'!$I$38:$I$177,0)),""),"")</f>
        <v/>
      </c>
      <c r="W106" s="679"/>
      <c r="X106" s="680"/>
      <c r="Y106" s="681"/>
      <c r="Z106" s="328" t="str">
        <f>IFERROR(IF(INDEX('Outcome Indicators - Section C'!E$38:E$177,MATCH($AV105,'Outcome Indicators - Section C'!$I$38:$I$177,0))&lt;&gt;0,INDEX('Outcome Indicators - Section C'!E$38:E$177,MATCH($AV105,'Outcome Indicators - Section C'!$I$38:$I$177,0)),""),"")</f>
        <v/>
      </c>
      <c r="AA106" s="679"/>
      <c r="AB106" s="680"/>
      <c r="AC106" s="681"/>
      <c r="AD106" s="326"/>
      <c r="AE106" s="326"/>
      <c r="AF106" s="326"/>
      <c r="AG106" s="326"/>
      <c r="AH106" s="326"/>
      <c r="AI106" s="326"/>
      <c r="AJ106" s="326"/>
      <c r="AK106" s="326"/>
      <c r="AL106" s="326"/>
      <c r="AM106" s="682"/>
      <c r="AO106" s="585"/>
      <c r="AP106" s="585"/>
      <c r="AQ106" s="585"/>
      <c r="AR106" s="610"/>
      <c r="AS106" s="608"/>
      <c r="AT106" s="608"/>
      <c r="AU106" s="608"/>
      <c r="AV106" s="608"/>
    </row>
    <row r="107" spans="1:48" ht="28.5" x14ac:dyDescent="0.45">
      <c r="A107" s="685">
        <v>13</v>
      </c>
      <c r="B107" s="673" t="str">
        <f>IFERROR(IF(INDEX('Outcome Indicators - Section C'!B$10:B$34,MATCH($A107,'Outcome Indicators - Section C'!$A$10:$A$34,0))&lt;&gt;0,INDEX('Outcome Indicators - Section C'!B$10:B$34,MATCH($A107,'Outcome Indicators - Section C'!$A$10:$A$34,0)),""),"")</f>
        <v/>
      </c>
      <c r="C107" s="676" t="str">
        <f>IFERROR(IF(INDEX('Outcome Indicators - Section C'!C$10:C$34,MATCH($A107,'Outcome Indicators - Section C'!$A$10:$A$34,0))&lt;&gt;0,INDEX('Outcome Indicators - Section C'!C$10:C$34,MATCH($A107,'Outcome Indicators - Section C'!$A$10:$A$34,0)),""),"")</f>
        <v/>
      </c>
      <c r="D107" s="676" t="str">
        <f>IFERROR(IF(INDEX('Outcome Indicators - Section C'!D$10:D$34,MATCH($A107,'Outcome Indicators - Section C'!$A$10:$A$34,0))&lt;&gt;0,INDEX('Outcome Indicators - Section C'!D$10:D$34,MATCH($A107,'Outcome Indicators - Section C'!$A$10:$A$34,0)),""),"")</f>
        <v/>
      </c>
      <c r="E107" s="676" t="str">
        <f>IFERROR(IF(INDEX('Outcome Indicators - Section C'!E$10:E$34,MATCH($A107,'Outcome Indicators - Section C'!$A$10:$A$34,0))&lt;&gt;0,INDEX('Outcome Indicators - Section C'!E$10:E$34,MATCH($A107,'Outcome Indicators - Section C'!$A$10:$A$34,0)),""),"")</f>
        <v/>
      </c>
      <c r="F107" s="676" t="str">
        <f>IFERROR(IF(INDEX('Outcome Indicators - Section C'!F$10:F$34,MATCH($A107,'Outcome Indicators - Section C'!$A$10:$A$34,0))&lt;&gt;0,INDEX('Outcome Indicators - Section C'!F$10:F$34,MATCH($A107,'Outcome Indicators - Section C'!$A$10:$A$34,0)),""),"")</f>
        <v/>
      </c>
      <c r="G107" s="676" t="str">
        <f>IFERROR(IF(INDEX('Outcome Indicators - Section C'!G$10:G$34,MATCH($A107,'Outcome Indicators - Section C'!$A$10:$A$34,0))&lt;&gt;0,INDEX('Outcome Indicators - Section C'!G$10:G$34,MATCH($A107,'Outcome Indicators - Section C'!$A$10:$A$34,0)),""),"")</f>
        <v/>
      </c>
      <c r="H107" s="676" t="str">
        <f>IFERROR(IF(INDEX('Outcome Indicators - Section C'!H$10:H$34,MATCH($A107,'Outcome Indicators - Section C'!$A$10:$A$34,0))&lt;&gt;0,INDEX('Outcome Indicators - Section C'!H$10:H$34,MATCH($A107,'Outcome Indicators - Section C'!$A$10:$A$34,0)),""),"")</f>
        <v/>
      </c>
      <c r="I107" s="678" t="str">
        <f>IFERROR(IF(INDEX('Outcome Indicators - Section C'!Q$10:Q$34,MATCH($A107,'Outcome Indicators - Section C'!$A$10:$A$34,0))&lt;&gt;0,INDEX('Outcome Indicators - Section C'!Q$10:Q$34,MATCH($A107,'Outcome Indicators - Section C'!$A$10:$A$34,0)),""),"")</f>
        <v/>
      </c>
      <c r="J107" s="325" t="str">
        <f>IFERROR(IF(INDEX('Outcome Indicators - Section C'!D$38:D$177,MATCH($AR107,'Outcome Indicators - Section C'!$I$38:$I$177,0))&lt;&gt;0,INDEX('Outcome Indicators - Section C'!D$38:D$177,MATCH($AR107,'Outcome Indicators - Section C'!$I$38:$I$177,0)),""),"")</f>
        <v/>
      </c>
      <c r="K107" s="679" t="str">
        <f>IFERROR(IF(INDEX('Outcome Indicators - Section C'!F$38:F$177,MATCH($AR107,'Outcome Indicators - Section C'!$I$38:$I$177,0))&lt;&gt;0,INDEX('Outcome Indicators - Section C'!F$38:F$177,MATCH($AR107,'Outcome Indicators - Section C'!$I$38:$I$177,0)),""),"")</f>
        <v/>
      </c>
      <c r="L107" s="680" t="str">
        <f>IFERROR(IF(INDEX('Outcome Indicators - Section C'!G$38:G$177,MATCH($AR107,'Outcome Indicators - Section C'!$I$38:$I$177,0))&lt;&gt;0,INDEX('Outcome Indicators - Section C'!G$38:G$177,MATCH($AR107,'Outcome Indicators - Section C'!$I$38:$I$177,0)),""),"")</f>
        <v/>
      </c>
      <c r="M107" s="681" t="str">
        <f>IFERROR(IF(INDEX('Outcome Indicators - Section C'!H$38:H$177,MATCH($AR107,'Outcome Indicators - Section C'!$I$38:$I$177,0))&lt;&gt;0,INDEX('Outcome Indicators - Section C'!H$38:H$177,MATCH($AR107,'Outcome Indicators - Section C'!$I$38:$I$177,0)),""),"")</f>
        <v/>
      </c>
      <c r="N107" s="325" t="str">
        <f>IFERROR(IF(INDEX('Outcome Indicators - Section C'!D$38:D$177,MATCH($AS107,'Outcome Indicators - Section C'!$I$38:$I$177,0))&lt;&gt;0,INDEX('Outcome Indicators - Section C'!D$38:D$177,MATCH($AS107,'Outcome Indicators - Section C'!$I$38:$I$177,0)),""),"")</f>
        <v/>
      </c>
      <c r="O107" s="679" t="str">
        <f>IFERROR(IF(INDEX('Outcome Indicators - Section C'!F$38:F$177,MATCH($AS107,'Outcome Indicators - Section C'!$I$38:$I$177,0))&lt;&gt;0,INDEX('Outcome Indicators - Section C'!F$38:F$177,MATCH($AS107,'Outcome Indicators - Section C'!$I$38:$I$177,0)),""),"")</f>
        <v/>
      </c>
      <c r="P107" s="680" t="str">
        <f>IFERROR(IF(INDEX('Outcome Indicators - Section C'!G$38:G$177,MATCH($AS107,'Outcome Indicators - Section C'!$I$38:$I$177,0))&lt;&gt;0,INDEX('Outcome Indicators - Section C'!G$38:G$177,MATCH($AS107,'Outcome Indicators - Section C'!$I$38:$I$177,0)),""),"")</f>
        <v/>
      </c>
      <c r="Q107" s="681" t="str">
        <f>IFERROR(IF(INDEX('Outcome Indicators - Section C'!H$38:H$177,MATCH($AS107,'Outcome Indicators - Section C'!$I$38:$I$177,0))&lt;&gt;0,INDEX('Outcome Indicators - Section C'!H$38:H$177,MATCH($AS107,'Outcome Indicators - Section C'!$I$38:$I$177,0)),""),"")</f>
        <v/>
      </c>
      <c r="R107" s="325" t="str">
        <f>IFERROR(IF(INDEX('Outcome Indicators - Section C'!D$38:D$177,MATCH($AT107,'Outcome Indicators - Section C'!$I$38:$I$177,0))&lt;&gt;0,INDEX('Outcome Indicators - Section C'!D$38:D$177,MATCH($AT107,'Outcome Indicators - Section C'!$I$38:$I$177,0)),""),"")</f>
        <v/>
      </c>
      <c r="S107" s="679" t="str">
        <f>IFERROR(IF(INDEX('Outcome Indicators - Section C'!F$38:F$177,MATCH($AT107,'Outcome Indicators - Section C'!$I$38:$I$177,0))&lt;&gt;0,INDEX('Outcome Indicators - Section C'!F$38:F$177,MATCH($AT107,'Outcome Indicators - Section C'!$I$38:$I$177,0)),""),"")</f>
        <v/>
      </c>
      <c r="T107" s="680" t="str">
        <f>IFERROR(IF(INDEX('Outcome Indicators - Section C'!G$38:G$177,MATCH($AT107,'Outcome Indicators - Section C'!$I$38:$I$177,0))&lt;&gt;0,INDEX('Outcome Indicators - Section C'!G$38:G$177,MATCH($AT107,'Outcome Indicators - Section C'!$I$38:$I$177,0)),""),"")</f>
        <v/>
      </c>
      <c r="U107" s="681" t="str">
        <f>IFERROR(IF(INDEX('Outcome Indicators - Section C'!H$38:H$177,MATCH($AT107,'Outcome Indicators - Section C'!$I$38:$I$177,0))&lt;&gt;0,INDEX('Outcome Indicators - Section C'!H$38:H$177,MATCH($AT107,'Outcome Indicators - Section C'!$I$38:$I$177,0)),""),"")</f>
        <v/>
      </c>
      <c r="V107" s="325" t="str">
        <f>IFERROR(IF(INDEX('Outcome Indicators - Section C'!D$38:D$177,MATCH($AU107,'Outcome Indicators - Section C'!$I$38:$I$177,0))&lt;&gt;0,INDEX('Outcome Indicators - Section C'!D$38:D$177,MATCH($AU107,'Outcome Indicators - Section C'!$I$38:$I$177,0)),""),"")</f>
        <v/>
      </c>
      <c r="W107" s="679" t="str">
        <f>IFERROR(IF(INDEX('Outcome Indicators - Section C'!F$38:F$177,MATCH($AU107,'Outcome Indicators - Section C'!$I$38:$I$177,0))&lt;&gt;0,INDEX('Outcome Indicators - Section C'!F$38:F$177,MATCH($AU107,'Outcome Indicators - Section C'!$I$38:$I$177,0)),""),"")</f>
        <v/>
      </c>
      <c r="X107" s="680" t="str">
        <f>IFERROR(IF(INDEX('Outcome Indicators - Section C'!G$38:G$177,MATCH($AU107,'Outcome Indicators - Section C'!$I$38:$I$177,0))&lt;&gt;0,INDEX('Outcome Indicators - Section C'!G$38:G$177,MATCH($AU107,'Outcome Indicators - Section C'!$I$38:$I$177,0)),""),"")</f>
        <v/>
      </c>
      <c r="Y107" s="681" t="str">
        <f>IFERROR(IF(INDEX('Outcome Indicators - Section C'!H$38:H$177,MATCH($AU107,'Outcome Indicators - Section C'!$I$38:$I$177,0))&lt;&gt;0,INDEX('Outcome Indicators - Section C'!H$38:H$177,MATCH($AU107,'Outcome Indicators - Section C'!$I$38:$I$177,0)),""),"")</f>
        <v/>
      </c>
      <c r="Z107" s="325" t="str">
        <f>IFERROR(IF(INDEX('Outcome Indicators - Section C'!D$38:D$177,MATCH($AV107,'Outcome Indicators - Section C'!$I$38:$I$177,0))&lt;&gt;0,INDEX('Outcome Indicators - Section C'!D$38:D$177,MATCH($AV107,'Outcome Indicators - Section C'!$I$38:$I$177,0)),""),"")</f>
        <v/>
      </c>
      <c r="AA107" s="679" t="str">
        <f>IFERROR(IF(INDEX('Outcome Indicators - Section C'!F$38:F$177,MATCH($AV107,'Outcome Indicators - Section C'!$I$38:$I$177,0))&lt;&gt;0,INDEX('Outcome Indicators - Section C'!F$38:F$177,MATCH($AV107,'Outcome Indicators - Section C'!$I$38:$I$177,0)),""),"")</f>
        <v/>
      </c>
      <c r="AB107" s="680" t="str">
        <f>IFERROR(IF(INDEX('Outcome Indicators - Section C'!G$38:G$177,MATCH($AV107,'Outcome Indicators - Section C'!$I$38:$I$177,0))&lt;&gt;0,INDEX('Outcome Indicators - Section C'!G$38:G$177,MATCH($AV107,'Outcome Indicators - Section C'!$I$38:$I$177,0)),""),"")</f>
        <v/>
      </c>
      <c r="AC107" s="681" t="str">
        <f>IFERROR(IF(INDEX('Outcome Indicators - Section C'!H$38:H$177,MATCH($AV107,'Outcome Indicators - Section C'!$I$38:$I$177,0))&lt;&gt;0,INDEX('Outcome Indicators - Section C'!H$38:H$177,MATCH($AV107,'Outcome Indicators - Section C'!$I$38:$I$177,0)),""),"")</f>
        <v/>
      </c>
      <c r="AD107" s="326"/>
      <c r="AE107" s="326"/>
      <c r="AF107" s="326"/>
      <c r="AG107" s="326"/>
      <c r="AH107" s="326"/>
      <c r="AI107" s="326"/>
      <c r="AJ107" s="326"/>
      <c r="AK107" s="326"/>
      <c r="AL107" s="326"/>
      <c r="AM107" s="682" t="str">
        <f>IFERROR(IF(INDEX('Outcome Indicators - Section C'!R$10:R$34,MATCH($A107,'Outcome Indicators - Section C'!$A$10:$A$34,0))&lt;&gt;0,INDEX('Outcome Indicators - Section C'!R$10:R$34,MATCH($A107,'Outcome Indicators - Section C'!$A$10:$A$34,0)),""),"")</f>
        <v/>
      </c>
      <c r="AO107" s="585"/>
      <c r="AP107" s="585"/>
      <c r="AQ107" s="585"/>
      <c r="AR107" s="610" t="str">
        <f t="shared" ref="AR107" si="125">CONCATENATE($A107,J$81)</f>
        <v>132017</v>
      </c>
      <c r="AS107" s="608" t="str">
        <f t="shared" ref="AS107" si="126">CONCATENATE($A107,N$81)</f>
        <v>132018</v>
      </c>
      <c r="AT107" s="608" t="str">
        <f t="shared" ref="AT107" si="127">CONCATENATE($A107,R$81)</f>
        <v>132019</v>
      </c>
      <c r="AU107" s="608" t="str">
        <f t="shared" ref="AU107" si="128">CONCATENATE($A107,V$81)</f>
        <v>132020</v>
      </c>
      <c r="AV107" s="608" t="str">
        <f t="shared" ref="AV107" si="129">CONCATENATE($A107,Z$81)</f>
        <v>132021</v>
      </c>
    </row>
    <row r="108" spans="1:48" ht="28.5" x14ac:dyDescent="0.45">
      <c r="A108" s="685"/>
      <c r="B108" s="673"/>
      <c r="C108" s="676"/>
      <c r="D108" s="676"/>
      <c r="E108" s="676"/>
      <c r="F108" s="676"/>
      <c r="G108" s="676"/>
      <c r="H108" s="676"/>
      <c r="I108" s="678"/>
      <c r="J108" s="325" t="str">
        <f>IFERROR(IF(INDEX('Outcome Indicators - Section C'!E$38:E$177,MATCH($AR107,'Outcome Indicators - Section C'!$I$38:$I$177,0))&lt;&gt;0,INDEX('Outcome Indicators - Section C'!E$38:E$177,MATCH($AR107,'Outcome Indicators - Section C'!$I$38:$I$177,0)),""),"")</f>
        <v/>
      </c>
      <c r="K108" s="679"/>
      <c r="L108" s="680"/>
      <c r="M108" s="681"/>
      <c r="N108" s="325" t="str">
        <f>IFERROR(IF(INDEX('Outcome Indicators - Section C'!E$38:E$177,MATCH($AS107,'Outcome Indicators - Section C'!$I$38:$I$177,0))&lt;&gt;0,INDEX('Outcome Indicators - Section C'!E$38:E$177,MATCH($AS107,'Outcome Indicators - Section C'!$I$38:$I$177,0)),""),"")</f>
        <v/>
      </c>
      <c r="O108" s="679"/>
      <c r="P108" s="680"/>
      <c r="Q108" s="681"/>
      <c r="R108" s="325" t="str">
        <f>IFERROR(IF(INDEX('Outcome Indicators - Section C'!E$38:E$177,MATCH($AT107,'Outcome Indicators - Section C'!$I$38:$I$177,0))&lt;&gt;0,INDEX('Outcome Indicators - Section C'!E$38:E$177,MATCH($AT107,'Outcome Indicators - Section C'!$I$38:$I$177,0)),""),"")</f>
        <v/>
      </c>
      <c r="S108" s="679"/>
      <c r="T108" s="680"/>
      <c r="U108" s="681"/>
      <c r="V108" s="325" t="str">
        <f>IFERROR(IF(INDEX('Outcome Indicators - Section C'!E$38:E$177,MATCH($AU107,'Outcome Indicators - Section C'!$I$38:$I$177,0))&lt;&gt;0,INDEX('Outcome Indicators - Section C'!E$38:E$177,MATCH($AU107,'Outcome Indicators - Section C'!$I$38:$I$177,0)),""),"")</f>
        <v/>
      </c>
      <c r="W108" s="679"/>
      <c r="X108" s="680"/>
      <c r="Y108" s="681"/>
      <c r="Z108" s="325" t="str">
        <f>IFERROR(IF(INDEX('Outcome Indicators - Section C'!E$38:E$177,MATCH($AV107,'Outcome Indicators - Section C'!$I$38:$I$177,0))&lt;&gt;0,INDEX('Outcome Indicators - Section C'!E$38:E$177,MATCH($AV107,'Outcome Indicators - Section C'!$I$38:$I$177,0)),""),"")</f>
        <v/>
      </c>
      <c r="AA108" s="679"/>
      <c r="AB108" s="680"/>
      <c r="AC108" s="681"/>
      <c r="AD108" s="326"/>
      <c r="AE108" s="326"/>
      <c r="AF108" s="326"/>
      <c r="AG108" s="326"/>
      <c r="AH108" s="326"/>
      <c r="AI108" s="326"/>
      <c r="AJ108" s="326"/>
      <c r="AK108" s="326"/>
      <c r="AL108" s="326"/>
      <c r="AM108" s="682"/>
      <c r="AO108" s="585"/>
      <c r="AP108" s="585"/>
      <c r="AQ108" s="585"/>
      <c r="AR108" s="610"/>
      <c r="AS108" s="608"/>
      <c r="AT108" s="608"/>
      <c r="AU108" s="608"/>
      <c r="AV108" s="608"/>
    </row>
    <row r="109" spans="1:48" ht="28.5" x14ac:dyDescent="0.45">
      <c r="A109" s="684">
        <v>14</v>
      </c>
      <c r="B109" s="673" t="str">
        <f>IFERROR(IF(INDEX('Outcome Indicators - Section C'!B$10:B$34,MATCH($A109,'Outcome Indicators - Section C'!$A$10:$A$34,0))&lt;&gt;0,INDEX('Outcome Indicators - Section C'!B$10:B$34,MATCH($A109,'Outcome Indicators - Section C'!$A$10:$A$34,0)),""),"")</f>
        <v/>
      </c>
      <c r="C109" s="676" t="str">
        <f>IFERROR(IF(INDEX('Outcome Indicators - Section C'!C$10:C$34,MATCH($A109,'Outcome Indicators - Section C'!$A$10:$A$34,0))&lt;&gt;0,INDEX('Outcome Indicators - Section C'!C$10:C$34,MATCH($A109,'Outcome Indicators - Section C'!$A$10:$A$34,0)),""),"")</f>
        <v/>
      </c>
      <c r="D109" s="676" t="str">
        <f>IFERROR(IF(INDEX('Outcome Indicators - Section C'!D$10:D$34,MATCH($A109,'Outcome Indicators - Section C'!$A$10:$A$34,0))&lt;&gt;0,INDEX('Outcome Indicators - Section C'!D$10:D$34,MATCH($A109,'Outcome Indicators - Section C'!$A$10:$A$34,0)),""),"")</f>
        <v/>
      </c>
      <c r="E109" s="676" t="str">
        <f>IFERROR(IF(INDEX('Outcome Indicators - Section C'!E$10:E$34,MATCH($A109,'Outcome Indicators - Section C'!$A$10:$A$34,0))&lt;&gt;0,INDEX('Outcome Indicators - Section C'!E$10:E$34,MATCH($A109,'Outcome Indicators - Section C'!$A$10:$A$34,0)),""),"")</f>
        <v/>
      </c>
      <c r="F109" s="676" t="str">
        <f>IFERROR(IF(INDEX('Outcome Indicators - Section C'!F$10:F$34,MATCH($A109,'Outcome Indicators - Section C'!$A$10:$A$34,0))&lt;&gt;0,INDEX('Outcome Indicators - Section C'!F$10:F$34,MATCH($A109,'Outcome Indicators - Section C'!$A$10:$A$34,0)),""),"")</f>
        <v/>
      </c>
      <c r="G109" s="676" t="str">
        <f>IFERROR(IF(INDEX('Outcome Indicators - Section C'!G$10:G$34,MATCH($A109,'Outcome Indicators - Section C'!$A$10:$A$34,0))&lt;&gt;0,INDEX('Outcome Indicators - Section C'!G$10:G$34,MATCH($A109,'Outcome Indicators - Section C'!$A$10:$A$34,0)),""),"")</f>
        <v/>
      </c>
      <c r="H109" s="676" t="str">
        <f>IFERROR(IF(INDEX('Outcome Indicators - Section C'!H$10:H$34,MATCH($A109,'Outcome Indicators - Section C'!$A$10:$A$34,0))&lt;&gt;0,INDEX('Outcome Indicators - Section C'!H$10:H$34,MATCH($A109,'Outcome Indicators - Section C'!$A$10:$A$34,0)),""),"")</f>
        <v/>
      </c>
      <c r="I109" s="678" t="str">
        <f>IFERROR(IF(INDEX('Outcome Indicators - Section C'!Q$10:Q$34,MATCH($A109,'Outcome Indicators - Section C'!$A$10:$A$34,0))&lt;&gt;0,INDEX('Outcome Indicators - Section C'!Q$10:Q$34,MATCH($A109,'Outcome Indicators - Section C'!$A$10:$A$34,0)),""),"")</f>
        <v/>
      </c>
      <c r="J109" s="327" t="str">
        <f>IFERROR(IF(INDEX('Outcome Indicators - Section C'!D$38:D$177,MATCH($AR109,'Outcome Indicators - Section C'!$I$38:$I$177,0))&lt;&gt;0,INDEX('Outcome Indicators - Section C'!D$38:D$177,MATCH($AR109,'Outcome Indicators - Section C'!$I$38:$I$177,0)),""),"")</f>
        <v/>
      </c>
      <c r="K109" s="679" t="str">
        <f>IFERROR(IF(INDEX('Outcome Indicators - Section C'!F$38:F$177,MATCH($AR109,'Outcome Indicators - Section C'!$I$38:$I$177,0))&lt;&gt;0,INDEX('Outcome Indicators - Section C'!F$38:F$177,MATCH($AR109,'Outcome Indicators - Section C'!$I$38:$I$177,0)),""),"")</f>
        <v/>
      </c>
      <c r="L109" s="680" t="str">
        <f>IFERROR(IF(INDEX('Outcome Indicators - Section C'!G$38:G$177,MATCH($AR109,'Outcome Indicators - Section C'!$I$38:$I$177,0))&lt;&gt;0,INDEX('Outcome Indicators - Section C'!G$38:G$177,MATCH($AR109,'Outcome Indicators - Section C'!$I$38:$I$177,0)),""),"")</f>
        <v/>
      </c>
      <c r="M109" s="681" t="str">
        <f>IFERROR(IF(INDEX('Outcome Indicators - Section C'!H$38:H$177,MATCH($AR109,'Outcome Indicators - Section C'!$I$38:$I$177,0))&lt;&gt;0,INDEX('Outcome Indicators - Section C'!H$38:H$177,MATCH($AR109,'Outcome Indicators - Section C'!$I$38:$I$177,0)),""),"")</f>
        <v/>
      </c>
      <c r="N109" s="328" t="str">
        <f>IFERROR(IF(INDEX('Outcome Indicators - Section C'!D$38:D$177,MATCH($AS109,'Outcome Indicators - Section C'!$I$38:$I$177,0))&lt;&gt;0,INDEX('Outcome Indicators - Section C'!D$38:D$177,MATCH($AS109,'Outcome Indicators - Section C'!$I$38:$I$177,0)),""),"")</f>
        <v/>
      </c>
      <c r="O109" s="679" t="str">
        <f>IFERROR(IF(INDEX('Outcome Indicators - Section C'!F$38:F$177,MATCH($AS109,'Outcome Indicators - Section C'!$I$38:$I$177,0))&lt;&gt;0,INDEX('Outcome Indicators - Section C'!F$38:F$177,MATCH($AS109,'Outcome Indicators - Section C'!$I$38:$I$177,0)),""),"")</f>
        <v/>
      </c>
      <c r="P109" s="680" t="str">
        <f>IFERROR(IF(INDEX('Outcome Indicators - Section C'!G$38:G$177,MATCH($AS109,'Outcome Indicators - Section C'!$I$38:$I$177,0))&lt;&gt;0,INDEX('Outcome Indicators - Section C'!G$38:G$177,MATCH($AS109,'Outcome Indicators - Section C'!$I$38:$I$177,0)),""),"")</f>
        <v/>
      </c>
      <c r="Q109" s="681" t="str">
        <f>IFERROR(IF(INDEX('Outcome Indicators - Section C'!H$38:H$177,MATCH($AS109,'Outcome Indicators - Section C'!$I$38:$I$177,0))&lt;&gt;0,INDEX('Outcome Indicators - Section C'!H$38:H$177,MATCH($AS109,'Outcome Indicators - Section C'!$I$38:$I$177,0)),""),"")</f>
        <v/>
      </c>
      <c r="R109" s="327" t="str">
        <f>IFERROR(IF(INDEX('Outcome Indicators - Section C'!D$38:D$177,MATCH($AT109,'Outcome Indicators - Section C'!$I$38:$I$177,0))&lt;&gt;0,INDEX('Outcome Indicators - Section C'!D$38:D$177,MATCH($AT109,'Outcome Indicators - Section C'!$I$38:$I$177,0)),""),"")</f>
        <v/>
      </c>
      <c r="S109" s="679" t="str">
        <f>IFERROR(IF(INDEX('Outcome Indicators - Section C'!F$38:F$177,MATCH($AT109,'Outcome Indicators - Section C'!$I$38:$I$177,0))&lt;&gt;0,INDEX('Outcome Indicators - Section C'!F$38:F$177,MATCH($AT109,'Outcome Indicators - Section C'!$I$38:$I$177,0)),""),"")</f>
        <v/>
      </c>
      <c r="T109" s="680" t="str">
        <f>IFERROR(IF(INDEX('Outcome Indicators - Section C'!G$38:G$177,MATCH($AT109,'Outcome Indicators - Section C'!$I$38:$I$177,0))&lt;&gt;0,INDEX('Outcome Indicators - Section C'!G$38:G$177,MATCH($AT109,'Outcome Indicators - Section C'!$I$38:$I$177,0)),""),"")</f>
        <v/>
      </c>
      <c r="U109" s="681" t="str">
        <f>IFERROR(IF(INDEX('Outcome Indicators - Section C'!H$38:H$177,MATCH($AT109,'Outcome Indicators - Section C'!$I$38:$I$177,0))&lt;&gt;0,INDEX('Outcome Indicators - Section C'!H$38:H$177,MATCH($AT109,'Outcome Indicators - Section C'!$I$38:$I$177,0)),""),"")</f>
        <v/>
      </c>
      <c r="V109" s="328" t="str">
        <f>IFERROR(IF(INDEX('Outcome Indicators - Section C'!D$38:D$177,MATCH($AU109,'Outcome Indicators - Section C'!$I$38:$I$177,0))&lt;&gt;0,INDEX('Outcome Indicators - Section C'!D$38:D$177,MATCH($AU109,'Outcome Indicators - Section C'!$I$38:$I$177,0)),""),"")</f>
        <v/>
      </c>
      <c r="W109" s="679" t="str">
        <f>IFERROR(IF(INDEX('Outcome Indicators - Section C'!F$38:F$177,MATCH($AU109,'Outcome Indicators - Section C'!$I$38:$I$177,0))&lt;&gt;0,INDEX('Outcome Indicators - Section C'!F$38:F$177,MATCH($AU109,'Outcome Indicators - Section C'!$I$38:$I$177,0)),""),"")</f>
        <v/>
      </c>
      <c r="X109" s="680" t="str">
        <f>IFERROR(IF(INDEX('Outcome Indicators - Section C'!G$38:G$177,MATCH($AU109,'Outcome Indicators - Section C'!$I$38:$I$177,0))&lt;&gt;0,INDEX('Outcome Indicators - Section C'!G$38:G$177,MATCH($AU109,'Outcome Indicators - Section C'!$I$38:$I$177,0)),""),"")</f>
        <v/>
      </c>
      <c r="Y109" s="681" t="str">
        <f>IFERROR(IF(INDEX('Outcome Indicators - Section C'!H$38:H$177,MATCH($AU109,'Outcome Indicators - Section C'!$I$38:$I$177,0))&lt;&gt;0,INDEX('Outcome Indicators - Section C'!H$38:H$177,MATCH($AU109,'Outcome Indicators - Section C'!$I$38:$I$177,0)),""),"")</f>
        <v/>
      </c>
      <c r="Z109" s="328" t="str">
        <f>IFERROR(IF(INDEX('Outcome Indicators - Section C'!D$38:D$177,MATCH($AV109,'Outcome Indicators - Section C'!$I$38:$I$177,0))&lt;&gt;0,INDEX('Outcome Indicators - Section C'!D$38:D$177,MATCH($AV109,'Outcome Indicators - Section C'!$I$38:$I$177,0)),""),"")</f>
        <v/>
      </c>
      <c r="AA109" s="679" t="str">
        <f>IFERROR(IF(INDEX('Outcome Indicators - Section C'!F$38:F$177,MATCH($AV109,'Outcome Indicators - Section C'!$I$38:$I$177,0))&lt;&gt;0,INDEX('Outcome Indicators - Section C'!F$38:F$177,MATCH($AV109,'Outcome Indicators - Section C'!$I$38:$I$177,0)),""),"")</f>
        <v/>
      </c>
      <c r="AB109" s="680" t="str">
        <f>IFERROR(IF(INDEX('Outcome Indicators - Section C'!G$38:G$177,MATCH($AV109,'Outcome Indicators - Section C'!$I$38:$I$177,0))&lt;&gt;0,INDEX('Outcome Indicators - Section C'!G$38:G$177,MATCH($AV109,'Outcome Indicators - Section C'!$I$38:$I$177,0)),""),"")</f>
        <v/>
      </c>
      <c r="AC109" s="681" t="str">
        <f>IFERROR(IF(INDEX('Outcome Indicators - Section C'!H$38:H$177,MATCH($AV109,'Outcome Indicators - Section C'!$I$38:$I$177,0))&lt;&gt;0,INDEX('Outcome Indicators - Section C'!H$38:H$177,MATCH($AV109,'Outcome Indicators - Section C'!$I$38:$I$177,0)),""),"")</f>
        <v/>
      </c>
      <c r="AD109" s="326"/>
      <c r="AE109" s="326"/>
      <c r="AF109" s="326"/>
      <c r="AG109" s="326"/>
      <c r="AH109" s="326"/>
      <c r="AI109" s="326"/>
      <c r="AJ109" s="326"/>
      <c r="AK109" s="326"/>
      <c r="AL109" s="326"/>
      <c r="AM109" s="682" t="str">
        <f>IFERROR(IF(INDEX('Outcome Indicators - Section C'!R$10:R$34,MATCH($A109,'Outcome Indicators - Section C'!$A$10:$A$34,0))&lt;&gt;0,INDEX('Outcome Indicators - Section C'!R$10:R$34,MATCH($A109,'Outcome Indicators - Section C'!$A$10:$A$34,0)),""),"")</f>
        <v/>
      </c>
      <c r="AO109" s="585"/>
      <c r="AP109" s="585"/>
      <c r="AQ109" s="585"/>
      <c r="AR109" s="610" t="str">
        <f t="shared" ref="AR109" si="130">CONCATENATE($A109,J$81)</f>
        <v>142017</v>
      </c>
      <c r="AS109" s="608" t="str">
        <f t="shared" ref="AS109" si="131">CONCATENATE($A109,N$81)</f>
        <v>142018</v>
      </c>
      <c r="AT109" s="608" t="str">
        <f t="shared" ref="AT109" si="132">CONCATENATE($A109,R$81)</f>
        <v>142019</v>
      </c>
      <c r="AU109" s="608" t="str">
        <f t="shared" ref="AU109" si="133">CONCATENATE($A109,V$81)</f>
        <v>142020</v>
      </c>
      <c r="AV109" s="608" t="str">
        <f t="shared" ref="AV109" si="134">CONCATENATE($A109,Z$81)</f>
        <v>142021</v>
      </c>
    </row>
    <row r="110" spans="1:48" ht="28.5" x14ac:dyDescent="0.45">
      <c r="A110" s="684"/>
      <c r="B110" s="673"/>
      <c r="C110" s="676"/>
      <c r="D110" s="676"/>
      <c r="E110" s="676"/>
      <c r="F110" s="676"/>
      <c r="G110" s="676"/>
      <c r="H110" s="676"/>
      <c r="I110" s="678"/>
      <c r="J110" s="327" t="str">
        <f>IFERROR(IF(INDEX('Outcome Indicators - Section C'!E$38:E$177,MATCH($AR109,'Outcome Indicators - Section C'!$I$38:$I$177,0))&lt;&gt;0,INDEX('Outcome Indicators - Section C'!E$38:E$177,MATCH($AR109,'Outcome Indicators - Section C'!$I$38:$I$177,0)),""),"")</f>
        <v/>
      </c>
      <c r="K110" s="679"/>
      <c r="L110" s="680"/>
      <c r="M110" s="681"/>
      <c r="N110" s="328" t="str">
        <f>IFERROR(IF(INDEX('Outcome Indicators - Section C'!E$38:E$177,MATCH($AS109,'Outcome Indicators - Section C'!$I$38:$I$177,0))&lt;&gt;0,INDEX('Outcome Indicators - Section C'!E$38:E$177,MATCH($AS109,'Outcome Indicators - Section C'!$I$38:$I$177,0)),""),"")</f>
        <v/>
      </c>
      <c r="O110" s="679"/>
      <c r="P110" s="680"/>
      <c r="Q110" s="681"/>
      <c r="R110" s="327" t="str">
        <f>IFERROR(IF(INDEX('Outcome Indicators - Section C'!E$38:E$177,MATCH($AT109,'Outcome Indicators - Section C'!$I$38:$I$177,0))&lt;&gt;0,INDEX('Outcome Indicators - Section C'!E$38:E$177,MATCH($AT109,'Outcome Indicators - Section C'!$I$38:$I$177,0)),""),"")</f>
        <v/>
      </c>
      <c r="S110" s="679"/>
      <c r="T110" s="680"/>
      <c r="U110" s="681"/>
      <c r="V110" s="328" t="str">
        <f>IFERROR(IF(INDEX('Outcome Indicators - Section C'!E$38:E$177,MATCH($AU109,'Outcome Indicators - Section C'!$I$38:$I$177,0))&lt;&gt;0,INDEX('Outcome Indicators - Section C'!E$38:E$177,MATCH($AU109,'Outcome Indicators - Section C'!$I$38:$I$177,0)),""),"")</f>
        <v/>
      </c>
      <c r="W110" s="679"/>
      <c r="X110" s="680"/>
      <c r="Y110" s="681"/>
      <c r="Z110" s="328" t="str">
        <f>IFERROR(IF(INDEX('Outcome Indicators - Section C'!E$38:E$177,MATCH($AV109,'Outcome Indicators - Section C'!$I$38:$I$177,0))&lt;&gt;0,INDEX('Outcome Indicators - Section C'!E$38:E$177,MATCH($AV109,'Outcome Indicators - Section C'!$I$38:$I$177,0)),""),"")</f>
        <v/>
      </c>
      <c r="AA110" s="679"/>
      <c r="AB110" s="680"/>
      <c r="AC110" s="681"/>
      <c r="AD110" s="326"/>
      <c r="AE110" s="326"/>
      <c r="AF110" s="326"/>
      <c r="AG110" s="326"/>
      <c r="AH110" s="326"/>
      <c r="AI110" s="326"/>
      <c r="AJ110" s="326"/>
      <c r="AK110" s="326"/>
      <c r="AL110" s="326"/>
      <c r="AM110" s="682"/>
      <c r="AO110" s="585"/>
      <c r="AP110" s="585"/>
      <c r="AQ110" s="585"/>
      <c r="AR110" s="610"/>
      <c r="AS110" s="608"/>
      <c r="AT110" s="608"/>
      <c r="AU110" s="608"/>
      <c r="AV110" s="608"/>
    </row>
    <row r="111" spans="1:48" ht="28.5" x14ac:dyDescent="0.45">
      <c r="A111" s="685">
        <v>15</v>
      </c>
      <c r="B111" s="673" t="str">
        <f>IFERROR(IF(INDEX('Outcome Indicators - Section C'!B$10:B$34,MATCH($A111,'Outcome Indicators - Section C'!$A$10:$A$34,0))&lt;&gt;0,INDEX('Outcome Indicators - Section C'!B$10:B$34,MATCH($A111,'Outcome Indicators - Section C'!$A$10:$A$34,0)),""),"")</f>
        <v/>
      </c>
      <c r="C111" s="676" t="str">
        <f>IFERROR(IF(INDEX('Outcome Indicators - Section C'!C$10:C$34,MATCH($A111,'Outcome Indicators - Section C'!$A$10:$A$34,0))&lt;&gt;0,INDEX('Outcome Indicators - Section C'!C$10:C$34,MATCH($A111,'Outcome Indicators - Section C'!$A$10:$A$34,0)),""),"")</f>
        <v/>
      </c>
      <c r="D111" s="676" t="str">
        <f>IFERROR(IF(INDEX('Outcome Indicators - Section C'!D$10:D$34,MATCH($A111,'Outcome Indicators - Section C'!$A$10:$A$34,0))&lt;&gt;0,INDEX('Outcome Indicators - Section C'!D$10:D$34,MATCH($A111,'Outcome Indicators - Section C'!$A$10:$A$34,0)),""),"")</f>
        <v/>
      </c>
      <c r="E111" s="676" t="str">
        <f>IFERROR(IF(INDEX('Outcome Indicators - Section C'!E$10:E$34,MATCH($A111,'Outcome Indicators - Section C'!$A$10:$A$34,0))&lt;&gt;0,INDEX('Outcome Indicators - Section C'!E$10:E$34,MATCH($A111,'Outcome Indicators - Section C'!$A$10:$A$34,0)),""),"")</f>
        <v/>
      </c>
      <c r="F111" s="676" t="str">
        <f>IFERROR(IF(INDEX('Outcome Indicators - Section C'!F$10:F$34,MATCH($A111,'Outcome Indicators - Section C'!$A$10:$A$34,0))&lt;&gt;0,INDEX('Outcome Indicators - Section C'!F$10:F$34,MATCH($A111,'Outcome Indicators - Section C'!$A$10:$A$34,0)),""),"")</f>
        <v/>
      </c>
      <c r="G111" s="676" t="str">
        <f>IFERROR(IF(INDEX('Outcome Indicators - Section C'!G$10:G$34,MATCH($A111,'Outcome Indicators - Section C'!$A$10:$A$34,0))&lt;&gt;0,INDEX('Outcome Indicators - Section C'!G$10:G$34,MATCH($A111,'Outcome Indicators - Section C'!$A$10:$A$34,0)),""),"")</f>
        <v/>
      </c>
      <c r="H111" s="676" t="str">
        <f>IFERROR(IF(INDEX('Outcome Indicators - Section C'!H$10:H$34,MATCH($A111,'Outcome Indicators - Section C'!$A$10:$A$34,0))&lt;&gt;0,INDEX('Outcome Indicators - Section C'!H$10:H$34,MATCH($A111,'Outcome Indicators - Section C'!$A$10:$A$34,0)),""),"")</f>
        <v/>
      </c>
      <c r="I111" s="678" t="str">
        <f>IFERROR(IF(INDEX('Outcome Indicators - Section C'!Q$10:Q$34,MATCH($A111,'Outcome Indicators - Section C'!$A$10:$A$34,0))&lt;&gt;0,INDEX('Outcome Indicators - Section C'!Q$10:Q$34,MATCH($A111,'Outcome Indicators - Section C'!$A$10:$A$34,0)),""),"")</f>
        <v/>
      </c>
      <c r="J111" s="325" t="str">
        <f>IFERROR(IF(INDEX('Outcome Indicators - Section C'!D$38:D$177,MATCH($AR111,'Outcome Indicators - Section C'!$I$38:$I$177,0))&lt;&gt;0,INDEX('Outcome Indicators - Section C'!D$38:D$177,MATCH($AR111,'Outcome Indicators - Section C'!$I$38:$I$177,0)),""),"")</f>
        <v/>
      </c>
      <c r="K111" s="679" t="str">
        <f>IFERROR(IF(INDEX('Outcome Indicators - Section C'!F$38:F$177,MATCH($AR111,'Outcome Indicators - Section C'!$I$38:$I$177,0))&lt;&gt;0,INDEX('Outcome Indicators - Section C'!F$38:F$177,MATCH($AR111,'Outcome Indicators - Section C'!$I$38:$I$177,0)),""),"")</f>
        <v/>
      </c>
      <c r="L111" s="680" t="str">
        <f>IFERROR(IF(INDEX('Outcome Indicators - Section C'!G$38:G$177,MATCH($AR111,'Outcome Indicators - Section C'!$I$38:$I$177,0))&lt;&gt;0,INDEX('Outcome Indicators - Section C'!G$38:G$177,MATCH($AR111,'Outcome Indicators - Section C'!$I$38:$I$177,0)),""),"")</f>
        <v/>
      </c>
      <c r="M111" s="681" t="str">
        <f>IFERROR(IF(INDEX('Outcome Indicators - Section C'!H$38:H$177,MATCH($AR111,'Outcome Indicators - Section C'!$I$38:$I$177,0))&lt;&gt;0,INDEX('Outcome Indicators - Section C'!H$38:H$177,MATCH($AR111,'Outcome Indicators - Section C'!$I$38:$I$177,0)),""),"")</f>
        <v/>
      </c>
      <c r="N111" s="325" t="str">
        <f>IFERROR(IF(INDEX('Outcome Indicators - Section C'!D$38:D$177,MATCH($AS111,'Outcome Indicators - Section C'!$I$38:$I$177,0))&lt;&gt;0,INDEX('Outcome Indicators - Section C'!D$38:D$177,MATCH($AS111,'Outcome Indicators - Section C'!$I$38:$I$177,0)),""),"")</f>
        <v/>
      </c>
      <c r="O111" s="679" t="str">
        <f>IFERROR(IF(INDEX('Outcome Indicators - Section C'!F$38:F$177,MATCH($AS111,'Outcome Indicators - Section C'!$I$38:$I$177,0))&lt;&gt;0,INDEX('Outcome Indicators - Section C'!F$38:F$177,MATCH($AS111,'Outcome Indicators - Section C'!$I$38:$I$177,0)),""),"")</f>
        <v/>
      </c>
      <c r="P111" s="680" t="str">
        <f>IFERROR(IF(INDEX('Outcome Indicators - Section C'!G$38:G$177,MATCH($AS111,'Outcome Indicators - Section C'!$I$38:$I$177,0))&lt;&gt;0,INDEX('Outcome Indicators - Section C'!G$38:G$177,MATCH($AS111,'Outcome Indicators - Section C'!$I$38:$I$177,0)),""),"")</f>
        <v/>
      </c>
      <c r="Q111" s="681" t="str">
        <f>IFERROR(IF(INDEX('Outcome Indicators - Section C'!H$38:H$177,MATCH($AS111,'Outcome Indicators - Section C'!$I$38:$I$177,0))&lt;&gt;0,INDEX('Outcome Indicators - Section C'!H$38:H$177,MATCH($AS111,'Outcome Indicators - Section C'!$I$38:$I$177,0)),""),"")</f>
        <v/>
      </c>
      <c r="R111" s="325" t="str">
        <f>IFERROR(IF(INDEX('Outcome Indicators - Section C'!D$38:D$177,MATCH($AT111,'Outcome Indicators - Section C'!$I$38:$I$177,0))&lt;&gt;0,INDEX('Outcome Indicators - Section C'!D$38:D$177,MATCH($AT111,'Outcome Indicators - Section C'!$I$38:$I$177,0)),""),"")</f>
        <v/>
      </c>
      <c r="S111" s="679" t="str">
        <f>IFERROR(IF(INDEX('Outcome Indicators - Section C'!F$38:F$177,MATCH($AT111,'Outcome Indicators - Section C'!$I$38:$I$177,0))&lt;&gt;0,INDEX('Outcome Indicators - Section C'!F$38:F$177,MATCH($AT111,'Outcome Indicators - Section C'!$I$38:$I$177,0)),""),"")</f>
        <v/>
      </c>
      <c r="T111" s="680" t="str">
        <f>IFERROR(IF(INDEX('Outcome Indicators - Section C'!G$38:G$177,MATCH($AT111,'Outcome Indicators - Section C'!$I$38:$I$177,0))&lt;&gt;0,INDEX('Outcome Indicators - Section C'!G$38:G$177,MATCH($AT111,'Outcome Indicators - Section C'!$I$38:$I$177,0)),""),"")</f>
        <v/>
      </c>
      <c r="U111" s="681" t="str">
        <f>IFERROR(IF(INDEX('Outcome Indicators - Section C'!H$38:H$177,MATCH($AT111,'Outcome Indicators - Section C'!$I$38:$I$177,0))&lt;&gt;0,INDEX('Outcome Indicators - Section C'!H$38:H$177,MATCH($AT111,'Outcome Indicators - Section C'!$I$38:$I$177,0)),""),"")</f>
        <v/>
      </c>
      <c r="V111" s="325" t="str">
        <f>IFERROR(IF(INDEX('Outcome Indicators - Section C'!D$38:D$177,MATCH($AU111,'Outcome Indicators - Section C'!$I$38:$I$177,0))&lt;&gt;0,INDEX('Outcome Indicators - Section C'!D$38:D$177,MATCH($AU111,'Outcome Indicators - Section C'!$I$38:$I$177,0)),""),"")</f>
        <v/>
      </c>
      <c r="W111" s="679" t="str">
        <f>IFERROR(IF(INDEX('Outcome Indicators - Section C'!F$38:F$177,MATCH($AU111,'Outcome Indicators - Section C'!$I$38:$I$177,0))&lt;&gt;0,INDEX('Outcome Indicators - Section C'!F$38:F$177,MATCH($AU111,'Outcome Indicators - Section C'!$I$38:$I$177,0)),""),"")</f>
        <v/>
      </c>
      <c r="X111" s="680" t="str">
        <f>IFERROR(IF(INDEX('Outcome Indicators - Section C'!G$38:G$177,MATCH($AU111,'Outcome Indicators - Section C'!$I$38:$I$177,0))&lt;&gt;0,INDEX('Outcome Indicators - Section C'!G$38:G$177,MATCH($AU111,'Outcome Indicators - Section C'!$I$38:$I$177,0)),""),"")</f>
        <v/>
      </c>
      <c r="Y111" s="681" t="str">
        <f>IFERROR(IF(INDEX('Outcome Indicators - Section C'!H$38:H$177,MATCH($AU111,'Outcome Indicators - Section C'!$I$38:$I$177,0))&lt;&gt;0,INDEX('Outcome Indicators - Section C'!H$38:H$177,MATCH($AU111,'Outcome Indicators - Section C'!$I$38:$I$177,0)),""),"")</f>
        <v/>
      </c>
      <c r="Z111" s="325" t="str">
        <f>IFERROR(IF(INDEX('Outcome Indicators - Section C'!D$38:D$177,MATCH($AV111,'Outcome Indicators - Section C'!$I$38:$I$177,0))&lt;&gt;0,INDEX('Outcome Indicators - Section C'!D$38:D$177,MATCH($AV111,'Outcome Indicators - Section C'!$I$38:$I$177,0)),""),"")</f>
        <v/>
      </c>
      <c r="AA111" s="679" t="str">
        <f>IFERROR(IF(INDEX('Outcome Indicators - Section C'!F$38:F$177,MATCH($AV111,'Outcome Indicators - Section C'!$I$38:$I$177,0))&lt;&gt;0,INDEX('Outcome Indicators - Section C'!F$38:F$177,MATCH($AV111,'Outcome Indicators - Section C'!$I$38:$I$177,0)),""),"")</f>
        <v/>
      </c>
      <c r="AB111" s="680" t="str">
        <f>IFERROR(IF(INDEX('Outcome Indicators - Section C'!G$38:G$177,MATCH($AV111,'Outcome Indicators - Section C'!$I$38:$I$177,0))&lt;&gt;0,INDEX('Outcome Indicators - Section C'!G$38:G$177,MATCH($AV111,'Outcome Indicators - Section C'!$I$38:$I$177,0)),""),"")</f>
        <v/>
      </c>
      <c r="AC111" s="681" t="str">
        <f>IFERROR(IF(INDEX('Outcome Indicators - Section C'!H$38:H$177,MATCH($AV111,'Outcome Indicators - Section C'!$I$38:$I$177,0))&lt;&gt;0,INDEX('Outcome Indicators - Section C'!H$38:H$177,MATCH($AV111,'Outcome Indicators - Section C'!$I$38:$I$177,0)),""),"")</f>
        <v/>
      </c>
      <c r="AD111" s="326"/>
      <c r="AE111" s="326"/>
      <c r="AF111" s="326"/>
      <c r="AG111" s="326"/>
      <c r="AH111" s="326"/>
      <c r="AI111" s="326"/>
      <c r="AJ111" s="326"/>
      <c r="AK111" s="326"/>
      <c r="AL111" s="326"/>
      <c r="AM111" s="682" t="str">
        <f>IFERROR(IF(INDEX('Outcome Indicators - Section C'!R$10:R$34,MATCH($A111,'Outcome Indicators - Section C'!$A$10:$A$34,0))&lt;&gt;0,INDEX('Outcome Indicators - Section C'!R$10:R$34,MATCH($A111,'Outcome Indicators - Section C'!$A$10:$A$34,0)),""),"")</f>
        <v/>
      </c>
      <c r="AO111" s="585"/>
      <c r="AP111" s="585"/>
      <c r="AQ111" s="585"/>
      <c r="AR111" s="610" t="str">
        <f t="shared" ref="AR111" si="135">CONCATENATE($A111,J$81)</f>
        <v>152017</v>
      </c>
      <c r="AS111" s="608" t="str">
        <f t="shared" ref="AS111" si="136">CONCATENATE($A111,N$81)</f>
        <v>152018</v>
      </c>
      <c r="AT111" s="608" t="str">
        <f t="shared" ref="AT111" si="137">CONCATENATE($A111,R$81)</f>
        <v>152019</v>
      </c>
      <c r="AU111" s="608" t="str">
        <f t="shared" ref="AU111" si="138">CONCATENATE($A111,V$81)</f>
        <v>152020</v>
      </c>
      <c r="AV111" s="608" t="str">
        <f t="shared" ref="AV111" si="139">CONCATENATE($A111,Z$81)</f>
        <v>152021</v>
      </c>
    </row>
    <row r="112" spans="1:48" ht="29.25" thickBot="1" x14ac:dyDescent="0.5">
      <c r="A112" s="686"/>
      <c r="B112" s="687"/>
      <c r="C112" s="688"/>
      <c r="D112" s="688"/>
      <c r="E112" s="688"/>
      <c r="F112" s="688"/>
      <c r="G112" s="688"/>
      <c r="H112" s="688"/>
      <c r="I112" s="689"/>
      <c r="J112" s="329" t="str">
        <f>IFERROR(IF(INDEX('Outcome Indicators - Section C'!E$38:E$177,MATCH($AR111,'Outcome Indicators - Section C'!$I$38:$I$177,0))&lt;&gt;0,INDEX('Outcome Indicators - Section C'!E$38:E$177,MATCH($AR111,'Outcome Indicators - Section C'!$I$38:$I$177,0)),""),"")</f>
        <v/>
      </c>
      <c r="K112" s="690"/>
      <c r="L112" s="691"/>
      <c r="M112" s="692"/>
      <c r="N112" s="329" t="str">
        <f>IFERROR(IF(INDEX('Outcome Indicators - Section C'!E$38:E$177,MATCH($AS111,'Outcome Indicators - Section C'!$I$38:$I$177,0))&lt;&gt;0,INDEX('Outcome Indicators - Section C'!E$38:E$177,MATCH($AS111,'Outcome Indicators - Section C'!$I$38:$I$177,0)),""),"")</f>
        <v/>
      </c>
      <c r="O112" s="690"/>
      <c r="P112" s="691"/>
      <c r="Q112" s="692"/>
      <c r="R112" s="329" t="str">
        <f>IFERROR(IF(INDEX('Outcome Indicators - Section C'!E$38:E$177,MATCH($AT111,'Outcome Indicators - Section C'!$I$38:$I$177,0))&lt;&gt;0,INDEX('Outcome Indicators - Section C'!E$38:E$177,MATCH($AT111,'Outcome Indicators - Section C'!$I$38:$I$177,0)),""),"")</f>
        <v/>
      </c>
      <c r="S112" s="690"/>
      <c r="T112" s="691"/>
      <c r="U112" s="692"/>
      <c r="V112" s="329" t="str">
        <f>IFERROR(IF(INDEX('Outcome Indicators - Section C'!E$38:E$177,MATCH($AU111,'Outcome Indicators - Section C'!$I$38:$I$177,0))&lt;&gt;0,INDEX('Outcome Indicators - Section C'!E$38:E$177,MATCH($AU111,'Outcome Indicators - Section C'!$I$38:$I$177,0)),""),"")</f>
        <v/>
      </c>
      <c r="W112" s="690"/>
      <c r="X112" s="691"/>
      <c r="Y112" s="692"/>
      <c r="Z112" s="329" t="str">
        <f>IFERROR(IF(INDEX('Outcome Indicators - Section C'!E$38:E$177,MATCH($AV111,'Outcome Indicators - Section C'!$I$38:$I$177,0))&lt;&gt;0,INDEX('Outcome Indicators - Section C'!E$38:E$177,MATCH($AV111,'Outcome Indicators - Section C'!$I$38:$I$177,0)),""),"")</f>
        <v/>
      </c>
      <c r="AA112" s="690"/>
      <c r="AB112" s="691"/>
      <c r="AC112" s="692"/>
      <c r="AD112" s="330"/>
      <c r="AE112" s="330"/>
      <c r="AF112" s="330"/>
      <c r="AG112" s="330"/>
      <c r="AH112" s="330"/>
      <c r="AI112" s="330"/>
      <c r="AJ112" s="330"/>
      <c r="AK112" s="330"/>
      <c r="AL112" s="330"/>
      <c r="AM112" s="682"/>
      <c r="AO112" s="586"/>
      <c r="AP112" s="586"/>
      <c r="AQ112" s="586"/>
      <c r="AR112" s="610"/>
      <c r="AS112" s="608"/>
      <c r="AT112" s="608"/>
      <c r="AU112" s="608"/>
      <c r="AV112" s="608"/>
    </row>
    <row r="113" spans="1:53" x14ac:dyDescent="0.25">
      <c r="A113" s="224"/>
      <c r="B113" s="224"/>
      <c r="C113" s="224"/>
      <c r="D113" s="224"/>
      <c r="E113" s="224"/>
      <c r="F113" s="224"/>
      <c r="G113" s="224"/>
      <c r="H113" s="224"/>
      <c r="I113" s="224"/>
      <c r="J113" s="224"/>
      <c r="K113" s="224"/>
      <c r="L113" s="224"/>
      <c r="M113" s="224"/>
      <c r="N113" s="224"/>
      <c r="O113" s="224"/>
      <c r="P113" s="224"/>
      <c r="Q113" s="224"/>
      <c r="R113" s="224"/>
      <c r="S113" s="224"/>
      <c r="T113" s="224"/>
      <c r="U113" s="224"/>
      <c r="V113" s="224"/>
      <c r="W113" s="224"/>
      <c r="X113" s="224"/>
      <c r="Y113" s="224"/>
      <c r="Z113" s="224"/>
      <c r="AA113" s="224"/>
      <c r="AB113" s="224"/>
      <c r="AC113" s="224"/>
      <c r="AD113" s="308"/>
      <c r="AE113" s="308"/>
      <c r="AF113" s="308"/>
      <c r="AG113" s="308"/>
      <c r="AH113" s="308"/>
      <c r="AI113" s="308"/>
      <c r="AJ113" s="308"/>
      <c r="AK113" s="308"/>
      <c r="AL113" s="308"/>
      <c r="AM113" s="308"/>
      <c r="AO113" s="308"/>
      <c r="AP113" s="308"/>
      <c r="AQ113" s="308"/>
    </row>
    <row r="114" spans="1:53" ht="16.5" thickBot="1" x14ac:dyDescent="0.3">
      <c r="A114" s="224"/>
      <c r="B114" s="224"/>
      <c r="C114" s="224"/>
      <c r="D114" s="224"/>
      <c r="E114" s="224"/>
      <c r="F114" s="224"/>
      <c r="G114" s="224"/>
      <c r="H114" s="224"/>
      <c r="I114" s="224"/>
      <c r="J114" s="224"/>
      <c r="K114" s="224"/>
      <c r="L114" s="224"/>
      <c r="M114" s="224"/>
      <c r="N114" s="224"/>
      <c r="O114" s="224"/>
      <c r="P114" s="224"/>
      <c r="Q114" s="224"/>
      <c r="R114" s="224"/>
      <c r="S114" s="224"/>
      <c r="T114" s="224"/>
      <c r="U114" s="224"/>
      <c r="V114" s="224"/>
      <c r="W114" s="224"/>
      <c r="X114" s="224"/>
      <c r="Y114" s="224"/>
      <c r="Z114" s="224"/>
      <c r="AA114" s="224"/>
      <c r="AB114" s="224"/>
      <c r="AC114" s="224"/>
      <c r="AD114" s="308"/>
      <c r="AE114" s="308"/>
      <c r="AF114" s="308"/>
      <c r="AG114" s="308"/>
      <c r="AH114" s="308"/>
      <c r="AI114" s="308"/>
      <c r="AJ114" s="308"/>
      <c r="AK114" s="308"/>
      <c r="AL114" s="308"/>
      <c r="AM114" s="308"/>
      <c r="AO114" s="308"/>
      <c r="AP114" s="308"/>
      <c r="AQ114" s="308"/>
    </row>
    <row r="115" spans="1:53" ht="47.25" customHeight="1" thickBot="1" x14ac:dyDescent="0.3">
      <c r="A115" s="648" t="s">
        <v>24</v>
      </c>
      <c r="B115" s="649"/>
      <c r="C115" s="649"/>
      <c r="D115" s="649"/>
      <c r="E115" s="649"/>
      <c r="F115" s="649"/>
      <c r="G115" s="649"/>
      <c r="H115" s="649"/>
      <c r="I115" s="650"/>
      <c r="J115" s="224"/>
      <c r="K115" s="224"/>
      <c r="L115" s="224"/>
      <c r="M115" s="224"/>
      <c r="N115" s="227"/>
      <c r="O115" s="224"/>
      <c r="P115" s="224"/>
      <c r="Q115" s="224"/>
      <c r="R115" s="224"/>
      <c r="S115" s="224"/>
      <c r="T115" s="224"/>
      <c r="U115" s="224"/>
      <c r="V115" s="224"/>
      <c r="W115" s="224"/>
      <c r="X115" s="224"/>
      <c r="Y115" s="224"/>
      <c r="Z115" s="224"/>
      <c r="AA115" s="224"/>
      <c r="AB115" s="224"/>
      <c r="AC115" s="224"/>
      <c r="AD115" s="308"/>
      <c r="AE115" s="308"/>
      <c r="AF115" s="308"/>
      <c r="AG115" s="308"/>
      <c r="AH115" s="308"/>
      <c r="AI115" s="308"/>
      <c r="AJ115" s="308"/>
      <c r="AK115" s="308"/>
      <c r="AL115" s="308"/>
      <c r="AM115" s="308"/>
      <c r="AO115" s="308"/>
      <c r="AP115" s="308"/>
      <c r="AQ115" s="308"/>
    </row>
    <row r="116" spans="1:53" ht="16.5" thickBot="1" x14ac:dyDescent="0.3">
      <c r="A116" s="224"/>
      <c r="B116" s="224"/>
      <c r="C116" s="224"/>
      <c r="D116" s="224"/>
      <c r="E116" s="224"/>
      <c r="F116" s="224"/>
      <c r="G116" s="224"/>
      <c r="H116" s="224"/>
      <c r="I116" s="224"/>
      <c r="J116" s="224"/>
      <c r="K116" s="224"/>
      <c r="L116" s="224"/>
      <c r="M116" s="224"/>
      <c r="N116" s="263"/>
      <c r="O116" s="224"/>
      <c r="P116" s="224"/>
      <c r="Q116" s="224"/>
      <c r="R116" s="224"/>
      <c r="S116" s="224"/>
      <c r="T116" s="224"/>
      <c r="U116" s="48"/>
      <c r="V116" s="224"/>
      <c r="W116" s="224"/>
      <c r="X116" s="224"/>
      <c r="Y116" s="224"/>
      <c r="Z116" s="224"/>
      <c r="AA116" s="224"/>
      <c r="AB116" s="224"/>
      <c r="AC116" s="224"/>
      <c r="AD116" s="308"/>
      <c r="AE116" s="308"/>
      <c r="AF116" s="308"/>
      <c r="AG116" s="308"/>
      <c r="AH116" s="308"/>
      <c r="AI116" s="308"/>
      <c r="AJ116" s="308"/>
      <c r="AK116" s="308"/>
      <c r="AL116" s="308"/>
      <c r="AM116" s="308"/>
      <c r="AO116" s="308"/>
      <c r="AP116" s="308"/>
      <c r="AQ116" s="308"/>
    </row>
    <row r="117" spans="1:53" ht="26.25" customHeight="1" thickBot="1" x14ac:dyDescent="0.3">
      <c r="A117" s="262"/>
      <c r="B117" s="261"/>
      <c r="C117" s="261"/>
      <c r="D117" s="261"/>
      <c r="E117" s="261"/>
      <c r="F117" s="261"/>
      <c r="G117" s="261"/>
      <c r="H117" s="261"/>
      <c r="I117" s="261"/>
      <c r="J117" s="261"/>
      <c r="K117" s="261"/>
      <c r="L117" s="261"/>
      <c r="M117" s="261"/>
      <c r="N117" s="606" t="str">
        <f ca="1">TEXT(IFERROR(INDEX('Overview - Section A'!$A$38:$A$45,MATCH(A16,'Overview - Section A'!$B$38:$B$45,0)),""),"d-mmm-yy") &amp;" to " &amp; TEXT(IFERROR(INDEX('Overview - Section A'!$E$38:$E$45,MATCH(A16,'Overview - Section A'!$B$38:$B$45,0)),""),"d-mmm-yy")</f>
        <v>1-Jul-18 to 31-Dec-18</v>
      </c>
      <c r="O117" s="607"/>
      <c r="P117" s="609"/>
      <c r="Q117" s="606" t="str">
        <f ca="1">TEXT(IFERROR(INDEX('Overview - Section A'!$A$38:$A$45,MATCH(A17,'Overview - Section A'!$B$38:$B$45,0)),""),"d-mmm-yy") &amp;" to " &amp; TEXT(IFERROR(INDEX('Overview - Section A'!$E$38:$E$45,MATCH(A17,'Overview - Section A'!$B$38:$B$45,0)),""),"d-mmm-yy")</f>
        <v>1-Jan-19 to 30-Jun-19</v>
      </c>
      <c r="R117" s="607"/>
      <c r="S117" s="609"/>
      <c r="T117" s="606" t="str">
        <f ca="1">TEXT(IFERROR(INDEX('Overview - Section A'!$A$38:$A$45,MATCH(A18,'Overview - Section A'!$B$38:$B$45,0)),""),"d-mmm-yy") &amp;" to " &amp; TEXT(IFERROR(INDEX('Overview - Section A'!$E$38:$E$45,MATCH(A18,'Overview - Section A'!$B$38:$B$45,0)),""),"d-mmm-yy")</f>
        <v>1-Jul-19 to 31-Dec-19</v>
      </c>
      <c r="U117" s="607"/>
      <c r="V117" s="609"/>
      <c r="W117" s="606" t="str">
        <f ca="1">TEXT(IFERROR(INDEX('Overview - Section A'!$A$38:$A$45,MATCH(A19,'Overview - Section A'!$B$38:$B$45,0)),""),"d-mmm-yy") &amp;" to " &amp; TEXT(IFERROR(INDEX('Overview - Section A'!$E$38:$E$45,MATCH(A19,'Overview - Section A'!$B$38:$B$45,0)),""),"d-mmm-yy")</f>
        <v>1-Jan-20 to 30-Jun-20</v>
      </c>
      <c r="X117" s="607"/>
      <c r="Y117" s="609"/>
      <c r="Z117" s="606" t="str">
        <f ca="1">TEXT(IFERROR(INDEX('Overview - Section A'!$A$38:$A$45,MATCH(A20,'Overview - Section A'!$B$38:$B$45,0)),""),"d-mmm-yy") &amp;" to " &amp; TEXT(IFERROR(INDEX('Overview - Section A'!$E$38:$E$45,MATCH(A20,'Overview - Section A'!$B$38:$B$45,0)),""),"d-mmm-yy")</f>
        <v>1-Jul-20 to 31-Dec-20</v>
      </c>
      <c r="AA117" s="607"/>
      <c r="AB117" s="609"/>
      <c r="AC117" s="606" t="str">
        <f ca="1">TEXT(IFERROR(INDEX('Overview - Section A'!$A$38:$A$45,MATCH(A21,'Overview - Section A'!$B$38:$B$45,0)),""),"d-mmm-yy") &amp;" to " &amp; TEXT(IFERROR(INDEX('Overview - Section A'!$E$38:$E$45,MATCH(A21,'Overview - Section A'!$B$38:$B$45,0)),""),"d-mmm-yy")</f>
        <v>1-Jan-21 to 30-Jun-21</v>
      </c>
      <c r="AD117" s="607"/>
      <c r="AE117" s="609"/>
      <c r="AF117" s="606" t="str">
        <f>TEXT(IFERROR(INDEX('Overview - Section A'!$A$38:$A$45,MATCH(A22,'Overview - Section A'!$B$38:$B$45,0)),""),"d-mmm-yy") &amp;" to " &amp; TEXT(IFERROR(INDEX('Overview - Section A'!$E$38:$E$45,MATCH(A22,'Overview - Section A'!$B$38:$B$45,0)),""),"d-mmm-yy")</f>
        <v xml:space="preserve"> to </v>
      </c>
      <c r="AG117" s="607"/>
      <c r="AH117" s="609"/>
      <c r="AI117" s="606" t="str">
        <f>TEXT(IFERROR(INDEX('Overview - Section A'!$A$38:$A$45,MATCH(A23,'Overview - Section A'!$B$38:$B$45,0)),""),"d-mmm-yy") &amp;" to " &amp; TEXT(IFERROR(INDEX('Overview - Section A'!$E$38:$E$45,MATCH(A23,'Overview - Section A'!$B$38:$B$45,0)),""),"d-mmm-yy")</f>
        <v xml:space="preserve"> to </v>
      </c>
      <c r="AJ117" s="607"/>
      <c r="AK117" s="609"/>
      <c r="AL117" s="260"/>
      <c r="AM117" s="260"/>
      <c r="AO117" s="703" t="s">
        <v>311</v>
      </c>
      <c r="AP117" s="703"/>
      <c r="AQ117" s="703"/>
    </row>
    <row r="118" spans="1:53" ht="288.75" customHeight="1" x14ac:dyDescent="0.25">
      <c r="A118" s="256" t="s">
        <v>184</v>
      </c>
      <c r="B118" s="259" t="s">
        <v>76</v>
      </c>
      <c r="C118" s="255" t="s">
        <v>77</v>
      </c>
      <c r="D118" s="258" t="s">
        <v>10</v>
      </c>
      <c r="E118" s="255" t="s">
        <v>300</v>
      </c>
      <c r="F118" s="255" t="s">
        <v>4</v>
      </c>
      <c r="G118" s="255" t="s">
        <v>33</v>
      </c>
      <c r="H118" s="255" t="s">
        <v>18</v>
      </c>
      <c r="I118" s="255" t="s">
        <v>19</v>
      </c>
      <c r="J118" s="255" t="s">
        <v>20</v>
      </c>
      <c r="K118" s="255" t="s">
        <v>258</v>
      </c>
      <c r="L118" s="255" t="s">
        <v>299</v>
      </c>
      <c r="M118" s="257" t="s">
        <v>169</v>
      </c>
      <c r="N118" s="256" t="s">
        <v>298</v>
      </c>
      <c r="O118" s="255" t="s">
        <v>8</v>
      </c>
      <c r="P118" s="254" t="s">
        <v>144</v>
      </c>
      <c r="Q118" s="256" t="s">
        <v>298</v>
      </c>
      <c r="R118" s="255" t="s">
        <v>8</v>
      </c>
      <c r="S118" s="254" t="s">
        <v>144</v>
      </c>
      <c r="T118" s="256" t="s">
        <v>298</v>
      </c>
      <c r="U118" s="255" t="s">
        <v>8</v>
      </c>
      <c r="V118" s="254" t="s">
        <v>144</v>
      </c>
      <c r="W118" s="256" t="s">
        <v>298</v>
      </c>
      <c r="X118" s="255" t="s">
        <v>8</v>
      </c>
      <c r="Y118" s="254" t="s">
        <v>144</v>
      </c>
      <c r="Z118" s="256" t="s">
        <v>298</v>
      </c>
      <c r="AA118" s="255" t="s">
        <v>8</v>
      </c>
      <c r="AB118" s="254" t="s">
        <v>144</v>
      </c>
      <c r="AC118" s="256" t="s">
        <v>298</v>
      </c>
      <c r="AD118" s="255" t="s">
        <v>8</v>
      </c>
      <c r="AE118" s="254" t="s">
        <v>144</v>
      </c>
      <c r="AF118" s="256" t="s">
        <v>298</v>
      </c>
      <c r="AG118" s="255" t="s">
        <v>8</v>
      </c>
      <c r="AH118" s="254" t="s">
        <v>144</v>
      </c>
      <c r="AI118" s="256" t="s">
        <v>298</v>
      </c>
      <c r="AJ118" s="255" t="s">
        <v>8</v>
      </c>
      <c r="AK118" s="254" t="s">
        <v>144</v>
      </c>
      <c r="AL118" s="295"/>
      <c r="AM118" s="253" t="s">
        <v>9</v>
      </c>
      <c r="AO118" s="306" t="s">
        <v>303</v>
      </c>
      <c r="AP118" s="306" t="s">
        <v>304</v>
      </c>
      <c r="AQ118" s="306" t="s">
        <v>305</v>
      </c>
    </row>
    <row r="119" spans="1:53" s="228" customFormat="1" ht="28.5" x14ac:dyDescent="0.25">
      <c r="A119" s="693">
        <v>1</v>
      </c>
      <c r="B119" s="601" t="str">
        <f>IFERROR(IF(INDEX('Coverage Indicators - Section D'!B$10:B$46,MATCH('Print View'!$A119,'Coverage Indicators - Section D'!$A$10:$A$46,0))&lt;&gt;0,INDEX('Coverage Indicators - Section D'!B$10:B$46,MATCH('Print View'!$A119,'Coverage Indicators - Section D'!$A$10:$A$46,0)),""),"")</f>
        <v>Comprehensive prevention programs for sex workers and their clients</v>
      </c>
      <c r="C119" s="601" t="str">
        <f>IFERROR(IF(INDEX('Coverage Indicators - Section D'!C$10:C$46,MATCH('Print View'!$A119,'Coverage Indicators - Section D'!$A$10:$A$46,0))&lt;&gt;0,INDEX('Coverage Indicators - Section D'!C$10:C$46,MATCH('Print View'!$A119,'Coverage Indicators - Section D'!$A$10:$A$46,0)),""),"")</f>
        <v>KP-1c(M): Percentage of sex workers reached with HIV prevention programs - defined package of services</v>
      </c>
      <c r="D119" s="601" t="str">
        <f>IFERROR(IF(INDEX('Coverage Indicators - Section D'!D$10:D$46,MATCH('Print View'!$A119,'Coverage Indicators - Section D'!$A$10:$A$46,0))&lt;&gt;0,INDEX('Coverage Indicators - Section D'!D$10:D$46,MATCH('Print View'!$A119,'Coverage Indicators - Section D'!$A$10:$A$46,0)),""),"")</f>
        <v/>
      </c>
      <c r="E119" s="252">
        <f>IFERROR(IF(INDEX('Coverage Indicators - Section D'!E$10:E$46,MATCH('Print View'!$A119,'Coverage Indicators - Section D'!$A$10:$A$46,0))&lt;&gt;0,INDEX('Coverage Indicators - Section D'!E$10:E$46,MATCH('Print View'!$A119,'Coverage Indicators - Section D'!$A$10:$A$46,0)),""),"")</f>
        <v>4050</v>
      </c>
      <c r="F119" s="600">
        <f>IFERROR(IF(INDEX('Coverage Indicators - Section D'!G$10:G$46,MATCH('Print View'!$A119,'Coverage Indicators - Section D'!$A$10:$A$46,0))&lt;&gt;0,INDEX('Coverage Indicators - Section D'!G$10:G$46,MATCH('Print View'!$A119,'Coverage Indicators - Section D'!$A$10:$A$46,0)),""),"")</f>
        <v>57</v>
      </c>
      <c r="G119" s="600" t="str">
        <f>IFERROR(IF(INDEX('Coverage Indicators - Section D'!H$10:H$46,MATCH('Print View'!$A119,'Coverage Indicators - Section D'!$A$10:$A$46,0))&lt;&gt;0,INDEX('Coverage Indicators - Section D'!H$10:H$46,MATCH('Print View'!$A119,'Coverage Indicators - Section D'!$A$10:$A$46,0)),""),"")</f>
        <v>2016</v>
      </c>
      <c r="H119" s="601" t="str">
        <f>IFERROR(IF(INDEX('Coverage Indicators - Section D'!P$10:P$46,MATCH('Print View'!$A119,'Coverage Indicators - Section D'!$A$10:$A$46,0))&lt;&gt;0,INDEX('Coverage Indicators - Section D'!P$10:P$46,MATCH('Print View'!$A119,'Coverage Indicators - Section D'!$A$10:$A$46,0)),""),"")</f>
        <v>Administrative records</v>
      </c>
      <c r="I119" s="601" t="str">
        <f>IFERROR(IF(INDEX('Coverage Indicators - Section D'!Q$10:Q$46,MATCH('Print View'!$A119,'Coverage Indicators - Section D'!$A$10:$A$46,0))&lt;&gt;0,INDEX('Coverage Indicators - Section D'!Q$10:Q$46,MATCH('Print View'!$A119,'Coverage Indicators - Section D'!$A$10:$A$46,0)),""),"")</f>
        <v/>
      </c>
      <c r="J119" s="601" t="str">
        <f>IFERROR(IF(INDEX('Coverage Indicators - Section D'!R$10:R$46,MATCH('Print View'!$A119,'Coverage Indicators - Section D'!$A$10:$A$46,0))&lt;&gt;0,INDEX('Coverage Indicators - Section D'!R$10:R$46,MATCH('Print View'!$A119,'Coverage Indicators - Section D'!$A$10:$A$46,0)),""),"")</f>
        <v/>
      </c>
      <c r="K119" s="601" t="str">
        <f>IFERROR(IF(INDEX('Coverage Indicators - Section D'!S$10:S$46,MATCH('Print View'!$A119,'Coverage Indicators - Section D'!$A$10:$A$46,0))&lt;&gt;0,INDEX('Coverage Indicators - Section D'!S$10:S$46,MATCH('Print View'!$A119,'Coverage Indicators - Section D'!$A$10:$A$46,0)),""),"")</f>
        <v/>
      </c>
      <c r="L119" s="252" t="str">
        <f>IFERROR(IF(INDEX('Coverage Indicators - Section D'!T$10:T$46,MATCH('Print View'!$A119,'Coverage Indicators - Section D'!$A$10:$A$46,0))&lt;&gt;0,INDEX('Coverage Indicators - Section D'!T$10:T$46,MATCH('Print View'!$A119,'Coverage Indicators - Section D'!$A$10:$A$46,0)),""),"")</f>
        <v>Kyrgyzstan</v>
      </c>
      <c r="M119" s="601" t="str">
        <f>IFERROR(IF(INDEX('Coverage Indicators - Section D'!V$10:V$46,MATCH('Print View'!$A119,'Coverage Indicators - Section D'!$A$10:$A$46,0))&lt;&gt;0,INDEX('Coverage Indicators - Section D'!V$10:V$46,MATCH('Print View'!$A119,'Coverage Indicators - Section D'!$A$10:$A$46,0)),""),"")</f>
        <v>N-Non-cumulative</v>
      </c>
      <c r="N119" s="252">
        <f ca="1">IFERROR(IF(INDEX('Coverage Indicators - Section D'!E$50:E$261,MATCH('Print View'!$AR119,'Coverage Indicators - Section D'!$I$50:$I$261,0))&lt;&gt;0,INDEX('Coverage Indicators - Section D'!E$50:E$261,MATCH('Print View'!$AR119,'Coverage Indicators - Section D'!$I$50:$I$261,0)),""),"")</f>
        <v>4970</v>
      </c>
      <c r="O119" s="600">
        <f ca="1">IFERROR(IF(INDEX('Coverage Indicators - Section D'!G$50:G$261,MATCH('Print View'!$AR119,'Coverage Indicators - Section D'!$I$50:$I$261,0))&lt;&gt;0,INDEX('Coverage Indicators - Section D'!G$50:G$261,MATCH('Print View'!$AR119,'Coverage Indicators - Section D'!$I$50:$I$261,0)),""),"")</f>
        <v>70</v>
      </c>
      <c r="P119" s="601" t="str">
        <f ca="1">IFERROR(IF(INDEX('Coverage Indicators - Section D'!H$50:H$261,MATCH('Print View'!$AR119,'Coverage Indicators - Section D'!$I$50:$I$261,0))&lt;&gt;0,INDEX('Coverage Indicators - Section D'!H$50:H$261,MATCH('Print View'!$AR119,'Coverage Indicators - Section D'!$I$50:$I$261,0)),""),"")</f>
        <v/>
      </c>
      <c r="Q119" s="252">
        <f ca="1">IFERROR(IF(INDEX('Coverage Indicators - Section D'!E$50:E$261,MATCH('Print View'!$AS119,'Coverage Indicators - Section D'!$I$50:$I$261,0))&lt;&gt;0,INDEX('Coverage Indicators - Section D'!E$50:E$261,MATCH('Print View'!$AS119,'Coverage Indicators - Section D'!$I$50:$I$261,0)),""),"")</f>
        <v>5148</v>
      </c>
      <c r="R119" s="600">
        <f ca="1">IFERROR(IF(INDEX('Coverage Indicators - Section D'!G$50:G$261,MATCH('Print View'!$AS119,'Coverage Indicators - Section D'!$I$50:$I$261,0))&lt;&gt;0,INDEX('Coverage Indicators - Section D'!G$50:G$261,MATCH('Print View'!$AS119,'Coverage Indicators - Section D'!$I$50:$I$261,0)),""),"")</f>
        <v>72.476418414754335</v>
      </c>
      <c r="S119" s="601" t="str">
        <f ca="1">IFERROR(IF(INDEX('Coverage Indicators - Section D'!H$50:H$261,MATCH('Print View'!$AS119,'Coverage Indicators - Section D'!$I$50:$I$261,0))&lt;&gt;0,INDEX('Coverage Indicators - Section D'!H$50:H$261,MATCH('Print View'!$AS119,'Coverage Indicators - Section D'!$I$50:$I$261,0)),""),"")</f>
        <v/>
      </c>
      <c r="T119" s="252">
        <f ca="1">IFERROR(IF(INDEX('Coverage Indicators - Section D'!E$50:E$261,MATCH('Print View'!$AT119,'Coverage Indicators - Section D'!$I$50:$I$261,0))&lt;&gt;0,INDEX('Coverage Indicators - Section D'!E$50:E$261,MATCH('Print View'!$AT119,'Coverage Indicators - Section D'!$I$50:$I$261,0)),""),"")</f>
        <v>5325</v>
      </c>
      <c r="U119" s="600">
        <f ca="1">IFERROR(IF(INDEX('Coverage Indicators - Section D'!G$50:G$261,MATCH('Print View'!$AT119,'Coverage Indicators - Section D'!$I$50:$I$261,0))&lt;&gt;0,INDEX('Coverage Indicators - Section D'!G$50:G$261,MATCH('Print View'!$AT119,'Coverage Indicators - Section D'!$I$50:$I$261,0)),""),"")</f>
        <v>74.968323243699842</v>
      </c>
      <c r="V119" s="601" t="str">
        <f ca="1">IFERROR(IF(INDEX('Coverage Indicators - Section D'!H$50:H$261,MATCH('Print View'!$AT119,'Coverage Indicators - Section D'!$I$50:$I$261,0))&lt;&gt;0,INDEX('Coverage Indicators - Section D'!H$50:H$261,MATCH('Print View'!$AT119,'Coverage Indicators - Section D'!$I$50:$I$261,0)),""),"")</f>
        <v/>
      </c>
      <c r="W119" s="252">
        <f ca="1">IFERROR(IF(INDEX('Coverage Indicators - Section D'!E$50:E$261,MATCH('Print View'!$AU119,'Coverage Indicators - Section D'!$I$50:$I$261,0))&lt;&gt;0,INDEX('Coverage Indicators - Section D'!E$50:E$261,MATCH('Print View'!$AU119,'Coverage Indicators - Section D'!$I$50:$I$261,0)),""),"")</f>
        <v>5503</v>
      </c>
      <c r="X119" s="600">
        <f ca="1">IFERROR(IF(INDEX('Coverage Indicators - Section D'!G$50:G$261,MATCH('Print View'!$AU119,'Coverage Indicators - Section D'!$I$50:$I$261,0))&lt;&gt;0,INDEX('Coverage Indicators - Section D'!G$50:G$261,MATCH('Print View'!$AU119,'Coverage Indicators - Section D'!$I$50:$I$261,0)),""),"")</f>
        <v>77.474306631000985</v>
      </c>
      <c r="Y119" s="601" t="str">
        <f ca="1">IFERROR(IF(INDEX('Coverage Indicators - Section D'!H$50:H$261,MATCH('Print View'!$AU119,'Coverage Indicators - Section D'!$I$50:$I$261,0))&lt;&gt;0,INDEX('Coverage Indicators - Section D'!H$50:H$261,MATCH('Print View'!$AU119,'Coverage Indicators - Section D'!$I$50:$I$261,0)),""),"")</f>
        <v/>
      </c>
      <c r="Z119" s="252">
        <f ca="1">IFERROR(IF(INDEX('Coverage Indicators - Section D'!E$50:E$261,MATCH('Print View'!$AV119,'Coverage Indicators - Section D'!$I$50:$I$261,0))&lt;&gt;0,INDEX('Coverage Indicators - Section D'!E$50:E$261,MATCH('Print View'!$AV119,'Coverage Indicators - Section D'!$I$50:$I$261,0)),""),"")</f>
        <v>5680</v>
      </c>
      <c r="AA119" s="600">
        <f ca="1">IFERROR(IF(INDEX('Coverage Indicators - Section D'!G$50:G$261,MATCH('Print View'!$AV119,'Coverage Indicators - Section D'!$I$50:$I$261,0))&lt;&gt;0,INDEX('Coverage Indicators - Section D'!G$50:G$261,MATCH('Print View'!$AV119,'Coverage Indicators - Section D'!$I$50:$I$261,0)),""),"")</f>
        <v>79.966211459946507</v>
      </c>
      <c r="AB119" s="601" t="str">
        <f ca="1">IFERROR(IF(INDEX('Coverage Indicators - Section D'!H$50:H$261,MATCH('Print View'!$AV119,'Coverage Indicators - Section D'!$I$50:$I$261,0))&lt;&gt;0,INDEX('Coverage Indicators - Section D'!H$50:H$261,MATCH('Print View'!$AV119,'Coverage Indicators - Section D'!$I$50:$I$261,0)),""),"")</f>
        <v/>
      </c>
      <c r="AC119" s="252" t="str">
        <f ca="1">IFERROR(IF(INDEX('Coverage Indicators - Section D'!E$50:E$261,MATCH('Print View'!$AW119,'Coverage Indicators - Section D'!$I$50:$I$261,0))&lt;&gt;0,INDEX('Coverage Indicators - Section D'!E$50:E$261,MATCH('Print View'!$AW119,'Coverage Indicators - Section D'!$I$50:$I$261,0)),""),"")</f>
        <v/>
      </c>
      <c r="AD119" s="600" t="str">
        <f ca="1">IFERROR(IF(INDEX('Coverage Indicators - Section D'!G$50:G$261,MATCH('Print View'!$AW119,'Coverage Indicators - Section D'!$I$50:$I$261,0))&lt;&gt;0,INDEX('Coverage Indicators - Section D'!G$50:G$261,MATCH('Print View'!$AW119,'Coverage Indicators - Section D'!$I$50:$I$261,0)),""),"")</f>
        <v/>
      </c>
      <c r="AE119" s="601" t="str">
        <f ca="1">IFERROR(IF(INDEX('Coverage Indicators - Section D'!H$50:H$261,MATCH('Print View'!$AW119,'Coverage Indicators - Section D'!$I$50:$I$261,0))&lt;&gt;0,INDEX('Coverage Indicators - Section D'!H$50:H$261,MATCH('Print View'!$AW119,'Coverage Indicators - Section D'!$I$50:$I$261,0)),""),"")</f>
        <v/>
      </c>
      <c r="AF119" s="252" t="str">
        <f ca="1">IFERROR(IF(INDEX('Coverage Indicators - Section D'!E$50:E$261,MATCH('Print View'!$AX119,'Coverage Indicators - Section D'!$I$50:$I$261,0))&lt;&gt;0,INDEX('Coverage Indicators - Section D'!E$50:E$261,MATCH('Print View'!$AX119,'Coverage Indicators - Section D'!$I$50:$I$261,0)),""),"")</f>
        <v/>
      </c>
      <c r="AG119" s="600" t="str">
        <f ca="1">IFERROR(IF(INDEX('Coverage Indicators - Section D'!G$50:G$261,MATCH('Print View'!$AX119,'Coverage Indicators - Section D'!$I$50:$I$261,0))&lt;&gt;0,INDEX('Coverage Indicators - Section D'!G$50:G$261,MATCH('Print View'!$AX119,'Coverage Indicators - Section D'!$I$50:$I$261,0)),""),"")</f>
        <v/>
      </c>
      <c r="AH119" s="601" t="str">
        <f ca="1">IFERROR(IF(INDEX('Coverage Indicators - Section D'!H$50:H$261,MATCH('Print View'!$AX119,'Coverage Indicators - Section D'!$I$50:$I$261,0))&lt;&gt;0,INDEX('Coverage Indicators - Section D'!H$50:H$261,MATCH('Print View'!$AX119,'Coverage Indicators - Section D'!$I$50:$I$261,0)),""),"")</f>
        <v/>
      </c>
      <c r="AI119" s="252" t="str">
        <f ca="1">IFERROR(IF(INDEX('Coverage Indicators - Section D'!E$50:E$261,MATCH('Print View'!$AY119,'Coverage Indicators - Section D'!$I$50:$I$261,0))&lt;&gt;0,INDEX('Coverage Indicators - Section D'!E$50:E$261,MATCH('Print View'!$AY119,'Coverage Indicators - Section D'!$I$50:$I$261,0)),""),"")</f>
        <v/>
      </c>
      <c r="AJ119" s="600" t="str">
        <f ca="1">IFERROR(IF(INDEX('Coverage Indicators - Section D'!G$50:G$261,MATCH('Print View'!$AY119,'Coverage Indicators - Section D'!$I$50:$I$261,0))&lt;&gt;0,INDEX('Coverage Indicators - Section D'!G$50:G$261,MATCH('Print View'!$AY119,'Coverage Indicators - Section D'!$I$50:$I$261,0)),""),"")</f>
        <v/>
      </c>
      <c r="AK119" s="601" t="str">
        <f ca="1">IFERROR(IF(INDEX('Coverage Indicators - Section D'!H$50:H$261,MATCH('Print View'!$AY119,'Coverage Indicators - Section D'!$I$50:$I$261,0))&lt;&gt;0,INDEX('Coverage Indicators - Section D'!H$50:H$261,MATCH('Print View'!$AY119,'Coverage Indicators - Section D'!$I$50:$I$261,0)),""),"")</f>
        <v/>
      </c>
      <c r="AL119" s="323"/>
      <c r="AM119" s="694" t="str">
        <f>IFERROR(IF(INDEX('Coverage Indicators - Section D'!W$10:W$46,MATCH('Print View'!$A119,'Coverage Indicators - Section D'!$A$10:$A$46,0))&lt;&gt;0,INDEX('Coverage Indicators - Section D'!W$10:W$46,MATCH('Print View'!$A119,'Coverage Indicators - Section D'!$A$10:$A$46,0)),""),"")</f>
        <v xml:space="preserve"> The target is non-cumulative and actual. The numerator represents the actual numbers reached and reported via programme reports. The indicator is in line with the National HIV M&amp;E Plan for 2017-2021 which is currently under approval procedure by the Government Office. It measures a percentage of SWs with IBBS as the source and routine reporting through the the programme reports, whereas in the PF it is through routine reporting. Numerator: Number of sex workers who have received the minimum package of HIV prevention services which includes: distribution of IEC materials and/or information sessions can be conducted, health products (condoms) and linkage to HIV and/or STI testing.  Denominator: Estimated number of sex workers according to the 2013 size estimation survey.  Source of data is the program report based on MIS database. In view of unfavorable environment for preventive programs caused by mass police raids, this indicator may be particularly difficult to reach. The discriminatory enforcement of laws such as those on “petty hooliganism” continues against sex workers, amounting to a de facto  criminalisation of sex work. NGO’s reaching SW population with prevention services are already experiencing challenges reaching regular clients, and tremendous difficulties in attracting new clients. If this situation persists, the targets are unlikely to be reached. </v>
      </c>
      <c r="AN119" s="310"/>
      <c r="AO119" s="589"/>
      <c r="AP119" s="590"/>
      <c r="AQ119" s="590"/>
      <c r="AR119" s="610" t="str">
        <f ca="1">CONCATENATE($A119,N$117)</f>
        <v>11-Jul-18 to 31-Dec-18</v>
      </c>
      <c r="AS119" s="608" t="str">
        <f ca="1">CONCATENATE($A119,Q$117)</f>
        <v>11-Jan-19 to 30-Jun-19</v>
      </c>
      <c r="AT119" s="608" t="str">
        <f ca="1">CONCATENATE($A119,T$117)</f>
        <v>11-Jul-19 to 31-Dec-19</v>
      </c>
      <c r="AU119" s="608" t="str">
        <f ca="1">CONCATENATE($A119,W$117)</f>
        <v>11-Jan-20 to 30-Jun-20</v>
      </c>
      <c r="AV119" s="608" t="str">
        <f ca="1">CONCATENATE($A119,Z$117)</f>
        <v>11-Jul-20 to 31-Dec-20</v>
      </c>
      <c r="AW119" s="608" t="str">
        <f ca="1">CONCATENATE($A119,AC$117)</f>
        <v>11-Jan-21 to 30-Jun-21</v>
      </c>
      <c r="AX119" s="608" t="str">
        <f>CONCATENATE($A119,AF$117)</f>
        <v xml:space="preserve">1 to </v>
      </c>
      <c r="AY119" s="608" t="str">
        <f>CONCATENATE($A119,AI$117)</f>
        <v xml:space="preserve">1 to </v>
      </c>
      <c r="AZ119" s="343"/>
      <c r="BA119" s="343"/>
    </row>
    <row r="120" spans="1:53" s="228" customFormat="1" ht="28.5" x14ac:dyDescent="0.25">
      <c r="A120" s="693"/>
      <c r="B120" s="601"/>
      <c r="C120" s="601"/>
      <c r="D120" s="601"/>
      <c r="E120" s="251">
        <f>IFERROR(IF(INDEX('Coverage Indicators - Section D'!F$10:F$46,MATCH('Print View'!$A119,'Coverage Indicators - Section D'!$A$10:$A$46,0))&lt;&gt;0,INDEX('Coverage Indicators - Section D'!F$10:F$46,MATCH('Print View'!$A119,'Coverage Indicators - Section D'!$A$10:$A$46,0)),""),"")</f>
        <v>7103</v>
      </c>
      <c r="F120" s="600"/>
      <c r="G120" s="600"/>
      <c r="H120" s="601"/>
      <c r="I120" s="601"/>
      <c r="J120" s="601"/>
      <c r="K120" s="601"/>
      <c r="L120" s="251" t="str">
        <f>IFERROR(IF(INDEX('Coverage Indicators - Section D'!U$10:U$46,MATCH('Print View'!$A119,'Coverage Indicators - Section D'!$A$10:$A$46,0))&lt;&gt;0,INDEX('Coverage Indicators - Section D'!U$10:U$46,MATCH('Print View'!$A119,'Coverage Indicators - Section D'!$A$10:$A$46,0)),""),"")</f>
        <v>Sub-National</v>
      </c>
      <c r="M120" s="601"/>
      <c r="N120" s="251">
        <f ca="1">IFERROR(IF(INDEX('Coverage Indicators - Section D'!F$50:F$261,MATCH('Print View'!$AR119,'Coverage Indicators - Section D'!$I$50:$I$261,0))&lt;&gt;0,INDEX('Coverage Indicators - Section D'!F$50:F$261,MATCH('Print View'!$AR119,'Coverage Indicators - Section D'!$I$50:$I$261,0)),""),"")</f>
        <v>7103</v>
      </c>
      <c r="O120" s="600"/>
      <c r="P120" s="601"/>
      <c r="Q120" s="251">
        <f ca="1">IFERROR(IF(INDEX('Coverage Indicators - Section D'!F$50:F$261,MATCH('Print View'!$AS119,'Coverage Indicators - Section D'!$I$50:$I$261,0))&lt;&gt;0,INDEX('Coverage Indicators - Section D'!F$50:F$261,MATCH('Print View'!$AS119,'Coverage Indicators - Section D'!$I$50:$I$261,0)),""),"")</f>
        <v>7103</v>
      </c>
      <c r="R120" s="600"/>
      <c r="S120" s="601"/>
      <c r="T120" s="251">
        <f ca="1">IFERROR(IF(INDEX('Coverage Indicators - Section D'!F$50:F$261,MATCH('Print View'!$AT119,'Coverage Indicators - Section D'!$I$50:$I$261,0))&lt;&gt;0,INDEX('Coverage Indicators - Section D'!F$50:F$261,MATCH('Print View'!$AT119,'Coverage Indicators - Section D'!$I$50:$I$261,0)),""),"")</f>
        <v>7103</v>
      </c>
      <c r="U120" s="600"/>
      <c r="V120" s="601"/>
      <c r="W120" s="251">
        <f ca="1">IFERROR(IF(INDEX('Coverage Indicators - Section D'!F$50:F$261,MATCH('Print View'!$AU119,'Coverage Indicators - Section D'!$I$50:$I$261,0))&lt;&gt;0,INDEX('Coverage Indicators - Section D'!F$50:F$261,MATCH('Print View'!$AU119,'Coverage Indicators - Section D'!$I$50:$I$261,0)),""),"")</f>
        <v>7103</v>
      </c>
      <c r="X120" s="600"/>
      <c r="Y120" s="601"/>
      <c r="Z120" s="251">
        <f ca="1">IFERROR(IF(INDEX('Coverage Indicators - Section D'!F$50:F$261,MATCH('Print View'!$AV119,'Coverage Indicators - Section D'!$I$50:$I$261,0))&lt;&gt;0,INDEX('Coverage Indicators - Section D'!F$50:F$261,MATCH('Print View'!$AV119,'Coverage Indicators - Section D'!$I$50:$I$261,0)),""),"")</f>
        <v>7103</v>
      </c>
      <c r="AA120" s="600"/>
      <c r="AB120" s="601"/>
      <c r="AC120" s="251" t="str">
        <f ca="1">IFERROR(IF(INDEX('Coverage Indicators - Section D'!F$50:F$261,MATCH('Print View'!$AW119,'Coverage Indicators - Section D'!$I$50:$I$261,0))&lt;&gt;0,INDEX('Coverage Indicators - Section D'!F$50:F$261,MATCH('Print View'!$AW119,'Coverage Indicators - Section D'!$I$50:$I$261,0)),""),"")</f>
        <v/>
      </c>
      <c r="AD120" s="600"/>
      <c r="AE120" s="601"/>
      <c r="AF120" s="251" t="str">
        <f ca="1">IFERROR(IF(INDEX('Coverage Indicators - Section D'!F$50:F$261,MATCH('Print View'!$AX119,'Coverage Indicators - Section D'!$I$50:$I$261,0))&lt;&gt;0,INDEX('Coverage Indicators - Section D'!F$50:F$261,MATCH('Print View'!$AX119,'Coverage Indicators - Section D'!$I$50:$I$261,0)),""),"")</f>
        <v/>
      </c>
      <c r="AG120" s="600"/>
      <c r="AH120" s="601"/>
      <c r="AI120" s="251" t="str">
        <f ca="1">IFERROR(IF(INDEX('Coverage Indicators - Section D'!F$50:F$261,MATCH('Print View'!$AY119,'Coverage Indicators - Section D'!$I$50:$I$261,0))&lt;&gt;0,INDEX('Coverage Indicators - Section D'!F$50:F$261,MATCH('Print View'!$AY119,'Coverage Indicators - Section D'!$I$50:$I$261,0)),""),"")</f>
        <v/>
      </c>
      <c r="AJ120" s="600"/>
      <c r="AK120" s="601"/>
      <c r="AL120" s="323"/>
      <c r="AM120" s="694"/>
      <c r="AN120" s="310"/>
      <c r="AO120" s="589"/>
      <c r="AP120" s="590"/>
      <c r="AQ120" s="590"/>
      <c r="AR120" s="610"/>
      <c r="AS120" s="608"/>
      <c r="AT120" s="608"/>
      <c r="AU120" s="608"/>
      <c r="AV120" s="608"/>
      <c r="AW120" s="608"/>
      <c r="AX120" s="608"/>
      <c r="AY120" s="608"/>
      <c r="AZ120" s="343"/>
      <c r="BA120" s="343"/>
    </row>
    <row r="121" spans="1:53" s="228" customFormat="1" ht="28.5" x14ac:dyDescent="0.25">
      <c r="A121" s="696">
        <v>2</v>
      </c>
      <c r="B121" s="603" t="str">
        <f>IFERROR(IF(INDEX('Coverage Indicators - Section D'!B$10:B$46,MATCH('Print View'!$A121,'Coverage Indicators - Section D'!$A$10:$A$46,0))&lt;&gt;0,INDEX('Coverage Indicators - Section D'!B$10:B$46,MATCH('Print View'!$A121,'Coverage Indicators - Section D'!$A$10:$A$46,0)),""),"")</f>
        <v>Comprehensive prevention programs for sex workers and their clients</v>
      </c>
      <c r="C121" s="603" t="str">
        <f>IFERROR(IF(INDEX('Coverage Indicators - Section D'!C$10:C$46,MATCH('Print View'!$A121,'Coverage Indicators - Section D'!$A$10:$A$46,0))&lt;&gt;0,INDEX('Coverage Indicators - Section D'!C$10:C$46,MATCH('Print View'!$A121,'Coverage Indicators - Section D'!$A$10:$A$46,0)),""),"")</f>
        <v>KP-3c(M): Percentage of sex workers that have received an HIV test during the reporting period and know their results</v>
      </c>
      <c r="D121" s="603" t="str">
        <f>IFERROR(IF(INDEX('Coverage Indicators - Section D'!D$10:D$46,MATCH('Print View'!$A121,'Coverage Indicators - Section D'!$A$10:$A$46,0))&lt;&gt;0,INDEX('Coverage Indicators - Section D'!D$10:D$46,MATCH('Print View'!$A121,'Coverage Indicators - Section D'!$A$10:$A$46,0)),""),"")</f>
        <v/>
      </c>
      <c r="E121" s="273">
        <f>IFERROR(IF(INDEX('Coverage Indicators - Section D'!E$10:E$46,MATCH('Print View'!$A121,'Coverage Indicators - Section D'!$A$10:$A$46,0))&lt;&gt;0,INDEX('Coverage Indicators - Section D'!E$10:E$46,MATCH('Print View'!$A121,'Coverage Indicators - Section D'!$A$10:$A$46,0)),""),"")</f>
        <v>1097</v>
      </c>
      <c r="F121" s="602">
        <f>IFERROR(IF(INDEX('Coverage Indicators - Section D'!G$10:G$46,MATCH('Print View'!$A121,'Coverage Indicators - Section D'!$A$10:$A$46,0))&lt;&gt;0,INDEX('Coverage Indicators - Section D'!G$10:G$46,MATCH('Print View'!$A121,'Coverage Indicators - Section D'!$A$10:$A$46,0)),""),"")</f>
        <v>15.4</v>
      </c>
      <c r="G121" s="602" t="str">
        <f>IFERROR(IF(INDEX('Coverage Indicators - Section D'!H$10:H$46,MATCH('Print View'!$A121,'Coverage Indicators - Section D'!$A$10:$A$46,0))&lt;&gt;0,INDEX('Coverage Indicators - Section D'!H$10:H$46,MATCH('Print View'!$A121,'Coverage Indicators - Section D'!$A$10:$A$46,0)),""),"")</f>
        <v>2016</v>
      </c>
      <c r="H121" s="603" t="str">
        <f>IFERROR(IF(INDEX('Coverage Indicators - Section D'!P$10:P$46,MATCH('Print View'!$A121,'Coverage Indicators - Section D'!$A$10:$A$46,0))&lt;&gt;0,INDEX('Coverage Indicators - Section D'!P$10:P$46,MATCH('Print View'!$A121,'Coverage Indicators - Section D'!$A$10:$A$46,0)),""),"")</f>
        <v>Administrative records</v>
      </c>
      <c r="I121" s="603" t="str">
        <f>IFERROR(IF(INDEX('Coverage Indicators - Section D'!Q$10:Q$46,MATCH('Print View'!$A121,'Coverage Indicators - Section D'!$A$10:$A$46,0))&lt;&gt;0,INDEX('Coverage Indicators - Section D'!Q$10:Q$46,MATCH('Print View'!$A121,'Coverage Indicators - Section D'!$A$10:$A$46,0)),""),"")</f>
        <v/>
      </c>
      <c r="J121" s="603" t="str">
        <f>IFERROR(IF(INDEX('Coverage Indicators - Section D'!R$10:R$46,MATCH('Print View'!$A121,'Coverage Indicators - Section D'!$A$10:$A$46,0))&lt;&gt;0,INDEX('Coverage Indicators - Section D'!R$10:R$46,MATCH('Print View'!$A121,'Coverage Indicators - Section D'!$A$10:$A$46,0)),""),"")</f>
        <v/>
      </c>
      <c r="K121" s="603" t="str">
        <f>IFERROR(IF(INDEX('Coverage Indicators - Section D'!S$10:S$46,MATCH('Print View'!$A121,'Coverage Indicators - Section D'!$A$10:$A$46,0))&lt;&gt;0,INDEX('Coverage Indicators - Section D'!S$10:S$46,MATCH('Print View'!$A121,'Coverage Indicators - Section D'!$A$10:$A$46,0)),""),"")</f>
        <v/>
      </c>
      <c r="L121" s="273" t="str">
        <f>IFERROR(IF(INDEX('Coverage Indicators - Section D'!T$10:T$46,MATCH('Print View'!$A121,'Coverage Indicators - Section D'!$A$10:$A$46,0))&lt;&gt;0,INDEX('Coverage Indicators - Section D'!T$10:T$46,MATCH('Print View'!$A121,'Coverage Indicators - Section D'!$A$10:$A$46,0)),""),"")</f>
        <v>Kyrgyzstan</v>
      </c>
      <c r="M121" s="603" t="str">
        <f>IFERROR(IF(INDEX('Coverage Indicators - Section D'!V$10:V$46,MATCH('Print View'!$A121,'Coverage Indicators - Section D'!$A$10:$A$46,0))&lt;&gt;0,INDEX('Coverage Indicators - Section D'!V$10:V$46,MATCH('Print View'!$A121,'Coverage Indicators - Section D'!$A$10:$A$46,0)),""),"")</f>
        <v>N-Non-cumulative</v>
      </c>
      <c r="N121" s="273">
        <f ca="1">IFERROR(IF(INDEX('Coverage Indicators - Section D'!E$50:E$261,MATCH('Print View'!$AR121,'Coverage Indicators - Section D'!$I$50:$I$261,0))&lt;&gt;0,INDEX('Coverage Indicators - Section D'!E$50:E$261,MATCH('Print View'!$AR121,'Coverage Indicators - Section D'!$I$50:$I$261,0)),""),"")</f>
        <v>2237</v>
      </c>
      <c r="O121" s="602">
        <f ca="1">IFERROR(IF(INDEX('Coverage Indicators - Section D'!G$50:G$261,MATCH('Print View'!$AR121,'Coverage Indicators - Section D'!$I$50:$I$261,0))&lt;&gt;0,INDEX('Coverage Indicators - Section D'!G$50:G$261,MATCH('Print View'!$AR121,'Coverage Indicators - Section D'!$I$50:$I$261,0)),""),"")</f>
        <v>31.493735041531746</v>
      </c>
      <c r="P121" s="603" t="str">
        <f ca="1">IFERROR(IF(INDEX('Coverage Indicators - Section D'!H$50:H$261,MATCH('Print View'!$AR121,'Coverage Indicators - Section D'!$I$50:$I$261,0))&lt;&gt;0,INDEX('Coverage Indicators - Section D'!H$50:H$261,MATCH('Print View'!$AR121,'Coverage Indicators - Section D'!$I$50:$I$261,0)),""),"")</f>
        <v/>
      </c>
      <c r="Q121" s="273">
        <f ca="1">IFERROR(IF(INDEX('Coverage Indicators - Section D'!E$50:E$261,MATCH('Print View'!$AS121,'Coverage Indicators - Section D'!$I$50:$I$261,0))&lt;&gt;0,INDEX('Coverage Indicators - Section D'!E$50:E$261,MATCH('Print View'!$AS121,'Coverage Indicators - Section D'!$I$50:$I$261,0)),""),"")</f>
        <v>2395</v>
      </c>
      <c r="R121" s="602">
        <f ca="1">IFERROR(IF(INDEX('Coverage Indicators - Section D'!G$50:G$261,MATCH('Print View'!$AS121,'Coverage Indicators - Section D'!$I$50:$I$261,0))&lt;&gt;0,INDEX('Coverage Indicators - Section D'!G$50:G$261,MATCH('Print View'!$AS121,'Coverage Indicators - Section D'!$I$50:$I$261,0)),""),"")</f>
        <v>33.718147261720397</v>
      </c>
      <c r="S121" s="603" t="str">
        <f ca="1">IFERROR(IF(INDEX('Coverage Indicators - Section D'!H$50:H$261,MATCH('Print View'!$AS121,'Coverage Indicators - Section D'!$I$50:$I$261,0))&lt;&gt;0,INDEX('Coverage Indicators - Section D'!H$50:H$261,MATCH('Print View'!$AS121,'Coverage Indicators - Section D'!$I$50:$I$261,0)),""),"")</f>
        <v/>
      </c>
      <c r="T121" s="273">
        <f ca="1">IFERROR(IF(INDEX('Coverage Indicators - Section D'!E$50:E$261,MATCH('Print View'!$AT121,'Coverage Indicators - Section D'!$I$50:$I$261,0))&lt;&gt;0,INDEX('Coverage Indicators - Section D'!E$50:E$261,MATCH('Print View'!$AT121,'Coverage Indicators - Section D'!$I$50:$I$261,0)),""),"")</f>
        <v>2395</v>
      </c>
      <c r="U121" s="602">
        <f ca="1">IFERROR(IF(INDEX('Coverage Indicators - Section D'!G$50:G$261,MATCH('Print View'!$AT121,'Coverage Indicators - Section D'!$I$50:$I$261,0))&lt;&gt;0,INDEX('Coverage Indicators - Section D'!G$50:G$261,MATCH('Print View'!$AT121,'Coverage Indicators - Section D'!$I$50:$I$261,0)),""),"")</f>
        <v>33.718147261720397</v>
      </c>
      <c r="V121" s="603" t="str">
        <f ca="1">IFERROR(IF(INDEX('Coverage Indicators - Section D'!H$50:H$261,MATCH('Print View'!$AT121,'Coverage Indicators - Section D'!$I$50:$I$261,0))&lt;&gt;0,INDEX('Coverage Indicators - Section D'!H$50:H$261,MATCH('Print View'!$AT121,'Coverage Indicators - Section D'!$I$50:$I$261,0)),""),"")</f>
        <v/>
      </c>
      <c r="W121" s="273">
        <f ca="1">IFERROR(IF(INDEX('Coverage Indicators - Section D'!E$50:E$261,MATCH('Print View'!$AU121,'Coverage Indicators - Section D'!$I$50:$I$261,0))&lt;&gt;0,INDEX('Coverage Indicators - Section D'!E$50:E$261,MATCH('Print View'!$AU121,'Coverage Indicators - Section D'!$I$50:$I$261,0)),""),"")</f>
        <v>2555</v>
      </c>
      <c r="X121" s="602">
        <f ca="1">IFERROR(IF(INDEX('Coverage Indicators - Section D'!G$50:G$261,MATCH('Print View'!$AU121,'Coverage Indicators - Section D'!$I$50:$I$261,0))&lt;&gt;0,INDEX('Coverage Indicators - Section D'!G$50:G$261,MATCH('Print View'!$AU121,'Coverage Indicators - Section D'!$I$50:$I$261,0)),""),"")</f>
        <v>35.970716598620299</v>
      </c>
      <c r="Y121" s="603" t="str">
        <f ca="1">IFERROR(IF(INDEX('Coverage Indicators - Section D'!H$50:H$261,MATCH('Print View'!$AU121,'Coverage Indicators - Section D'!$I$50:$I$261,0))&lt;&gt;0,INDEX('Coverage Indicators - Section D'!H$50:H$261,MATCH('Print View'!$AU121,'Coverage Indicators - Section D'!$I$50:$I$261,0)),""),"")</f>
        <v/>
      </c>
      <c r="Z121" s="273">
        <f ca="1">IFERROR(IF(INDEX('Coverage Indicators - Section D'!E$50:E$261,MATCH('Print View'!$AV121,'Coverage Indicators - Section D'!$I$50:$I$261,0))&lt;&gt;0,INDEX('Coverage Indicators - Section D'!E$50:E$261,MATCH('Print View'!$AV121,'Coverage Indicators - Section D'!$I$50:$I$261,0)),""),"")</f>
        <v>2555</v>
      </c>
      <c r="AA121" s="602">
        <f ca="1">IFERROR(IF(INDEX('Coverage Indicators - Section D'!G$50:G$261,MATCH('Print View'!$AV121,'Coverage Indicators - Section D'!$I$50:$I$261,0))&lt;&gt;0,INDEX('Coverage Indicators - Section D'!G$50:G$261,MATCH('Print View'!$AV121,'Coverage Indicators - Section D'!$I$50:$I$261,0)),""),"")</f>
        <v>35.970716598620299</v>
      </c>
      <c r="AB121" s="603" t="str">
        <f ca="1">IFERROR(IF(INDEX('Coverage Indicators - Section D'!H$50:H$261,MATCH('Print View'!$AV121,'Coverage Indicators - Section D'!$I$50:$I$261,0))&lt;&gt;0,INDEX('Coverage Indicators - Section D'!H$50:H$261,MATCH('Print View'!$AV121,'Coverage Indicators - Section D'!$I$50:$I$261,0)),""),"")</f>
        <v/>
      </c>
      <c r="AC121" s="273" t="str">
        <f ca="1">IFERROR(IF(INDEX('Coverage Indicators - Section D'!E$50:E$261,MATCH('Print View'!$AW121,'Coverage Indicators - Section D'!$I$50:$I$261,0))&lt;&gt;0,INDEX('Coverage Indicators - Section D'!E$50:E$261,MATCH('Print View'!$AW121,'Coverage Indicators - Section D'!$I$50:$I$261,0)),""),"")</f>
        <v/>
      </c>
      <c r="AD121" s="602" t="str">
        <f ca="1">IFERROR(IF(INDEX('Coverage Indicators - Section D'!G$50:G$261,MATCH('Print View'!$AW121,'Coverage Indicators - Section D'!$I$50:$I$261,0))&lt;&gt;0,INDEX('Coverage Indicators - Section D'!G$50:G$261,MATCH('Print View'!$AW121,'Coverage Indicators - Section D'!$I$50:$I$261,0)),""),"")</f>
        <v/>
      </c>
      <c r="AE121" s="603" t="str">
        <f ca="1">IFERROR(IF(INDEX('Coverage Indicators - Section D'!H$50:H$261,MATCH('Print View'!$AW121,'Coverage Indicators - Section D'!$I$50:$I$261,0))&lt;&gt;0,INDEX('Coverage Indicators - Section D'!H$50:H$261,MATCH('Print View'!$AW121,'Coverage Indicators - Section D'!$I$50:$I$261,0)),""),"")</f>
        <v/>
      </c>
      <c r="AF121" s="273" t="str">
        <f ca="1">IFERROR(IF(INDEX('Coverage Indicators - Section D'!E$50:E$261,MATCH('Print View'!$AX121,'Coverage Indicators - Section D'!$I$50:$I$261,0))&lt;&gt;0,INDEX('Coverage Indicators - Section D'!E$50:E$261,MATCH('Print View'!$AX121,'Coverage Indicators - Section D'!$I$50:$I$261,0)),""),"")</f>
        <v/>
      </c>
      <c r="AG121" s="602" t="str">
        <f ca="1">IFERROR(IF(INDEX('Coverage Indicators - Section D'!G$50:G$261,MATCH('Print View'!$AX121,'Coverage Indicators - Section D'!$I$50:$I$261,0))&lt;&gt;0,INDEX('Coverage Indicators - Section D'!G$50:G$261,MATCH('Print View'!$AX121,'Coverage Indicators - Section D'!$I$50:$I$261,0)),""),"")</f>
        <v/>
      </c>
      <c r="AH121" s="603" t="str">
        <f ca="1">IFERROR(IF(INDEX('Coverage Indicators - Section D'!H$50:H$261,MATCH('Print View'!$AX121,'Coverage Indicators - Section D'!$I$50:$I$261,0))&lt;&gt;0,INDEX('Coverage Indicators - Section D'!H$50:H$261,MATCH('Print View'!$AX121,'Coverage Indicators - Section D'!$I$50:$I$261,0)),""),"")</f>
        <v/>
      </c>
      <c r="AI121" s="273" t="str">
        <f ca="1">IFERROR(IF(INDEX('Coverage Indicators - Section D'!E$50:E$261,MATCH('Print View'!$AY121,'Coverage Indicators - Section D'!$I$50:$I$261,0))&lt;&gt;0,INDEX('Coverage Indicators - Section D'!E$50:E$261,MATCH('Print View'!$AY121,'Coverage Indicators - Section D'!$I$50:$I$261,0)),""),"")</f>
        <v/>
      </c>
      <c r="AJ121" s="602" t="str">
        <f ca="1">IFERROR(IF(INDEX('Coverage Indicators - Section D'!G$50:G$261,MATCH('Print View'!$AY121,'Coverage Indicators - Section D'!$I$50:$I$261,0))&lt;&gt;0,INDEX('Coverage Indicators - Section D'!G$50:G$261,MATCH('Print View'!$AY121,'Coverage Indicators - Section D'!$I$50:$I$261,0)),""),"")</f>
        <v/>
      </c>
      <c r="AK121" s="603" t="str">
        <f ca="1">IFERROR(IF(INDEX('Coverage Indicators - Section D'!H$50:H$261,MATCH('Print View'!$AY121,'Coverage Indicators - Section D'!$I$50:$I$261,0))&lt;&gt;0,INDEX('Coverage Indicators - Section D'!H$50:H$261,MATCH('Print View'!$AY121,'Coverage Indicators - Section D'!$I$50:$I$261,0)),""),"")</f>
        <v/>
      </c>
      <c r="AL121" s="323"/>
      <c r="AM121" s="695" t="str">
        <f>IFERROR(IF(INDEX('Coverage Indicators - Section D'!W$10:W$46,MATCH('Print View'!$A121,'Coverage Indicators - Section D'!$A$10:$A$46,0))&lt;&gt;0,INDEX('Coverage Indicators - Section D'!W$10:W$46,MATCH('Print View'!$A121,'Coverage Indicators - Section D'!$A$10:$A$46,0)),""),"")</f>
        <v xml:space="preserve">The indicator is in line with the National HIV M&amp;E Plan for 2017-2021 which is currently under approval procedure by the Government Office. It measures a percentage of SWs with IBBS as the source and routine reporting through the the programme reports, whereas in the PF it is through routine reporting. Routine reporting is expected to be timelier, allowing more frequent data flow and rapid timely verification.  Source for numerator is the program report data from NGOs, denominator is the estimated number of SWs based on size estimation survey 2013 . The indicator measures the number of people tested, but not the tests conducted. The targets represent the NGO reports on pre and post counseling of those who received the test at AIDS centers' laboratories as well as saliva based express testing. Separate data on express testing and by ELISA tests will provided in the comment section in each reporting period. Within the framework of GF grant implementation, 90% of coverage will be tested for HIV annually and will know their results. Overall in 2018- 1755,  2019- 1755, 2020- 1755 SWs will be tested annually, this means that each year out of coverage 90% will be tested and know their results. In view of unfavorable environment for preventive programs caused by mass police raids, this indicator may be particularly difficult to reach. The discriminatory enforcement of laws such as those on “petty hooliganism” continues against sex workers, amounting to a de facto  criminalisation of sex work. NGO’s reaching SW population with prevention services are already experiencing challenges reaching regular clients, and tremendous difficulties in attracting new clients. If this situation persists, the targets are unlikely to be reached. </v>
      </c>
      <c r="AN121" s="310"/>
      <c r="AO121" s="587"/>
      <c r="AP121" s="588"/>
      <c r="AQ121" s="588"/>
      <c r="AR121" s="610" t="str">
        <f t="shared" ref="AR121" ca="1" si="140">CONCATENATE($A121,N$117)</f>
        <v>21-Jul-18 to 31-Dec-18</v>
      </c>
      <c r="AS121" s="608" t="str">
        <f t="shared" ref="AS121" ca="1" si="141">CONCATENATE($A121,Q$117)</f>
        <v>21-Jan-19 to 30-Jun-19</v>
      </c>
      <c r="AT121" s="608" t="str">
        <f t="shared" ref="AT121" ca="1" si="142">CONCATENATE($A121,T$117)</f>
        <v>21-Jul-19 to 31-Dec-19</v>
      </c>
      <c r="AU121" s="608" t="str">
        <f t="shared" ref="AU121" ca="1" si="143">CONCATENATE($A121,W$117)</f>
        <v>21-Jan-20 to 30-Jun-20</v>
      </c>
      <c r="AV121" s="608" t="str">
        <f t="shared" ref="AV121" ca="1" si="144">CONCATENATE($A121,Z$117)</f>
        <v>21-Jul-20 to 31-Dec-20</v>
      </c>
      <c r="AW121" s="608" t="str">
        <f t="shared" ref="AW121" ca="1" si="145">CONCATENATE($A121,AC$117)</f>
        <v>21-Jan-21 to 30-Jun-21</v>
      </c>
      <c r="AX121" s="608" t="str">
        <f t="shared" ref="AX121" si="146">CONCATENATE($A121,AF$117)</f>
        <v xml:space="preserve">2 to </v>
      </c>
      <c r="AY121" s="608" t="str">
        <f t="shared" ref="AY121" si="147">CONCATENATE($A121,AI$117)</f>
        <v xml:space="preserve">2 to </v>
      </c>
      <c r="AZ121" s="343"/>
      <c r="BA121" s="343"/>
    </row>
    <row r="122" spans="1:53" s="228" customFormat="1" ht="28.5" x14ac:dyDescent="0.25">
      <c r="A122" s="696"/>
      <c r="B122" s="603"/>
      <c r="C122" s="603"/>
      <c r="D122" s="603"/>
      <c r="E122" s="274">
        <f>IFERROR(IF(INDEX('Coverage Indicators - Section D'!F$10:F$46,MATCH('Print View'!$A121,'Coverage Indicators - Section D'!$A$10:$A$46,0))&lt;&gt;0,INDEX('Coverage Indicators - Section D'!F$10:F$46,MATCH('Print View'!$A121,'Coverage Indicators - Section D'!$A$10:$A$46,0)),""),"")</f>
        <v>7103</v>
      </c>
      <c r="F122" s="602"/>
      <c r="G122" s="602"/>
      <c r="H122" s="603"/>
      <c r="I122" s="603"/>
      <c r="J122" s="603"/>
      <c r="K122" s="603"/>
      <c r="L122" s="274" t="str">
        <f>IFERROR(IF(INDEX('Coverage Indicators - Section D'!U$10:U$46,MATCH('Print View'!$A121,'Coverage Indicators - Section D'!$A$10:$A$46,0))&lt;&gt;0,INDEX('Coverage Indicators - Section D'!U$10:U$46,MATCH('Print View'!$A121,'Coverage Indicators - Section D'!$A$10:$A$46,0)),""),"")</f>
        <v>Sub-National</v>
      </c>
      <c r="M122" s="603"/>
      <c r="N122" s="274">
        <f ca="1">IFERROR(IF(INDEX('Coverage Indicators - Section D'!F$50:F$261,MATCH('Print View'!$AR121,'Coverage Indicators - Section D'!$I$50:$I$261,0))&lt;&gt;0,INDEX('Coverage Indicators - Section D'!F$50:F$261,MATCH('Print View'!$AR121,'Coverage Indicators - Section D'!$I$50:$I$261,0)),""),"")</f>
        <v>7103</v>
      </c>
      <c r="O122" s="602"/>
      <c r="P122" s="603"/>
      <c r="Q122" s="274">
        <f ca="1">IFERROR(IF(INDEX('Coverage Indicators - Section D'!F$50:F$261,MATCH('Print View'!$AS121,'Coverage Indicators - Section D'!$I$50:$I$261,0))&lt;&gt;0,INDEX('Coverage Indicators - Section D'!F$50:F$261,MATCH('Print View'!$AS121,'Coverage Indicators - Section D'!$I$50:$I$261,0)),""),"")</f>
        <v>7103</v>
      </c>
      <c r="R122" s="602"/>
      <c r="S122" s="603"/>
      <c r="T122" s="274">
        <f ca="1">IFERROR(IF(INDEX('Coverage Indicators - Section D'!F$50:F$261,MATCH('Print View'!$AT121,'Coverage Indicators - Section D'!$I$50:$I$261,0))&lt;&gt;0,INDEX('Coverage Indicators - Section D'!F$50:F$261,MATCH('Print View'!$AT121,'Coverage Indicators - Section D'!$I$50:$I$261,0)),""),"")</f>
        <v>7103</v>
      </c>
      <c r="U122" s="602"/>
      <c r="V122" s="603"/>
      <c r="W122" s="274">
        <f ca="1">IFERROR(IF(INDEX('Coverage Indicators - Section D'!F$50:F$261,MATCH('Print View'!$AU121,'Coverage Indicators - Section D'!$I$50:$I$261,0))&lt;&gt;0,INDEX('Coverage Indicators - Section D'!F$50:F$261,MATCH('Print View'!$AU121,'Coverage Indicators - Section D'!$I$50:$I$261,0)),""),"")</f>
        <v>7103</v>
      </c>
      <c r="X122" s="602"/>
      <c r="Y122" s="603"/>
      <c r="Z122" s="274">
        <f ca="1">IFERROR(IF(INDEX('Coverage Indicators - Section D'!F$50:F$261,MATCH('Print View'!$AV121,'Coverage Indicators - Section D'!$I$50:$I$261,0))&lt;&gt;0,INDEX('Coverage Indicators - Section D'!F$50:F$261,MATCH('Print View'!$AV121,'Coverage Indicators - Section D'!$I$50:$I$261,0)),""),"")</f>
        <v>7103</v>
      </c>
      <c r="AA122" s="602"/>
      <c r="AB122" s="603"/>
      <c r="AC122" s="274" t="str">
        <f ca="1">IFERROR(IF(INDEX('Coverage Indicators - Section D'!F$50:F$261,MATCH('Print View'!$AW121,'Coverage Indicators - Section D'!$I$50:$I$261,0))&lt;&gt;0,INDEX('Coverage Indicators - Section D'!F$50:F$261,MATCH('Print View'!$AW121,'Coverage Indicators - Section D'!$I$50:$I$261,0)),""),"")</f>
        <v/>
      </c>
      <c r="AD122" s="602"/>
      <c r="AE122" s="603"/>
      <c r="AF122" s="274" t="str">
        <f ca="1">IFERROR(IF(INDEX('Coverage Indicators - Section D'!F$50:F$261,MATCH('Print View'!$AX121,'Coverage Indicators - Section D'!$I$50:$I$261,0))&lt;&gt;0,INDEX('Coverage Indicators - Section D'!F$50:F$261,MATCH('Print View'!$AX121,'Coverage Indicators - Section D'!$I$50:$I$261,0)),""),"")</f>
        <v/>
      </c>
      <c r="AG122" s="602"/>
      <c r="AH122" s="603"/>
      <c r="AI122" s="274" t="str">
        <f ca="1">IFERROR(IF(INDEX('Coverage Indicators - Section D'!F$50:F$261,MATCH('Print View'!$AY121,'Coverage Indicators - Section D'!$I$50:$I$261,0))&lt;&gt;0,INDEX('Coverage Indicators - Section D'!F$50:F$261,MATCH('Print View'!$AY121,'Coverage Indicators - Section D'!$I$50:$I$261,0)),""),"")</f>
        <v/>
      </c>
      <c r="AJ122" s="602"/>
      <c r="AK122" s="603"/>
      <c r="AL122" s="323"/>
      <c r="AM122" s="695"/>
      <c r="AN122" s="310"/>
      <c r="AO122" s="587"/>
      <c r="AP122" s="588"/>
      <c r="AQ122" s="588"/>
      <c r="AR122" s="610"/>
      <c r="AS122" s="608"/>
      <c r="AT122" s="608"/>
      <c r="AU122" s="608"/>
      <c r="AV122" s="608"/>
      <c r="AW122" s="608"/>
      <c r="AX122" s="608"/>
      <c r="AY122" s="608"/>
      <c r="AZ122" s="343"/>
      <c r="BA122" s="343"/>
    </row>
    <row r="123" spans="1:53" s="228" customFormat="1" ht="28.5" x14ac:dyDescent="0.25">
      <c r="A123" s="693">
        <v>3</v>
      </c>
      <c r="B123" s="601" t="str">
        <f>IFERROR(IF(INDEX('Coverage Indicators - Section D'!B$10:B$46,MATCH('Print View'!$A123,'Coverage Indicators - Section D'!$A$10:$A$46,0))&lt;&gt;0,INDEX('Coverage Indicators - Section D'!B$10:B$46,MATCH('Print View'!$A123,'Coverage Indicators - Section D'!$A$10:$A$46,0)),""),"")</f>
        <v>Comprehensive prevention programs for MSM</v>
      </c>
      <c r="C123" s="601" t="str">
        <f>IFERROR(IF(INDEX('Coverage Indicators - Section D'!C$10:C$46,MATCH('Print View'!$A123,'Coverage Indicators - Section D'!$A$10:$A$46,0))&lt;&gt;0,INDEX('Coverage Indicators - Section D'!C$10:C$46,MATCH('Print View'!$A123,'Coverage Indicators - Section D'!$A$10:$A$46,0)),""),"")</f>
        <v>KP-1a(M): Percentage of men who have sex with men reached with HIV prevention programs - defined package of services</v>
      </c>
      <c r="D123" s="601" t="str">
        <f>IFERROR(IF(INDEX('Coverage Indicators - Section D'!D$10:D$46,MATCH('Print View'!$A123,'Coverage Indicators - Section D'!$A$10:$A$46,0))&lt;&gt;0,INDEX('Coverage Indicators - Section D'!D$10:D$46,MATCH('Print View'!$A123,'Coverage Indicators - Section D'!$A$10:$A$46,0)),""),"")</f>
        <v/>
      </c>
      <c r="E123" s="252">
        <f>IFERROR(IF(INDEX('Coverage Indicators - Section D'!E$10:E$46,MATCH('Print View'!$A123,'Coverage Indicators - Section D'!$A$10:$A$46,0))&lt;&gt;0,INDEX('Coverage Indicators - Section D'!E$10:E$46,MATCH('Print View'!$A123,'Coverage Indicators - Section D'!$A$10:$A$46,0)),""),"")</f>
        <v>3765</v>
      </c>
      <c r="F123" s="600">
        <f>IFERROR(IF(INDEX('Coverage Indicators - Section D'!G$10:G$46,MATCH('Print View'!$A123,'Coverage Indicators - Section D'!$A$10:$A$46,0))&lt;&gt;0,INDEX('Coverage Indicators - Section D'!G$10:G$46,MATCH('Print View'!$A123,'Coverage Indicators - Section D'!$A$10:$A$46,0)),""),"")</f>
        <v>32.200000000000003</v>
      </c>
      <c r="G123" s="600" t="str">
        <f>IFERROR(IF(INDEX('Coverage Indicators - Section D'!H$10:H$46,MATCH('Print View'!$A123,'Coverage Indicators - Section D'!$A$10:$A$46,0))&lt;&gt;0,INDEX('Coverage Indicators - Section D'!H$10:H$46,MATCH('Print View'!$A123,'Coverage Indicators - Section D'!$A$10:$A$46,0)),""),"")</f>
        <v>2016</v>
      </c>
      <c r="H123" s="601" t="str">
        <f>IFERROR(IF(INDEX('Coverage Indicators - Section D'!P$10:P$46,MATCH('Print View'!$A123,'Coverage Indicators - Section D'!$A$10:$A$46,0))&lt;&gt;0,INDEX('Coverage Indicators - Section D'!P$10:P$46,MATCH('Print View'!$A123,'Coverage Indicators - Section D'!$A$10:$A$46,0)),""),"")</f>
        <v>Administrative records</v>
      </c>
      <c r="I123" s="601" t="str">
        <f>IFERROR(IF(INDEX('Coverage Indicators - Section D'!Q$10:Q$46,MATCH('Print View'!$A123,'Coverage Indicators - Section D'!$A$10:$A$46,0))&lt;&gt;0,INDEX('Coverage Indicators - Section D'!Q$10:Q$46,MATCH('Print View'!$A123,'Coverage Indicators - Section D'!$A$10:$A$46,0)),""),"")</f>
        <v/>
      </c>
      <c r="J123" s="601" t="str">
        <f>IFERROR(IF(INDEX('Coverage Indicators - Section D'!R$10:R$46,MATCH('Print View'!$A123,'Coverage Indicators - Section D'!$A$10:$A$46,0))&lt;&gt;0,INDEX('Coverage Indicators - Section D'!R$10:R$46,MATCH('Print View'!$A123,'Coverage Indicators - Section D'!$A$10:$A$46,0)),""),"")</f>
        <v/>
      </c>
      <c r="K123" s="601" t="str">
        <f>IFERROR(IF(INDEX('Coverage Indicators - Section D'!S$10:S$46,MATCH('Print View'!$A123,'Coverage Indicators - Section D'!$A$10:$A$46,0))&lt;&gt;0,INDEX('Coverage Indicators - Section D'!S$10:S$46,MATCH('Print View'!$A123,'Coverage Indicators - Section D'!$A$10:$A$46,0)),""),"")</f>
        <v/>
      </c>
      <c r="L123" s="252" t="str">
        <f>IFERROR(IF(INDEX('Coverage Indicators - Section D'!T$10:T$46,MATCH('Print View'!$A123,'Coverage Indicators - Section D'!$A$10:$A$46,0))&lt;&gt;0,INDEX('Coverage Indicators - Section D'!T$10:T$46,MATCH('Print View'!$A123,'Coverage Indicators - Section D'!$A$10:$A$46,0)),""),"")</f>
        <v>Kyrgyzstan</v>
      </c>
      <c r="M123" s="601" t="str">
        <f>IFERROR(IF(INDEX('Coverage Indicators - Section D'!V$10:V$46,MATCH('Print View'!$A123,'Coverage Indicators - Section D'!$A$10:$A$46,0))&lt;&gt;0,INDEX('Coverage Indicators - Section D'!V$10:V$46,MATCH('Print View'!$A123,'Coverage Indicators - Section D'!$A$10:$A$46,0)),""),"")</f>
        <v>N-Non-cumulative</v>
      </c>
      <c r="N123" s="252">
        <f ca="1">IFERROR(IF(INDEX('Coverage Indicators - Section D'!E$50:E$261,MATCH('Print View'!$AR123,'Coverage Indicators - Section D'!$I$50:$I$261,0))&lt;&gt;0,INDEX('Coverage Indicators - Section D'!E$50:E$261,MATCH('Print View'!$AR123,'Coverage Indicators - Section D'!$I$50:$I$261,0)),""),"")</f>
        <v>6700</v>
      </c>
      <c r="O123" s="600">
        <f ca="1">IFERROR(IF(INDEX('Coverage Indicators - Section D'!G$50:G$261,MATCH('Print View'!$AR123,'Coverage Indicators - Section D'!$I$50:$I$261,0))&lt;&gt;0,INDEX('Coverage Indicators - Section D'!G$50:G$261,MATCH('Print View'!$AR123,'Coverage Indicators - Section D'!$I$50:$I$261,0)),""),"")</f>
        <v>57.304139582620593</v>
      </c>
      <c r="P123" s="601" t="str">
        <f ca="1">IFERROR(IF(INDEX('Coverage Indicators - Section D'!H$50:H$261,MATCH('Print View'!$AR123,'Coverage Indicators - Section D'!$I$50:$I$261,0))&lt;&gt;0,INDEX('Coverage Indicators - Section D'!H$50:H$261,MATCH('Print View'!$AR123,'Coverage Indicators - Section D'!$I$50:$I$261,0)),""),"")</f>
        <v/>
      </c>
      <c r="Q123" s="252">
        <f ca="1">IFERROR(IF(INDEX('Coverage Indicators - Section D'!E$50:E$261,MATCH('Print View'!$AS123,'Coverage Indicators - Section D'!$I$50:$I$261,0))&lt;&gt;0,INDEX('Coverage Indicators - Section D'!E$50:E$261,MATCH('Print View'!$AS123,'Coverage Indicators - Section D'!$I$50:$I$261,0)),""),"")</f>
        <v>7980</v>
      </c>
      <c r="R123" s="600">
        <f ca="1">IFERROR(IF(INDEX('Coverage Indicators - Section D'!G$50:G$261,MATCH('Print View'!$AS123,'Coverage Indicators - Section D'!$I$50:$I$261,0))&lt;&gt;0,INDEX('Coverage Indicators - Section D'!G$50:G$261,MATCH('Print View'!$AS123,'Coverage Indicators - Section D'!$I$50:$I$261,0)),""),"")</f>
        <v>68.251796099897362</v>
      </c>
      <c r="S123" s="601" t="str">
        <f ca="1">IFERROR(IF(INDEX('Coverage Indicators - Section D'!H$50:H$261,MATCH('Print View'!$AS123,'Coverage Indicators - Section D'!$I$50:$I$261,0))&lt;&gt;0,INDEX('Coverage Indicators - Section D'!H$50:H$261,MATCH('Print View'!$AS123,'Coverage Indicators - Section D'!$I$50:$I$261,0)),""),"")</f>
        <v/>
      </c>
      <c r="T123" s="252">
        <f ca="1">IFERROR(IF(INDEX('Coverage Indicators - Section D'!E$50:E$261,MATCH('Print View'!$AT123,'Coverage Indicators - Section D'!$I$50:$I$261,0))&lt;&gt;0,INDEX('Coverage Indicators - Section D'!E$50:E$261,MATCH('Print View'!$AT123,'Coverage Indicators - Section D'!$I$50:$I$261,0)),""),"")</f>
        <v>9260</v>
      </c>
      <c r="U123" s="600">
        <f ca="1">IFERROR(IF(INDEX('Coverage Indicators - Section D'!G$50:G$261,MATCH('Print View'!$AT123,'Coverage Indicators - Section D'!$I$50:$I$261,0))&lt;&gt;0,INDEX('Coverage Indicators - Section D'!G$50:G$261,MATCH('Print View'!$AT123,'Coverage Indicators - Section D'!$I$50:$I$261,0)),""),"")</f>
        <v>79.199452617174131</v>
      </c>
      <c r="V123" s="601" t="str">
        <f ca="1">IFERROR(IF(INDEX('Coverage Indicators - Section D'!H$50:H$261,MATCH('Print View'!$AT123,'Coverage Indicators - Section D'!$I$50:$I$261,0))&lt;&gt;0,INDEX('Coverage Indicators - Section D'!H$50:H$261,MATCH('Print View'!$AT123,'Coverage Indicators - Section D'!$I$50:$I$261,0)),""),"")</f>
        <v/>
      </c>
      <c r="W123" s="252">
        <f ca="1">IFERROR(IF(INDEX('Coverage Indicators - Section D'!E$50:E$261,MATCH('Print View'!$AU123,'Coverage Indicators - Section D'!$I$50:$I$261,0))&lt;&gt;0,INDEX('Coverage Indicators - Section D'!E$50:E$261,MATCH('Print View'!$AU123,'Coverage Indicators - Section D'!$I$50:$I$261,0)),""),"")</f>
        <v>10100</v>
      </c>
      <c r="X123" s="600">
        <f ca="1">IFERROR(IF(INDEX('Coverage Indicators - Section D'!G$50:G$261,MATCH('Print View'!$AU123,'Coverage Indicators - Section D'!$I$50:$I$261,0))&lt;&gt;0,INDEX('Coverage Indicators - Section D'!G$50:G$261,MATCH('Print View'!$AU123,'Coverage Indicators - Section D'!$I$50:$I$261,0)),""),"")</f>
        <v>86.383852206637016</v>
      </c>
      <c r="Y123" s="601" t="str">
        <f ca="1">IFERROR(IF(INDEX('Coverage Indicators - Section D'!H$50:H$261,MATCH('Print View'!$AU123,'Coverage Indicators - Section D'!$I$50:$I$261,0))&lt;&gt;0,INDEX('Coverage Indicators - Section D'!H$50:H$261,MATCH('Print View'!$AU123,'Coverage Indicators - Section D'!$I$50:$I$261,0)),""),"")</f>
        <v/>
      </c>
      <c r="Z123" s="252">
        <f ca="1">IFERROR(IF(INDEX('Coverage Indicators - Section D'!E$50:E$261,MATCH('Print View'!$AV123,'Coverage Indicators - Section D'!$I$50:$I$261,0))&lt;&gt;0,INDEX('Coverage Indicators - Section D'!E$50:E$261,MATCH('Print View'!$AV123,'Coverage Indicators - Section D'!$I$50:$I$261,0)),""),"")</f>
        <v>10940</v>
      </c>
      <c r="AA123" s="600">
        <f ca="1">IFERROR(IF(INDEX('Coverage Indicators - Section D'!G$50:G$261,MATCH('Print View'!$AV123,'Coverage Indicators - Section D'!$I$50:$I$261,0))&lt;&gt;0,INDEX('Coverage Indicators - Section D'!G$50:G$261,MATCH('Print View'!$AV123,'Coverage Indicators - Section D'!$I$50:$I$261,0)),""),"")</f>
        <v>93.568251796099901</v>
      </c>
      <c r="AB123" s="601" t="str">
        <f ca="1">IFERROR(IF(INDEX('Coverage Indicators - Section D'!H$50:H$261,MATCH('Print View'!$AV123,'Coverage Indicators - Section D'!$I$50:$I$261,0))&lt;&gt;0,INDEX('Coverage Indicators - Section D'!H$50:H$261,MATCH('Print View'!$AV123,'Coverage Indicators - Section D'!$I$50:$I$261,0)),""),"")</f>
        <v/>
      </c>
      <c r="AC123" s="252" t="str">
        <f ca="1">IFERROR(IF(INDEX('Coverage Indicators - Section D'!E$50:E$261,MATCH('Print View'!$AW123,'Coverage Indicators - Section D'!$I$50:$I$261,0))&lt;&gt;0,INDEX('Coverage Indicators - Section D'!E$50:E$261,MATCH('Print View'!$AW123,'Coverage Indicators - Section D'!$I$50:$I$261,0)),""),"")</f>
        <v/>
      </c>
      <c r="AD123" s="600" t="str">
        <f ca="1">IFERROR(IF(INDEX('Coverage Indicators - Section D'!G$50:G$261,MATCH('Print View'!$AW123,'Coverage Indicators - Section D'!$I$50:$I$261,0))&lt;&gt;0,INDEX('Coverage Indicators - Section D'!G$50:G$261,MATCH('Print View'!$AW123,'Coverage Indicators - Section D'!$I$50:$I$261,0)),""),"")</f>
        <v/>
      </c>
      <c r="AE123" s="601" t="str">
        <f ca="1">IFERROR(IF(INDEX('Coverage Indicators - Section D'!H$50:H$261,MATCH('Print View'!$AW123,'Coverage Indicators - Section D'!$I$50:$I$261,0))&lt;&gt;0,INDEX('Coverage Indicators - Section D'!H$50:H$261,MATCH('Print View'!$AW123,'Coverage Indicators - Section D'!$I$50:$I$261,0)),""),"")</f>
        <v/>
      </c>
      <c r="AF123" s="252" t="str">
        <f ca="1">IFERROR(IF(INDEX('Coverage Indicators - Section D'!E$50:E$261,MATCH('Print View'!$AX123,'Coverage Indicators - Section D'!$I$50:$I$261,0))&lt;&gt;0,INDEX('Coverage Indicators - Section D'!E$50:E$261,MATCH('Print View'!$AX123,'Coverage Indicators - Section D'!$I$50:$I$261,0)),""),"")</f>
        <v/>
      </c>
      <c r="AG123" s="600" t="str">
        <f ca="1">IFERROR(IF(INDEX('Coverage Indicators - Section D'!G$50:G$261,MATCH('Print View'!$AX123,'Coverage Indicators - Section D'!$I$50:$I$261,0))&lt;&gt;0,INDEX('Coverage Indicators - Section D'!G$50:G$261,MATCH('Print View'!$AX123,'Coverage Indicators - Section D'!$I$50:$I$261,0)),""),"")</f>
        <v/>
      </c>
      <c r="AH123" s="601" t="str">
        <f ca="1">IFERROR(IF(INDEX('Coverage Indicators - Section D'!H$50:H$261,MATCH('Print View'!$AX123,'Coverage Indicators - Section D'!$I$50:$I$261,0))&lt;&gt;0,INDEX('Coverage Indicators - Section D'!H$50:H$261,MATCH('Print View'!$AX123,'Coverage Indicators - Section D'!$I$50:$I$261,0)),""),"")</f>
        <v/>
      </c>
      <c r="AI123" s="252" t="str">
        <f ca="1">IFERROR(IF(INDEX('Coverage Indicators - Section D'!E$50:E$261,MATCH('Print View'!$AY123,'Coverage Indicators - Section D'!$I$50:$I$261,0))&lt;&gt;0,INDEX('Coverage Indicators - Section D'!E$50:E$261,MATCH('Print View'!$AY123,'Coverage Indicators - Section D'!$I$50:$I$261,0)),""),"")</f>
        <v/>
      </c>
      <c r="AJ123" s="600" t="str">
        <f ca="1">IFERROR(IF(INDEX('Coverage Indicators - Section D'!G$50:G$261,MATCH('Print View'!$AY123,'Coverage Indicators - Section D'!$I$50:$I$261,0))&lt;&gt;0,INDEX('Coverage Indicators - Section D'!G$50:G$261,MATCH('Print View'!$AY123,'Coverage Indicators - Section D'!$I$50:$I$261,0)),""),"")</f>
        <v/>
      </c>
      <c r="AK123" s="601" t="str">
        <f ca="1">IFERROR(IF(INDEX('Coverage Indicators - Section D'!H$50:H$261,MATCH('Print View'!$AY123,'Coverage Indicators - Section D'!$I$50:$I$261,0))&lt;&gt;0,INDEX('Coverage Indicators - Section D'!H$50:H$261,MATCH('Print View'!$AY123,'Coverage Indicators - Section D'!$I$50:$I$261,0)),""),"")</f>
        <v/>
      </c>
      <c r="AL123" s="323"/>
      <c r="AM123" s="694" t="str">
        <f>IFERROR(IF(INDEX('Coverage Indicators - Section D'!W$10:W$46,MATCH('Print View'!$A123,'Coverage Indicators - Section D'!$A$10:$A$46,0))&lt;&gt;0,INDEX('Coverage Indicators - Section D'!W$10:W$46,MATCH('Print View'!$A123,'Coverage Indicators - Section D'!$A$10:$A$46,0)),""),"")</f>
        <v>The indicator is in line with the National HIV M&amp;E Plan for 2017-2021 which is currently under approval procedure by the Government Office. The target is non-cumulative and actual. The indicator measures the coverage of clients with the minimum package of services during the reporting period. A beneficiary is considered reached if he receives the minimum package which includes: information sessions and/or distribution of IEC materials, health products (condoms and lubricants) and linkage to HIV and/or STI testing.  Numerator: Number of MSM who have received a minimum package of HIV prevention services. Denominator: Estimated number of MSM in Bishkek and Osh (population size estimation in 2013) - 11, 692. Source of data is the program report based on MIS database. In the current political environment, this indicator may be particularly difficult to reach. There is currently legislation in Parliament that will make ‘non-traditional’ sexual relations as illegal. NGO’s reaching MSM population with prevention services are already experiencing challenges reaching regular clients, and tremendous difficulties in attracting new clients. If this situation persists, the targets are unlikely to be reached. In the event that the legislation is passed and endorsed by the President, reaching this indicator will not be possible.</v>
      </c>
      <c r="AN123" s="310"/>
      <c r="AO123" s="589"/>
      <c r="AP123" s="590"/>
      <c r="AQ123" s="590"/>
      <c r="AR123" s="610" t="str">
        <f t="shared" ref="AR123" ca="1" si="148">CONCATENATE($A123,N$117)</f>
        <v>31-Jul-18 to 31-Dec-18</v>
      </c>
      <c r="AS123" s="608" t="str">
        <f t="shared" ref="AS123" ca="1" si="149">CONCATENATE($A123,Q$117)</f>
        <v>31-Jan-19 to 30-Jun-19</v>
      </c>
      <c r="AT123" s="608" t="str">
        <f t="shared" ref="AT123" ca="1" si="150">CONCATENATE($A123,T$117)</f>
        <v>31-Jul-19 to 31-Dec-19</v>
      </c>
      <c r="AU123" s="608" t="str">
        <f t="shared" ref="AU123" ca="1" si="151">CONCATENATE($A123,W$117)</f>
        <v>31-Jan-20 to 30-Jun-20</v>
      </c>
      <c r="AV123" s="608" t="str">
        <f t="shared" ref="AV123" ca="1" si="152">CONCATENATE($A123,Z$117)</f>
        <v>31-Jul-20 to 31-Dec-20</v>
      </c>
      <c r="AW123" s="608" t="str">
        <f t="shared" ref="AW123" ca="1" si="153">CONCATENATE($A123,AC$117)</f>
        <v>31-Jan-21 to 30-Jun-21</v>
      </c>
      <c r="AX123" s="608" t="str">
        <f t="shared" ref="AX123" si="154">CONCATENATE($A123,AF$117)</f>
        <v xml:space="preserve">3 to </v>
      </c>
      <c r="AY123" s="608" t="str">
        <f t="shared" ref="AY123" si="155">CONCATENATE($A123,AI$117)</f>
        <v xml:space="preserve">3 to </v>
      </c>
      <c r="AZ123" s="343"/>
      <c r="BA123" s="343"/>
    </row>
    <row r="124" spans="1:53" s="228" customFormat="1" ht="28.5" x14ac:dyDescent="0.25">
      <c r="A124" s="693"/>
      <c r="B124" s="601"/>
      <c r="C124" s="601"/>
      <c r="D124" s="601"/>
      <c r="E124" s="251">
        <f>IFERROR(IF(INDEX('Coverage Indicators - Section D'!F$10:F$46,MATCH('Print View'!$A123,'Coverage Indicators - Section D'!$A$10:$A$46,0))&lt;&gt;0,INDEX('Coverage Indicators - Section D'!F$10:F$46,MATCH('Print View'!$A123,'Coverage Indicators - Section D'!$A$10:$A$46,0)),""),"")</f>
        <v>11692</v>
      </c>
      <c r="F124" s="600"/>
      <c r="G124" s="600"/>
      <c r="H124" s="601"/>
      <c r="I124" s="601"/>
      <c r="J124" s="601"/>
      <c r="K124" s="601"/>
      <c r="L124" s="251" t="str">
        <f>IFERROR(IF(INDEX('Coverage Indicators - Section D'!U$10:U$46,MATCH('Print View'!$A123,'Coverage Indicators - Section D'!$A$10:$A$46,0))&lt;&gt;0,INDEX('Coverage Indicators - Section D'!U$10:U$46,MATCH('Print View'!$A123,'Coverage Indicators - Section D'!$A$10:$A$46,0)),""),"")</f>
        <v>Sub-National</v>
      </c>
      <c r="M124" s="601"/>
      <c r="N124" s="251">
        <f ca="1">IFERROR(IF(INDEX('Coverage Indicators - Section D'!F$50:F$261,MATCH('Print View'!$AR123,'Coverage Indicators - Section D'!$I$50:$I$261,0))&lt;&gt;0,INDEX('Coverage Indicators - Section D'!F$50:F$261,MATCH('Print View'!$AR123,'Coverage Indicators - Section D'!$I$50:$I$261,0)),""),"")</f>
        <v>11692</v>
      </c>
      <c r="O124" s="600"/>
      <c r="P124" s="601"/>
      <c r="Q124" s="251">
        <f ca="1">IFERROR(IF(INDEX('Coverage Indicators - Section D'!F$50:F$261,MATCH('Print View'!$AS123,'Coverage Indicators - Section D'!$I$50:$I$261,0))&lt;&gt;0,INDEX('Coverage Indicators - Section D'!F$50:F$261,MATCH('Print View'!$AS123,'Coverage Indicators - Section D'!$I$50:$I$261,0)),""),"")</f>
        <v>11692</v>
      </c>
      <c r="R124" s="600"/>
      <c r="S124" s="601"/>
      <c r="T124" s="251">
        <f ca="1">IFERROR(IF(INDEX('Coverage Indicators - Section D'!F$50:F$261,MATCH('Print View'!$AT123,'Coverage Indicators - Section D'!$I$50:$I$261,0))&lt;&gt;0,INDEX('Coverage Indicators - Section D'!F$50:F$261,MATCH('Print View'!$AT123,'Coverage Indicators - Section D'!$I$50:$I$261,0)),""),"")</f>
        <v>11692</v>
      </c>
      <c r="U124" s="600"/>
      <c r="V124" s="601"/>
      <c r="W124" s="251">
        <f ca="1">IFERROR(IF(INDEX('Coverage Indicators - Section D'!F$50:F$261,MATCH('Print View'!$AU123,'Coverage Indicators - Section D'!$I$50:$I$261,0))&lt;&gt;0,INDEX('Coverage Indicators - Section D'!F$50:F$261,MATCH('Print View'!$AU123,'Coverage Indicators - Section D'!$I$50:$I$261,0)),""),"")</f>
        <v>11692</v>
      </c>
      <c r="X124" s="600"/>
      <c r="Y124" s="601"/>
      <c r="Z124" s="251">
        <f ca="1">IFERROR(IF(INDEX('Coverage Indicators - Section D'!F$50:F$261,MATCH('Print View'!$AV123,'Coverage Indicators - Section D'!$I$50:$I$261,0))&lt;&gt;0,INDEX('Coverage Indicators - Section D'!F$50:F$261,MATCH('Print View'!$AV123,'Coverage Indicators - Section D'!$I$50:$I$261,0)),""),"")</f>
        <v>11692</v>
      </c>
      <c r="AA124" s="600"/>
      <c r="AB124" s="601"/>
      <c r="AC124" s="251" t="str">
        <f ca="1">IFERROR(IF(INDEX('Coverage Indicators - Section D'!F$50:F$261,MATCH('Print View'!$AW123,'Coverage Indicators - Section D'!$I$50:$I$261,0))&lt;&gt;0,INDEX('Coverage Indicators - Section D'!F$50:F$261,MATCH('Print View'!$AW123,'Coverage Indicators - Section D'!$I$50:$I$261,0)),""),"")</f>
        <v/>
      </c>
      <c r="AD124" s="600"/>
      <c r="AE124" s="601"/>
      <c r="AF124" s="251" t="str">
        <f ca="1">IFERROR(IF(INDEX('Coverage Indicators - Section D'!F$50:F$261,MATCH('Print View'!$AX123,'Coverage Indicators - Section D'!$I$50:$I$261,0))&lt;&gt;0,INDEX('Coverage Indicators - Section D'!F$50:F$261,MATCH('Print View'!$AX123,'Coverage Indicators - Section D'!$I$50:$I$261,0)),""),"")</f>
        <v/>
      </c>
      <c r="AG124" s="600"/>
      <c r="AH124" s="601"/>
      <c r="AI124" s="251" t="str">
        <f ca="1">IFERROR(IF(INDEX('Coverage Indicators - Section D'!F$50:F$261,MATCH('Print View'!$AY123,'Coverage Indicators - Section D'!$I$50:$I$261,0))&lt;&gt;0,INDEX('Coverage Indicators - Section D'!F$50:F$261,MATCH('Print View'!$AY123,'Coverage Indicators - Section D'!$I$50:$I$261,0)),""),"")</f>
        <v/>
      </c>
      <c r="AJ124" s="600"/>
      <c r="AK124" s="601"/>
      <c r="AL124" s="323"/>
      <c r="AM124" s="694"/>
      <c r="AN124" s="310"/>
      <c r="AO124" s="589"/>
      <c r="AP124" s="590"/>
      <c r="AQ124" s="590"/>
      <c r="AR124" s="610"/>
      <c r="AS124" s="608"/>
      <c r="AT124" s="608"/>
      <c r="AU124" s="608"/>
      <c r="AV124" s="608"/>
      <c r="AW124" s="608"/>
      <c r="AX124" s="608"/>
      <c r="AY124" s="608"/>
      <c r="AZ124" s="343"/>
      <c r="BA124" s="343"/>
    </row>
    <row r="125" spans="1:53" s="228" customFormat="1" ht="28.5" x14ac:dyDescent="0.25">
      <c r="A125" s="696">
        <v>4</v>
      </c>
      <c r="B125" s="603" t="str">
        <f>IFERROR(IF(INDEX('Coverage Indicators - Section D'!B$10:B$46,MATCH('Print View'!$A125,'Coverage Indicators - Section D'!$A$10:$A$46,0))&lt;&gt;0,INDEX('Coverage Indicators - Section D'!B$10:B$46,MATCH('Print View'!$A125,'Coverage Indicators - Section D'!$A$10:$A$46,0)),""),"")</f>
        <v>Comprehensive prevention programs for MSM</v>
      </c>
      <c r="C125" s="603" t="str">
        <f>IFERROR(IF(INDEX('Coverage Indicators - Section D'!C$10:C$46,MATCH('Print View'!$A125,'Coverage Indicators - Section D'!$A$10:$A$46,0))&lt;&gt;0,INDEX('Coverage Indicators - Section D'!C$10:C$46,MATCH('Print View'!$A125,'Coverage Indicators - Section D'!$A$10:$A$46,0)),""),"")</f>
        <v>KP-3a(M): Percentage of men who have sex with men that have received an HIV test during the reporting period and know their results</v>
      </c>
      <c r="D125" s="603" t="str">
        <f>IFERROR(IF(INDEX('Coverage Indicators - Section D'!D$10:D$46,MATCH('Print View'!$A125,'Coverage Indicators - Section D'!$A$10:$A$46,0))&lt;&gt;0,INDEX('Coverage Indicators - Section D'!D$10:D$46,MATCH('Print View'!$A125,'Coverage Indicators - Section D'!$A$10:$A$46,0)),""),"")</f>
        <v/>
      </c>
      <c r="E125" s="273">
        <f>IFERROR(IF(INDEX('Coverage Indicators - Section D'!E$10:E$46,MATCH('Print View'!$A125,'Coverage Indicators - Section D'!$A$10:$A$46,0))&lt;&gt;0,INDEX('Coverage Indicators - Section D'!E$10:E$46,MATCH('Print View'!$A125,'Coverage Indicators - Section D'!$A$10:$A$46,0)),""),"")</f>
        <v>1841</v>
      </c>
      <c r="F125" s="602">
        <f>IFERROR(IF(INDEX('Coverage Indicators - Section D'!G$10:G$46,MATCH('Print View'!$A125,'Coverage Indicators - Section D'!$A$10:$A$46,0))&lt;&gt;0,INDEX('Coverage Indicators - Section D'!G$10:G$46,MATCH('Print View'!$A125,'Coverage Indicators - Section D'!$A$10:$A$46,0)),""),"")</f>
        <v>15.7</v>
      </c>
      <c r="G125" s="602" t="str">
        <f>IFERROR(IF(INDEX('Coverage Indicators - Section D'!H$10:H$46,MATCH('Print View'!$A125,'Coverage Indicators - Section D'!$A$10:$A$46,0))&lt;&gt;0,INDEX('Coverage Indicators - Section D'!H$10:H$46,MATCH('Print View'!$A125,'Coverage Indicators - Section D'!$A$10:$A$46,0)),""),"")</f>
        <v>2016</v>
      </c>
      <c r="H125" s="603" t="str">
        <f>IFERROR(IF(INDEX('Coverage Indicators - Section D'!P$10:P$46,MATCH('Print View'!$A125,'Coverage Indicators - Section D'!$A$10:$A$46,0))&lt;&gt;0,INDEX('Coverage Indicators - Section D'!P$10:P$46,MATCH('Print View'!$A125,'Coverage Indicators - Section D'!$A$10:$A$46,0)),""),"")</f>
        <v>Administrative records</v>
      </c>
      <c r="I125" s="603" t="str">
        <f>IFERROR(IF(INDEX('Coverage Indicators - Section D'!Q$10:Q$46,MATCH('Print View'!$A125,'Coverage Indicators - Section D'!$A$10:$A$46,0))&lt;&gt;0,INDEX('Coverage Indicators - Section D'!Q$10:Q$46,MATCH('Print View'!$A125,'Coverage Indicators - Section D'!$A$10:$A$46,0)),""),"")</f>
        <v/>
      </c>
      <c r="J125" s="603" t="str">
        <f>IFERROR(IF(INDEX('Coverage Indicators - Section D'!R$10:R$46,MATCH('Print View'!$A125,'Coverage Indicators - Section D'!$A$10:$A$46,0))&lt;&gt;0,INDEX('Coverage Indicators - Section D'!R$10:R$46,MATCH('Print View'!$A125,'Coverage Indicators - Section D'!$A$10:$A$46,0)),""),"")</f>
        <v/>
      </c>
      <c r="K125" s="603" t="str">
        <f>IFERROR(IF(INDEX('Coverage Indicators - Section D'!S$10:S$46,MATCH('Print View'!$A125,'Coverage Indicators - Section D'!$A$10:$A$46,0))&lt;&gt;0,INDEX('Coverage Indicators - Section D'!S$10:S$46,MATCH('Print View'!$A125,'Coverage Indicators - Section D'!$A$10:$A$46,0)),""),"")</f>
        <v/>
      </c>
      <c r="L125" s="273" t="str">
        <f>IFERROR(IF(INDEX('Coverage Indicators - Section D'!T$10:T$46,MATCH('Print View'!$A125,'Coverage Indicators - Section D'!$A$10:$A$46,0))&lt;&gt;0,INDEX('Coverage Indicators - Section D'!T$10:T$46,MATCH('Print View'!$A125,'Coverage Indicators - Section D'!$A$10:$A$46,0)),""),"")</f>
        <v>Kyrgyzstan</v>
      </c>
      <c r="M125" s="603" t="str">
        <f>IFERROR(IF(INDEX('Coverage Indicators - Section D'!V$10:V$46,MATCH('Print View'!$A125,'Coverage Indicators - Section D'!$A$10:$A$46,0))&lt;&gt;0,INDEX('Coverage Indicators - Section D'!V$10:V$46,MATCH('Print View'!$A125,'Coverage Indicators - Section D'!$A$10:$A$46,0)),""),"")</f>
        <v>N-Non-cumulative</v>
      </c>
      <c r="N125" s="273">
        <f ca="1">IFERROR(IF(INDEX('Coverage Indicators - Section D'!E$50:E$261,MATCH('Print View'!$AR125,'Coverage Indicators - Section D'!$I$50:$I$261,0))&lt;&gt;0,INDEX('Coverage Indicators - Section D'!E$50:E$261,MATCH('Print View'!$AR125,'Coverage Indicators - Section D'!$I$50:$I$261,0)),""),"")</f>
        <v>2793</v>
      </c>
      <c r="O125" s="602">
        <f ca="1">IFERROR(IF(INDEX('Coverage Indicators - Section D'!G$50:G$261,MATCH('Print View'!$AR125,'Coverage Indicators - Section D'!$I$50:$I$261,0))&lt;&gt;0,INDEX('Coverage Indicators - Section D'!G$50:G$261,MATCH('Print View'!$AR125,'Coverage Indicators - Section D'!$I$50:$I$261,0)),""),"")</f>
        <v>23.88812863496408</v>
      </c>
      <c r="P125" s="603" t="str">
        <f ca="1">IFERROR(IF(INDEX('Coverage Indicators - Section D'!H$50:H$261,MATCH('Print View'!$AR125,'Coverage Indicators - Section D'!$I$50:$I$261,0))&lt;&gt;0,INDEX('Coverage Indicators - Section D'!H$50:H$261,MATCH('Print View'!$AR125,'Coverage Indicators - Section D'!$I$50:$I$261,0)),""),"")</f>
        <v/>
      </c>
      <c r="Q125" s="273">
        <f ca="1">IFERROR(IF(INDEX('Coverage Indicators - Section D'!E$50:E$261,MATCH('Print View'!$AS125,'Coverage Indicators - Section D'!$I$50:$I$261,0))&lt;&gt;0,INDEX('Coverage Indicators - Section D'!E$50:E$261,MATCH('Print View'!$AS125,'Coverage Indicators - Section D'!$I$50:$I$261,0)),""),"")</f>
        <v>4165</v>
      </c>
      <c r="R125" s="602">
        <f ca="1">IFERROR(IF(INDEX('Coverage Indicators - Section D'!G$50:G$261,MATCH('Print View'!$AS125,'Coverage Indicators - Section D'!$I$50:$I$261,0))&lt;&gt;0,INDEX('Coverage Indicators - Section D'!G$50:G$261,MATCH('Print View'!$AS125,'Coverage Indicators - Section D'!$I$50:$I$261,0)),""),"")</f>
        <v>35.622647964420118</v>
      </c>
      <c r="S125" s="603" t="str">
        <f ca="1">IFERROR(IF(INDEX('Coverage Indicators - Section D'!H$50:H$261,MATCH('Print View'!$AS125,'Coverage Indicators - Section D'!$I$50:$I$261,0))&lt;&gt;0,INDEX('Coverage Indicators - Section D'!H$50:H$261,MATCH('Print View'!$AS125,'Coverage Indicators - Section D'!$I$50:$I$261,0)),""),"")</f>
        <v/>
      </c>
      <c r="T125" s="273">
        <f ca="1">IFERROR(IF(INDEX('Coverage Indicators - Section D'!E$50:E$261,MATCH('Print View'!$AT125,'Coverage Indicators - Section D'!$I$50:$I$261,0))&lt;&gt;0,INDEX('Coverage Indicators - Section D'!E$50:E$261,MATCH('Print View'!$AT125,'Coverage Indicators - Section D'!$I$50:$I$261,0)),""),"")</f>
        <v>4165</v>
      </c>
      <c r="U125" s="602">
        <f ca="1">IFERROR(IF(INDEX('Coverage Indicators - Section D'!G$50:G$261,MATCH('Print View'!$AT125,'Coverage Indicators - Section D'!$I$50:$I$261,0))&lt;&gt;0,INDEX('Coverage Indicators - Section D'!G$50:G$261,MATCH('Print View'!$AT125,'Coverage Indicators - Section D'!$I$50:$I$261,0)),""),"")</f>
        <v>35.622647964420118</v>
      </c>
      <c r="V125" s="603" t="str">
        <f ca="1">IFERROR(IF(INDEX('Coverage Indicators - Section D'!H$50:H$261,MATCH('Print View'!$AT125,'Coverage Indicators - Section D'!$I$50:$I$261,0))&lt;&gt;0,INDEX('Coverage Indicators - Section D'!H$50:H$261,MATCH('Print View'!$AT125,'Coverage Indicators - Section D'!$I$50:$I$261,0)),""),"")</f>
        <v/>
      </c>
      <c r="W125" s="273">
        <f ca="1">IFERROR(IF(INDEX('Coverage Indicators - Section D'!E$50:E$261,MATCH('Print View'!$AU125,'Coverage Indicators - Section D'!$I$50:$I$261,0))&lt;&gt;0,INDEX('Coverage Indicators - Section D'!E$50:E$261,MATCH('Print View'!$AU125,'Coverage Indicators - Section D'!$I$50:$I$261,0)),""),"")</f>
        <v>4920</v>
      </c>
      <c r="X125" s="602">
        <f ca="1">IFERROR(IF(INDEX('Coverage Indicators - Section D'!G$50:G$261,MATCH('Print View'!$AU125,'Coverage Indicators - Section D'!$I$50:$I$261,0))&lt;&gt;0,INDEX('Coverage Indicators - Section D'!G$50:G$261,MATCH('Print View'!$AU125,'Coverage Indicators - Section D'!$I$50:$I$261,0)),""),"")</f>
        <v>42.080054738282584</v>
      </c>
      <c r="Y125" s="603" t="str">
        <f ca="1">IFERROR(IF(INDEX('Coverage Indicators - Section D'!H$50:H$261,MATCH('Print View'!$AU125,'Coverage Indicators - Section D'!$I$50:$I$261,0))&lt;&gt;0,INDEX('Coverage Indicators - Section D'!H$50:H$261,MATCH('Print View'!$AU125,'Coverage Indicators - Section D'!$I$50:$I$261,0)),""),"")</f>
        <v/>
      </c>
      <c r="Z125" s="273">
        <f ca="1">IFERROR(IF(INDEX('Coverage Indicators - Section D'!E$50:E$261,MATCH('Print View'!$AV125,'Coverage Indicators - Section D'!$I$50:$I$261,0))&lt;&gt;0,INDEX('Coverage Indicators - Section D'!E$50:E$261,MATCH('Print View'!$AV125,'Coverage Indicators - Section D'!$I$50:$I$261,0)),""),"")</f>
        <v>4920</v>
      </c>
      <c r="AA125" s="602">
        <f ca="1">IFERROR(IF(INDEX('Coverage Indicators - Section D'!G$50:G$261,MATCH('Print View'!$AV125,'Coverage Indicators - Section D'!$I$50:$I$261,0))&lt;&gt;0,INDEX('Coverage Indicators - Section D'!G$50:G$261,MATCH('Print View'!$AV125,'Coverage Indicators - Section D'!$I$50:$I$261,0)),""),"")</f>
        <v>42.080054738282584</v>
      </c>
      <c r="AB125" s="603" t="str">
        <f ca="1">IFERROR(IF(INDEX('Coverage Indicators - Section D'!H$50:H$261,MATCH('Print View'!$AV125,'Coverage Indicators - Section D'!$I$50:$I$261,0))&lt;&gt;0,INDEX('Coverage Indicators - Section D'!H$50:H$261,MATCH('Print View'!$AV125,'Coverage Indicators - Section D'!$I$50:$I$261,0)),""),"")</f>
        <v/>
      </c>
      <c r="AC125" s="273" t="str">
        <f ca="1">IFERROR(IF(INDEX('Coverage Indicators - Section D'!E$50:E$261,MATCH('Print View'!$AW125,'Coverage Indicators - Section D'!$I$50:$I$261,0))&lt;&gt;0,INDEX('Coverage Indicators - Section D'!E$50:E$261,MATCH('Print View'!$AW125,'Coverage Indicators - Section D'!$I$50:$I$261,0)),""),"")</f>
        <v/>
      </c>
      <c r="AD125" s="602" t="str">
        <f ca="1">IFERROR(IF(INDEX('Coverage Indicators - Section D'!G$50:G$261,MATCH('Print View'!$AW125,'Coverage Indicators - Section D'!$I$50:$I$261,0))&lt;&gt;0,INDEX('Coverage Indicators - Section D'!G$50:G$261,MATCH('Print View'!$AW125,'Coverage Indicators - Section D'!$I$50:$I$261,0)),""),"")</f>
        <v/>
      </c>
      <c r="AE125" s="603" t="str">
        <f ca="1">IFERROR(IF(INDEX('Coverage Indicators - Section D'!H$50:H$261,MATCH('Print View'!$AW125,'Coverage Indicators - Section D'!$I$50:$I$261,0))&lt;&gt;0,INDEX('Coverage Indicators - Section D'!H$50:H$261,MATCH('Print View'!$AW125,'Coverage Indicators - Section D'!$I$50:$I$261,0)),""),"")</f>
        <v/>
      </c>
      <c r="AF125" s="273" t="str">
        <f ca="1">IFERROR(IF(INDEX('Coverage Indicators - Section D'!E$50:E$261,MATCH('Print View'!$AX125,'Coverage Indicators - Section D'!$I$50:$I$261,0))&lt;&gt;0,INDEX('Coverage Indicators - Section D'!E$50:E$261,MATCH('Print View'!$AX125,'Coverage Indicators - Section D'!$I$50:$I$261,0)),""),"")</f>
        <v/>
      </c>
      <c r="AG125" s="602" t="str">
        <f ca="1">IFERROR(IF(INDEX('Coverage Indicators - Section D'!G$50:G$261,MATCH('Print View'!$AX125,'Coverage Indicators - Section D'!$I$50:$I$261,0))&lt;&gt;0,INDEX('Coverage Indicators - Section D'!G$50:G$261,MATCH('Print View'!$AX125,'Coverage Indicators - Section D'!$I$50:$I$261,0)),""),"")</f>
        <v/>
      </c>
      <c r="AH125" s="603" t="str">
        <f ca="1">IFERROR(IF(INDEX('Coverage Indicators - Section D'!H$50:H$261,MATCH('Print View'!$AX125,'Coverage Indicators - Section D'!$I$50:$I$261,0))&lt;&gt;0,INDEX('Coverage Indicators - Section D'!H$50:H$261,MATCH('Print View'!$AX125,'Coverage Indicators - Section D'!$I$50:$I$261,0)),""),"")</f>
        <v/>
      </c>
      <c r="AI125" s="273" t="str">
        <f ca="1">IFERROR(IF(INDEX('Coverage Indicators - Section D'!E$50:E$261,MATCH('Print View'!$AY125,'Coverage Indicators - Section D'!$I$50:$I$261,0))&lt;&gt;0,INDEX('Coverage Indicators - Section D'!E$50:E$261,MATCH('Print View'!$AY125,'Coverage Indicators - Section D'!$I$50:$I$261,0)),""),"")</f>
        <v/>
      </c>
      <c r="AJ125" s="602" t="str">
        <f ca="1">IFERROR(IF(INDEX('Coverage Indicators - Section D'!G$50:G$261,MATCH('Print View'!$AY125,'Coverage Indicators - Section D'!$I$50:$I$261,0))&lt;&gt;0,INDEX('Coverage Indicators - Section D'!G$50:G$261,MATCH('Print View'!$AY125,'Coverage Indicators - Section D'!$I$50:$I$261,0)),""),"")</f>
        <v/>
      </c>
      <c r="AK125" s="603" t="str">
        <f ca="1">IFERROR(IF(INDEX('Coverage Indicators - Section D'!H$50:H$261,MATCH('Print View'!$AY125,'Coverage Indicators - Section D'!$I$50:$I$261,0))&lt;&gt;0,INDEX('Coverage Indicators - Section D'!H$50:H$261,MATCH('Print View'!$AY125,'Coverage Indicators - Section D'!$I$50:$I$261,0)),""),"")</f>
        <v/>
      </c>
      <c r="AL125" s="323"/>
      <c r="AM125" s="695" t="str">
        <f>IFERROR(IF(INDEX('Coverage Indicators - Section D'!W$10:W$46,MATCH('Print View'!$A125,'Coverage Indicators - Section D'!$A$10:$A$46,0))&lt;&gt;0,INDEX('Coverage Indicators - Section D'!W$10:W$46,MATCH('Print View'!$A125,'Coverage Indicators - Section D'!$A$10:$A$46,0)),""),"")</f>
        <v xml:space="preserve">The indicator is in line with the National HIV M&amp;E Plan for 2017-2021 which is currently under approval procedure by the Government Office. It measures a percentage of MSM with IBBS as the source and routine reporting through the the programme reports, whereas in the PF it is through routine reporting. Routine reporting is expected to be timelier, allowing more frequent data flow and rapid timely verification. Source for numerator is the program report data based on NGO program reports, denominator is the estimated number of MSM in Bishkek and Osh based on the 2013 size estimation survey. The indicator measures the number of people tested, but not the tests conducted. The targets represent the NGO reports on pre and post counseling of those who received the test at AIDS centers' laboratories as well as saliva based express testing. Separate data of express testing and by ELISA tests will provided in the comment section in each reporting period. Within the framework of GF grant implementation, 90% of coverage will be tested for HIV annually and will know their results. Overall in 2018- 6000,  2019- 8330, 2020- 9840 MSM will be tested annually, this means that each year out of coverage 90% will be tested and know their results. </v>
      </c>
      <c r="AN125" s="310"/>
      <c r="AO125" s="587"/>
      <c r="AP125" s="588"/>
      <c r="AQ125" s="588"/>
      <c r="AR125" s="610" t="str">
        <f t="shared" ref="AR125" ca="1" si="156">CONCATENATE($A125,N$117)</f>
        <v>41-Jul-18 to 31-Dec-18</v>
      </c>
      <c r="AS125" s="608" t="str">
        <f t="shared" ref="AS125" ca="1" si="157">CONCATENATE($A125,Q$117)</f>
        <v>41-Jan-19 to 30-Jun-19</v>
      </c>
      <c r="AT125" s="608" t="str">
        <f t="shared" ref="AT125" ca="1" si="158">CONCATENATE($A125,T$117)</f>
        <v>41-Jul-19 to 31-Dec-19</v>
      </c>
      <c r="AU125" s="608" t="str">
        <f t="shared" ref="AU125" ca="1" si="159">CONCATENATE($A125,W$117)</f>
        <v>41-Jan-20 to 30-Jun-20</v>
      </c>
      <c r="AV125" s="608" t="str">
        <f t="shared" ref="AV125" ca="1" si="160">CONCATENATE($A125,Z$117)</f>
        <v>41-Jul-20 to 31-Dec-20</v>
      </c>
      <c r="AW125" s="608" t="str">
        <f t="shared" ref="AW125" ca="1" si="161">CONCATENATE($A125,AC$117)</f>
        <v>41-Jan-21 to 30-Jun-21</v>
      </c>
      <c r="AX125" s="608" t="str">
        <f t="shared" ref="AX125" si="162">CONCATENATE($A125,AF$117)</f>
        <v xml:space="preserve">4 to </v>
      </c>
      <c r="AY125" s="608" t="str">
        <f t="shared" ref="AY125" si="163">CONCATENATE($A125,AI$117)</f>
        <v xml:space="preserve">4 to </v>
      </c>
      <c r="AZ125" s="343"/>
      <c r="BA125" s="343"/>
    </row>
    <row r="126" spans="1:53" s="228" customFormat="1" ht="28.5" x14ac:dyDescent="0.25">
      <c r="A126" s="696"/>
      <c r="B126" s="603"/>
      <c r="C126" s="603"/>
      <c r="D126" s="603"/>
      <c r="E126" s="274">
        <f>IFERROR(IF(INDEX('Coverage Indicators - Section D'!F$10:F$46,MATCH('Print View'!$A125,'Coverage Indicators - Section D'!$A$10:$A$46,0))&lt;&gt;0,INDEX('Coverage Indicators - Section D'!F$10:F$46,MATCH('Print View'!$A125,'Coverage Indicators - Section D'!$A$10:$A$46,0)),""),"")</f>
        <v>11692</v>
      </c>
      <c r="F126" s="602"/>
      <c r="G126" s="602"/>
      <c r="H126" s="603"/>
      <c r="I126" s="603"/>
      <c r="J126" s="603"/>
      <c r="K126" s="603"/>
      <c r="L126" s="274" t="str">
        <f>IFERROR(IF(INDEX('Coverage Indicators - Section D'!U$10:U$46,MATCH('Print View'!$A125,'Coverage Indicators - Section D'!$A$10:$A$46,0))&lt;&gt;0,INDEX('Coverage Indicators - Section D'!U$10:U$46,MATCH('Print View'!$A125,'Coverage Indicators - Section D'!$A$10:$A$46,0)),""),"")</f>
        <v>Sub-National</v>
      </c>
      <c r="M126" s="603"/>
      <c r="N126" s="274">
        <f ca="1">IFERROR(IF(INDEX('Coverage Indicators - Section D'!F$50:F$261,MATCH('Print View'!$AR125,'Coverage Indicators - Section D'!$I$50:$I$261,0))&lt;&gt;0,INDEX('Coverage Indicators - Section D'!F$50:F$261,MATCH('Print View'!$AR125,'Coverage Indicators - Section D'!$I$50:$I$261,0)),""),"")</f>
        <v>11692</v>
      </c>
      <c r="O126" s="602"/>
      <c r="P126" s="603"/>
      <c r="Q126" s="274">
        <f ca="1">IFERROR(IF(INDEX('Coverage Indicators - Section D'!F$50:F$261,MATCH('Print View'!$AS125,'Coverage Indicators - Section D'!$I$50:$I$261,0))&lt;&gt;0,INDEX('Coverage Indicators - Section D'!F$50:F$261,MATCH('Print View'!$AS125,'Coverage Indicators - Section D'!$I$50:$I$261,0)),""),"")</f>
        <v>11692</v>
      </c>
      <c r="R126" s="602"/>
      <c r="S126" s="603"/>
      <c r="T126" s="274">
        <f ca="1">IFERROR(IF(INDEX('Coverage Indicators - Section D'!F$50:F$261,MATCH('Print View'!$AT125,'Coverage Indicators - Section D'!$I$50:$I$261,0))&lt;&gt;0,INDEX('Coverage Indicators - Section D'!F$50:F$261,MATCH('Print View'!$AT125,'Coverage Indicators - Section D'!$I$50:$I$261,0)),""),"")</f>
        <v>11692</v>
      </c>
      <c r="U126" s="602"/>
      <c r="V126" s="603"/>
      <c r="W126" s="274">
        <f ca="1">IFERROR(IF(INDEX('Coverage Indicators - Section D'!F$50:F$261,MATCH('Print View'!$AU125,'Coverage Indicators - Section D'!$I$50:$I$261,0))&lt;&gt;0,INDEX('Coverage Indicators - Section D'!F$50:F$261,MATCH('Print View'!$AU125,'Coverage Indicators - Section D'!$I$50:$I$261,0)),""),"")</f>
        <v>11692</v>
      </c>
      <c r="X126" s="602"/>
      <c r="Y126" s="603"/>
      <c r="Z126" s="274">
        <f ca="1">IFERROR(IF(INDEX('Coverage Indicators - Section D'!F$50:F$261,MATCH('Print View'!$AV125,'Coverage Indicators - Section D'!$I$50:$I$261,0))&lt;&gt;0,INDEX('Coverage Indicators - Section D'!F$50:F$261,MATCH('Print View'!$AV125,'Coverage Indicators - Section D'!$I$50:$I$261,0)),""),"")</f>
        <v>11692</v>
      </c>
      <c r="AA126" s="602"/>
      <c r="AB126" s="603"/>
      <c r="AC126" s="274" t="str">
        <f ca="1">IFERROR(IF(INDEX('Coverage Indicators - Section D'!F$50:F$261,MATCH('Print View'!$AW125,'Coverage Indicators - Section D'!$I$50:$I$261,0))&lt;&gt;0,INDEX('Coverage Indicators - Section D'!F$50:F$261,MATCH('Print View'!$AW125,'Coverage Indicators - Section D'!$I$50:$I$261,0)),""),"")</f>
        <v/>
      </c>
      <c r="AD126" s="602"/>
      <c r="AE126" s="603"/>
      <c r="AF126" s="274" t="str">
        <f ca="1">IFERROR(IF(INDEX('Coverage Indicators - Section D'!F$50:F$261,MATCH('Print View'!$AX125,'Coverage Indicators - Section D'!$I$50:$I$261,0))&lt;&gt;0,INDEX('Coverage Indicators - Section D'!F$50:F$261,MATCH('Print View'!$AX125,'Coverage Indicators - Section D'!$I$50:$I$261,0)),""),"")</f>
        <v/>
      </c>
      <c r="AG126" s="602"/>
      <c r="AH126" s="603"/>
      <c r="AI126" s="274" t="str">
        <f ca="1">IFERROR(IF(INDEX('Coverage Indicators - Section D'!F$50:F$261,MATCH('Print View'!$AY125,'Coverage Indicators - Section D'!$I$50:$I$261,0))&lt;&gt;0,INDEX('Coverage Indicators - Section D'!F$50:F$261,MATCH('Print View'!$AY125,'Coverage Indicators - Section D'!$I$50:$I$261,0)),""),"")</f>
        <v/>
      </c>
      <c r="AJ126" s="602"/>
      <c r="AK126" s="603"/>
      <c r="AL126" s="323"/>
      <c r="AM126" s="695"/>
      <c r="AN126" s="310"/>
      <c r="AO126" s="587"/>
      <c r="AP126" s="588"/>
      <c r="AQ126" s="588"/>
      <c r="AR126" s="610"/>
      <c r="AS126" s="608"/>
      <c r="AT126" s="608"/>
      <c r="AU126" s="608"/>
      <c r="AV126" s="608"/>
      <c r="AW126" s="608"/>
      <c r="AX126" s="608"/>
      <c r="AY126" s="608"/>
      <c r="AZ126" s="343"/>
      <c r="BA126" s="343"/>
    </row>
    <row r="127" spans="1:53" s="228" customFormat="1" ht="28.5" x14ac:dyDescent="0.25">
      <c r="A127" s="693">
        <v>5</v>
      </c>
      <c r="B127" s="601" t="str">
        <f>IFERROR(IF(INDEX('Coverage Indicators - Section D'!B$10:B$46,MATCH('Print View'!$A127,'Coverage Indicators - Section D'!$A$10:$A$46,0))&lt;&gt;0,INDEX('Coverage Indicators - Section D'!B$10:B$46,MATCH('Print View'!$A127,'Coverage Indicators - Section D'!$A$10:$A$46,0)),""),"")</f>
        <v>Comprehensive prevention programs for people who inject drugs (PWID) and their partners</v>
      </c>
      <c r="C127" s="601" t="str">
        <f>IFERROR(IF(INDEX('Coverage Indicators - Section D'!C$10:C$46,MATCH('Print View'!$A127,'Coverage Indicators - Section D'!$A$10:$A$46,0))&lt;&gt;0,INDEX('Coverage Indicators - Section D'!C$10:C$46,MATCH('Print View'!$A127,'Coverage Indicators - Section D'!$A$10:$A$46,0)),""),"")</f>
        <v>KP-1d(M): Percentage of people who inject drugs reached with HIV prevention programs - defined package of services</v>
      </c>
      <c r="D127" s="601" t="str">
        <f>IFERROR(IF(INDEX('Coverage Indicators - Section D'!D$10:D$46,MATCH('Print View'!$A127,'Coverage Indicators - Section D'!$A$10:$A$46,0))&lt;&gt;0,INDEX('Coverage Indicators - Section D'!D$10:D$46,MATCH('Print View'!$A127,'Coverage Indicators - Section D'!$A$10:$A$46,0)),""),"")</f>
        <v/>
      </c>
      <c r="E127" s="252">
        <f>IFERROR(IF(INDEX('Coverage Indicators - Section D'!E$10:E$46,MATCH('Print View'!$A127,'Coverage Indicators - Section D'!$A$10:$A$46,0))&lt;&gt;0,INDEX('Coverage Indicators - Section D'!E$10:E$46,MATCH('Print View'!$A127,'Coverage Indicators - Section D'!$A$10:$A$46,0)),""),"")</f>
        <v>14682</v>
      </c>
      <c r="F127" s="600">
        <f>IFERROR(IF(INDEX('Coverage Indicators - Section D'!G$10:G$46,MATCH('Print View'!$A127,'Coverage Indicators - Section D'!$A$10:$A$46,0))&lt;&gt;0,INDEX('Coverage Indicators - Section D'!G$10:G$46,MATCH('Print View'!$A127,'Coverage Indicators - Section D'!$A$10:$A$46,0)),""),"")</f>
        <v>58.7</v>
      </c>
      <c r="G127" s="600" t="str">
        <f>IFERROR(IF(INDEX('Coverage Indicators - Section D'!H$10:H$46,MATCH('Print View'!$A127,'Coverage Indicators - Section D'!$A$10:$A$46,0))&lt;&gt;0,INDEX('Coverage Indicators - Section D'!H$10:H$46,MATCH('Print View'!$A127,'Coverage Indicators - Section D'!$A$10:$A$46,0)),""),"")</f>
        <v>2016</v>
      </c>
      <c r="H127" s="601" t="str">
        <f>IFERROR(IF(INDEX('Coverage Indicators - Section D'!P$10:P$46,MATCH('Print View'!$A127,'Coverage Indicators - Section D'!$A$10:$A$46,0))&lt;&gt;0,INDEX('Coverage Indicators - Section D'!P$10:P$46,MATCH('Print View'!$A127,'Coverage Indicators - Section D'!$A$10:$A$46,0)),""),"")</f>
        <v>Administrative records</v>
      </c>
      <c r="I127" s="601" t="str">
        <f>IFERROR(IF(INDEX('Coverage Indicators - Section D'!Q$10:Q$46,MATCH('Print View'!$A127,'Coverage Indicators - Section D'!$A$10:$A$46,0))&lt;&gt;0,INDEX('Coverage Indicators - Section D'!Q$10:Q$46,MATCH('Print View'!$A127,'Coverage Indicators - Section D'!$A$10:$A$46,0)),""),"")</f>
        <v/>
      </c>
      <c r="J127" s="601" t="str">
        <f>IFERROR(IF(INDEX('Coverage Indicators - Section D'!R$10:R$46,MATCH('Print View'!$A127,'Coverage Indicators - Section D'!$A$10:$A$46,0))&lt;&gt;0,INDEX('Coverage Indicators - Section D'!R$10:R$46,MATCH('Print View'!$A127,'Coverage Indicators - Section D'!$A$10:$A$46,0)),""),"")</f>
        <v/>
      </c>
      <c r="K127" s="601" t="str">
        <f>IFERROR(IF(INDEX('Coverage Indicators - Section D'!S$10:S$46,MATCH('Print View'!$A127,'Coverage Indicators - Section D'!$A$10:$A$46,0))&lt;&gt;0,INDEX('Coverage Indicators - Section D'!S$10:S$46,MATCH('Print View'!$A127,'Coverage Indicators - Section D'!$A$10:$A$46,0)),""),"")</f>
        <v/>
      </c>
      <c r="L127" s="252" t="str">
        <f>IFERROR(IF(INDEX('Coverage Indicators - Section D'!T$10:T$46,MATCH('Print View'!$A127,'Coverage Indicators - Section D'!$A$10:$A$46,0))&lt;&gt;0,INDEX('Coverage Indicators - Section D'!T$10:T$46,MATCH('Print View'!$A127,'Coverage Indicators - Section D'!$A$10:$A$46,0)),""),"")</f>
        <v>Kyrgyzstan</v>
      </c>
      <c r="M127" s="601" t="str">
        <f>IFERROR(IF(INDEX('Coverage Indicators - Section D'!V$10:V$46,MATCH('Print View'!$A127,'Coverage Indicators - Section D'!$A$10:$A$46,0))&lt;&gt;0,INDEX('Coverage Indicators - Section D'!V$10:V$46,MATCH('Print View'!$A127,'Coverage Indicators - Section D'!$A$10:$A$46,0)),""),"")</f>
        <v>N-Non-cumulative</v>
      </c>
      <c r="N127" s="252">
        <f ca="1">IFERROR(IF(INDEX('Coverage Indicators - Section D'!E$50:E$261,MATCH('Print View'!$AR127,'Coverage Indicators - Section D'!$I$50:$I$261,0))&lt;&gt;0,INDEX('Coverage Indicators - Section D'!E$50:E$261,MATCH('Print View'!$AR127,'Coverage Indicators - Section D'!$I$50:$I$261,0)),""),"")</f>
        <v>16250</v>
      </c>
      <c r="O127" s="600">
        <f ca="1">IFERROR(IF(INDEX('Coverage Indicators - Section D'!G$50:G$261,MATCH('Print View'!$AR127,'Coverage Indicators - Section D'!$I$50:$I$261,0))&lt;&gt;0,INDEX('Coverage Indicators - Section D'!G$50:G$261,MATCH('Print View'!$AR127,'Coverage Indicators - Section D'!$I$50:$I$261,0)),""),"")</f>
        <v>65</v>
      </c>
      <c r="P127" s="601" t="str">
        <f ca="1">IFERROR(IF(INDEX('Coverage Indicators - Section D'!H$50:H$261,MATCH('Print View'!$AR127,'Coverage Indicators - Section D'!$I$50:$I$261,0))&lt;&gt;0,INDEX('Coverage Indicators - Section D'!H$50:H$261,MATCH('Print View'!$AR127,'Coverage Indicators - Section D'!$I$50:$I$261,0)),""),"")</f>
        <v/>
      </c>
      <c r="Q127" s="252">
        <f ca="1">IFERROR(IF(INDEX('Coverage Indicators - Section D'!E$50:E$261,MATCH('Print View'!$AS127,'Coverage Indicators - Section D'!$I$50:$I$261,0))&lt;&gt;0,INDEX('Coverage Indicators - Section D'!E$50:E$261,MATCH('Print View'!$AS127,'Coverage Indicators - Section D'!$I$50:$I$261,0)),""),"")</f>
        <v>16875</v>
      </c>
      <c r="R127" s="600">
        <f ca="1">IFERROR(IF(INDEX('Coverage Indicators - Section D'!G$50:G$261,MATCH('Print View'!$AS127,'Coverage Indicators - Section D'!$I$50:$I$261,0))&lt;&gt;0,INDEX('Coverage Indicators - Section D'!G$50:G$261,MATCH('Print View'!$AS127,'Coverage Indicators - Section D'!$I$50:$I$261,0)),""),"")</f>
        <v>67.5</v>
      </c>
      <c r="S127" s="601" t="str">
        <f ca="1">IFERROR(IF(INDEX('Coverage Indicators - Section D'!H$50:H$261,MATCH('Print View'!$AS127,'Coverage Indicators - Section D'!$I$50:$I$261,0))&lt;&gt;0,INDEX('Coverage Indicators - Section D'!H$50:H$261,MATCH('Print View'!$AS127,'Coverage Indicators - Section D'!$I$50:$I$261,0)),""),"")</f>
        <v/>
      </c>
      <c r="T127" s="252">
        <f ca="1">IFERROR(IF(INDEX('Coverage Indicators - Section D'!E$50:E$261,MATCH('Print View'!$AT127,'Coverage Indicators - Section D'!$I$50:$I$261,0))&lt;&gt;0,INDEX('Coverage Indicators - Section D'!E$50:E$261,MATCH('Print View'!$AT127,'Coverage Indicators - Section D'!$I$50:$I$261,0)),""),"")</f>
        <v>17500</v>
      </c>
      <c r="U127" s="600">
        <f ca="1">IFERROR(IF(INDEX('Coverage Indicators - Section D'!G$50:G$261,MATCH('Print View'!$AT127,'Coverage Indicators - Section D'!$I$50:$I$261,0))&lt;&gt;0,INDEX('Coverage Indicators - Section D'!G$50:G$261,MATCH('Print View'!$AT127,'Coverage Indicators - Section D'!$I$50:$I$261,0)),""),"")</f>
        <v>70</v>
      </c>
      <c r="V127" s="601" t="str">
        <f ca="1">IFERROR(IF(INDEX('Coverage Indicators - Section D'!H$50:H$261,MATCH('Print View'!$AT127,'Coverage Indicators - Section D'!$I$50:$I$261,0))&lt;&gt;0,INDEX('Coverage Indicators - Section D'!H$50:H$261,MATCH('Print View'!$AT127,'Coverage Indicators - Section D'!$I$50:$I$261,0)),""),"")</f>
        <v/>
      </c>
      <c r="W127" s="252">
        <f ca="1">IFERROR(IF(INDEX('Coverage Indicators - Section D'!E$50:E$261,MATCH('Print View'!$AU127,'Coverage Indicators - Section D'!$I$50:$I$261,0))&lt;&gt;0,INDEX('Coverage Indicators - Section D'!E$50:E$261,MATCH('Print View'!$AU127,'Coverage Indicators - Section D'!$I$50:$I$261,0)),""),"")</f>
        <v>18125</v>
      </c>
      <c r="X127" s="600">
        <f ca="1">IFERROR(IF(INDEX('Coverage Indicators - Section D'!G$50:G$261,MATCH('Print View'!$AU127,'Coverage Indicators - Section D'!$I$50:$I$261,0))&lt;&gt;0,INDEX('Coverage Indicators - Section D'!G$50:G$261,MATCH('Print View'!$AU127,'Coverage Indicators - Section D'!$I$50:$I$261,0)),""),"")</f>
        <v>72.5</v>
      </c>
      <c r="Y127" s="601" t="str">
        <f ca="1">IFERROR(IF(INDEX('Coverage Indicators - Section D'!H$50:H$261,MATCH('Print View'!$AU127,'Coverage Indicators - Section D'!$I$50:$I$261,0))&lt;&gt;0,INDEX('Coverage Indicators - Section D'!H$50:H$261,MATCH('Print View'!$AU127,'Coverage Indicators - Section D'!$I$50:$I$261,0)),""),"")</f>
        <v/>
      </c>
      <c r="Z127" s="252">
        <f ca="1">IFERROR(IF(INDEX('Coverage Indicators - Section D'!E$50:E$261,MATCH('Print View'!$AV127,'Coverage Indicators - Section D'!$I$50:$I$261,0))&lt;&gt;0,INDEX('Coverage Indicators - Section D'!E$50:E$261,MATCH('Print View'!$AV127,'Coverage Indicators - Section D'!$I$50:$I$261,0)),""),"")</f>
        <v>18750</v>
      </c>
      <c r="AA127" s="600">
        <f ca="1">IFERROR(IF(INDEX('Coverage Indicators - Section D'!G$50:G$261,MATCH('Print View'!$AV127,'Coverage Indicators - Section D'!$I$50:$I$261,0))&lt;&gt;0,INDEX('Coverage Indicators - Section D'!G$50:G$261,MATCH('Print View'!$AV127,'Coverage Indicators - Section D'!$I$50:$I$261,0)),""),"")</f>
        <v>75</v>
      </c>
      <c r="AB127" s="601" t="str">
        <f ca="1">IFERROR(IF(INDEX('Coverage Indicators - Section D'!H$50:H$261,MATCH('Print View'!$AV127,'Coverage Indicators - Section D'!$I$50:$I$261,0))&lt;&gt;0,INDEX('Coverage Indicators - Section D'!H$50:H$261,MATCH('Print View'!$AV127,'Coverage Indicators - Section D'!$I$50:$I$261,0)),""),"")</f>
        <v/>
      </c>
      <c r="AC127" s="252" t="str">
        <f ca="1">IFERROR(IF(INDEX('Coverage Indicators - Section D'!E$50:E$261,MATCH('Print View'!$AW127,'Coverage Indicators - Section D'!$I$50:$I$261,0))&lt;&gt;0,INDEX('Coverage Indicators - Section D'!E$50:E$261,MATCH('Print View'!$AW127,'Coverage Indicators - Section D'!$I$50:$I$261,0)),""),"")</f>
        <v/>
      </c>
      <c r="AD127" s="600" t="str">
        <f ca="1">IFERROR(IF(INDEX('Coverage Indicators - Section D'!G$50:G$261,MATCH('Print View'!$AW127,'Coverage Indicators - Section D'!$I$50:$I$261,0))&lt;&gt;0,INDEX('Coverage Indicators - Section D'!G$50:G$261,MATCH('Print View'!$AW127,'Coverage Indicators - Section D'!$I$50:$I$261,0)),""),"")</f>
        <v/>
      </c>
      <c r="AE127" s="601" t="str">
        <f ca="1">IFERROR(IF(INDEX('Coverage Indicators - Section D'!H$50:H$261,MATCH('Print View'!$AW127,'Coverage Indicators - Section D'!$I$50:$I$261,0))&lt;&gt;0,INDEX('Coverage Indicators - Section D'!H$50:H$261,MATCH('Print View'!$AW127,'Coverage Indicators - Section D'!$I$50:$I$261,0)),""),"")</f>
        <v/>
      </c>
      <c r="AF127" s="252" t="str">
        <f ca="1">IFERROR(IF(INDEX('Coverage Indicators - Section D'!E$50:E$261,MATCH('Print View'!$AX127,'Coverage Indicators - Section D'!$I$50:$I$261,0))&lt;&gt;0,INDEX('Coverage Indicators - Section D'!E$50:E$261,MATCH('Print View'!$AX127,'Coverage Indicators - Section D'!$I$50:$I$261,0)),""),"")</f>
        <v/>
      </c>
      <c r="AG127" s="600" t="str">
        <f ca="1">IFERROR(IF(INDEX('Coverage Indicators - Section D'!G$50:G$261,MATCH('Print View'!$AX127,'Coverage Indicators - Section D'!$I$50:$I$261,0))&lt;&gt;0,INDEX('Coverage Indicators - Section D'!G$50:G$261,MATCH('Print View'!$AX127,'Coverage Indicators - Section D'!$I$50:$I$261,0)),""),"")</f>
        <v/>
      </c>
      <c r="AH127" s="601" t="str">
        <f ca="1">IFERROR(IF(INDEX('Coverage Indicators - Section D'!H$50:H$261,MATCH('Print View'!$AX127,'Coverage Indicators - Section D'!$I$50:$I$261,0))&lt;&gt;0,INDEX('Coverage Indicators - Section D'!H$50:H$261,MATCH('Print View'!$AX127,'Coverage Indicators - Section D'!$I$50:$I$261,0)),""),"")</f>
        <v/>
      </c>
      <c r="AI127" s="252" t="str">
        <f ca="1">IFERROR(IF(INDEX('Coverage Indicators - Section D'!E$50:E$261,MATCH('Print View'!$AY127,'Coverage Indicators - Section D'!$I$50:$I$261,0))&lt;&gt;0,INDEX('Coverage Indicators - Section D'!E$50:E$261,MATCH('Print View'!$AY127,'Coverage Indicators - Section D'!$I$50:$I$261,0)),""),"")</f>
        <v/>
      </c>
      <c r="AJ127" s="600" t="str">
        <f ca="1">IFERROR(IF(INDEX('Coverage Indicators - Section D'!G$50:G$261,MATCH('Print View'!$AY127,'Coverage Indicators - Section D'!$I$50:$I$261,0))&lt;&gt;0,INDEX('Coverage Indicators - Section D'!G$50:G$261,MATCH('Print View'!$AY127,'Coverage Indicators - Section D'!$I$50:$I$261,0)),""),"")</f>
        <v/>
      </c>
      <c r="AK127" s="601" t="str">
        <f ca="1">IFERROR(IF(INDEX('Coverage Indicators - Section D'!H$50:H$261,MATCH('Print View'!$AY127,'Coverage Indicators - Section D'!$I$50:$I$261,0))&lt;&gt;0,INDEX('Coverage Indicators - Section D'!H$50:H$261,MATCH('Print View'!$AY127,'Coverage Indicators - Section D'!$I$50:$I$261,0)),""),"")</f>
        <v/>
      </c>
      <c r="AL127" s="323"/>
      <c r="AM127" s="694" t="str">
        <f>IFERROR(IF(INDEX('Coverage Indicators - Section D'!W$10:W$46,MATCH('Print View'!$A127,'Coverage Indicators - Section D'!$A$10:$A$46,0))&lt;&gt;0,INDEX('Coverage Indicators - Section D'!W$10:W$46,MATCH('Print View'!$A127,'Coverage Indicators - Section D'!$A$10:$A$46,0)),""),"")</f>
        <v>The target is non-cumulative and actual. The numerator represents the clients (UIC), who received a minimum package of services during the reporting period including SSES clients. Separately data on PWID prisoners  and number of distributed syringes will be provided during PU or PU/DR. Each reporting year (2018, 2019 and 2020) approximately up to 200 syringes will be distibuted among covered PWID within GF grant. The beneficiary is considered reached if he/she receives the minimum package which includes: distribution of IEC materials and/or information sessions can be conducted, health products (syringes, needles, alcohol napkins, condoms). The denominator is estimated number of PWIDs as 25,000 by PWID size estimation 2013 report. The indicator is in line with the National HIV M&amp;E Plan for 2017-2021 which is currently under approval procedure by the Government</v>
      </c>
      <c r="AN127" s="310"/>
      <c r="AO127" s="589"/>
      <c r="AP127" s="590"/>
      <c r="AQ127" s="590"/>
      <c r="AR127" s="610" t="str">
        <f t="shared" ref="AR127" ca="1" si="164">CONCATENATE($A127,N$117)</f>
        <v>51-Jul-18 to 31-Dec-18</v>
      </c>
      <c r="AS127" s="608" t="str">
        <f t="shared" ref="AS127" ca="1" si="165">CONCATENATE($A127,Q$117)</f>
        <v>51-Jan-19 to 30-Jun-19</v>
      </c>
      <c r="AT127" s="608" t="str">
        <f t="shared" ref="AT127" ca="1" si="166">CONCATENATE($A127,T$117)</f>
        <v>51-Jul-19 to 31-Dec-19</v>
      </c>
      <c r="AU127" s="608" t="str">
        <f t="shared" ref="AU127" ca="1" si="167">CONCATENATE($A127,W$117)</f>
        <v>51-Jan-20 to 30-Jun-20</v>
      </c>
      <c r="AV127" s="608" t="str">
        <f t="shared" ref="AV127" ca="1" si="168">CONCATENATE($A127,Z$117)</f>
        <v>51-Jul-20 to 31-Dec-20</v>
      </c>
      <c r="AW127" s="608" t="str">
        <f t="shared" ref="AW127" ca="1" si="169">CONCATENATE($A127,AC$117)</f>
        <v>51-Jan-21 to 30-Jun-21</v>
      </c>
      <c r="AX127" s="608" t="str">
        <f t="shared" ref="AX127" si="170">CONCATENATE($A127,AF$117)</f>
        <v xml:space="preserve">5 to </v>
      </c>
      <c r="AY127" s="608" t="str">
        <f t="shared" ref="AY127" si="171">CONCATENATE($A127,AI$117)</f>
        <v xml:space="preserve">5 to </v>
      </c>
      <c r="AZ127" s="343"/>
      <c r="BA127" s="343"/>
    </row>
    <row r="128" spans="1:53" s="228" customFormat="1" ht="28.5" x14ac:dyDescent="0.25">
      <c r="A128" s="693"/>
      <c r="B128" s="601"/>
      <c r="C128" s="601"/>
      <c r="D128" s="601"/>
      <c r="E128" s="251">
        <f>IFERROR(IF(INDEX('Coverage Indicators - Section D'!F$10:F$46,MATCH('Print View'!$A127,'Coverage Indicators - Section D'!$A$10:$A$46,0))&lt;&gt;0,INDEX('Coverage Indicators - Section D'!F$10:F$46,MATCH('Print View'!$A127,'Coverage Indicators - Section D'!$A$10:$A$46,0)),""),"")</f>
        <v>25000</v>
      </c>
      <c r="F128" s="600"/>
      <c r="G128" s="600"/>
      <c r="H128" s="601"/>
      <c r="I128" s="601"/>
      <c r="J128" s="601"/>
      <c r="K128" s="601"/>
      <c r="L128" s="251" t="str">
        <f>IFERROR(IF(INDEX('Coverage Indicators - Section D'!U$10:U$46,MATCH('Print View'!$A127,'Coverage Indicators - Section D'!$A$10:$A$46,0))&lt;&gt;0,INDEX('Coverage Indicators - Section D'!U$10:U$46,MATCH('Print View'!$A127,'Coverage Indicators - Section D'!$A$10:$A$46,0)),""),"")</f>
        <v>National</v>
      </c>
      <c r="M128" s="601"/>
      <c r="N128" s="251">
        <f ca="1">IFERROR(IF(INDEX('Coverage Indicators - Section D'!F$50:F$261,MATCH('Print View'!$AR127,'Coverage Indicators - Section D'!$I$50:$I$261,0))&lt;&gt;0,INDEX('Coverage Indicators - Section D'!F$50:F$261,MATCH('Print View'!$AR127,'Coverage Indicators - Section D'!$I$50:$I$261,0)),""),"")</f>
        <v>25000</v>
      </c>
      <c r="O128" s="600"/>
      <c r="P128" s="601"/>
      <c r="Q128" s="251">
        <f ca="1">IFERROR(IF(INDEX('Coverage Indicators - Section D'!F$50:F$261,MATCH('Print View'!$AS127,'Coverage Indicators - Section D'!$I$50:$I$261,0))&lt;&gt;0,INDEX('Coverage Indicators - Section D'!F$50:F$261,MATCH('Print View'!$AS127,'Coverage Indicators - Section D'!$I$50:$I$261,0)),""),"")</f>
        <v>25000</v>
      </c>
      <c r="R128" s="600"/>
      <c r="S128" s="601"/>
      <c r="T128" s="251">
        <f ca="1">IFERROR(IF(INDEX('Coverage Indicators - Section D'!F$50:F$261,MATCH('Print View'!$AT127,'Coverage Indicators - Section D'!$I$50:$I$261,0))&lt;&gt;0,INDEX('Coverage Indicators - Section D'!F$50:F$261,MATCH('Print View'!$AT127,'Coverage Indicators - Section D'!$I$50:$I$261,0)),""),"")</f>
        <v>25000</v>
      </c>
      <c r="U128" s="600"/>
      <c r="V128" s="601"/>
      <c r="W128" s="251">
        <f ca="1">IFERROR(IF(INDEX('Coverage Indicators - Section D'!F$50:F$261,MATCH('Print View'!$AU127,'Coverage Indicators - Section D'!$I$50:$I$261,0))&lt;&gt;0,INDEX('Coverage Indicators - Section D'!F$50:F$261,MATCH('Print View'!$AU127,'Coverage Indicators - Section D'!$I$50:$I$261,0)),""),"")</f>
        <v>25000</v>
      </c>
      <c r="X128" s="600"/>
      <c r="Y128" s="601"/>
      <c r="Z128" s="251">
        <f ca="1">IFERROR(IF(INDEX('Coverage Indicators - Section D'!F$50:F$261,MATCH('Print View'!$AV127,'Coverage Indicators - Section D'!$I$50:$I$261,0))&lt;&gt;0,INDEX('Coverage Indicators - Section D'!F$50:F$261,MATCH('Print View'!$AV127,'Coverage Indicators - Section D'!$I$50:$I$261,0)),""),"")</f>
        <v>25000</v>
      </c>
      <c r="AA128" s="600"/>
      <c r="AB128" s="601"/>
      <c r="AC128" s="251" t="str">
        <f ca="1">IFERROR(IF(INDEX('Coverage Indicators - Section D'!F$50:F$261,MATCH('Print View'!$AW127,'Coverage Indicators - Section D'!$I$50:$I$261,0))&lt;&gt;0,INDEX('Coverage Indicators - Section D'!F$50:F$261,MATCH('Print View'!$AW127,'Coverage Indicators - Section D'!$I$50:$I$261,0)),""),"")</f>
        <v/>
      </c>
      <c r="AD128" s="600"/>
      <c r="AE128" s="601"/>
      <c r="AF128" s="251" t="str">
        <f ca="1">IFERROR(IF(INDEX('Coverage Indicators - Section D'!F$50:F$261,MATCH('Print View'!$AX127,'Coverage Indicators - Section D'!$I$50:$I$261,0))&lt;&gt;0,INDEX('Coverage Indicators - Section D'!F$50:F$261,MATCH('Print View'!$AX127,'Coverage Indicators - Section D'!$I$50:$I$261,0)),""),"")</f>
        <v/>
      </c>
      <c r="AG128" s="600"/>
      <c r="AH128" s="601"/>
      <c r="AI128" s="251" t="str">
        <f ca="1">IFERROR(IF(INDEX('Coverage Indicators - Section D'!F$50:F$261,MATCH('Print View'!$AY127,'Coverage Indicators - Section D'!$I$50:$I$261,0))&lt;&gt;0,INDEX('Coverage Indicators - Section D'!F$50:F$261,MATCH('Print View'!$AY127,'Coverage Indicators - Section D'!$I$50:$I$261,0)),""),"")</f>
        <v/>
      </c>
      <c r="AJ128" s="600"/>
      <c r="AK128" s="601"/>
      <c r="AL128" s="323"/>
      <c r="AM128" s="694"/>
      <c r="AN128" s="310"/>
      <c r="AO128" s="589"/>
      <c r="AP128" s="590"/>
      <c r="AQ128" s="590"/>
      <c r="AR128" s="610"/>
      <c r="AS128" s="608"/>
      <c r="AT128" s="608"/>
      <c r="AU128" s="608"/>
      <c r="AV128" s="608"/>
      <c r="AW128" s="608"/>
      <c r="AX128" s="608"/>
      <c r="AY128" s="608"/>
      <c r="AZ128" s="343"/>
      <c r="BA128" s="343"/>
    </row>
    <row r="129" spans="1:53" s="228" customFormat="1" ht="28.5" x14ac:dyDescent="0.25">
      <c r="A129" s="696">
        <v>6</v>
      </c>
      <c r="B129" s="603" t="str">
        <f>IFERROR(IF(INDEX('Coverage Indicators - Section D'!B$10:B$46,MATCH('Print View'!$A129,'Coverage Indicators - Section D'!$A$10:$A$46,0))&lt;&gt;0,INDEX('Coverage Indicators - Section D'!B$10:B$46,MATCH('Print View'!$A129,'Coverage Indicators - Section D'!$A$10:$A$46,0)),""),"")</f>
        <v>Comprehensive prevention programs for people who inject drugs (PWID) and their partners</v>
      </c>
      <c r="C129" s="603" t="str">
        <f>IFERROR(IF(INDEX('Coverage Indicators - Section D'!C$10:C$46,MATCH('Print View'!$A129,'Coverage Indicators - Section D'!$A$10:$A$46,0))&lt;&gt;0,INDEX('Coverage Indicators - Section D'!C$10:C$46,MATCH('Print View'!$A129,'Coverage Indicators - Section D'!$A$10:$A$46,0)),""),"")</f>
        <v>KP-3d(M): Percentage of people who inject drugs that have received an HIV test during the reporting period and know their results</v>
      </c>
      <c r="D129" s="603" t="str">
        <f>IFERROR(IF(INDEX('Coverage Indicators - Section D'!D$10:D$46,MATCH('Print View'!$A129,'Coverage Indicators - Section D'!$A$10:$A$46,0))&lt;&gt;0,INDEX('Coverage Indicators - Section D'!D$10:D$46,MATCH('Print View'!$A129,'Coverage Indicators - Section D'!$A$10:$A$46,0)),""),"")</f>
        <v/>
      </c>
      <c r="E129" s="273">
        <f>IFERROR(IF(INDEX('Coverage Indicators - Section D'!E$10:E$46,MATCH('Print View'!$A129,'Coverage Indicators - Section D'!$A$10:$A$46,0))&lt;&gt;0,INDEX('Coverage Indicators - Section D'!E$10:E$46,MATCH('Print View'!$A129,'Coverage Indicators - Section D'!$A$10:$A$46,0)),""),"")</f>
        <v>6950</v>
      </c>
      <c r="F129" s="602">
        <f>IFERROR(IF(INDEX('Coverage Indicators - Section D'!G$10:G$46,MATCH('Print View'!$A129,'Coverage Indicators - Section D'!$A$10:$A$46,0))&lt;&gt;0,INDEX('Coverage Indicators - Section D'!G$10:G$46,MATCH('Print View'!$A129,'Coverage Indicators - Section D'!$A$10:$A$46,0)),""),"")</f>
        <v>27.8</v>
      </c>
      <c r="G129" s="602" t="str">
        <f>IFERROR(IF(INDEX('Coverage Indicators - Section D'!H$10:H$46,MATCH('Print View'!$A129,'Coverage Indicators - Section D'!$A$10:$A$46,0))&lt;&gt;0,INDEX('Coverage Indicators - Section D'!H$10:H$46,MATCH('Print View'!$A129,'Coverage Indicators - Section D'!$A$10:$A$46,0)),""),"")</f>
        <v>2016</v>
      </c>
      <c r="H129" s="603" t="str">
        <f>IFERROR(IF(INDEX('Coverage Indicators - Section D'!P$10:P$46,MATCH('Print View'!$A129,'Coverage Indicators - Section D'!$A$10:$A$46,0))&lt;&gt;0,INDEX('Coverage Indicators - Section D'!P$10:P$46,MATCH('Print View'!$A129,'Coverage Indicators - Section D'!$A$10:$A$46,0)),""),"")</f>
        <v>Administrative records</v>
      </c>
      <c r="I129" s="603" t="str">
        <f>IFERROR(IF(INDEX('Coverage Indicators - Section D'!Q$10:Q$46,MATCH('Print View'!$A129,'Coverage Indicators - Section D'!$A$10:$A$46,0))&lt;&gt;0,INDEX('Coverage Indicators - Section D'!Q$10:Q$46,MATCH('Print View'!$A129,'Coverage Indicators - Section D'!$A$10:$A$46,0)),""),"")</f>
        <v/>
      </c>
      <c r="J129" s="603" t="str">
        <f>IFERROR(IF(INDEX('Coverage Indicators - Section D'!R$10:R$46,MATCH('Print View'!$A129,'Coverage Indicators - Section D'!$A$10:$A$46,0))&lt;&gt;0,INDEX('Coverage Indicators - Section D'!R$10:R$46,MATCH('Print View'!$A129,'Coverage Indicators - Section D'!$A$10:$A$46,0)),""),"")</f>
        <v/>
      </c>
      <c r="K129" s="603" t="str">
        <f>IFERROR(IF(INDEX('Coverage Indicators - Section D'!S$10:S$46,MATCH('Print View'!$A129,'Coverage Indicators - Section D'!$A$10:$A$46,0))&lt;&gt;0,INDEX('Coverage Indicators - Section D'!S$10:S$46,MATCH('Print View'!$A129,'Coverage Indicators - Section D'!$A$10:$A$46,0)),""),"")</f>
        <v/>
      </c>
      <c r="L129" s="273" t="str">
        <f>IFERROR(IF(INDEX('Coverage Indicators - Section D'!T$10:T$46,MATCH('Print View'!$A129,'Coverage Indicators - Section D'!$A$10:$A$46,0))&lt;&gt;0,INDEX('Coverage Indicators - Section D'!T$10:T$46,MATCH('Print View'!$A129,'Coverage Indicators - Section D'!$A$10:$A$46,0)),""),"")</f>
        <v>Kyrgyzstan</v>
      </c>
      <c r="M129" s="603" t="str">
        <f>IFERROR(IF(INDEX('Coverage Indicators - Section D'!V$10:V$46,MATCH('Print View'!$A129,'Coverage Indicators - Section D'!$A$10:$A$46,0))&lt;&gt;0,INDEX('Coverage Indicators - Section D'!V$10:V$46,MATCH('Print View'!$A129,'Coverage Indicators - Section D'!$A$10:$A$46,0)),""),"")</f>
        <v>N-Non-cumulative</v>
      </c>
      <c r="N129" s="273">
        <f ca="1">IFERROR(IF(INDEX('Coverage Indicators - Section D'!E$50:E$261,MATCH('Print View'!$AR129,'Coverage Indicators - Section D'!$I$50:$I$261,0))&lt;&gt;0,INDEX('Coverage Indicators - Section D'!E$50:E$261,MATCH('Print View'!$AR129,'Coverage Indicators - Section D'!$I$50:$I$261,0)),""),"")</f>
        <v>7313</v>
      </c>
      <c r="O129" s="602">
        <f ca="1">IFERROR(IF(INDEX('Coverage Indicators - Section D'!G$50:G$261,MATCH('Print View'!$AR129,'Coverage Indicators - Section D'!$I$50:$I$261,0))&lt;&gt;0,INDEX('Coverage Indicators - Section D'!G$50:G$261,MATCH('Print View'!$AR129,'Coverage Indicators - Section D'!$I$50:$I$261,0)),""),"")</f>
        <v>29.251999999999999</v>
      </c>
      <c r="P129" s="603" t="str">
        <f ca="1">IFERROR(IF(INDEX('Coverage Indicators - Section D'!H$50:H$261,MATCH('Print View'!$AR129,'Coverage Indicators - Section D'!$I$50:$I$261,0))&lt;&gt;0,INDEX('Coverage Indicators - Section D'!H$50:H$261,MATCH('Print View'!$AR129,'Coverage Indicators - Section D'!$I$50:$I$261,0)),""),"")</f>
        <v/>
      </c>
      <c r="Q129" s="273">
        <f ca="1">IFERROR(IF(INDEX('Coverage Indicators - Section D'!E$50:E$261,MATCH('Print View'!$AS129,'Coverage Indicators - Section D'!$I$50:$I$261,0))&lt;&gt;0,INDEX('Coverage Indicators - Section D'!E$50:E$261,MATCH('Print View'!$AS129,'Coverage Indicators - Section D'!$I$50:$I$261,0)),""),"")</f>
        <v>7875</v>
      </c>
      <c r="R129" s="602">
        <f ca="1">IFERROR(IF(INDEX('Coverage Indicators - Section D'!G$50:G$261,MATCH('Print View'!$AS129,'Coverage Indicators - Section D'!$I$50:$I$261,0))&lt;&gt;0,INDEX('Coverage Indicators - Section D'!G$50:G$261,MATCH('Print View'!$AS129,'Coverage Indicators - Section D'!$I$50:$I$261,0)),""),"")</f>
        <v>31.5</v>
      </c>
      <c r="S129" s="603" t="str">
        <f ca="1">IFERROR(IF(INDEX('Coverage Indicators - Section D'!H$50:H$261,MATCH('Print View'!$AS129,'Coverage Indicators - Section D'!$I$50:$I$261,0))&lt;&gt;0,INDEX('Coverage Indicators - Section D'!H$50:H$261,MATCH('Print View'!$AS129,'Coverage Indicators - Section D'!$I$50:$I$261,0)),""),"")</f>
        <v/>
      </c>
      <c r="T129" s="273">
        <f ca="1">IFERROR(IF(INDEX('Coverage Indicators - Section D'!E$50:E$261,MATCH('Print View'!$AT129,'Coverage Indicators - Section D'!$I$50:$I$261,0))&lt;&gt;0,INDEX('Coverage Indicators - Section D'!E$50:E$261,MATCH('Print View'!$AT129,'Coverage Indicators - Section D'!$I$50:$I$261,0)),""),"")</f>
        <v>7875</v>
      </c>
      <c r="U129" s="602">
        <f ca="1">IFERROR(IF(INDEX('Coverage Indicators - Section D'!G$50:G$261,MATCH('Print View'!$AT129,'Coverage Indicators - Section D'!$I$50:$I$261,0))&lt;&gt;0,INDEX('Coverage Indicators - Section D'!G$50:G$261,MATCH('Print View'!$AT129,'Coverage Indicators - Section D'!$I$50:$I$261,0)),""),"")</f>
        <v>31.5</v>
      </c>
      <c r="V129" s="603" t="str">
        <f ca="1">IFERROR(IF(INDEX('Coverage Indicators - Section D'!H$50:H$261,MATCH('Print View'!$AT129,'Coverage Indicators - Section D'!$I$50:$I$261,0))&lt;&gt;0,INDEX('Coverage Indicators - Section D'!H$50:H$261,MATCH('Print View'!$AT129,'Coverage Indicators - Section D'!$I$50:$I$261,0)),""),"")</f>
        <v/>
      </c>
      <c r="W129" s="273">
        <f ca="1">IFERROR(IF(INDEX('Coverage Indicators - Section D'!E$50:E$261,MATCH('Print View'!$AU129,'Coverage Indicators - Section D'!$I$50:$I$261,0))&lt;&gt;0,INDEX('Coverage Indicators - Section D'!E$50:E$261,MATCH('Print View'!$AU129,'Coverage Indicators - Section D'!$I$50:$I$261,0)),""),"")</f>
        <v>8437</v>
      </c>
      <c r="X129" s="602">
        <f ca="1">IFERROR(IF(INDEX('Coverage Indicators - Section D'!G$50:G$261,MATCH('Print View'!$AU129,'Coverage Indicators - Section D'!$I$50:$I$261,0))&lt;&gt;0,INDEX('Coverage Indicators - Section D'!G$50:G$261,MATCH('Print View'!$AU129,'Coverage Indicators - Section D'!$I$50:$I$261,0)),""),"")</f>
        <v>33.747999999999998</v>
      </c>
      <c r="Y129" s="603" t="str">
        <f ca="1">IFERROR(IF(INDEX('Coverage Indicators - Section D'!H$50:H$261,MATCH('Print View'!$AU129,'Coverage Indicators - Section D'!$I$50:$I$261,0))&lt;&gt;0,INDEX('Coverage Indicators - Section D'!H$50:H$261,MATCH('Print View'!$AU129,'Coverage Indicators - Section D'!$I$50:$I$261,0)),""),"")</f>
        <v/>
      </c>
      <c r="Z129" s="273">
        <f ca="1">IFERROR(IF(INDEX('Coverage Indicators - Section D'!E$50:E$261,MATCH('Print View'!$AV129,'Coverage Indicators - Section D'!$I$50:$I$261,0))&lt;&gt;0,INDEX('Coverage Indicators - Section D'!E$50:E$261,MATCH('Print View'!$AV129,'Coverage Indicators - Section D'!$I$50:$I$261,0)),""),"")</f>
        <v>8438</v>
      </c>
      <c r="AA129" s="602">
        <f ca="1">IFERROR(IF(INDEX('Coverage Indicators - Section D'!G$50:G$261,MATCH('Print View'!$AV129,'Coverage Indicators - Section D'!$I$50:$I$261,0))&lt;&gt;0,INDEX('Coverage Indicators - Section D'!G$50:G$261,MATCH('Print View'!$AV129,'Coverage Indicators - Section D'!$I$50:$I$261,0)),""),"")</f>
        <v>33.751999999999995</v>
      </c>
      <c r="AB129" s="603" t="str">
        <f ca="1">IFERROR(IF(INDEX('Coverage Indicators - Section D'!H$50:H$261,MATCH('Print View'!$AV129,'Coverage Indicators - Section D'!$I$50:$I$261,0))&lt;&gt;0,INDEX('Coverage Indicators - Section D'!H$50:H$261,MATCH('Print View'!$AV129,'Coverage Indicators - Section D'!$I$50:$I$261,0)),""),"")</f>
        <v/>
      </c>
      <c r="AC129" s="273" t="str">
        <f ca="1">IFERROR(IF(INDEX('Coverage Indicators - Section D'!E$50:E$261,MATCH('Print View'!$AW129,'Coverage Indicators - Section D'!$I$50:$I$261,0))&lt;&gt;0,INDEX('Coverage Indicators - Section D'!E$50:E$261,MATCH('Print View'!$AW129,'Coverage Indicators - Section D'!$I$50:$I$261,0)),""),"")</f>
        <v/>
      </c>
      <c r="AD129" s="602" t="str">
        <f ca="1">IFERROR(IF(INDEX('Coverage Indicators - Section D'!G$50:G$261,MATCH('Print View'!$AW129,'Coverage Indicators - Section D'!$I$50:$I$261,0))&lt;&gt;0,INDEX('Coverage Indicators - Section D'!G$50:G$261,MATCH('Print View'!$AW129,'Coverage Indicators - Section D'!$I$50:$I$261,0)),""),"")</f>
        <v/>
      </c>
      <c r="AE129" s="603" t="str">
        <f ca="1">IFERROR(IF(INDEX('Coverage Indicators - Section D'!H$50:H$261,MATCH('Print View'!$AW129,'Coverage Indicators - Section D'!$I$50:$I$261,0))&lt;&gt;0,INDEX('Coverage Indicators - Section D'!H$50:H$261,MATCH('Print View'!$AW129,'Coverage Indicators - Section D'!$I$50:$I$261,0)),""),"")</f>
        <v/>
      </c>
      <c r="AF129" s="273" t="str">
        <f ca="1">IFERROR(IF(INDEX('Coverage Indicators - Section D'!E$50:E$261,MATCH('Print View'!$AX129,'Coverage Indicators - Section D'!$I$50:$I$261,0))&lt;&gt;0,INDEX('Coverage Indicators - Section D'!E$50:E$261,MATCH('Print View'!$AX129,'Coverage Indicators - Section D'!$I$50:$I$261,0)),""),"")</f>
        <v/>
      </c>
      <c r="AG129" s="602" t="str">
        <f ca="1">IFERROR(IF(INDEX('Coverage Indicators - Section D'!G$50:G$261,MATCH('Print View'!$AX129,'Coverage Indicators - Section D'!$I$50:$I$261,0))&lt;&gt;0,INDEX('Coverage Indicators - Section D'!G$50:G$261,MATCH('Print View'!$AX129,'Coverage Indicators - Section D'!$I$50:$I$261,0)),""),"")</f>
        <v/>
      </c>
      <c r="AH129" s="603" t="str">
        <f ca="1">IFERROR(IF(INDEX('Coverage Indicators - Section D'!H$50:H$261,MATCH('Print View'!$AX129,'Coverage Indicators - Section D'!$I$50:$I$261,0))&lt;&gt;0,INDEX('Coverage Indicators - Section D'!H$50:H$261,MATCH('Print View'!$AX129,'Coverage Indicators - Section D'!$I$50:$I$261,0)),""),"")</f>
        <v/>
      </c>
      <c r="AI129" s="273" t="str">
        <f ca="1">IFERROR(IF(INDEX('Coverage Indicators - Section D'!E$50:E$261,MATCH('Print View'!$AY129,'Coverage Indicators - Section D'!$I$50:$I$261,0))&lt;&gt;0,INDEX('Coverage Indicators - Section D'!E$50:E$261,MATCH('Print View'!$AY129,'Coverage Indicators - Section D'!$I$50:$I$261,0)),""),"")</f>
        <v/>
      </c>
      <c r="AJ129" s="602" t="str">
        <f ca="1">IFERROR(IF(INDEX('Coverage Indicators - Section D'!G$50:G$261,MATCH('Print View'!$AY129,'Coverage Indicators - Section D'!$I$50:$I$261,0))&lt;&gt;0,INDEX('Coverage Indicators - Section D'!G$50:G$261,MATCH('Print View'!$AY129,'Coverage Indicators - Section D'!$I$50:$I$261,0)),""),"")</f>
        <v/>
      </c>
      <c r="AK129" s="603" t="str">
        <f ca="1">IFERROR(IF(INDEX('Coverage Indicators - Section D'!H$50:H$261,MATCH('Print View'!$AY129,'Coverage Indicators - Section D'!$I$50:$I$261,0))&lt;&gt;0,INDEX('Coverage Indicators - Section D'!H$50:H$261,MATCH('Print View'!$AY129,'Coverage Indicators - Section D'!$I$50:$I$261,0)),""),"")</f>
        <v/>
      </c>
      <c r="AL129" s="323"/>
      <c r="AM129" s="695" t="str">
        <f>IFERROR(IF(INDEX('Coverage Indicators - Section D'!W$10:W$46,MATCH('Print View'!$A129,'Coverage Indicators - Section D'!$A$10:$A$46,0))&lt;&gt;0,INDEX('Coverage Indicators - Section D'!W$10:W$46,MATCH('Print View'!$A129,'Coverage Indicators - Section D'!$A$10:$A$46,0)),""),"")</f>
        <v xml:space="preserve">The indicator is in line with the National HIV M&amp;E Plan for 2017-2021 which is currently under approval procedure by the Government Office. It measures a percentage of PWID with IBBS as the source and routine reporting through the the programme reports, whereas in the PF it is through routine reporting. Routine reporting is expected to be timelier, allowing more frequent data flow and rapid timely verification. Source for numerator is the program report data of NGOs, RNC and SSES. The indicator measures the number of people tested, and not the tests conducted. The targets include the SRs (RCN, NGOs and SSES) reports on pre and post counseling of those who received the test at AIDS centers' laboratories as well as  express testing (saliva or blood based). Separate data on express testing and by ELISA tests will provided in the comment section of each reporting period.  Denominator is the estimated number of PWID according to the 2013 size estimation survey. Source of data is the program report of SRs. Within the framework of GF grant implementation, 90% of coverage will be tested for HIV annually and will know their results. Overall in 2018- 14625,  2019- 15750, 2020- 16875 PWID will be tested annually, this means that each year out of coverage 90% will be tested and know their results. </v>
      </c>
      <c r="AN129" s="310"/>
      <c r="AO129" s="587"/>
      <c r="AP129" s="588"/>
      <c r="AQ129" s="588"/>
      <c r="AR129" s="610" t="str">
        <f t="shared" ref="AR129" ca="1" si="172">CONCATENATE($A129,N$117)</f>
        <v>61-Jul-18 to 31-Dec-18</v>
      </c>
      <c r="AS129" s="608" t="str">
        <f t="shared" ref="AS129" ca="1" si="173">CONCATENATE($A129,Q$117)</f>
        <v>61-Jan-19 to 30-Jun-19</v>
      </c>
      <c r="AT129" s="608" t="str">
        <f t="shared" ref="AT129" ca="1" si="174">CONCATENATE($A129,T$117)</f>
        <v>61-Jul-19 to 31-Dec-19</v>
      </c>
      <c r="AU129" s="608" t="str">
        <f t="shared" ref="AU129" ca="1" si="175">CONCATENATE($A129,W$117)</f>
        <v>61-Jan-20 to 30-Jun-20</v>
      </c>
      <c r="AV129" s="608" t="str">
        <f t="shared" ref="AV129" ca="1" si="176">CONCATENATE($A129,Z$117)</f>
        <v>61-Jul-20 to 31-Dec-20</v>
      </c>
      <c r="AW129" s="608" t="str">
        <f t="shared" ref="AW129" ca="1" si="177">CONCATENATE($A129,AC$117)</f>
        <v>61-Jan-21 to 30-Jun-21</v>
      </c>
      <c r="AX129" s="608" t="str">
        <f t="shared" ref="AX129" si="178">CONCATENATE($A129,AF$117)</f>
        <v xml:space="preserve">6 to </v>
      </c>
      <c r="AY129" s="608" t="str">
        <f t="shared" ref="AY129" si="179">CONCATENATE($A129,AI$117)</f>
        <v xml:space="preserve">6 to </v>
      </c>
      <c r="AZ129" s="343"/>
      <c r="BA129" s="343"/>
    </row>
    <row r="130" spans="1:53" s="228" customFormat="1" ht="28.5" x14ac:dyDescent="0.25">
      <c r="A130" s="696"/>
      <c r="B130" s="603"/>
      <c r="C130" s="603"/>
      <c r="D130" s="603"/>
      <c r="E130" s="274">
        <f>IFERROR(IF(INDEX('Coverage Indicators - Section D'!F$10:F$46,MATCH('Print View'!$A129,'Coverage Indicators - Section D'!$A$10:$A$46,0))&lt;&gt;0,INDEX('Coverage Indicators - Section D'!F$10:F$46,MATCH('Print View'!$A129,'Coverage Indicators - Section D'!$A$10:$A$46,0)),""),"")</f>
        <v>25000</v>
      </c>
      <c r="F130" s="602"/>
      <c r="G130" s="602"/>
      <c r="H130" s="603"/>
      <c r="I130" s="603"/>
      <c r="J130" s="603"/>
      <c r="K130" s="603"/>
      <c r="L130" s="274" t="str">
        <f>IFERROR(IF(INDEX('Coverage Indicators - Section D'!U$10:U$46,MATCH('Print View'!$A129,'Coverage Indicators - Section D'!$A$10:$A$46,0))&lt;&gt;0,INDEX('Coverage Indicators - Section D'!U$10:U$46,MATCH('Print View'!$A129,'Coverage Indicators - Section D'!$A$10:$A$46,0)),""),"")</f>
        <v>National</v>
      </c>
      <c r="M130" s="603"/>
      <c r="N130" s="274">
        <f ca="1">IFERROR(IF(INDEX('Coverage Indicators - Section D'!F$50:F$261,MATCH('Print View'!$AR129,'Coverage Indicators - Section D'!$I$50:$I$261,0))&lt;&gt;0,INDEX('Coverage Indicators - Section D'!F$50:F$261,MATCH('Print View'!$AR129,'Coverage Indicators - Section D'!$I$50:$I$261,0)),""),"")</f>
        <v>25000</v>
      </c>
      <c r="O130" s="602"/>
      <c r="P130" s="603"/>
      <c r="Q130" s="274">
        <f ca="1">IFERROR(IF(INDEX('Coverage Indicators - Section D'!F$50:F$261,MATCH('Print View'!$AS129,'Coverage Indicators - Section D'!$I$50:$I$261,0))&lt;&gt;0,INDEX('Coverage Indicators - Section D'!F$50:F$261,MATCH('Print View'!$AS129,'Coverage Indicators - Section D'!$I$50:$I$261,0)),""),"")</f>
        <v>25000</v>
      </c>
      <c r="R130" s="602"/>
      <c r="S130" s="603"/>
      <c r="T130" s="274">
        <f ca="1">IFERROR(IF(INDEX('Coverage Indicators - Section D'!F$50:F$261,MATCH('Print View'!$AT129,'Coverage Indicators - Section D'!$I$50:$I$261,0))&lt;&gt;0,INDEX('Coverage Indicators - Section D'!F$50:F$261,MATCH('Print View'!$AT129,'Coverage Indicators - Section D'!$I$50:$I$261,0)),""),"")</f>
        <v>25000</v>
      </c>
      <c r="U130" s="602"/>
      <c r="V130" s="603"/>
      <c r="W130" s="274">
        <f ca="1">IFERROR(IF(INDEX('Coverage Indicators - Section D'!F$50:F$261,MATCH('Print View'!$AU129,'Coverage Indicators - Section D'!$I$50:$I$261,0))&lt;&gt;0,INDEX('Coverage Indicators - Section D'!F$50:F$261,MATCH('Print View'!$AU129,'Coverage Indicators - Section D'!$I$50:$I$261,0)),""),"")</f>
        <v>25000</v>
      </c>
      <c r="X130" s="602"/>
      <c r="Y130" s="603"/>
      <c r="Z130" s="274">
        <f ca="1">IFERROR(IF(INDEX('Coverage Indicators - Section D'!F$50:F$261,MATCH('Print View'!$AV129,'Coverage Indicators - Section D'!$I$50:$I$261,0))&lt;&gt;0,INDEX('Coverage Indicators - Section D'!F$50:F$261,MATCH('Print View'!$AV129,'Coverage Indicators - Section D'!$I$50:$I$261,0)),""),"")</f>
        <v>25000</v>
      </c>
      <c r="AA130" s="602"/>
      <c r="AB130" s="603"/>
      <c r="AC130" s="274" t="str">
        <f ca="1">IFERROR(IF(INDEX('Coverage Indicators - Section D'!F$50:F$261,MATCH('Print View'!$AW129,'Coverage Indicators - Section D'!$I$50:$I$261,0))&lt;&gt;0,INDEX('Coverage Indicators - Section D'!F$50:F$261,MATCH('Print View'!$AW129,'Coverage Indicators - Section D'!$I$50:$I$261,0)),""),"")</f>
        <v/>
      </c>
      <c r="AD130" s="602"/>
      <c r="AE130" s="603"/>
      <c r="AF130" s="274" t="str">
        <f ca="1">IFERROR(IF(INDEX('Coverage Indicators - Section D'!F$50:F$261,MATCH('Print View'!$AX129,'Coverage Indicators - Section D'!$I$50:$I$261,0))&lt;&gt;0,INDEX('Coverage Indicators - Section D'!F$50:F$261,MATCH('Print View'!$AX129,'Coverage Indicators - Section D'!$I$50:$I$261,0)),""),"")</f>
        <v/>
      </c>
      <c r="AG130" s="602"/>
      <c r="AH130" s="603"/>
      <c r="AI130" s="274" t="str">
        <f ca="1">IFERROR(IF(INDEX('Coverage Indicators - Section D'!F$50:F$261,MATCH('Print View'!$AY129,'Coverage Indicators - Section D'!$I$50:$I$261,0))&lt;&gt;0,INDEX('Coverage Indicators - Section D'!F$50:F$261,MATCH('Print View'!$AY129,'Coverage Indicators - Section D'!$I$50:$I$261,0)),""),"")</f>
        <v/>
      </c>
      <c r="AJ130" s="602"/>
      <c r="AK130" s="603"/>
      <c r="AL130" s="323"/>
      <c r="AM130" s="695"/>
      <c r="AN130" s="310"/>
      <c r="AO130" s="587"/>
      <c r="AP130" s="588"/>
      <c r="AQ130" s="588"/>
      <c r="AR130" s="610"/>
      <c r="AS130" s="608"/>
      <c r="AT130" s="608"/>
      <c r="AU130" s="608"/>
      <c r="AV130" s="608"/>
      <c r="AW130" s="608"/>
      <c r="AX130" s="608"/>
      <c r="AY130" s="608"/>
      <c r="AZ130" s="343"/>
      <c r="BA130" s="343"/>
    </row>
    <row r="131" spans="1:53" s="228" customFormat="1" ht="28.5" x14ac:dyDescent="0.25">
      <c r="A131" s="693">
        <v>7</v>
      </c>
      <c r="B131" s="601" t="str">
        <f>IFERROR(IF(INDEX('Coverage Indicators - Section D'!B$10:B$46,MATCH('Print View'!$A131,'Coverage Indicators - Section D'!$A$10:$A$46,0))&lt;&gt;0,INDEX('Coverage Indicators - Section D'!B$10:B$46,MATCH('Print View'!$A131,'Coverage Indicators - Section D'!$A$10:$A$46,0)),""),"")</f>
        <v>Comprehensive prevention programs for people who inject drugs (PWID) and their partners</v>
      </c>
      <c r="C131" s="601" t="str">
        <f>IFERROR(IF(INDEX('Coverage Indicators - Section D'!C$10:C$46,MATCH('Print View'!$A131,'Coverage Indicators - Section D'!$A$10:$A$46,0))&lt;&gt;0,INDEX('Coverage Indicators - Section D'!C$10:C$46,MATCH('Print View'!$A131,'Coverage Indicators - Section D'!$A$10:$A$46,0)),""),"")</f>
        <v>KP-5: Percentage of individuals receiving Opioid Substitution Therapy who received treatment for at least 6 months</v>
      </c>
      <c r="D131" s="601" t="str">
        <f>IFERROR(IF(INDEX('Coverage Indicators - Section D'!D$10:D$46,MATCH('Print View'!$A131,'Coverage Indicators - Section D'!$A$10:$A$46,0))&lt;&gt;0,INDEX('Coverage Indicators - Section D'!D$10:D$46,MATCH('Print View'!$A131,'Coverage Indicators - Section D'!$A$10:$A$46,0)),""),"")</f>
        <v/>
      </c>
      <c r="E131" s="252">
        <f>IFERROR(IF(INDEX('Coverage Indicators - Section D'!E$10:E$46,MATCH('Print View'!$A131,'Coverage Indicators - Section D'!$A$10:$A$46,0))&lt;&gt;0,INDEX('Coverage Indicators - Section D'!E$10:E$46,MATCH('Print View'!$A131,'Coverage Indicators - Section D'!$A$10:$A$46,0)),""),"")</f>
        <v>123</v>
      </c>
      <c r="F131" s="600">
        <f>IFERROR(IF(INDEX('Coverage Indicators - Section D'!G$10:G$46,MATCH('Print View'!$A131,'Coverage Indicators - Section D'!$A$10:$A$46,0))&lt;&gt;0,INDEX('Coverage Indicators - Section D'!G$10:G$46,MATCH('Print View'!$A131,'Coverage Indicators - Section D'!$A$10:$A$46,0)),""),"")</f>
        <v>51</v>
      </c>
      <c r="G131" s="600" t="str">
        <f>IFERROR(IF(INDEX('Coverage Indicators - Section D'!H$10:H$46,MATCH('Print View'!$A131,'Coverage Indicators - Section D'!$A$10:$A$46,0))&lt;&gt;0,INDEX('Coverage Indicators - Section D'!H$10:H$46,MATCH('Print View'!$A131,'Coverage Indicators - Section D'!$A$10:$A$46,0)),""),"")</f>
        <v>2016</v>
      </c>
      <c r="H131" s="601" t="str">
        <f>IFERROR(IF(INDEX('Coverage Indicators - Section D'!P$10:P$46,MATCH('Print View'!$A131,'Coverage Indicators - Section D'!$A$10:$A$46,0))&lt;&gt;0,INDEX('Coverage Indicators - Section D'!P$10:P$46,MATCH('Print View'!$A131,'Coverage Indicators - Section D'!$A$10:$A$46,0)),""),"")</f>
        <v>Patient records</v>
      </c>
      <c r="I131" s="601" t="str">
        <f>IFERROR(IF(INDEX('Coverage Indicators - Section D'!Q$10:Q$46,MATCH('Print View'!$A131,'Coverage Indicators - Section D'!$A$10:$A$46,0))&lt;&gt;0,INDEX('Coverage Indicators - Section D'!Q$10:Q$46,MATCH('Print View'!$A131,'Coverage Indicators - Section D'!$A$10:$A$46,0)),""),"")</f>
        <v/>
      </c>
      <c r="J131" s="601" t="str">
        <f>IFERROR(IF(INDEX('Coverage Indicators - Section D'!R$10:R$46,MATCH('Print View'!$A131,'Coverage Indicators - Section D'!$A$10:$A$46,0))&lt;&gt;0,INDEX('Coverage Indicators - Section D'!R$10:R$46,MATCH('Print View'!$A131,'Coverage Indicators - Section D'!$A$10:$A$46,0)),""),"")</f>
        <v/>
      </c>
      <c r="K131" s="601" t="str">
        <f>IFERROR(IF(INDEX('Coverage Indicators - Section D'!S$10:S$46,MATCH('Print View'!$A131,'Coverage Indicators - Section D'!$A$10:$A$46,0))&lt;&gt;0,INDEX('Coverage Indicators - Section D'!S$10:S$46,MATCH('Print View'!$A131,'Coverage Indicators - Section D'!$A$10:$A$46,0)),""),"")</f>
        <v/>
      </c>
      <c r="L131" s="252" t="str">
        <f>IFERROR(IF(INDEX('Coverage Indicators - Section D'!T$10:T$46,MATCH('Print View'!$A131,'Coverage Indicators - Section D'!$A$10:$A$46,0))&lt;&gt;0,INDEX('Coverage Indicators - Section D'!T$10:T$46,MATCH('Print View'!$A131,'Coverage Indicators - Section D'!$A$10:$A$46,0)),""),"")</f>
        <v>Kyrgyzstan</v>
      </c>
      <c r="M131" s="601" t="str">
        <f>IFERROR(IF(INDEX('Coverage Indicators - Section D'!V$10:V$46,MATCH('Print View'!$A131,'Coverage Indicators - Section D'!$A$10:$A$46,0))&lt;&gt;0,INDEX('Coverage Indicators - Section D'!V$10:V$46,MATCH('Print View'!$A131,'Coverage Indicators - Section D'!$A$10:$A$46,0)),""),"")</f>
        <v>N-Non-cumulative</v>
      </c>
      <c r="N131" s="252">
        <f ca="1">IFERROR(IF(INDEX('Coverage Indicators - Section D'!E$50:E$261,MATCH('Print View'!$AR131,'Coverage Indicators - Section D'!$I$50:$I$261,0))&lt;&gt;0,INDEX('Coverage Indicators - Section D'!E$50:E$261,MATCH('Print View'!$AR131,'Coverage Indicators - Section D'!$I$50:$I$261,0)),""),"")</f>
        <v>150</v>
      </c>
      <c r="O131" s="600">
        <f ca="1">IFERROR(IF(INDEX('Coverage Indicators - Section D'!G$50:G$261,MATCH('Print View'!$AR131,'Coverage Indicators - Section D'!$I$50:$I$261,0))&lt;&gt;0,INDEX('Coverage Indicators - Section D'!G$50:G$261,MATCH('Print View'!$AR131,'Coverage Indicators - Section D'!$I$50:$I$261,0)),""),"")</f>
        <v>60</v>
      </c>
      <c r="P131" s="601" t="str">
        <f ca="1">IFERROR(IF(INDEX('Coverage Indicators - Section D'!H$50:H$261,MATCH('Print View'!$AR131,'Coverage Indicators - Section D'!$I$50:$I$261,0))&lt;&gt;0,INDEX('Coverage Indicators - Section D'!H$50:H$261,MATCH('Print View'!$AR131,'Coverage Indicators - Section D'!$I$50:$I$261,0)),""),"")</f>
        <v/>
      </c>
      <c r="Q131" s="252">
        <f ca="1">IFERROR(IF(INDEX('Coverage Indicators - Section D'!E$50:E$261,MATCH('Print View'!$AS131,'Coverage Indicators - Section D'!$I$50:$I$261,0))&lt;&gt;0,INDEX('Coverage Indicators - Section D'!E$50:E$261,MATCH('Print View'!$AS131,'Coverage Indicators - Section D'!$I$50:$I$261,0)),""),"")</f>
        <v>160</v>
      </c>
      <c r="R131" s="600">
        <f ca="1">IFERROR(IF(INDEX('Coverage Indicators - Section D'!G$50:G$261,MATCH('Print View'!$AS131,'Coverage Indicators - Section D'!$I$50:$I$261,0))&lt;&gt;0,INDEX('Coverage Indicators - Section D'!G$50:G$261,MATCH('Print View'!$AS131,'Coverage Indicators - Section D'!$I$50:$I$261,0)),""),"")</f>
        <v>62.745098039215684</v>
      </c>
      <c r="S131" s="601" t="str">
        <f ca="1">IFERROR(IF(INDEX('Coverage Indicators - Section D'!H$50:H$261,MATCH('Print View'!$AS131,'Coverage Indicators - Section D'!$I$50:$I$261,0))&lt;&gt;0,INDEX('Coverage Indicators - Section D'!H$50:H$261,MATCH('Print View'!$AS131,'Coverage Indicators - Section D'!$I$50:$I$261,0)),""),"")</f>
        <v/>
      </c>
      <c r="T131" s="252">
        <f ca="1">IFERROR(IF(INDEX('Coverage Indicators - Section D'!E$50:E$261,MATCH('Print View'!$AT131,'Coverage Indicators - Section D'!$I$50:$I$261,0))&lt;&gt;0,INDEX('Coverage Indicators - Section D'!E$50:E$261,MATCH('Print View'!$AT131,'Coverage Indicators - Section D'!$I$50:$I$261,0)),""),"")</f>
        <v>169</v>
      </c>
      <c r="U131" s="600">
        <f ca="1">IFERROR(IF(INDEX('Coverage Indicators - Section D'!G$50:G$261,MATCH('Print View'!$AT131,'Coverage Indicators - Section D'!$I$50:$I$261,0))&lt;&gt;0,INDEX('Coverage Indicators - Section D'!G$50:G$261,MATCH('Print View'!$AT131,'Coverage Indicators - Section D'!$I$50:$I$261,0)),""),"")</f>
        <v>65</v>
      </c>
      <c r="V131" s="601" t="str">
        <f ca="1">IFERROR(IF(INDEX('Coverage Indicators - Section D'!H$50:H$261,MATCH('Print View'!$AT131,'Coverage Indicators - Section D'!$I$50:$I$261,0))&lt;&gt;0,INDEX('Coverage Indicators - Section D'!H$50:H$261,MATCH('Print View'!$AT131,'Coverage Indicators - Section D'!$I$50:$I$261,0)),""),"")</f>
        <v/>
      </c>
      <c r="W131" s="252">
        <f ca="1">IFERROR(IF(INDEX('Coverage Indicators - Section D'!E$50:E$261,MATCH('Print View'!$AU131,'Coverage Indicators - Section D'!$I$50:$I$261,0))&lt;&gt;0,INDEX('Coverage Indicators - Section D'!E$50:E$261,MATCH('Print View'!$AU131,'Coverage Indicators - Section D'!$I$50:$I$261,0)),""),"")</f>
        <v>178</v>
      </c>
      <c r="X131" s="600">
        <f ca="1">IFERROR(IF(INDEX('Coverage Indicators - Section D'!G$50:G$261,MATCH('Print View'!$AU131,'Coverage Indicators - Section D'!$I$50:$I$261,0))&lt;&gt;0,INDEX('Coverage Indicators - Section D'!G$50:G$261,MATCH('Print View'!$AU131,'Coverage Indicators - Section D'!$I$50:$I$261,0)),""),"")</f>
        <v>67.169811320754718</v>
      </c>
      <c r="Y131" s="601" t="str">
        <f ca="1">IFERROR(IF(INDEX('Coverage Indicators - Section D'!H$50:H$261,MATCH('Print View'!$AU131,'Coverage Indicators - Section D'!$I$50:$I$261,0))&lt;&gt;0,INDEX('Coverage Indicators - Section D'!H$50:H$261,MATCH('Print View'!$AU131,'Coverage Indicators - Section D'!$I$50:$I$261,0)),""),"")</f>
        <v/>
      </c>
      <c r="Z131" s="252">
        <f ca="1">IFERROR(IF(INDEX('Coverage Indicators - Section D'!E$50:E$261,MATCH('Print View'!$AV131,'Coverage Indicators - Section D'!$I$50:$I$261,0))&lt;&gt;0,INDEX('Coverage Indicators - Section D'!E$50:E$261,MATCH('Print View'!$AV131,'Coverage Indicators - Section D'!$I$50:$I$261,0)),""),"")</f>
        <v>189</v>
      </c>
      <c r="AA131" s="600">
        <f ca="1">IFERROR(IF(INDEX('Coverage Indicators - Section D'!G$50:G$261,MATCH('Print View'!$AV131,'Coverage Indicators - Section D'!$I$50:$I$261,0))&lt;&gt;0,INDEX('Coverage Indicators - Section D'!G$50:G$261,MATCH('Print View'!$AV131,'Coverage Indicators - Section D'!$I$50:$I$261,0)),""),"")</f>
        <v>70</v>
      </c>
      <c r="AB131" s="601" t="str">
        <f ca="1">IFERROR(IF(INDEX('Coverage Indicators - Section D'!H$50:H$261,MATCH('Print View'!$AV131,'Coverage Indicators - Section D'!$I$50:$I$261,0))&lt;&gt;0,INDEX('Coverage Indicators - Section D'!H$50:H$261,MATCH('Print View'!$AV131,'Coverage Indicators - Section D'!$I$50:$I$261,0)),""),"")</f>
        <v/>
      </c>
      <c r="AC131" s="252" t="str">
        <f ca="1">IFERROR(IF(INDEX('Coverage Indicators - Section D'!E$50:E$261,MATCH('Print View'!$AW131,'Coverage Indicators - Section D'!$I$50:$I$261,0))&lt;&gt;0,INDEX('Coverage Indicators - Section D'!E$50:E$261,MATCH('Print View'!$AW131,'Coverage Indicators - Section D'!$I$50:$I$261,0)),""),"")</f>
        <v/>
      </c>
      <c r="AD131" s="600" t="str">
        <f ca="1">IFERROR(IF(INDEX('Coverage Indicators - Section D'!G$50:G$261,MATCH('Print View'!$AW131,'Coverage Indicators - Section D'!$I$50:$I$261,0))&lt;&gt;0,INDEX('Coverage Indicators - Section D'!G$50:G$261,MATCH('Print View'!$AW131,'Coverage Indicators - Section D'!$I$50:$I$261,0)),""),"")</f>
        <v/>
      </c>
      <c r="AE131" s="601" t="str">
        <f ca="1">IFERROR(IF(INDEX('Coverage Indicators - Section D'!H$50:H$261,MATCH('Print View'!$AW131,'Coverage Indicators - Section D'!$I$50:$I$261,0))&lt;&gt;0,INDEX('Coverage Indicators - Section D'!H$50:H$261,MATCH('Print View'!$AW131,'Coverage Indicators - Section D'!$I$50:$I$261,0)),""),"")</f>
        <v/>
      </c>
      <c r="AF131" s="252" t="str">
        <f ca="1">IFERROR(IF(INDEX('Coverage Indicators - Section D'!E$50:E$261,MATCH('Print View'!$AX131,'Coverage Indicators - Section D'!$I$50:$I$261,0))&lt;&gt;0,INDEX('Coverage Indicators - Section D'!E$50:E$261,MATCH('Print View'!$AX131,'Coverage Indicators - Section D'!$I$50:$I$261,0)),""),"")</f>
        <v/>
      </c>
      <c r="AG131" s="600" t="str">
        <f ca="1">IFERROR(IF(INDEX('Coverage Indicators - Section D'!G$50:G$261,MATCH('Print View'!$AX131,'Coverage Indicators - Section D'!$I$50:$I$261,0))&lt;&gt;0,INDEX('Coverage Indicators - Section D'!G$50:G$261,MATCH('Print View'!$AX131,'Coverage Indicators - Section D'!$I$50:$I$261,0)),""),"")</f>
        <v/>
      </c>
      <c r="AH131" s="601" t="str">
        <f ca="1">IFERROR(IF(INDEX('Coverage Indicators - Section D'!H$50:H$261,MATCH('Print View'!$AX131,'Coverage Indicators - Section D'!$I$50:$I$261,0))&lt;&gt;0,INDEX('Coverage Indicators - Section D'!H$50:H$261,MATCH('Print View'!$AX131,'Coverage Indicators - Section D'!$I$50:$I$261,0)),""),"")</f>
        <v/>
      </c>
      <c r="AI131" s="252" t="str">
        <f ca="1">IFERROR(IF(INDEX('Coverage Indicators - Section D'!E$50:E$261,MATCH('Print View'!$AY131,'Coverage Indicators - Section D'!$I$50:$I$261,0))&lt;&gt;0,INDEX('Coverage Indicators - Section D'!E$50:E$261,MATCH('Print View'!$AY131,'Coverage Indicators - Section D'!$I$50:$I$261,0)),""),"")</f>
        <v/>
      </c>
      <c r="AJ131" s="600" t="str">
        <f ca="1">IFERROR(IF(INDEX('Coverage Indicators - Section D'!G$50:G$261,MATCH('Print View'!$AY131,'Coverage Indicators - Section D'!$I$50:$I$261,0))&lt;&gt;0,INDEX('Coverage Indicators - Section D'!G$50:G$261,MATCH('Print View'!$AY131,'Coverage Indicators - Section D'!$I$50:$I$261,0)),""),"")</f>
        <v/>
      </c>
      <c r="AK131" s="601" t="str">
        <f ca="1">IFERROR(IF(INDEX('Coverage Indicators - Section D'!H$50:H$261,MATCH('Print View'!$AY131,'Coverage Indicators - Section D'!$I$50:$I$261,0))&lt;&gt;0,INDEX('Coverage Indicators - Section D'!H$50:H$261,MATCH('Print View'!$AY131,'Coverage Indicators - Section D'!$I$50:$I$261,0)),""),"")</f>
        <v/>
      </c>
      <c r="AL131" s="323"/>
      <c r="AM131" s="694" t="str">
        <f>IFERROR(IF(INDEX('Coverage Indicators - Section D'!W$10:W$46,MATCH('Print View'!$A131,'Coverage Indicators - Section D'!$A$10:$A$46,0))&lt;&gt;0,INDEX('Coverage Indicators - Section D'!W$10:W$46,MATCH('Print View'!$A131,'Coverage Indicators - Section D'!$A$10:$A$46,0)),""),"")</f>
        <v>The indicator is in line with the National HIV M&amp;E Plan for 2017-2021 which is currently under approval procedure by the Government Office. The indicator is aimed to measure adherence/maintenance to opioid substitute methadone treatment and covers both the civilian and penitentiary systems.  Numerator: Number of people from the cohort that are still on treatment 6 months after starting OST. Denominator: Number of people starting OST during the period defined as the cohort recruitment period. The cohort of patients will be taken from the period antecedent to the reporting period (for example: in Jan-Jun 2018 - cohort of individuals started treatment in Jul-Dec 2017 will be reported, in Jul-Dec 2018 -cohort of individuals started treatment in Jan-Jun 2018).  The actual denominator and numerator will be reported in each reporting period. Source of data is the OST program reports based on EMR database.</v>
      </c>
      <c r="AN131" s="310"/>
      <c r="AO131" s="589"/>
      <c r="AP131" s="590"/>
      <c r="AQ131" s="590"/>
      <c r="AR131" s="610" t="str">
        <f t="shared" ref="AR131" ca="1" si="180">CONCATENATE($A131,N$117)</f>
        <v>71-Jul-18 to 31-Dec-18</v>
      </c>
      <c r="AS131" s="608" t="str">
        <f t="shared" ref="AS131" ca="1" si="181">CONCATENATE($A131,Q$117)</f>
        <v>71-Jan-19 to 30-Jun-19</v>
      </c>
      <c r="AT131" s="608" t="str">
        <f t="shared" ref="AT131" ca="1" si="182">CONCATENATE($A131,T$117)</f>
        <v>71-Jul-19 to 31-Dec-19</v>
      </c>
      <c r="AU131" s="608" t="str">
        <f t="shared" ref="AU131" ca="1" si="183">CONCATENATE($A131,W$117)</f>
        <v>71-Jan-20 to 30-Jun-20</v>
      </c>
      <c r="AV131" s="608" t="str">
        <f t="shared" ref="AV131" ca="1" si="184">CONCATENATE($A131,Z$117)</f>
        <v>71-Jul-20 to 31-Dec-20</v>
      </c>
      <c r="AW131" s="608" t="str">
        <f t="shared" ref="AW131" ca="1" si="185">CONCATENATE($A131,AC$117)</f>
        <v>71-Jan-21 to 30-Jun-21</v>
      </c>
      <c r="AX131" s="608" t="str">
        <f t="shared" ref="AX131" si="186">CONCATENATE($A131,AF$117)</f>
        <v xml:space="preserve">7 to </v>
      </c>
      <c r="AY131" s="608" t="str">
        <f t="shared" ref="AY131" si="187">CONCATENATE($A131,AI$117)</f>
        <v xml:space="preserve">7 to </v>
      </c>
      <c r="AZ131" s="343"/>
      <c r="BA131" s="343"/>
    </row>
    <row r="132" spans="1:53" s="228" customFormat="1" ht="28.5" x14ac:dyDescent="0.25">
      <c r="A132" s="693"/>
      <c r="B132" s="601"/>
      <c r="C132" s="601"/>
      <c r="D132" s="601"/>
      <c r="E132" s="251">
        <f>IFERROR(IF(INDEX('Coverage Indicators - Section D'!F$10:F$46,MATCH('Print View'!$A131,'Coverage Indicators - Section D'!$A$10:$A$46,0))&lt;&gt;0,INDEX('Coverage Indicators - Section D'!F$10:F$46,MATCH('Print View'!$A131,'Coverage Indicators - Section D'!$A$10:$A$46,0)),""),"")</f>
        <v>241</v>
      </c>
      <c r="F132" s="600"/>
      <c r="G132" s="600"/>
      <c r="H132" s="601"/>
      <c r="I132" s="601"/>
      <c r="J132" s="601"/>
      <c r="K132" s="601"/>
      <c r="L132" s="251" t="str">
        <f>IFERROR(IF(INDEX('Coverage Indicators - Section D'!U$10:U$46,MATCH('Print View'!$A131,'Coverage Indicators - Section D'!$A$10:$A$46,0))&lt;&gt;0,INDEX('Coverage Indicators - Section D'!U$10:U$46,MATCH('Print View'!$A131,'Coverage Indicators - Section D'!$A$10:$A$46,0)),""),"")</f>
        <v>National</v>
      </c>
      <c r="M132" s="601"/>
      <c r="N132" s="251">
        <f ca="1">IFERROR(IF(INDEX('Coverage Indicators - Section D'!F$50:F$261,MATCH('Print View'!$AR131,'Coverage Indicators - Section D'!$I$50:$I$261,0))&lt;&gt;0,INDEX('Coverage Indicators - Section D'!F$50:F$261,MATCH('Print View'!$AR131,'Coverage Indicators - Section D'!$I$50:$I$261,0)),""),"")</f>
        <v>250</v>
      </c>
      <c r="O132" s="600"/>
      <c r="P132" s="601"/>
      <c r="Q132" s="251">
        <f ca="1">IFERROR(IF(INDEX('Coverage Indicators - Section D'!F$50:F$261,MATCH('Print View'!$AS131,'Coverage Indicators - Section D'!$I$50:$I$261,0))&lt;&gt;0,INDEX('Coverage Indicators - Section D'!F$50:F$261,MATCH('Print View'!$AS131,'Coverage Indicators - Section D'!$I$50:$I$261,0)),""),"")</f>
        <v>255</v>
      </c>
      <c r="R132" s="600"/>
      <c r="S132" s="601"/>
      <c r="T132" s="251">
        <f ca="1">IFERROR(IF(INDEX('Coverage Indicators - Section D'!F$50:F$261,MATCH('Print View'!$AT131,'Coverage Indicators - Section D'!$I$50:$I$261,0))&lt;&gt;0,INDEX('Coverage Indicators - Section D'!F$50:F$261,MATCH('Print View'!$AT131,'Coverage Indicators - Section D'!$I$50:$I$261,0)),""),"")</f>
        <v>260</v>
      </c>
      <c r="U132" s="600"/>
      <c r="V132" s="601"/>
      <c r="W132" s="251">
        <f ca="1">IFERROR(IF(INDEX('Coverage Indicators - Section D'!F$50:F$261,MATCH('Print View'!$AU131,'Coverage Indicators - Section D'!$I$50:$I$261,0))&lt;&gt;0,INDEX('Coverage Indicators - Section D'!F$50:F$261,MATCH('Print View'!$AU131,'Coverage Indicators - Section D'!$I$50:$I$261,0)),""),"")</f>
        <v>265</v>
      </c>
      <c r="X132" s="600"/>
      <c r="Y132" s="601"/>
      <c r="Z132" s="251">
        <f ca="1">IFERROR(IF(INDEX('Coverage Indicators - Section D'!F$50:F$261,MATCH('Print View'!$AV131,'Coverage Indicators - Section D'!$I$50:$I$261,0))&lt;&gt;0,INDEX('Coverage Indicators - Section D'!F$50:F$261,MATCH('Print View'!$AV131,'Coverage Indicators - Section D'!$I$50:$I$261,0)),""),"")</f>
        <v>270</v>
      </c>
      <c r="AA132" s="600"/>
      <c r="AB132" s="601"/>
      <c r="AC132" s="251" t="str">
        <f ca="1">IFERROR(IF(INDEX('Coverage Indicators - Section D'!F$50:F$261,MATCH('Print View'!$AW131,'Coverage Indicators - Section D'!$I$50:$I$261,0))&lt;&gt;0,INDEX('Coverage Indicators - Section D'!F$50:F$261,MATCH('Print View'!$AW131,'Coverage Indicators - Section D'!$I$50:$I$261,0)),""),"")</f>
        <v/>
      </c>
      <c r="AD132" s="600"/>
      <c r="AE132" s="601"/>
      <c r="AF132" s="251" t="str">
        <f ca="1">IFERROR(IF(INDEX('Coverage Indicators - Section D'!F$50:F$261,MATCH('Print View'!$AX131,'Coverage Indicators - Section D'!$I$50:$I$261,0))&lt;&gt;0,INDEX('Coverage Indicators - Section D'!F$50:F$261,MATCH('Print View'!$AX131,'Coverage Indicators - Section D'!$I$50:$I$261,0)),""),"")</f>
        <v/>
      </c>
      <c r="AG132" s="600"/>
      <c r="AH132" s="601"/>
      <c r="AI132" s="251" t="str">
        <f ca="1">IFERROR(IF(INDEX('Coverage Indicators - Section D'!F$50:F$261,MATCH('Print View'!$AY131,'Coverage Indicators - Section D'!$I$50:$I$261,0))&lt;&gt;0,INDEX('Coverage Indicators - Section D'!F$50:F$261,MATCH('Print View'!$AY131,'Coverage Indicators - Section D'!$I$50:$I$261,0)),""),"")</f>
        <v/>
      </c>
      <c r="AJ132" s="600"/>
      <c r="AK132" s="601"/>
      <c r="AL132" s="323"/>
      <c r="AM132" s="694"/>
      <c r="AN132" s="310"/>
      <c r="AO132" s="589"/>
      <c r="AP132" s="590"/>
      <c r="AQ132" s="590"/>
      <c r="AR132" s="610"/>
      <c r="AS132" s="608"/>
      <c r="AT132" s="608"/>
      <c r="AU132" s="608"/>
      <c r="AV132" s="608"/>
      <c r="AW132" s="608"/>
      <c r="AX132" s="608"/>
      <c r="AY132" s="608"/>
      <c r="AZ132" s="343"/>
      <c r="BA132" s="343"/>
    </row>
    <row r="133" spans="1:53" s="228" customFormat="1" ht="28.5" x14ac:dyDescent="0.25">
      <c r="A133" s="696">
        <v>8</v>
      </c>
      <c r="B133" s="603" t="str">
        <f>IFERROR(IF(INDEX('Coverage Indicators - Section D'!B$10:B$46,MATCH('Print View'!$A133,'Coverage Indicators - Section D'!$A$10:$A$46,0))&lt;&gt;0,INDEX('Coverage Indicators - Section D'!B$10:B$46,MATCH('Print View'!$A133,'Coverage Indicators - Section D'!$A$10:$A$46,0)),""),"")</f>
        <v>Treatment, care and support</v>
      </c>
      <c r="C133" s="603" t="str">
        <f>IFERROR(IF(INDEX('Coverage Indicators - Section D'!C$10:C$46,MATCH('Print View'!$A133,'Coverage Indicators - Section D'!$A$10:$A$46,0))&lt;&gt;0,INDEX('Coverage Indicators - Section D'!C$10:C$46,MATCH('Print View'!$A133,'Coverage Indicators - Section D'!$A$10:$A$46,0)),""),"")</f>
        <v>TCS-1(M): Percentage of people living with HIV currently receiving antiretroviral therapy</v>
      </c>
      <c r="D133" s="603" t="str">
        <f>IFERROR(IF(INDEX('Coverage Indicators - Section D'!D$10:D$46,MATCH('Print View'!$A133,'Coverage Indicators - Section D'!$A$10:$A$46,0))&lt;&gt;0,INDEX('Coverage Indicators - Section D'!D$10:D$46,MATCH('Print View'!$A133,'Coverage Indicators - Section D'!$A$10:$A$46,0)),""),"")</f>
        <v/>
      </c>
      <c r="E133" s="273">
        <f>IFERROR(IF(INDEX('Coverage Indicators - Section D'!E$10:E$46,MATCH('Print View'!$A133,'Coverage Indicators - Section D'!$A$10:$A$46,0))&lt;&gt;0,INDEX('Coverage Indicators - Section D'!E$10:E$46,MATCH('Print View'!$A133,'Coverage Indicators - Section D'!$A$10:$A$46,0)),""),"")</f>
        <v>2668</v>
      </c>
      <c r="F133" s="602">
        <f>IFERROR(IF(INDEX('Coverage Indicators - Section D'!G$10:G$46,MATCH('Print View'!$A133,'Coverage Indicators - Section D'!$A$10:$A$46,0))&lt;&gt;0,INDEX('Coverage Indicators - Section D'!G$10:G$46,MATCH('Print View'!$A133,'Coverage Indicators - Section D'!$A$10:$A$46,0)),""),"")</f>
        <v>32.9</v>
      </c>
      <c r="G133" s="602" t="str">
        <f>IFERROR(IF(INDEX('Coverage Indicators - Section D'!H$10:H$46,MATCH('Print View'!$A133,'Coverage Indicators - Section D'!$A$10:$A$46,0))&lt;&gt;0,INDEX('Coverage Indicators - Section D'!H$10:H$46,MATCH('Print View'!$A133,'Coverage Indicators - Section D'!$A$10:$A$46,0)),""),"")</f>
        <v>2016</v>
      </c>
      <c r="H133" s="603" t="str">
        <f>IFERROR(IF(INDEX('Coverage Indicators - Section D'!P$10:P$46,MATCH('Print View'!$A133,'Coverage Indicators - Section D'!$A$10:$A$46,0))&lt;&gt;0,INDEX('Coverage Indicators - Section D'!P$10:P$46,MATCH('Print View'!$A133,'Coverage Indicators - Section D'!$A$10:$A$46,0)),""),"")</f>
        <v>Patient records</v>
      </c>
      <c r="I133" s="603" t="str">
        <f>IFERROR(IF(INDEX('Coverage Indicators - Section D'!Q$10:Q$46,MATCH('Print View'!$A133,'Coverage Indicators - Section D'!$A$10:$A$46,0))&lt;&gt;0,INDEX('Coverage Indicators - Section D'!Q$10:Q$46,MATCH('Print View'!$A133,'Coverage Indicators - Section D'!$A$10:$A$46,0)),""),"")</f>
        <v>Age | Gender,Age,Target / Risk population group,Gender</v>
      </c>
      <c r="J133" s="603" t="str">
        <f>IFERROR(IF(INDEX('Coverage Indicators - Section D'!R$10:R$46,MATCH('Print View'!$A133,'Coverage Indicators - Section D'!$A$10:$A$46,0))&lt;&gt;0,INDEX('Coverage Indicators - Section D'!R$10:R$46,MATCH('Print View'!$A133,'Coverage Indicators - Section D'!$A$10:$A$46,0)),""),"")</f>
        <v/>
      </c>
      <c r="K133" s="603" t="str">
        <f>IFERROR(IF(INDEX('Coverage Indicators - Section D'!S$10:S$46,MATCH('Print View'!$A133,'Coverage Indicators - Section D'!$A$10:$A$46,0))&lt;&gt;0,INDEX('Coverage Indicators - Section D'!S$10:S$46,MATCH('Print View'!$A133,'Coverage Indicators - Section D'!$A$10:$A$46,0)),""),"")</f>
        <v/>
      </c>
      <c r="L133" s="273" t="str">
        <f>IFERROR(IF(INDEX('Coverage Indicators - Section D'!T$10:T$46,MATCH('Print View'!$A133,'Coverage Indicators - Section D'!$A$10:$A$46,0))&lt;&gt;0,INDEX('Coverage Indicators - Section D'!T$10:T$46,MATCH('Print View'!$A133,'Coverage Indicators - Section D'!$A$10:$A$46,0)),""),"")</f>
        <v>Kyrgyzstan</v>
      </c>
      <c r="M133" s="603" t="str">
        <f>IFERROR(IF(INDEX('Coverage Indicators - Section D'!V$10:V$46,MATCH('Print View'!$A133,'Coverage Indicators - Section D'!$A$10:$A$46,0))&lt;&gt;0,INDEX('Coverage Indicators - Section D'!V$10:V$46,MATCH('Print View'!$A133,'Coverage Indicators - Section D'!$A$10:$A$46,0)),""),"")</f>
        <v>N-Non-cumulative</v>
      </c>
      <c r="N133" s="273">
        <f ca="1">IFERROR(IF(INDEX('Coverage Indicators - Section D'!E$50:E$261,MATCH('Print View'!$AR133,'Coverage Indicators - Section D'!$I$50:$I$261,0))&lt;&gt;0,INDEX('Coverage Indicators - Section D'!E$50:E$261,MATCH('Print View'!$AR133,'Coverage Indicators - Section D'!$I$50:$I$261,0)),""),"")</f>
        <v>4373</v>
      </c>
      <c r="O133" s="602">
        <f ca="1">IFERROR(IF(INDEX('Coverage Indicators - Section D'!G$50:G$261,MATCH('Print View'!$AR133,'Coverage Indicators - Section D'!$I$50:$I$261,0))&lt;&gt;0,INDEX('Coverage Indicators - Section D'!G$50:G$261,MATCH('Print View'!$AR133,'Coverage Indicators - Section D'!$I$50:$I$261,0)),""),"")</f>
        <v>51.44705882352941</v>
      </c>
      <c r="P133" s="603" t="str">
        <f ca="1">IFERROR(IF(INDEX('Coverage Indicators - Section D'!H$50:H$261,MATCH('Print View'!$AR133,'Coverage Indicators - Section D'!$I$50:$I$261,0))&lt;&gt;0,INDEX('Coverage Indicators - Section D'!H$50:H$261,MATCH('Print View'!$AR133,'Coverage Indicators - Section D'!$I$50:$I$261,0)),""),"")</f>
        <v/>
      </c>
      <c r="Q133" s="273">
        <f ca="1">IFERROR(IF(INDEX('Coverage Indicators - Section D'!E$50:E$261,MATCH('Print View'!$AS133,'Coverage Indicators - Section D'!$I$50:$I$261,0))&lt;&gt;0,INDEX('Coverage Indicators - Section D'!E$50:E$261,MATCH('Print View'!$AS133,'Coverage Indicators - Section D'!$I$50:$I$261,0)),""),"")</f>
        <v>5123</v>
      </c>
      <c r="R133" s="602">
        <f ca="1">IFERROR(IF(INDEX('Coverage Indicators - Section D'!G$50:G$261,MATCH('Print View'!$AS133,'Coverage Indicators - Section D'!$I$50:$I$261,0))&lt;&gt;0,INDEX('Coverage Indicators - Section D'!G$50:G$261,MATCH('Print View'!$AS133,'Coverage Indicators - Section D'!$I$50:$I$261,0)),""),"")</f>
        <v>60.27058823529412</v>
      </c>
      <c r="S133" s="603" t="str">
        <f ca="1">IFERROR(IF(INDEX('Coverage Indicators - Section D'!H$50:H$261,MATCH('Print View'!$AS133,'Coverage Indicators - Section D'!$I$50:$I$261,0))&lt;&gt;0,INDEX('Coverage Indicators - Section D'!H$50:H$261,MATCH('Print View'!$AS133,'Coverage Indicators - Section D'!$I$50:$I$261,0)),""),"")</f>
        <v/>
      </c>
      <c r="T133" s="273">
        <f ca="1">IFERROR(IF(INDEX('Coverage Indicators - Section D'!E$50:E$261,MATCH('Print View'!$AT133,'Coverage Indicators - Section D'!$I$50:$I$261,0))&lt;&gt;0,INDEX('Coverage Indicators - Section D'!E$50:E$261,MATCH('Print View'!$AT133,'Coverage Indicators - Section D'!$I$50:$I$261,0)),""),"")</f>
        <v>5873</v>
      </c>
      <c r="U133" s="602">
        <f ca="1">IFERROR(IF(INDEX('Coverage Indicators - Section D'!G$50:G$261,MATCH('Print View'!$AT133,'Coverage Indicators - Section D'!$I$50:$I$261,0))&lt;&gt;0,INDEX('Coverage Indicators - Section D'!G$50:G$261,MATCH('Print View'!$AT133,'Coverage Indicators - Section D'!$I$50:$I$261,0)),""),"")</f>
        <v>69.094117647058823</v>
      </c>
      <c r="V133" s="603" t="str">
        <f ca="1">IFERROR(IF(INDEX('Coverage Indicators - Section D'!H$50:H$261,MATCH('Print View'!$AT133,'Coverage Indicators - Section D'!$I$50:$I$261,0))&lt;&gt;0,INDEX('Coverage Indicators - Section D'!H$50:H$261,MATCH('Print View'!$AT133,'Coverage Indicators - Section D'!$I$50:$I$261,0)),""),"")</f>
        <v/>
      </c>
      <c r="W133" s="273">
        <f ca="1">IFERROR(IF(INDEX('Coverage Indicators - Section D'!E$50:E$261,MATCH('Print View'!$AU133,'Coverage Indicators - Section D'!$I$50:$I$261,0))&lt;&gt;0,INDEX('Coverage Indicators - Section D'!E$50:E$261,MATCH('Print View'!$AU133,'Coverage Indicators - Section D'!$I$50:$I$261,0)),""),"")</f>
        <v>6730</v>
      </c>
      <c r="X133" s="602">
        <f ca="1">IFERROR(IF(INDEX('Coverage Indicators - Section D'!G$50:G$261,MATCH('Print View'!$AU133,'Coverage Indicators - Section D'!$I$50:$I$261,0))&lt;&gt;0,INDEX('Coverage Indicators - Section D'!G$50:G$261,MATCH('Print View'!$AU133,'Coverage Indicators - Section D'!$I$50:$I$261,0)),""),"")</f>
        <v>79.17647058823529</v>
      </c>
      <c r="Y133" s="603" t="str">
        <f ca="1">IFERROR(IF(INDEX('Coverage Indicators - Section D'!H$50:H$261,MATCH('Print View'!$AU133,'Coverage Indicators - Section D'!$I$50:$I$261,0))&lt;&gt;0,INDEX('Coverage Indicators - Section D'!H$50:H$261,MATCH('Print View'!$AU133,'Coverage Indicators - Section D'!$I$50:$I$261,0)),""),"")</f>
        <v/>
      </c>
      <c r="Z133" s="273">
        <f ca="1">IFERROR(IF(INDEX('Coverage Indicators - Section D'!E$50:E$261,MATCH('Print View'!$AV133,'Coverage Indicators - Section D'!$I$50:$I$261,0))&lt;&gt;0,INDEX('Coverage Indicators - Section D'!E$50:E$261,MATCH('Print View'!$AV133,'Coverage Indicators - Section D'!$I$50:$I$261,0)),""),"")</f>
        <v>7587</v>
      </c>
      <c r="AA133" s="602">
        <f ca="1">IFERROR(IF(INDEX('Coverage Indicators - Section D'!G$50:G$261,MATCH('Print View'!$AV133,'Coverage Indicators - Section D'!$I$50:$I$261,0))&lt;&gt;0,INDEX('Coverage Indicators - Section D'!G$50:G$261,MATCH('Print View'!$AV133,'Coverage Indicators - Section D'!$I$50:$I$261,0)),""),"")</f>
        <v>89.258823529411771</v>
      </c>
      <c r="AB133" s="603" t="str">
        <f ca="1">IFERROR(IF(INDEX('Coverage Indicators - Section D'!H$50:H$261,MATCH('Print View'!$AV133,'Coverage Indicators - Section D'!$I$50:$I$261,0))&lt;&gt;0,INDEX('Coverage Indicators - Section D'!H$50:H$261,MATCH('Print View'!$AV133,'Coverage Indicators - Section D'!$I$50:$I$261,0)),""),"")</f>
        <v/>
      </c>
      <c r="AC133" s="273" t="str">
        <f ca="1">IFERROR(IF(INDEX('Coverage Indicators - Section D'!E$50:E$261,MATCH('Print View'!$AW133,'Coverage Indicators - Section D'!$I$50:$I$261,0))&lt;&gt;0,INDEX('Coverage Indicators - Section D'!E$50:E$261,MATCH('Print View'!$AW133,'Coverage Indicators - Section D'!$I$50:$I$261,0)),""),"")</f>
        <v/>
      </c>
      <c r="AD133" s="602" t="str">
        <f ca="1">IFERROR(IF(INDEX('Coverage Indicators - Section D'!G$50:G$261,MATCH('Print View'!$AW133,'Coverage Indicators - Section D'!$I$50:$I$261,0))&lt;&gt;0,INDEX('Coverage Indicators - Section D'!G$50:G$261,MATCH('Print View'!$AW133,'Coverage Indicators - Section D'!$I$50:$I$261,0)),""),"")</f>
        <v/>
      </c>
      <c r="AE133" s="603" t="str">
        <f ca="1">IFERROR(IF(INDEX('Coverage Indicators - Section D'!H$50:H$261,MATCH('Print View'!$AW133,'Coverage Indicators - Section D'!$I$50:$I$261,0))&lt;&gt;0,INDEX('Coverage Indicators - Section D'!H$50:H$261,MATCH('Print View'!$AW133,'Coverage Indicators - Section D'!$I$50:$I$261,0)),""),"")</f>
        <v/>
      </c>
      <c r="AF133" s="273" t="str">
        <f ca="1">IFERROR(IF(INDEX('Coverage Indicators - Section D'!E$50:E$261,MATCH('Print View'!$AX133,'Coverage Indicators - Section D'!$I$50:$I$261,0))&lt;&gt;0,INDEX('Coverage Indicators - Section D'!E$50:E$261,MATCH('Print View'!$AX133,'Coverage Indicators - Section D'!$I$50:$I$261,0)),""),"")</f>
        <v/>
      </c>
      <c r="AG133" s="602" t="str">
        <f ca="1">IFERROR(IF(INDEX('Coverage Indicators - Section D'!G$50:G$261,MATCH('Print View'!$AX133,'Coverage Indicators - Section D'!$I$50:$I$261,0))&lt;&gt;0,INDEX('Coverage Indicators - Section D'!G$50:G$261,MATCH('Print View'!$AX133,'Coverage Indicators - Section D'!$I$50:$I$261,0)),""),"")</f>
        <v/>
      </c>
      <c r="AH133" s="603" t="str">
        <f ca="1">IFERROR(IF(INDEX('Coverage Indicators - Section D'!H$50:H$261,MATCH('Print View'!$AX133,'Coverage Indicators - Section D'!$I$50:$I$261,0))&lt;&gt;0,INDEX('Coverage Indicators - Section D'!H$50:H$261,MATCH('Print View'!$AX133,'Coverage Indicators - Section D'!$I$50:$I$261,0)),""),"")</f>
        <v/>
      </c>
      <c r="AI133" s="273" t="str">
        <f ca="1">IFERROR(IF(INDEX('Coverage Indicators - Section D'!E$50:E$261,MATCH('Print View'!$AY133,'Coverage Indicators - Section D'!$I$50:$I$261,0))&lt;&gt;0,INDEX('Coverage Indicators - Section D'!E$50:E$261,MATCH('Print View'!$AY133,'Coverage Indicators - Section D'!$I$50:$I$261,0)),""),"")</f>
        <v/>
      </c>
      <c r="AJ133" s="602" t="str">
        <f ca="1">IFERROR(IF(INDEX('Coverage Indicators - Section D'!G$50:G$261,MATCH('Print View'!$AY133,'Coverage Indicators - Section D'!$I$50:$I$261,0))&lt;&gt;0,INDEX('Coverage Indicators - Section D'!G$50:G$261,MATCH('Print View'!$AY133,'Coverage Indicators - Section D'!$I$50:$I$261,0)),""),"")</f>
        <v/>
      </c>
      <c r="AK133" s="603" t="str">
        <f ca="1">IFERROR(IF(INDEX('Coverage Indicators - Section D'!H$50:H$261,MATCH('Print View'!$AY133,'Coverage Indicators - Section D'!$I$50:$I$261,0))&lt;&gt;0,INDEX('Coverage Indicators - Section D'!H$50:H$261,MATCH('Print View'!$AY133,'Coverage Indicators - Section D'!$I$50:$I$261,0)),""),"")</f>
        <v/>
      </c>
      <c r="AL133" s="323"/>
      <c r="AM133" s="695" t="str">
        <f>IFERROR(IF(INDEX('Coverage Indicators - Section D'!W$10:W$46,MATCH('Print View'!$A133,'Coverage Indicators - Section D'!$A$10:$A$46,0))&lt;&gt;0,INDEX('Coverage Indicators - Section D'!W$10:W$46,MATCH('Print View'!$A133,'Coverage Indicators - Section D'!$A$10:$A$46,0)),""),"")</f>
        <v>Numerator: Number of adults and children with HIV infection who are currently receiving ART in accordance with the nationally approved treatment protocols at the end of the reporting period. Denominator: Estimated number of adults and children living with HIV to be in need of ART (data - generated by SPECTRUM). For the PLHIV ART will be ensured from GF funds during 2018-2020. The latest available data on denominator is 8, 500 according to the UNAIDS (average numbers, pls refer to the link for more information:http://aidsinfo.unaids.org/). The actual/updated according to the Spectrum data on denominator will be provided in each reporting period. The indicator is in line with the National HIV M&amp;E Plan for 2017-2021 which is currently under approval procedure by the Government Office.</v>
      </c>
      <c r="AN133" s="310"/>
      <c r="AO133" s="587"/>
      <c r="AP133" s="588"/>
      <c r="AQ133" s="588"/>
      <c r="AR133" s="610" t="str">
        <f t="shared" ref="AR133" ca="1" si="188">CONCATENATE($A133,N$117)</f>
        <v>81-Jul-18 to 31-Dec-18</v>
      </c>
      <c r="AS133" s="608" t="str">
        <f t="shared" ref="AS133" ca="1" si="189">CONCATENATE($A133,Q$117)</f>
        <v>81-Jan-19 to 30-Jun-19</v>
      </c>
      <c r="AT133" s="608" t="str">
        <f t="shared" ref="AT133" ca="1" si="190">CONCATENATE($A133,T$117)</f>
        <v>81-Jul-19 to 31-Dec-19</v>
      </c>
      <c r="AU133" s="608" t="str">
        <f t="shared" ref="AU133" ca="1" si="191">CONCATENATE($A133,W$117)</f>
        <v>81-Jan-20 to 30-Jun-20</v>
      </c>
      <c r="AV133" s="608" t="str">
        <f t="shared" ref="AV133" ca="1" si="192">CONCATENATE($A133,Z$117)</f>
        <v>81-Jul-20 to 31-Dec-20</v>
      </c>
      <c r="AW133" s="608" t="str">
        <f t="shared" ref="AW133" ca="1" si="193">CONCATENATE($A133,AC$117)</f>
        <v>81-Jan-21 to 30-Jun-21</v>
      </c>
      <c r="AX133" s="608" t="str">
        <f t="shared" ref="AX133" si="194">CONCATENATE($A133,AF$117)</f>
        <v xml:space="preserve">8 to </v>
      </c>
      <c r="AY133" s="608" t="str">
        <f t="shared" ref="AY133" si="195">CONCATENATE($A133,AI$117)</f>
        <v xml:space="preserve">8 to </v>
      </c>
      <c r="AZ133" s="343"/>
      <c r="BA133" s="343"/>
    </row>
    <row r="134" spans="1:53" s="228" customFormat="1" ht="28.5" x14ac:dyDescent="0.25">
      <c r="A134" s="696"/>
      <c r="B134" s="603"/>
      <c r="C134" s="603"/>
      <c r="D134" s="603"/>
      <c r="E134" s="274">
        <f>IFERROR(IF(INDEX('Coverage Indicators - Section D'!F$10:F$46,MATCH('Print View'!$A133,'Coverage Indicators - Section D'!$A$10:$A$46,0))&lt;&gt;0,INDEX('Coverage Indicators - Section D'!F$10:F$46,MATCH('Print View'!$A133,'Coverage Indicators - Section D'!$A$10:$A$46,0)),""),"")</f>
        <v>8100</v>
      </c>
      <c r="F134" s="602"/>
      <c r="G134" s="602"/>
      <c r="H134" s="603"/>
      <c r="I134" s="603"/>
      <c r="J134" s="603"/>
      <c r="K134" s="603"/>
      <c r="L134" s="274" t="str">
        <f>IFERROR(IF(INDEX('Coverage Indicators - Section D'!U$10:U$46,MATCH('Print View'!$A133,'Coverage Indicators - Section D'!$A$10:$A$46,0))&lt;&gt;0,INDEX('Coverage Indicators - Section D'!U$10:U$46,MATCH('Print View'!$A133,'Coverage Indicators - Section D'!$A$10:$A$46,0)),""),"")</f>
        <v>National</v>
      </c>
      <c r="M134" s="603"/>
      <c r="N134" s="274">
        <f ca="1">IFERROR(IF(INDEX('Coverage Indicators - Section D'!F$50:F$261,MATCH('Print View'!$AR133,'Coverage Indicators - Section D'!$I$50:$I$261,0))&lt;&gt;0,INDEX('Coverage Indicators - Section D'!F$50:F$261,MATCH('Print View'!$AR133,'Coverage Indicators - Section D'!$I$50:$I$261,0)),""),"")</f>
        <v>8500</v>
      </c>
      <c r="O134" s="602"/>
      <c r="P134" s="603"/>
      <c r="Q134" s="274">
        <f ca="1">IFERROR(IF(INDEX('Coverage Indicators - Section D'!F$50:F$261,MATCH('Print View'!$AS133,'Coverage Indicators - Section D'!$I$50:$I$261,0))&lt;&gt;0,INDEX('Coverage Indicators - Section D'!F$50:F$261,MATCH('Print View'!$AS133,'Coverage Indicators - Section D'!$I$50:$I$261,0)),""),"")</f>
        <v>8500</v>
      </c>
      <c r="R134" s="602"/>
      <c r="S134" s="603"/>
      <c r="T134" s="274">
        <f ca="1">IFERROR(IF(INDEX('Coverage Indicators - Section D'!F$50:F$261,MATCH('Print View'!$AT133,'Coverage Indicators - Section D'!$I$50:$I$261,0))&lt;&gt;0,INDEX('Coverage Indicators - Section D'!F$50:F$261,MATCH('Print View'!$AT133,'Coverage Indicators - Section D'!$I$50:$I$261,0)),""),"")</f>
        <v>8500</v>
      </c>
      <c r="U134" s="602"/>
      <c r="V134" s="603"/>
      <c r="W134" s="274">
        <f ca="1">IFERROR(IF(INDEX('Coverage Indicators - Section D'!F$50:F$261,MATCH('Print View'!$AU133,'Coverage Indicators - Section D'!$I$50:$I$261,0))&lt;&gt;0,INDEX('Coverage Indicators - Section D'!F$50:F$261,MATCH('Print View'!$AU133,'Coverage Indicators - Section D'!$I$50:$I$261,0)),""),"")</f>
        <v>8500</v>
      </c>
      <c r="X134" s="602"/>
      <c r="Y134" s="603"/>
      <c r="Z134" s="274">
        <f ca="1">IFERROR(IF(INDEX('Coverage Indicators - Section D'!F$50:F$261,MATCH('Print View'!$AV133,'Coverage Indicators - Section D'!$I$50:$I$261,0))&lt;&gt;0,INDEX('Coverage Indicators - Section D'!F$50:F$261,MATCH('Print View'!$AV133,'Coverage Indicators - Section D'!$I$50:$I$261,0)),""),"")</f>
        <v>8500</v>
      </c>
      <c r="AA134" s="602"/>
      <c r="AB134" s="603"/>
      <c r="AC134" s="274" t="str">
        <f ca="1">IFERROR(IF(INDEX('Coverage Indicators - Section D'!F$50:F$261,MATCH('Print View'!$AW133,'Coverage Indicators - Section D'!$I$50:$I$261,0))&lt;&gt;0,INDEX('Coverage Indicators - Section D'!F$50:F$261,MATCH('Print View'!$AW133,'Coverage Indicators - Section D'!$I$50:$I$261,0)),""),"")</f>
        <v/>
      </c>
      <c r="AD134" s="602"/>
      <c r="AE134" s="603"/>
      <c r="AF134" s="274" t="str">
        <f ca="1">IFERROR(IF(INDEX('Coverage Indicators - Section D'!F$50:F$261,MATCH('Print View'!$AX133,'Coverage Indicators - Section D'!$I$50:$I$261,0))&lt;&gt;0,INDEX('Coverage Indicators - Section D'!F$50:F$261,MATCH('Print View'!$AX133,'Coverage Indicators - Section D'!$I$50:$I$261,0)),""),"")</f>
        <v/>
      </c>
      <c r="AG134" s="602"/>
      <c r="AH134" s="603"/>
      <c r="AI134" s="274" t="str">
        <f ca="1">IFERROR(IF(INDEX('Coverage Indicators - Section D'!F$50:F$261,MATCH('Print View'!$AY133,'Coverage Indicators - Section D'!$I$50:$I$261,0))&lt;&gt;0,INDEX('Coverage Indicators - Section D'!F$50:F$261,MATCH('Print View'!$AY133,'Coverage Indicators - Section D'!$I$50:$I$261,0)),""),"")</f>
        <v/>
      </c>
      <c r="AJ134" s="602"/>
      <c r="AK134" s="603"/>
      <c r="AL134" s="323"/>
      <c r="AM134" s="695"/>
      <c r="AN134" s="310"/>
      <c r="AO134" s="587"/>
      <c r="AP134" s="588"/>
      <c r="AQ134" s="588"/>
      <c r="AR134" s="610"/>
      <c r="AS134" s="608"/>
      <c r="AT134" s="608"/>
      <c r="AU134" s="608"/>
      <c r="AV134" s="608"/>
      <c r="AW134" s="608"/>
      <c r="AX134" s="608"/>
      <c r="AY134" s="608"/>
      <c r="AZ134" s="343"/>
      <c r="BA134" s="343"/>
    </row>
    <row r="135" spans="1:53" s="228" customFormat="1" ht="28.5" x14ac:dyDescent="0.25">
      <c r="A135" s="693">
        <v>9</v>
      </c>
      <c r="B135" s="601" t="str">
        <f>IFERROR(IF(INDEX('Coverage Indicators - Section D'!B$10:B$46,MATCH('Print View'!$A135,'Coverage Indicators - Section D'!$A$10:$A$46,0))&lt;&gt;0,INDEX('Coverage Indicators - Section D'!B$10:B$46,MATCH('Print View'!$A135,'Coverage Indicators - Section D'!$A$10:$A$46,0)),""),"")</f>
        <v>Treatment, care and support</v>
      </c>
      <c r="C135" s="601" t="str">
        <f>IFERROR(IF(INDEX('Coverage Indicators - Section D'!C$10:C$46,MATCH('Print View'!$A135,'Coverage Indicators - Section D'!$A$10:$A$46,0))&lt;&gt;0,INDEX('Coverage Indicators - Section D'!C$10:C$46,MATCH('Print View'!$A135,'Coverage Indicators - Section D'!$A$10:$A$46,0)),""),"")</f>
        <v>TCS-3.1: Percentage of people living with HIV and on ART, who have a suppressed viral load at 12 months (&lt;1000 copies/ml)</v>
      </c>
      <c r="D135" s="601" t="str">
        <f>IFERROR(IF(INDEX('Coverage Indicators - Section D'!D$10:D$46,MATCH('Print View'!$A135,'Coverage Indicators - Section D'!$A$10:$A$46,0))&lt;&gt;0,INDEX('Coverage Indicators - Section D'!D$10:D$46,MATCH('Print View'!$A135,'Coverage Indicators - Section D'!$A$10:$A$46,0)),""),"")</f>
        <v/>
      </c>
      <c r="E135" s="252">
        <f>IFERROR(IF(INDEX('Coverage Indicators - Section D'!E$10:E$46,MATCH('Print View'!$A135,'Coverage Indicators - Section D'!$A$10:$A$46,0))&lt;&gt;0,INDEX('Coverage Indicators - Section D'!E$10:E$46,MATCH('Print View'!$A135,'Coverage Indicators - Section D'!$A$10:$A$46,0)),""),"")</f>
        <v>1644</v>
      </c>
      <c r="F135" s="600">
        <f>IFERROR(IF(INDEX('Coverage Indicators - Section D'!G$10:G$46,MATCH('Print View'!$A135,'Coverage Indicators - Section D'!$A$10:$A$46,0))&lt;&gt;0,INDEX('Coverage Indicators - Section D'!G$10:G$46,MATCH('Print View'!$A135,'Coverage Indicators - Section D'!$A$10:$A$46,0)),""),"")</f>
        <v>61.6</v>
      </c>
      <c r="G135" s="600" t="str">
        <f>IFERROR(IF(INDEX('Coverage Indicators - Section D'!H$10:H$46,MATCH('Print View'!$A135,'Coverage Indicators - Section D'!$A$10:$A$46,0))&lt;&gt;0,INDEX('Coverage Indicators - Section D'!H$10:H$46,MATCH('Print View'!$A135,'Coverage Indicators - Section D'!$A$10:$A$46,0)),""),"")</f>
        <v>2016</v>
      </c>
      <c r="H135" s="601" t="str">
        <f>IFERROR(IF(INDEX('Coverage Indicators - Section D'!P$10:P$46,MATCH('Print View'!$A135,'Coverage Indicators - Section D'!$A$10:$A$46,0))&lt;&gt;0,INDEX('Coverage Indicators - Section D'!P$10:P$46,MATCH('Print View'!$A135,'Coverage Indicators - Section D'!$A$10:$A$46,0)),""),"")</f>
        <v>Patient records</v>
      </c>
      <c r="I135" s="601" t="str">
        <f>IFERROR(IF(INDEX('Coverage Indicators - Section D'!Q$10:Q$46,MATCH('Print View'!$A135,'Coverage Indicators - Section D'!$A$10:$A$46,0))&lt;&gt;0,INDEX('Coverage Indicators - Section D'!Q$10:Q$46,MATCH('Print View'!$A135,'Coverage Indicators - Section D'!$A$10:$A$46,0)),""),"")</f>
        <v>Age | Gender</v>
      </c>
      <c r="J135" s="601" t="str">
        <f>IFERROR(IF(INDEX('Coverage Indicators - Section D'!R$10:R$46,MATCH('Print View'!$A135,'Coverage Indicators - Section D'!$A$10:$A$46,0))&lt;&gt;0,INDEX('Coverage Indicators - Section D'!R$10:R$46,MATCH('Print View'!$A135,'Coverage Indicators - Section D'!$A$10:$A$46,0)),""),"")</f>
        <v/>
      </c>
      <c r="K135" s="601" t="str">
        <f>IFERROR(IF(INDEX('Coverage Indicators - Section D'!S$10:S$46,MATCH('Print View'!$A135,'Coverage Indicators - Section D'!$A$10:$A$46,0))&lt;&gt;0,INDEX('Coverage Indicators - Section D'!S$10:S$46,MATCH('Print View'!$A135,'Coverage Indicators - Section D'!$A$10:$A$46,0)),""),"")</f>
        <v/>
      </c>
      <c r="L135" s="252" t="str">
        <f>IFERROR(IF(INDEX('Coverage Indicators - Section D'!T$10:T$46,MATCH('Print View'!$A135,'Coverage Indicators - Section D'!$A$10:$A$46,0))&lt;&gt;0,INDEX('Coverage Indicators - Section D'!T$10:T$46,MATCH('Print View'!$A135,'Coverage Indicators - Section D'!$A$10:$A$46,0)),""),"")</f>
        <v>Kyrgyzstan</v>
      </c>
      <c r="M135" s="601" t="str">
        <f>IFERROR(IF(INDEX('Coverage Indicators - Section D'!V$10:V$46,MATCH('Print View'!$A135,'Coverage Indicators - Section D'!$A$10:$A$46,0))&lt;&gt;0,INDEX('Coverage Indicators - Section D'!V$10:V$46,MATCH('Print View'!$A135,'Coverage Indicators - Section D'!$A$10:$A$46,0)),""),"")</f>
        <v>Y- Cumulative annually</v>
      </c>
      <c r="N135" s="252">
        <f ca="1">IFERROR(IF(INDEX('Coverage Indicators - Section D'!E$50:E$261,MATCH('Print View'!$AR135,'Coverage Indicators - Section D'!$I$50:$I$261,0))&lt;&gt;0,INDEX('Coverage Indicators - Section D'!E$50:E$261,MATCH('Print View'!$AR135,'Coverage Indicators - Section D'!$I$50:$I$261,0)),""),"")</f>
        <v>2405</v>
      </c>
      <c r="O135" s="600">
        <f ca="1">IFERROR(IF(INDEX('Coverage Indicators - Section D'!G$50:G$261,MATCH('Print View'!$AR135,'Coverage Indicators - Section D'!$I$50:$I$261,0))&lt;&gt;0,INDEX('Coverage Indicators - Section D'!G$50:G$261,MATCH('Print View'!$AR135,'Coverage Indicators - Section D'!$I$50:$I$261,0)),""),"")</f>
        <v>0.55000000000000004</v>
      </c>
      <c r="P135" s="601" t="str">
        <f ca="1">IFERROR(IF(INDEX('Coverage Indicators - Section D'!H$50:H$261,MATCH('Print View'!$AR135,'Coverage Indicators - Section D'!$I$50:$I$261,0))&lt;&gt;0,INDEX('Coverage Indicators - Section D'!H$50:H$261,MATCH('Print View'!$AR135,'Coverage Indicators - Section D'!$I$50:$I$261,0)),""),"")</f>
        <v/>
      </c>
      <c r="Q135" s="252" t="str">
        <f ca="1">IFERROR(IF(INDEX('Coverage Indicators - Section D'!E$50:E$261,MATCH('Print View'!$AS135,'Coverage Indicators - Section D'!$I$50:$I$261,0))&lt;&gt;0,INDEX('Coverage Indicators - Section D'!E$50:E$261,MATCH('Print View'!$AS135,'Coverage Indicators - Section D'!$I$50:$I$261,0)),""),"")</f>
        <v/>
      </c>
      <c r="R135" s="600" t="str">
        <f ca="1">IFERROR(IF(INDEX('Coverage Indicators - Section D'!G$50:G$261,MATCH('Print View'!$AS135,'Coverage Indicators - Section D'!$I$50:$I$261,0))&lt;&gt;0,INDEX('Coverage Indicators - Section D'!G$50:G$261,MATCH('Print View'!$AS135,'Coverage Indicators - Section D'!$I$50:$I$261,0)),""),"")</f>
        <v/>
      </c>
      <c r="S135" s="601" t="str">
        <f ca="1">IFERROR(IF(INDEX('Coverage Indicators - Section D'!H$50:H$261,MATCH('Print View'!$AS135,'Coverage Indicators - Section D'!$I$50:$I$261,0))&lt;&gt;0,INDEX('Coverage Indicators - Section D'!H$50:H$261,MATCH('Print View'!$AS135,'Coverage Indicators - Section D'!$I$50:$I$261,0)),""),"")</f>
        <v/>
      </c>
      <c r="T135" s="252">
        <f ca="1">IFERROR(IF(INDEX('Coverage Indicators - Section D'!E$50:E$261,MATCH('Print View'!$AT135,'Coverage Indicators - Section D'!$I$50:$I$261,0))&lt;&gt;0,INDEX('Coverage Indicators - Section D'!E$50:E$261,MATCH('Print View'!$AT135,'Coverage Indicators - Section D'!$I$50:$I$261,0)),""),"")</f>
        <v>3935</v>
      </c>
      <c r="U135" s="600">
        <f ca="1">IFERROR(IF(INDEX('Coverage Indicators - Section D'!G$50:G$261,MATCH('Print View'!$AT135,'Coverage Indicators - Section D'!$I$50:$I$261,0))&lt;&gt;0,INDEX('Coverage Indicators - Section D'!G$50:G$261,MATCH('Print View'!$AT135,'Coverage Indicators - Section D'!$I$50:$I$261,0)),""),"")</f>
        <v>0.67</v>
      </c>
      <c r="V135" s="601" t="str">
        <f ca="1">IFERROR(IF(INDEX('Coverage Indicators - Section D'!H$50:H$261,MATCH('Print View'!$AT135,'Coverage Indicators - Section D'!$I$50:$I$261,0))&lt;&gt;0,INDEX('Coverage Indicators - Section D'!H$50:H$261,MATCH('Print View'!$AT135,'Coverage Indicators - Section D'!$I$50:$I$261,0)),""),"")</f>
        <v/>
      </c>
      <c r="W135" s="252" t="str">
        <f ca="1">IFERROR(IF(INDEX('Coverage Indicators - Section D'!E$50:E$261,MATCH('Print View'!$AU135,'Coverage Indicators - Section D'!$I$50:$I$261,0))&lt;&gt;0,INDEX('Coverage Indicators - Section D'!E$50:E$261,MATCH('Print View'!$AU135,'Coverage Indicators - Section D'!$I$50:$I$261,0)),""),"")</f>
        <v/>
      </c>
      <c r="X135" s="600" t="str">
        <f ca="1">IFERROR(IF(INDEX('Coverage Indicators - Section D'!G$50:G$261,MATCH('Print View'!$AU135,'Coverage Indicators - Section D'!$I$50:$I$261,0))&lt;&gt;0,INDEX('Coverage Indicators - Section D'!G$50:G$261,MATCH('Print View'!$AU135,'Coverage Indicators - Section D'!$I$50:$I$261,0)),""),"")</f>
        <v/>
      </c>
      <c r="Y135" s="601" t="str">
        <f ca="1">IFERROR(IF(INDEX('Coverage Indicators - Section D'!H$50:H$261,MATCH('Print View'!$AU135,'Coverage Indicators - Section D'!$I$50:$I$261,0))&lt;&gt;0,INDEX('Coverage Indicators - Section D'!H$50:H$261,MATCH('Print View'!$AU135,'Coverage Indicators - Section D'!$I$50:$I$261,0)),""),"")</f>
        <v/>
      </c>
      <c r="Z135" s="252">
        <f ca="1">IFERROR(IF(INDEX('Coverage Indicators - Section D'!E$50:E$261,MATCH('Print View'!$AV135,'Coverage Indicators - Section D'!$I$50:$I$261,0))&lt;&gt;0,INDEX('Coverage Indicators - Section D'!E$50:E$261,MATCH('Print View'!$AV135,'Coverage Indicators - Section D'!$I$50:$I$261,0)),""),"")</f>
        <v>5994</v>
      </c>
      <c r="AA135" s="600">
        <f ca="1">IFERROR(IF(INDEX('Coverage Indicators - Section D'!G$50:G$261,MATCH('Print View'!$AV135,'Coverage Indicators - Section D'!$I$50:$I$261,0))&lt;&gt;0,INDEX('Coverage Indicators - Section D'!G$50:G$261,MATCH('Print View'!$AV135,'Coverage Indicators - Section D'!$I$50:$I$261,0)),""),"")</f>
        <v>0.79</v>
      </c>
      <c r="AB135" s="601" t="str">
        <f ca="1">IFERROR(IF(INDEX('Coverage Indicators - Section D'!H$50:H$261,MATCH('Print View'!$AV135,'Coverage Indicators - Section D'!$I$50:$I$261,0))&lt;&gt;0,INDEX('Coverage Indicators - Section D'!H$50:H$261,MATCH('Print View'!$AV135,'Coverage Indicators - Section D'!$I$50:$I$261,0)),""),"")</f>
        <v/>
      </c>
      <c r="AC135" s="252" t="str">
        <f ca="1">IFERROR(IF(INDEX('Coverage Indicators - Section D'!E$50:E$261,MATCH('Print View'!$AW135,'Coverage Indicators - Section D'!$I$50:$I$261,0))&lt;&gt;0,INDEX('Coverage Indicators - Section D'!E$50:E$261,MATCH('Print View'!$AW135,'Coverage Indicators - Section D'!$I$50:$I$261,0)),""),"")</f>
        <v/>
      </c>
      <c r="AD135" s="600" t="str">
        <f ca="1">IFERROR(IF(INDEX('Coverage Indicators - Section D'!G$50:G$261,MATCH('Print View'!$AW135,'Coverage Indicators - Section D'!$I$50:$I$261,0))&lt;&gt;0,INDEX('Coverage Indicators - Section D'!G$50:G$261,MATCH('Print View'!$AW135,'Coverage Indicators - Section D'!$I$50:$I$261,0)),""),"")</f>
        <v/>
      </c>
      <c r="AE135" s="601" t="str">
        <f ca="1">IFERROR(IF(INDEX('Coverage Indicators - Section D'!H$50:H$261,MATCH('Print View'!$AW135,'Coverage Indicators - Section D'!$I$50:$I$261,0))&lt;&gt;0,INDEX('Coverage Indicators - Section D'!H$50:H$261,MATCH('Print View'!$AW135,'Coverage Indicators - Section D'!$I$50:$I$261,0)),""),"")</f>
        <v/>
      </c>
      <c r="AF135" s="252" t="str">
        <f ca="1">IFERROR(IF(INDEX('Coverage Indicators - Section D'!E$50:E$261,MATCH('Print View'!$AX135,'Coverage Indicators - Section D'!$I$50:$I$261,0))&lt;&gt;0,INDEX('Coverage Indicators - Section D'!E$50:E$261,MATCH('Print View'!$AX135,'Coverage Indicators - Section D'!$I$50:$I$261,0)),""),"")</f>
        <v/>
      </c>
      <c r="AG135" s="600" t="str">
        <f ca="1">IFERROR(IF(INDEX('Coverage Indicators - Section D'!G$50:G$261,MATCH('Print View'!$AX135,'Coverage Indicators - Section D'!$I$50:$I$261,0))&lt;&gt;0,INDEX('Coverage Indicators - Section D'!G$50:G$261,MATCH('Print View'!$AX135,'Coverage Indicators - Section D'!$I$50:$I$261,0)),""),"")</f>
        <v/>
      </c>
      <c r="AH135" s="601" t="str">
        <f ca="1">IFERROR(IF(INDEX('Coverage Indicators - Section D'!H$50:H$261,MATCH('Print View'!$AX135,'Coverage Indicators - Section D'!$I$50:$I$261,0))&lt;&gt;0,INDEX('Coverage Indicators - Section D'!H$50:H$261,MATCH('Print View'!$AX135,'Coverage Indicators - Section D'!$I$50:$I$261,0)),""),"")</f>
        <v/>
      </c>
      <c r="AI135" s="252" t="str">
        <f ca="1">IFERROR(IF(INDEX('Coverage Indicators - Section D'!E$50:E$261,MATCH('Print View'!$AY135,'Coverage Indicators - Section D'!$I$50:$I$261,0))&lt;&gt;0,INDEX('Coverage Indicators - Section D'!E$50:E$261,MATCH('Print View'!$AY135,'Coverage Indicators - Section D'!$I$50:$I$261,0)),""),"")</f>
        <v/>
      </c>
      <c r="AJ135" s="600" t="str">
        <f ca="1">IFERROR(IF(INDEX('Coverage Indicators - Section D'!G$50:G$261,MATCH('Print View'!$AY135,'Coverage Indicators - Section D'!$I$50:$I$261,0))&lt;&gt;0,INDEX('Coverage Indicators - Section D'!G$50:G$261,MATCH('Print View'!$AY135,'Coverage Indicators - Section D'!$I$50:$I$261,0)),""),"")</f>
        <v/>
      </c>
      <c r="AK135" s="601" t="str">
        <f ca="1">IFERROR(IF(INDEX('Coverage Indicators - Section D'!H$50:H$261,MATCH('Print View'!$AY135,'Coverage Indicators - Section D'!$I$50:$I$261,0))&lt;&gt;0,INDEX('Coverage Indicators - Section D'!H$50:H$261,MATCH('Print View'!$AY135,'Coverage Indicators - Section D'!$I$50:$I$261,0)),""),"")</f>
        <v/>
      </c>
      <c r="AL135" s="323"/>
      <c r="AM135" s="694" t="str">
        <f>IFERROR(IF(INDEX('Coverage Indicators - Section D'!W$10:W$46,MATCH('Print View'!$A135,'Coverage Indicators - Section D'!$A$10:$A$46,0))&lt;&gt;0,INDEX('Coverage Indicators - Section D'!W$10:W$46,MATCH('Print View'!$A135,'Coverage Indicators - Section D'!$A$10:$A$46,0)),""),"")</f>
        <v xml:space="preserve">The indicator is in line with the National HIV M&amp;E Plan for 2017-2021 which is currently under approval procedure by the Government Office. Numerator: Number of people living with HIV on ART in the reporting period with suppressed viral loads (≤1000 copies/mL). Denominator:  Number of people living with HIV on ART at the end of the reporting period. This indicator will be reported on annual basis. Such a calculation of the indicator was taken based on the actual capabilities of the system for electronic tracking of HIV-infection cases at the country level and included in the indicator table within NSP. The PR is looking to mitigate this challenge with partners during grant implementation. The targets are in line with the NSP for 2017-2021. 
Data for each reporting year will be reported at the end of year. </v>
      </c>
      <c r="AN135" s="310"/>
      <c r="AO135" s="589"/>
      <c r="AP135" s="590"/>
      <c r="AQ135" s="590"/>
      <c r="AR135" s="610" t="str">
        <f t="shared" ref="AR135" ca="1" si="196">CONCATENATE($A135,N$117)</f>
        <v>91-Jul-18 to 31-Dec-18</v>
      </c>
      <c r="AS135" s="608" t="str">
        <f t="shared" ref="AS135" ca="1" si="197">CONCATENATE($A135,Q$117)</f>
        <v>91-Jan-19 to 30-Jun-19</v>
      </c>
      <c r="AT135" s="608" t="str">
        <f t="shared" ref="AT135" ca="1" si="198">CONCATENATE($A135,T$117)</f>
        <v>91-Jul-19 to 31-Dec-19</v>
      </c>
      <c r="AU135" s="608" t="str">
        <f t="shared" ref="AU135" ca="1" si="199">CONCATENATE($A135,W$117)</f>
        <v>91-Jan-20 to 30-Jun-20</v>
      </c>
      <c r="AV135" s="608" t="str">
        <f t="shared" ref="AV135" ca="1" si="200">CONCATENATE($A135,Z$117)</f>
        <v>91-Jul-20 to 31-Dec-20</v>
      </c>
      <c r="AW135" s="608" t="str">
        <f t="shared" ref="AW135" ca="1" si="201">CONCATENATE($A135,AC$117)</f>
        <v>91-Jan-21 to 30-Jun-21</v>
      </c>
      <c r="AX135" s="608" t="str">
        <f t="shared" ref="AX135" si="202">CONCATENATE($A135,AF$117)</f>
        <v xml:space="preserve">9 to </v>
      </c>
      <c r="AY135" s="608" t="str">
        <f t="shared" ref="AY135" si="203">CONCATENATE($A135,AI$117)</f>
        <v xml:space="preserve">9 to </v>
      </c>
      <c r="AZ135" s="343"/>
      <c r="BA135" s="343"/>
    </row>
    <row r="136" spans="1:53" s="228" customFormat="1" ht="28.5" x14ac:dyDescent="0.25">
      <c r="A136" s="693"/>
      <c r="B136" s="601"/>
      <c r="C136" s="601"/>
      <c r="D136" s="601"/>
      <c r="E136" s="251">
        <f>IFERROR(IF(INDEX('Coverage Indicators - Section D'!F$10:F$46,MATCH('Print View'!$A135,'Coverage Indicators - Section D'!$A$10:$A$46,0))&lt;&gt;0,INDEX('Coverage Indicators - Section D'!F$10:F$46,MATCH('Print View'!$A135,'Coverage Indicators - Section D'!$A$10:$A$46,0)),""),"")</f>
        <v>2668</v>
      </c>
      <c r="F136" s="600"/>
      <c r="G136" s="600"/>
      <c r="H136" s="601"/>
      <c r="I136" s="601"/>
      <c r="J136" s="601"/>
      <c r="K136" s="601"/>
      <c r="L136" s="251" t="str">
        <f>IFERROR(IF(INDEX('Coverage Indicators - Section D'!U$10:U$46,MATCH('Print View'!$A135,'Coverage Indicators - Section D'!$A$10:$A$46,0))&lt;&gt;0,INDEX('Coverage Indicators - Section D'!U$10:U$46,MATCH('Print View'!$A135,'Coverage Indicators - Section D'!$A$10:$A$46,0)),""),"")</f>
        <v>National</v>
      </c>
      <c r="M136" s="601"/>
      <c r="N136" s="251">
        <f ca="1">IFERROR(IF(INDEX('Coverage Indicators - Section D'!F$50:F$261,MATCH('Print View'!$AR135,'Coverage Indicators - Section D'!$I$50:$I$261,0))&lt;&gt;0,INDEX('Coverage Indicators - Section D'!F$50:F$261,MATCH('Print View'!$AR135,'Coverage Indicators - Section D'!$I$50:$I$261,0)),""),"")</f>
        <v>4373</v>
      </c>
      <c r="O136" s="600"/>
      <c r="P136" s="601"/>
      <c r="Q136" s="251" t="str">
        <f ca="1">IFERROR(IF(INDEX('Coverage Indicators - Section D'!F$50:F$261,MATCH('Print View'!$AS135,'Coverage Indicators - Section D'!$I$50:$I$261,0))&lt;&gt;0,INDEX('Coverage Indicators - Section D'!F$50:F$261,MATCH('Print View'!$AS135,'Coverage Indicators - Section D'!$I$50:$I$261,0)),""),"")</f>
        <v/>
      </c>
      <c r="R136" s="600"/>
      <c r="S136" s="601"/>
      <c r="T136" s="251">
        <f ca="1">IFERROR(IF(INDEX('Coverage Indicators - Section D'!F$50:F$261,MATCH('Print View'!$AT135,'Coverage Indicators - Section D'!$I$50:$I$261,0))&lt;&gt;0,INDEX('Coverage Indicators - Section D'!F$50:F$261,MATCH('Print View'!$AT135,'Coverage Indicators - Section D'!$I$50:$I$261,0)),""),"")</f>
        <v>5873</v>
      </c>
      <c r="U136" s="600"/>
      <c r="V136" s="601"/>
      <c r="W136" s="251" t="str">
        <f ca="1">IFERROR(IF(INDEX('Coverage Indicators - Section D'!F$50:F$261,MATCH('Print View'!$AU135,'Coverage Indicators - Section D'!$I$50:$I$261,0))&lt;&gt;0,INDEX('Coverage Indicators - Section D'!F$50:F$261,MATCH('Print View'!$AU135,'Coverage Indicators - Section D'!$I$50:$I$261,0)),""),"")</f>
        <v/>
      </c>
      <c r="X136" s="600"/>
      <c r="Y136" s="601"/>
      <c r="Z136" s="251">
        <f ca="1">IFERROR(IF(INDEX('Coverage Indicators - Section D'!F$50:F$261,MATCH('Print View'!$AV135,'Coverage Indicators - Section D'!$I$50:$I$261,0))&lt;&gt;0,INDEX('Coverage Indicators - Section D'!F$50:F$261,MATCH('Print View'!$AV135,'Coverage Indicators - Section D'!$I$50:$I$261,0)),""),"")</f>
        <v>7587</v>
      </c>
      <c r="AA136" s="600"/>
      <c r="AB136" s="601"/>
      <c r="AC136" s="251" t="str">
        <f ca="1">IFERROR(IF(INDEX('Coverage Indicators - Section D'!F$50:F$261,MATCH('Print View'!$AW135,'Coverage Indicators - Section D'!$I$50:$I$261,0))&lt;&gt;0,INDEX('Coverage Indicators - Section D'!F$50:F$261,MATCH('Print View'!$AW135,'Coverage Indicators - Section D'!$I$50:$I$261,0)),""),"")</f>
        <v/>
      </c>
      <c r="AD136" s="600"/>
      <c r="AE136" s="601"/>
      <c r="AF136" s="251" t="str">
        <f ca="1">IFERROR(IF(INDEX('Coverage Indicators - Section D'!F$50:F$261,MATCH('Print View'!$AX135,'Coverage Indicators - Section D'!$I$50:$I$261,0))&lt;&gt;0,INDEX('Coverage Indicators - Section D'!F$50:F$261,MATCH('Print View'!$AX135,'Coverage Indicators - Section D'!$I$50:$I$261,0)),""),"")</f>
        <v/>
      </c>
      <c r="AG136" s="600"/>
      <c r="AH136" s="601"/>
      <c r="AI136" s="251" t="str">
        <f ca="1">IFERROR(IF(INDEX('Coverage Indicators - Section D'!F$50:F$261,MATCH('Print View'!$AY135,'Coverage Indicators - Section D'!$I$50:$I$261,0))&lt;&gt;0,INDEX('Coverage Indicators - Section D'!F$50:F$261,MATCH('Print View'!$AY135,'Coverage Indicators - Section D'!$I$50:$I$261,0)),""),"")</f>
        <v/>
      </c>
      <c r="AJ136" s="600"/>
      <c r="AK136" s="601"/>
      <c r="AL136" s="323"/>
      <c r="AM136" s="694"/>
      <c r="AN136" s="310"/>
      <c r="AO136" s="589"/>
      <c r="AP136" s="590"/>
      <c r="AQ136" s="590"/>
      <c r="AR136" s="610"/>
      <c r="AS136" s="608"/>
      <c r="AT136" s="608"/>
      <c r="AU136" s="608"/>
      <c r="AV136" s="608"/>
      <c r="AW136" s="608"/>
      <c r="AX136" s="608"/>
      <c r="AY136" s="608"/>
      <c r="AZ136" s="343"/>
      <c r="BA136" s="343"/>
    </row>
    <row r="137" spans="1:53" s="228" customFormat="1" ht="28.5" x14ac:dyDescent="0.25">
      <c r="A137" s="696">
        <v>10</v>
      </c>
      <c r="B137" s="603" t="str">
        <f>IFERROR(IF(INDEX('Coverage Indicators - Section D'!B$10:B$46,MATCH('Print View'!$A137,'Coverage Indicators - Section D'!$A$10:$A$46,0))&lt;&gt;0,INDEX('Coverage Indicators - Section D'!B$10:B$46,MATCH('Print View'!$A137,'Coverage Indicators - Section D'!$A$10:$A$46,0)),""),"")</f>
        <v>TB/HIV</v>
      </c>
      <c r="C137" s="603" t="str">
        <f>IFERROR(IF(INDEX('Coverage Indicators - Section D'!C$10:C$46,MATCH('Print View'!$A137,'Coverage Indicators - Section D'!$A$10:$A$46,0))&lt;&gt;0,INDEX('Coverage Indicators - Section D'!C$10:C$46,MATCH('Print View'!$A137,'Coverage Indicators - Section D'!$A$10:$A$46,0)),""),"")</f>
        <v>TB/HIV-3.1: Percentage of people living with HIV in care (including PMTCT) who are screened for TB in HIV care or treatment settings</v>
      </c>
      <c r="D137" s="603" t="str">
        <f>IFERROR(IF(INDEX('Coverage Indicators - Section D'!D$10:D$46,MATCH('Print View'!$A137,'Coverage Indicators - Section D'!$A$10:$A$46,0))&lt;&gt;0,INDEX('Coverage Indicators - Section D'!D$10:D$46,MATCH('Print View'!$A137,'Coverage Indicators - Section D'!$A$10:$A$46,0)),""),"")</f>
        <v/>
      </c>
      <c r="E137" s="273">
        <f>IFERROR(IF(INDEX('Coverage Indicators - Section D'!E$10:E$46,MATCH('Print View'!$A137,'Coverage Indicators - Section D'!$A$10:$A$46,0))&lt;&gt;0,INDEX('Coverage Indicators - Section D'!E$10:E$46,MATCH('Print View'!$A137,'Coverage Indicators - Section D'!$A$10:$A$46,0)),""),"")</f>
        <v>2735</v>
      </c>
      <c r="F137" s="602">
        <f>IFERROR(IF(INDEX('Coverage Indicators - Section D'!G$10:G$46,MATCH('Print View'!$A137,'Coverage Indicators - Section D'!$A$10:$A$46,0))&lt;&gt;0,INDEX('Coverage Indicators - Section D'!G$10:G$46,MATCH('Print View'!$A137,'Coverage Indicators - Section D'!$A$10:$A$46,0)),""),"")</f>
        <v>95.6</v>
      </c>
      <c r="G137" s="602" t="str">
        <f>IFERROR(IF(INDEX('Coverage Indicators - Section D'!H$10:H$46,MATCH('Print View'!$A137,'Coverage Indicators - Section D'!$A$10:$A$46,0))&lt;&gt;0,INDEX('Coverage Indicators - Section D'!H$10:H$46,MATCH('Print View'!$A137,'Coverage Indicators - Section D'!$A$10:$A$46,0)),""),"")</f>
        <v>2016</v>
      </c>
      <c r="H137" s="603" t="str">
        <f>IFERROR(IF(INDEX('Coverage Indicators - Section D'!P$10:P$46,MATCH('Print View'!$A137,'Coverage Indicators - Section D'!$A$10:$A$46,0))&lt;&gt;0,INDEX('Coverage Indicators - Section D'!P$10:P$46,MATCH('Print View'!$A137,'Coverage Indicators - Section D'!$A$10:$A$46,0)),""),"")</f>
        <v>Vital and disease-specific registry</v>
      </c>
      <c r="I137" s="603" t="str">
        <f>IFERROR(IF(INDEX('Coverage Indicators - Section D'!Q$10:Q$46,MATCH('Print View'!$A137,'Coverage Indicators - Section D'!$A$10:$A$46,0))&lt;&gt;0,INDEX('Coverage Indicators - Section D'!Q$10:Q$46,MATCH('Print View'!$A137,'Coverage Indicators - Section D'!$A$10:$A$46,0)),""),"")</f>
        <v/>
      </c>
      <c r="J137" s="603" t="str">
        <f>IFERROR(IF(INDEX('Coverage Indicators - Section D'!R$10:R$46,MATCH('Print View'!$A137,'Coverage Indicators - Section D'!$A$10:$A$46,0))&lt;&gt;0,INDEX('Coverage Indicators - Section D'!R$10:R$46,MATCH('Print View'!$A137,'Coverage Indicators - Section D'!$A$10:$A$46,0)),""),"")</f>
        <v/>
      </c>
      <c r="K137" s="603" t="str">
        <f>IFERROR(IF(INDEX('Coverage Indicators - Section D'!S$10:S$46,MATCH('Print View'!$A137,'Coverage Indicators - Section D'!$A$10:$A$46,0))&lt;&gt;0,INDEX('Coverage Indicators - Section D'!S$10:S$46,MATCH('Print View'!$A137,'Coverage Indicators - Section D'!$A$10:$A$46,0)),""),"")</f>
        <v/>
      </c>
      <c r="L137" s="273" t="str">
        <f>IFERROR(IF(INDEX('Coverage Indicators - Section D'!T$10:T$46,MATCH('Print View'!$A137,'Coverage Indicators - Section D'!$A$10:$A$46,0))&lt;&gt;0,INDEX('Coverage Indicators - Section D'!T$10:T$46,MATCH('Print View'!$A137,'Coverage Indicators - Section D'!$A$10:$A$46,0)),""),"")</f>
        <v>Kyrgyzstan</v>
      </c>
      <c r="M137" s="603" t="str">
        <f>IFERROR(IF(INDEX('Coverage Indicators - Section D'!V$10:V$46,MATCH('Print View'!$A137,'Coverage Indicators - Section D'!$A$10:$A$46,0))&lt;&gt;0,INDEX('Coverage Indicators - Section D'!V$10:V$46,MATCH('Print View'!$A137,'Coverage Indicators - Section D'!$A$10:$A$46,0)),""),"")</f>
        <v>N-Non-cumulative</v>
      </c>
      <c r="N137" s="273" t="str">
        <f ca="1">IFERROR(IF(INDEX('Coverage Indicators - Section D'!E$50:E$261,MATCH('Print View'!$AR137,'Coverage Indicators - Section D'!$I$50:$I$261,0))&lt;&gt;0,INDEX('Coverage Indicators - Section D'!E$50:E$261,MATCH('Print View'!$AR137,'Coverage Indicators - Section D'!$I$50:$I$261,0)),""),"")</f>
        <v/>
      </c>
      <c r="O137" s="602">
        <f ca="1">IFERROR(IF(INDEX('Coverage Indicators - Section D'!G$50:G$261,MATCH('Print View'!$AR137,'Coverage Indicators - Section D'!$I$50:$I$261,0))&lt;&gt;0,INDEX('Coverage Indicators - Section D'!G$50:G$261,MATCH('Print View'!$AR137,'Coverage Indicators - Section D'!$I$50:$I$261,0)),""),"")</f>
        <v>95</v>
      </c>
      <c r="P137" s="603" t="str">
        <f ca="1">IFERROR(IF(INDEX('Coverage Indicators - Section D'!H$50:H$261,MATCH('Print View'!$AR137,'Coverage Indicators - Section D'!$I$50:$I$261,0))&lt;&gt;0,INDEX('Coverage Indicators - Section D'!H$50:H$261,MATCH('Print View'!$AR137,'Coverage Indicators - Section D'!$I$50:$I$261,0)),""),"")</f>
        <v/>
      </c>
      <c r="Q137" s="273" t="str">
        <f ca="1">IFERROR(IF(INDEX('Coverage Indicators - Section D'!E$50:E$261,MATCH('Print View'!$AS137,'Coverage Indicators - Section D'!$I$50:$I$261,0))&lt;&gt;0,INDEX('Coverage Indicators - Section D'!E$50:E$261,MATCH('Print View'!$AS137,'Coverage Indicators - Section D'!$I$50:$I$261,0)),""),"")</f>
        <v/>
      </c>
      <c r="R137" s="602">
        <f ca="1">IFERROR(IF(INDEX('Coverage Indicators - Section D'!G$50:G$261,MATCH('Print View'!$AS137,'Coverage Indicators - Section D'!$I$50:$I$261,0))&lt;&gt;0,INDEX('Coverage Indicators - Section D'!G$50:G$261,MATCH('Print View'!$AS137,'Coverage Indicators - Section D'!$I$50:$I$261,0)),""),"")</f>
        <v>95</v>
      </c>
      <c r="S137" s="603" t="str">
        <f ca="1">IFERROR(IF(INDEX('Coverage Indicators - Section D'!H$50:H$261,MATCH('Print View'!$AS137,'Coverage Indicators - Section D'!$I$50:$I$261,0))&lt;&gt;0,INDEX('Coverage Indicators - Section D'!H$50:H$261,MATCH('Print View'!$AS137,'Coverage Indicators - Section D'!$I$50:$I$261,0)),""),"")</f>
        <v/>
      </c>
      <c r="T137" s="273" t="str">
        <f ca="1">IFERROR(IF(INDEX('Coverage Indicators - Section D'!E$50:E$261,MATCH('Print View'!$AT137,'Coverage Indicators - Section D'!$I$50:$I$261,0))&lt;&gt;0,INDEX('Coverage Indicators - Section D'!E$50:E$261,MATCH('Print View'!$AT137,'Coverage Indicators - Section D'!$I$50:$I$261,0)),""),"")</f>
        <v/>
      </c>
      <c r="U137" s="602">
        <f ca="1">IFERROR(IF(INDEX('Coverage Indicators - Section D'!G$50:G$261,MATCH('Print View'!$AT137,'Coverage Indicators - Section D'!$I$50:$I$261,0))&lt;&gt;0,INDEX('Coverage Indicators - Section D'!G$50:G$261,MATCH('Print View'!$AT137,'Coverage Indicators - Section D'!$I$50:$I$261,0)),""),"")</f>
        <v>95</v>
      </c>
      <c r="V137" s="603" t="str">
        <f ca="1">IFERROR(IF(INDEX('Coverage Indicators - Section D'!H$50:H$261,MATCH('Print View'!$AT137,'Coverage Indicators - Section D'!$I$50:$I$261,0))&lt;&gt;0,INDEX('Coverage Indicators - Section D'!H$50:H$261,MATCH('Print View'!$AT137,'Coverage Indicators - Section D'!$I$50:$I$261,0)),""),"")</f>
        <v/>
      </c>
      <c r="W137" s="273" t="str">
        <f ca="1">IFERROR(IF(INDEX('Coverage Indicators - Section D'!E$50:E$261,MATCH('Print View'!$AU137,'Coverage Indicators - Section D'!$I$50:$I$261,0))&lt;&gt;0,INDEX('Coverage Indicators - Section D'!E$50:E$261,MATCH('Print View'!$AU137,'Coverage Indicators - Section D'!$I$50:$I$261,0)),""),"")</f>
        <v/>
      </c>
      <c r="X137" s="602">
        <f ca="1">IFERROR(IF(INDEX('Coverage Indicators - Section D'!G$50:G$261,MATCH('Print View'!$AU137,'Coverage Indicators - Section D'!$I$50:$I$261,0))&lt;&gt;0,INDEX('Coverage Indicators - Section D'!G$50:G$261,MATCH('Print View'!$AU137,'Coverage Indicators - Section D'!$I$50:$I$261,0)),""),"")</f>
        <v>95</v>
      </c>
      <c r="Y137" s="603" t="str">
        <f ca="1">IFERROR(IF(INDEX('Coverage Indicators - Section D'!H$50:H$261,MATCH('Print View'!$AU137,'Coverage Indicators - Section D'!$I$50:$I$261,0))&lt;&gt;0,INDEX('Coverage Indicators - Section D'!H$50:H$261,MATCH('Print View'!$AU137,'Coverage Indicators - Section D'!$I$50:$I$261,0)),""),"")</f>
        <v/>
      </c>
      <c r="Z137" s="273" t="str">
        <f ca="1">IFERROR(IF(INDEX('Coverage Indicators - Section D'!E$50:E$261,MATCH('Print View'!$AV137,'Coverage Indicators - Section D'!$I$50:$I$261,0))&lt;&gt;0,INDEX('Coverage Indicators - Section D'!E$50:E$261,MATCH('Print View'!$AV137,'Coverage Indicators - Section D'!$I$50:$I$261,0)),""),"")</f>
        <v/>
      </c>
      <c r="AA137" s="602">
        <f ca="1">IFERROR(IF(INDEX('Coverage Indicators - Section D'!G$50:G$261,MATCH('Print View'!$AV137,'Coverage Indicators - Section D'!$I$50:$I$261,0))&lt;&gt;0,INDEX('Coverage Indicators - Section D'!G$50:G$261,MATCH('Print View'!$AV137,'Coverage Indicators - Section D'!$I$50:$I$261,0)),""),"")</f>
        <v>95</v>
      </c>
      <c r="AB137" s="603" t="str">
        <f ca="1">IFERROR(IF(INDEX('Coverage Indicators - Section D'!H$50:H$261,MATCH('Print View'!$AV137,'Coverage Indicators - Section D'!$I$50:$I$261,0))&lt;&gt;0,INDEX('Coverage Indicators - Section D'!H$50:H$261,MATCH('Print View'!$AV137,'Coverage Indicators - Section D'!$I$50:$I$261,0)),""),"")</f>
        <v/>
      </c>
      <c r="AC137" s="273" t="str">
        <f ca="1">IFERROR(IF(INDEX('Coverage Indicators - Section D'!E$50:E$261,MATCH('Print View'!$AW137,'Coverage Indicators - Section D'!$I$50:$I$261,0))&lt;&gt;0,INDEX('Coverage Indicators - Section D'!E$50:E$261,MATCH('Print View'!$AW137,'Coverage Indicators - Section D'!$I$50:$I$261,0)),""),"")</f>
        <v/>
      </c>
      <c r="AD137" s="602" t="str">
        <f ca="1">IFERROR(IF(INDEX('Coverage Indicators - Section D'!G$50:G$261,MATCH('Print View'!$AW137,'Coverage Indicators - Section D'!$I$50:$I$261,0))&lt;&gt;0,INDEX('Coverage Indicators - Section D'!G$50:G$261,MATCH('Print View'!$AW137,'Coverage Indicators - Section D'!$I$50:$I$261,0)),""),"")</f>
        <v/>
      </c>
      <c r="AE137" s="603" t="str">
        <f ca="1">IFERROR(IF(INDEX('Coverage Indicators - Section D'!H$50:H$261,MATCH('Print View'!$AW137,'Coverage Indicators - Section D'!$I$50:$I$261,0))&lt;&gt;0,INDEX('Coverage Indicators - Section D'!H$50:H$261,MATCH('Print View'!$AW137,'Coverage Indicators - Section D'!$I$50:$I$261,0)),""),"")</f>
        <v/>
      </c>
      <c r="AF137" s="273" t="str">
        <f ca="1">IFERROR(IF(INDEX('Coverage Indicators - Section D'!E$50:E$261,MATCH('Print View'!$AX137,'Coverage Indicators - Section D'!$I$50:$I$261,0))&lt;&gt;0,INDEX('Coverage Indicators - Section D'!E$50:E$261,MATCH('Print View'!$AX137,'Coverage Indicators - Section D'!$I$50:$I$261,0)),""),"")</f>
        <v/>
      </c>
      <c r="AG137" s="602" t="str">
        <f ca="1">IFERROR(IF(INDEX('Coverage Indicators - Section D'!G$50:G$261,MATCH('Print View'!$AX137,'Coverage Indicators - Section D'!$I$50:$I$261,0))&lt;&gt;0,INDEX('Coverage Indicators - Section D'!G$50:G$261,MATCH('Print View'!$AX137,'Coverage Indicators - Section D'!$I$50:$I$261,0)),""),"")</f>
        <v/>
      </c>
      <c r="AH137" s="603" t="str">
        <f ca="1">IFERROR(IF(INDEX('Coverage Indicators - Section D'!H$50:H$261,MATCH('Print View'!$AX137,'Coverage Indicators - Section D'!$I$50:$I$261,0))&lt;&gt;0,INDEX('Coverage Indicators - Section D'!H$50:H$261,MATCH('Print View'!$AX137,'Coverage Indicators - Section D'!$I$50:$I$261,0)),""),"")</f>
        <v/>
      </c>
      <c r="AI137" s="273" t="str">
        <f ca="1">IFERROR(IF(INDEX('Coverage Indicators - Section D'!E$50:E$261,MATCH('Print View'!$AY137,'Coverage Indicators - Section D'!$I$50:$I$261,0))&lt;&gt;0,INDEX('Coverage Indicators - Section D'!E$50:E$261,MATCH('Print View'!$AY137,'Coverage Indicators - Section D'!$I$50:$I$261,0)),""),"")</f>
        <v/>
      </c>
      <c r="AJ137" s="602" t="str">
        <f ca="1">IFERROR(IF(INDEX('Coverage Indicators - Section D'!G$50:G$261,MATCH('Print View'!$AY137,'Coverage Indicators - Section D'!$I$50:$I$261,0))&lt;&gt;0,INDEX('Coverage Indicators - Section D'!G$50:G$261,MATCH('Print View'!$AY137,'Coverage Indicators - Section D'!$I$50:$I$261,0)),""),"")</f>
        <v/>
      </c>
      <c r="AK137" s="603" t="str">
        <f ca="1">IFERROR(IF(INDEX('Coverage Indicators - Section D'!H$50:H$261,MATCH('Print View'!$AY137,'Coverage Indicators - Section D'!$I$50:$I$261,0))&lt;&gt;0,INDEX('Coverage Indicators - Section D'!H$50:H$261,MATCH('Print View'!$AY137,'Coverage Indicators - Section D'!$I$50:$I$261,0)),""),"")</f>
        <v/>
      </c>
      <c r="AL137" s="323"/>
      <c r="AM137" s="695" t="str">
        <f>IFERROR(IF(INDEX('Coverage Indicators - Section D'!W$10:W$46,MATCH('Print View'!$A137,'Coverage Indicators - Section D'!$A$10:$A$46,0))&lt;&gt;0,INDEX('Coverage Indicators - Section D'!W$10:W$46,MATCH('Print View'!$A137,'Coverage Indicators - Section D'!$A$10:$A$46,0)),""),"")</f>
        <v xml:space="preserve">The target is the proportion of PLHIV in care who were screened for TB.  Numerator: Number of adults and children in HIV care (including PMTCT), who had their TB status assessed and recorded during their last visit.  Denominator: Total number of adults and children in HIV care (including PMTCT) in the reporting period.  The indicator is inline with the National clinical protocol and WHO Guidelines. The indicator is linked to percentage and absolute numbers will be provided when reporting results. Source of data is the RAC reports. The actual denominator and numerator will be reported in each reporting period. </v>
      </c>
      <c r="AN137" s="310"/>
      <c r="AO137" s="587"/>
      <c r="AP137" s="588"/>
      <c r="AQ137" s="588"/>
      <c r="AR137" s="610" t="str">
        <f t="shared" ref="AR137" ca="1" si="204">CONCATENATE($A137,N$117)</f>
        <v>101-Jul-18 to 31-Dec-18</v>
      </c>
      <c r="AS137" s="608" t="str">
        <f t="shared" ref="AS137" ca="1" si="205">CONCATENATE($A137,Q$117)</f>
        <v>101-Jan-19 to 30-Jun-19</v>
      </c>
      <c r="AT137" s="608" t="str">
        <f t="shared" ref="AT137" ca="1" si="206">CONCATENATE($A137,T$117)</f>
        <v>101-Jul-19 to 31-Dec-19</v>
      </c>
      <c r="AU137" s="608" t="str">
        <f t="shared" ref="AU137" ca="1" si="207">CONCATENATE($A137,W$117)</f>
        <v>101-Jan-20 to 30-Jun-20</v>
      </c>
      <c r="AV137" s="608" t="str">
        <f t="shared" ref="AV137" ca="1" si="208">CONCATENATE($A137,Z$117)</f>
        <v>101-Jul-20 to 31-Dec-20</v>
      </c>
      <c r="AW137" s="608" t="str">
        <f t="shared" ref="AW137" ca="1" si="209">CONCATENATE($A137,AC$117)</f>
        <v>101-Jan-21 to 30-Jun-21</v>
      </c>
      <c r="AX137" s="608" t="str">
        <f t="shared" ref="AX137" si="210">CONCATENATE($A137,AF$117)</f>
        <v xml:space="preserve">10 to </v>
      </c>
      <c r="AY137" s="608" t="str">
        <f t="shared" ref="AY137" si="211">CONCATENATE($A137,AI$117)</f>
        <v xml:space="preserve">10 to </v>
      </c>
      <c r="AZ137" s="343"/>
      <c r="BA137" s="343"/>
    </row>
    <row r="138" spans="1:53" s="228" customFormat="1" ht="28.5" x14ac:dyDescent="0.25">
      <c r="A138" s="696"/>
      <c r="B138" s="603"/>
      <c r="C138" s="603"/>
      <c r="D138" s="603"/>
      <c r="E138" s="274">
        <f>IFERROR(IF(INDEX('Coverage Indicators - Section D'!F$10:F$46,MATCH('Print View'!$A137,'Coverage Indicators - Section D'!$A$10:$A$46,0))&lt;&gt;0,INDEX('Coverage Indicators - Section D'!F$10:F$46,MATCH('Print View'!$A137,'Coverage Indicators - Section D'!$A$10:$A$46,0)),""),"")</f>
        <v>2861</v>
      </c>
      <c r="F138" s="602"/>
      <c r="G138" s="602"/>
      <c r="H138" s="603"/>
      <c r="I138" s="603"/>
      <c r="J138" s="603"/>
      <c r="K138" s="603"/>
      <c r="L138" s="274" t="str">
        <f>IFERROR(IF(INDEX('Coverage Indicators - Section D'!U$10:U$46,MATCH('Print View'!$A137,'Coverage Indicators - Section D'!$A$10:$A$46,0))&lt;&gt;0,INDEX('Coverage Indicators - Section D'!U$10:U$46,MATCH('Print View'!$A137,'Coverage Indicators - Section D'!$A$10:$A$46,0)),""),"")</f>
        <v>National</v>
      </c>
      <c r="M138" s="603"/>
      <c r="N138" s="274" t="str">
        <f ca="1">IFERROR(IF(INDEX('Coverage Indicators - Section D'!F$50:F$261,MATCH('Print View'!$AR137,'Coverage Indicators - Section D'!$I$50:$I$261,0))&lt;&gt;0,INDEX('Coverage Indicators - Section D'!F$50:F$261,MATCH('Print View'!$AR137,'Coverage Indicators - Section D'!$I$50:$I$261,0)),""),"")</f>
        <v/>
      </c>
      <c r="O138" s="602"/>
      <c r="P138" s="603"/>
      <c r="Q138" s="274" t="str">
        <f ca="1">IFERROR(IF(INDEX('Coverage Indicators - Section D'!F$50:F$261,MATCH('Print View'!$AS137,'Coverage Indicators - Section D'!$I$50:$I$261,0))&lt;&gt;0,INDEX('Coverage Indicators - Section D'!F$50:F$261,MATCH('Print View'!$AS137,'Coverage Indicators - Section D'!$I$50:$I$261,0)),""),"")</f>
        <v/>
      </c>
      <c r="R138" s="602"/>
      <c r="S138" s="603"/>
      <c r="T138" s="274" t="str">
        <f ca="1">IFERROR(IF(INDEX('Coverage Indicators - Section D'!F$50:F$261,MATCH('Print View'!$AT137,'Coverage Indicators - Section D'!$I$50:$I$261,0))&lt;&gt;0,INDEX('Coverage Indicators - Section D'!F$50:F$261,MATCH('Print View'!$AT137,'Coverage Indicators - Section D'!$I$50:$I$261,0)),""),"")</f>
        <v/>
      </c>
      <c r="U138" s="602"/>
      <c r="V138" s="603"/>
      <c r="W138" s="274" t="str">
        <f ca="1">IFERROR(IF(INDEX('Coverage Indicators - Section D'!F$50:F$261,MATCH('Print View'!$AU137,'Coverage Indicators - Section D'!$I$50:$I$261,0))&lt;&gt;0,INDEX('Coverage Indicators - Section D'!F$50:F$261,MATCH('Print View'!$AU137,'Coverage Indicators - Section D'!$I$50:$I$261,0)),""),"")</f>
        <v/>
      </c>
      <c r="X138" s="602"/>
      <c r="Y138" s="603"/>
      <c r="Z138" s="274" t="str">
        <f ca="1">IFERROR(IF(INDEX('Coverage Indicators - Section D'!F$50:F$261,MATCH('Print View'!$AV137,'Coverage Indicators - Section D'!$I$50:$I$261,0))&lt;&gt;0,INDEX('Coverage Indicators - Section D'!F$50:F$261,MATCH('Print View'!$AV137,'Coverage Indicators - Section D'!$I$50:$I$261,0)),""),"")</f>
        <v/>
      </c>
      <c r="AA138" s="602"/>
      <c r="AB138" s="603"/>
      <c r="AC138" s="274" t="str">
        <f ca="1">IFERROR(IF(INDEX('Coverage Indicators - Section D'!F$50:F$261,MATCH('Print View'!$AW137,'Coverage Indicators - Section D'!$I$50:$I$261,0))&lt;&gt;0,INDEX('Coverage Indicators - Section D'!F$50:F$261,MATCH('Print View'!$AW137,'Coverage Indicators - Section D'!$I$50:$I$261,0)),""),"")</f>
        <v/>
      </c>
      <c r="AD138" s="602"/>
      <c r="AE138" s="603"/>
      <c r="AF138" s="274" t="str">
        <f ca="1">IFERROR(IF(INDEX('Coverage Indicators - Section D'!F$50:F$261,MATCH('Print View'!$AX137,'Coverage Indicators - Section D'!$I$50:$I$261,0))&lt;&gt;0,INDEX('Coverage Indicators - Section D'!F$50:F$261,MATCH('Print View'!$AX137,'Coverage Indicators - Section D'!$I$50:$I$261,0)),""),"")</f>
        <v/>
      </c>
      <c r="AG138" s="602"/>
      <c r="AH138" s="603"/>
      <c r="AI138" s="274" t="str">
        <f ca="1">IFERROR(IF(INDEX('Coverage Indicators - Section D'!F$50:F$261,MATCH('Print View'!$AY137,'Coverage Indicators - Section D'!$I$50:$I$261,0))&lt;&gt;0,INDEX('Coverage Indicators - Section D'!F$50:F$261,MATCH('Print View'!$AY137,'Coverage Indicators - Section D'!$I$50:$I$261,0)),""),"")</f>
        <v/>
      </c>
      <c r="AJ138" s="602"/>
      <c r="AK138" s="603"/>
      <c r="AL138" s="323"/>
      <c r="AM138" s="695"/>
      <c r="AN138" s="310"/>
      <c r="AO138" s="587"/>
      <c r="AP138" s="588"/>
      <c r="AQ138" s="588"/>
      <c r="AR138" s="610"/>
      <c r="AS138" s="608"/>
      <c r="AT138" s="608"/>
      <c r="AU138" s="608"/>
      <c r="AV138" s="608"/>
      <c r="AW138" s="608"/>
      <c r="AX138" s="608"/>
      <c r="AY138" s="608"/>
      <c r="AZ138" s="343"/>
      <c r="BA138" s="343"/>
    </row>
    <row r="139" spans="1:53" s="228" customFormat="1" ht="28.5" x14ac:dyDescent="0.25">
      <c r="A139" s="693">
        <v>11</v>
      </c>
      <c r="B139" s="601" t="str">
        <f>IFERROR(IF(INDEX('Coverage Indicators - Section D'!B$10:B$46,MATCH('Print View'!$A139,'Coverage Indicators - Section D'!$A$10:$A$46,0))&lt;&gt;0,INDEX('Coverage Indicators - Section D'!B$10:B$46,MATCH('Print View'!$A139,'Coverage Indicators - Section D'!$A$10:$A$46,0)),""),"")</f>
        <v>TB/HIV</v>
      </c>
      <c r="C139" s="601" t="str">
        <f>IFERROR(IF(INDEX('Coverage Indicators - Section D'!C$10:C$46,MATCH('Print View'!$A139,'Coverage Indicators - Section D'!$A$10:$A$46,0))&lt;&gt;0,INDEX('Coverage Indicators - Section D'!C$10:C$46,MATCH('Print View'!$A139,'Coverage Indicators - Section D'!$A$10:$A$46,0)),""),"")</f>
        <v>TB/HIV-6(M): Percentage of HIV-positive new and relapse TB patients on ART during TB treatment</v>
      </c>
      <c r="D139" s="601" t="str">
        <f>IFERROR(IF(INDEX('Coverage Indicators - Section D'!D$10:D$46,MATCH('Print View'!$A139,'Coverage Indicators - Section D'!$A$10:$A$46,0))&lt;&gt;0,INDEX('Coverage Indicators - Section D'!D$10:D$46,MATCH('Print View'!$A139,'Coverage Indicators - Section D'!$A$10:$A$46,0)),""),"")</f>
        <v/>
      </c>
      <c r="E139" s="252">
        <f>IFERROR(IF(INDEX('Coverage Indicators - Section D'!E$10:E$46,MATCH('Print View'!$A139,'Coverage Indicators - Section D'!$A$10:$A$46,0))&lt;&gt;0,INDEX('Coverage Indicators - Section D'!E$10:E$46,MATCH('Print View'!$A139,'Coverage Indicators - Section D'!$A$10:$A$46,0)),""),"")</f>
        <v>53</v>
      </c>
      <c r="F139" s="600">
        <f>IFERROR(IF(INDEX('Coverage Indicators - Section D'!G$10:G$46,MATCH('Print View'!$A139,'Coverage Indicators - Section D'!$A$10:$A$46,0))&lt;&gt;0,INDEX('Coverage Indicators - Section D'!G$10:G$46,MATCH('Print View'!$A139,'Coverage Indicators - Section D'!$A$10:$A$46,0)),""),"")</f>
        <v>94.6</v>
      </c>
      <c r="G139" s="600" t="str">
        <f>IFERROR(IF(INDEX('Coverage Indicators - Section D'!H$10:H$46,MATCH('Print View'!$A139,'Coverage Indicators - Section D'!$A$10:$A$46,0))&lt;&gt;0,INDEX('Coverage Indicators - Section D'!H$10:H$46,MATCH('Print View'!$A139,'Coverage Indicators - Section D'!$A$10:$A$46,0)),""),"")</f>
        <v>2016</v>
      </c>
      <c r="H139" s="601" t="str">
        <f>IFERROR(IF(INDEX('Coverage Indicators - Section D'!P$10:P$46,MATCH('Print View'!$A139,'Coverage Indicators - Section D'!$A$10:$A$46,0))&lt;&gt;0,INDEX('Coverage Indicators - Section D'!P$10:P$46,MATCH('Print View'!$A139,'Coverage Indicators - Section D'!$A$10:$A$46,0)),""),"")</f>
        <v>Patient records</v>
      </c>
      <c r="I139" s="601" t="str">
        <f>IFERROR(IF(INDEX('Coverage Indicators - Section D'!Q$10:Q$46,MATCH('Print View'!$A139,'Coverage Indicators - Section D'!$A$10:$A$46,0))&lt;&gt;0,INDEX('Coverage Indicators - Section D'!Q$10:Q$46,MATCH('Print View'!$A139,'Coverage Indicators - Section D'!$A$10:$A$46,0)),""),"")</f>
        <v/>
      </c>
      <c r="J139" s="601" t="str">
        <f>IFERROR(IF(INDEX('Coverage Indicators - Section D'!R$10:R$46,MATCH('Print View'!$A139,'Coverage Indicators - Section D'!$A$10:$A$46,0))&lt;&gt;0,INDEX('Coverage Indicators - Section D'!R$10:R$46,MATCH('Print View'!$A139,'Coverage Indicators - Section D'!$A$10:$A$46,0)),""),"")</f>
        <v/>
      </c>
      <c r="K139" s="601" t="str">
        <f>IFERROR(IF(INDEX('Coverage Indicators - Section D'!S$10:S$46,MATCH('Print View'!$A139,'Coverage Indicators - Section D'!$A$10:$A$46,0))&lt;&gt;0,INDEX('Coverage Indicators - Section D'!S$10:S$46,MATCH('Print View'!$A139,'Coverage Indicators - Section D'!$A$10:$A$46,0)),""),"")</f>
        <v/>
      </c>
      <c r="L139" s="252" t="str">
        <f>IFERROR(IF(INDEX('Coverage Indicators - Section D'!T$10:T$46,MATCH('Print View'!$A139,'Coverage Indicators - Section D'!$A$10:$A$46,0))&lt;&gt;0,INDEX('Coverage Indicators - Section D'!T$10:T$46,MATCH('Print View'!$A139,'Coverage Indicators - Section D'!$A$10:$A$46,0)),""),"")</f>
        <v>Kyrgyzstan</v>
      </c>
      <c r="M139" s="601" t="str">
        <f>IFERROR(IF(INDEX('Coverage Indicators - Section D'!V$10:V$46,MATCH('Print View'!$A139,'Coverage Indicators - Section D'!$A$10:$A$46,0))&lt;&gt;0,INDEX('Coverage Indicators - Section D'!V$10:V$46,MATCH('Print View'!$A139,'Coverage Indicators - Section D'!$A$10:$A$46,0)),""),"")</f>
        <v>N-Non-cumulative</v>
      </c>
      <c r="N139" s="252" t="str">
        <f ca="1">IFERROR(IF(INDEX('Coverage Indicators - Section D'!E$50:E$261,MATCH('Print View'!$AR139,'Coverage Indicators - Section D'!$I$50:$I$261,0))&lt;&gt;0,INDEX('Coverage Indicators - Section D'!E$50:E$261,MATCH('Print View'!$AR139,'Coverage Indicators - Section D'!$I$50:$I$261,0)),""),"")</f>
        <v/>
      </c>
      <c r="O139" s="600">
        <f ca="1">IFERROR(IF(INDEX('Coverage Indicators - Section D'!G$50:G$261,MATCH('Print View'!$AR139,'Coverage Indicators - Section D'!$I$50:$I$261,0))&lt;&gt;0,INDEX('Coverage Indicators - Section D'!G$50:G$261,MATCH('Print View'!$AR139,'Coverage Indicators - Section D'!$I$50:$I$261,0)),""),"")</f>
        <v>90</v>
      </c>
      <c r="P139" s="601" t="str">
        <f ca="1">IFERROR(IF(INDEX('Coverage Indicators - Section D'!H$50:H$261,MATCH('Print View'!$AR139,'Coverage Indicators - Section D'!$I$50:$I$261,0))&lt;&gt;0,INDEX('Coverage Indicators - Section D'!H$50:H$261,MATCH('Print View'!$AR139,'Coverage Indicators - Section D'!$I$50:$I$261,0)),""),"")</f>
        <v/>
      </c>
      <c r="Q139" s="252" t="str">
        <f ca="1">IFERROR(IF(INDEX('Coverage Indicators - Section D'!E$50:E$261,MATCH('Print View'!$AS139,'Coverage Indicators - Section D'!$I$50:$I$261,0))&lt;&gt;0,INDEX('Coverage Indicators - Section D'!E$50:E$261,MATCH('Print View'!$AS139,'Coverage Indicators - Section D'!$I$50:$I$261,0)),""),"")</f>
        <v/>
      </c>
      <c r="R139" s="600">
        <f ca="1">IFERROR(IF(INDEX('Coverage Indicators - Section D'!G$50:G$261,MATCH('Print View'!$AS139,'Coverage Indicators - Section D'!$I$50:$I$261,0))&lt;&gt;0,INDEX('Coverage Indicators - Section D'!G$50:G$261,MATCH('Print View'!$AS139,'Coverage Indicators - Section D'!$I$50:$I$261,0)),""),"")</f>
        <v>90</v>
      </c>
      <c r="S139" s="601" t="str">
        <f ca="1">IFERROR(IF(INDEX('Coverage Indicators - Section D'!H$50:H$261,MATCH('Print View'!$AS139,'Coverage Indicators - Section D'!$I$50:$I$261,0))&lt;&gt;0,INDEX('Coverage Indicators - Section D'!H$50:H$261,MATCH('Print View'!$AS139,'Coverage Indicators - Section D'!$I$50:$I$261,0)),""),"")</f>
        <v/>
      </c>
      <c r="T139" s="252" t="str">
        <f ca="1">IFERROR(IF(INDEX('Coverage Indicators - Section D'!E$50:E$261,MATCH('Print View'!$AT139,'Coverage Indicators - Section D'!$I$50:$I$261,0))&lt;&gt;0,INDEX('Coverage Indicators - Section D'!E$50:E$261,MATCH('Print View'!$AT139,'Coverage Indicators - Section D'!$I$50:$I$261,0)),""),"")</f>
        <v/>
      </c>
      <c r="U139" s="600">
        <f ca="1">IFERROR(IF(INDEX('Coverage Indicators - Section D'!G$50:G$261,MATCH('Print View'!$AT139,'Coverage Indicators - Section D'!$I$50:$I$261,0))&lt;&gt;0,INDEX('Coverage Indicators - Section D'!G$50:G$261,MATCH('Print View'!$AT139,'Coverage Indicators - Section D'!$I$50:$I$261,0)),""),"")</f>
        <v>90</v>
      </c>
      <c r="V139" s="601" t="str">
        <f ca="1">IFERROR(IF(INDEX('Coverage Indicators - Section D'!H$50:H$261,MATCH('Print View'!$AT139,'Coverage Indicators - Section D'!$I$50:$I$261,0))&lt;&gt;0,INDEX('Coverage Indicators - Section D'!H$50:H$261,MATCH('Print View'!$AT139,'Coverage Indicators - Section D'!$I$50:$I$261,0)),""),"")</f>
        <v/>
      </c>
      <c r="W139" s="252" t="str">
        <f ca="1">IFERROR(IF(INDEX('Coverage Indicators - Section D'!E$50:E$261,MATCH('Print View'!$AU139,'Coverage Indicators - Section D'!$I$50:$I$261,0))&lt;&gt;0,INDEX('Coverage Indicators - Section D'!E$50:E$261,MATCH('Print View'!$AU139,'Coverage Indicators - Section D'!$I$50:$I$261,0)),""),"")</f>
        <v/>
      </c>
      <c r="X139" s="600">
        <f ca="1">IFERROR(IF(INDEX('Coverage Indicators - Section D'!G$50:G$261,MATCH('Print View'!$AU139,'Coverage Indicators - Section D'!$I$50:$I$261,0))&lt;&gt;0,INDEX('Coverage Indicators - Section D'!G$50:G$261,MATCH('Print View'!$AU139,'Coverage Indicators - Section D'!$I$50:$I$261,0)),""),"")</f>
        <v>90</v>
      </c>
      <c r="Y139" s="601" t="str">
        <f ca="1">IFERROR(IF(INDEX('Coverage Indicators - Section D'!H$50:H$261,MATCH('Print View'!$AU139,'Coverage Indicators - Section D'!$I$50:$I$261,0))&lt;&gt;0,INDEX('Coverage Indicators - Section D'!H$50:H$261,MATCH('Print View'!$AU139,'Coverage Indicators - Section D'!$I$50:$I$261,0)),""),"")</f>
        <v/>
      </c>
      <c r="Z139" s="252" t="str">
        <f ca="1">IFERROR(IF(INDEX('Coverage Indicators - Section D'!E$50:E$261,MATCH('Print View'!$AV139,'Coverage Indicators - Section D'!$I$50:$I$261,0))&lt;&gt;0,INDEX('Coverage Indicators - Section D'!E$50:E$261,MATCH('Print View'!$AV139,'Coverage Indicators - Section D'!$I$50:$I$261,0)),""),"")</f>
        <v/>
      </c>
      <c r="AA139" s="600">
        <f ca="1">IFERROR(IF(INDEX('Coverage Indicators - Section D'!G$50:G$261,MATCH('Print View'!$AV139,'Coverage Indicators - Section D'!$I$50:$I$261,0))&lt;&gt;0,INDEX('Coverage Indicators - Section D'!G$50:G$261,MATCH('Print View'!$AV139,'Coverage Indicators - Section D'!$I$50:$I$261,0)),""),"")</f>
        <v>90</v>
      </c>
      <c r="AB139" s="601" t="str">
        <f ca="1">IFERROR(IF(INDEX('Coverage Indicators - Section D'!H$50:H$261,MATCH('Print View'!$AV139,'Coverage Indicators - Section D'!$I$50:$I$261,0))&lt;&gt;0,INDEX('Coverage Indicators - Section D'!H$50:H$261,MATCH('Print View'!$AV139,'Coverage Indicators - Section D'!$I$50:$I$261,0)),""),"")</f>
        <v/>
      </c>
      <c r="AC139" s="252" t="str">
        <f ca="1">IFERROR(IF(INDEX('Coverage Indicators - Section D'!E$50:E$261,MATCH('Print View'!$AW139,'Coverage Indicators - Section D'!$I$50:$I$261,0))&lt;&gt;0,INDEX('Coverage Indicators - Section D'!E$50:E$261,MATCH('Print View'!$AW139,'Coverage Indicators - Section D'!$I$50:$I$261,0)),""),"")</f>
        <v/>
      </c>
      <c r="AD139" s="600" t="str">
        <f ca="1">IFERROR(IF(INDEX('Coverage Indicators - Section D'!G$50:G$261,MATCH('Print View'!$AW139,'Coverage Indicators - Section D'!$I$50:$I$261,0))&lt;&gt;0,INDEX('Coverage Indicators - Section D'!G$50:G$261,MATCH('Print View'!$AW139,'Coverage Indicators - Section D'!$I$50:$I$261,0)),""),"")</f>
        <v/>
      </c>
      <c r="AE139" s="601" t="str">
        <f ca="1">IFERROR(IF(INDEX('Coverage Indicators - Section D'!H$50:H$261,MATCH('Print View'!$AW139,'Coverage Indicators - Section D'!$I$50:$I$261,0))&lt;&gt;0,INDEX('Coverage Indicators - Section D'!H$50:H$261,MATCH('Print View'!$AW139,'Coverage Indicators - Section D'!$I$50:$I$261,0)),""),"")</f>
        <v/>
      </c>
      <c r="AF139" s="252" t="str">
        <f ca="1">IFERROR(IF(INDEX('Coverage Indicators - Section D'!E$50:E$261,MATCH('Print View'!$AX139,'Coverage Indicators - Section D'!$I$50:$I$261,0))&lt;&gt;0,INDEX('Coverage Indicators - Section D'!E$50:E$261,MATCH('Print View'!$AX139,'Coverage Indicators - Section D'!$I$50:$I$261,0)),""),"")</f>
        <v/>
      </c>
      <c r="AG139" s="600" t="str">
        <f ca="1">IFERROR(IF(INDEX('Coverage Indicators - Section D'!G$50:G$261,MATCH('Print View'!$AX139,'Coverage Indicators - Section D'!$I$50:$I$261,0))&lt;&gt;0,INDEX('Coverage Indicators - Section D'!G$50:G$261,MATCH('Print View'!$AX139,'Coverage Indicators - Section D'!$I$50:$I$261,0)),""),"")</f>
        <v/>
      </c>
      <c r="AH139" s="601" t="str">
        <f ca="1">IFERROR(IF(INDEX('Coverage Indicators - Section D'!H$50:H$261,MATCH('Print View'!$AX139,'Coverage Indicators - Section D'!$I$50:$I$261,0))&lt;&gt;0,INDEX('Coverage Indicators - Section D'!H$50:H$261,MATCH('Print View'!$AX139,'Coverage Indicators - Section D'!$I$50:$I$261,0)),""),"")</f>
        <v/>
      </c>
      <c r="AI139" s="252" t="str">
        <f ca="1">IFERROR(IF(INDEX('Coverage Indicators - Section D'!E$50:E$261,MATCH('Print View'!$AY139,'Coverage Indicators - Section D'!$I$50:$I$261,0))&lt;&gt;0,INDEX('Coverage Indicators - Section D'!E$50:E$261,MATCH('Print View'!$AY139,'Coverage Indicators - Section D'!$I$50:$I$261,0)),""),"")</f>
        <v/>
      </c>
      <c r="AJ139" s="600" t="str">
        <f ca="1">IFERROR(IF(INDEX('Coverage Indicators - Section D'!G$50:G$261,MATCH('Print View'!$AY139,'Coverage Indicators - Section D'!$I$50:$I$261,0))&lt;&gt;0,INDEX('Coverage Indicators - Section D'!G$50:G$261,MATCH('Print View'!$AY139,'Coverage Indicators - Section D'!$I$50:$I$261,0)),""),"")</f>
        <v/>
      </c>
      <c r="AK139" s="601" t="str">
        <f ca="1">IFERROR(IF(INDEX('Coverage Indicators - Section D'!H$50:H$261,MATCH('Print View'!$AY139,'Coverage Indicators - Section D'!$I$50:$I$261,0))&lt;&gt;0,INDEX('Coverage Indicators - Section D'!H$50:H$261,MATCH('Print View'!$AY139,'Coverage Indicators - Section D'!$I$50:$I$261,0)),""),"")</f>
        <v/>
      </c>
      <c r="AL139" s="323"/>
      <c r="AM139" s="694" t="str">
        <f>IFERROR(IF(INDEX('Coverage Indicators - Section D'!W$10:W$46,MATCH('Print View'!$A139,'Coverage Indicators - Section D'!$A$10:$A$46,0))&lt;&gt;0,INDEX('Coverage Indicators - Section D'!W$10:W$46,MATCH('Print View'!$A139,'Coverage Indicators - Section D'!$A$10:$A$46,0)),""),"")</f>
        <v xml:space="preserve">The indicator is in line with the National HIV M&amp;E Plan for 2017-2021 which is currently under approval procedure by the Government Office. Numerator: Number of HIV-positive new and relapsed TB patients started on TB treatment during the reporting period who are already on ART or who start on ART during TB treatment.  Denominator: Number of HIV-positive new and relapsed TB patients registered during the reporting period.The indicator is linked to percentage and absolute numbers will be provided when reporting results. Source of data is the RAC reports. </v>
      </c>
      <c r="AN139" s="310"/>
      <c r="AO139" s="589"/>
      <c r="AP139" s="590"/>
      <c r="AQ139" s="590"/>
      <c r="AR139" s="610" t="str">
        <f t="shared" ref="AR139" ca="1" si="212">CONCATENATE($A139,N$117)</f>
        <v>111-Jul-18 to 31-Dec-18</v>
      </c>
      <c r="AS139" s="608" t="str">
        <f t="shared" ref="AS139" ca="1" si="213">CONCATENATE($A139,Q$117)</f>
        <v>111-Jan-19 to 30-Jun-19</v>
      </c>
      <c r="AT139" s="608" t="str">
        <f t="shared" ref="AT139" ca="1" si="214">CONCATENATE($A139,T$117)</f>
        <v>111-Jul-19 to 31-Dec-19</v>
      </c>
      <c r="AU139" s="608" t="str">
        <f t="shared" ref="AU139" ca="1" si="215">CONCATENATE($A139,W$117)</f>
        <v>111-Jan-20 to 30-Jun-20</v>
      </c>
      <c r="AV139" s="608" t="str">
        <f t="shared" ref="AV139" ca="1" si="216">CONCATENATE($A139,Z$117)</f>
        <v>111-Jul-20 to 31-Dec-20</v>
      </c>
      <c r="AW139" s="608" t="str">
        <f t="shared" ref="AW139" ca="1" si="217">CONCATENATE($A139,AC$117)</f>
        <v>111-Jan-21 to 30-Jun-21</v>
      </c>
      <c r="AX139" s="608" t="str">
        <f t="shared" ref="AX139" si="218">CONCATENATE($A139,AF$117)</f>
        <v xml:space="preserve">11 to </v>
      </c>
      <c r="AY139" s="608" t="str">
        <f t="shared" ref="AY139" si="219">CONCATENATE($A139,AI$117)</f>
        <v xml:space="preserve">11 to </v>
      </c>
      <c r="AZ139" s="343"/>
      <c r="BA139" s="343"/>
    </row>
    <row r="140" spans="1:53" s="228" customFormat="1" ht="28.5" x14ac:dyDescent="0.25">
      <c r="A140" s="693"/>
      <c r="B140" s="601"/>
      <c r="C140" s="601"/>
      <c r="D140" s="601"/>
      <c r="E140" s="251">
        <f>IFERROR(IF(INDEX('Coverage Indicators - Section D'!F$10:F$46,MATCH('Print View'!$A139,'Coverage Indicators - Section D'!$A$10:$A$46,0))&lt;&gt;0,INDEX('Coverage Indicators - Section D'!F$10:F$46,MATCH('Print View'!$A139,'Coverage Indicators - Section D'!$A$10:$A$46,0)),""),"")</f>
        <v>56</v>
      </c>
      <c r="F140" s="600"/>
      <c r="G140" s="600"/>
      <c r="H140" s="601"/>
      <c r="I140" s="601"/>
      <c r="J140" s="601"/>
      <c r="K140" s="601"/>
      <c r="L140" s="251" t="str">
        <f>IFERROR(IF(INDEX('Coverage Indicators - Section D'!U$10:U$46,MATCH('Print View'!$A139,'Coverage Indicators - Section D'!$A$10:$A$46,0))&lt;&gt;0,INDEX('Coverage Indicators - Section D'!U$10:U$46,MATCH('Print View'!$A139,'Coverage Indicators - Section D'!$A$10:$A$46,0)),""),"")</f>
        <v>National</v>
      </c>
      <c r="M140" s="601"/>
      <c r="N140" s="251" t="str">
        <f ca="1">IFERROR(IF(INDEX('Coverage Indicators - Section D'!F$50:F$261,MATCH('Print View'!$AR139,'Coverage Indicators - Section D'!$I$50:$I$261,0))&lt;&gt;0,INDEX('Coverage Indicators - Section D'!F$50:F$261,MATCH('Print View'!$AR139,'Coverage Indicators - Section D'!$I$50:$I$261,0)),""),"")</f>
        <v/>
      </c>
      <c r="O140" s="600"/>
      <c r="P140" s="601"/>
      <c r="Q140" s="251" t="str">
        <f ca="1">IFERROR(IF(INDEX('Coverage Indicators - Section D'!F$50:F$261,MATCH('Print View'!$AS139,'Coverage Indicators - Section D'!$I$50:$I$261,0))&lt;&gt;0,INDEX('Coverage Indicators - Section D'!F$50:F$261,MATCH('Print View'!$AS139,'Coverage Indicators - Section D'!$I$50:$I$261,0)),""),"")</f>
        <v/>
      </c>
      <c r="R140" s="600"/>
      <c r="S140" s="601"/>
      <c r="T140" s="251" t="str">
        <f ca="1">IFERROR(IF(INDEX('Coverage Indicators - Section D'!F$50:F$261,MATCH('Print View'!$AT139,'Coverage Indicators - Section D'!$I$50:$I$261,0))&lt;&gt;0,INDEX('Coverage Indicators - Section D'!F$50:F$261,MATCH('Print View'!$AT139,'Coverage Indicators - Section D'!$I$50:$I$261,0)),""),"")</f>
        <v/>
      </c>
      <c r="U140" s="600"/>
      <c r="V140" s="601"/>
      <c r="W140" s="251" t="str">
        <f ca="1">IFERROR(IF(INDEX('Coverage Indicators - Section D'!F$50:F$261,MATCH('Print View'!$AU139,'Coverage Indicators - Section D'!$I$50:$I$261,0))&lt;&gt;0,INDEX('Coverage Indicators - Section D'!F$50:F$261,MATCH('Print View'!$AU139,'Coverage Indicators - Section D'!$I$50:$I$261,0)),""),"")</f>
        <v/>
      </c>
      <c r="X140" s="600"/>
      <c r="Y140" s="601"/>
      <c r="Z140" s="251" t="str">
        <f ca="1">IFERROR(IF(INDEX('Coverage Indicators - Section D'!F$50:F$261,MATCH('Print View'!$AV139,'Coverage Indicators - Section D'!$I$50:$I$261,0))&lt;&gt;0,INDEX('Coverage Indicators - Section D'!F$50:F$261,MATCH('Print View'!$AV139,'Coverage Indicators - Section D'!$I$50:$I$261,0)),""),"")</f>
        <v/>
      </c>
      <c r="AA140" s="600"/>
      <c r="AB140" s="601"/>
      <c r="AC140" s="251" t="str">
        <f ca="1">IFERROR(IF(INDEX('Coverage Indicators - Section D'!F$50:F$261,MATCH('Print View'!$AW139,'Coverage Indicators - Section D'!$I$50:$I$261,0))&lt;&gt;0,INDEX('Coverage Indicators - Section D'!F$50:F$261,MATCH('Print View'!$AW139,'Coverage Indicators - Section D'!$I$50:$I$261,0)),""),"")</f>
        <v/>
      </c>
      <c r="AD140" s="600"/>
      <c r="AE140" s="601"/>
      <c r="AF140" s="251" t="str">
        <f ca="1">IFERROR(IF(INDEX('Coverage Indicators - Section D'!F$50:F$261,MATCH('Print View'!$AX139,'Coverage Indicators - Section D'!$I$50:$I$261,0))&lt;&gt;0,INDEX('Coverage Indicators - Section D'!F$50:F$261,MATCH('Print View'!$AX139,'Coverage Indicators - Section D'!$I$50:$I$261,0)),""),"")</f>
        <v/>
      </c>
      <c r="AG140" s="600"/>
      <c r="AH140" s="601"/>
      <c r="AI140" s="251" t="str">
        <f ca="1">IFERROR(IF(INDEX('Coverage Indicators - Section D'!F$50:F$261,MATCH('Print View'!$AY139,'Coverage Indicators - Section D'!$I$50:$I$261,0))&lt;&gt;0,INDEX('Coverage Indicators - Section D'!F$50:F$261,MATCH('Print View'!$AY139,'Coverage Indicators - Section D'!$I$50:$I$261,0)),""),"")</f>
        <v/>
      </c>
      <c r="AJ140" s="600"/>
      <c r="AK140" s="601"/>
      <c r="AL140" s="323"/>
      <c r="AM140" s="694"/>
      <c r="AN140" s="310"/>
      <c r="AO140" s="589"/>
      <c r="AP140" s="590"/>
      <c r="AQ140" s="590"/>
      <c r="AR140" s="610"/>
      <c r="AS140" s="608"/>
      <c r="AT140" s="608"/>
      <c r="AU140" s="608"/>
      <c r="AV140" s="608"/>
      <c r="AW140" s="608"/>
      <c r="AX140" s="608"/>
      <c r="AY140" s="608"/>
      <c r="AZ140" s="343"/>
      <c r="BA140" s="343"/>
    </row>
    <row r="141" spans="1:53" s="228" customFormat="1" ht="28.5" x14ac:dyDescent="0.25">
      <c r="A141" s="697">
        <v>12</v>
      </c>
      <c r="B141" s="603" t="str">
        <f>IFERROR(IF(INDEX('Coverage Indicators - Section D'!B$10:B$46,MATCH('Print View'!$A141,'Coverage Indicators - Section D'!$A$10:$A$46,0))&lt;&gt;0,INDEX('Coverage Indicators - Section D'!B$10:B$46,MATCH('Print View'!$A141,'Coverage Indicators - Section D'!$A$10:$A$46,0)),""),"")</f>
        <v>PMTCT</v>
      </c>
      <c r="C141" s="603" t="str">
        <f>IFERROR(IF(INDEX('Coverage Indicators - Section D'!C$10:C$46,MATCH('Print View'!$A141,'Coverage Indicators - Section D'!$A$10:$A$46,0))&lt;&gt;0,INDEX('Coverage Indicators - Section D'!C$10:C$46,MATCH('Print View'!$A141,'Coverage Indicators - Section D'!$A$10:$A$46,0)),""),"")</f>
        <v>PMTCT-2.1: Percentage of HIV-positive pregnant women who received ART during pregnancy</v>
      </c>
      <c r="D141" s="603" t="str">
        <f>IFERROR(IF(INDEX('Coverage Indicators - Section D'!D$10:D$46,MATCH('Print View'!$A141,'Coverage Indicators - Section D'!$A$10:$A$46,0))&lt;&gt;0,INDEX('Coverage Indicators - Section D'!D$10:D$46,MATCH('Print View'!$A141,'Coverage Indicators - Section D'!$A$10:$A$46,0)),""),"")</f>
        <v/>
      </c>
      <c r="E141" s="273">
        <f>IFERROR(IF(INDEX('Coverage Indicators - Section D'!E$10:E$46,MATCH('Print View'!$A141,'Coverage Indicators - Section D'!$A$10:$A$46,0))&lt;&gt;0,INDEX('Coverage Indicators - Section D'!E$10:E$46,MATCH('Print View'!$A141,'Coverage Indicators - Section D'!$A$10:$A$46,0)),""),"")</f>
        <v>123</v>
      </c>
      <c r="F141" s="602">
        <f>IFERROR(IF(INDEX('Coverage Indicators - Section D'!G$10:G$46,MATCH('Print View'!$A141,'Coverage Indicators - Section D'!$A$10:$A$46,0))&lt;&gt;0,INDEX('Coverage Indicators - Section D'!G$10:G$46,MATCH('Print View'!$A141,'Coverage Indicators - Section D'!$A$10:$A$46,0)),""),"")</f>
        <v>96.9</v>
      </c>
      <c r="G141" s="602" t="str">
        <f>IFERROR(IF(INDEX('Coverage Indicators - Section D'!H$10:H$46,MATCH('Print View'!$A141,'Coverage Indicators - Section D'!$A$10:$A$46,0))&lt;&gt;0,INDEX('Coverage Indicators - Section D'!H$10:H$46,MATCH('Print View'!$A141,'Coverage Indicators - Section D'!$A$10:$A$46,0)),""),"")</f>
        <v>2016</v>
      </c>
      <c r="H141" s="603" t="str">
        <f>IFERROR(IF(INDEX('Coverage Indicators - Section D'!P$10:P$46,MATCH('Print View'!$A141,'Coverage Indicators - Section D'!$A$10:$A$46,0))&lt;&gt;0,INDEX('Coverage Indicators - Section D'!P$10:P$46,MATCH('Print View'!$A141,'Coverage Indicators - Section D'!$A$10:$A$46,0)),""),"")</f>
        <v>Patient records</v>
      </c>
      <c r="I141" s="603" t="str">
        <f>IFERROR(IF(INDEX('Coverage Indicators - Section D'!Q$10:Q$46,MATCH('Print View'!$A141,'Coverage Indicators - Section D'!$A$10:$A$46,0))&lt;&gt;0,INDEX('Coverage Indicators - Section D'!Q$10:Q$46,MATCH('Print View'!$A141,'Coverage Indicators - Section D'!$A$10:$A$46,0)),""),"")</f>
        <v/>
      </c>
      <c r="J141" s="603" t="str">
        <f>IFERROR(IF(INDEX('Coverage Indicators - Section D'!R$10:R$46,MATCH('Print View'!$A141,'Coverage Indicators - Section D'!$A$10:$A$46,0))&lt;&gt;0,INDEX('Coverage Indicators - Section D'!R$10:R$46,MATCH('Print View'!$A141,'Coverage Indicators - Section D'!$A$10:$A$46,0)),""),"")</f>
        <v/>
      </c>
      <c r="K141" s="603" t="str">
        <f>IFERROR(IF(INDEX('Coverage Indicators - Section D'!S$10:S$46,MATCH('Print View'!$A141,'Coverage Indicators - Section D'!$A$10:$A$46,0))&lt;&gt;0,INDEX('Coverage Indicators - Section D'!S$10:S$46,MATCH('Print View'!$A141,'Coverage Indicators - Section D'!$A$10:$A$46,0)),""),"")</f>
        <v/>
      </c>
      <c r="L141" s="273" t="str">
        <f>IFERROR(IF(INDEX('Coverage Indicators - Section D'!T$10:T$46,MATCH('Print View'!$A141,'Coverage Indicators - Section D'!$A$10:$A$46,0))&lt;&gt;0,INDEX('Coverage Indicators - Section D'!T$10:T$46,MATCH('Print View'!$A141,'Coverage Indicators - Section D'!$A$10:$A$46,0)),""),"")</f>
        <v>Kyrgyzstan</v>
      </c>
      <c r="M141" s="603" t="str">
        <f>IFERROR(IF(INDEX('Coverage Indicators - Section D'!V$10:V$46,MATCH('Print View'!$A141,'Coverage Indicators - Section D'!$A$10:$A$46,0))&lt;&gt;0,INDEX('Coverage Indicators - Section D'!V$10:V$46,MATCH('Print View'!$A141,'Coverage Indicators - Section D'!$A$10:$A$46,0)),""),"")</f>
        <v>Y- Cumulative annually</v>
      </c>
      <c r="N141" s="273">
        <f ca="1">IFERROR(IF(INDEX('Coverage Indicators - Section D'!E$50:E$261,MATCH('Print View'!$AR141,'Coverage Indicators - Section D'!$I$50:$I$261,0))&lt;&gt;0,INDEX('Coverage Indicators - Section D'!E$50:E$261,MATCH('Print View'!$AR141,'Coverage Indicators - Section D'!$I$50:$I$261,0)),""),"")</f>
        <v>95</v>
      </c>
      <c r="O141" s="602">
        <f ca="1">IFERROR(IF(INDEX('Coverage Indicators - Section D'!G$50:G$261,MATCH('Print View'!$AR141,'Coverage Indicators - Section D'!$I$50:$I$261,0))&lt;&gt;0,INDEX('Coverage Indicators - Section D'!G$50:G$261,MATCH('Print View'!$AR141,'Coverage Indicators - Section D'!$I$50:$I$261,0)),""),"")</f>
        <v>95</v>
      </c>
      <c r="P141" s="603" t="str">
        <f ca="1">IFERROR(IF(INDEX('Coverage Indicators - Section D'!H$50:H$261,MATCH('Print View'!$AR141,'Coverage Indicators - Section D'!$I$50:$I$261,0))&lt;&gt;0,INDEX('Coverage Indicators - Section D'!H$50:H$261,MATCH('Print View'!$AR141,'Coverage Indicators - Section D'!$I$50:$I$261,0)),""),"")</f>
        <v/>
      </c>
      <c r="Q141" s="273" t="str">
        <f ca="1">IFERROR(IF(INDEX('Coverage Indicators - Section D'!E$50:E$261,MATCH('Print View'!$AS141,'Coverage Indicators - Section D'!$I$50:$I$261,0))&lt;&gt;0,INDEX('Coverage Indicators - Section D'!E$50:E$261,MATCH('Print View'!$AS141,'Coverage Indicators - Section D'!$I$50:$I$261,0)),""),"")</f>
        <v/>
      </c>
      <c r="R141" s="602" t="str">
        <f ca="1">IFERROR(IF(INDEX('Coverage Indicators - Section D'!G$50:G$261,MATCH('Print View'!$AS141,'Coverage Indicators - Section D'!$I$50:$I$261,0))&lt;&gt;0,INDEX('Coverage Indicators - Section D'!G$50:G$261,MATCH('Print View'!$AS141,'Coverage Indicators - Section D'!$I$50:$I$261,0)),""),"")</f>
        <v/>
      </c>
      <c r="S141" s="603" t="str">
        <f ca="1">IFERROR(IF(INDEX('Coverage Indicators - Section D'!H$50:H$261,MATCH('Print View'!$AS141,'Coverage Indicators - Section D'!$I$50:$I$261,0))&lt;&gt;0,INDEX('Coverage Indicators - Section D'!H$50:H$261,MATCH('Print View'!$AS141,'Coverage Indicators - Section D'!$I$50:$I$261,0)),""),"")</f>
        <v/>
      </c>
      <c r="T141" s="273">
        <f ca="1">IFERROR(IF(INDEX('Coverage Indicators - Section D'!E$50:E$261,MATCH('Print View'!$AT141,'Coverage Indicators - Section D'!$I$50:$I$261,0))&lt;&gt;0,INDEX('Coverage Indicators - Section D'!E$50:E$261,MATCH('Print View'!$AT141,'Coverage Indicators - Section D'!$I$50:$I$261,0)),""),"")</f>
        <v>95</v>
      </c>
      <c r="U141" s="602">
        <f ca="1">IFERROR(IF(INDEX('Coverage Indicators - Section D'!G$50:G$261,MATCH('Print View'!$AT141,'Coverage Indicators - Section D'!$I$50:$I$261,0))&lt;&gt;0,INDEX('Coverage Indicators - Section D'!G$50:G$261,MATCH('Print View'!$AT141,'Coverage Indicators - Section D'!$I$50:$I$261,0)),""),"")</f>
        <v>95</v>
      </c>
      <c r="V141" s="603" t="str">
        <f ca="1">IFERROR(IF(INDEX('Coverage Indicators - Section D'!H$50:H$261,MATCH('Print View'!$AT141,'Coverage Indicators - Section D'!$I$50:$I$261,0))&lt;&gt;0,INDEX('Coverage Indicators - Section D'!H$50:H$261,MATCH('Print View'!$AT141,'Coverage Indicators - Section D'!$I$50:$I$261,0)),""),"")</f>
        <v/>
      </c>
      <c r="W141" s="273" t="str">
        <f ca="1">IFERROR(IF(INDEX('Coverage Indicators - Section D'!E$50:E$261,MATCH('Print View'!$AU141,'Coverage Indicators - Section D'!$I$50:$I$261,0))&lt;&gt;0,INDEX('Coverage Indicators - Section D'!E$50:E$261,MATCH('Print View'!$AU141,'Coverage Indicators - Section D'!$I$50:$I$261,0)),""),"")</f>
        <v/>
      </c>
      <c r="X141" s="602" t="str">
        <f ca="1">IFERROR(IF(INDEX('Coverage Indicators - Section D'!G$50:G$261,MATCH('Print View'!$AU141,'Coverage Indicators - Section D'!$I$50:$I$261,0))&lt;&gt;0,INDEX('Coverage Indicators - Section D'!G$50:G$261,MATCH('Print View'!$AU141,'Coverage Indicators - Section D'!$I$50:$I$261,0)),""),"")</f>
        <v/>
      </c>
      <c r="Y141" s="603" t="str">
        <f ca="1">IFERROR(IF(INDEX('Coverage Indicators - Section D'!H$50:H$261,MATCH('Print View'!$AU141,'Coverage Indicators - Section D'!$I$50:$I$261,0))&lt;&gt;0,INDEX('Coverage Indicators - Section D'!H$50:H$261,MATCH('Print View'!$AU141,'Coverage Indicators - Section D'!$I$50:$I$261,0)),""),"")</f>
        <v/>
      </c>
      <c r="Z141" s="273">
        <f ca="1">IFERROR(IF(INDEX('Coverage Indicators - Section D'!E$50:E$261,MATCH('Print View'!$AV141,'Coverage Indicators - Section D'!$I$50:$I$261,0))&lt;&gt;0,INDEX('Coverage Indicators - Section D'!E$50:E$261,MATCH('Print View'!$AV141,'Coverage Indicators - Section D'!$I$50:$I$261,0)),""),"")</f>
        <v>95</v>
      </c>
      <c r="AA141" s="602">
        <f ca="1">IFERROR(IF(INDEX('Coverage Indicators - Section D'!G$50:G$261,MATCH('Print View'!$AV141,'Coverage Indicators - Section D'!$I$50:$I$261,0))&lt;&gt;0,INDEX('Coverage Indicators - Section D'!G$50:G$261,MATCH('Print View'!$AV141,'Coverage Indicators - Section D'!$I$50:$I$261,0)),""),"")</f>
        <v>95</v>
      </c>
      <c r="AB141" s="603" t="str">
        <f ca="1">IFERROR(IF(INDEX('Coverage Indicators - Section D'!H$50:H$261,MATCH('Print View'!$AV141,'Coverage Indicators - Section D'!$I$50:$I$261,0))&lt;&gt;0,INDEX('Coverage Indicators - Section D'!H$50:H$261,MATCH('Print View'!$AV141,'Coverage Indicators - Section D'!$I$50:$I$261,0)),""),"")</f>
        <v/>
      </c>
      <c r="AC141" s="273" t="str">
        <f ca="1">IFERROR(IF(INDEX('Coverage Indicators - Section D'!E$50:E$261,MATCH('Print View'!$AW141,'Coverage Indicators - Section D'!$I$50:$I$261,0))&lt;&gt;0,INDEX('Coverage Indicators - Section D'!E$50:E$261,MATCH('Print View'!$AW141,'Coverage Indicators - Section D'!$I$50:$I$261,0)),""),"")</f>
        <v/>
      </c>
      <c r="AD141" s="602" t="str">
        <f ca="1">IFERROR(IF(INDEX('Coverage Indicators - Section D'!G$50:G$261,MATCH('Print View'!$AW141,'Coverage Indicators - Section D'!$I$50:$I$261,0))&lt;&gt;0,INDEX('Coverage Indicators - Section D'!G$50:G$261,MATCH('Print View'!$AW141,'Coverage Indicators - Section D'!$I$50:$I$261,0)),""),"")</f>
        <v/>
      </c>
      <c r="AE141" s="603" t="str">
        <f ca="1">IFERROR(IF(INDEX('Coverage Indicators - Section D'!H$50:H$261,MATCH('Print View'!$AW141,'Coverage Indicators - Section D'!$I$50:$I$261,0))&lt;&gt;0,INDEX('Coverage Indicators - Section D'!H$50:H$261,MATCH('Print View'!$AW141,'Coverage Indicators - Section D'!$I$50:$I$261,0)),""),"")</f>
        <v/>
      </c>
      <c r="AF141" s="273" t="str">
        <f ca="1">IFERROR(IF(INDEX('Coverage Indicators - Section D'!E$50:E$261,MATCH('Print View'!$AX141,'Coverage Indicators - Section D'!$I$50:$I$261,0))&lt;&gt;0,INDEX('Coverage Indicators - Section D'!E$50:E$261,MATCH('Print View'!$AX141,'Coverage Indicators - Section D'!$I$50:$I$261,0)),""),"")</f>
        <v/>
      </c>
      <c r="AG141" s="602" t="str">
        <f ca="1">IFERROR(IF(INDEX('Coverage Indicators - Section D'!G$50:G$261,MATCH('Print View'!$AX141,'Coverage Indicators - Section D'!$I$50:$I$261,0))&lt;&gt;0,INDEX('Coverage Indicators - Section D'!G$50:G$261,MATCH('Print View'!$AX141,'Coverage Indicators - Section D'!$I$50:$I$261,0)),""),"")</f>
        <v/>
      </c>
      <c r="AH141" s="603" t="str">
        <f ca="1">IFERROR(IF(INDEX('Coverage Indicators - Section D'!H$50:H$261,MATCH('Print View'!$AX141,'Coverage Indicators - Section D'!$I$50:$I$261,0))&lt;&gt;0,INDEX('Coverage Indicators - Section D'!H$50:H$261,MATCH('Print View'!$AX141,'Coverage Indicators - Section D'!$I$50:$I$261,0)),""),"")</f>
        <v/>
      </c>
      <c r="AI141" s="273" t="str">
        <f ca="1">IFERROR(IF(INDEX('Coverage Indicators - Section D'!E$50:E$261,MATCH('Print View'!$AY141,'Coverage Indicators - Section D'!$I$50:$I$261,0))&lt;&gt;0,INDEX('Coverage Indicators - Section D'!E$50:E$261,MATCH('Print View'!$AY141,'Coverage Indicators - Section D'!$I$50:$I$261,0)),""),"")</f>
        <v/>
      </c>
      <c r="AJ141" s="602" t="str">
        <f ca="1">IFERROR(IF(INDEX('Coverage Indicators - Section D'!G$50:G$261,MATCH('Print View'!$AY141,'Coverage Indicators - Section D'!$I$50:$I$261,0))&lt;&gt;0,INDEX('Coverage Indicators - Section D'!G$50:G$261,MATCH('Print View'!$AY141,'Coverage Indicators - Section D'!$I$50:$I$261,0)),""),"")</f>
        <v/>
      </c>
      <c r="AK141" s="603" t="str">
        <f ca="1">IFERROR(IF(INDEX('Coverage Indicators - Section D'!H$50:H$261,MATCH('Print View'!$AY141,'Coverage Indicators - Section D'!$I$50:$I$261,0))&lt;&gt;0,INDEX('Coverage Indicators - Section D'!H$50:H$261,MATCH('Print View'!$AY141,'Coverage Indicators - Section D'!$I$50:$I$261,0)),""),"")</f>
        <v/>
      </c>
      <c r="AL141" s="323"/>
      <c r="AM141" s="695" t="str">
        <f>IFERROR(IF(INDEX('Coverage Indicators - Section D'!W$10:W$46,MATCH('Print View'!$A141,'Coverage Indicators - Section D'!$A$10:$A$46,0))&lt;&gt;0,INDEX('Coverage Indicators - Section D'!W$10:W$46,MATCH('Print View'!$A141,'Coverage Indicators - Section D'!$A$10:$A$46,0)),""),"")</f>
        <v>The indicator is in line with the National HIV M&amp;E Plan for 2017-2021 which is currently under approval procedure by the Government Office. Numerator: Number of HIV positive pregnant women who delivered during the reporting period and received ART during the MTCT risk period. Denominator: Number of HIV-positive women who delivered within the past 12 months. This data is in line with the NSP for 2017-2021 which is under approval and dedicated to show the actual results based on qualitative data. Source of data is the RAC reports.  This indicator will be reported on annual basis.  Numerator and denominator data will be reported during PU and PU/DR.
Data for each reporting year will be reported at the end of year.</v>
      </c>
      <c r="AN141" s="310"/>
      <c r="AO141" s="587"/>
      <c r="AP141" s="588"/>
      <c r="AQ141" s="588"/>
      <c r="AR141" s="610" t="str">
        <f t="shared" ref="AR141" ca="1" si="220">CONCATENATE($A141,N$117)</f>
        <v>121-Jul-18 to 31-Dec-18</v>
      </c>
      <c r="AS141" s="608" t="str">
        <f t="shared" ref="AS141" ca="1" si="221">CONCATENATE($A141,Q$117)</f>
        <v>121-Jan-19 to 30-Jun-19</v>
      </c>
      <c r="AT141" s="608" t="str">
        <f t="shared" ref="AT141" ca="1" si="222">CONCATENATE($A141,T$117)</f>
        <v>121-Jul-19 to 31-Dec-19</v>
      </c>
      <c r="AU141" s="608" t="str">
        <f t="shared" ref="AU141" ca="1" si="223">CONCATENATE($A141,W$117)</f>
        <v>121-Jan-20 to 30-Jun-20</v>
      </c>
      <c r="AV141" s="608" t="str">
        <f t="shared" ref="AV141" ca="1" si="224">CONCATENATE($A141,Z$117)</f>
        <v>121-Jul-20 to 31-Dec-20</v>
      </c>
      <c r="AW141" s="608" t="str">
        <f t="shared" ref="AW141" ca="1" si="225">CONCATENATE($A141,AC$117)</f>
        <v>121-Jan-21 to 30-Jun-21</v>
      </c>
      <c r="AX141" s="608" t="str">
        <f t="shared" ref="AX141" si="226">CONCATENATE($A141,AF$117)</f>
        <v xml:space="preserve">12 to </v>
      </c>
      <c r="AY141" s="608" t="str">
        <f t="shared" ref="AY141" si="227">CONCATENATE($A141,AI$117)</f>
        <v xml:space="preserve">12 to </v>
      </c>
      <c r="AZ141" s="343"/>
      <c r="BA141" s="343"/>
    </row>
    <row r="142" spans="1:53" s="228" customFormat="1" ht="28.5" x14ac:dyDescent="0.25">
      <c r="A142" s="697"/>
      <c r="B142" s="603"/>
      <c r="C142" s="603"/>
      <c r="D142" s="603"/>
      <c r="E142" s="274">
        <f>IFERROR(IF(INDEX('Coverage Indicators - Section D'!F$10:F$46,MATCH('Print View'!$A141,'Coverage Indicators - Section D'!$A$10:$A$46,0))&lt;&gt;0,INDEX('Coverage Indicators - Section D'!F$10:F$46,MATCH('Print View'!$A141,'Coverage Indicators - Section D'!$A$10:$A$46,0)),""),"")</f>
        <v>127</v>
      </c>
      <c r="F142" s="602"/>
      <c r="G142" s="602"/>
      <c r="H142" s="603"/>
      <c r="I142" s="603"/>
      <c r="J142" s="603"/>
      <c r="K142" s="603"/>
      <c r="L142" s="274" t="str">
        <f>IFERROR(IF(INDEX('Coverage Indicators - Section D'!U$10:U$46,MATCH('Print View'!$A141,'Coverage Indicators - Section D'!$A$10:$A$46,0))&lt;&gt;0,INDEX('Coverage Indicators - Section D'!U$10:U$46,MATCH('Print View'!$A141,'Coverage Indicators - Section D'!$A$10:$A$46,0)),""),"")</f>
        <v>National</v>
      </c>
      <c r="M142" s="603"/>
      <c r="N142" s="274">
        <f ca="1">IFERROR(IF(INDEX('Coverage Indicators - Section D'!F$50:F$261,MATCH('Print View'!$AR141,'Coverage Indicators - Section D'!$I$50:$I$261,0))&lt;&gt;0,INDEX('Coverage Indicators - Section D'!F$50:F$261,MATCH('Print View'!$AR141,'Coverage Indicators - Section D'!$I$50:$I$261,0)),""),"")</f>
        <v>100</v>
      </c>
      <c r="O142" s="602"/>
      <c r="P142" s="603"/>
      <c r="Q142" s="274" t="str">
        <f ca="1">IFERROR(IF(INDEX('Coverage Indicators - Section D'!F$50:F$261,MATCH('Print View'!$AS141,'Coverage Indicators - Section D'!$I$50:$I$261,0))&lt;&gt;0,INDEX('Coverage Indicators - Section D'!F$50:F$261,MATCH('Print View'!$AS141,'Coverage Indicators - Section D'!$I$50:$I$261,0)),""),"")</f>
        <v/>
      </c>
      <c r="R142" s="602"/>
      <c r="S142" s="603"/>
      <c r="T142" s="274">
        <f ca="1">IFERROR(IF(INDEX('Coverage Indicators - Section D'!F$50:F$261,MATCH('Print View'!$AT141,'Coverage Indicators - Section D'!$I$50:$I$261,0))&lt;&gt;0,INDEX('Coverage Indicators - Section D'!F$50:F$261,MATCH('Print View'!$AT141,'Coverage Indicators - Section D'!$I$50:$I$261,0)),""),"")</f>
        <v>100</v>
      </c>
      <c r="U142" s="602"/>
      <c r="V142" s="603"/>
      <c r="W142" s="274" t="str">
        <f ca="1">IFERROR(IF(INDEX('Coverage Indicators - Section D'!F$50:F$261,MATCH('Print View'!$AU141,'Coverage Indicators - Section D'!$I$50:$I$261,0))&lt;&gt;0,INDEX('Coverage Indicators - Section D'!F$50:F$261,MATCH('Print View'!$AU141,'Coverage Indicators - Section D'!$I$50:$I$261,0)),""),"")</f>
        <v/>
      </c>
      <c r="X142" s="602"/>
      <c r="Y142" s="603"/>
      <c r="Z142" s="274">
        <f ca="1">IFERROR(IF(INDEX('Coverage Indicators - Section D'!F$50:F$261,MATCH('Print View'!$AV141,'Coverage Indicators - Section D'!$I$50:$I$261,0))&lt;&gt;0,INDEX('Coverage Indicators - Section D'!F$50:F$261,MATCH('Print View'!$AV141,'Coverage Indicators - Section D'!$I$50:$I$261,0)),""),"")</f>
        <v>100</v>
      </c>
      <c r="AA142" s="602"/>
      <c r="AB142" s="603"/>
      <c r="AC142" s="274" t="str">
        <f ca="1">IFERROR(IF(INDEX('Coverage Indicators - Section D'!F$50:F$261,MATCH('Print View'!$AW141,'Coverage Indicators - Section D'!$I$50:$I$261,0))&lt;&gt;0,INDEX('Coverage Indicators - Section D'!F$50:F$261,MATCH('Print View'!$AW141,'Coverage Indicators - Section D'!$I$50:$I$261,0)),""),"")</f>
        <v/>
      </c>
      <c r="AD142" s="602"/>
      <c r="AE142" s="603"/>
      <c r="AF142" s="274" t="str">
        <f ca="1">IFERROR(IF(INDEX('Coverage Indicators - Section D'!F$50:F$261,MATCH('Print View'!$AX141,'Coverage Indicators - Section D'!$I$50:$I$261,0))&lt;&gt;0,INDEX('Coverage Indicators - Section D'!F$50:F$261,MATCH('Print View'!$AX141,'Coverage Indicators - Section D'!$I$50:$I$261,0)),""),"")</f>
        <v/>
      </c>
      <c r="AG142" s="602"/>
      <c r="AH142" s="603"/>
      <c r="AI142" s="274" t="str">
        <f ca="1">IFERROR(IF(INDEX('Coverage Indicators - Section D'!F$50:F$261,MATCH('Print View'!$AY141,'Coverage Indicators - Section D'!$I$50:$I$261,0))&lt;&gt;0,INDEX('Coverage Indicators - Section D'!F$50:F$261,MATCH('Print View'!$AY141,'Coverage Indicators - Section D'!$I$50:$I$261,0)),""),"")</f>
        <v/>
      </c>
      <c r="AJ142" s="602"/>
      <c r="AK142" s="603"/>
      <c r="AL142" s="323"/>
      <c r="AM142" s="695"/>
      <c r="AN142" s="310"/>
      <c r="AO142" s="587"/>
      <c r="AP142" s="588"/>
      <c r="AQ142" s="588"/>
      <c r="AR142" s="610"/>
      <c r="AS142" s="608"/>
      <c r="AT142" s="608"/>
      <c r="AU142" s="608"/>
      <c r="AV142" s="608"/>
      <c r="AW142" s="608"/>
      <c r="AX142" s="608"/>
      <c r="AY142" s="608"/>
      <c r="AZ142" s="343"/>
      <c r="BA142" s="343"/>
    </row>
    <row r="143" spans="1:53" s="228" customFormat="1" ht="28.5" x14ac:dyDescent="0.25">
      <c r="A143" s="693">
        <v>13</v>
      </c>
      <c r="B143" s="601" t="str">
        <f>IFERROR(IF(INDEX('Coverage Indicators - Section D'!B$10:B$46,MATCH('Print View'!$A143,'Coverage Indicators - Section D'!$A$10:$A$46,0))&lt;&gt;0,INDEX('Coverage Indicators - Section D'!B$10:B$46,MATCH('Print View'!$A143,'Coverage Indicators - Section D'!$A$10:$A$46,0)),""),"")</f>
        <v>TB care and prevention</v>
      </c>
      <c r="C143" s="601" t="str">
        <f>IFERROR(IF(INDEX('Coverage Indicators - Section D'!C$10:C$46,MATCH('Print View'!$A143,'Coverage Indicators - Section D'!$A$10:$A$46,0))&lt;&gt;0,INDEX('Coverage Indicators - Section D'!C$10:C$46,MATCH('Print View'!$A143,'Coverage Indicators - Section D'!$A$10:$A$46,0)),""),"")</f>
        <v>TCP-1(M): Number of notified cases of all forms of TB-(i.e. bacteriologically confirmed + clinically diagnosed), includes new and relapse cases</v>
      </c>
      <c r="D143" s="601" t="str">
        <f>IFERROR(IF(INDEX('Coverage Indicators - Section D'!D$10:D$46,MATCH('Print View'!$A143,'Coverage Indicators - Section D'!$A$10:$A$46,0))&lt;&gt;0,INDEX('Coverage Indicators - Section D'!D$10:D$46,MATCH('Print View'!$A143,'Coverage Indicators - Section D'!$A$10:$A$46,0)),""),"")</f>
        <v/>
      </c>
      <c r="E143" s="252">
        <f>IFERROR(IF(INDEX('Coverage Indicators - Section D'!E$10:E$46,MATCH('Print View'!$A143,'Coverage Indicators - Section D'!$A$10:$A$46,0))&lt;&gt;0,INDEX('Coverage Indicators - Section D'!E$10:E$46,MATCH('Print View'!$A143,'Coverage Indicators - Section D'!$A$10:$A$46,0)),""),"")</f>
        <v>7026</v>
      </c>
      <c r="F143" s="600" t="str">
        <f>IFERROR(IF(INDEX('Coverage Indicators - Section D'!G$10:G$46,MATCH('Print View'!$A143,'Coverage Indicators - Section D'!$A$10:$A$46,0))&lt;&gt;0,INDEX('Coverage Indicators - Section D'!G$10:G$46,MATCH('Print View'!$A143,'Coverage Indicators - Section D'!$A$10:$A$46,0)),""),"")</f>
        <v/>
      </c>
      <c r="G143" s="600" t="str">
        <f>IFERROR(IF(INDEX('Coverage Indicators - Section D'!H$10:H$46,MATCH('Print View'!$A143,'Coverage Indicators - Section D'!$A$10:$A$46,0))&lt;&gt;0,INDEX('Coverage Indicators - Section D'!H$10:H$46,MATCH('Print View'!$A143,'Coverage Indicators - Section D'!$A$10:$A$46,0)),""),"")</f>
        <v>2016</v>
      </c>
      <c r="H143" s="601" t="str">
        <f>IFERROR(IF(INDEX('Coverage Indicators - Section D'!P$10:P$46,MATCH('Print View'!$A143,'Coverage Indicators - Section D'!$A$10:$A$46,0))&lt;&gt;0,INDEX('Coverage Indicators - Section D'!P$10:P$46,MATCH('Print View'!$A143,'Coverage Indicators - Section D'!$A$10:$A$46,0)),""),"")</f>
        <v>'National TB report</v>
      </c>
      <c r="I143" s="601" t="str">
        <f>IFERROR(IF(INDEX('Coverage Indicators - Section D'!Q$10:Q$46,MATCH('Print View'!$A143,'Coverage Indicators - Section D'!$A$10:$A$46,0))&lt;&gt;0,INDEX('Coverage Indicators - Section D'!Q$10:Q$46,MATCH('Print View'!$A143,'Coverage Indicators - Section D'!$A$10:$A$46,0)),""),"")</f>
        <v>HIV test status,Gender,Age,TB case definition</v>
      </c>
      <c r="J143" s="601" t="str">
        <f>IFERROR(IF(INDEX('Coverage Indicators - Section D'!R$10:R$46,MATCH('Print View'!$A143,'Coverage Indicators - Section D'!$A$10:$A$46,0))&lt;&gt;0,INDEX('Coverage Indicators - Section D'!R$10:R$46,MATCH('Print View'!$A143,'Coverage Indicators - Section D'!$A$10:$A$46,0)),""),"")</f>
        <v/>
      </c>
      <c r="K143" s="601" t="str">
        <f>IFERROR(IF(INDEX('Coverage Indicators - Section D'!S$10:S$46,MATCH('Print View'!$A143,'Coverage Indicators - Section D'!$A$10:$A$46,0))&lt;&gt;0,INDEX('Coverage Indicators - Section D'!S$10:S$46,MATCH('Print View'!$A143,'Coverage Indicators - Section D'!$A$10:$A$46,0)),""),"")</f>
        <v/>
      </c>
      <c r="L143" s="252" t="str">
        <f>IFERROR(IF(INDEX('Coverage Indicators - Section D'!T$10:T$46,MATCH('Print View'!$A143,'Coverage Indicators - Section D'!$A$10:$A$46,0))&lt;&gt;0,INDEX('Coverage Indicators - Section D'!T$10:T$46,MATCH('Print View'!$A143,'Coverage Indicators - Section D'!$A$10:$A$46,0)),""),"")</f>
        <v>Kyrgyzstan</v>
      </c>
      <c r="M143" s="601" t="str">
        <f>IFERROR(IF(INDEX('Coverage Indicators - Section D'!V$10:V$46,MATCH('Print View'!$A143,'Coverage Indicators - Section D'!$A$10:$A$46,0))&lt;&gt;0,INDEX('Coverage Indicators - Section D'!V$10:V$46,MATCH('Print View'!$A143,'Coverage Indicators - Section D'!$A$10:$A$46,0)),""),"")</f>
        <v>N-Non-cumulative</v>
      </c>
      <c r="N143" s="252">
        <f ca="1">IFERROR(IF(INDEX('Coverage Indicators - Section D'!E$50:E$261,MATCH('Print View'!$AR143,'Coverage Indicators - Section D'!$I$50:$I$261,0))&lt;&gt;0,INDEX('Coverage Indicators - Section D'!E$50:E$261,MATCH('Print View'!$AR143,'Coverage Indicators - Section D'!$I$50:$I$261,0)),""),"")</f>
        <v>3500</v>
      </c>
      <c r="O143" s="600" t="str">
        <f ca="1">IFERROR(IF(INDEX('Coverage Indicators - Section D'!G$50:G$261,MATCH('Print View'!$AR143,'Coverage Indicators - Section D'!$I$50:$I$261,0))&lt;&gt;0,INDEX('Coverage Indicators - Section D'!G$50:G$261,MATCH('Print View'!$AR143,'Coverage Indicators - Section D'!$I$50:$I$261,0)),""),"")</f>
        <v/>
      </c>
      <c r="P143" s="601" t="str">
        <f ca="1">IFERROR(IF(INDEX('Coverage Indicators - Section D'!H$50:H$261,MATCH('Print View'!$AR143,'Coverage Indicators - Section D'!$I$50:$I$261,0))&lt;&gt;0,INDEX('Coverage Indicators - Section D'!H$50:H$261,MATCH('Print View'!$AR143,'Coverage Indicators - Section D'!$I$50:$I$261,0)),""),"")</f>
        <v/>
      </c>
      <c r="Q143" s="252">
        <f ca="1">IFERROR(IF(INDEX('Coverage Indicators - Section D'!E$50:E$261,MATCH('Print View'!$AS143,'Coverage Indicators - Section D'!$I$50:$I$261,0))&lt;&gt;0,INDEX('Coverage Indicators - Section D'!E$50:E$261,MATCH('Print View'!$AS143,'Coverage Indicators - Section D'!$I$50:$I$261,0)),""),"")</f>
        <v>3475</v>
      </c>
      <c r="R143" s="600" t="str">
        <f ca="1">IFERROR(IF(INDEX('Coverage Indicators - Section D'!G$50:G$261,MATCH('Print View'!$AS143,'Coverage Indicators - Section D'!$I$50:$I$261,0))&lt;&gt;0,INDEX('Coverage Indicators - Section D'!G$50:G$261,MATCH('Print View'!$AS143,'Coverage Indicators - Section D'!$I$50:$I$261,0)),""),"")</f>
        <v/>
      </c>
      <c r="S143" s="601" t="str">
        <f ca="1">IFERROR(IF(INDEX('Coverage Indicators - Section D'!H$50:H$261,MATCH('Print View'!$AS143,'Coverage Indicators - Section D'!$I$50:$I$261,0))&lt;&gt;0,INDEX('Coverage Indicators - Section D'!H$50:H$261,MATCH('Print View'!$AS143,'Coverage Indicators - Section D'!$I$50:$I$261,0)),""),"")</f>
        <v/>
      </c>
      <c r="T143" s="252">
        <f ca="1">IFERROR(IF(INDEX('Coverage Indicators - Section D'!E$50:E$261,MATCH('Print View'!$AT143,'Coverage Indicators - Section D'!$I$50:$I$261,0))&lt;&gt;0,INDEX('Coverage Indicators - Section D'!E$50:E$261,MATCH('Print View'!$AT143,'Coverage Indicators - Section D'!$I$50:$I$261,0)),""),"")</f>
        <v>3450</v>
      </c>
      <c r="U143" s="600" t="str">
        <f ca="1">IFERROR(IF(INDEX('Coverage Indicators - Section D'!G$50:G$261,MATCH('Print View'!$AT143,'Coverage Indicators - Section D'!$I$50:$I$261,0))&lt;&gt;0,INDEX('Coverage Indicators - Section D'!G$50:G$261,MATCH('Print View'!$AT143,'Coverage Indicators - Section D'!$I$50:$I$261,0)),""),"")</f>
        <v/>
      </c>
      <c r="V143" s="601" t="str">
        <f ca="1">IFERROR(IF(INDEX('Coverage Indicators - Section D'!H$50:H$261,MATCH('Print View'!$AT143,'Coverage Indicators - Section D'!$I$50:$I$261,0))&lt;&gt;0,INDEX('Coverage Indicators - Section D'!H$50:H$261,MATCH('Print View'!$AT143,'Coverage Indicators - Section D'!$I$50:$I$261,0)),""),"")</f>
        <v/>
      </c>
      <c r="W143" s="252">
        <f ca="1">IFERROR(IF(INDEX('Coverage Indicators - Section D'!E$50:E$261,MATCH('Print View'!$AU143,'Coverage Indicators - Section D'!$I$50:$I$261,0))&lt;&gt;0,INDEX('Coverage Indicators - Section D'!E$50:E$261,MATCH('Print View'!$AU143,'Coverage Indicators - Section D'!$I$50:$I$261,0)),""),"")</f>
        <v>3425</v>
      </c>
      <c r="X143" s="600" t="str">
        <f ca="1">IFERROR(IF(INDEX('Coverage Indicators - Section D'!G$50:G$261,MATCH('Print View'!$AU143,'Coverage Indicators - Section D'!$I$50:$I$261,0))&lt;&gt;0,INDEX('Coverage Indicators - Section D'!G$50:G$261,MATCH('Print View'!$AU143,'Coverage Indicators - Section D'!$I$50:$I$261,0)),""),"")</f>
        <v/>
      </c>
      <c r="Y143" s="601" t="str">
        <f ca="1">IFERROR(IF(INDEX('Coverage Indicators - Section D'!H$50:H$261,MATCH('Print View'!$AU143,'Coverage Indicators - Section D'!$I$50:$I$261,0))&lt;&gt;0,INDEX('Coverage Indicators - Section D'!H$50:H$261,MATCH('Print View'!$AU143,'Coverage Indicators - Section D'!$I$50:$I$261,0)),""),"")</f>
        <v/>
      </c>
      <c r="Z143" s="252">
        <f ca="1">IFERROR(IF(INDEX('Coverage Indicators - Section D'!E$50:E$261,MATCH('Print View'!$AV143,'Coverage Indicators - Section D'!$I$50:$I$261,0))&lt;&gt;0,INDEX('Coverage Indicators - Section D'!E$50:E$261,MATCH('Print View'!$AV143,'Coverage Indicators - Section D'!$I$50:$I$261,0)),""),"")</f>
        <v>3400</v>
      </c>
      <c r="AA143" s="600" t="str">
        <f ca="1">IFERROR(IF(INDEX('Coverage Indicators - Section D'!G$50:G$261,MATCH('Print View'!$AV143,'Coverage Indicators - Section D'!$I$50:$I$261,0))&lt;&gt;0,INDEX('Coverage Indicators - Section D'!G$50:G$261,MATCH('Print View'!$AV143,'Coverage Indicators - Section D'!$I$50:$I$261,0)),""),"")</f>
        <v/>
      </c>
      <c r="AB143" s="601" t="str">
        <f ca="1">IFERROR(IF(INDEX('Coverage Indicators - Section D'!H$50:H$261,MATCH('Print View'!$AV143,'Coverage Indicators - Section D'!$I$50:$I$261,0))&lt;&gt;0,INDEX('Coverage Indicators - Section D'!H$50:H$261,MATCH('Print View'!$AV143,'Coverage Indicators - Section D'!$I$50:$I$261,0)),""),"")</f>
        <v/>
      </c>
      <c r="AC143" s="252" t="str">
        <f ca="1">IFERROR(IF(INDEX('Coverage Indicators - Section D'!E$50:E$261,MATCH('Print View'!$AW143,'Coverage Indicators - Section D'!$I$50:$I$261,0))&lt;&gt;0,INDEX('Coverage Indicators - Section D'!E$50:E$261,MATCH('Print View'!$AW143,'Coverage Indicators - Section D'!$I$50:$I$261,0)),""),"")</f>
        <v/>
      </c>
      <c r="AD143" s="600" t="str">
        <f ca="1">IFERROR(IF(INDEX('Coverage Indicators - Section D'!G$50:G$261,MATCH('Print View'!$AW143,'Coverage Indicators - Section D'!$I$50:$I$261,0))&lt;&gt;0,INDEX('Coverage Indicators - Section D'!G$50:G$261,MATCH('Print View'!$AW143,'Coverage Indicators - Section D'!$I$50:$I$261,0)),""),"")</f>
        <v/>
      </c>
      <c r="AE143" s="601" t="str">
        <f ca="1">IFERROR(IF(INDEX('Coverage Indicators - Section D'!H$50:H$261,MATCH('Print View'!$AW143,'Coverage Indicators - Section D'!$I$50:$I$261,0))&lt;&gt;0,INDEX('Coverage Indicators - Section D'!H$50:H$261,MATCH('Print View'!$AW143,'Coverage Indicators - Section D'!$I$50:$I$261,0)),""),"")</f>
        <v/>
      </c>
      <c r="AF143" s="252" t="str">
        <f ca="1">IFERROR(IF(INDEX('Coverage Indicators - Section D'!E$50:E$261,MATCH('Print View'!$AX143,'Coverage Indicators - Section D'!$I$50:$I$261,0))&lt;&gt;0,INDEX('Coverage Indicators - Section D'!E$50:E$261,MATCH('Print View'!$AX143,'Coverage Indicators - Section D'!$I$50:$I$261,0)),""),"")</f>
        <v/>
      </c>
      <c r="AG143" s="600" t="str">
        <f ca="1">IFERROR(IF(INDEX('Coverage Indicators - Section D'!G$50:G$261,MATCH('Print View'!$AX143,'Coverage Indicators - Section D'!$I$50:$I$261,0))&lt;&gt;0,INDEX('Coverage Indicators - Section D'!G$50:G$261,MATCH('Print View'!$AX143,'Coverage Indicators - Section D'!$I$50:$I$261,0)),""),"")</f>
        <v/>
      </c>
      <c r="AH143" s="601" t="str">
        <f ca="1">IFERROR(IF(INDEX('Coverage Indicators - Section D'!H$50:H$261,MATCH('Print View'!$AX143,'Coverage Indicators - Section D'!$I$50:$I$261,0))&lt;&gt;0,INDEX('Coverage Indicators - Section D'!H$50:H$261,MATCH('Print View'!$AX143,'Coverage Indicators - Section D'!$I$50:$I$261,0)),""),"")</f>
        <v/>
      </c>
      <c r="AI143" s="252" t="str">
        <f ca="1">IFERROR(IF(INDEX('Coverage Indicators - Section D'!E$50:E$261,MATCH('Print View'!$AY143,'Coverage Indicators - Section D'!$I$50:$I$261,0))&lt;&gt;0,INDEX('Coverage Indicators - Section D'!E$50:E$261,MATCH('Print View'!$AY143,'Coverage Indicators - Section D'!$I$50:$I$261,0)),""),"")</f>
        <v/>
      </c>
      <c r="AJ143" s="600" t="str">
        <f ca="1">IFERROR(IF(INDEX('Coverage Indicators - Section D'!G$50:G$261,MATCH('Print View'!$AY143,'Coverage Indicators - Section D'!$I$50:$I$261,0))&lt;&gt;0,INDEX('Coverage Indicators - Section D'!G$50:G$261,MATCH('Print View'!$AY143,'Coverage Indicators - Section D'!$I$50:$I$261,0)),""),"")</f>
        <v/>
      </c>
      <c r="AK143" s="601" t="str">
        <f ca="1">IFERROR(IF(INDEX('Coverage Indicators - Section D'!H$50:H$261,MATCH('Print View'!$AY143,'Coverage Indicators - Section D'!$I$50:$I$261,0))&lt;&gt;0,INDEX('Coverage Indicators - Section D'!H$50:H$261,MATCH('Print View'!$AY143,'Coverage Indicators - Section D'!$I$50:$I$261,0)),""),"")</f>
        <v/>
      </c>
      <c r="AL143" s="323"/>
      <c r="AM143" s="694" t="str">
        <f>IFERROR(IF(INDEX('Coverage Indicators - Section D'!W$10:W$46,MATCH('Print View'!$A143,'Coverage Indicators - Section D'!$A$10:$A$46,0))&lt;&gt;0,INDEX('Coverage Indicators - Section D'!W$10:W$46,MATCH('Print View'!$A143,'Coverage Indicators - Section D'!$A$10:$A$46,0)),""),"")</f>
        <v>Numeraor: Number of all forms of TB cases (bacteriologically confirmed plus clinically diagnosed) notified to the national health authority during the reporting period.Denomiantor: not applicable.  Includes new cases and relapse cases.</v>
      </c>
      <c r="AN143" s="310"/>
      <c r="AO143" s="589"/>
      <c r="AP143" s="590"/>
      <c r="AQ143" s="590"/>
      <c r="AR143" s="610" t="str">
        <f t="shared" ref="AR143" ca="1" si="228">CONCATENATE($A143,N$117)</f>
        <v>131-Jul-18 to 31-Dec-18</v>
      </c>
      <c r="AS143" s="608" t="str">
        <f t="shared" ref="AS143" ca="1" si="229">CONCATENATE($A143,Q$117)</f>
        <v>131-Jan-19 to 30-Jun-19</v>
      </c>
      <c r="AT143" s="608" t="str">
        <f t="shared" ref="AT143" ca="1" si="230">CONCATENATE($A143,T$117)</f>
        <v>131-Jul-19 to 31-Dec-19</v>
      </c>
      <c r="AU143" s="608" t="str">
        <f t="shared" ref="AU143" ca="1" si="231">CONCATENATE($A143,W$117)</f>
        <v>131-Jan-20 to 30-Jun-20</v>
      </c>
      <c r="AV143" s="608" t="str">
        <f t="shared" ref="AV143" ca="1" si="232">CONCATENATE($A143,Z$117)</f>
        <v>131-Jul-20 to 31-Dec-20</v>
      </c>
      <c r="AW143" s="608" t="str">
        <f t="shared" ref="AW143" ca="1" si="233">CONCATENATE($A143,AC$117)</f>
        <v>131-Jan-21 to 30-Jun-21</v>
      </c>
      <c r="AX143" s="608" t="str">
        <f t="shared" ref="AX143" si="234">CONCATENATE($A143,AF$117)</f>
        <v xml:space="preserve">13 to </v>
      </c>
      <c r="AY143" s="608" t="str">
        <f t="shared" ref="AY143" si="235">CONCATENATE($A143,AI$117)</f>
        <v xml:space="preserve">13 to </v>
      </c>
      <c r="AZ143" s="343"/>
      <c r="BA143" s="343"/>
    </row>
    <row r="144" spans="1:53" s="228" customFormat="1" ht="28.5" x14ac:dyDescent="0.25">
      <c r="A144" s="693"/>
      <c r="B144" s="601"/>
      <c r="C144" s="601"/>
      <c r="D144" s="601"/>
      <c r="E144" s="251" t="str">
        <f>IFERROR(IF(INDEX('Coverage Indicators - Section D'!F$10:F$46,MATCH('Print View'!$A143,'Coverage Indicators - Section D'!$A$10:$A$46,0))&lt;&gt;0,INDEX('Coverage Indicators - Section D'!F$10:F$46,MATCH('Print View'!$A143,'Coverage Indicators - Section D'!$A$10:$A$46,0)),""),"")</f>
        <v/>
      </c>
      <c r="F144" s="600"/>
      <c r="G144" s="600"/>
      <c r="H144" s="601"/>
      <c r="I144" s="601"/>
      <c r="J144" s="601"/>
      <c r="K144" s="601"/>
      <c r="L144" s="251" t="str">
        <f>IFERROR(IF(INDEX('Coverage Indicators - Section D'!U$10:U$46,MATCH('Print View'!$A143,'Coverage Indicators - Section D'!$A$10:$A$46,0))&lt;&gt;0,INDEX('Coverage Indicators - Section D'!U$10:U$46,MATCH('Print View'!$A143,'Coverage Indicators - Section D'!$A$10:$A$46,0)),""),"")</f>
        <v>National</v>
      </c>
      <c r="M144" s="601"/>
      <c r="N144" s="251" t="str">
        <f ca="1">IFERROR(IF(INDEX('Coverage Indicators - Section D'!F$50:F$261,MATCH('Print View'!$AR143,'Coverage Indicators - Section D'!$I$50:$I$261,0))&lt;&gt;0,INDEX('Coverage Indicators - Section D'!F$50:F$261,MATCH('Print View'!$AR143,'Coverage Indicators - Section D'!$I$50:$I$261,0)),""),"")</f>
        <v/>
      </c>
      <c r="O144" s="600"/>
      <c r="P144" s="601"/>
      <c r="Q144" s="251" t="str">
        <f ca="1">IFERROR(IF(INDEX('Coverage Indicators - Section D'!F$50:F$261,MATCH('Print View'!$AS143,'Coverage Indicators - Section D'!$I$50:$I$261,0))&lt;&gt;0,INDEX('Coverage Indicators - Section D'!F$50:F$261,MATCH('Print View'!$AS143,'Coverage Indicators - Section D'!$I$50:$I$261,0)),""),"")</f>
        <v/>
      </c>
      <c r="R144" s="600"/>
      <c r="S144" s="601"/>
      <c r="T144" s="251" t="str">
        <f ca="1">IFERROR(IF(INDEX('Coverage Indicators - Section D'!F$50:F$261,MATCH('Print View'!$AT143,'Coverage Indicators - Section D'!$I$50:$I$261,0))&lt;&gt;0,INDEX('Coverage Indicators - Section D'!F$50:F$261,MATCH('Print View'!$AT143,'Coverage Indicators - Section D'!$I$50:$I$261,0)),""),"")</f>
        <v/>
      </c>
      <c r="U144" s="600"/>
      <c r="V144" s="601"/>
      <c r="W144" s="251" t="str">
        <f ca="1">IFERROR(IF(INDEX('Coverage Indicators - Section D'!F$50:F$261,MATCH('Print View'!$AU143,'Coverage Indicators - Section D'!$I$50:$I$261,0))&lt;&gt;0,INDEX('Coverage Indicators - Section D'!F$50:F$261,MATCH('Print View'!$AU143,'Coverage Indicators - Section D'!$I$50:$I$261,0)),""),"")</f>
        <v/>
      </c>
      <c r="X144" s="600"/>
      <c r="Y144" s="601"/>
      <c r="Z144" s="251" t="str">
        <f ca="1">IFERROR(IF(INDEX('Coverage Indicators - Section D'!F$50:F$261,MATCH('Print View'!$AV143,'Coverage Indicators - Section D'!$I$50:$I$261,0))&lt;&gt;0,INDEX('Coverage Indicators - Section D'!F$50:F$261,MATCH('Print View'!$AV143,'Coverage Indicators - Section D'!$I$50:$I$261,0)),""),"")</f>
        <v/>
      </c>
      <c r="AA144" s="600"/>
      <c r="AB144" s="601"/>
      <c r="AC144" s="251" t="str">
        <f ca="1">IFERROR(IF(INDEX('Coverage Indicators - Section D'!F$50:F$261,MATCH('Print View'!$AW143,'Coverage Indicators - Section D'!$I$50:$I$261,0))&lt;&gt;0,INDEX('Coverage Indicators - Section D'!F$50:F$261,MATCH('Print View'!$AW143,'Coverage Indicators - Section D'!$I$50:$I$261,0)),""),"")</f>
        <v/>
      </c>
      <c r="AD144" s="600"/>
      <c r="AE144" s="601"/>
      <c r="AF144" s="251" t="str">
        <f ca="1">IFERROR(IF(INDEX('Coverage Indicators - Section D'!F$50:F$261,MATCH('Print View'!$AX143,'Coverage Indicators - Section D'!$I$50:$I$261,0))&lt;&gt;0,INDEX('Coverage Indicators - Section D'!F$50:F$261,MATCH('Print View'!$AX143,'Coverage Indicators - Section D'!$I$50:$I$261,0)),""),"")</f>
        <v/>
      </c>
      <c r="AG144" s="600"/>
      <c r="AH144" s="601"/>
      <c r="AI144" s="251" t="str">
        <f ca="1">IFERROR(IF(INDEX('Coverage Indicators - Section D'!F$50:F$261,MATCH('Print View'!$AY143,'Coverage Indicators - Section D'!$I$50:$I$261,0))&lt;&gt;0,INDEX('Coverage Indicators - Section D'!F$50:F$261,MATCH('Print View'!$AY143,'Coverage Indicators - Section D'!$I$50:$I$261,0)),""),"")</f>
        <v/>
      </c>
      <c r="AJ144" s="600"/>
      <c r="AK144" s="601"/>
      <c r="AL144" s="323"/>
      <c r="AM144" s="694"/>
      <c r="AN144" s="310"/>
      <c r="AO144" s="589"/>
      <c r="AP144" s="590"/>
      <c r="AQ144" s="590"/>
      <c r="AR144" s="610"/>
      <c r="AS144" s="608"/>
      <c r="AT144" s="608"/>
      <c r="AU144" s="608"/>
      <c r="AV144" s="608"/>
      <c r="AW144" s="608"/>
      <c r="AX144" s="608"/>
      <c r="AY144" s="608"/>
      <c r="AZ144" s="343"/>
      <c r="BA144" s="343"/>
    </row>
    <row r="145" spans="1:53" s="228" customFormat="1" ht="28.5" x14ac:dyDescent="0.25">
      <c r="A145" s="696">
        <v>14</v>
      </c>
      <c r="B145" s="603" t="str">
        <f>IFERROR(IF(INDEX('Coverage Indicators - Section D'!B$10:B$46,MATCH('Print View'!$A145,'Coverage Indicators - Section D'!$A$10:$A$46,0))&lt;&gt;0,INDEX('Coverage Indicators - Section D'!B$10:B$46,MATCH('Print View'!$A145,'Coverage Indicators - Section D'!$A$10:$A$46,0)),""),"")</f>
        <v>TB care and prevention</v>
      </c>
      <c r="C145" s="603" t="str">
        <f>IFERROR(IF(INDEX('Coverage Indicators - Section D'!C$10:C$46,MATCH('Print View'!$A145,'Coverage Indicators - Section D'!$A$10:$A$46,0))&lt;&gt;0,INDEX('Coverage Indicators - Section D'!C$10:C$46,MATCH('Print View'!$A145,'Coverage Indicators - Section D'!$A$10:$A$46,0)),""),"")</f>
        <v>TCP-2(M): Treatment success rate- all forms:  Percentage of TB cases, all forms, bacteriologically confirmed plus clinically diagnosed, successfully treated (cured plus treatment completed) among all TB cases registered for treatment during a specified period, new and relapse cases</v>
      </c>
      <c r="D145" s="603" t="str">
        <f>IFERROR(IF(INDEX('Coverage Indicators - Section D'!D$10:D$46,MATCH('Print View'!$A145,'Coverage Indicators - Section D'!$A$10:$A$46,0))&lt;&gt;0,INDEX('Coverage Indicators - Section D'!D$10:D$46,MATCH('Print View'!$A145,'Coverage Indicators - Section D'!$A$10:$A$46,0)),""),"")</f>
        <v/>
      </c>
      <c r="E145" s="273" t="str">
        <f>IFERROR(IF(INDEX('Coverage Indicators - Section D'!E$10:E$46,MATCH('Print View'!$A145,'Coverage Indicators - Section D'!$A$10:$A$46,0))&lt;&gt;0,INDEX('Coverage Indicators - Section D'!E$10:E$46,MATCH('Print View'!$A145,'Coverage Indicators - Section D'!$A$10:$A$46,0)),""),"")</f>
        <v/>
      </c>
      <c r="F145" s="602">
        <f>IFERROR(IF(INDEX('Coverage Indicators - Section D'!G$10:G$46,MATCH('Print View'!$A145,'Coverage Indicators - Section D'!$A$10:$A$46,0))&lt;&gt;0,INDEX('Coverage Indicators - Section D'!G$10:G$46,MATCH('Print View'!$A145,'Coverage Indicators - Section D'!$A$10:$A$46,0)),""),"")</f>
        <v>82.7</v>
      </c>
      <c r="G145" s="602" t="str">
        <f>IFERROR(IF(INDEX('Coverage Indicators - Section D'!H$10:H$46,MATCH('Print View'!$A145,'Coverage Indicators - Section D'!$A$10:$A$46,0))&lt;&gt;0,INDEX('Coverage Indicators - Section D'!H$10:H$46,MATCH('Print View'!$A145,'Coverage Indicators - Section D'!$A$10:$A$46,0)),""),"")</f>
        <v>2015</v>
      </c>
      <c r="H145" s="603" t="str">
        <f>IFERROR(IF(INDEX('Coverage Indicators - Section D'!P$10:P$46,MATCH('Print View'!$A145,'Coverage Indicators - Section D'!$A$10:$A$46,0))&lt;&gt;0,INDEX('Coverage Indicators - Section D'!P$10:P$46,MATCH('Print View'!$A145,'Coverage Indicators - Section D'!$A$10:$A$46,0)),""),"")</f>
        <v>'National TB report</v>
      </c>
      <c r="I145" s="603" t="str">
        <f>IFERROR(IF(INDEX('Coverage Indicators - Section D'!Q$10:Q$46,MATCH('Print View'!$A145,'Coverage Indicators - Section D'!$A$10:$A$46,0))&lt;&gt;0,INDEX('Coverage Indicators - Section D'!Q$10:Q$46,MATCH('Print View'!$A145,'Coverage Indicators - Section D'!$A$10:$A$46,0)),""),"")</f>
        <v>Gender,HIV test status,Age</v>
      </c>
      <c r="J145" s="603" t="str">
        <f>IFERROR(IF(INDEX('Coverage Indicators - Section D'!R$10:R$46,MATCH('Print View'!$A145,'Coverage Indicators - Section D'!$A$10:$A$46,0))&lt;&gt;0,INDEX('Coverage Indicators - Section D'!R$10:R$46,MATCH('Print View'!$A145,'Coverage Indicators - Section D'!$A$10:$A$46,0)),""),"")</f>
        <v/>
      </c>
      <c r="K145" s="603" t="str">
        <f>IFERROR(IF(INDEX('Coverage Indicators - Section D'!S$10:S$46,MATCH('Print View'!$A145,'Coverage Indicators - Section D'!$A$10:$A$46,0))&lt;&gt;0,INDEX('Coverage Indicators - Section D'!S$10:S$46,MATCH('Print View'!$A145,'Coverage Indicators - Section D'!$A$10:$A$46,0)),""),"")</f>
        <v/>
      </c>
      <c r="L145" s="273" t="str">
        <f>IFERROR(IF(INDEX('Coverage Indicators - Section D'!T$10:T$46,MATCH('Print View'!$A145,'Coverage Indicators - Section D'!$A$10:$A$46,0))&lt;&gt;0,INDEX('Coverage Indicators - Section D'!T$10:T$46,MATCH('Print View'!$A145,'Coverage Indicators - Section D'!$A$10:$A$46,0)),""),"")</f>
        <v>Kyrgyzstan</v>
      </c>
      <c r="M145" s="603" t="str">
        <f>IFERROR(IF(INDEX('Coverage Indicators - Section D'!V$10:V$46,MATCH('Print View'!$A145,'Coverage Indicators - Section D'!$A$10:$A$46,0))&lt;&gt;0,INDEX('Coverage Indicators - Section D'!V$10:V$46,MATCH('Print View'!$A145,'Coverage Indicators - Section D'!$A$10:$A$46,0)),""),"")</f>
        <v>N-Non-cumulative</v>
      </c>
      <c r="N145" s="273" t="str">
        <f ca="1">IFERROR(IF(INDEX('Coverage Indicators - Section D'!E$50:E$261,MATCH('Print View'!$AR145,'Coverage Indicators - Section D'!$I$50:$I$261,0))&lt;&gt;0,INDEX('Coverage Indicators - Section D'!E$50:E$261,MATCH('Print View'!$AR145,'Coverage Indicators - Section D'!$I$50:$I$261,0)),""),"")</f>
        <v/>
      </c>
      <c r="O145" s="602">
        <f ca="1">IFERROR(IF(INDEX('Coverage Indicators - Section D'!G$50:G$261,MATCH('Print View'!$AR145,'Coverage Indicators - Section D'!$I$50:$I$261,0))&lt;&gt;0,INDEX('Coverage Indicators - Section D'!G$50:G$261,MATCH('Print View'!$AR145,'Coverage Indicators - Section D'!$I$50:$I$261,0)),""),"")</f>
        <v>0.85</v>
      </c>
      <c r="P145" s="603" t="str">
        <f ca="1">IFERROR(IF(INDEX('Coverage Indicators - Section D'!H$50:H$261,MATCH('Print View'!$AR145,'Coverage Indicators - Section D'!$I$50:$I$261,0))&lt;&gt;0,INDEX('Coverage Indicators - Section D'!H$50:H$261,MATCH('Print View'!$AR145,'Coverage Indicators - Section D'!$I$50:$I$261,0)),""),"")</f>
        <v/>
      </c>
      <c r="Q145" s="273" t="str">
        <f ca="1">IFERROR(IF(INDEX('Coverage Indicators - Section D'!E$50:E$261,MATCH('Print View'!$AS145,'Coverage Indicators - Section D'!$I$50:$I$261,0))&lt;&gt;0,INDEX('Coverage Indicators - Section D'!E$50:E$261,MATCH('Print View'!$AS145,'Coverage Indicators - Section D'!$I$50:$I$261,0)),""),"")</f>
        <v/>
      </c>
      <c r="R145" s="602">
        <f ca="1">IFERROR(IF(INDEX('Coverage Indicators - Section D'!G$50:G$261,MATCH('Print View'!$AS145,'Coverage Indicators - Section D'!$I$50:$I$261,0))&lt;&gt;0,INDEX('Coverage Indicators - Section D'!G$50:G$261,MATCH('Print View'!$AS145,'Coverage Indicators - Section D'!$I$50:$I$261,0)),""),"")</f>
        <v>0.85</v>
      </c>
      <c r="S145" s="603" t="str">
        <f ca="1">IFERROR(IF(INDEX('Coverage Indicators - Section D'!H$50:H$261,MATCH('Print View'!$AS145,'Coverage Indicators - Section D'!$I$50:$I$261,0))&lt;&gt;0,INDEX('Coverage Indicators - Section D'!H$50:H$261,MATCH('Print View'!$AS145,'Coverage Indicators - Section D'!$I$50:$I$261,0)),""),"")</f>
        <v/>
      </c>
      <c r="T145" s="273" t="str">
        <f ca="1">IFERROR(IF(INDEX('Coverage Indicators - Section D'!E$50:E$261,MATCH('Print View'!$AT145,'Coverage Indicators - Section D'!$I$50:$I$261,0))&lt;&gt;0,INDEX('Coverage Indicators - Section D'!E$50:E$261,MATCH('Print View'!$AT145,'Coverage Indicators - Section D'!$I$50:$I$261,0)),""),"")</f>
        <v/>
      </c>
      <c r="U145" s="602">
        <f ca="1">IFERROR(IF(INDEX('Coverage Indicators - Section D'!G$50:G$261,MATCH('Print View'!$AT145,'Coverage Indicators - Section D'!$I$50:$I$261,0))&lt;&gt;0,INDEX('Coverage Indicators - Section D'!G$50:G$261,MATCH('Print View'!$AT145,'Coverage Indicators - Section D'!$I$50:$I$261,0)),""),"")</f>
        <v>0.85</v>
      </c>
      <c r="V145" s="603" t="str">
        <f ca="1">IFERROR(IF(INDEX('Coverage Indicators - Section D'!H$50:H$261,MATCH('Print View'!$AT145,'Coverage Indicators - Section D'!$I$50:$I$261,0))&lt;&gt;0,INDEX('Coverage Indicators - Section D'!H$50:H$261,MATCH('Print View'!$AT145,'Coverage Indicators - Section D'!$I$50:$I$261,0)),""),"")</f>
        <v/>
      </c>
      <c r="W145" s="273" t="str">
        <f ca="1">IFERROR(IF(INDEX('Coverage Indicators - Section D'!E$50:E$261,MATCH('Print View'!$AU145,'Coverage Indicators - Section D'!$I$50:$I$261,0))&lt;&gt;0,INDEX('Coverage Indicators - Section D'!E$50:E$261,MATCH('Print View'!$AU145,'Coverage Indicators - Section D'!$I$50:$I$261,0)),""),"")</f>
        <v/>
      </c>
      <c r="X145" s="602">
        <f ca="1">IFERROR(IF(INDEX('Coverage Indicators - Section D'!G$50:G$261,MATCH('Print View'!$AU145,'Coverage Indicators - Section D'!$I$50:$I$261,0))&lt;&gt;0,INDEX('Coverage Indicators - Section D'!G$50:G$261,MATCH('Print View'!$AU145,'Coverage Indicators - Section D'!$I$50:$I$261,0)),""),"")</f>
        <v>0.85</v>
      </c>
      <c r="Y145" s="603" t="str">
        <f ca="1">IFERROR(IF(INDEX('Coverage Indicators - Section D'!H$50:H$261,MATCH('Print View'!$AU145,'Coverage Indicators - Section D'!$I$50:$I$261,0))&lt;&gt;0,INDEX('Coverage Indicators - Section D'!H$50:H$261,MATCH('Print View'!$AU145,'Coverage Indicators - Section D'!$I$50:$I$261,0)),""),"")</f>
        <v/>
      </c>
      <c r="Z145" s="273" t="str">
        <f ca="1">IFERROR(IF(INDEX('Coverage Indicators - Section D'!E$50:E$261,MATCH('Print View'!$AV145,'Coverage Indicators - Section D'!$I$50:$I$261,0))&lt;&gt;0,INDEX('Coverage Indicators - Section D'!E$50:E$261,MATCH('Print View'!$AV145,'Coverage Indicators - Section D'!$I$50:$I$261,0)),""),"")</f>
        <v/>
      </c>
      <c r="AA145" s="602">
        <f ca="1">IFERROR(IF(INDEX('Coverage Indicators - Section D'!G$50:G$261,MATCH('Print View'!$AV145,'Coverage Indicators - Section D'!$I$50:$I$261,0))&lt;&gt;0,INDEX('Coverage Indicators - Section D'!G$50:G$261,MATCH('Print View'!$AV145,'Coverage Indicators - Section D'!$I$50:$I$261,0)),""),"")</f>
        <v>0.85</v>
      </c>
      <c r="AB145" s="603" t="str">
        <f ca="1">IFERROR(IF(INDEX('Coverage Indicators - Section D'!H$50:H$261,MATCH('Print View'!$AV145,'Coverage Indicators - Section D'!$I$50:$I$261,0))&lt;&gt;0,INDEX('Coverage Indicators - Section D'!H$50:H$261,MATCH('Print View'!$AV145,'Coverage Indicators - Section D'!$I$50:$I$261,0)),""),"")</f>
        <v/>
      </c>
      <c r="AC145" s="273" t="str">
        <f ca="1">IFERROR(IF(INDEX('Coverage Indicators - Section D'!E$50:E$261,MATCH('Print View'!$AW145,'Coverage Indicators - Section D'!$I$50:$I$261,0))&lt;&gt;0,INDEX('Coverage Indicators - Section D'!E$50:E$261,MATCH('Print View'!$AW145,'Coverage Indicators - Section D'!$I$50:$I$261,0)),""),"")</f>
        <v/>
      </c>
      <c r="AD145" s="602" t="str">
        <f ca="1">IFERROR(IF(INDEX('Coverage Indicators - Section D'!G$50:G$261,MATCH('Print View'!$AW145,'Coverage Indicators - Section D'!$I$50:$I$261,0))&lt;&gt;0,INDEX('Coverage Indicators - Section D'!G$50:G$261,MATCH('Print View'!$AW145,'Coverage Indicators - Section D'!$I$50:$I$261,0)),""),"")</f>
        <v/>
      </c>
      <c r="AE145" s="603" t="str">
        <f ca="1">IFERROR(IF(INDEX('Coverage Indicators - Section D'!H$50:H$261,MATCH('Print View'!$AW145,'Coverage Indicators - Section D'!$I$50:$I$261,0))&lt;&gt;0,INDEX('Coverage Indicators - Section D'!H$50:H$261,MATCH('Print View'!$AW145,'Coverage Indicators - Section D'!$I$50:$I$261,0)),""),"")</f>
        <v/>
      </c>
      <c r="AF145" s="273" t="str">
        <f ca="1">IFERROR(IF(INDEX('Coverage Indicators - Section D'!E$50:E$261,MATCH('Print View'!$AX145,'Coverage Indicators - Section D'!$I$50:$I$261,0))&lt;&gt;0,INDEX('Coverage Indicators - Section D'!E$50:E$261,MATCH('Print View'!$AX145,'Coverage Indicators - Section D'!$I$50:$I$261,0)),""),"")</f>
        <v/>
      </c>
      <c r="AG145" s="602" t="str">
        <f ca="1">IFERROR(IF(INDEX('Coverage Indicators - Section D'!G$50:G$261,MATCH('Print View'!$AX145,'Coverage Indicators - Section D'!$I$50:$I$261,0))&lt;&gt;0,INDEX('Coverage Indicators - Section D'!G$50:G$261,MATCH('Print View'!$AX145,'Coverage Indicators - Section D'!$I$50:$I$261,0)),""),"")</f>
        <v/>
      </c>
      <c r="AH145" s="603" t="str">
        <f ca="1">IFERROR(IF(INDEX('Coverage Indicators - Section D'!H$50:H$261,MATCH('Print View'!$AX145,'Coverage Indicators - Section D'!$I$50:$I$261,0))&lt;&gt;0,INDEX('Coverage Indicators - Section D'!H$50:H$261,MATCH('Print View'!$AX145,'Coverage Indicators - Section D'!$I$50:$I$261,0)),""),"")</f>
        <v/>
      </c>
      <c r="AI145" s="273" t="str">
        <f ca="1">IFERROR(IF(INDEX('Coverage Indicators - Section D'!E$50:E$261,MATCH('Print View'!$AY145,'Coverage Indicators - Section D'!$I$50:$I$261,0))&lt;&gt;0,INDEX('Coverage Indicators - Section D'!E$50:E$261,MATCH('Print View'!$AY145,'Coverage Indicators - Section D'!$I$50:$I$261,0)),""),"")</f>
        <v/>
      </c>
      <c r="AJ145" s="602" t="str">
        <f ca="1">IFERROR(IF(INDEX('Coverage Indicators - Section D'!G$50:G$261,MATCH('Print View'!$AY145,'Coverage Indicators - Section D'!$I$50:$I$261,0))&lt;&gt;0,INDEX('Coverage Indicators - Section D'!G$50:G$261,MATCH('Print View'!$AY145,'Coverage Indicators - Section D'!$I$50:$I$261,0)),""),"")</f>
        <v/>
      </c>
      <c r="AK145" s="603" t="str">
        <f ca="1">IFERROR(IF(INDEX('Coverage Indicators - Section D'!H$50:H$261,MATCH('Print View'!$AY145,'Coverage Indicators - Section D'!$I$50:$I$261,0))&lt;&gt;0,INDEX('Coverage Indicators - Section D'!H$50:H$261,MATCH('Print View'!$AY145,'Coverage Indicators - Section D'!$I$50:$I$261,0)),""),"")</f>
        <v/>
      </c>
      <c r="AL145" s="323"/>
      <c r="AM145" s="695" t="str">
        <f>IFERROR(IF(INDEX('Coverage Indicators - Section D'!W$10:W$46,MATCH('Print View'!$A145,'Coverage Indicators - Section D'!$A$10:$A$46,0))&lt;&gt;0,INDEX('Coverage Indicators - Section D'!W$10:W$46,MATCH('Print View'!$A145,'Coverage Indicators - Section D'!$A$10:$A$46,0)),""),"")</f>
        <v>Numeraor: Number of all forms of TB cases (i.e. bacteriologically confirmed plus clinically diagnosed) in a specified period who subsequently were successfully treated (sum of WHO outcome categories "cured” plus "treatment completed”) Denominator: Total number of all forms of TB cases (bacteriologically confirmed plus clinically dignosed) registered for treatment in the same period (ТВ-08). 02.2019 - Q 2-3 for 2017, 08.2019 - Q 4  2017 and Q1 2018;  02.2020 - Q 2-3 2018, 08.2020 - Q4 2018 and Q1 2019.</v>
      </c>
      <c r="AN145" s="310"/>
      <c r="AO145" s="587"/>
      <c r="AP145" s="588"/>
      <c r="AQ145" s="588"/>
      <c r="AR145" s="610" t="str">
        <f t="shared" ref="AR145" ca="1" si="236">CONCATENATE($A145,N$117)</f>
        <v>141-Jul-18 to 31-Dec-18</v>
      </c>
      <c r="AS145" s="608" t="str">
        <f t="shared" ref="AS145" ca="1" si="237">CONCATENATE($A145,Q$117)</f>
        <v>141-Jan-19 to 30-Jun-19</v>
      </c>
      <c r="AT145" s="608" t="str">
        <f t="shared" ref="AT145" ca="1" si="238">CONCATENATE($A145,T$117)</f>
        <v>141-Jul-19 to 31-Dec-19</v>
      </c>
      <c r="AU145" s="608" t="str">
        <f t="shared" ref="AU145" ca="1" si="239">CONCATENATE($A145,W$117)</f>
        <v>141-Jan-20 to 30-Jun-20</v>
      </c>
      <c r="AV145" s="608" t="str">
        <f t="shared" ref="AV145" ca="1" si="240">CONCATENATE($A145,Z$117)</f>
        <v>141-Jul-20 to 31-Dec-20</v>
      </c>
      <c r="AW145" s="608" t="str">
        <f t="shared" ref="AW145" ca="1" si="241">CONCATENATE($A145,AC$117)</f>
        <v>141-Jan-21 to 30-Jun-21</v>
      </c>
      <c r="AX145" s="608" t="str">
        <f t="shared" ref="AX145" si="242">CONCATENATE($A145,AF$117)</f>
        <v xml:space="preserve">14 to </v>
      </c>
      <c r="AY145" s="608" t="str">
        <f t="shared" ref="AY145" si="243">CONCATENATE($A145,AI$117)</f>
        <v xml:space="preserve">14 to </v>
      </c>
      <c r="AZ145" s="343"/>
      <c r="BA145" s="343"/>
    </row>
    <row r="146" spans="1:53" s="228" customFormat="1" ht="28.5" x14ac:dyDescent="0.25">
      <c r="A146" s="696"/>
      <c r="B146" s="603"/>
      <c r="C146" s="603"/>
      <c r="D146" s="603"/>
      <c r="E146" s="274" t="str">
        <f>IFERROR(IF(INDEX('Coverage Indicators - Section D'!F$10:F$46,MATCH('Print View'!$A145,'Coverage Indicators - Section D'!$A$10:$A$46,0))&lt;&gt;0,INDEX('Coverage Indicators - Section D'!F$10:F$46,MATCH('Print View'!$A145,'Coverage Indicators - Section D'!$A$10:$A$46,0)),""),"")</f>
        <v/>
      </c>
      <c r="F146" s="602"/>
      <c r="G146" s="602"/>
      <c r="H146" s="603"/>
      <c r="I146" s="603"/>
      <c r="J146" s="603"/>
      <c r="K146" s="603"/>
      <c r="L146" s="274" t="str">
        <f>IFERROR(IF(INDEX('Coverage Indicators - Section D'!U$10:U$46,MATCH('Print View'!$A145,'Coverage Indicators - Section D'!$A$10:$A$46,0))&lt;&gt;0,INDEX('Coverage Indicators - Section D'!U$10:U$46,MATCH('Print View'!$A145,'Coverage Indicators - Section D'!$A$10:$A$46,0)),""),"")</f>
        <v>National</v>
      </c>
      <c r="M146" s="603"/>
      <c r="N146" s="274" t="str">
        <f ca="1">IFERROR(IF(INDEX('Coverage Indicators - Section D'!F$50:F$261,MATCH('Print View'!$AR145,'Coverage Indicators - Section D'!$I$50:$I$261,0))&lt;&gt;0,INDEX('Coverage Indicators - Section D'!F$50:F$261,MATCH('Print View'!$AR145,'Coverage Indicators - Section D'!$I$50:$I$261,0)),""),"")</f>
        <v/>
      </c>
      <c r="O146" s="602"/>
      <c r="P146" s="603"/>
      <c r="Q146" s="274" t="str">
        <f ca="1">IFERROR(IF(INDEX('Coverage Indicators - Section D'!F$50:F$261,MATCH('Print View'!$AS145,'Coverage Indicators - Section D'!$I$50:$I$261,0))&lt;&gt;0,INDEX('Coverage Indicators - Section D'!F$50:F$261,MATCH('Print View'!$AS145,'Coverage Indicators - Section D'!$I$50:$I$261,0)),""),"")</f>
        <v/>
      </c>
      <c r="R146" s="602"/>
      <c r="S146" s="603"/>
      <c r="T146" s="274" t="str">
        <f ca="1">IFERROR(IF(INDEX('Coverage Indicators - Section D'!F$50:F$261,MATCH('Print View'!$AT145,'Coverage Indicators - Section D'!$I$50:$I$261,0))&lt;&gt;0,INDEX('Coverage Indicators - Section D'!F$50:F$261,MATCH('Print View'!$AT145,'Coverage Indicators - Section D'!$I$50:$I$261,0)),""),"")</f>
        <v/>
      </c>
      <c r="U146" s="602"/>
      <c r="V146" s="603"/>
      <c r="W146" s="274" t="str">
        <f ca="1">IFERROR(IF(INDEX('Coverage Indicators - Section D'!F$50:F$261,MATCH('Print View'!$AU145,'Coverage Indicators - Section D'!$I$50:$I$261,0))&lt;&gt;0,INDEX('Coverage Indicators - Section D'!F$50:F$261,MATCH('Print View'!$AU145,'Coverage Indicators - Section D'!$I$50:$I$261,0)),""),"")</f>
        <v/>
      </c>
      <c r="X146" s="602"/>
      <c r="Y146" s="603"/>
      <c r="Z146" s="274" t="str">
        <f ca="1">IFERROR(IF(INDEX('Coverage Indicators - Section D'!F$50:F$261,MATCH('Print View'!$AV145,'Coverage Indicators - Section D'!$I$50:$I$261,0))&lt;&gt;0,INDEX('Coverage Indicators - Section D'!F$50:F$261,MATCH('Print View'!$AV145,'Coverage Indicators - Section D'!$I$50:$I$261,0)),""),"")</f>
        <v/>
      </c>
      <c r="AA146" s="602"/>
      <c r="AB146" s="603"/>
      <c r="AC146" s="274" t="str">
        <f ca="1">IFERROR(IF(INDEX('Coverage Indicators - Section D'!F$50:F$261,MATCH('Print View'!$AW145,'Coverage Indicators - Section D'!$I$50:$I$261,0))&lt;&gt;0,INDEX('Coverage Indicators - Section D'!F$50:F$261,MATCH('Print View'!$AW145,'Coverage Indicators - Section D'!$I$50:$I$261,0)),""),"")</f>
        <v/>
      </c>
      <c r="AD146" s="602"/>
      <c r="AE146" s="603"/>
      <c r="AF146" s="274" t="str">
        <f ca="1">IFERROR(IF(INDEX('Coverage Indicators - Section D'!F$50:F$261,MATCH('Print View'!$AX145,'Coverage Indicators - Section D'!$I$50:$I$261,0))&lt;&gt;0,INDEX('Coverage Indicators - Section D'!F$50:F$261,MATCH('Print View'!$AX145,'Coverage Indicators - Section D'!$I$50:$I$261,0)),""),"")</f>
        <v/>
      </c>
      <c r="AG146" s="602"/>
      <c r="AH146" s="603"/>
      <c r="AI146" s="274" t="str">
        <f ca="1">IFERROR(IF(INDEX('Coverage Indicators - Section D'!F$50:F$261,MATCH('Print View'!$AY145,'Coverage Indicators - Section D'!$I$50:$I$261,0))&lt;&gt;0,INDEX('Coverage Indicators - Section D'!F$50:F$261,MATCH('Print View'!$AY145,'Coverage Indicators - Section D'!$I$50:$I$261,0)),""),"")</f>
        <v/>
      </c>
      <c r="AJ146" s="602"/>
      <c r="AK146" s="603"/>
      <c r="AL146" s="323"/>
      <c r="AM146" s="695"/>
      <c r="AN146" s="310"/>
      <c r="AO146" s="587"/>
      <c r="AP146" s="588"/>
      <c r="AQ146" s="588"/>
      <c r="AR146" s="610"/>
      <c r="AS146" s="608"/>
      <c r="AT146" s="608"/>
      <c r="AU146" s="608"/>
      <c r="AV146" s="608"/>
      <c r="AW146" s="608"/>
      <c r="AX146" s="608"/>
      <c r="AY146" s="608"/>
      <c r="AZ146" s="343"/>
      <c r="BA146" s="343"/>
    </row>
    <row r="147" spans="1:53" s="228" customFormat="1" ht="28.5" x14ac:dyDescent="0.25">
      <c r="A147" s="693">
        <v>15</v>
      </c>
      <c r="B147" s="601" t="str">
        <f>IFERROR(IF(INDEX('Coverage Indicators - Section D'!B$10:B$46,MATCH('Print View'!$A147,'Coverage Indicators - Section D'!$A$10:$A$46,0))&lt;&gt;0,INDEX('Coverage Indicators - Section D'!B$10:B$46,MATCH('Print View'!$A147,'Coverage Indicators - Section D'!$A$10:$A$46,0)),""),"")</f>
        <v>MDR-TB</v>
      </c>
      <c r="C147" s="601" t="str">
        <f>IFERROR(IF(INDEX('Coverage Indicators - Section D'!C$10:C$46,MATCH('Print View'!$A147,'Coverage Indicators - Section D'!$A$10:$A$46,0))&lt;&gt;0,INDEX('Coverage Indicators - Section D'!C$10:C$46,MATCH('Print View'!$A147,'Coverage Indicators - Section D'!$A$10:$A$46,0)),""),"")</f>
        <v>MDR TB-2(M): Number of TB cases with RR-TB and/or MDR-TB notified</v>
      </c>
      <c r="D147" s="601" t="str">
        <f>IFERROR(IF(INDEX('Coverage Indicators - Section D'!D$10:D$46,MATCH('Print View'!$A147,'Coverage Indicators - Section D'!$A$10:$A$46,0))&lt;&gt;0,INDEX('Coverage Indicators - Section D'!D$10:D$46,MATCH('Print View'!$A147,'Coverage Indicators - Section D'!$A$10:$A$46,0)),""),"")</f>
        <v/>
      </c>
      <c r="E147" s="252">
        <f>IFERROR(IF(INDEX('Coverage Indicators - Section D'!E$10:E$46,MATCH('Print View'!$A147,'Coverage Indicators - Section D'!$A$10:$A$46,0))&lt;&gt;0,INDEX('Coverage Indicators - Section D'!E$10:E$46,MATCH('Print View'!$A147,'Coverage Indicators - Section D'!$A$10:$A$46,0)),""),"")</f>
        <v>1236</v>
      </c>
      <c r="F147" s="600" t="str">
        <f>IFERROR(IF(INDEX('Coverage Indicators - Section D'!G$10:G$46,MATCH('Print View'!$A147,'Coverage Indicators - Section D'!$A$10:$A$46,0))&lt;&gt;0,INDEX('Coverage Indicators - Section D'!G$10:G$46,MATCH('Print View'!$A147,'Coverage Indicators - Section D'!$A$10:$A$46,0)),""),"")</f>
        <v/>
      </c>
      <c r="G147" s="600" t="str">
        <f>IFERROR(IF(INDEX('Coverage Indicators - Section D'!H$10:H$46,MATCH('Print View'!$A147,'Coverage Indicators - Section D'!$A$10:$A$46,0))&lt;&gt;0,INDEX('Coverage Indicators - Section D'!H$10:H$46,MATCH('Print View'!$A147,'Coverage Indicators - Section D'!$A$10:$A$46,0)),""),"")</f>
        <v>2016</v>
      </c>
      <c r="H147" s="601" t="str">
        <f>IFERROR(IF(INDEX('Coverage Indicators - Section D'!P$10:P$46,MATCH('Print View'!$A147,'Coverage Indicators - Section D'!$A$10:$A$46,0))&lt;&gt;0,INDEX('Coverage Indicators - Section D'!P$10:P$46,MATCH('Print View'!$A147,'Coverage Indicators - Section D'!$A$10:$A$46,0)),""),"")</f>
        <v>'National TB report</v>
      </c>
      <c r="I147" s="601" t="str">
        <f>IFERROR(IF(INDEX('Coverage Indicators - Section D'!Q$10:Q$46,MATCH('Print View'!$A147,'Coverage Indicators - Section D'!$A$10:$A$46,0))&lt;&gt;0,INDEX('Coverage Indicators - Section D'!Q$10:Q$46,MATCH('Print View'!$A147,'Coverage Indicators - Section D'!$A$10:$A$46,0)),""),"")</f>
        <v>Age,Gender</v>
      </c>
      <c r="J147" s="601" t="str">
        <f>IFERROR(IF(INDEX('Coverage Indicators - Section D'!R$10:R$46,MATCH('Print View'!$A147,'Coverage Indicators - Section D'!$A$10:$A$46,0))&lt;&gt;0,INDEX('Coverage Indicators - Section D'!R$10:R$46,MATCH('Print View'!$A147,'Coverage Indicators - Section D'!$A$10:$A$46,0)),""),"")</f>
        <v/>
      </c>
      <c r="K147" s="601" t="str">
        <f>IFERROR(IF(INDEX('Coverage Indicators - Section D'!S$10:S$46,MATCH('Print View'!$A147,'Coverage Indicators - Section D'!$A$10:$A$46,0))&lt;&gt;0,INDEX('Coverage Indicators - Section D'!S$10:S$46,MATCH('Print View'!$A147,'Coverage Indicators - Section D'!$A$10:$A$46,0)),""),"")</f>
        <v/>
      </c>
      <c r="L147" s="252" t="str">
        <f>IFERROR(IF(INDEX('Coverage Indicators - Section D'!T$10:T$46,MATCH('Print View'!$A147,'Coverage Indicators - Section D'!$A$10:$A$46,0))&lt;&gt;0,INDEX('Coverage Indicators - Section D'!T$10:T$46,MATCH('Print View'!$A147,'Coverage Indicators - Section D'!$A$10:$A$46,0)),""),"")</f>
        <v>Kyrgyzstan</v>
      </c>
      <c r="M147" s="601" t="str">
        <f>IFERROR(IF(INDEX('Coverage Indicators - Section D'!V$10:V$46,MATCH('Print View'!$A147,'Coverage Indicators - Section D'!$A$10:$A$46,0))&lt;&gt;0,INDEX('Coverage Indicators - Section D'!V$10:V$46,MATCH('Print View'!$A147,'Coverage Indicators - Section D'!$A$10:$A$46,0)),""),"")</f>
        <v>N-Non-cumulative</v>
      </c>
      <c r="N147" s="252">
        <f ca="1">IFERROR(IF(INDEX('Coverage Indicators - Section D'!E$50:E$261,MATCH('Print View'!$AR147,'Coverage Indicators - Section D'!$I$50:$I$261,0))&lt;&gt;0,INDEX('Coverage Indicators - Section D'!E$50:E$261,MATCH('Print View'!$AR147,'Coverage Indicators - Section D'!$I$50:$I$261,0)),""),"")</f>
        <v>700</v>
      </c>
      <c r="O147" s="600" t="str">
        <f ca="1">IFERROR(IF(INDEX('Coverage Indicators - Section D'!G$50:G$261,MATCH('Print View'!$AR147,'Coverage Indicators - Section D'!$I$50:$I$261,0))&lt;&gt;0,INDEX('Coverage Indicators - Section D'!G$50:G$261,MATCH('Print View'!$AR147,'Coverage Indicators - Section D'!$I$50:$I$261,0)),""),"")</f>
        <v/>
      </c>
      <c r="P147" s="601" t="str">
        <f ca="1">IFERROR(IF(INDEX('Coverage Indicators - Section D'!H$50:H$261,MATCH('Print View'!$AR147,'Coverage Indicators - Section D'!$I$50:$I$261,0))&lt;&gt;0,INDEX('Coverage Indicators - Section D'!H$50:H$261,MATCH('Print View'!$AR147,'Coverage Indicators - Section D'!$I$50:$I$261,0)),""),"")</f>
        <v/>
      </c>
      <c r="Q147" s="252">
        <f ca="1">IFERROR(IF(INDEX('Coverage Indicators - Section D'!E$50:E$261,MATCH('Print View'!$AS147,'Coverage Indicators - Section D'!$I$50:$I$261,0))&lt;&gt;0,INDEX('Coverage Indicators - Section D'!E$50:E$261,MATCH('Print View'!$AS147,'Coverage Indicators - Section D'!$I$50:$I$261,0)),""),"")</f>
        <v>720</v>
      </c>
      <c r="R147" s="600" t="str">
        <f ca="1">IFERROR(IF(INDEX('Coverage Indicators - Section D'!G$50:G$261,MATCH('Print View'!$AS147,'Coverage Indicators - Section D'!$I$50:$I$261,0))&lt;&gt;0,INDEX('Coverage Indicators - Section D'!G$50:G$261,MATCH('Print View'!$AS147,'Coverage Indicators - Section D'!$I$50:$I$261,0)),""),"")</f>
        <v/>
      </c>
      <c r="S147" s="601" t="str">
        <f ca="1">IFERROR(IF(INDEX('Coverage Indicators - Section D'!H$50:H$261,MATCH('Print View'!$AS147,'Coverage Indicators - Section D'!$I$50:$I$261,0))&lt;&gt;0,INDEX('Coverage Indicators - Section D'!H$50:H$261,MATCH('Print View'!$AS147,'Coverage Indicators - Section D'!$I$50:$I$261,0)),""),"")</f>
        <v/>
      </c>
      <c r="T147" s="252">
        <f ca="1">IFERROR(IF(INDEX('Coverage Indicators - Section D'!E$50:E$261,MATCH('Print View'!$AT147,'Coverage Indicators - Section D'!$I$50:$I$261,0))&lt;&gt;0,INDEX('Coverage Indicators - Section D'!E$50:E$261,MATCH('Print View'!$AT147,'Coverage Indicators - Section D'!$I$50:$I$261,0)),""),"")</f>
        <v>720</v>
      </c>
      <c r="U147" s="600" t="str">
        <f ca="1">IFERROR(IF(INDEX('Coverage Indicators - Section D'!G$50:G$261,MATCH('Print View'!$AT147,'Coverage Indicators - Section D'!$I$50:$I$261,0))&lt;&gt;0,INDEX('Coverage Indicators - Section D'!G$50:G$261,MATCH('Print View'!$AT147,'Coverage Indicators - Section D'!$I$50:$I$261,0)),""),"")</f>
        <v/>
      </c>
      <c r="V147" s="601" t="str">
        <f ca="1">IFERROR(IF(INDEX('Coverage Indicators - Section D'!H$50:H$261,MATCH('Print View'!$AT147,'Coverage Indicators - Section D'!$I$50:$I$261,0))&lt;&gt;0,INDEX('Coverage Indicators - Section D'!H$50:H$261,MATCH('Print View'!$AT147,'Coverage Indicators - Section D'!$I$50:$I$261,0)),""),"")</f>
        <v/>
      </c>
      <c r="W147" s="252">
        <f ca="1">IFERROR(IF(INDEX('Coverage Indicators - Section D'!E$50:E$261,MATCH('Print View'!$AU147,'Coverage Indicators - Section D'!$I$50:$I$261,0))&lt;&gt;0,INDEX('Coverage Indicators - Section D'!E$50:E$261,MATCH('Print View'!$AU147,'Coverage Indicators - Section D'!$I$50:$I$261,0)),""),"")</f>
        <v>740</v>
      </c>
      <c r="X147" s="600" t="str">
        <f ca="1">IFERROR(IF(INDEX('Coverage Indicators - Section D'!G$50:G$261,MATCH('Print View'!$AU147,'Coverage Indicators - Section D'!$I$50:$I$261,0))&lt;&gt;0,INDEX('Coverage Indicators - Section D'!G$50:G$261,MATCH('Print View'!$AU147,'Coverage Indicators - Section D'!$I$50:$I$261,0)),""),"")</f>
        <v/>
      </c>
      <c r="Y147" s="601" t="str">
        <f ca="1">IFERROR(IF(INDEX('Coverage Indicators - Section D'!H$50:H$261,MATCH('Print View'!$AU147,'Coverage Indicators - Section D'!$I$50:$I$261,0))&lt;&gt;0,INDEX('Coverage Indicators - Section D'!H$50:H$261,MATCH('Print View'!$AU147,'Coverage Indicators - Section D'!$I$50:$I$261,0)),""),"")</f>
        <v/>
      </c>
      <c r="Z147" s="252">
        <f ca="1">IFERROR(IF(INDEX('Coverage Indicators - Section D'!E$50:E$261,MATCH('Print View'!$AV147,'Coverage Indicators - Section D'!$I$50:$I$261,0))&lt;&gt;0,INDEX('Coverage Indicators - Section D'!E$50:E$261,MATCH('Print View'!$AV147,'Coverage Indicators - Section D'!$I$50:$I$261,0)),""),"")</f>
        <v>740</v>
      </c>
      <c r="AA147" s="600" t="str">
        <f ca="1">IFERROR(IF(INDEX('Coverage Indicators - Section D'!G$50:G$261,MATCH('Print View'!$AV147,'Coverage Indicators - Section D'!$I$50:$I$261,0))&lt;&gt;0,INDEX('Coverage Indicators - Section D'!G$50:G$261,MATCH('Print View'!$AV147,'Coverage Indicators - Section D'!$I$50:$I$261,0)),""),"")</f>
        <v/>
      </c>
      <c r="AB147" s="601" t="str">
        <f ca="1">IFERROR(IF(INDEX('Coverage Indicators - Section D'!H$50:H$261,MATCH('Print View'!$AV147,'Coverage Indicators - Section D'!$I$50:$I$261,0))&lt;&gt;0,INDEX('Coverage Indicators - Section D'!H$50:H$261,MATCH('Print View'!$AV147,'Coverage Indicators - Section D'!$I$50:$I$261,0)),""),"")</f>
        <v/>
      </c>
      <c r="AC147" s="252" t="str">
        <f ca="1">IFERROR(IF(INDEX('Coverage Indicators - Section D'!E$50:E$261,MATCH('Print View'!$AW147,'Coverage Indicators - Section D'!$I$50:$I$261,0))&lt;&gt;0,INDEX('Coverage Indicators - Section D'!E$50:E$261,MATCH('Print View'!$AW147,'Coverage Indicators - Section D'!$I$50:$I$261,0)),""),"")</f>
        <v/>
      </c>
      <c r="AD147" s="600" t="str">
        <f ca="1">IFERROR(IF(INDEX('Coverage Indicators - Section D'!G$50:G$261,MATCH('Print View'!$AW147,'Coverage Indicators - Section D'!$I$50:$I$261,0))&lt;&gt;0,INDEX('Coverage Indicators - Section D'!G$50:G$261,MATCH('Print View'!$AW147,'Coverage Indicators - Section D'!$I$50:$I$261,0)),""),"")</f>
        <v/>
      </c>
      <c r="AE147" s="601" t="str">
        <f ca="1">IFERROR(IF(INDEX('Coverage Indicators - Section D'!H$50:H$261,MATCH('Print View'!$AW147,'Coverage Indicators - Section D'!$I$50:$I$261,0))&lt;&gt;0,INDEX('Coverage Indicators - Section D'!H$50:H$261,MATCH('Print View'!$AW147,'Coverage Indicators - Section D'!$I$50:$I$261,0)),""),"")</f>
        <v/>
      </c>
      <c r="AF147" s="252" t="str">
        <f ca="1">IFERROR(IF(INDEX('Coverage Indicators - Section D'!E$50:E$261,MATCH('Print View'!$AX147,'Coverage Indicators - Section D'!$I$50:$I$261,0))&lt;&gt;0,INDEX('Coverage Indicators - Section D'!E$50:E$261,MATCH('Print View'!$AX147,'Coverage Indicators - Section D'!$I$50:$I$261,0)),""),"")</f>
        <v/>
      </c>
      <c r="AG147" s="600" t="str">
        <f ca="1">IFERROR(IF(INDEX('Coverage Indicators - Section D'!G$50:G$261,MATCH('Print View'!$AX147,'Coverage Indicators - Section D'!$I$50:$I$261,0))&lt;&gt;0,INDEX('Coverage Indicators - Section D'!G$50:G$261,MATCH('Print View'!$AX147,'Coverage Indicators - Section D'!$I$50:$I$261,0)),""),"")</f>
        <v/>
      </c>
      <c r="AH147" s="601" t="str">
        <f ca="1">IFERROR(IF(INDEX('Coverage Indicators - Section D'!H$50:H$261,MATCH('Print View'!$AX147,'Coverage Indicators - Section D'!$I$50:$I$261,0))&lt;&gt;0,INDEX('Coverage Indicators - Section D'!H$50:H$261,MATCH('Print View'!$AX147,'Coverage Indicators - Section D'!$I$50:$I$261,0)),""),"")</f>
        <v/>
      </c>
      <c r="AI147" s="252" t="str">
        <f ca="1">IFERROR(IF(INDEX('Coverage Indicators - Section D'!E$50:E$261,MATCH('Print View'!$AY147,'Coverage Indicators - Section D'!$I$50:$I$261,0))&lt;&gt;0,INDEX('Coverage Indicators - Section D'!E$50:E$261,MATCH('Print View'!$AY147,'Coverage Indicators - Section D'!$I$50:$I$261,0)),""),"")</f>
        <v/>
      </c>
      <c r="AJ147" s="600" t="str">
        <f ca="1">IFERROR(IF(INDEX('Coverage Indicators - Section D'!G$50:G$261,MATCH('Print View'!$AY147,'Coverage Indicators - Section D'!$I$50:$I$261,0))&lt;&gt;0,INDEX('Coverage Indicators - Section D'!G$50:G$261,MATCH('Print View'!$AY147,'Coverage Indicators - Section D'!$I$50:$I$261,0)),""),"")</f>
        <v/>
      </c>
      <c r="AK147" s="601" t="str">
        <f ca="1">IFERROR(IF(INDEX('Coverage Indicators - Section D'!H$50:H$261,MATCH('Print View'!$AY147,'Coverage Indicators - Section D'!$I$50:$I$261,0))&lt;&gt;0,INDEX('Coverage Indicators - Section D'!H$50:H$261,MATCH('Print View'!$AY147,'Coverage Indicators - Section D'!$I$50:$I$261,0)),""),"")</f>
        <v/>
      </c>
      <c r="AL147" s="323"/>
      <c r="AM147" s="694" t="str">
        <f>IFERROR(IF(INDEX('Coverage Indicators - Section D'!W$10:W$46,MATCH('Print View'!$A147,'Coverage Indicators - Section D'!$A$10:$A$46,0))&lt;&gt;0,INDEX('Coverage Indicators - Section D'!W$10:W$46,MATCH('Print View'!$A147,'Coverage Indicators - Section D'!$A$10:$A$46,0)),""),"")</f>
        <v xml:space="preserve"> This indicator refers to the absolute number of bacteriologically confirmed drug resistant RR-TB, and\orMDR\XDR cases detected over the given year. The reporting tool for this indicator refers to the TB-06 form, Table 1.The reporting schedule of the indicator is as following:  August 2018- data for Q4 2017 -1Q 2018, Feb.2019- data for Q4 2017, Q1, Q2,Q3 2018. The existing in the country reporting framework does not allow the  disagregation of this indicator and is a subject of the data base, being implemented by the Project HOPE with the GF funds.</v>
      </c>
      <c r="AN147" s="310"/>
      <c r="AO147" s="589"/>
      <c r="AP147" s="590"/>
      <c r="AQ147" s="590"/>
      <c r="AR147" s="610" t="str">
        <f t="shared" ref="AR147" ca="1" si="244">CONCATENATE($A147,N$117)</f>
        <v>151-Jul-18 to 31-Dec-18</v>
      </c>
      <c r="AS147" s="608" t="str">
        <f t="shared" ref="AS147" ca="1" si="245">CONCATENATE($A147,Q$117)</f>
        <v>151-Jan-19 to 30-Jun-19</v>
      </c>
      <c r="AT147" s="608" t="str">
        <f t="shared" ref="AT147" ca="1" si="246">CONCATENATE($A147,T$117)</f>
        <v>151-Jul-19 to 31-Dec-19</v>
      </c>
      <c r="AU147" s="608" t="str">
        <f t="shared" ref="AU147" ca="1" si="247">CONCATENATE($A147,W$117)</f>
        <v>151-Jan-20 to 30-Jun-20</v>
      </c>
      <c r="AV147" s="608" t="str">
        <f t="shared" ref="AV147" ca="1" si="248">CONCATENATE($A147,Z$117)</f>
        <v>151-Jul-20 to 31-Dec-20</v>
      </c>
      <c r="AW147" s="608" t="str">
        <f t="shared" ref="AW147" ca="1" si="249">CONCATENATE($A147,AC$117)</f>
        <v>151-Jan-21 to 30-Jun-21</v>
      </c>
      <c r="AX147" s="608" t="str">
        <f t="shared" ref="AX147" si="250">CONCATENATE($A147,AF$117)</f>
        <v xml:space="preserve">15 to </v>
      </c>
      <c r="AY147" s="608" t="str">
        <f t="shared" ref="AY147" si="251">CONCATENATE($A147,AI$117)</f>
        <v xml:space="preserve">15 to </v>
      </c>
      <c r="AZ147" s="343"/>
      <c r="BA147" s="343"/>
    </row>
    <row r="148" spans="1:53" s="228" customFormat="1" ht="28.5" x14ac:dyDescent="0.25">
      <c r="A148" s="693"/>
      <c r="B148" s="601"/>
      <c r="C148" s="601"/>
      <c r="D148" s="601"/>
      <c r="E148" s="251" t="str">
        <f>IFERROR(IF(INDEX('Coverage Indicators - Section D'!F$10:F$46,MATCH('Print View'!$A147,'Coverage Indicators - Section D'!$A$10:$A$46,0))&lt;&gt;0,INDEX('Coverage Indicators - Section D'!F$10:F$46,MATCH('Print View'!$A147,'Coverage Indicators - Section D'!$A$10:$A$46,0)),""),"")</f>
        <v/>
      </c>
      <c r="F148" s="600"/>
      <c r="G148" s="600"/>
      <c r="H148" s="601"/>
      <c r="I148" s="601"/>
      <c r="J148" s="601"/>
      <c r="K148" s="601"/>
      <c r="L148" s="251" t="str">
        <f>IFERROR(IF(INDEX('Coverage Indicators - Section D'!U$10:U$46,MATCH('Print View'!$A147,'Coverage Indicators - Section D'!$A$10:$A$46,0))&lt;&gt;0,INDEX('Coverage Indicators - Section D'!U$10:U$46,MATCH('Print View'!$A147,'Coverage Indicators - Section D'!$A$10:$A$46,0)),""),"")</f>
        <v>National</v>
      </c>
      <c r="M148" s="601"/>
      <c r="N148" s="251" t="str">
        <f ca="1">IFERROR(IF(INDEX('Coverage Indicators - Section D'!F$50:F$261,MATCH('Print View'!$AR147,'Coverage Indicators - Section D'!$I$50:$I$261,0))&lt;&gt;0,INDEX('Coverage Indicators - Section D'!F$50:F$261,MATCH('Print View'!$AR147,'Coverage Indicators - Section D'!$I$50:$I$261,0)),""),"")</f>
        <v/>
      </c>
      <c r="O148" s="600"/>
      <c r="P148" s="601"/>
      <c r="Q148" s="251" t="str">
        <f ca="1">IFERROR(IF(INDEX('Coverage Indicators - Section D'!F$50:F$261,MATCH('Print View'!$AS147,'Coverage Indicators - Section D'!$I$50:$I$261,0))&lt;&gt;0,INDEX('Coverage Indicators - Section D'!F$50:F$261,MATCH('Print View'!$AS147,'Coverage Indicators - Section D'!$I$50:$I$261,0)),""),"")</f>
        <v/>
      </c>
      <c r="R148" s="600"/>
      <c r="S148" s="601"/>
      <c r="T148" s="251" t="str">
        <f ca="1">IFERROR(IF(INDEX('Coverage Indicators - Section D'!F$50:F$261,MATCH('Print View'!$AT147,'Coverage Indicators - Section D'!$I$50:$I$261,0))&lt;&gt;0,INDEX('Coverage Indicators - Section D'!F$50:F$261,MATCH('Print View'!$AT147,'Coverage Indicators - Section D'!$I$50:$I$261,0)),""),"")</f>
        <v/>
      </c>
      <c r="U148" s="600"/>
      <c r="V148" s="601"/>
      <c r="W148" s="251" t="str">
        <f ca="1">IFERROR(IF(INDEX('Coverage Indicators - Section D'!F$50:F$261,MATCH('Print View'!$AU147,'Coverage Indicators - Section D'!$I$50:$I$261,0))&lt;&gt;0,INDEX('Coverage Indicators - Section D'!F$50:F$261,MATCH('Print View'!$AU147,'Coverage Indicators - Section D'!$I$50:$I$261,0)),""),"")</f>
        <v/>
      </c>
      <c r="X148" s="600"/>
      <c r="Y148" s="601"/>
      <c r="Z148" s="251" t="str">
        <f ca="1">IFERROR(IF(INDEX('Coverage Indicators - Section D'!F$50:F$261,MATCH('Print View'!$AV147,'Coverage Indicators - Section D'!$I$50:$I$261,0))&lt;&gt;0,INDEX('Coverage Indicators - Section D'!F$50:F$261,MATCH('Print View'!$AV147,'Coverage Indicators - Section D'!$I$50:$I$261,0)),""),"")</f>
        <v/>
      </c>
      <c r="AA148" s="600"/>
      <c r="AB148" s="601"/>
      <c r="AC148" s="251" t="str">
        <f ca="1">IFERROR(IF(INDEX('Coverage Indicators - Section D'!F$50:F$261,MATCH('Print View'!$AW147,'Coverage Indicators - Section D'!$I$50:$I$261,0))&lt;&gt;0,INDEX('Coverage Indicators - Section D'!F$50:F$261,MATCH('Print View'!$AW147,'Coverage Indicators - Section D'!$I$50:$I$261,0)),""),"")</f>
        <v/>
      </c>
      <c r="AD148" s="600"/>
      <c r="AE148" s="601"/>
      <c r="AF148" s="251" t="str">
        <f ca="1">IFERROR(IF(INDEX('Coverage Indicators - Section D'!F$50:F$261,MATCH('Print View'!$AX147,'Coverage Indicators - Section D'!$I$50:$I$261,0))&lt;&gt;0,INDEX('Coverage Indicators - Section D'!F$50:F$261,MATCH('Print View'!$AX147,'Coverage Indicators - Section D'!$I$50:$I$261,0)),""),"")</f>
        <v/>
      </c>
      <c r="AG148" s="600"/>
      <c r="AH148" s="601"/>
      <c r="AI148" s="251" t="str">
        <f ca="1">IFERROR(IF(INDEX('Coverage Indicators - Section D'!F$50:F$261,MATCH('Print View'!$AY147,'Coverage Indicators - Section D'!$I$50:$I$261,0))&lt;&gt;0,INDEX('Coverage Indicators - Section D'!F$50:F$261,MATCH('Print View'!$AY147,'Coverage Indicators - Section D'!$I$50:$I$261,0)),""),"")</f>
        <v/>
      </c>
      <c r="AJ148" s="600"/>
      <c r="AK148" s="601"/>
      <c r="AL148" s="323"/>
      <c r="AM148" s="694"/>
      <c r="AN148" s="310"/>
      <c r="AO148" s="589"/>
      <c r="AP148" s="590"/>
      <c r="AQ148" s="590"/>
      <c r="AR148" s="610"/>
      <c r="AS148" s="608"/>
      <c r="AT148" s="608"/>
      <c r="AU148" s="608"/>
      <c r="AV148" s="608"/>
      <c r="AW148" s="608"/>
      <c r="AX148" s="608"/>
      <c r="AY148" s="608"/>
      <c r="AZ148" s="343"/>
      <c r="BA148" s="343"/>
    </row>
    <row r="149" spans="1:53" s="228" customFormat="1" ht="28.5" x14ac:dyDescent="0.25">
      <c r="A149" s="696">
        <v>16</v>
      </c>
      <c r="B149" s="603" t="str">
        <f>IFERROR(IF(INDEX('Coverage Indicators - Section D'!B$10:B$46,MATCH('Print View'!$A149,'Coverage Indicators - Section D'!$A$10:$A$46,0))&lt;&gt;0,INDEX('Coverage Indicators - Section D'!B$10:B$46,MATCH('Print View'!$A149,'Coverage Indicators - Section D'!$A$10:$A$46,0)),""),"")</f>
        <v>MDR-TB</v>
      </c>
      <c r="C149" s="603" t="str">
        <f>IFERROR(IF(INDEX('Coverage Indicators - Section D'!C$10:C$46,MATCH('Print View'!$A149,'Coverage Indicators - Section D'!$A$10:$A$46,0))&lt;&gt;0,INDEX('Coverage Indicators - Section D'!C$10:C$46,MATCH('Print View'!$A149,'Coverage Indicators - Section D'!$A$10:$A$46,0)),""),"")</f>
        <v>MDR TB-3(M): Number of cases with RR-TB and/or MDR-TB that began second-line treatment</v>
      </c>
      <c r="D149" s="603" t="str">
        <f>IFERROR(IF(INDEX('Coverage Indicators - Section D'!D$10:D$46,MATCH('Print View'!$A149,'Coverage Indicators - Section D'!$A$10:$A$46,0))&lt;&gt;0,INDEX('Coverage Indicators - Section D'!D$10:D$46,MATCH('Print View'!$A149,'Coverage Indicators - Section D'!$A$10:$A$46,0)),""),"")</f>
        <v/>
      </c>
      <c r="E149" s="273">
        <f>IFERROR(IF(INDEX('Coverage Indicators - Section D'!E$10:E$46,MATCH('Print View'!$A149,'Coverage Indicators - Section D'!$A$10:$A$46,0))&lt;&gt;0,INDEX('Coverage Indicators - Section D'!E$10:E$46,MATCH('Print View'!$A149,'Coverage Indicators - Section D'!$A$10:$A$46,0)),""),"")</f>
        <v>1216</v>
      </c>
      <c r="F149" s="602" t="str">
        <f>IFERROR(IF(INDEX('Coverage Indicators - Section D'!G$10:G$46,MATCH('Print View'!$A149,'Coverage Indicators - Section D'!$A$10:$A$46,0))&lt;&gt;0,INDEX('Coverage Indicators - Section D'!G$10:G$46,MATCH('Print View'!$A149,'Coverage Indicators - Section D'!$A$10:$A$46,0)),""),"")</f>
        <v/>
      </c>
      <c r="G149" s="602" t="str">
        <f>IFERROR(IF(INDEX('Coverage Indicators - Section D'!H$10:H$46,MATCH('Print View'!$A149,'Coverage Indicators - Section D'!$A$10:$A$46,0))&lt;&gt;0,INDEX('Coverage Indicators - Section D'!H$10:H$46,MATCH('Print View'!$A149,'Coverage Indicators - Section D'!$A$10:$A$46,0)),""),"")</f>
        <v>2016</v>
      </c>
      <c r="H149" s="603" t="str">
        <f>IFERROR(IF(INDEX('Coverage Indicators - Section D'!P$10:P$46,MATCH('Print View'!$A149,'Coverage Indicators - Section D'!$A$10:$A$46,0))&lt;&gt;0,INDEX('Coverage Indicators - Section D'!P$10:P$46,MATCH('Print View'!$A149,'Coverage Indicators - Section D'!$A$10:$A$46,0)),""),"")</f>
        <v>'National TB report</v>
      </c>
      <c r="I149" s="603" t="str">
        <f>IFERROR(IF(INDEX('Coverage Indicators - Section D'!Q$10:Q$46,MATCH('Print View'!$A149,'Coverage Indicators - Section D'!$A$10:$A$46,0))&lt;&gt;0,INDEX('Coverage Indicators - Section D'!Q$10:Q$46,MATCH('Print View'!$A149,'Coverage Indicators - Section D'!$A$10:$A$46,0)),""),"")</f>
        <v>TB regimen,Age,Gender</v>
      </c>
      <c r="J149" s="603" t="str">
        <f>IFERROR(IF(INDEX('Coverage Indicators - Section D'!R$10:R$46,MATCH('Print View'!$A149,'Coverage Indicators - Section D'!$A$10:$A$46,0))&lt;&gt;0,INDEX('Coverage Indicators - Section D'!R$10:R$46,MATCH('Print View'!$A149,'Coverage Indicators - Section D'!$A$10:$A$46,0)),""),"")</f>
        <v/>
      </c>
      <c r="K149" s="603" t="str">
        <f>IFERROR(IF(INDEX('Coverage Indicators - Section D'!S$10:S$46,MATCH('Print View'!$A149,'Coverage Indicators - Section D'!$A$10:$A$46,0))&lt;&gt;0,INDEX('Coverage Indicators - Section D'!S$10:S$46,MATCH('Print View'!$A149,'Coverage Indicators - Section D'!$A$10:$A$46,0)),""),"")</f>
        <v/>
      </c>
      <c r="L149" s="273" t="str">
        <f>IFERROR(IF(INDEX('Coverage Indicators - Section D'!T$10:T$46,MATCH('Print View'!$A149,'Coverage Indicators - Section D'!$A$10:$A$46,0))&lt;&gt;0,INDEX('Coverage Indicators - Section D'!T$10:T$46,MATCH('Print View'!$A149,'Coverage Indicators - Section D'!$A$10:$A$46,0)),""),"")</f>
        <v>Kyrgyzstan</v>
      </c>
      <c r="M149" s="603" t="str">
        <f>IFERROR(IF(INDEX('Coverage Indicators - Section D'!V$10:V$46,MATCH('Print View'!$A149,'Coverage Indicators - Section D'!$A$10:$A$46,0))&lt;&gt;0,INDEX('Coverage Indicators - Section D'!V$10:V$46,MATCH('Print View'!$A149,'Coverage Indicators - Section D'!$A$10:$A$46,0)),""),"")</f>
        <v>N-Non-cumulative</v>
      </c>
      <c r="N149" s="273">
        <f ca="1">IFERROR(IF(INDEX('Coverage Indicators - Section D'!E$50:E$261,MATCH('Print View'!$AR149,'Coverage Indicators - Section D'!$I$50:$I$261,0))&lt;&gt;0,INDEX('Coverage Indicators - Section D'!E$50:E$261,MATCH('Print View'!$AR149,'Coverage Indicators - Section D'!$I$50:$I$261,0)),""),"")</f>
        <v>700</v>
      </c>
      <c r="O149" s="602" t="str">
        <f ca="1">IFERROR(IF(INDEX('Coverage Indicators - Section D'!G$50:G$261,MATCH('Print View'!$AR149,'Coverage Indicators - Section D'!$I$50:$I$261,0))&lt;&gt;0,INDEX('Coverage Indicators - Section D'!G$50:G$261,MATCH('Print View'!$AR149,'Coverage Indicators - Section D'!$I$50:$I$261,0)),""),"")</f>
        <v/>
      </c>
      <c r="P149" s="603" t="str">
        <f ca="1">IFERROR(IF(INDEX('Coverage Indicators - Section D'!H$50:H$261,MATCH('Print View'!$AR149,'Coverage Indicators - Section D'!$I$50:$I$261,0))&lt;&gt;0,INDEX('Coverage Indicators - Section D'!H$50:H$261,MATCH('Print View'!$AR149,'Coverage Indicators - Section D'!$I$50:$I$261,0)),""),"")</f>
        <v/>
      </c>
      <c r="Q149" s="273">
        <f ca="1">IFERROR(IF(INDEX('Coverage Indicators - Section D'!E$50:E$261,MATCH('Print View'!$AS149,'Coverage Indicators - Section D'!$I$50:$I$261,0))&lt;&gt;0,INDEX('Coverage Indicators - Section D'!E$50:E$261,MATCH('Print View'!$AS149,'Coverage Indicators - Section D'!$I$50:$I$261,0)),""),"")</f>
        <v>720</v>
      </c>
      <c r="R149" s="602" t="str">
        <f ca="1">IFERROR(IF(INDEX('Coverage Indicators - Section D'!G$50:G$261,MATCH('Print View'!$AS149,'Coverage Indicators - Section D'!$I$50:$I$261,0))&lt;&gt;0,INDEX('Coverage Indicators - Section D'!G$50:G$261,MATCH('Print View'!$AS149,'Coverage Indicators - Section D'!$I$50:$I$261,0)),""),"")</f>
        <v/>
      </c>
      <c r="S149" s="603" t="str">
        <f ca="1">IFERROR(IF(INDEX('Coverage Indicators - Section D'!H$50:H$261,MATCH('Print View'!$AS149,'Coverage Indicators - Section D'!$I$50:$I$261,0))&lt;&gt;0,INDEX('Coverage Indicators - Section D'!H$50:H$261,MATCH('Print View'!$AS149,'Coverage Indicators - Section D'!$I$50:$I$261,0)),""),"")</f>
        <v/>
      </c>
      <c r="T149" s="273">
        <f ca="1">IFERROR(IF(INDEX('Coverage Indicators - Section D'!E$50:E$261,MATCH('Print View'!$AT149,'Coverage Indicators - Section D'!$I$50:$I$261,0))&lt;&gt;0,INDEX('Coverage Indicators - Section D'!E$50:E$261,MATCH('Print View'!$AT149,'Coverage Indicators - Section D'!$I$50:$I$261,0)),""),"")</f>
        <v>720</v>
      </c>
      <c r="U149" s="602" t="str">
        <f ca="1">IFERROR(IF(INDEX('Coverage Indicators - Section D'!G$50:G$261,MATCH('Print View'!$AT149,'Coverage Indicators - Section D'!$I$50:$I$261,0))&lt;&gt;0,INDEX('Coverage Indicators - Section D'!G$50:G$261,MATCH('Print View'!$AT149,'Coverage Indicators - Section D'!$I$50:$I$261,0)),""),"")</f>
        <v/>
      </c>
      <c r="V149" s="603" t="str">
        <f ca="1">IFERROR(IF(INDEX('Coverage Indicators - Section D'!H$50:H$261,MATCH('Print View'!$AT149,'Coverage Indicators - Section D'!$I$50:$I$261,0))&lt;&gt;0,INDEX('Coverage Indicators - Section D'!H$50:H$261,MATCH('Print View'!$AT149,'Coverage Indicators - Section D'!$I$50:$I$261,0)),""),"")</f>
        <v/>
      </c>
      <c r="W149" s="273">
        <f ca="1">IFERROR(IF(INDEX('Coverage Indicators - Section D'!E$50:E$261,MATCH('Print View'!$AU149,'Coverage Indicators - Section D'!$I$50:$I$261,0))&lt;&gt;0,INDEX('Coverage Indicators - Section D'!E$50:E$261,MATCH('Print View'!$AU149,'Coverage Indicators - Section D'!$I$50:$I$261,0)),""),"")</f>
        <v>740</v>
      </c>
      <c r="X149" s="602" t="str">
        <f ca="1">IFERROR(IF(INDEX('Coverage Indicators - Section D'!G$50:G$261,MATCH('Print View'!$AU149,'Coverage Indicators - Section D'!$I$50:$I$261,0))&lt;&gt;0,INDEX('Coverage Indicators - Section D'!G$50:G$261,MATCH('Print View'!$AU149,'Coverage Indicators - Section D'!$I$50:$I$261,0)),""),"")</f>
        <v/>
      </c>
      <c r="Y149" s="603" t="str">
        <f ca="1">IFERROR(IF(INDEX('Coverage Indicators - Section D'!H$50:H$261,MATCH('Print View'!$AU149,'Coverage Indicators - Section D'!$I$50:$I$261,0))&lt;&gt;0,INDEX('Coverage Indicators - Section D'!H$50:H$261,MATCH('Print View'!$AU149,'Coverage Indicators - Section D'!$I$50:$I$261,0)),""),"")</f>
        <v/>
      </c>
      <c r="Z149" s="273">
        <f ca="1">IFERROR(IF(INDEX('Coverage Indicators - Section D'!E$50:E$261,MATCH('Print View'!$AV149,'Coverage Indicators - Section D'!$I$50:$I$261,0))&lt;&gt;0,INDEX('Coverage Indicators - Section D'!E$50:E$261,MATCH('Print View'!$AV149,'Coverage Indicators - Section D'!$I$50:$I$261,0)),""),"")</f>
        <v>740</v>
      </c>
      <c r="AA149" s="602" t="str">
        <f ca="1">IFERROR(IF(INDEX('Coverage Indicators - Section D'!G$50:G$261,MATCH('Print View'!$AV149,'Coverage Indicators - Section D'!$I$50:$I$261,0))&lt;&gt;0,INDEX('Coverage Indicators - Section D'!G$50:G$261,MATCH('Print View'!$AV149,'Coverage Indicators - Section D'!$I$50:$I$261,0)),""),"")</f>
        <v/>
      </c>
      <c r="AB149" s="603" t="str">
        <f ca="1">IFERROR(IF(INDEX('Coverage Indicators - Section D'!H$50:H$261,MATCH('Print View'!$AV149,'Coverage Indicators - Section D'!$I$50:$I$261,0))&lt;&gt;0,INDEX('Coverage Indicators - Section D'!H$50:H$261,MATCH('Print View'!$AV149,'Coverage Indicators - Section D'!$I$50:$I$261,0)),""),"")</f>
        <v/>
      </c>
      <c r="AC149" s="273" t="str">
        <f ca="1">IFERROR(IF(INDEX('Coverage Indicators - Section D'!E$50:E$261,MATCH('Print View'!$AW149,'Coverage Indicators - Section D'!$I$50:$I$261,0))&lt;&gt;0,INDEX('Coverage Indicators - Section D'!E$50:E$261,MATCH('Print View'!$AW149,'Coverage Indicators - Section D'!$I$50:$I$261,0)),""),"")</f>
        <v/>
      </c>
      <c r="AD149" s="602" t="str">
        <f ca="1">IFERROR(IF(INDEX('Coverage Indicators - Section D'!G$50:G$261,MATCH('Print View'!$AW149,'Coverage Indicators - Section D'!$I$50:$I$261,0))&lt;&gt;0,INDEX('Coverage Indicators - Section D'!G$50:G$261,MATCH('Print View'!$AW149,'Coverage Indicators - Section D'!$I$50:$I$261,0)),""),"")</f>
        <v/>
      </c>
      <c r="AE149" s="603" t="str">
        <f ca="1">IFERROR(IF(INDEX('Coverage Indicators - Section D'!H$50:H$261,MATCH('Print View'!$AW149,'Coverage Indicators - Section D'!$I$50:$I$261,0))&lt;&gt;0,INDEX('Coverage Indicators - Section D'!H$50:H$261,MATCH('Print View'!$AW149,'Coverage Indicators - Section D'!$I$50:$I$261,0)),""),"")</f>
        <v/>
      </c>
      <c r="AF149" s="273" t="str">
        <f ca="1">IFERROR(IF(INDEX('Coverage Indicators - Section D'!E$50:E$261,MATCH('Print View'!$AX149,'Coverage Indicators - Section D'!$I$50:$I$261,0))&lt;&gt;0,INDEX('Coverage Indicators - Section D'!E$50:E$261,MATCH('Print View'!$AX149,'Coverage Indicators - Section D'!$I$50:$I$261,0)),""),"")</f>
        <v/>
      </c>
      <c r="AG149" s="602" t="str">
        <f ca="1">IFERROR(IF(INDEX('Coverage Indicators - Section D'!G$50:G$261,MATCH('Print View'!$AX149,'Coverage Indicators - Section D'!$I$50:$I$261,0))&lt;&gt;0,INDEX('Coverage Indicators - Section D'!G$50:G$261,MATCH('Print View'!$AX149,'Coverage Indicators - Section D'!$I$50:$I$261,0)),""),"")</f>
        <v/>
      </c>
      <c r="AH149" s="603" t="str">
        <f ca="1">IFERROR(IF(INDEX('Coverage Indicators - Section D'!H$50:H$261,MATCH('Print View'!$AX149,'Coverage Indicators - Section D'!$I$50:$I$261,0))&lt;&gt;0,INDEX('Coverage Indicators - Section D'!H$50:H$261,MATCH('Print View'!$AX149,'Coverage Indicators - Section D'!$I$50:$I$261,0)),""),"")</f>
        <v/>
      </c>
      <c r="AI149" s="273" t="str">
        <f ca="1">IFERROR(IF(INDEX('Coverage Indicators - Section D'!E$50:E$261,MATCH('Print View'!$AY149,'Coverage Indicators - Section D'!$I$50:$I$261,0))&lt;&gt;0,INDEX('Coverage Indicators - Section D'!E$50:E$261,MATCH('Print View'!$AY149,'Coverage Indicators - Section D'!$I$50:$I$261,0)),""),"")</f>
        <v/>
      </c>
      <c r="AJ149" s="602" t="str">
        <f ca="1">IFERROR(IF(INDEX('Coverage Indicators - Section D'!G$50:G$261,MATCH('Print View'!$AY149,'Coverage Indicators - Section D'!$I$50:$I$261,0))&lt;&gt;0,INDEX('Coverage Indicators - Section D'!G$50:G$261,MATCH('Print View'!$AY149,'Coverage Indicators - Section D'!$I$50:$I$261,0)),""),"")</f>
        <v/>
      </c>
      <c r="AK149" s="603" t="str">
        <f ca="1">IFERROR(IF(INDEX('Coverage Indicators - Section D'!H$50:H$261,MATCH('Print View'!$AY149,'Coverage Indicators - Section D'!$I$50:$I$261,0))&lt;&gt;0,INDEX('Coverage Indicators - Section D'!H$50:H$261,MATCH('Print View'!$AY149,'Coverage Indicators - Section D'!$I$50:$I$261,0)),""),"")</f>
        <v/>
      </c>
      <c r="AL149" s="323"/>
      <c r="AM149" s="695" t="str">
        <f>IFERROR(IF(INDEX('Coverage Indicators - Section D'!W$10:W$46,MATCH('Print View'!$A149,'Coverage Indicators - Section D'!$A$10:$A$46,0))&lt;&gt;0,INDEX('Coverage Indicators - Section D'!W$10:W$46,MATCH('Print View'!$A149,'Coverage Indicators - Section D'!$A$10:$A$46,0)),""),"")</f>
        <v>The indicator refers to the absolute number of laboratory-confirmed MDR/XDR/RR-TB patients enrolled in second line-TB treatment regimen during the period of assessment (TB-06y) The number of patients will be covered by the state in 2019 that is 10% (129 courses); in 2020 - 15% (204 courses), according to the Concept Note 2018-2020. MSF will covere the following treatment courses: 2018 - 116; 2019-121; 2020-204 courses.</v>
      </c>
      <c r="AN149" s="310"/>
      <c r="AO149" s="587"/>
      <c r="AP149" s="588"/>
      <c r="AQ149" s="588"/>
      <c r="AR149" s="610" t="str">
        <f t="shared" ref="AR149" ca="1" si="252">CONCATENATE($A149,N$117)</f>
        <v>161-Jul-18 to 31-Dec-18</v>
      </c>
      <c r="AS149" s="608" t="str">
        <f t="shared" ref="AS149" ca="1" si="253">CONCATENATE($A149,Q$117)</f>
        <v>161-Jan-19 to 30-Jun-19</v>
      </c>
      <c r="AT149" s="608" t="str">
        <f t="shared" ref="AT149" ca="1" si="254">CONCATENATE($A149,T$117)</f>
        <v>161-Jul-19 to 31-Dec-19</v>
      </c>
      <c r="AU149" s="608" t="str">
        <f t="shared" ref="AU149" ca="1" si="255">CONCATENATE($A149,W$117)</f>
        <v>161-Jan-20 to 30-Jun-20</v>
      </c>
      <c r="AV149" s="608" t="str">
        <f t="shared" ref="AV149" ca="1" si="256">CONCATENATE($A149,Z$117)</f>
        <v>161-Jul-20 to 31-Dec-20</v>
      </c>
      <c r="AW149" s="608" t="str">
        <f t="shared" ref="AW149" ca="1" si="257">CONCATENATE($A149,AC$117)</f>
        <v>161-Jan-21 to 30-Jun-21</v>
      </c>
      <c r="AX149" s="608" t="str">
        <f t="shared" ref="AX149" si="258">CONCATENATE($A149,AF$117)</f>
        <v xml:space="preserve">16 to </v>
      </c>
      <c r="AY149" s="608" t="str">
        <f t="shared" ref="AY149" si="259">CONCATENATE($A149,AI$117)</f>
        <v xml:space="preserve">16 to </v>
      </c>
      <c r="AZ149" s="343"/>
      <c r="BA149" s="343"/>
    </row>
    <row r="150" spans="1:53" s="228" customFormat="1" ht="28.5" x14ac:dyDescent="0.25">
      <c r="A150" s="696"/>
      <c r="B150" s="603"/>
      <c r="C150" s="603"/>
      <c r="D150" s="603"/>
      <c r="E150" s="274" t="str">
        <f>IFERROR(IF(INDEX('Coverage Indicators - Section D'!F$10:F$46,MATCH('Print View'!$A149,'Coverage Indicators - Section D'!$A$10:$A$46,0))&lt;&gt;0,INDEX('Coverage Indicators - Section D'!F$10:F$46,MATCH('Print View'!$A149,'Coverage Indicators - Section D'!$A$10:$A$46,0)),""),"")</f>
        <v/>
      </c>
      <c r="F150" s="602"/>
      <c r="G150" s="602"/>
      <c r="H150" s="603"/>
      <c r="I150" s="603"/>
      <c r="J150" s="603"/>
      <c r="K150" s="603"/>
      <c r="L150" s="274" t="str">
        <f>IFERROR(IF(INDEX('Coverage Indicators - Section D'!U$10:U$46,MATCH('Print View'!$A149,'Coverage Indicators - Section D'!$A$10:$A$46,0))&lt;&gt;0,INDEX('Coverage Indicators - Section D'!U$10:U$46,MATCH('Print View'!$A149,'Coverage Indicators - Section D'!$A$10:$A$46,0)),""),"")</f>
        <v>National</v>
      </c>
      <c r="M150" s="603"/>
      <c r="N150" s="274" t="str">
        <f ca="1">IFERROR(IF(INDEX('Coverage Indicators - Section D'!F$50:F$261,MATCH('Print View'!$AR149,'Coverage Indicators - Section D'!$I$50:$I$261,0))&lt;&gt;0,INDEX('Coverage Indicators - Section D'!F$50:F$261,MATCH('Print View'!$AR149,'Coverage Indicators - Section D'!$I$50:$I$261,0)),""),"")</f>
        <v/>
      </c>
      <c r="O150" s="602"/>
      <c r="P150" s="603"/>
      <c r="Q150" s="274" t="str">
        <f ca="1">IFERROR(IF(INDEX('Coverage Indicators - Section D'!F$50:F$261,MATCH('Print View'!$AS149,'Coverage Indicators - Section D'!$I$50:$I$261,0))&lt;&gt;0,INDEX('Coverage Indicators - Section D'!F$50:F$261,MATCH('Print View'!$AS149,'Coverage Indicators - Section D'!$I$50:$I$261,0)),""),"")</f>
        <v/>
      </c>
      <c r="R150" s="602"/>
      <c r="S150" s="603"/>
      <c r="T150" s="274" t="str">
        <f ca="1">IFERROR(IF(INDEX('Coverage Indicators - Section D'!F$50:F$261,MATCH('Print View'!$AT149,'Coverage Indicators - Section D'!$I$50:$I$261,0))&lt;&gt;0,INDEX('Coverage Indicators - Section D'!F$50:F$261,MATCH('Print View'!$AT149,'Coverage Indicators - Section D'!$I$50:$I$261,0)),""),"")</f>
        <v/>
      </c>
      <c r="U150" s="602"/>
      <c r="V150" s="603"/>
      <c r="W150" s="274" t="str">
        <f ca="1">IFERROR(IF(INDEX('Coverage Indicators - Section D'!F$50:F$261,MATCH('Print View'!$AU149,'Coverage Indicators - Section D'!$I$50:$I$261,0))&lt;&gt;0,INDEX('Coverage Indicators - Section D'!F$50:F$261,MATCH('Print View'!$AU149,'Coverage Indicators - Section D'!$I$50:$I$261,0)),""),"")</f>
        <v/>
      </c>
      <c r="X150" s="602"/>
      <c r="Y150" s="603"/>
      <c r="Z150" s="274" t="str">
        <f ca="1">IFERROR(IF(INDEX('Coverage Indicators - Section D'!F$50:F$261,MATCH('Print View'!$AV149,'Coverage Indicators - Section D'!$I$50:$I$261,0))&lt;&gt;0,INDEX('Coverage Indicators - Section D'!F$50:F$261,MATCH('Print View'!$AV149,'Coverage Indicators - Section D'!$I$50:$I$261,0)),""),"")</f>
        <v/>
      </c>
      <c r="AA150" s="602"/>
      <c r="AB150" s="603"/>
      <c r="AC150" s="274" t="str">
        <f ca="1">IFERROR(IF(INDEX('Coverage Indicators - Section D'!F$50:F$261,MATCH('Print View'!$AW149,'Coverage Indicators - Section D'!$I$50:$I$261,0))&lt;&gt;0,INDEX('Coverage Indicators - Section D'!F$50:F$261,MATCH('Print View'!$AW149,'Coverage Indicators - Section D'!$I$50:$I$261,0)),""),"")</f>
        <v/>
      </c>
      <c r="AD150" s="602"/>
      <c r="AE150" s="603"/>
      <c r="AF150" s="274" t="str">
        <f ca="1">IFERROR(IF(INDEX('Coverage Indicators - Section D'!F$50:F$261,MATCH('Print View'!$AX149,'Coverage Indicators - Section D'!$I$50:$I$261,0))&lt;&gt;0,INDEX('Coverage Indicators - Section D'!F$50:F$261,MATCH('Print View'!$AX149,'Coverage Indicators - Section D'!$I$50:$I$261,0)),""),"")</f>
        <v/>
      </c>
      <c r="AG150" s="602"/>
      <c r="AH150" s="603"/>
      <c r="AI150" s="274" t="str">
        <f ca="1">IFERROR(IF(INDEX('Coverage Indicators - Section D'!F$50:F$261,MATCH('Print View'!$AY149,'Coverage Indicators - Section D'!$I$50:$I$261,0))&lt;&gt;0,INDEX('Coverage Indicators - Section D'!F$50:F$261,MATCH('Print View'!$AY149,'Coverage Indicators - Section D'!$I$50:$I$261,0)),""),"")</f>
        <v/>
      </c>
      <c r="AJ150" s="602"/>
      <c r="AK150" s="603"/>
      <c r="AL150" s="323"/>
      <c r="AM150" s="695"/>
      <c r="AN150" s="310"/>
      <c r="AO150" s="587"/>
      <c r="AP150" s="588"/>
      <c r="AQ150" s="588"/>
      <c r="AR150" s="610"/>
      <c r="AS150" s="608"/>
      <c r="AT150" s="608"/>
      <c r="AU150" s="608"/>
      <c r="AV150" s="608"/>
      <c r="AW150" s="608"/>
      <c r="AX150" s="608"/>
      <c r="AY150" s="608"/>
      <c r="AZ150" s="343"/>
      <c r="BA150" s="343"/>
    </row>
    <row r="151" spans="1:53" s="228" customFormat="1" ht="28.5" x14ac:dyDescent="0.25">
      <c r="A151" s="693">
        <v>17</v>
      </c>
      <c r="B151" s="601" t="str">
        <f>IFERROR(IF(INDEX('Coverage Indicators - Section D'!B$10:B$46,MATCH('Print View'!$A151,'Coverage Indicators - Section D'!$A$10:$A$46,0))&lt;&gt;0,INDEX('Coverage Indicators - Section D'!B$10:B$46,MATCH('Print View'!$A151,'Coverage Indicators - Section D'!$A$10:$A$46,0)),""),"")</f>
        <v>MDR-TB</v>
      </c>
      <c r="C151" s="601" t="str">
        <f>IFERROR(IF(INDEX('Coverage Indicators - Section D'!C$10:C$46,MATCH('Print View'!$A151,'Coverage Indicators - Section D'!$A$10:$A$46,0))&lt;&gt;0,INDEX('Coverage Indicators - Section D'!C$10:C$46,MATCH('Print View'!$A151,'Coverage Indicators - Section D'!$A$10:$A$46,0)),""),"")</f>
        <v>MDR TB-7: Percentage of confirmed MDR-TB cases tested for susceptibility to any fluoroquinolone and any second-line injectable drug</v>
      </c>
      <c r="D151" s="601" t="str">
        <f>IFERROR(IF(INDEX('Coverage Indicators - Section D'!D$10:D$46,MATCH('Print View'!$A151,'Coverage Indicators - Section D'!$A$10:$A$46,0))&lt;&gt;0,INDEX('Coverage Indicators - Section D'!D$10:D$46,MATCH('Print View'!$A151,'Coverage Indicators - Section D'!$A$10:$A$46,0)),""),"")</f>
        <v/>
      </c>
      <c r="E151" s="252" t="str">
        <f>IFERROR(IF(INDEX('Coverage Indicators - Section D'!E$10:E$46,MATCH('Print View'!$A151,'Coverage Indicators - Section D'!$A$10:$A$46,0))&lt;&gt;0,INDEX('Coverage Indicators - Section D'!E$10:E$46,MATCH('Print View'!$A151,'Coverage Indicators - Section D'!$A$10:$A$46,0)),""),"")</f>
        <v/>
      </c>
      <c r="F151" s="600">
        <f>IFERROR(IF(INDEX('Coverage Indicators - Section D'!G$10:G$46,MATCH('Print View'!$A151,'Coverage Indicators - Section D'!$A$10:$A$46,0))&lt;&gt;0,INDEX('Coverage Indicators - Section D'!G$10:G$46,MATCH('Print View'!$A151,'Coverage Indicators - Section D'!$A$10:$A$46,0)),""),"")</f>
        <v>44.6</v>
      </c>
      <c r="G151" s="600" t="str">
        <f>IFERROR(IF(INDEX('Coverage Indicators - Section D'!H$10:H$46,MATCH('Print View'!$A151,'Coverage Indicators - Section D'!$A$10:$A$46,0))&lt;&gt;0,INDEX('Coverage Indicators - Section D'!H$10:H$46,MATCH('Print View'!$A151,'Coverage Indicators - Section D'!$A$10:$A$46,0)),""),"")</f>
        <v>2016</v>
      </c>
      <c r="H151" s="601" t="str">
        <f>IFERROR(IF(INDEX('Coverage Indicators - Section D'!P$10:P$46,MATCH('Print View'!$A151,'Coverage Indicators - Section D'!$A$10:$A$46,0))&lt;&gt;0,INDEX('Coverage Indicators - Section D'!P$10:P$46,MATCH('Print View'!$A151,'Coverage Indicators - Section D'!$A$10:$A$46,0)),""),"")</f>
        <v>'National TB report</v>
      </c>
      <c r="I151" s="601" t="str">
        <f>IFERROR(IF(INDEX('Coverage Indicators - Section D'!Q$10:Q$46,MATCH('Print View'!$A151,'Coverage Indicators - Section D'!$A$10:$A$46,0))&lt;&gt;0,INDEX('Coverage Indicators - Section D'!Q$10:Q$46,MATCH('Print View'!$A151,'Coverage Indicators - Section D'!$A$10:$A$46,0)),""),"")</f>
        <v/>
      </c>
      <c r="J151" s="601" t="str">
        <f>IFERROR(IF(INDEX('Coverage Indicators - Section D'!R$10:R$46,MATCH('Print View'!$A151,'Coverage Indicators - Section D'!$A$10:$A$46,0))&lt;&gt;0,INDEX('Coverage Indicators - Section D'!R$10:R$46,MATCH('Print View'!$A151,'Coverage Indicators - Section D'!$A$10:$A$46,0)),""),"")</f>
        <v/>
      </c>
      <c r="K151" s="601" t="str">
        <f>IFERROR(IF(INDEX('Coverage Indicators - Section D'!S$10:S$46,MATCH('Print View'!$A151,'Coverage Indicators - Section D'!$A$10:$A$46,0))&lt;&gt;0,INDEX('Coverage Indicators - Section D'!S$10:S$46,MATCH('Print View'!$A151,'Coverage Indicators - Section D'!$A$10:$A$46,0)),""),"")</f>
        <v/>
      </c>
      <c r="L151" s="252" t="str">
        <f>IFERROR(IF(INDEX('Coverage Indicators - Section D'!T$10:T$46,MATCH('Print View'!$A151,'Coverage Indicators - Section D'!$A$10:$A$46,0))&lt;&gt;0,INDEX('Coverage Indicators - Section D'!T$10:T$46,MATCH('Print View'!$A151,'Coverage Indicators - Section D'!$A$10:$A$46,0)),""),"")</f>
        <v>Kyrgyzstan</v>
      </c>
      <c r="M151" s="601" t="str">
        <f>IFERROR(IF(INDEX('Coverage Indicators - Section D'!V$10:V$46,MATCH('Print View'!$A151,'Coverage Indicators - Section D'!$A$10:$A$46,0))&lt;&gt;0,INDEX('Coverage Indicators - Section D'!V$10:V$46,MATCH('Print View'!$A151,'Coverage Indicators - Section D'!$A$10:$A$46,0)),""),"")</f>
        <v>N-Non-cumulative</v>
      </c>
      <c r="N151" s="252" t="str">
        <f ca="1">IFERROR(IF(INDEX('Coverage Indicators - Section D'!E$50:E$261,MATCH('Print View'!$AR151,'Coverage Indicators - Section D'!$I$50:$I$261,0))&lt;&gt;0,INDEX('Coverage Indicators - Section D'!E$50:E$261,MATCH('Print View'!$AR151,'Coverage Indicators - Section D'!$I$50:$I$261,0)),""),"")</f>
        <v/>
      </c>
      <c r="O151" s="600">
        <f ca="1">IFERROR(IF(INDEX('Coverage Indicators - Section D'!G$50:G$261,MATCH('Print View'!$AR151,'Coverage Indicators - Section D'!$I$50:$I$261,0))&lt;&gt;0,INDEX('Coverage Indicators - Section D'!G$50:G$261,MATCH('Print View'!$AR151,'Coverage Indicators - Section D'!$I$50:$I$261,0)),""),"")</f>
        <v>0.55000000000000004</v>
      </c>
      <c r="P151" s="601" t="str">
        <f ca="1">IFERROR(IF(INDEX('Coverage Indicators - Section D'!H$50:H$261,MATCH('Print View'!$AR151,'Coverage Indicators - Section D'!$I$50:$I$261,0))&lt;&gt;0,INDEX('Coverage Indicators - Section D'!H$50:H$261,MATCH('Print View'!$AR151,'Coverage Indicators - Section D'!$I$50:$I$261,0)),""),"")</f>
        <v/>
      </c>
      <c r="Q151" s="252" t="str">
        <f ca="1">IFERROR(IF(INDEX('Coverage Indicators - Section D'!E$50:E$261,MATCH('Print View'!$AS151,'Coverage Indicators - Section D'!$I$50:$I$261,0))&lt;&gt;0,INDEX('Coverage Indicators - Section D'!E$50:E$261,MATCH('Print View'!$AS151,'Coverage Indicators - Section D'!$I$50:$I$261,0)),""),"")</f>
        <v/>
      </c>
      <c r="R151" s="600">
        <f ca="1">IFERROR(IF(INDEX('Coverage Indicators - Section D'!G$50:G$261,MATCH('Print View'!$AS151,'Coverage Indicators - Section D'!$I$50:$I$261,0))&lt;&gt;0,INDEX('Coverage Indicators - Section D'!G$50:G$261,MATCH('Print View'!$AS151,'Coverage Indicators - Section D'!$I$50:$I$261,0)),""),"")</f>
        <v>0.6</v>
      </c>
      <c r="S151" s="601" t="str">
        <f ca="1">IFERROR(IF(INDEX('Coverage Indicators - Section D'!H$50:H$261,MATCH('Print View'!$AS151,'Coverage Indicators - Section D'!$I$50:$I$261,0))&lt;&gt;0,INDEX('Coverage Indicators - Section D'!H$50:H$261,MATCH('Print View'!$AS151,'Coverage Indicators - Section D'!$I$50:$I$261,0)),""),"")</f>
        <v/>
      </c>
      <c r="T151" s="252" t="str">
        <f ca="1">IFERROR(IF(INDEX('Coverage Indicators - Section D'!E$50:E$261,MATCH('Print View'!$AT151,'Coverage Indicators - Section D'!$I$50:$I$261,0))&lt;&gt;0,INDEX('Coverage Indicators - Section D'!E$50:E$261,MATCH('Print View'!$AT151,'Coverage Indicators - Section D'!$I$50:$I$261,0)),""),"")</f>
        <v/>
      </c>
      <c r="U151" s="600">
        <f ca="1">IFERROR(IF(INDEX('Coverage Indicators - Section D'!G$50:G$261,MATCH('Print View'!$AT151,'Coverage Indicators - Section D'!$I$50:$I$261,0))&lt;&gt;0,INDEX('Coverage Indicators - Section D'!G$50:G$261,MATCH('Print View'!$AT151,'Coverage Indicators - Section D'!$I$50:$I$261,0)),""),"")</f>
        <v>0.65</v>
      </c>
      <c r="V151" s="601" t="str">
        <f ca="1">IFERROR(IF(INDEX('Coverage Indicators - Section D'!H$50:H$261,MATCH('Print View'!$AT151,'Coverage Indicators - Section D'!$I$50:$I$261,0))&lt;&gt;0,INDEX('Coverage Indicators - Section D'!H$50:H$261,MATCH('Print View'!$AT151,'Coverage Indicators - Section D'!$I$50:$I$261,0)),""),"")</f>
        <v/>
      </c>
      <c r="W151" s="252" t="str">
        <f ca="1">IFERROR(IF(INDEX('Coverage Indicators - Section D'!E$50:E$261,MATCH('Print View'!$AU151,'Coverage Indicators - Section D'!$I$50:$I$261,0))&lt;&gt;0,INDEX('Coverage Indicators - Section D'!E$50:E$261,MATCH('Print View'!$AU151,'Coverage Indicators - Section D'!$I$50:$I$261,0)),""),"")</f>
        <v/>
      </c>
      <c r="X151" s="600">
        <f ca="1">IFERROR(IF(INDEX('Coverage Indicators - Section D'!G$50:G$261,MATCH('Print View'!$AU151,'Coverage Indicators - Section D'!$I$50:$I$261,0))&lt;&gt;0,INDEX('Coverage Indicators - Section D'!G$50:G$261,MATCH('Print View'!$AU151,'Coverage Indicators - Section D'!$I$50:$I$261,0)),""),"")</f>
        <v>0.7</v>
      </c>
      <c r="Y151" s="601" t="str">
        <f ca="1">IFERROR(IF(INDEX('Coverage Indicators - Section D'!H$50:H$261,MATCH('Print View'!$AU151,'Coverage Indicators - Section D'!$I$50:$I$261,0))&lt;&gt;0,INDEX('Coverage Indicators - Section D'!H$50:H$261,MATCH('Print View'!$AU151,'Coverage Indicators - Section D'!$I$50:$I$261,0)),""),"")</f>
        <v/>
      </c>
      <c r="Z151" s="252" t="str">
        <f ca="1">IFERROR(IF(INDEX('Coverage Indicators - Section D'!E$50:E$261,MATCH('Print View'!$AV151,'Coverage Indicators - Section D'!$I$50:$I$261,0))&lt;&gt;0,INDEX('Coverage Indicators - Section D'!E$50:E$261,MATCH('Print View'!$AV151,'Coverage Indicators - Section D'!$I$50:$I$261,0)),""),"")</f>
        <v/>
      </c>
      <c r="AA151" s="600">
        <f ca="1">IFERROR(IF(INDEX('Coverage Indicators - Section D'!G$50:G$261,MATCH('Print View'!$AV151,'Coverage Indicators - Section D'!$I$50:$I$261,0))&lt;&gt;0,INDEX('Coverage Indicators - Section D'!G$50:G$261,MATCH('Print View'!$AV151,'Coverage Indicators - Section D'!$I$50:$I$261,0)),""),"")</f>
        <v>0.75</v>
      </c>
      <c r="AB151" s="601" t="str">
        <f ca="1">IFERROR(IF(INDEX('Coverage Indicators - Section D'!H$50:H$261,MATCH('Print View'!$AV151,'Coverage Indicators - Section D'!$I$50:$I$261,0))&lt;&gt;0,INDEX('Coverage Indicators - Section D'!H$50:H$261,MATCH('Print View'!$AV151,'Coverage Indicators - Section D'!$I$50:$I$261,0)),""),"")</f>
        <v/>
      </c>
      <c r="AC151" s="252" t="str">
        <f ca="1">IFERROR(IF(INDEX('Coverage Indicators - Section D'!E$50:E$261,MATCH('Print View'!$AW151,'Coverage Indicators - Section D'!$I$50:$I$261,0))&lt;&gt;0,INDEX('Coverage Indicators - Section D'!E$50:E$261,MATCH('Print View'!$AW151,'Coverage Indicators - Section D'!$I$50:$I$261,0)),""),"")</f>
        <v/>
      </c>
      <c r="AD151" s="600" t="str">
        <f ca="1">IFERROR(IF(INDEX('Coverage Indicators - Section D'!G$50:G$261,MATCH('Print View'!$AW151,'Coverage Indicators - Section D'!$I$50:$I$261,0))&lt;&gt;0,INDEX('Coverage Indicators - Section D'!G$50:G$261,MATCH('Print View'!$AW151,'Coverage Indicators - Section D'!$I$50:$I$261,0)),""),"")</f>
        <v/>
      </c>
      <c r="AE151" s="601" t="str">
        <f ca="1">IFERROR(IF(INDEX('Coverage Indicators - Section D'!H$50:H$261,MATCH('Print View'!$AW151,'Coverage Indicators - Section D'!$I$50:$I$261,0))&lt;&gt;0,INDEX('Coverage Indicators - Section D'!H$50:H$261,MATCH('Print View'!$AW151,'Coverage Indicators - Section D'!$I$50:$I$261,0)),""),"")</f>
        <v/>
      </c>
      <c r="AF151" s="252" t="str">
        <f ca="1">IFERROR(IF(INDEX('Coverage Indicators - Section D'!E$50:E$261,MATCH('Print View'!$AX151,'Coverage Indicators - Section D'!$I$50:$I$261,0))&lt;&gt;0,INDEX('Coverage Indicators - Section D'!E$50:E$261,MATCH('Print View'!$AX151,'Coverage Indicators - Section D'!$I$50:$I$261,0)),""),"")</f>
        <v/>
      </c>
      <c r="AG151" s="600" t="str">
        <f ca="1">IFERROR(IF(INDEX('Coverage Indicators - Section D'!G$50:G$261,MATCH('Print View'!$AX151,'Coverage Indicators - Section D'!$I$50:$I$261,0))&lt;&gt;0,INDEX('Coverage Indicators - Section D'!G$50:G$261,MATCH('Print View'!$AX151,'Coverage Indicators - Section D'!$I$50:$I$261,0)),""),"")</f>
        <v/>
      </c>
      <c r="AH151" s="601" t="str">
        <f ca="1">IFERROR(IF(INDEX('Coverage Indicators - Section D'!H$50:H$261,MATCH('Print View'!$AX151,'Coverage Indicators - Section D'!$I$50:$I$261,0))&lt;&gt;0,INDEX('Coverage Indicators - Section D'!H$50:H$261,MATCH('Print View'!$AX151,'Coverage Indicators - Section D'!$I$50:$I$261,0)),""),"")</f>
        <v/>
      </c>
      <c r="AI151" s="252" t="str">
        <f ca="1">IFERROR(IF(INDEX('Coverage Indicators - Section D'!E$50:E$261,MATCH('Print View'!$AY151,'Coverage Indicators - Section D'!$I$50:$I$261,0))&lt;&gt;0,INDEX('Coverage Indicators - Section D'!E$50:E$261,MATCH('Print View'!$AY151,'Coverage Indicators - Section D'!$I$50:$I$261,0)),""),"")</f>
        <v/>
      </c>
      <c r="AJ151" s="600" t="str">
        <f ca="1">IFERROR(IF(INDEX('Coverage Indicators - Section D'!G$50:G$261,MATCH('Print View'!$AY151,'Coverage Indicators - Section D'!$I$50:$I$261,0))&lt;&gt;0,INDEX('Coverage Indicators - Section D'!G$50:G$261,MATCH('Print View'!$AY151,'Coverage Indicators - Section D'!$I$50:$I$261,0)),""),"")</f>
        <v/>
      </c>
      <c r="AK151" s="601" t="str">
        <f ca="1">IFERROR(IF(INDEX('Coverage Indicators - Section D'!H$50:H$261,MATCH('Print View'!$AY151,'Coverage Indicators - Section D'!$I$50:$I$261,0))&lt;&gt;0,INDEX('Coverage Indicators - Section D'!H$50:H$261,MATCH('Print View'!$AY151,'Coverage Indicators - Section D'!$I$50:$I$261,0)),""),"")</f>
        <v/>
      </c>
      <c r="AL151" s="323"/>
      <c r="AM151" s="694" t="str">
        <f>IFERROR(IF(INDEX('Coverage Indicators - Section D'!W$10:W$46,MATCH('Print View'!$A151,'Coverage Indicators - Section D'!$A$10:$A$46,0))&lt;&gt;0,INDEX('Coverage Indicators - Section D'!W$10:W$46,MATCH('Print View'!$A151,'Coverage Indicators - Section D'!$A$10:$A$46,0)),""),"")</f>
        <v>Numeraor: Number of confirmed MDR-TB cases tested for susceptibility to a fluoroquinolone and a second-line injectable anti-TB medication during the period of assessment. Denominator: total number of confirmed MDR-TB cases during the this period. On 2016 out of  930 cases confirmed MDR-TB, 415 was tested for second line  DST  (2LI + Fq).</v>
      </c>
      <c r="AN151" s="310"/>
      <c r="AO151" s="589"/>
      <c r="AP151" s="590"/>
      <c r="AQ151" s="590"/>
      <c r="AR151" s="610" t="str">
        <f t="shared" ref="AR151" ca="1" si="260">CONCATENATE($A151,N$117)</f>
        <v>171-Jul-18 to 31-Dec-18</v>
      </c>
      <c r="AS151" s="608" t="str">
        <f t="shared" ref="AS151" ca="1" si="261">CONCATENATE($A151,Q$117)</f>
        <v>171-Jan-19 to 30-Jun-19</v>
      </c>
      <c r="AT151" s="608" t="str">
        <f t="shared" ref="AT151" ca="1" si="262">CONCATENATE($A151,T$117)</f>
        <v>171-Jul-19 to 31-Dec-19</v>
      </c>
      <c r="AU151" s="608" t="str">
        <f t="shared" ref="AU151" ca="1" si="263">CONCATENATE($A151,W$117)</f>
        <v>171-Jan-20 to 30-Jun-20</v>
      </c>
      <c r="AV151" s="608" t="str">
        <f t="shared" ref="AV151" ca="1" si="264">CONCATENATE($A151,Z$117)</f>
        <v>171-Jul-20 to 31-Dec-20</v>
      </c>
      <c r="AW151" s="608" t="str">
        <f t="shared" ref="AW151" ca="1" si="265">CONCATENATE($A151,AC$117)</f>
        <v>171-Jan-21 to 30-Jun-21</v>
      </c>
      <c r="AX151" s="608" t="str">
        <f t="shared" ref="AX151" si="266">CONCATENATE($A151,AF$117)</f>
        <v xml:space="preserve">17 to </v>
      </c>
      <c r="AY151" s="608" t="str">
        <f t="shared" ref="AY151" si="267">CONCATENATE($A151,AI$117)</f>
        <v xml:space="preserve">17 to </v>
      </c>
      <c r="AZ151" s="343"/>
      <c r="BA151" s="343"/>
    </row>
    <row r="152" spans="1:53" s="228" customFormat="1" ht="28.5" x14ac:dyDescent="0.25">
      <c r="A152" s="693"/>
      <c r="B152" s="601"/>
      <c r="C152" s="601"/>
      <c r="D152" s="601"/>
      <c r="E152" s="251" t="str">
        <f>IFERROR(IF(INDEX('Coverage Indicators - Section D'!F$10:F$46,MATCH('Print View'!$A151,'Coverage Indicators - Section D'!$A$10:$A$46,0))&lt;&gt;0,INDEX('Coverage Indicators - Section D'!F$10:F$46,MATCH('Print View'!$A151,'Coverage Indicators - Section D'!$A$10:$A$46,0)),""),"")</f>
        <v/>
      </c>
      <c r="F152" s="600"/>
      <c r="G152" s="600"/>
      <c r="H152" s="601"/>
      <c r="I152" s="601"/>
      <c r="J152" s="601"/>
      <c r="K152" s="601"/>
      <c r="L152" s="251" t="str">
        <f>IFERROR(IF(INDEX('Coverage Indicators - Section D'!U$10:U$46,MATCH('Print View'!$A151,'Coverage Indicators - Section D'!$A$10:$A$46,0))&lt;&gt;0,INDEX('Coverage Indicators - Section D'!U$10:U$46,MATCH('Print View'!$A151,'Coverage Indicators - Section D'!$A$10:$A$46,0)),""),"")</f>
        <v>National</v>
      </c>
      <c r="M152" s="601"/>
      <c r="N152" s="251" t="str">
        <f ca="1">IFERROR(IF(INDEX('Coverage Indicators - Section D'!F$50:F$261,MATCH('Print View'!$AR151,'Coverage Indicators - Section D'!$I$50:$I$261,0))&lt;&gt;0,INDEX('Coverage Indicators - Section D'!F$50:F$261,MATCH('Print View'!$AR151,'Coverage Indicators - Section D'!$I$50:$I$261,0)),""),"")</f>
        <v/>
      </c>
      <c r="O152" s="600"/>
      <c r="P152" s="601"/>
      <c r="Q152" s="251" t="str">
        <f ca="1">IFERROR(IF(INDEX('Coverage Indicators - Section D'!F$50:F$261,MATCH('Print View'!$AS151,'Coverage Indicators - Section D'!$I$50:$I$261,0))&lt;&gt;0,INDEX('Coverage Indicators - Section D'!F$50:F$261,MATCH('Print View'!$AS151,'Coverage Indicators - Section D'!$I$50:$I$261,0)),""),"")</f>
        <v/>
      </c>
      <c r="R152" s="600"/>
      <c r="S152" s="601"/>
      <c r="T152" s="251" t="str">
        <f ca="1">IFERROR(IF(INDEX('Coverage Indicators - Section D'!F$50:F$261,MATCH('Print View'!$AT151,'Coverage Indicators - Section D'!$I$50:$I$261,0))&lt;&gt;0,INDEX('Coverage Indicators - Section D'!F$50:F$261,MATCH('Print View'!$AT151,'Coverage Indicators - Section D'!$I$50:$I$261,0)),""),"")</f>
        <v/>
      </c>
      <c r="U152" s="600"/>
      <c r="V152" s="601"/>
      <c r="W152" s="251" t="str">
        <f ca="1">IFERROR(IF(INDEX('Coverage Indicators - Section D'!F$50:F$261,MATCH('Print View'!$AU151,'Coverage Indicators - Section D'!$I$50:$I$261,0))&lt;&gt;0,INDEX('Coverage Indicators - Section D'!F$50:F$261,MATCH('Print View'!$AU151,'Coverage Indicators - Section D'!$I$50:$I$261,0)),""),"")</f>
        <v/>
      </c>
      <c r="X152" s="600"/>
      <c r="Y152" s="601"/>
      <c r="Z152" s="251" t="str">
        <f ca="1">IFERROR(IF(INDEX('Coverage Indicators - Section D'!F$50:F$261,MATCH('Print View'!$AV151,'Coverage Indicators - Section D'!$I$50:$I$261,0))&lt;&gt;0,INDEX('Coverage Indicators - Section D'!F$50:F$261,MATCH('Print View'!$AV151,'Coverage Indicators - Section D'!$I$50:$I$261,0)),""),"")</f>
        <v/>
      </c>
      <c r="AA152" s="600"/>
      <c r="AB152" s="601"/>
      <c r="AC152" s="251" t="str">
        <f ca="1">IFERROR(IF(INDEX('Coverage Indicators - Section D'!F$50:F$261,MATCH('Print View'!$AW151,'Coverage Indicators - Section D'!$I$50:$I$261,0))&lt;&gt;0,INDEX('Coverage Indicators - Section D'!F$50:F$261,MATCH('Print View'!$AW151,'Coverage Indicators - Section D'!$I$50:$I$261,0)),""),"")</f>
        <v/>
      </c>
      <c r="AD152" s="600"/>
      <c r="AE152" s="601"/>
      <c r="AF152" s="251" t="str">
        <f ca="1">IFERROR(IF(INDEX('Coverage Indicators - Section D'!F$50:F$261,MATCH('Print View'!$AX151,'Coverage Indicators - Section D'!$I$50:$I$261,0))&lt;&gt;0,INDEX('Coverage Indicators - Section D'!F$50:F$261,MATCH('Print View'!$AX151,'Coverage Indicators - Section D'!$I$50:$I$261,0)),""),"")</f>
        <v/>
      </c>
      <c r="AG152" s="600"/>
      <c r="AH152" s="601"/>
      <c r="AI152" s="251" t="str">
        <f ca="1">IFERROR(IF(INDEX('Coverage Indicators - Section D'!F$50:F$261,MATCH('Print View'!$AY151,'Coverage Indicators - Section D'!$I$50:$I$261,0))&lt;&gt;0,INDEX('Coverage Indicators - Section D'!F$50:F$261,MATCH('Print View'!$AY151,'Coverage Indicators - Section D'!$I$50:$I$261,0)),""),"")</f>
        <v/>
      </c>
      <c r="AJ152" s="600"/>
      <c r="AK152" s="601"/>
      <c r="AL152" s="323"/>
      <c r="AM152" s="694"/>
      <c r="AN152" s="310"/>
      <c r="AO152" s="589"/>
      <c r="AP152" s="590"/>
      <c r="AQ152" s="590"/>
      <c r="AR152" s="610"/>
      <c r="AS152" s="608"/>
      <c r="AT152" s="608"/>
      <c r="AU152" s="608"/>
      <c r="AV152" s="608"/>
      <c r="AW152" s="608"/>
      <c r="AX152" s="608"/>
      <c r="AY152" s="608"/>
      <c r="AZ152" s="343"/>
      <c r="BA152" s="343"/>
    </row>
    <row r="153" spans="1:53" s="228" customFormat="1" ht="28.5" x14ac:dyDescent="0.25">
      <c r="A153" s="696">
        <v>18</v>
      </c>
      <c r="B153" s="603" t="str">
        <f>IFERROR(IF(INDEX('Coverage Indicators - Section D'!B$10:B$46,MATCH('Print View'!$A153,'Coverage Indicators - Section D'!$A$10:$A$46,0))&lt;&gt;0,INDEX('Coverage Indicators - Section D'!B$10:B$46,MATCH('Print View'!$A153,'Coverage Indicators - Section D'!$A$10:$A$46,0)),""),"")</f>
        <v>MDR-TB</v>
      </c>
      <c r="C153" s="603" t="str">
        <f>IFERROR(IF(INDEX('Coverage Indicators - Section D'!C$10:C$46,MATCH('Print View'!$A153,'Coverage Indicators - Section D'!$A$10:$A$46,0))&lt;&gt;0,INDEX('Coverage Indicators - Section D'!C$10:C$46,MATCH('Print View'!$A153,'Coverage Indicators - Section D'!$A$10:$A$46,0)),""),"")</f>
        <v>MDR TB-8: Number of cases of XDR TB enrolled on treatment</v>
      </c>
      <c r="D153" s="603" t="str">
        <f>IFERROR(IF(INDEX('Coverage Indicators - Section D'!D$10:D$46,MATCH('Print View'!$A153,'Coverage Indicators - Section D'!$A$10:$A$46,0))&lt;&gt;0,INDEX('Coverage Indicators - Section D'!D$10:D$46,MATCH('Print View'!$A153,'Coverage Indicators - Section D'!$A$10:$A$46,0)),""),"")</f>
        <v/>
      </c>
      <c r="E153" s="273">
        <f>IFERROR(IF(INDEX('Coverage Indicators - Section D'!E$10:E$46,MATCH('Print View'!$A153,'Coverage Indicators - Section D'!$A$10:$A$46,0))&lt;&gt;0,INDEX('Coverage Indicators - Section D'!E$10:E$46,MATCH('Print View'!$A153,'Coverage Indicators - Section D'!$A$10:$A$46,0)),""),"")</f>
        <v>67</v>
      </c>
      <c r="F153" s="602" t="str">
        <f>IFERROR(IF(INDEX('Coverage Indicators - Section D'!G$10:G$46,MATCH('Print View'!$A153,'Coverage Indicators - Section D'!$A$10:$A$46,0))&lt;&gt;0,INDEX('Coverage Indicators - Section D'!G$10:G$46,MATCH('Print View'!$A153,'Coverage Indicators - Section D'!$A$10:$A$46,0)),""),"")</f>
        <v/>
      </c>
      <c r="G153" s="602" t="str">
        <f>IFERROR(IF(INDEX('Coverage Indicators - Section D'!H$10:H$46,MATCH('Print View'!$A153,'Coverage Indicators - Section D'!$A$10:$A$46,0))&lt;&gt;0,INDEX('Coverage Indicators - Section D'!H$10:H$46,MATCH('Print View'!$A153,'Coverage Indicators - Section D'!$A$10:$A$46,0)),""),"")</f>
        <v>2016</v>
      </c>
      <c r="H153" s="603" t="str">
        <f>IFERROR(IF(INDEX('Coverage Indicators - Section D'!P$10:P$46,MATCH('Print View'!$A153,'Coverage Indicators - Section D'!$A$10:$A$46,0))&lt;&gt;0,INDEX('Coverage Indicators - Section D'!P$10:P$46,MATCH('Print View'!$A153,'Coverage Indicators - Section D'!$A$10:$A$46,0)),""),"")</f>
        <v>'National TB report</v>
      </c>
      <c r="I153" s="603" t="str">
        <f>IFERROR(IF(INDEX('Coverage Indicators - Section D'!Q$10:Q$46,MATCH('Print View'!$A153,'Coverage Indicators - Section D'!$A$10:$A$46,0))&lt;&gt;0,INDEX('Coverage Indicators - Section D'!Q$10:Q$46,MATCH('Print View'!$A153,'Coverage Indicators - Section D'!$A$10:$A$46,0)),""),"")</f>
        <v/>
      </c>
      <c r="J153" s="603" t="str">
        <f>IFERROR(IF(INDEX('Coverage Indicators - Section D'!R$10:R$46,MATCH('Print View'!$A153,'Coverage Indicators - Section D'!$A$10:$A$46,0))&lt;&gt;0,INDEX('Coverage Indicators - Section D'!R$10:R$46,MATCH('Print View'!$A153,'Coverage Indicators - Section D'!$A$10:$A$46,0)),""),"")</f>
        <v/>
      </c>
      <c r="K153" s="603" t="str">
        <f>IFERROR(IF(INDEX('Coverage Indicators - Section D'!S$10:S$46,MATCH('Print View'!$A153,'Coverage Indicators - Section D'!$A$10:$A$46,0))&lt;&gt;0,INDEX('Coverage Indicators - Section D'!S$10:S$46,MATCH('Print View'!$A153,'Coverage Indicators - Section D'!$A$10:$A$46,0)),""),"")</f>
        <v/>
      </c>
      <c r="L153" s="273" t="str">
        <f>IFERROR(IF(INDEX('Coverage Indicators - Section D'!T$10:T$46,MATCH('Print View'!$A153,'Coverage Indicators - Section D'!$A$10:$A$46,0))&lt;&gt;0,INDEX('Coverage Indicators - Section D'!T$10:T$46,MATCH('Print View'!$A153,'Coverage Indicators - Section D'!$A$10:$A$46,0)),""),"")</f>
        <v>Kyrgyzstan</v>
      </c>
      <c r="M153" s="603" t="str">
        <f>IFERROR(IF(INDEX('Coverage Indicators - Section D'!V$10:V$46,MATCH('Print View'!$A153,'Coverage Indicators - Section D'!$A$10:$A$46,0))&lt;&gt;0,INDEX('Coverage Indicators - Section D'!V$10:V$46,MATCH('Print View'!$A153,'Coverage Indicators - Section D'!$A$10:$A$46,0)),""),"")</f>
        <v>N-Non-cumulative</v>
      </c>
      <c r="N153" s="273">
        <f ca="1">IFERROR(IF(INDEX('Coverage Indicators - Section D'!E$50:E$261,MATCH('Print View'!$AR153,'Coverage Indicators - Section D'!$I$50:$I$261,0))&lt;&gt;0,INDEX('Coverage Indicators - Section D'!E$50:E$261,MATCH('Print View'!$AR153,'Coverage Indicators - Section D'!$I$50:$I$261,0)),""),"")</f>
        <v>42</v>
      </c>
      <c r="O153" s="602" t="str">
        <f ca="1">IFERROR(IF(INDEX('Coverage Indicators - Section D'!G$50:G$261,MATCH('Print View'!$AR153,'Coverage Indicators - Section D'!$I$50:$I$261,0))&lt;&gt;0,INDEX('Coverage Indicators - Section D'!G$50:G$261,MATCH('Print View'!$AR153,'Coverage Indicators - Section D'!$I$50:$I$261,0)),""),"")</f>
        <v/>
      </c>
      <c r="P153" s="603" t="str">
        <f ca="1">IFERROR(IF(INDEX('Coverage Indicators - Section D'!H$50:H$261,MATCH('Print View'!$AR153,'Coverage Indicators - Section D'!$I$50:$I$261,0))&lt;&gt;0,INDEX('Coverage Indicators - Section D'!H$50:H$261,MATCH('Print View'!$AR153,'Coverage Indicators - Section D'!$I$50:$I$261,0)),""),"")</f>
        <v/>
      </c>
      <c r="Q153" s="273">
        <f ca="1">IFERROR(IF(INDEX('Coverage Indicators - Section D'!E$50:E$261,MATCH('Print View'!$AS153,'Coverage Indicators - Section D'!$I$50:$I$261,0))&lt;&gt;0,INDEX('Coverage Indicators - Section D'!E$50:E$261,MATCH('Print View'!$AS153,'Coverage Indicators - Section D'!$I$50:$I$261,0)),""),"")</f>
        <v>53</v>
      </c>
      <c r="R153" s="602" t="str">
        <f ca="1">IFERROR(IF(INDEX('Coverage Indicators - Section D'!G$50:G$261,MATCH('Print View'!$AS153,'Coverage Indicators - Section D'!$I$50:$I$261,0))&lt;&gt;0,INDEX('Coverage Indicators - Section D'!G$50:G$261,MATCH('Print View'!$AS153,'Coverage Indicators - Section D'!$I$50:$I$261,0)),""),"")</f>
        <v/>
      </c>
      <c r="S153" s="603" t="str">
        <f ca="1">IFERROR(IF(INDEX('Coverage Indicators - Section D'!H$50:H$261,MATCH('Print View'!$AS153,'Coverage Indicators - Section D'!$I$50:$I$261,0))&lt;&gt;0,INDEX('Coverage Indicators - Section D'!H$50:H$261,MATCH('Print View'!$AS153,'Coverage Indicators - Section D'!$I$50:$I$261,0)),""),"")</f>
        <v/>
      </c>
      <c r="T153" s="273">
        <f ca="1">IFERROR(IF(INDEX('Coverage Indicators - Section D'!E$50:E$261,MATCH('Print View'!$AT153,'Coverage Indicators - Section D'!$I$50:$I$261,0))&lt;&gt;0,INDEX('Coverage Indicators - Section D'!E$50:E$261,MATCH('Print View'!$AT153,'Coverage Indicators - Section D'!$I$50:$I$261,0)),""),"")</f>
        <v>53</v>
      </c>
      <c r="U153" s="602" t="str">
        <f ca="1">IFERROR(IF(INDEX('Coverage Indicators - Section D'!G$50:G$261,MATCH('Print View'!$AT153,'Coverage Indicators - Section D'!$I$50:$I$261,0))&lt;&gt;0,INDEX('Coverage Indicators - Section D'!G$50:G$261,MATCH('Print View'!$AT153,'Coverage Indicators - Section D'!$I$50:$I$261,0)),""),"")</f>
        <v/>
      </c>
      <c r="V153" s="603" t="str">
        <f ca="1">IFERROR(IF(INDEX('Coverage Indicators - Section D'!H$50:H$261,MATCH('Print View'!$AT153,'Coverage Indicators - Section D'!$I$50:$I$261,0))&lt;&gt;0,INDEX('Coverage Indicators - Section D'!H$50:H$261,MATCH('Print View'!$AT153,'Coverage Indicators - Section D'!$I$50:$I$261,0)),""),"")</f>
        <v/>
      </c>
      <c r="W153" s="273">
        <f ca="1">IFERROR(IF(INDEX('Coverage Indicators - Section D'!E$50:E$261,MATCH('Print View'!$AU153,'Coverage Indicators - Section D'!$I$50:$I$261,0))&lt;&gt;0,INDEX('Coverage Indicators - Section D'!E$50:E$261,MATCH('Print View'!$AU153,'Coverage Indicators - Section D'!$I$50:$I$261,0)),""),"")</f>
        <v>66</v>
      </c>
      <c r="X153" s="602" t="str">
        <f ca="1">IFERROR(IF(INDEX('Coverage Indicators - Section D'!G$50:G$261,MATCH('Print View'!$AU153,'Coverage Indicators - Section D'!$I$50:$I$261,0))&lt;&gt;0,INDEX('Coverage Indicators - Section D'!G$50:G$261,MATCH('Print View'!$AU153,'Coverage Indicators - Section D'!$I$50:$I$261,0)),""),"")</f>
        <v/>
      </c>
      <c r="Y153" s="603" t="str">
        <f ca="1">IFERROR(IF(INDEX('Coverage Indicators - Section D'!H$50:H$261,MATCH('Print View'!$AU153,'Coverage Indicators - Section D'!$I$50:$I$261,0))&lt;&gt;0,INDEX('Coverage Indicators - Section D'!H$50:H$261,MATCH('Print View'!$AU153,'Coverage Indicators - Section D'!$I$50:$I$261,0)),""),"")</f>
        <v/>
      </c>
      <c r="Z153" s="273">
        <f ca="1">IFERROR(IF(INDEX('Coverage Indicators - Section D'!E$50:E$261,MATCH('Print View'!$AV153,'Coverage Indicators - Section D'!$I$50:$I$261,0))&lt;&gt;0,INDEX('Coverage Indicators - Section D'!E$50:E$261,MATCH('Print View'!$AV153,'Coverage Indicators - Section D'!$I$50:$I$261,0)),""),"")</f>
        <v>66</v>
      </c>
      <c r="AA153" s="602" t="str">
        <f ca="1">IFERROR(IF(INDEX('Coverage Indicators - Section D'!G$50:G$261,MATCH('Print View'!$AV153,'Coverage Indicators - Section D'!$I$50:$I$261,0))&lt;&gt;0,INDEX('Coverage Indicators - Section D'!G$50:G$261,MATCH('Print View'!$AV153,'Coverage Indicators - Section D'!$I$50:$I$261,0)),""),"")</f>
        <v/>
      </c>
      <c r="AB153" s="603" t="str">
        <f ca="1">IFERROR(IF(INDEX('Coverage Indicators - Section D'!H$50:H$261,MATCH('Print View'!$AV153,'Coverage Indicators - Section D'!$I$50:$I$261,0))&lt;&gt;0,INDEX('Coverage Indicators - Section D'!H$50:H$261,MATCH('Print View'!$AV153,'Coverage Indicators - Section D'!$I$50:$I$261,0)),""),"")</f>
        <v/>
      </c>
      <c r="AC153" s="273" t="str">
        <f ca="1">IFERROR(IF(INDEX('Coverage Indicators - Section D'!E$50:E$261,MATCH('Print View'!$AW153,'Coverage Indicators - Section D'!$I$50:$I$261,0))&lt;&gt;0,INDEX('Coverage Indicators - Section D'!E$50:E$261,MATCH('Print View'!$AW153,'Coverage Indicators - Section D'!$I$50:$I$261,0)),""),"")</f>
        <v/>
      </c>
      <c r="AD153" s="602" t="str">
        <f ca="1">IFERROR(IF(INDEX('Coverage Indicators - Section D'!G$50:G$261,MATCH('Print View'!$AW153,'Coverage Indicators - Section D'!$I$50:$I$261,0))&lt;&gt;0,INDEX('Coverage Indicators - Section D'!G$50:G$261,MATCH('Print View'!$AW153,'Coverage Indicators - Section D'!$I$50:$I$261,0)),""),"")</f>
        <v/>
      </c>
      <c r="AE153" s="603" t="str">
        <f ca="1">IFERROR(IF(INDEX('Coverage Indicators - Section D'!H$50:H$261,MATCH('Print View'!$AW153,'Coverage Indicators - Section D'!$I$50:$I$261,0))&lt;&gt;0,INDEX('Coverage Indicators - Section D'!H$50:H$261,MATCH('Print View'!$AW153,'Coverage Indicators - Section D'!$I$50:$I$261,0)),""),"")</f>
        <v/>
      </c>
      <c r="AF153" s="273" t="str">
        <f ca="1">IFERROR(IF(INDEX('Coverage Indicators - Section D'!E$50:E$261,MATCH('Print View'!$AX153,'Coverage Indicators - Section D'!$I$50:$I$261,0))&lt;&gt;0,INDEX('Coverage Indicators - Section D'!E$50:E$261,MATCH('Print View'!$AX153,'Coverage Indicators - Section D'!$I$50:$I$261,0)),""),"")</f>
        <v/>
      </c>
      <c r="AG153" s="602" t="str">
        <f ca="1">IFERROR(IF(INDEX('Coverage Indicators - Section D'!G$50:G$261,MATCH('Print View'!$AX153,'Coverage Indicators - Section D'!$I$50:$I$261,0))&lt;&gt;0,INDEX('Coverage Indicators - Section D'!G$50:G$261,MATCH('Print View'!$AX153,'Coverage Indicators - Section D'!$I$50:$I$261,0)),""),"")</f>
        <v/>
      </c>
      <c r="AH153" s="603" t="str">
        <f ca="1">IFERROR(IF(INDEX('Coverage Indicators - Section D'!H$50:H$261,MATCH('Print View'!$AX153,'Coverage Indicators - Section D'!$I$50:$I$261,0))&lt;&gt;0,INDEX('Coverage Indicators - Section D'!H$50:H$261,MATCH('Print View'!$AX153,'Coverage Indicators - Section D'!$I$50:$I$261,0)),""),"")</f>
        <v/>
      </c>
      <c r="AI153" s="273" t="str">
        <f ca="1">IFERROR(IF(INDEX('Coverage Indicators - Section D'!E$50:E$261,MATCH('Print View'!$AY153,'Coverage Indicators - Section D'!$I$50:$I$261,0))&lt;&gt;0,INDEX('Coverage Indicators - Section D'!E$50:E$261,MATCH('Print View'!$AY153,'Coverage Indicators - Section D'!$I$50:$I$261,0)),""),"")</f>
        <v/>
      </c>
      <c r="AJ153" s="602" t="str">
        <f ca="1">IFERROR(IF(INDEX('Coverage Indicators - Section D'!G$50:G$261,MATCH('Print View'!$AY153,'Coverage Indicators - Section D'!$I$50:$I$261,0))&lt;&gt;0,INDEX('Coverage Indicators - Section D'!G$50:G$261,MATCH('Print View'!$AY153,'Coverage Indicators - Section D'!$I$50:$I$261,0)),""),"")</f>
        <v/>
      </c>
      <c r="AK153" s="603" t="str">
        <f ca="1">IFERROR(IF(INDEX('Coverage Indicators - Section D'!H$50:H$261,MATCH('Print View'!$AY153,'Coverage Indicators - Section D'!$I$50:$I$261,0))&lt;&gt;0,INDEX('Coverage Indicators - Section D'!H$50:H$261,MATCH('Print View'!$AY153,'Coverage Indicators - Section D'!$I$50:$I$261,0)),""),"")</f>
        <v/>
      </c>
      <c r="AL153" s="323"/>
      <c r="AM153" s="695" t="str">
        <f>IFERROR(IF(INDEX('Coverage Indicators - Section D'!W$10:W$46,MATCH('Print View'!$A153,'Coverage Indicators - Section D'!$A$10:$A$46,0))&lt;&gt;0,INDEX('Coverage Indicators - Section D'!W$10:W$46,MATCH('Print View'!$A153,'Coverage Indicators - Section D'!$A$10:$A$46,0)),""),"")</f>
        <v>Number of confirmed XDR-TB cases registered and started on a prescribed XDR-TB treatment regimen during the period of assessment (TB-06y).</v>
      </c>
      <c r="AN153" s="310"/>
      <c r="AO153" s="587"/>
      <c r="AP153" s="588"/>
      <c r="AQ153" s="588"/>
      <c r="AR153" s="610" t="str">
        <f t="shared" ref="AR153" ca="1" si="268">CONCATENATE($A153,N$117)</f>
        <v>181-Jul-18 to 31-Dec-18</v>
      </c>
      <c r="AS153" s="608" t="str">
        <f t="shared" ref="AS153" ca="1" si="269">CONCATENATE($A153,Q$117)</f>
        <v>181-Jan-19 to 30-Jun-19</v>
      </c>
      <c r="AT153" s="608" t="str">
        <f t="shared" ref="AT153" ca="1" si="270">CONCATENATE($A153,T$117)</f>
        <v>181-Jul-19 to 31-Dec-19</v>
      </c>
      <c r="AU153" s="608" t="str">
        <f t="shared" ref="AU153" ca="1" si="271">CONCATENATE($A153,W$117)</f>
        <v>181-Jan-20 to 30-Jun-20</v>
      </c>
      <c r="AV153" s="608" t="str">
        <f t="shared" ref="AV153" ca="1" si="272">CONCATENATE($A153,Z$117)</f>
        <v>181-Jul-20 to 31-Dec-20</v>
      </c>
      <c r="AW153" s="608" t="str">
        <f t="shared" ref="AW153" ca="1" si="273">CONCATENATE($A153,AC$117)</f>
        <v>181-Jan-21 to 30-Jun-21</v>
      </c>
      <c r="AX153" s="608" t="str">
        <f t="shared" ref="AX153" si="274">CONCATENATE($A153,AF$117)</f>
        <v xml:space="preserve">18 to </v>
      </c>
      <c r="AY153" s="608" t="str">
        <f t="shared" ref="AY153" si="275">CONCATENATE($A153,AI$117)</f>
        <v xml:space="preserve">18 to </v>
      </c>
      <c r="AZ153" s="343"/>
      <c r="BA153" s="343"/>
    </row>
    <row r="154" spans="1:53" s="228" customFormat="1" ht="28.5" x14ac:dyDescent="0.25">
      <c r="A154" s="696"/>
      <c r="B154" s="603"/>
      <c r="C154" s="603"/>
      <c r="D154" s="603"/>
      <c r="E154" s="274" t="str">
        <f>IFERROR(IF(INDEX('Coverage Indicators - Section D'!F$10:F$46,MATCH('Print View'!$A153,'Coverage Indicators - Section D'!$A$10:$A$46,0))&lt;&gt;0,INDEX('Coverage Indicators - Section D'!F$10:F$46,MATCH('Print View'!$A153,'Coverage Indicators - Section D'!$A$10:$A$46,0)),""),"")</f>
        <v/>
      </c>
      <c r="F154" s="602"/>
      <c r="G154" s="602"/>
      <c r="H154" s="603"/>
      <c r="I154" s="603"/>
      <c r="J154" s="603"/>
      <c r="K154" s="603"/>
      <c r="L154" s="274" t="str">
        <f>IFERROR(IF(INDEX('Coverage Indicators - Section D'!U$10:U$46,MATCH('Print View'!$A153,'Coverage Indicators - Section D'!$A$10:$A$46,0))&lt;&gt;0,INDEX('Coverage Indicators - Section D'!U$10:U$46,MATCH('Print View'!$A153,'Coverage Indicators - Section D'!$A$10:$A$46,0)),""),"")</f>
        <v>National</v>
      </c>
      <c r="M154" s="603"/>
      <c r="N154" s="274" t="str">
        <f ca="1">IFERROR(IF(INDEX('Coverage Indicators - Section D'!F$50:F$261,MATCH('Print View'!$AR153,'Coverage Indicators - Section D'!$I$50:$I$261,0))&lt;&gt;0,INDEX('Coverage Indicators - Section D'!F$50:F$261,MATCH('Print View'!$AR153,'Coverage Indicators - Section D'!$I$50:$I$261,0)),""),"")</f>
        <v/>
      </c>
      <c r="O154" s="602"/>
      <c r="P154" s="603"/>
      <c r="Q154" s="274" t="str">
        <f ca="1">IFERROR(IF(INDEX('Coverage Indicators - Section D'!F$50:F$261,MATCH('Print View'!$AS153,'Coverage Indicators - Section D'!$I$50:$I$261,0))&lt;&gt;0,INDEX('Coverage Indicators - Section D'!F$50:F$261,MATCH('Print View'!$AS153,'Coverage Indicators - Section D'!$I$50:$I$261,0)),""),"")</f>
        <v/>
      </c>
      <c r="R154" s="602"/>
      <c r="S154" s="603"/>
      <c r="T154" s="274" t="str">
        <f ca="1">IFERROR(IF(INDEX('Coverage Indicators - Section D'!F$50:F$261,MATCH('Print View'!$AT153,'Coverage Indicators - Section D'!$I$50:$I$261,0))&lt;&gt;0,INDEX('Coverage Indicators - Section D'!F$50:F$261,MATCH('Print View'!$AT153,'Coverage Indicators - Section D'!$I$50:$I$261,0)),""),"")</f>
        <v/>
      </c>
      <c r="U154" s="602"/>
      <c r="V154" s="603"/>
      <c r="W154" s="274" t="str">
        <f ca="1">IFERROR(IF(INDEX('Coverage Indicators - Section D'!F$50:F$261,MATCH('Print View'!$AU153,'Coverage Indicators - Section D'!$I$50:$I$261,0))&lt;&gt;0,INDEX('Coverage Indicators - Section D'!F$50:F$261,MATCH('Print View'!$AU153,'Coverage Indicators - Section D'!$I$50:$I$261,0)),""),"")</f>
        <v/>
      </c>
      <c r="X154" s="602"/>
      <c r="Y154" s="603"/>
      <c r="Z154" s="274" t="str">
        <f ca="1">IFERROR(IF(INDEX('Coverage Indicators - Section D'!F$50:F$261,MATCH('Print View'!$AV153,'Coverage Indicators - Section D'!$I$50:$I$261,0))&lt;&gt;0,INDEX('Coverage Indicators - Section D'!F$50:F$261,MATCH('Print View'!$AV153,'Coverage Indicators - Section D'!$I$50:$I$261,0)),""),"")</f>
        <v/>
      </c>
      <c r="AA154" s="602"/>
      <c r="AB154" s="603"/>
      <c r="AC154" s="274" t="str">
        <f ca="1">IFERROR(IF(INDEX('Coverage Indicators - Section D'!F$50:F$261,MATCH('Print View'!$AW153,'Coverage Indicators - Section D'!$I$50:$I$261,0))&lt;&gt;0,INDEX('Coverage Indicators - Section D'!F$50:F$261,MATCH('Print View'!$AW153,'Coverage Indicators - Section D'!$I$50:$I$261,0)),""),"")</f>
        <v/>
      </c>
      <c r="AD154" s="602"/>
      <c r="AE154" s="603"/>
      <c r="AF154" s="274" t="str">
        <f ca="1">IFERROR(IF(INDEX('Coverage Indicators - Section D'!F$50:F$261,MATCH('Print View'!$AX153,'Coverage Indicators - Section D'!$I$50:$I$261,0))&lt;&gt;0,INDEX('Coverage Indicators - Section D'!F$50:F$261,MATCH('Print View'!$AX153,'Coverage Indicators - Section D'!$I$50:$I$261,0)),""),"")</f>
        <v/>
      </c>
      <c r="AG154" s="602"/>
      <c r="AH154" s="603"/>
      <c r="AI154" s="274" t="str">
        <f ca="1">IFERROR(IF(INDEX('Coverage Indicators - Section D'!F$50:F$261,MATCH('Print View'!$AY153,'Coverage Indicators - Section D'!$I$50:$I$261,0))&lt;&gt;0,INDEX('Coverage Indicators - Section D'!F$50:F$261,MATCH('Print View'!$AY153,'Coverage Indicators - Section D'!$I$50:$I$261,0)),""),"")</f>
        <v/>
      </c>
      <c r="AJ154" s="602"/>
      <c r="AK154" s="603"/>
      <c r="AL154" s="323"/>
      <c r="AM154" s="695"/>
      <c r="AN154" s="310"/>
      <c r="AO154" s="587"/>
      <c r="AP154" s="588"/>
      <c r="AQ154" s="588"/>
      <c r="AR154" s="610"/>
      <c r="AS154" s="608"/>
      <c r="AT154" s="608"/>
      <c r="AU154" s="608"/>
      <c r="AV154" s="608"/>
      <c r="AW154" s="608"/>
      <c r="AX154" s="608"/>
      <c r="AY154" s="608"/>
      <c r="AZ154" s="343"/>
      <c r="BA154" s="343"/>
    </row>
    <row r="155" spans="1:53" s="228" customFormat="1" ht="28.5" x14ac:dyDescent="0.25">
      <c r="A155" s="693">
        <v>19</v>
      </c>
      <c r="B155" s="601" t="str">
        <f>IFERROR(IF(INDEX('Coverage Indicators - Section D'!B$10:B$46,MATCH('Print View'!$A155,'Coverage Indicators - Section D'!$A$10:$A$46,0))&lt;&gt;0,INDEX('Coverage Indicators - Section D'!B$10:B$46,MATCH('Print View'!$A155,'Coverage Indicators - Section D'!$A$10:$A$46,0)),""),"")</f>
        <v>TB/HIV</v>
      </c>
      <c r="C155" s="601" t="str">
        <f>IFERROR(IF(INDEX('Coverage Indicators - Section D'!C$10:C$46,MATCH('Print View'!$A155,'Coverage Indicators - Section D'!$A$10:$A$46,0))&lt;&gt;0,INDEX('Coverage Indicators - Section D'!C$10:C$46,MATCH('Print View'!$A155,'Coverage Indicators - Section D'!$A$10:$A$46,0)),""),"")</f>
        <v>TB/HIV-5: Percentage of registered new and relapse TB patients with documented HIV status</v>
      </c>
      <c r="D155" s="601" t="str">
        <f>IFERROR(IF(INDEX('Coverage Indicators - Section D'!D$10:D$46,MATCH('Print View'!$A155,'Coverage Indicators - Section D'!$A$10:$A$46,0))&lt;&gt;0,INDEX('Coverage Indicators - Section D'!D$10:D$46,MATCH('Print View'!$A155,'Coverage Indicators - Section D'!$A$10:$A$46,0)),""),"")</f>
        <v/>
      </c>
      <c r="E155" s="252" t="str">
        <f>IFERROR(IF(INDEX('Coverage Indicators - Section D'!E$10:E$46,MATCH('Print View'!$A155,'Coverage Indicators - Section D'!$A$10:$A$46,0))&lt;&gt;0,INDEX('Coverage Indicators - Section D'!E$10:E$46,MATCH('Print View'!$A155,'Coverage Indicators - Section D'!$A$10:$A$46,0)),""),"")</f>
        <v/>
      </c>
      <c r="F155" s="600">
        <f>IFERROR(IF(INDEX('Coverage Indicators - Section D'!G$10:G$46,MATCH('Print View'!$A155,'Coverage Indicators - Section D'!$A$10:$A$46,0))&lt;&gt;0,INDEX('Coverage Indicators - Section D'!G$10:G$46,MATCH('Print View'!$A155,'Coverage Indicators - Section D'!$A$10:$A$46,0)),""),"")</f>
        <v>88.8</v>
      </c>
      <c r="G155" s="600" t="str">
        <f>IFERROR(IF(INDEX('Coverage Indicators - Section D'!H$10:H$46,MATCH('Print View'!$A155,'Coverage Indicators - Section D'!$A$10:$A$46,0))&lt;&gt;0,INDEX('Coverage Indicators - Section D'!H$10:H$46,MATCH('Print View'!$A155,'Coverage Indicators - Section D'!$A$10:$A$46,0)),""),"")</f>
        <v>2016</v>
      </c>
      <c r="H155" s="601" t="str">
        <f>IFERROR(IF(INDEX('Coverage Indicators - Section D'!P$10:P$46,MATCH('Print View'!$A155,'Coverage Indicators - Section D'!$A$10:$A$46,0))&lt;&gt;0,INDEX('Coverage Indicators - Section D'!P$10:P$46,MATCH('Print View'!$A155,'Coverage Indicators - Section D'!$A$10:$A$46,0)),""),"")</f>
        <v>'National TB report</v>
      </c>
      <c r="I155" s="601" t="str">
        <f>IFERROR(IF(INDEX('Coverage Indicators - Section D'!Q$10:Q$46,MATCH('Print View'!$A155,'Coverage Indicators - Section D'!$A$10:$A$46,0))&lt;&gt;0,INDEX('Coverage Indicators - Section D'!Q$10:Q$46,MATCH('Print View'!$A155,'Coverage Indicators - Section D'!$A$10:$A$46,0)),""),"")</f>
        <v/>
      </c>
      <c r="J155" s="601" t="str">
        <f>IFERROR(IF(INDEX('Coverage Indicators - Section D'!R$10:R$46,MATCH('Print View'!$A155,'Coverage Indicators - Section D'!$A$10:$A$46,0))&lt;&gt;0,INDEX('Coverage Indicators - Section D'!R$10:R$46,MATCH('Print View'!$A155,'Coverage Indicators - Section D'!$A$10:$A$46,0)),""),"")</f>
        <v/>
      </c>
      <c r="K155" s="601" t="str">
        <f>IFERROR(IF(INDEX('Coverage Indicators - Section D'!S$10:S$46,MATCH('Print View'!$A155,'Coverage Indicators - Section D'!$A$10:$A$46,0))&lt;&gt;0,INDEX('Coverage Indicators - Section D'!S$10:S$46,MATCH('Print View'!$A155,'Coverage Indicators - Section D'!$A$10:$A$46,0)),""),"")</f>
        <v/>
      </c>
      <c r="L155" s="252" t="str">
        <f>IFERROR(IF(INDEX('Coverage Indicators - Section D'!T$10:T$46,MATCH('Print View'!$A155,'Coverage Indicators - Section D'!$A$10:$A$46,0))&lt;&gt;0,INDEX('Coverage Indicators - Section D'!T$10:T$46,MATCH('Print View'!$A155,'Coverage Indicators - Section D'!$A$10:$A$46,0)),""),"")</f>
        <v>Kyrgyzstan</v>
      </c>
      <c r="M155" s="601" t="str">
        <f>IFERROR(IF(INDEX('Coverage Indicators - Section D'!V$10:V$46,MATCH('Print View'!$A155,'Coverage Indicators - Section D'!$A$10:$A$46,0))&lt;&gt;0,INDEX('Coverage Indicators - Section D'!V$10:V$46,MATCH('Print View'!$A155,'Coverage Indicators - Section D'!$A$10:$A$46,0)),""),"")</f>
        <v>N-Non-cumulative</v>
      </c>
      <c r="N155" s="252" t="str">
        <f ca="1">IFERROR(IF(INDEX('Coverage Indicators - Section D'!E$50:E$261,MATCH('Print View'!$AR155,'Coverage Indicators - Section D'!$I$50:$I$261,0))&lt;&gt;0,INDEX('Coverage Indicators - Section D'!E$50:E$261,MATCH('Print View'!$AR155,'Coverage Indicators - Section D'!$I$50:$I$261,0)),""),"")</f>
        <v/>
      </c>
      <c r="O155" s="600">
        <f ca="1">IFERROR(IF(INDEX('Coverage Indicators - Section D'!G$50:G$261,MATCH('Print View'!$AR155,'Coverage Indicators - Section D'!$I$50:$I$261,0))&lt;&gt;0,INDEX('Coverage Indicators - Section D'!G$50:G$261,MATCH('Print View'!$AR155,'Coverage Indicators - Section D'!$I$50:$I$261,0)),""),"")</f>
        <v>0.9</v>
      </c>
      <c r="P155" s="601" t="str">
        <f ca="1">IFERROR(IF(INDEX('Coverage Indicators - Section D'!H$50:H$261,MATCH('Print View'!$AR155,'Coverage Indicators - Section D'!$I$50:$I$261,0))&lt;&gt;0,INDEX('Coverage Indicators - Section D'!H$50:H$261,MATCH('Print View'!$AR155,'Coverage Indicators - Section D'!$I$50:$I$261,0)),""),"")</f>
        <v/>
      </c>
      <c r="Q155" s="252" t="str">
        <f ca="1">IFERROR(IF(INDEX('Coverage Indicators - Section D'!E$50:E$261,MATCH('Print View'!$AS155,'Coverage Indicators - Section D'!$I$50:$I$261,0))&lt;&gt;0,INDEX('Coverage Indicators - Section D'!E$50:E$261,MATCH('Print View'!$AS155,'Coverage Indicators - Section D'!$I$50:$I$261,0)),""),"")</f>
        <v/>
      </c>
      <c r="R155" s="600">
        <f ca="1">IFERROR(IF(INDEX('Coverage Indicators - Section D'!G$50:G$261,MATCH('Print View'!$AS155,'Coverage Indicators - Section D'!$I$50:$I$261,0))&lt;&gt;0,INDEX('Coverage Indicators - Section D'!G$50:G$261,MATCH('Print View'!$AS155,'Coverage Indicators - Section D'!$I$50:$I$261,0)),""),"")</f>
        <v>0.91</v>
      </c>
      <c r="S155" s="601" t="str">
        <f ca="1">IFERROR(IF(INDEX('Coverage Indicators - Section D'!H$50:H$261,MATCH('Print View'!$AS155,'Coverage Indicators - Section D'!$I$50:$I$261,0))&lt;&gt;0,INDEX('Coverage Indicators - Section D'!H$50:H$261,MATCH('Print View'!$AS155,'Coverage Indicators - Section D'!$I$50:$I$261,0)),""),"")</f>
        <v/>
      </c>
      <c r="T155" s="252" t="str">
        <f ca="1">IFERROR(IF(INDEX('Coverage Indicators - Section D'!E$50:E$261,MATCH('Print View'!$AT155,'Coverage Indicators - Section D'!$I$50:$I$261,0))&lt;&gt;0,INDEX('Coverage Indicators - Section D'!E$50:E$261,MATCH('Print View'!$AT155,'Coverage Indicators - Section D'!$I$50:$I$261,0)),""),"")</f>
        <v/>
      </c>
      <c r="U155" s="600">
        <f ca="1">IFERROR(IF(INDEX('Coverage Indicators - Section D'!G$50:G$261,MATCH('Print View'!$AT155,'Coverage Indicators - Section D'!$I$50:$I$261,0))&lt;&gt;0,INDEX('Coverage Indicators - Section D'!G$50:G$261,MATCH('Print View'!$AT155,'Coverage Indicators - Section D'!$I$50:$I$261,0)),""),"")</f>
        <v>0.92</v>
      </c>
      <c r="V155" s="601" t="str">
        <f ca="1">IFERROR(IF(INDEX('Coverage Indicators - Section D'!H$50:H$261,MATCH('Print View'!$AT155,'Coverage Indicators - Section D'!$I$50:$I$261,0))&lt;&gt;0,INDEX('Coverage Indicators - Section D'!H$50:H$261,MATCH('Print View'!$AT155,'Coverage Indicators - Section D'!$I$50:$I$261,0)),""),"")</f>
        <v/>
      </c>
      <c r="W155" s="252" t="str">
        <f ca="1">IFERROR(IF(INDEX('Coverage Indicators - Section D'!E$50:E$261,MATCH('Print View'!$AU155,'Coverage Indicators - Section D'!$I$50:$I$261,0))&lt;&gt;0,INDEX('Coverage Indicators - Section D'!E$50:E$261,MATCH('Print View'!$AU155,'Coverage Indicators - Section D'!$I$50:$I$261,0)),""),"")</f>
        <v/>
      </c>
      <c r="X155" s="600">
        <f ca="1">IFERROR(IF(INDEX('Coverage Indicators - Section D'!G$50:G$261,MATCH('Print View'!$AU155,'Coverage Indicators - Section D'!$I$50:$I$261,0))&lt;&gt;0,INDEX('Coverage Indicators - Section D'!G$50:G$261,MATCH('Print View'!$AU155,'Coverage Indicators - Section D'!$I$50:$I$261,0)),""),"")</f>
        <v>0.93</v>
      </c>
      <c r="Y155" s="601" t="str">
        <f ca="1">IFERROR(IF(INDEX('Coverage Indicators - Section D'!H$50:H$261,MATCH('Print View'!$AU155,'Coverage Indicators - Section D'!$I$50:$I$261,0))&lt;&gt;0,INDEX('Coverage Indicators - Section D'!H$50:H$261,MATCH('Print View'!$AU155,'Coverage Indicators - Section D'!$I$50:$I$261,0)),""),"")</f>
        <v/>
      </c>
      <c r="Z155" s="252" t="str">
        <f ca="1">IFERROR(IF(INDEX('Coverage Indicators - Section D'!E$50:E$261,MATCH('Print View'!$AV155,'Coverage Indicators - Section D'!$I$50:$I$261,0))&lt;&gt;0,INDEX('Coverage Indicators - Section D'!E$50:E$261,MATCH('Print View'!$AV155,'Coverage Indicators - Section D'!$I$50:$I$261,0)),""),"")</f>
        <v/>
      </c>
      <c r="AA155" s="600">
        <f ca="1">IFERROR(IF(INDEX('Coverage Indicators - Section D'!G$50:G$261,MATCH('Print View'!$AV155,'Coverage Indicators - Section D'!$I$50:$I$261,0))&lt;&gt;0,INDEX('Coverage Indicators - Section D'!G$50:G$261,MATCH('Print View'!$AV155,'Coverage Indicators - Section D'!$I$50:$I$261,0)),""),"")</f>
        <v>0.95</v>
      </c>
      <c r="AB155" s="601" t="str">
        <f ca="1">IFERROR(IF(INDEX('Coverage Indicators - Section D'!H$50:H$261,MATCH('Print View'!$AV155,'Coverage Indicators - Section D'!$I$50:$I$261,0))&lt;&gt;0,INDEX('Coverage Indicators - Section D'!H$50:H$261,MATCH('Print View'!$AV155,'Coverage Indicators - Section D'!$I$50:$I$261,0)),""),"")</f>
        <v/>
      </c>
      <c r="AC155" s="252" t="str">
        <f ca="1">IFERROR(IF(INDEX('Coverage Indicators - Section D'!E$50:E$261,MATCH('Print View'!$AW155,'Coverage Indicators - Section D'!$I$50:$I$261,0))&lt;&gt;0,INDEX('Coverage Indicators - Section D'!E$50:E$261,MATCH('Print View'!$AW155,'Coverage Indicators - Section D'!$I$50:$I$261,0)),""),"")</f>
        <v/>
      </c>
      <c r="AD155" s="600" t="str">
        <f ca="1">IFERROR(IF(INDEX('Coverage Indicators - Section D'!G$50:G$261,MATCH('Print View'!$AW155,'Coverage Indicators - Section D'!$I$50:$I$261,0))&lt;&gt;0,INDEX('Coverage Indicators - Section D'!G$50:G$261,MATCH('Print View'!$AW155,'Coverage Indicators - Section D'!$I$50:$I$261,0)),""),"")</f>
        <v/>
      </c>
      <c r="AE155" s="601" t="str">
        <f ca="1">IFERROR(IF(INDEX('Coverage Indicators - Section D'!H$50:H$261,MATCH('Print View'!$AW155,'Coverage Indicators - Section D'!$I$50:$I$261,0))&lt;&gt;0,INDEX('Coverage Indicators - Section D'!H$50:H$261,MATCH('Print View'!$AW155,'Coverage Indicators - Section D'!$I$50:$I$261,0)),""),"")</f>
        <v/>
      </c>
      <c r="AF155" s="252" t="str">
        <f ca="1">IFERROR(IF(INDEX('Coverage Indicators - Section D'!E$50:E$261,MATCH('Print View'!$AX155,'Coverage Indicators - Section D'!$I$50:$I$261,0))&lt;&gt;0,INDEX('Coverage Indicators - Section D'!E$50:E$261,MATCH('Print View'!$AX155,'Coverage Indicators - Section D'!$I$50:$I$261,0)),""),"")</f>
        <v/>
      </c>
      <c r="AG155" s="600" t="str">
        <f ca="1">IFERROR(IF(INDEX('Coverage Indicators - Section D'!G$50:G$261,MATCH('Print View'!$AX155,'Coverage Indicators - Section D'!$I$50:$I$261,0))&lt;&gt;0,INDEX('Coverage Indicators - Section D'!G$50:G$261,MATCH('Print View'!$AX155,'Coverage Indicators - Section D'!$I$50:$I$261,0)),""),"")</f>
        <v/>
      </c>
      <c r="AH155" s="601" t="str">
        <f ca="1">IFERROR(IF(INDEX('Coverage Indicators - Section D'!H$50:H$261,MATCH('Print View'!$AX155,'Coverage Indicators - Section D'!$I$50:$I$261,0))&lt;&gt;0,INDEX('Coverage Indicators - Section D'!H$50:H$261,MATCH('Print View'!$AX155,'Coverage Indicators - Section D'!$I$50:$I$261,0)),""),"")</f>
        <v/>
      </c>
      <c r="AI155" s="252" t="str">
        <f ca="1">IFERROR(IF(INDEX('Coverage Indicators - Section D'!E$50:E$261,MATCH('Print View'!$AY155,'Coverage Indicators - Section D'!$I$50:$I$261,0))&lt;&gt;0,INDEX('Coverage Indicators - Section D'!E$50:E$261,MATCH('Print View'!$AY155,'Coverage Indicators - Section D'!$I$50:$I$261,0)),""),"")</f>
        <v/>
      </c>
      <c r="AJ155" s="600" t="str">
        <f ca="1">IFERROR(IF(INDEX('Coverage Indicators - Section D'!G$50:G$261,MATCH('Print View'!$AY155,'Coverage Indicators - Section D'!$I$50:$I$261,0))&lt;&gt;0,INDEX('Coverage Indicators - Section D'!G$50:G$261,MATCH('Print View'!$AY155,'Coverage Indicators - Section D'!$I$50:$I$261,0)),""),"")</f>
        <v/>
      </c>
      <c r="AK155" s="601" t="str">
        <f ca="1">IFERROR(IF(INDEX('Coverage Indicators - Section D'!H$50:H$261,MATCH('Print View'!$AY155,'Coverage Indicators - Section D'!$I$50:$I$261,0))&lt;&gt;0,INDEX('Coverage Indicators - Section D'!H$50:H$261,MATCH('Print View'!$AY155,'Coverage Indicators - Section D'!$I$50:$I$261,0)),""),"")</f>
        <v/>
      </c>
      <c r="AL155" s="323"/>
      <c r="AM155" s="694" t="str">
        <f>IFERROR(IF(INDEX('Coverage Indicators - Section D'!W$10:W$46,MATCH('Print View'!$A155,'Coverage Indicators - Section D'!$A$10:$A$46,0))&lt;&gt;0,INDEX('Coverage Indicators - Section D'!W$10:W$46,MATCH('Print View'!$A155,'Coverage Indicators - Section D'!$A$10:$A$46,0)),""),"")</f>
        <v>Number of new and relapsed TB patients registered during the reporting period who had an HIV test result (whether positive or negative) recorded in the TB register. Of the 7 793 new cases + previously treated (including relapses), 7080 has the result of testing for HIV (patients with unknown history are not included, because they are identified posthumously, there is no information about HIV testing). Since 2017, information about testing for HIV relapses and other previously treated is collected separately.</v>
      </c>
      <c r="AN155" s="310"/>
      <c r="AO155" s="589"/>
      <c r="AP155" s="590"/>
      <c r="AQ155" s="590"/>
      <c r="AR155" s="610" t="str">
        <f t="shared" ref="AR155" ca="1" si="276">CONCATENATE($A155,N$117)</f>
        <v>191-Jul-18 to 31-Dec-18</v>
      </c>
      <c r="AS155" s="608" t="str">
        <f t="shared" ref="AS155" ca="1" si="277">CONCATENATE($A155,Q$117)</f>
        <v>191-Jan-19 to 30-Jun-19</v>
      </c>
      <c r="AT155" s="608" t="str">
        <f t="shared" ref="AT155" ca="1" si="278">CONCATENATE($A155,T$117)</f>
        <v>191-Jul-19 to 31-Dec-19</v>
      </c>
      <c r="AU155" s="608" t="str">
        <f t="shared" ref="AU155" ca="1" si="279">CONCATENATE($A155,W$117)</f>
        <v>191-Jan-20 to 30-Jun-20</v>
      </c>
      <c r="AV155" s="608" t="str">
        <f t="shared" ref="AV155" ca="1" si="280">CONCATENATE($A155,Z$117)</f>
        <v>191-Jul-20 to 31-Dec-20</v>
      </c>
      <c r="AW155" s="608" t="str">
        <f t="shared" ref="AW155" ca="1" si="281">CONCATENATE($A155,AC$117)</f>
        <v>191-Jan-21 to 30-Jun-21</v>
      </c>
      <c r="AX155" s="608" t="str">
        <f t="shared" ref="AX155" si="282">CONCATENATE($A155,AF$117)</f>
        <v xml:space="preserve">19 to </v>
      </c>
      <c r="AY155" s="608" t="str">
        <f t="shared" ref="AY155" si="283">CONCATENATE($A155,AI$117)</f>
        <v xml:space="preserve">19 to </v>
      </c>
      <c r="AZ155" s="343"/>
      <c r="BA155" s="343"/>
    </row>
    <row r="156" spans="1:53" s="228" customFormat="1" ht="28.5" x14ac:dyDescent="0.25">
      <c r="A156" s="693"/>
      <c r="B156" s="601"/>
      <c r="C156" s="601"/>
      <c r="D156" s="601"/>
      <c r="E156" s="251" t="str">
        <f>IFERROR(IF(INDEX('Coverage Indicators - Section D'!F$10:F$46,MATCH('Print View'!$A155,'Coverage Indicators - Section D'!$A$10:$A$46,0))&lt;&gt;0,INDEX('Coverage Indicators - Section D'!F$10:F$46,MATCH('Print View'!$A155,'Coverage Indicators - Section D'!$A$10:$A$46,0)),""),"")</f>
        <v/>
      </c>
      <c r="F156" s="600"/>
      <c r="G156" s="600"/>
      <c r="H156" s="601"/>
      <c r="I156" s="601"/>
      <c r="J156" s="601"/>
      <c r="K156" s="601"/>
      <c r="L156" s="251" t="str">
        <f>IFERROR(IF(INDEX('Coverage Indicators - Section D'!U$10:U$46,MATCH('Print View'!$A155,'Coverage Indicators - Section D'!$A$10:$A$46,0))&lt;&gt;0,INDEX('Coverage Indicators - Section D'!U$10:U$46,MATCH('Print View'!$A155,'Coverage Indicators - Section D'!$A$10:$A$46,0)),""),"")</f>
        <v>National</v>
      </c>
      <c r="M156" s="601"/>
      <c r="N156" s="251" t="str">
        <f ca="1">IFERROR(IF(INDEX('Coverage Indicators - Section D'!F$50:F$261,MATCH('Print View'!$AR155,'Coverage Indicators - Section D'!$I$50:$I$261,0))&lt;&gt;0,INDEX('Coverage Indicators - Section D'!F$50:F$261,MATCH('Print View'!$AR155,'Coverage Indicators - Section D'!$I$50:$I$261,0)),""),"")</f>
        <v/>
      </c>
      <c r="O156" s="600"/>
      <c r="P156" s="601"/>
      <c r="Q156" s="251" t="str">
        <f ca="1">IFERROR(IF(INDEX('Coverage Indicators - Section D'!F$50:F$261,MATCH('Print View'!$AS155,'Coverage Indicators - Section D'!$I$50:$I$261,0))&lt;&gt;0,INDEX('Coverage Indicators - Section D'!F$50:F$261,MATCH('Print View'!$AS155,'Coverage Indicators - Section D'!$I$50:$I$261,0)),""),"")</f>
        <v/>
      </c>
      <c r="R156" s="600"/>
      <c r="S156" s="601"/>
      <c r="T156" s="251" t="str">
        <f ca="1">IFERROR(IF(INDEX('Coverage Indicators - Section D'!F$50:F$261,MATCH('Print View'!$AT155,'Coverage Indicators - Section D'!$I$50:$I$261,0))&lt;&gt;0,INDEX('Coverage Indicators - Section D'!F$50:F$261,MATCH('Print View'!$AT155,'Coverage Indicators - Section D'!$I$50:$I$261,0)),""),"")</f>
        <v/>
      </c>
      <c r="U156" s="600"/>
      <c r="V156" s="601"/>
      <c r="W156" s="251" t="str">
        <f ca="1">IFERROR(IF(INDEX('Coverage Indicators - Section D'!F$50:F$261,MATCH('Print View'!$AU155,'Coverage Indicators - Section D'!$I$50:$I$261,0))&lt;&gt;0,INDEX('Coverage Indicators - Section D'!F$50:F$261,MATCH('Print View'!$AU155,'Coverage Indicators - Section D'!$I$50:$I$261,0)),""),"")</f>
        <v/>
      </c>
      <c r="X156" s="600"/>
      <c r="Y156" s="601"/>
      <c r="Z156" s="251" t="str">
        <f ca="1">IFERROR(IF(INDEX('Coverage Indicators - Section D'!F$50:F$261,MATCH('Print View'!$AV155,'Coverage Indicators - Section D'!$I$50:$I$261,0))&lt;&gt;0,INDEX('Coverage Indicators - Section D'!F$50:F$261,MATCH('Print View'!$AV155,'Coverage Indicators - Section D'!$I$50:$I$261,0)),""),"")</f>
        <v/>
      </c>
      <c r="AA156" s="600"/>
      <c r="AB156" s="601"/>
      <c r="AC156" s="251" t="str">
        <f ca="1">IFERROR(IF(INDEX('Coverage Indicators - Section D'!F$50:F$261,MATCH('Print View'!$AW155,'Coverage Indicators - Section D'!$I$50:$I$261,0))&lt;&gt;0,INDEX('Coverage Indicators - Section D'!F$50:F$261,MATCH('Print View'!$AW155,'Coverage Indicators - Section D'!$I$50:$I$261,0)),""),"")</f>
        <v/>
      </c>
      <c r="AD156" s="600"/>
      <c r="AE156" s="601"/>
      <c r="AF156" s="251" t="str">
        <f ca="1">IFERROR(IF(INDEX('Coverage Indicators - Section D'!F$50:F$261,MATCH('Print View'!$AX155,'Coverage Indicators - Section D'!$I$50:$I$261,0))&lt;&gt;0,INDEX('Coverage Indicators - Section D'!F$50:F$261,MATCH('Print View'!$AX155,'Coverage Indicators - Section D'!$I$50:$I$261,0)),""),"")</f>
        <v/>
      </c>
      <c r="AG156" s="600"/>
      <c r="AH156" s="601"/>
      <c r="AI156" s="251" t="str">
        <f ca="1">IFERROR(IF(INDEX('Coverage Indicators - Section D'!F$50:F$261,MATCH('Print View'!$AY155,'Coverage Indicators - Section D'!$I$50:$I$261,0))&lt;&gt;0,INDEX('Coverage Indicators - Section D'!F$50:F$261,MATCH('Print View'!$AY155,'Coverage Indicators - Section D'!$I$50:$I$261,0)),""),"")</f>
        <v/>
      </c>
      <c r="AJ156" s="600"/>
      <c r="AK156" s="601"/>
      <c r="AL156" s="323"/>
      <c r="AM156" s="694"/>
      <c r="AN156" s="310"/>
      <c r="AO156" s="589"/>
      <c r="AP156" s="590"/>
      <c r="AQ156" s="590"/>
      <c r="AR156" s="610"/>
      <c r="AS156" s="608"/>
      <c r="AT156" s="608"/>
      <c r="AU156" s="608"/>
      <c r="AV156" s="608"/>
      <c r="AW156" s="608"/>
      <c r="AX156" s="608"/>
      <c r="AY156" s="608"/>
      <c r="AZ156" s="343"/>
      <c r="BA156" s="343"/>
    </row>
    <row r="157" spans="1:53" s="228" customFormat="1" ht="28.5" x14ac:dyDescent="0.25">
      <c r="A157" s="696">
        <v>20</v>
      </c>
      <c r="B157" s="603" t="str">
        <f>IFERROR(IF(INDEX('Coverage Indicators - Section D'!B$10:B$46,MATCH('Print View'!$A157,'Coverage Indicators - Section D'!$A$10:$A$46,0))&lt;&gt;0,INDEX('Coverage Indicators - Section D'!B$10:B$46,MATCH('Print View'!$A157,'Coverage Indicators - Section D'!$A$10:$A$46,0)),""),"")</f>
        <v>Prevention programs for other vulnerable populations</v>
      </c>
      <c r="C157" s="603" t="str">
        <f>IFERROR(IF(INDEX('Coverage Indicators - Section D'!C$10:C$46,MATCH('Print View'!$A157,'Coverage Indicators - Section D'!$A$10:$A$46,0))&lt;&gt;0,INDEX('Coverage Indicators - Section D'!C$10:C$46,MATCH('Print View'!$A157,'Coverage Indicators - Section D'!$A$10:$A$46,0)),""),"")</f>
        <v>KP-3e: Percentage of other vulnerable populations that have received an HIV test during the reporting period and know their results</v>
      </c>
      <c r="D157" s="603" t="str">
        <f>IFERROR(IF(INDEX('Coverage Indicators - Section D'!D$10:D$46,MATCH('Print View'!$A157,'Coverage Indicators - Section D'!$A$10:$A$46,0))&lt;&gt;0,INDEX('Coverage Indicators - Section D'!D$10:D$46,MATCH('Print View'!$A157,'Coverage Indicators - Section D'!$A$10:$A$46,0)),""),"")</f>
        <v/>
      </c>
      <c r="E157" s="273">
        <f>IFERROR(IF(INDEX('Coverage Indicators - Section D'!E$10:E$46,MATCH('Print View'!$A157,'Coverage Indicators - Section D'!$A$10:$A$46,0))&lt;&gt;0,INDEX('Coverage Indicators - Section D'!E$10:E$46,MATCH('Print View'!$A157,'Coverage Indicators - Section D'!$A$10:$A$46,0)),""),"")</f>
        <v>2713</v>
      </c>
      <c r="F157" s="602">
        <f>IFERROR(IF(INDEX('Coverage Indicators - Section D'!G$10:G$46,MATCH('Print View'!$A157,'Coverage Indicators - Section D'!$A$10:$A$46,0))&lt;&gt;0,INDEX('Coverage Indicators - Section D'!G$10:G$46,MATCH('Print View'!$A157,'Coverage Indicators - Section D'!$A$10:$A$46,0)),""),"")</f>
        <v>32.686746987951807</v>
      </c>
      <c r="G157" s="602" t="str">
        <f>IFERROR(IF(INDEX('Coverage Indicators - Section D'!H$10:H$46,MATCH('Print View'!$A157,'Coverage Indicators - Section D'!$A$10:$A$46,0))&lt;&gt;0,INDEX('Coverage Indicators - Section D'!H$10:H$46,MATCH('Print View'!$A157,'Coverage Indicators - Section D'!$A$10:$A$46,0)),""),"")</f>
        <v>2016</v>
      </c>
      <c r="H157" s="603" t="str">
        <f>IFERROR(IF(INDEX('Coverage Indicators - Section D'!P$10:P$46,MATCH('Print View'!$A157,'Coverage Indicators - Section D'!$A$10:$A$46,0))&lt;&gt;0,INDEX('Coverage Indicators - Section D'!P$10:P$46,MATCH('Print View'!$A157,'Coverage Indicators - Section D'!$A$10:$A$46,0)),""),"")</f>
        <v>Administrative records</v>
      </c>
      <c r="I157" s="603" t="str">
        <f>IFERROR(IF(INDEX('Coverage Indicators - Section D'!Q$10:Q$46,MATCH('Print View'!$A157,'Coverage Indicators - Section D'!$A$10:$A$46,0))&lt;&gt;0,INDEX('Coverage Indicators - Section D'!Q$10:Q$46,MATCH('Print View'!$A157,'Coverage Indicators - Section D'!$A$10:$A$46,0)),""),"")</f>
        <v/>
      </c>
      <c r="J157" s="603" t="str">
        <f>IFERROR(IF(INDEX('Coverage Indicators - Section D'!R$10:R$46,MATCH('Print View'!$A157,'Coverage Indicators - Section D'!$A$10:$A$46,0))&lt;&gt;0,INDEX('Coverage Indicators - Section D'!R$10:R$46,MATCH('Print View'!$A157,'Coverage Indicators - Section D'!$A$10:$A$46,0)),""),"")</f>
        <v/>
      </c>
      <c r="K157" s="603" t="str">
        <f>IFERROR(IF(INDEX('Coverage Indicators - Section D'!S$10:S$46,MATCH('Print View'!$A157,'Coverage Indicators - Section D'!$A$10:$A$46,0))&lt;&gt;0,INDEX('Coverage Indicators - Section D'!S$10:S$46,MATCH('Print View'!$A157,'Coverage Indicators - Section D'!$A$10:$A$46,0)),""),"")</f>
        <v/>
      </c>
      <c r="L157" s="273" t="str">
        <f>IFERROR(IF(INDEX('Coverage Indicators - Section D'!T$10:T$46,MATCH('Print View'!$A157,'Coverage Indicators - Section D'!$A$10:$A$46,0))&lt;&gt;0,INDEX('Coverage Indicators - Section D'!T$10:T$46,MATCH('Print View'!$A157,'Coverage Indicators - Section D'!$A$10:$A$46,0)),""),"")</f>
        <v>Kyrgyzstan</v>
      </c>
      <c r="M157" s="603" t="str">
        <f>IFERROR(IF(INDEX('Coverage Indicators - Section D'!V$10:V$46,MATCH('Print View'!$A157,'Coverage Indicators - Section D'!$A$10:$A$46,0))&lt;&gt;0,INDEX('Coverage Indicators - Section D'!V$10:V$46,MATCH('Print View'!$A157,'Coverage Indicators - Section D'!$A$10:$A$46,0)),""),"")</f>
        <v>N-Non-cumulative</v>
      </c>
      <c r="N157" s="273">
        <f ca="1">IFERROR(IF(INDEX('Coverage Indicators - Section D'!E$50:E$261,MATCH('Print View'!$AR157,'Coverage Indicators - Section D'!$I$50:$I$261,0))&lt;&gt;0,INDEX('Coverage Indicators - Section D'!E$50:E$261,MATCH('Print View'!$AR157,'Coverage Indicators - Section D'!$I$50:$I$261,0)),""),"")</f>
        <v>2800</v>
      </c>
      <c r="O157" s="602">
        <f ca="1">IFERROR(IF(INDEX('Coverage Indicators - Section D'!G$50:G$261,MATCH('Print View'!$AR157,'Coverage Indicators - Section D'!$I$50:$I$261,0))&lt;&gt;0,INDEX('Coverage Indicators - Section D'!G$50:G$261,MATCH('Print View'!$AR157,'Coverage Indicators - Section D'!$I$50:$I$261,0)),""),"")</f>
        <v>33.734939759036145</v>
      </c>
      <c r="P157" s="603" t="str">
        <f ca="1">IFERROR(IF(INDEX('Coverage Indicators - Section D'!H$50:H$261,MATCH('Print View'!$AR157,'Coverage Indicators - Section D'!$I$50:$I$261,0))&lt;&gt;0,INDEX('Coverage Indicators - Section D'!H$50:H$261,MATCH('Print View'!$AR157,'Coverage Indicators - Section D'!$I$50:$I$261,0)),""),"")</f>
        <v/>
      </c>
      <c r="Q157" s="273">
        <f ca="1">IFERROR(IF(INDEX('Coverage Indicators - Section D'!E$50:E$261,MATCH('Print View'!$AS157,'Coverage Indicators - Section D'!$I$50:$I$261,0))&lt;&gt;0,INDEX('Coverage Indicators - Section D'!E$50:E$261,MATCH('Print View'!$AS157,'Coverage Indicators - Section D'!$I$50:$I$261,0)),""),"")</f>
        <v>2975</v>
      </c>
      <c r="R157" s="602">
        <f ca="1">IFERROR(IF(INDEX('Coverage Indicators - Section D'!G$50:G$261,MATCH('Print View'!$AS157,'Coverage Indicators - Section D'!$I$50:$I$261,0))&lt;&gt;0,INDEX('Coverage Indicators - Section D'!G$50:G$261,MATCH('Print View'!$AS157,'Coverage Indicators - Section D'!$I$50:$I$261,0)),""),"")</f>
        <v>35.843373493975903</v>
      </c>
      <c r="S157" s="603" t="str">
        <f ca="1">IFERROR(IF(INDEX('Coverage Indicators - Section D'!H$50:H$261,MATCH('Print View'!$AS157,'Coverage Indicators - Section D'!$I$50:$I$261,0))&lt;&gt;0,INDEX('Coverage Indicators - Section D'!H$50:H$261,MATCH('Print View'!$AS157,'Coverage Indicators - Section D'!$I$50:$I$261,0)),""),"")</f>
        <v/>
      </c>
      <c r="T157" s="273">
        <f ca="1">IFERROR(IF(INDEX('Coverage Indicators - Section D'!E$50:E$261,MATCH('Print View'!$AT157,'Coverage Indicators - Section D'!$I$50:$I$261,0))&lt;&gt;0,INDEX('Coverage Indicators - Section D'!E$50:E$261,MATCH('Print View'!$AT157,'Coverage Indicators - Section D'!$I$50:$I$261,0)),""),"")</f>
        <v>2975</v>
      </c>
      <c r="U157" s="602">
        <f ca="1">IFERROR(IF(INDEX('Coverage Indicators - Section D'!G$50:G$261,MATCH('Print View'!$AT157,'Coverage Indicators - Section D'!$I$50:$I$261,0))&lt;&gt;0,INDEX('Coverage Indicators - Section D'!G$50:G$261,MATCH('Print View'!$AT157,'Coverage Indicators - Section D'!$I$50:$I$261,0)),""),"")</f>
        <v>35.843373493975903</v>
      </c>
      <c r="V157" s="603" t="str">
        <f ca="1">IFERROR(IF(INDEX('Coverage Indicators - Section D'!H$50:H$261,MATCH('Print View'!$AT157,'Coverage Indicators - Section D'!$I$50:$I$261,0))&lt;&gt;0,INDEX('Coverage Indicators - Section D'!H$50:H$261,MATCH('Print View'!$AT157,'Coverage Indicators - Section D'!$I$50:$I$261,0)),""),"")</f>
        <v/>
      </c>
      <c r="W157" s="273">
        <f ca="1">IFERROR(IF(INDEX('Coverage Indicators - Section D'!E$50:E$261,MATCH('Print View'!$AU157,'Coverage Indicators - Section D'!$I$50:$I$261,0))&lt;&gt;0,INDEX('Coverage Indicators - Section D'!E$50:E$261,MATCH('Print View'!$AU157,'Coverage Indicators - Section D'!$I$50:$I$261,0)),""),"")</f>
        <v>3400</v>
      </c>
      <c r="X157" s="602">
        <f ca="1">IFERROR(IF(INDEX('Coverage Indicators - Section D'!G$50:G$261,MATCH('Print View'!$AU157,'Coverage Indicators - Section D'!$I$50:$I$261,0))&lt;&gt;0,INDEX('Coverage Indicators - Section D'!G$50:G$261,MATCH('Print View'!$AU157,'Coverage Indicators - Section D'!$I$50:$I$261,0)),""),"")</f>
        <v>40.963855421686745</v>
      </c>
      <c r="Y157" s="603" t="str">
        <f ca="1">IFERROR(IF(INDEX('Coverage Indicators - Section D'!H$50:H$261,MATCH('Print View'!$AU157,'Coverage Indicators - Section D'!$I$50:$I$261,0))&lt;&gt;0,INDEX('Coverage Indicators - Section D'!H$50:H$261,MATCH('Print View'!$AU157,'Coverage Indicators - Section D'!$I$50:$I$261,0)),""),"")</f>
        <v/>
      </c>
      <c r="Z157" s="273">
        <f ca="1">IFERROR(IF(INDEX('Coverage Indicators - Section D'!E$50:E$261,MATCH('Print View'!$AV157,'Coverage Indicators - Section D'!$I$50:$I$261,0))&lt;&gt;0,INDEX('Coverage Indicators - Section D'!E$50:E$261,MATCH('Print View'!$AV157,'Coverage Indicators - Section D'!$I$50:$I$261,0)),""),"")</f>
        <v>3400</v>
      </c>
      <c r="AA157" s="602">
        <f ca="1">IFERROR(IF(INDEX('Coverage Indicators - Section D'!G$50:G$261,MATCH('Print View'!$AV157,'Coverage Indicators - Section D'!$I$50:$I$261,0))&lt;&gt;0,INDEX('Coverage Indicators - Section D'!G$50:G$261,MATCH('Print View'!$AV157,'Coverage Indicators - Section D'!$I$50:$I$261,0)),""),"")</f>
        <v>40.963855421686745</v>
      </c>
      <c r="AB157" s="603" t="str">
        <f ca="1">IFERROR(IF(INDEX('Coverage Indicators - Section D'!H$50:H$261,MATCH('Print View'!$AV157,'Coverage Indicators - Section D'!$I$50:$I$261,0))&lt;&gt;0,INDEX('Coverage Indicators - Section D'!H$50:H$261,MATCH('Print View'!$AV157,'Coverage Indicators - Section D'!$I$50:$I$261,0)),""),"")</f>
        <v/>
      </c>
      <c r="AC157" s="273" t="str">
        <f ca="1">IFERROR(IF(INDEX('Coverage Indicators - Section D'!E$50:E$261,MATCH('Print View'!$AW157,'Coverage Indicators - Section D'!$I$50:$I$261,0))&lt;&gt;0,INDEX('Coverage Indicators - Section D'!E$50:E$261,MATCH('Print View'!$AW157,'Coverage Indicators - Section D'!$I$50:$I$261,0)),""),"")</f>
        <v/>
      </c>
      <c r="AD157" s="602" t="str">
        <f ca="1">IFERROR(IF(INDEX('Coverage Indicators - Section D'!G$50:G$261,MATCH('Print View'!$AW157,'Coverage Indicators - Section D'!$I$50:$I$261,0))&lt;&gt;0,INDEX('Coverage Indicators - Section D'!G$50:G$261,MATCH('Print View'!$AW157,'Coverage Indicators - Section D'!$I$50:$I$261,0)),""),"")</f>
        <v/>
      </c>
      <c r="AE157" s="603" t="str">
        <f ca="1">IFERROR(IF(INDEX('Coverage Indicators - Section D'!H$50:H$261,MATCH('Print View'!$AW157,'Coverage Indicators - Section D'!$I$50:$I$261,0))&lt;&gt;0,INDEX('Coverage Indicators - Section D'!H$50:H$261,MATCH('Print View'!$AW157,'Coverage Indicators - Section D'!$I$50:$I$261,0)),""),"")</f>
        <v/>
      </c>
      <c r="AF157" s="273" t="str">
        <f ca="1">IFERROR(IF(INDEX('Coverage Indicators - Section D'!E$50:E$261,MATCH('Print View'!$AX157,'Coverage Indicators - Section D'!$I$50:$I$261,0))&lt;&gt;0,INDEX('Coverage Indicators - Section D'!E$50:E$261,MATCH('Print View'!$AX157,'Coverage Indicators - Section D'!$I$50:$I$261,0)),""),"")</f>
        <v/>
      </c>
      <c r="AG157" s="602" t="str">
        <f ca="1">IFERROR(IF(INDEX('Coverage Indicators - Section D'!G$50:G$261,MATCH('Print View'!$AX157,'Coverage Indicators - Section D'!$I$50:$I$261,0))&lt;&gt;0,INDEX('Coverage Indicators - Section D'!G$50:G$261,MATCH('Print View'!$AX157,'Coverage Indicators - Section D'!$I$50:$I$261,0)),""),"")</f>
        <v/>
      </c>
      <c r="AH157" s="603" t="str">
        <f ca="1">IFERROR(IF(INDEX('Coverage Indicators - Section D'!H$50:H$261,MATCH('Print View'!$AX157,'Coverage Indicators - Section D'!$I$50:$I$261,0))&lt;&gt;0,INDEX('Coverage Indicators - Section D'!H$50:H$261,MATCH('Print View'!$AX157,'Coverage Indicators - Section D'!$I$50:$I$261,0)),""),"")</f>
        <v/>
      </c>
      <c r="AI157" s="273" t="str">
        <f ca="1">IFERROR(IF(INDEX('Coverage Indicators - Section D'!E$50:E$261,MATCH('Print View'!$AY157,'Coverage Indicators - Section D'!$I$50:$I$261,0))&lt;&gt;0,INDEX('Coverage Indicators - Section D'!E$50:E$261,MATCH('Print View'!$AY157,'Coverage Indicators - Section D'!$I$50:$I$261,0)),""),"")</f>
        <v/>
      </c>
      <c r="AJ157" s="602" t="str">
        <f ca="1">IFERROR(IF(INDEX('Coverage Indicators - Section D'!G$50:G$261,MATCH('Print View'!$AY157,'Coverage Indicators - Section D'!$I$50:$I$261,0))&lt;&gt;0,INDEX('Coverage Indicators - Section D'!G$50:G$261,MATCH('Print View'!$AY157,'Coverage Indicators - Section D'!$I$50:$I$261,0)),""),"")</f>
        <v/>
      </c>
      <c r="AK157" s="603" t="str">
        <f ca="1">IFERROR(IF(INDEX('Coverage Indicators - Section D'!H$50:H$261,MATCH('Print View'!$AY157,'Coverage Indicators - Section D'!$I$50:$I$261,0))&lt;&gt;0,INDEX('Coverage Indicators - Section D'!H$50:H$261,MATCH('Print View'!$AY157,'Coverage Indicators - Section D'!$I$50:$I$261,0)),""),"")</f>
        <v/>
      </c>
      <c r="AL157" s="323"/>
      <c r="AM157" s="695" t="str">
        <f>IFERROR(IF(INDEX('Coverage Indicators - Section D'!W$10:W$46,MATCH('Print View'!$A157,'Coverage Indicators - Section D'!$A$10:$A$46,0))&lt;&gt;0,INDEX('Coverage Indicators - Section D'!W$10:W$46,MATCH('Print View'!$A157,'Coverage Indicators - Section D'!$A$10:$A$46,0)),""),"")</f>
        <v>The indicator is in line with the National HIV M&amp;E Plan for 2017-2021 which is currently under approval procedure by the Government Office. Numerator: Number of prisoners who have been tested for HIV during the reporting period and who know their results. Denominator: Number of prisoners. The actual data on denominator will be provided in each reporting period. Source of data is RAC and SSES reports.  Overall in 2018- 5 600, 2019- 5950, 2020- 6800 prisoners will be tested.</v>
      </c>
      <c r="AN157" s="310"/>
      <c r="AO157" s="587"/>
      <c r="AP157" s="588"/>
      <c r="AQ157" s="588"/>
      <c r="AR157" s="610" t="str">
        <f t="shared" ref="AR157" ca="1" si="284">CONCATENATE($A157,N$117)</f>
        <v>201-Jul-18 to 31-Dec-18</v>
      </c>
      <c r="AS157" s="608" t="str">
        <f t="shared" ref="AS157" ca="1" si="285">CONCATENATE($A157,Q$117)</f>
        <v>201-Jan-19 to 30-Jun-19</v>
      </c>
      <c r="AT157" s="608" t="str">
        <f t="shared" ref="AT157" ca="1" si="286">CONCATENATE($A157,T$117)</f>
        <v>201-Jul-19 to 31-Dec-19</v>
      </c>
      <c r="AU157" s="608" t="str">
        <f t="shared" ref="AU157" ca="1" si="287">CONCATENATE($A157,W$117)</f>
        <v>201-Jan-20 to 30-Jun-20</v>
      </c>
      <c r="AV157" s="608" t="str">
        <f t="shared" ref="AV157" ca="1" si="288">CONCATENATE($A157,Z$117)</f>
        <v>201-Jul-20 to 31-Dec-20</v>
      </c>
      <c r="AW157" s="608" t="str">
        <f t="shared" ref="AW157" ca="1" si="289">CONCATENATE($A157,AC$117)</f>
        <v>201-Jan-21 to 30-Jun-21</v>
      </c>
      <c r="AX157" s="608" t="str">
        <f t="shared" ref="AX157" si="290">CONCATENATE($A157,AF$117)</f>
        <v xml:space="preserve">20 to </v>
      </c>
      <c r="AY157" s="608" t="str">
        <f t="shared" ref="AY157" si="291">CONCATENATE($A157,AI$117)</f>
        <v xml:space="preserve">20 to </v>
      </c>
      <c r="AZ157" s="343"/>
      <c r="BA157" s="343"/>
    </row>
    <row r="158" spans="1:53" s="228" customFormat="1" ht="28.5" x14ac:dyDescent="0.25">
      <c r="A158" s="696"/>
      <c r="B158" s="603"/>
      <c r="C158" s="603"/>
      <c r="D158" s="603"/>
      <c r="E158" s="274">
        <f>IFERROR(IF(INDEX('Coverage Indicators - Section D'!F$10:F$46,MATCH('Print View'!$A157,'Coverage Indicators - Section D'!$A$10:$A$46,0))&lt;&gt;0,INDEX('Coverage Indicators - Section D'!F$10:F$46,MATCH('Print View'!$A157,'Coverage Indicators - Section D'!$A$10:$A$46,0)),""),"")</f>
        <v>8300</v>
      </c>
      <c r="F158" s="602"/>
      <c r="G158" s="602"/>
      <c r="H158" s="603"/>
      <c r="I158" s="603"/>
      <c r="J158" s="603"/>
      <c r="K158" s="603"/>
      <c r="L158" s="274" t="str">
        <f>IFERROR(IF(INDEX('Coverage Indicators - Section D'!U$10:U$46,MATCH('Print View'!$A157,'Coverage Indicators - Section D'!$A$10:$A$46,0))&lt;&gt;0,INDEX('Coverage Indicators - Section D'!U$10:U$46,MATCH('Print View'!$A157,'Coverage Indicators - Section D'!$A$10:$A$46,0)),""),"")</f>
        <v>National</v>
      </c>
      <c r="M158" s="603"/>
      <c r="N158" s="274">
        <f ca="1">IFERROR(IF(INDEX('Coverage Indicators - Section D'!F$50:F$261,MATCH('Print View'!$AR157,'Coverage Indicators - Section D'!$I$50:$I$261,0))&lt;&gt;0,INDEX('Coverage Indicators - Section D'!F$50:F$261,MATCH('Print View'!$AR157,'Coverage Indicators - Section D'!$I$50:$I$261,0)),""),"")</f>
        <v>8300</v>
      </c>
      <c r="O158" s="602"/>
      <c r="P158" s="603"/>
      <c r="Q158" s="274">
        <f ca="1">IFERROR(IF(INDEX('Coverage Indicators - Section D'!F$50:F$261,MATCH('Print View'!$AS157,'Coverage Indicators - Section D'!$I$50:$I$261,0))&lt;&gt;0,INDEX('Coverage Indicators - Section D'!F$50:F$261,MATCH('Print View'!$AS157,'Coverage Indicators - Section D'!$I$50:$I$261,0)),""),"")</f>
        <v>8300</v>
      </c>
      <c r="R158" s="602"/>
      <c r="S158" s="603"/>
      <c r="T158" s="274">
        <f ca="1">IFERROR(IF(INDEX('Coverage Indicators - Section D'!F$50:F$261,MATCH('Print View'!$AT157,'Coverage Indicators - Section D'!$I$50:$I$261,0))&lt;&gt;0,INDEX('Coverage Indicators - Section D'!F$50:F$261,MATCH('Print View'!$AT157,'Coverage Indicators - Section D'!$I$50:$I$261,0)),""),"")</f>
        <v>8300</v>
      </c>
      <c r="U158" s="602"/>
      <c r="V158" s="603"/>
      <c r="W158" s="274">
        <f ca="1">IFERROR(IF(INDEX('Coverage Indicators - Section D'!F$50:F$261,MATCH('Print View'!$AU157,'Coverage Indicators - Section D'!$I$50:$I$261,0))&lt;&gt;0,INDEX('Coverage Indicators - Section D'!F$50:F$261,MATCH('Print View'!$AU157,'Coverage Indicators - Section D'!$I$50:$I$261,0)),""),"")</f>
        <v>8300</v>
      </c>
      <c r="X158" s="602"/>
      <c r="Y158" s="603"/>
      <c r="Z158" s="274">
        <f ca="1">IFERROR(IF(INDEX('Coverage Indicators - Section D'!F$50:F$261,MATCH('Print View'!$AV157,'Coverage Indicators - Section D'!$I$50:$I$261,0))&lt;&gt;0,INDEX('Coverage Indicators - Section D'!F$50:F$261,MATCH('Print View'!$AV157,'Coverage Indicators - Section D'!$I$50:$I$261,0)),""),"")</f>
        <v>8300</v>
      </c>
      <c r="AA158" s="602"/>
      <c r="AB158" s="603"/>
      <c r="AC158" s="274" t="str">
        <f ca="1">IFERROR(IF(INDEX('Coverage Indicators - Section D'!F$50:F$261,MATCH('Print View'!$AW157,'Coverage Indicators - Section D'!$I$50:$I$261,0))&lt;&gt;0,INDEX('Coverage Indicators - Section D'!F$50:F$261,MATCH('Print View'!$AW157,'Coverage Indicators - Section D'!$I$50:$I$261,0)),""),"")</f>
        <v/>
      </c>
      <c r="AD158" s="602"/>
      <c r="AE158" s="603"/>
      <c r="AF158" s="274" t="str">
        <f ca="1">IFERROR(IF(INDEX('Coverage Indicators - Section D'!F$50:F$261,MATCH('Print View'!$AX157,'Coverage Indicators - Section D'!$I$50:$I$261,0))&lt;&gt;0,INDEX('Coverage Indicators - Section D'!F$50:F$261,MATCH('Print View'!$AX157,'Coverage Indicators - Section D'!$I$50:$I$261,0)),""),"")</f>
        <v/>
      </c>
      <c r="AG158" s="602"/>
      <c r="AH158" s="603"/>
      <c r="AI158" s="274" t="str">
        <f ca="1">IFERROR(IF(INDEX('Coverage Indicators - Section D'!F$50:F$261,MATCH('Print View'!$AY157,'Coverage Indicators - Section D'!$I$50:$I$261,0))&lt;&gt;0,INDEX('Coverage Indicators - Section D'!F$50:F$261,MATCH('Print View'!$AY157,'Coverage Indicators - Section D'!$I$50:$I$261,0)),""),"")</f>
        <v/>
      </c>
      <c r="AJ158" s="602"/>
      <c r="AK158" s="603"/>
      <c r="AL158" s="323"/>
      <c r="AM158" s="695"/>
      <c r="AN158" s="310"/>
      <c r="AO158" s="587"/>
      <c r="AP158" s="588"/>
      <c r="AQ158" s="588"/>
      <c r="AR158" s="610"/>
      <c r="AS158" s="608"/>
      <c r="AT158" s="608"/>
      <c r="AU158" s="608"/>
      <c r="AV158" s="608"/>
      <c r="AW158" s="608"/>
      <c r="AX158" s="608"/>
      <c r="AY158" s="608"/>
      <c r="AZ158" s="343"/>
      <c r="BA158" s="343"/>
    </row>
    <row r="159" spans="1:53" s="228" customFormat="1" ht="28.5" x14ac:dyDescent="0.25">
      <c r="A159" s="693">
        <v>21</v>
      </c>
      <c r="B159" s="601" t="str">
        <f>IFERROR(IF(INDEX('Coverage Indicators - Section D'!B$10:B$46,MATCH('Print View'!$A159,'Coverage Indicators - Section D'!$A$10:$A$46,0))&lt;&gt;0,INDEX('Coverage Indicators - Section D'!B$10:B$46,MATCH('Print View'!$A159,'Coverage Indicators - Section D'!$A$10:$A$46,0)),""),"")</f>
        <v/>
      </c>
      <c r="C159" s="601" t="str">
        <f>IFERROR(IF(INDEX('Coverage Indicators - Section D'!C$10:C$46,MATCH('Print View'!$A159,'Coverage Indicators - Section D'!$A$10:$A$46,0))&lt;&gt;0,INDEX('Coverage Indicators - Section D'!C$10:C$46,MATCH('Print View'!$A159,'Coverage Indicators - Section D'!$A$10:$A$46,0)),""),"")</f>
        <v/>
      </c>
      <c r="D159" s="601" t="str">
        <f>IFERROR(IF(INDEX('Coverage Indicators - Section D'!D$10:D$46,MATCH('Print View'!$A159,'Coverage Indicators - Section D'!$A$10:$A$46,0))&lt;&gt;0,INDEX('Coverage Indicators - Section D'!D$10:D$46,MATCH('Print View'!$A159,'Coverage Indicators - Section D'!$A$10:$A$46,0)),""),"")</f>
        <v/>
      </c>
      <c r="E159" s="252" t="str">
        <f>IFERROR(IF(INDEX('Coverage Indicators - Section D'!E$10:E$46,MATCH('Print View'!$A159,'Coverage Indicators - Section D'!$A$10:$A$46,0))&lt;&gt;0,INDEX('Coverage Indicators - Section D'!E$10:E$46,MATCH('Print View'!$A159,'Coverage Indicators - Section D'!$A$10:$A$46,0)),""),"")</f>
        <v/>
      </c>
      <c r="F159" s="600" t="str">
        <f>IFERROR(IF(INDEX('Coverage Indicators - Section D'!G$10:G$46,MATCH('Print View'!$A159,'Coverage Indicators - Section D'!$A$10:$A$46,0))&lt;&gt;0,INDEX('Coverage Indicators - Section D'!G$10:G$46,MATCH('Print View'!$A159,'Coverage Indicators - Section D'!$A$10:$A$46,0)),""),"")</f>
        <v/>
      </c>
      <c r="G159" s="600" t="str">
        <f>IFERROR(IF(INDEX('Coverage Indicators - Section D'!H$10:H$46,MATCH('Print View'!$A159,'Coverage Indicators - Section D'!$A$10:$A$46,0))&lt;&gt;0,INDEX('Coverage Indicators - Section D'!H$10:H$46,MATCH('Print View'!$A159,'Coverage Indicators - Section D'!$A$10:$A$46,0)),""),"")</f>
        <v/>
      </c>
      <c r="H159" s="601" t="str">
        <f>IFERROR(IF(INDEX('Coverage Indicators - Section D'!P$10:P$46,MATCH('Print View'!$A159,'Coverage Indicators - Section D'!$A$10:$A$46,0))&lt;&gt;0,INDEX('Coverage Indicators - Section D'!P$10:P$46,MATCH('Print View'!$A159,'Coverage Indicators - Section D'!$A$10:$A$46,0)),""),"")</f>
        <v/>
      </c>
      <c r="I159" s="601" t="str">
        <f>IFERROR(IF(INDEX('Coverage Indicators - Section D'!Q$10:Q$46,MATCH('Print View'!$A159,'Coverage Indicators - Section D'!$A$10:$A$46,0))&lt;&gt;0,INDEX('Coverage Indicators - Section D'!Q$10:Q$46,MATCH('Print View'!$A159,'Coverage Indicators - Section D'!$A$10:$A$46,0)),""),"")</f>
        <v/>
      </c>
      <c r="J159" s="601" t="str">
        <f>IFERROR(IF(INDEX('Coverage Indicators - Section D'!R$10:R$46,MATCH('Print View'!$A159,'Coverage Indicators - Section D'!$A$10:$A$46,0))&lt;&gt;0,INDEX('Coverage Indicators - Section D'!R$10:R$46,MATCH('Print View'!$A159,'Coverage Indicators - Section D'!$A$10:$A$46,0)),""),"")</f>
        <v/>
      </c>
      <c r="K159" s="601" t="str">
        <f>IFERROR(IF(INDEX('Coverage Indicators - Section D'!S$10:S$46,MATCH('Print View'!$A159,'Coverage Indicators - Section D'!$A$10:$A$46,0))&lt;&gt;0,INDEX('Coverage Indicators - Section D'!S$10:S$46,MATCH('Print View'!$A159,'Coverage Indicators - Section D'!$A$10:$A$46,0)),""),"")</f>
        <v/>
      </c>
      <c r="L159" s="252" t="str">
        <f>IFERROR(IF(INDEX('Coverage Indicators - Section D'!T$10:T$46,MATCH('Print View'!$A159,'Coverage Indicators - Section D'!$A$10:$A$46,0))&lt;&gt;0,INDEX('Coverage Indicators - Section D'!T$10:T$46,MATCH('Print View'!$A159,'Coverage Indicators - Section D'!$A$10:$A$46,0)),""),"")</f>
        <v/>
      </c>
      <c r="M159" s="601" t="str">
        <f>IFERROR(IF(INDEX('Coverage Indicators - Section D'!V$10:V$46,MATCH('Print View'!$A159,'Coverage Indicators - Section D'!$A$10:$A$46,0))&lt;&gt;0,INDEX('Coverage Indicators - Section D'!V$10:V$46,MATCH('Print View'!$A159,'Coverage Indicators - Section D'!$A$10:$A$46,0)),""),"")</f>
        <v/>
      </c>
      <c r="N159" s="252" t="str">
        <f ca="1">IFERROR(IF(INDEX('Coverage Indicators - Section D'!E$50:E$261,MATCH('Print View'!$AR159,'Coverage Indicators - Section D'!$I$50:$I$261,0))&lt;&gt;0,INDEX('Coverage Indicators - Section D'!E$50:E$261,MATCH('Print View'!$AR159,'Coverage Indicators - Section D'!$I$50:$I$261,0)),""),"")</f>
        <v/>
      </c>
      <c r="O159" s="600" t="str">
        <f ca="1">IFERROR(IF(INDEX('Coverage Indicators - Section D'!G$50:G$261,MATCH('Print View'!$AR159,'Coverage Indicators - Section D'!$I$50:$I$261,0))&lt;&gt;0,INDEX('Coverage Indicators - Section D'!G$50:G$261,MATCH('Print View'!$AR159,'Coverage Indicators - Section D'!$I$50:$I$261,0)),""),"")</f>
        <v/>
      </c>
      <c r="P159" s="601" t="str">
        <f ca="1">IFERROR(IF(INDEX('Coverage Indicators - Section D'!H$50:H$261,MATCH('Print View'!$AR159,'Coverage Indicators - Section D'!$I$50:$I$261,0))&lt;&gt;0,INDEX('Coverage Indicators - Section D'!H$50:H$261,MATCH('Print View'!$AR159,'Coverage Indicators - Section D'!$I$50:$I$261,0)),""),"")</f>
        <v/>
      </c>
      <c r="Q159" s="252" t="str">
        <f ca="1">IFERROR(IF(INDEX('Coverage Indicators - Section D'!E$50:E$261,MATCH('Print View'!$AS159,'Coverage Indicators - Section D'!$I$50:$I$261,0))&lt;&gt;0,INDEX('Coverage Indicators - Section D'!E$50:E$261,MATCH('Print View'!$AS159,'Coverage Indicators - Section D'!$I$50:$I$261,0)),""),"")</f>
        <v/>
      </c>
      <c r="R159" s="600" t="str">
        <f ca="1">IFERROR(IF(INDEX('Coverage Indicators - Section D'!G$50:G$261,MATCH('Print View'!$AS159,'Coverage Indicators - Section D'!$I$50:$I$261,0))&lt;&gt;0,INDEX('Coverage Indicators - Section D'!G$50:G$261,MATCH('Print View'!$AS159,'Coverage Indicators - Section D'!$I$50:$I$261,0)),""),"")</f>
        <v/>
      </c>
      <c r="S159" s="601" t="str">
        <f ca="1">IFERROR(IF(INDEX('Coverage Indicators - Section D'!H$50:H$261,MATCH('Print View'!$AS159,'Coverage Indicators - Section D'!$I$50:$I$261,0))&lt;&gt;0,INDEX('Coverage Indicators - Section D'!H$50:H$261,MATCH('Print View'!$AS159,'Coverage Indicators - Section D'!$I$50:$I$261,0)),""),"")</f>
        <v/>
      </c>
      <c r="T159" s="252" t="str">
        <f ca="1">IFERROR(IF(INDEX('Coverage Indicators - Section D'!E$50:E$261,MATCH('Print View'!$AT159,'Coverage Indicators - Section D'!$I$50:$I$261,0))&lt;&gt;0,INDEX('Coverage Indicators - Section D'!E$50:E$261,MATCH('Print View'!$AT159,'Coverage Indicators - Section D'!$I$50:$I$261,0)),""),"")</f>
        <v/>
      </c>
      <c r="U159" s="600" t="str">
        <f ca="1">IFERROR(IF(INDEX('Coverage Indicators - Section D'!G$50:G$261,MATCH('Print View'!$AT159,'Coverage Indicators - Section D'!$I$50:$I$261,0))&lt;&gt;0,INDEX('Coverage Indicators - Section D'!G$50:G$261,MATCH('Print View'!$AT159,'Coverage Indicators - Section D'!$I$50:$I$261,0)),""),"")</f>
        <v/>
      </c>
      <c r="V159" s="601" t="str">
        <f ca="1">IFERROR(IF(INDEX('Coverage Indicators - Section D'!H$50:H$261,MATCH('Print View'!$AT159,'Coverage Indicators - Section D'!$I$50:$I$261,0))&lt;&gt;0,INDEX('Coverage Indicators - Section D'!H$50:H$261,MATCH('Print View'!$AT159,'Coverage Indicators - Section D'!$I$50:$I$261,0)),""),"")</f>
        <v/>
      </c>
      <c r="W159" s="252" t="str">
        <f ca="1">IFERROR(IF(INDEX('Coverage Indicators - Section D'!E$50:E$261,MATCH('Print View'!$AU159,'Coverage Indicators - Section D'!$I$50:$I$261,0))&lt;&gt;0,INDEX('Coverage Indicators - Section D'!E$50:E$261,MATCH('Print View'!$AU159,'Coverage Indicators - Section D'!$I$50:$I$261,0)),""),"")</f>
        <v/>
      </c>
      <c r="X159" s="600" t="str">
        <f ca="1">IFERROR(IF(INDEX('Coverage Indicators - Section D'!G$50:G$261,MATCH('Print View'!$AU159,'Coverage Indicators - Section D'!$I$50:$I$261,0))&lt;&gt;0,INDEX('Coverage Indicators - Section D'!G$50:G$261,MATCH('Print View'!$AU159,'Coverage Indicators - Section D'!$I$50:$I$261,0)),""),"")</f>
        <v/>
      </c>
      <c r="Y159" s="601" t="str">
        <f ca="1">IFERROR(IF(INDEX('Coverage Indicators - Section D'!H$50:H$261,MATCH('Print View'!$AU159,'Coverage Indicators - Section D'!$I$50:$I$261,0))&lt;&gt;0,INDEX('Coverage Indicators - Section D'!H$50:H$261,MATCH('Print View'!$AU159,'Coverage Indicators - Section D'!$I$50:$I$261,0)),""),"")</f>
        <v/>
      </c>
      <c r="Z159" s="252" t="str">
        <f ca="1">IFERROR(IF(INDEX('Coverage Indicators - Section D'!E$50:E$261,MATCH('Print View'!$AV159,'Coverage Indicators - Section D'!$I$50:$I$261,0))&lt;&gt;0,INDEX('Coverage Indicators - Section D'!E$50:E$261,MATCH('Print View'!$AV159,'Coverage Indicators - Section D'!$I$50:$I$261,0)),""),"")</f>
        <v/>
      </c>
      <c r="AA159" s="600" t="str">
        <f ca="1">IFERROR(IF(INDEX('Coverage Indicators - Section D'!G$50:G$261,MATCH('Print View'!$AV159,'Coverage Indicators - Section D'!$I$50:$I$261,0))&lt;&gt;0,INDEX('Coverage Indicators - Section D'!G$50:G$261,MATCH('Print View'!$AV159,'Coverage Indicators - Section D'!$I$50:$I$261,0)),""),"")</f>
        <v/>
      </c>
      <c r="AB159" s="601" t="str">
        <f ca="1">IFERROR(IF(INDEX('Coverage Indicators - Section D'!H$50:H$261,MATCH('Print View'!$AV159,'Coverage Indicators - Section D'!$I$50:$I$261,0))&lt;&gt;0,INDEX('Coverage Indicators - Section D'!H$50:H$261,MATCH('Print View'!$AV159,'Coverage Indicators - Section D'!$I$50:$I$261,0)),""),"")</f>
        <v/>
      </c>
      <c r="AC159" s="252" t="str">
        <f ca="1">IFERROR(IF(INDEX('Coverage Indicators - Section D'!E$50:E$261,MATCH('Print View'!$AW159,'Coverage Indicators - Section D'!$I$50:$I$261,0))&lt;&gt;0,INDEX('Coverage Indicators - Section D'!E$50:E$261,MATCH('Print View'!$AW159,'Coverage Indicators - Section D'!$I$50:$I$261,0)),""),"")</f>
        <v/>
      </c>
      <c r="AD159" s="600" t="str">
        <f ca="1">IFERROR(IF(INDEX('Coverage Indicators - Section D'!G$50:G$261,MATCH('Print View'!$AW159,'Coverage Indicators - Section D'!$I$50:$I$261,0))&lt;&gt;0,INDEX('Coverage Indicators - Section D'!G$50:G$261,MATCH('Print View'!$AW159,'Coverage Indicators - Section D'!$I$50:$I$261,0)),""),"")</f>
        <v/>
      </c>
      <c r="AE159" s="601" t="str">
        <f ca="1">IFERROR(IF(INDEX('Coverage Indicators - Section D'!H$50:H$261,MATCH('Print View'!$AW159,'Coverage Indicators - Section D'!$I$50:$I$261,0))&lt;&gt;0,INDEX('Coverage Indicators - Section D'!H$50:H$261,MATCH('Print View'!$AW159,'Coverage Indicators - Section D'!$I$50:$I$261,0)),""),"")</f>
        <v/>
      </c>
      <c r="AF159" s="252" t="str">
        <f ca="1">IFERROR(IF(INDEX('Coverage Indicators - Section D'!E$50:E$261,MATCH('Print View'!$AX159,'Coverage Indicators - Section D'!$I$50:$I$261,0))&lt;&gt;0,INDEX('Coverage Indicators - Section D'!E$50:E$261,MATCH('Print View'!$AX159,'Coverage Indicators - Section D'!$I$50:$I$261,0)),""),"")</f>
        <v/>
      </c>
      <c r="AG159" s="600" t="str">
        <f ca="1">IFERROR(IF(INDEX('Coverage Indicators - Section D'!G$50:G$261,MATCH('Print View'!$AX159,'Coverage Indicators - Section D'!$I$50:$I$261,0))&lt;&gt;0,INDEX('Coverage Indicators - Section D'!G$50:G$261,MATCH('Print View'!$AX159,'Coverage Indicators - Section D'!$I$50:$I$261,0)),""),"")</f>
        <v/>
      </c>
      <c r="AH159" s="601" t="str">
        <f ca="1">IFERROR(IF(INDEX('Coverage Indicators - Section D'!H$50:H$261,MATCH('Print View'!$AX159,'Coverage Indicators - Section D'!$I$50:$I$261,0))&lt;&gt;0,INDEX('Coverage Indicators - Section D'!H$50:H$261,MATCH('Print View'!$AX159,'Coverage Indicators - Section D'!$I$50:$I$261,0)),""),"")</f>
        <v/>
      </c>
      <c r="AI159" s="252" t="str">
        <f ca="1">IFERROR(IF(INDEX('Coverage Indicators - Section D'!E$50:E$261,MATCH('Print View'!$AY159,'Coverage Indicators - Section D'!$I$50:$I$261,0))&lt;&gt;0,INDEX('Coverage Indicators - Section D'!E$50:E$261,MATCH('Print View'!$AY159,'Coverage Indicators - Section D'!$I$50:$I$261,0)),""),"")</f>
        <v/>
      </c>
      <c r="AJ159" s="600" t="str">
        <f ca="1">IFERROR(IF(INDEX('Coverage Indicators - Section D'!G$50:G$261,MATCH('Print View'!$AY159,'Coverage Indicators - Section D'!$I$50:$I$261,0))&lt;&gt;0,INDEX('Coverage Indicators - Section D'!G$50:G$261,MATCH('Print View'!$AY159,'Coverage Indicators - Section D'!$I$50:$I$261,0)),""),"")</f>
        <v/>
      </c>
      <c r="AK159" s="601" t="str">
        <f ca="1">IFERROR(IF(INDEX('Coverage Indicators - Section D'!H$50:H$261,MATCH('Print View'!$AY159,'Coverage Indicators - Section D'!$I$50:$I$261,0))&lt;&gt;0,INDEX('Coverage Indicators - Section D'!H$50:H$261,MATCH('Print View'!$AY159,'Coverage Indicators - Section D'!$I$50:$I$261,0)),""),"")</f>
        <v/>
      </c>
      <c r="AL159" s="323"/>
      <c r="AM159" s="694" t="str">
        <f>IFERROR(IF(INDEX('Coverage Indicators - Section D'!W$10:W$46,MATCH('Print View'!$A159,'Coverage Indicators - Section D'!$A$10:$A$46,0))&lt;&gt;0,INDEX('Coverage Indicators - Section D'!W$10:W$46,MATCH('Print View'!$A159,'Coverage Indicators - Section D'!$A$10:$A$46,0)),""),"")</f>
        <v/>
      </c>
      <c r="AN159" s="310"/>
      <c r="AO159" s="589"/>
      <c r="AP159" s="590"/>
      <c r="AQ159" s="590"/>
      <c r="AR159" s="610" t="str">
        <f t="shared" ref="AR159" ca="1" si="292">CONCATENATE($A159,N$117)</f>
        <v>211-Jul-18 to 31-Dec-18</v>
      </c>
      <c r="AS159" s="608" t="str">
        <f t="shared" ref="AS159" ca="1" si="293">CONCATENATE($A159,Q$117)</f>
        <v>211-Jan-19 to 30-Jun-19</v>
      </c>
      <c r="AT159" s="608" t="str">
        <f t="shared" ref="AT159" ca="1" si="294">CONCATENATE($A159,T$117)</f>
        <v>211-Jul-19 to 31-Dec-19</v>
      </c>
      <c r="AU159" s="608" t="str">
        <f t="shared" ref="AU159" ca="1" si="295">CONCATENATE($A159,W$117)</f>
        <v>211-Jan-20 to 30-Jun-20</v>
      </c>
      <c r="AV159" s="608" t="str">
        <f t="shared" ref="AV159" ca="1" si="296">CONCATENATE($A159,Z$117)</f>
        <v>211-Jul-20 to 31-Dec-20</v>
      </c>
      <c r="AW159" s="608" t="str">
        <f t="shared" ref="AW159" ca="1" si="297">CONCATENATE($A159,AC$117)</f>
        <v>211-Jan-21 to 30-Jun-21</v>
      </c>
      <c r="AX159" s="608" t="str">
        <f t="shared" ref="AX159" si="298">CONCATENATE($A159,AF$117)</f>
        <v xml:space="preserve">21 to </v>
      </c>
      <c r="AY159" s="608" t="str">
        <f t="shared" ref="AY159" si="299">CONCATENATE($A159,AI$117)</f>
        <v xml:space="preserve">21 to </v>
      </c>
      <c r="AZ159" s="343"/>
      <c r="BA159" s="343"/>
    </row>
    <row r="160" spans="1:53" s="228" customFormat="1" ht="28.5" x14ac:dyDescent="0.25">
      <c r="A160" s="693"/>
      <c r="B160" s="601"/>
      <c r="C160" s="601"/>
      <c r="D160" s="601"/>
      <c r="E160" s="251" t="str">
        <f>IFERROR(IF(INDEX('Coverage Indicators - Section D'!F$10:F$46,MATCH('Print View'!$A159,'Coverage Indicators - Section D'!$A$10:$A$46,0))&lt;&gt;0,INDEX('Coverage Indicators - Section D'!F$10:F$46,MATCH('Print View'!$A159,'Coverage Indicators - Section D'!$A$10:$A$46,0)),""),"")</f>
        <v/>
      </c>
      <c r="F160" s="600"/>
      <c r="G160" s="600"/>
      <c r="H160" s="601"/>
      <c r="I160" s="601"/>
      <c r="J160" s="601"/>
      <c r="K160" s="601"/>
      <c r="L160" s="251" t="str">
        <f>IFERROR(IF(INDEX('Coverage Indicators - Section D'!U$10:U$46,MATCH('Print View'!$A159,'Coverage Indicators - Section D'!$A$10:$A$46,0))&lt;&gt;0,INDEX('Coverage Indicators - Section D'!U$10:U$46,MATCH('Print View'!$A159,'Coverage Indicators - Section D'!$A$10:$A$46,0)),""),"")</f>
        <v/>
      </c>
      <c r="M160" s="601"/>
      <c r="N160" s="251" t="str">
        <f ca="1">IFERROR(IF(INDEX('Coverage Indicators - Section D'!F$50:F$261,MATCH('Print View'!$AR159,'Coverage Indicators - Section D'!$I$50:$I$261,0))&lt;&gt;0,INDEX('Coverage Indicators - Section D'!F$50:F$261,MATCH('Print View'!$AR159,'Coverage Indicators - Section D'!$I$50:$I$261,0)),""),"")</f>
        <v/>
      </c>
      <c r="O160" s="600"/>
      <c r="P160" s="601"/>
      <c r="Q160" s="251" t="str">
        <f ca="1">IFERROR(IF(INDEX('Coverage Indicators - Section D'!F$50:F$261,MATCH('Print View'!$AS159,'Coverage Indicators - Section D'!$I$50:$I$261,0))&lt;&gt;0,INDEX('Coverage Indicators - Section D'!F$50:F$261,MATCH('Print View'!$AS159,'Coverage Indicators - Section D'!$I$50:$I$261,0)),""),"")</f>
        <v/>
      </c>
      <c r="R160" s="600"/>
      <c r="S160" s="601"/>
      <c r="T160" s="251" t="str">
        <f ca="1">IFERROR(IF(INDEX('Coverage Indicators - Section D'!F$50:F$261,MATCH('Print View'!$AT159,'Coverage Indicators - Section D'!$I$50:$I$261,0))&lt;&gt;0,INDEX('Coverage Indicators - Section D'!F$50:F$261,MATCH('Print View'!$AT159,'Coverage Indicators - Section D'!$I$50:$I$261,0)),""),"")</f>
        <v/>
      </c>
      <c r="U160" s="600"/>
      <c r="V160" s="601"/>
      <c r="W160" s="251" t="str">
        <f ca="1">IFERROR(IF(INDEX('Coverage Indicators - Section D'!F$50:F$261,MATCH('Print View'!$AU159,'Coverage Indicators - Section D'!$I$50:$I$261,0))&lt;&gt;0,INDEX('Coverage Indicators - Section D'!F$50:F$261,MATCH('Print View'!$AU159,'Coverage Indicators - Section D'!$I$50:$I$261,0)),""),"")</f>
        <v/>
      </c>
      <c r="X160" s="600"/>
      <c r="Y160" s="601"/>
      <c r="Z160" s="251" t="str">
        <f ca="1">IFERROR(IF(INDEX('Coverage Indicators - Section D'!F$50:F$261,MATCH('Print View'!$AV159,'Coverage Indicators - Section D'!$I$50:$I$261,0))&lt;&gt;0,INDEX('Coverage Indicators - Section D'!F$50:F$261,MATCH('Print View'!$AV159,'Coverage Indicators - Section D'!$I$50:$I$261,0)),""),"")</f>
        <v/>
      </c>
      <c r="AA160" s="600"/>
      <c r="AB160" s="601"/>
      <c r="AC160" s="251" t="str">
        <f ca="1">IFERROR(IF(INDEX('Coverage Indicators - Section D'!F$50:F$261,MATCH('Print View'!$AW159,'Coverage Indicators - Section D'!$I$50:$I$261,0))&lt;&gt;0,INDEX('Coverage Indicators - Section D'!F$50:F$261,MATCH('Print View'!$AW159,'Coverage Indicators - Section D'!$I$50:$I$261,0)),""),"")</f>
        <v/>
      </c>
      <c r="AD160" s="600"/>
      <c r="AE160" s="601"/>
      <c r="AF160" s="251" t="str">
        <f ca="1">IFERROR(IF(INDEX('Coverage Indicators - Section D'!F$50:F$261,MATCH('Print View'!$AX159,'Coverage Indicators - Section D'!$I$50:$I$261,0))&lt;&gt;0,INDEX('Coverage Indicators - Section D'!F$50:F$261,MATCH('Print View'!$AX159,'Coverage Indicators - Section D'!$I$50:$I$261,0)),""),"")</f>
        <v/>
      </c>
      <c r="AG160" s="600"/>
      <c r="AH160" s="601"/>
      <c r="AI160" s="251" t="str">
        <f ca="1">IFERROR(IF(INDEX('Coverage Indicators - Section D'!F$50:F$261,MATCH('Print View'!$AY159,'Coverage Indicators - Section D'!$I$50:$I$261,0))&lt;&gt;0,INDEX('Coverage Indicators - Section D'!F$50:F$261,MATCH('Print View'!$AY159,'Coverage Indicators - Section D'!$I$50:$I$261,0)),""),"")</f>
        <v/>
      </c>
      <c r="AJ160" s="600"/>
      <c r="AK160" s="601"/>
      <c r="AL160" s="323"/>
      <c r="AM160" s="694"/>
      <c r="AN160" s="310"/>
      <c r="AO160" s="589"/>
      <c r="AP160" s="590"/>
      <c r="AQ160" s="590"/>
      <c r="AR160" s="610"/>
      <c r="AS160" s="608"/>
      <c r="AT160" s="608"/>
      <c r="AU160" s="608"/>
      <c r="AV160" s="608"/>
      <c r="AW160" s="608"/>
      <c r="AX160" s="608"/>
      <c r="AY160" s="608"/>
      <c r="AZ160" s="343"/>
      <c r="BA160" s="343"/>
    </row>
    <row r="161" spans="1:53" s="228" customFormat="1" ht="28.5" x14ac:dyDescent="0.25">
      <c r="A161" s="696">
        <v>22</v>
      </c>
      <c r="B161" s="603" t="str">
        <f>IFERROR(IF(INDEX('Coverage Indicators - Section D'!B$10:B$46,MATCH('Print View'!$A161,'Coverage Indicators - Section D'!$A$10:$A$46,0))&lt;&gt;0,INDEX('Coverage Indicators - Section D'!B$10:B$46,MATCH('Print View'!$A161,'Coverage Indicators - Section D'!$A$10:$A$46,0)),""),"")</f>
        <v/>
      </c>
      <c r="C161" s="603" t="str">
        <f>IFERROR(IF(INDEX('Coverage Indicators - Section D'!C$10:C$46,MATCH('Print View'!$A161,'Coverage Indicators - Section D'!$A$10:$A$46,0))&lt;&gt;0,INDEX('Coverage Indicators - Section D'!C$10:C$46,MATCH('Print View'!$A161,'Coverage Indicators - Section D'!$A$10:$A$46,0)),""),"")</f>
        <v/>
      </c>
      <c r="D161" s="603" t="str">
        <f>IFERROR(IF(INDEX('Coverage Indicators - Section D'!D$10:D$46,MATCH('Print View'!$A161,'Coverage Indicators - Section D'!$A$10:$A$46,0))&lt;&gt;0,INDEX('Coverage Indicators - Section D'!D$10:D$46,MATCH('Print View'!$A161,'Coverage Indicators - Section D'!$A$10:$A$46,0)),""),"")</f>
        <v/>
      </c>
      <c r="E161" s="273" t="str">
        <f>IFERROR(IF(INDEX('Coverage Indicators - Section D'!E$10:E$46,MATCH('Print View'!$A161,'Coverage Indicators - Section D'!$A$10:$A$46,0))&lt;&gt;0,INDEX('Coverage Indicators - Section D'!E$10:E$46,MATCH('Print View'!$A161,'Coverage Indicators - Section D'!$A$10:$A$46,0)),""),"")</f>
        <v/>
      </c>
      <c r="F161" s="602" t="str">
        <f>IFERROR(IF(INDEX('Coverage Indicators - Section D'!G$10:G$46,MATCH('Print View'!$A161,'Coverage Indicators - Section D'!$A$10:$A$46,0))&lt;&gt;0,INDEX('Coverage Indicators - Section D'!G$10:G$46,MATCH('Print View'!$A161,'Coverage Indicators - Section D'!$A$10:$A$46,0)),""),"")</f>
        <v/>
      </c>
      <c r="G161" s="602" t="str">
        <f>IFERROR(IF(INDEX('Coverage Indicators - Section D'!H$10:H$46,MATCH('Print View'!$A161,'Coverage Indicators - Section D'!$A$10:$A$46,0))&lt;&gt;0,INDEX('Coverage Indicators - Section D'!H$10:H$46,MATCH('Print View'!$A161,'Coverage Indicators - Section D'!$A$10:$A$46,0)),""),"")</f>
        <v/>
      </c>
      <c r="H161" s="603" t="str">
        <f>IFERROR(IF(INDEX('Coverage Indicators - Section D'!P$10:P$46,MATCH('Print View'!$A161,'Coverage Indicators - Section D'!$A$10:$A$46,0))&lt;&gt;0,INDEX('Coverage Indicators - Section D'!P$10:P$46,MATCH('Print View'!$A161,'Coverage Indicators - Section D'!$A$10:$A$46,0)),""),"")</f>
        <v/>
      </c>
      <c r="I161" s="603" t="str">
        <f>IFERROR(IF(INDEX('Coverage Indicators - Section D'!Q$10:Q$46,MATCH('Print View'!$A161,'Coverage Indicators - Section D'!$A$10:$A$46,0))&lt;&gt;0,INDEX('Coverage Indicators - Section D'!Q$10:Q$46,MATCH('Print View'!$A161,'Coverage Indicators - Section D'!$A$10:$A$46,0)),""),"")</f>
        <v/>
      </c>
      <c r="J161" s="603" t="str">
        <f>IFERROR(IF(INDEX('Coverage Indicators - Section D'!R$10:R$46,MATCH('Print View'!$A161,'Coverage Indicators - Section D'!$A$10:$A$46,0))&lt;&gt;0,INDEX('Coverage Indicators - Section D'!R$10:R$46,MATCH('Print View'!$A161,'Coverage Indicators - Section D'!$A$10:$A$46,0)),""),"")</f>
        <v/>
      </c>
      <c r="K161" s="603" t="str">
        <f>IFERROR(IF(INDEX('Coverage Indicators - Section D'!S$10:S$46,MATCH('Print View'!$A161,'Coverage Indicators - Section D'!$A$10:$A$46,0))&lt;&gt;0,INDEX('Coverage Indicators - Section D'!S$10:S$46,MATCH('Print View'!$A161,'Coverage Indicators - Section D'!$A$10:$A$46,0)),""),"")</f>
        <v/>
      </c>
      <c r="L161" s="273" t="str">
        <f>IFERROR(IF(INDEX('Coverage Indicators - Section D'!T$10:T$46,MATCH('Print View'!$A161,'Coverage Indicators - Section D'!$A$10:$A$46,0))&lt;&gt;0,INDEX('Coverage Indicators - Section D'!T$10:T$46,MATCH('Print View'!$A161,'Coverage Indicators - Section D'!$A$10:$A$46,0)),""),"")</f>
        <v/>
      </c>
      <c r="M161" s="603" t="str">
        <f>IFERROR(IF(INDEX('Coverage Indicators - Section D'!V$10:V$46,MATCH('Print View'!$A161,'Coverage Indicators - Section D'!$A$10:$A$46,0))&lt;&gt;0,INDEX('Coverage Indicators - Section D'!V$10:V$46,MATCH('Print View'!$A161,'Coverage Indicators - Section D'!$A$10:$A$46,0)),""),"")</f>
        <v/>
      </c>
      <c r="N161" s="273" t="str">
        <f ca="1">IFERROR(IF(INDEX('Coverage Indicators - Section D'!E$50:E$261,MATCH('Print View'!$AR161,'Coverage Indicators - Section D'!$I$50:$I$261,0))&lt;&gt;0,INDEX('Coverage Indicators - Section D'!E$50:E$261,MATCH('Print View'!$AR161,'Coverage Indicators - Section D'!$I$50:$I$261,0)),""),"")</f>
        <v/>
      </c>
      <c r="O161" s="602" t="str">
        <f ca="1">IFERROR(IF(INDEX('Coverage Indicators - Section D'!G$50:G$261,MATCH('Print View'!$AR161,'Coverage Indicators - Section D'!$I$50:$I$261,0))&lt;&gt;0,INDEX('Coverage Indicators - Section D'!G$50:G$261,MATCH('Print View'!$AR161,'Coverage Indicators - Section D'!$I$50:$I$261,0)),""),"")</f>
        <v/>
      </c>
      <c r="P161" s="603" t="str">
        <f ca="1">IFERROR(IF(INDEX('Coverage Indicators - Section D'!H$50:H$261,MATCH('Print View'!$AR161,'Coverage Indicators - Section D'!$I$50:$I$261,0))&lt;&gt;0,INDEX('Coverage Indicators - Section D'!H$50:H$261,MATCH('Print View'!$AR161,'Coverage Indicators - Section D'!$I$50:$I$261,0)),""),"")</f>
        <v/>
      </c>
      <c r="Q161" s="273" t="str">
        <f ca="1">IFERROR(IF(INDEX('Coverage Indicators - Section D'!E$50:E$261,MATCH('Print View'!$AS161,'Coverage Indicators - Section D'!$I$50:$I$261,0))&lt;&gt;0,INDEX('Coverage Indicators - Section D'!E$50:E$261,MATCH('Print View'!$AS161,'Coverage Indicators - Section D'!$I$50:$I$261,0)),""),"")</f>
        <v/>
      </c>
      <c r="R161" s="602" t="str">
        <f ca="1">IFERROR(IF(INDEX('Coverage Indicators - Section D'!G$50:G$261,MATCH('Print View'!$AS161,'Coverage Indicators - Section D'!$I$50:$I$261,0))&lt;&gt;0,INDEX('Coverage Indicators - Section D'!G$50:G$261,MATCH('Print View'!$AS161,'Coverage Indicators - Section D'!$I$50:$I$261,0)),""),"")</f>
        <v/>
      </c>
      <c r="S161" s="603" t="str">
        <f ca="1">IFERROR(IF(INDEX('Coverage Indicators - Section D'!H$50:H$261,MATCH('Print View'!$AS161,'Coverage Indicators - Section D'!$I$50:$I$261,0))&lt;&gt;0,INDEX('Coverage Indicators - Section D'!H$50:H$261,MATCH('Print View'!$AS161,'Coverage Indicators - Section D'!$I$50:$I$261,0)),""),"")</f>
        <v/>
      </c>
      <c r="T161" s="273" t="str">
        <f ca="1">IFERROR(IF(INDEX('Coverage Indicators - Section D'!E$50:E$261,MATCH('Print View'!$AT161,'Coverage Indicators - Section D'!$I$50:$I$261,0))&lt;&gt;0,INDEX('Coverage Indicators - Section D'!E$50:E$261,MATCH('Print View'!$AT161,'Coverage Indicators - Section D'!$I$50:$I$261,0)),""),"")</f>
        <v/>
      </c>
      <c r="U161" s="602" t="str">
        <f ca="1">IFERROR(IF(INDEX('Coverage Indicators - Section D'!G$50:G$261,MATCH('Print View'!$AT161,'Coverage Indicators - Section D'!$I$50:$I$261,0))&lt;&gt;0,INDEX('Coverage Indicators - Section D'!G$50:G$261,MATCH('Print View'!$AT161,'Coverage Indicators - Section D'!$I$50:$I$261,0)),""),"")</f>
        <v/>
      </c>
      <c r="V161" s="603" t="str">
        <f ca="1">IFERROR(IF(INDEX('Coverage Indicators - Section D'!H$50:H$261,MATCH('Print View'!$AT161,'Coverage Indicators - Section D'!$I$50:$I$261,0))&lt;&gt;0,INDEX('Coverage Indicators - Section D'!H$50:H$261,MATCH('Print View'!$AT161,'Coverage Indicators - Section D'!$I$50:$I$261,0)),""),"")</f>
        <v/>
      </c>
      <c r="W161" s="273" t="str">
        <f ca="1">IFERROR(IF(INDEX('Coverage Indicators - Section D'!E$50:E$261,MATCH('Print View'!$AU161,'Coverage Indicators - Section D'!$I$50:$I$261,0))&lt;&gt;0,INDEX('Coverage Indicators - Section D'!E$50:E$261,MATCH('Print View'!$AU161,'Coverage Indicators - Section D'!$I$50:$I$261,0)),""),"")</f>
        <v/>
      </c>
      <c r="X161" s="602" t="str">
        <f ca="1">IFERROR(IF(INDEX('Coverage Indicators - Section D'!G$50:G$261,MATCH('Print View'!$AU161,'Coverage Indicators - Section D'!$I$50:$I$261,0))&lt;&gt;0,INDEX('Coverage Indicators - Section D'!G$50:G$261,MATCH('Print View'!$AU161,'Coverage Indicators - Section D'!$I$50:$I$261,0)),""),"")</f>
        <v/>
      </c>
      <c r="Y161" s="603" t="str">
        <f ca="1">IFERROR(IF(INDEX('Coverage Indicators - Section D'!H$50:H$261,MATCH('Print View'!$AU161,'Coverage Indicators - Section D'!$I$50:$I$261,0))&lt;&gt;0,INDEX('Coverage Indicators - Section D'!H$50:H$261,MATCH('Print View'!$AU161,'Coverage Indicators - Section D'!$I$50:$I$261,0)),""),"")</f>
        <v/>
      </c>
      <c r="Z161" s="273" t="str">
        <f ca="1">IFERROR(IF(INDEX('Coverage Indicators - Section D'!E$50:E$261,MATCH('Print View'!$AV161,'Coverage Indicators - Section D'!$I$50:$I$261,0))&lt;&gt;0,INDEX('Coverage Indicators - Section D'!E$50:E$261,MATCH('Print View'!$AV161,'Coverage Indicators - Section D'!$I$50:$I$261,0)),""),"")</f>
        <v/>
      </c>
      <c r="AA161" s="602" t="str">
        <f ca="1">IFERROR(IF(INDEX('Coverage Indicators - Section D'!G$50:G$261,MATCH('Print View'!$AV161,'Coverage Indicators - Section D'!$I$50:$I$261,0))&lt;&gt;0,INDEX('Coverage Indicators - Section D'!G$50:G$261,MATCH('Print View'!$AV161,'Coverage Indicators - Section D'!$I$50:$I$261,0)),""),"")</f>
        <v/>
      </c>
      <c r="AB161" s="603" t="str">
        <f ca="1">IFERROR(IF(INDEX('Coverage Indicators - Section D'!H$50:H$261,MATCH('Print View'!$AV161,'Coverage Indicators - Section D'!$I$50:$I$261,0))&lt;&gt;0,INDEX('Coverage Indicators - Section D'!H$50:H$261,MATCH('Print View'!$AV161,'Coverage Indicators - Section D'!$I$50:$I$261,0)),""),"")</f>
        <v/>
      </c>
      <c r="AC161" s="273" t="str">
        <f ca="1">IFERROR(IF(INDEX('Coverage Indicators - Section D'!E$50:E$261,MATCH('Print View'!$AW161,'Coverage Indicators - Section D'!$I$50:$I$261,0))&lt;&gt;0,INDEX('Coverage Indicators - Section D'!E$50:E$261,MATCH('Print View'!$AW161,'Coverage Indicators - Section D'!$I$50:$I$261,0)),""),"")</f>
        <v/>
      </c>
      <c r="AD161" s="602" t="str">
        <f ca="1">IFERROR(IF(INDEX('Coverage Indicators - Section D'!G$50:G$261,MATCH('Print View'!$AW161,'Coverage Indicators - Section D'!$I$50:$I$261,0))&lt;&gt;0,INDEX('Coverage Indicators - Section D'!G$50:G$261,MATCH('Print View'!$AW161,'Coverage Indicators - Section D'!$I$50:$I$261,0)),""),"")</f>
        <v/>
      </c>
      <c r="AE161" s="603" t="str">
        <f ca="1">IFERROR(IF(INDEX('Coverage Indicators - Section D'!H$50:H$261,MATCH('Print View'!$AW161,'Coverage Indicators - Section D'!$I$50:$I$261,0))&lt;&gt;0,INDEX('Coverage Indicators - Section D'!H$50:H$261,MATCH('Print View'!$AW161,'Coverage Indicators - Section D'!$I$50:$I$261,0)),""),"")</f>
        <v/>
      </c>
      <c r="AF161" s="273" t="str">
        <f ca="1">IFERROR(IF(INDEX('Coverage Indicators - Section D'!E$50:E$261,MATCH('Print View'!$AX161,'Coverage Indicators - Section D'!$I$50:$I$261,0))&lt;&gt;0,INDEX('Coverage Indicators - Section D'!E$50:E$261,MATCH('Print View'!$AX161,'Coverage Indicators - Section D'!$I$50:$I$261,0)),""),"")</f>
        <v/>
      </c>
      <c r="AG161" s="602" t="str">
        <f ca="1">IFERROR(IF(INDEX('Coverage Indicators - Section D'!G$50:G$261,MATCH('Print View'!$AX161,'Coverage Indicators - Section D'!$I$50:$I$261,0))&lt;&gt;0,INDEX('Coverage Indicators - Section D'!G$50:G$261,MATCH('Print View'!$AX161,'Coverage Indicators - Section D'!$I$50:$I$261,0)),""),"")</f>
        <v/>
      </c>
      <c r="AH161" s="603" t="str">
        <f ca="1">IFERROR(IF(INDEX('Coverage Indicators - Section D'!H$50:H$261,MATCH('Print View'!$AX161,'Coverage Indicators - Section D'!$I$50:$I$261,0))&lt;&gt;0,INDEX('Coverage Indicators - Section D'!H$50:H$261,MATCH('Print View'!$AX161,'Coverage Indicators - Section D'!$I$50:$I$261,0)),""),"")</f>
        <v/>
      </c>
      <c r="AI161" s="273" t="str">
        <f ca="1">IFERROR(IF(INDEX('Coverage Indicators - Section D'!E$50:E$261,MATCH('Print View'!$AY161,'Coverage Indicators - Section D'!$I$50:$I$261,0))&lt;&gt;0,INDEX('Coverage Indicators - Section D'!E$50:E$261,MATCH('Print View'!$AY161,'Coverage Indicators - Section D'!$I$50:$I$261,0)),""),"")</f>
        <v/>
      </c>
      <c r="AJ161" s="602" t="str">
        <f ca="1">IFERROR(IF(INDEX('Coverage Indicators - Section D'!G$50:G$261,MATCH('Print View'!$AY161,'Coverage Indicators - Section D'!$I$50:$I$261,0))&lt;&gt;0,INDEX('Coverage Indicators - Section D'!G$50:G$261,MATCH('Print View'!$AY161,'Coverage Indicators - Section D'!$I$50:$I$261,0)),""),"")</f>
        <v/>
      </c>
      <c r="AK161" s="603" t="str">
        <f ca="1">IFERROR(IF(INDEX('Coverage Indicators - Section D'!H$50:H$261,MATCH('Print View'!$AY161,'Coverage Indicators - Section D'!$I$50:$I$261,0))&lt;&gt;0,INDEX('Coverage Indicators - Section D'!H$50:H$261,MATCH('Print View'!$AY161,'Coverage Indicators - Section D'!$I$50:$I$261,0)),""),"")</f>
        <v/>
      </c>
      <c r="AL161" s="323"/>
      <c r="AM161" s="695" t="str">
        <f>IFERROR(IF(INDEX('Coverage Indicators - Section D'!W$10:W$46,MATCH('Print View'!$A161,'Coverage Indicators - Section D'!$A$10:$A$46,0))&lt;&gt;0,INDEX('Coverage Indicators - Section D'!W$10:W$46,MATCH('Print View'!$A161,'Coverage Indicators - Section D'!$A$10:$A$46,0)),""),"")</f>
        <v/>
      </c>
      <c r="AN161" s="310"/>
      <c r="AO161" s="587"/>
      <c r="AP161" s="588"/>
      <c r="AQ161" s="588"/>
      <c r="AR161" s="610" t="str">
        <f t="shared" ref="AR161" ca="1" si="300">CONCATENATE($A161,N$117)</f>
        <v>221-Jul-18 to 31-Dec-18</v>
      </c>
      <c r="AS161" s="608" t="str">
        <f t="shared" ref="AS161" ca="1" si="301">CONCATENATE($A161,Q$117)</f>
        <v>221-Jan-19 to 30-Jun-19</v>
      </c>
      <c r="AT161" s="608" t="str">
        <f t="shared" ref="AT161" ca="1" si="302">CONCATENATE($A161,T$117)</f>
        <v>221-Jul-19 to 31-Dec-19</v>
      </c>
      <c r="AU161" s="608" t="str">
        <f t="shared" ref="AU161" ca="1" si="303">CONCATENATE($A161,W$117)</f>
        <v>221-Jan-20 to 30-Jun-20</v>
      </c>
      <c r="AV161" s="608" t="str">
        <f t="shared" ref="AV161" ca="1" si="304">CONCATENATE($A161,Z$117)</f>
        <v>221-Jul-20 to 31-Dec-20</v>
      </c>
      <c r="AW161" s="608" t="str">
        <f t="shared" ref="AW161" ca="1" si="305">CONCATENATE($A161,AC$117)</f>
        <v>221-Jan-21 to 30-Jun-21</v>
      </c>
      <c r="AX161" s="608" t="str">
        <f t="shared" ref="AX161" si="306">CONCATENATE($A161,AF$117)</f>
        <v xml:space="preserve">22 to </v>
      </c>
      <c r="AY161" s="608" t="str">
        <f t="shared" ref="AY161" si="307">CONCATENATE($A161,AI$117)</f>
        <v xml:space="preserve">22 to </v>
      </c>
      <c r="AZ161" s="343"/>
      <c r="BA161" s="343"/>
    </row>
    <row r="162" spans="1:53" s="228" customFormat="1" ht="28.5" x14ac:dyDescent="0.25">
      <c r="A162" s="696"/>
      <c r="B162" s="603"/>
      <c r="C162" s="603"/>
      <c r="D162" s="603"/>
      <c r="E162" s="274" t="str">
        <f>IFERROR(IF(INDEX('Coverage Indicators - Section D'!F$10:F$46,MATCH('Print View'!$A161,'Coverage Indicators - Section D'!$A$10:$A$46,0))&lt;&gt;0,INDEX('Coverage Indicators - Section D'!F$10:F$46,MATCH('Print View'!$A161,'Coverage Indicators - Section D'!$A$10:$A$46,0)),""),"")</f>
        <v/>
      </c>
      <c r="F162" s="602"/>
      <c r="G162" s="602"/>
      <c r="H162" s="603"/>
      <c r="I162" s="603"/>
      <c r="J162" s="603"/>
      <c r="K162" s="603"/>
      <c r="L162" s="274" t="str">
        <f>IFERROR(IF(INDEX('Coverage Indicators - Section D'!U$10:U$46,MATCH('Print View'!$A161,'Coverage Indicators - Section D'!$A$10:$A$46,0))&lt;&gt;0,INDEX('Coverage Indicators - Section D'!U$10:U$46,MATCH('Print View'!$A161,'Coverage Indicators - Section D'!$A$10:$A$46,0)),""),"")</f>
        <v/>
      </c>
      <c r="M162" s="603"/>
      <c r="N162" s="274" t="str">
        <f ca="1">IFERROR(IF(INDEX('Coverage Indicators - Section D'!F$50:F$261,MATCH('Print View'!$AR161,'Coverage Indicators - Section D'!$I$50:$I$261,0))&lt;&gt;0,INDEX('Coverage Indicators - Section D'!F$50:F$261,MATCH('Print View'!$AR161,'Coverage Indicators - Section D'!$I$50:$I$261,0)),""),"")</f>
        <v/>
      </c>
      <c r="O162" s="602"/>
      <c r="P162" s="603"/>
      <c r="Q162" s="274" t="str">
        <f ca="1">IFERROR(IF(INDEX('Coverage Indicators - Section D'!F$50:F$261,MATCH('Print View'!$AS161,'Coverage Indicators - Section D'!$I$50:$I$261,0))&lt;&gt;0,INDEX('Coverage Indicators - Section D'!F$50:F$261,MATCH('Print View'!$AS161,'Coverage Indicators - Section D'!$I$50:$I$261,0)),""),"")</f>
        <v/>
      </c>
      <c r="R162" s="602"/>
      <c r="S162" s="603"/>
      <c r="T162" s="274" t="str">
        <f ca="1">IFERROR(IF(INDEX('Coverage Indicators - Section D'!F$50:F$261,MATCH('Print View'!$AT161,'Coverage Indicators - Section D'!$I$50:$I$261,0))&lt;&gt;0,INDEX('Coverage Indicators - Section D'!F$50:F$261,MATCH('Print View'!$AT161,'Coverage Indicators - Section D'!$I$50:$I$261,0)),""),"")</f>
        <v/>
      </c>
      <c r="U162" s="602"/>
      <c r="V162" s="603"/>
      <c r="W162" s="274" t="str">
        <f ca="1">IFERROR(IF(INDEX('Coverage Indicators - Section D'!F$50:F$261,MATCH('Print View'!$AU161,'Coverage Indicators - Section D'!$I$50:$I$261,0))&lt;&gt;0,INDEX('Coverage Indicators - Section D'!F$50:F$261,MATCH('Print View'!$AU161,'Coverage Indicators - Section D'!$I$50:$I$261,0)),""),"")</f>
        <v/>
      </c>
      <c r="X162" s="602"/>
      <c r="Y162" s="603"/>
      <c r="Z162" s="274" t="str">
        <f ca="1">IFERROR(IF(INDEX('Coverage Indicators - Section D'!F$50:F$261,MATCH('Print View'!$AV161,'Coverage Indicators - Section D'!$I$50:$I$261,0))&lt;&gt;0,INDEX('Coverage Indicators - Section D'!F$50:F$261,MATCH('Print View'!$AV161,'Coverage Indicators - Section D'!$I$50:$I$261,0)),""),"")</f>
        <v/>
      </c>
      <c r="AA162" s="602"/>
      <c r="AB162" s="603"/>
      <c r="AC162" s="274" t="str">
        <f ca="1">IFERROR(IF(INDEX('Coverage Indicators - Section D'!F$50:F$261,MATCH('Print View'!$AW161,'Coverage Indicators - Section D'!$I$50:$I$261,0))&lt;&gt;0,INDEX('Coverage Indicators - Section D'!F$50:F$261,MATCH('Print View'!$AW161,'Coverage Indicators - Section D'!$I$50:$I$261,0)),""),"")</f>
        <v/>
      </c>
      <c r="AD162" s="602"/>
      <c r="AE162" s="603"/>
      <c r="AF162" s="274" t="str">
        <f ca="1">IFERROR(IF(INDEX('Coverage Indicators - Section D'!F$50:F$261,MATCH('Print View'!$AX161,'Coverage Indicators - Section D'!$I$50:$I$261,0))&lt;&gt;0,INDEX('Coverage Indicators - Section D'!F$50:F$261,MATCH('Print View'!$AX161,'Coverage Indicators - Section D'!$I$50:$I$261,0)),""),"")</f>
        <v/>
      </c>
      <c r="AG162" s="602"/>
      <c r="AH162" s="603"/>
      <c r="AI162" s="274" t="str">
        <f ca="1">IFERROR(IF(INDEX('Coverage Indicators - Section D'!F$50:F$261,MATCH('Print View'!$AY161,'Coverage Indicators - Section D'!$I$50:$I$261,0))&lt;&gt;0,INDEX('Coverage Indicators - Section D'!F$50:F$261,MATCH('Print View'!$AY161,'Coverage Indicators - Section D'!$I$50:$I$261,0)),""),"")</f>
        <v/>
      </c>
      <c r="AJ162" s="602"/>
      <c r="AK162" s="603"/>
      <c r="AL162" s="323"/>
      <c r="AM162" s="695"/>
      <c r="AN162" s="310"/>
      <c r="AO162" s="587"/>
      <c r="AP162" s="588"/>
      <c r="AQ162" s="588"/>
      <c r="AR162" s="610"/>
      <c r="AS162" s="608"/>
      <c r="AT162" s="608"/>
      <c r="AU162" s="608"/>
      <c r="AV162" s="608"/>
      <c r="AW162" s="608"/>
      <c r="AX162" s="608"/>
      <c r="AY162" s="608"/>
      <c r="AZ162" s="343"/>
      <c r="BA162" s="343"/>
    </row>
    <row r="163" spans="1:53" s="228" customFormat="1" ht="28.5" x14ac:dyDescent="0.25">
      <c r="A163" s="693">
        <v>23</v>
      </c>
      <c r="B163" s="601" t="str">
        <f>IFERROR(IF(INDEX('Coverage Indicators - Section D'!B$10:B$46,MATCH('Print View'!$A163,'Coverage Indicators - Section D'!$A$10:$A$46,0))&lt;&gt;0,INDEX('Coverage Indicators - Section D'!B$10:B$46,MATCH('Print View'!$A163,'Coverage Indicators - Section D'!$A$10:$A$46,0)),""),"")</f>
        <v/>
      </c>
      <c r="C163" s="601" t="str">
        <f>IFERROR(IF(INDEX('Coverage Indicators - Section D'!C$10:C$46,MATCH('Print View'!$A163,'Coverage Indicators - Section D'!$A$10:$A$46,0))&lt;&gt;0,INDEX('Coverage Indicators - Section D'!C$10:C$46,MATCH('Print View'!$A163,'Coverage Indicators - Section D'!$A$10:$A$46,0)),""),"")</f>
        <v/>
      </c>
      <c r="D163" s="601" t="str">
        <f>IFERROR(IF(INDEX('Coverage Indicators - Section D'!D$10:D$46,MATCH('Print View'!$A163,'Coverage Indicators - Section D'!$A$10:$A$46,0))&lt;&gt;0,INDEX('Coverage Indicators - Section D'!D$10:D$46,MATCH('Print View'!$A163,'Coverage Indicators - Section D'!$A$10:$A$46,0)),""),"")</f>
        <v/>
      </c>
      <c r="E163" s="252" t="str">
        <f>IFERROR(IF(INDEX('Coverage Indicators - Section D'!E$10:E$46,MATCH('Print View'!$A163,'Coverage Indicators - Section D'!$A$10:$A$46,0))&lt;&gt;0,INDEX('Coverage Indicators - Section D'!E$10:E$46,MATCH('Print View'!$A163,'Coverage Indicators - Section D'!$A$10:$A$46,0)),""),"")</f>
        <v/>
      </c>
      <c r="F163" s="600" t="str">
        <f>IFERROR(IF(INDEX('Coverage Indicators - Section D'!G$10:G$46,MATCH('Print View'!$A163,'Coverage Indicators - Section D'!$A$10:$A$46,0))&lt;&gt;0,INDEX('Coverage Indicators - Section D'!G$10:G$46,MATCH('Print View'!$A163,'Coverage Indicators - Section D'!$A$10:$A$46,0)),""),"")</f>
        <v/>
      </c>
      <c r="G163" s="600" t="str">
        <f>IFERROR(IF(INDEX('Coverage Indicators - Section D'!H$10:H$46,MATCH('Print View'!$A163,'Coverage Indicators - Section D'!$A$10:$A$46,0))&lt;&gt;0,INDEX('Coverage Indicators - Section D'!H$10:H$46,MATCH('Print View'!$A163,'Coverage Indicators - Section D'!$A$10:$A$46,0)),""),"")</f>
        <v/>
      </c>
      <c r="H163" s="601" t="str">
        <f>IFERROR(IF(INDEX('Coverage Indicators - Section D'!P$10:P$46,MATCH('Print View'!$A163,'Coverage Indicators - Section D'!$A$10:$A$46,0))&lt;&gt;0,INDEX('Coverage Indicators - Section D'!P$10:P$46,MATCH('Print View'!$A163,'Coverage Indicators - Section D'!$A$10:$A$46,0)),""),"")</f>
        <v/>
      </c>
      <c r="I163" s="601" t="str">
        <f>IFERROR(IF(INDEX('Coverage Indicators - Section D'!Q$10:Q$46,MATCH('Print View'!$A163,'Coverage Indicators - Section D'!$A$10:$A$46,0))&lt;&gt;0,INDEX('Coverage Indicators - Section D'!Q$10:Q$46,MATCH('Print View'!$A163,'Coverage Indicators - Section D'!$A$10:$A$46,0)),""),"")</f>
        <v/>
      </c>
      <c r="J163" s="601" t="str">
        <f>IFERROR(IF(INDEX('Coverage Indicators - Section D'!R$10:R$46,MATCH('Print View'!$A163,'Coverage Indicators - Section D'!$A$10:$A$46,0))&lt;&gt;0,INDEX('Coverage Indicators - Section D'!R$10:R$46,MATCH('Print View'!$A163,'Coverage Indicators - Section D'!$A$10:$A$46,0)),""),"")</f>
        <v/>
      </c>
      <c r="K163" s="601" t="str">
        <f>IFERROR(IF(INDEX('Coverage Indicators - Section D'!S$10:S$46,MATCH('Print View'!$A163,'Coverage Indicators - Section D'!$A$10:$A$46,0))&lt;&gt;0,INDEX('Coverage Indicators - Section D'!S$10:S$46,MATCH('Print View'!$A163,'Coverage Indicators - Section D'!$A$10:$A$46,0)),""),"")</f>
        <v/>
      </c>
      <c r="L163" s="252" t="str">
        <f>IFERROR(IF(INDEX('Coverage Indicators - Section D'!T$10:T$46,MATCH('Print View'!$A163,'Coverage Indicators - Section D'!$A$10:$A$46,0))&lt;&gt;0,INDEX('Coverage Indicators - Section D'!T$10:T$46,MATCH('Print View'!$A163,'Coverage Indicators - Section D'!$A$10:$A$46,0)),""),"")</f>
        <v/>
      </c>
      <c r="M163" s="601" t="str">
        <f>IFERROR(IF(INDEX('Coverage Indicators - Section D'!V$10:V$46,MATCH('Print View'!$A163,'Coverage Indicators - Section D'!$A$10:$A$46,0))&lt;&gt;0,INDEX('Coverage Indicators - Section D'!V$10:V$46,MATCH('Print View'!$A163,'Coverage Indicators - Section D'!$A$10:$A$46,0)),""),"")</f>
        <v/>
      </c>
      <c r="N163" s="252" t="str">
        <f ca="1">IFERROR(IF(INDEX('Coverage Indicators - Section D'!E$50:E$261,MATCH('Print View'!$AR163,'Coverage Indicators - Section D'!$I$50:$I$261,0))&lt;&gt;0,INDEX('Coverage Indicators - Section D'!E$50:E$261,MATCH('Print View'!$AR163,'Coverage Indicators - Section D'!$I$50:$I$261,0)),""),"")</f>
        <v/>
      </c>
      <c r="O163" s="600" t="str">
        <f ca="1">IFERROR(IF(INDEX('Coverage Indicators - Section D'!G$50:G$261,MATCH('Print View'!$AR163,'Coverage Indicators - Section D'!$I$50:$I$261,0))&lt;&gt;0,INDEX('Coverage Indicators - Section D'!G$50:G$261,MATCH('Print View'!$AR163,'Coverage Indicators - Section D'!$I$50:$I$261,0)),""),"")</f>
        <v/>
      </c>
      <c r="P163" s="601" t="str">
        <f ca="1">IFERROR(IF(INDEX('Coverage Indicators - Section D'!H$50:H$261,MATCH('Print View'!$AR163,'Coverage Indicators - Section D'!$I$50:$I$261,0))&lt;&gt;0,INDEX('Coverage Indicators - Section D'!H$50:H$261,MATCH('Print View'!$AR163,'Coverage Indicators - Section D'!$I$50:$I$261,0)),""),"")</f>
        <v/>
      </c>
      <c r="Q163" s="252" t="str">
        <f ca="1">IFERROR(IF(INDEX('Coverage Indicators - Section D'!E$50:E$261,MATCH('Print View'!$AS163,'Coverage Indicators - Section D'!$I$50:$I$261,0))&lt;&gt;0,INDEX('Coverage Indicators - Section D'!E$50:E$261,MATCH('Print View'!$AS163,'Coverage Indicators - Section D'!$I$50:$I$261,0)),""),"")</f>
        <v/>
      </c>
      <c r="R163" s="600" t="str">
        <f ca="1">IFERROR(IF(INDEX('Coverage Indicators - Section D'!G$50:G$261,MATCH('Print View'!$AS163,'Coverage Indicators - Section D'!$I$50:$I$261,0))&lt;&gt;0,INDEX('Coverage Indicators - Section D'!G$50:G$261,MATCH('Print View'!$AS163,'Coverage Indicators - Section D'!$I$50:$I$261,0)),""),"")</f>
        <v/>
      </c>
      <c r="S163" s="601" t="str">
        <f ca="1">IFERROR(IF(INDEX('Coverage Indicators - Section D'!H$50:H$261,MATCH('Print View'!$AS163,'Coverage Indicators - Section D'!$I$50:$I$261,0))&lt;&gt;0,INDEX('Coverage Indicators - Section D'!H$50:H$261,MATCH('Print View'!$AS163,'Coverage Indicators - Section D'!$I$50:$I$261,0)),""),"")</f>
        <v/>
      </c>
      <c r="T163" s="252" t="str">
        <f ca="1">IFERROR(IF(INDEX('Coverage Indicators - Section D'!E$50:E$261,MATCH('Print View'!$AT163,'Coverage Indicators - Section D'!$I$50:$I$261,0))&lt;&gt;0,INDEX('Coverage Indicators - Section D'!E$50:E$261,MATCH('Print View'!$AT163,'Coverage Indicators - Section D'!$I$50:$I$261,0)),""),"")</f>
        <v/>
      </c>
      <c r="U163" s="600" t="str">
        <f ca="1">IFERROR(IF(INDEX('Coverage Indicators - Section D'!G$50:G$261,MATCH('Print View'!$AT163,'Coverage Indicators - Section D'!$I$50:$I$261,0))&lt;&gt;0,INDEX('Coverage Indicators - Section D'!G$50:G$261,MATCH('Print View'!$AT163,'Coverage Indicators - Section D'!$I$50:$I$261,0)),""),"")</f>
        <v/>
      </c>
      <c r="V163" s="601" t="str">
        <f ca="1">IFERROR(IF(INDEX('Coverage Indicators - Section D'!H$50:H$261,MATCH('Print View'!$AT163,'Coverage Indicators - Section D'!$I$50:$I$261,0))&lt;&gt;0,INDEX('Coverage Indicators - Section D'!H$50:H$261,MATCH('Print View'!$AT163,'Coverage Indicators - Section D'!$I$50:$I$261,0)),""),"")</f>
        <v/>
      </c>
      <c r="W163" s="252" t="str">
        <f ca="1">IFERROR(IF(INDEX('Coverage Indicators - Section D'!E$50:E$261,MATCH('Print View'!$AU163,'Coverage Indicators - Section D'!$I$50:$I$261,0))&lt;&gt;0,INDEX('Coverage Indicators - Section D'!E$50:E$261,MATCH('Print View'!$AU163,'Coverage Indicators - Section D'!$I$50:$I$261,0)),""),"")</f>
        <v/>
      </c>
      <c r="X163" s="600" t="str">
        <f ca="1">IFERROR(IF(INDEX('Coverage Indicators - Section D'!G$50:G$261,MATCH('Print View'!$AU163,'Coverage Indicators - Section D'!$I$50:$I$261,0))&lt;&gt;0,INDEX('Coverage Indicators - Section D'!G$50:G$261,MATCH('Print View'!$AU163,'Coverage Indicators - Section D'!$I$50:$I$261,0)),""),"")</f>
        <v/>
      </c>
      <c r="Y163" s="601" t="str">
        <f ca="1">IFERROR(IF(INDEX('Coverage Indicators - Section D'!H$50:H$261,MATCH('Print View'!$AU163,'Coverage Indicators - Section D'!$I$50:$I$261,0))&lt;&gt;0,INDEX('Coverage Indicators - Section D'!H$50:H$261,MATCH('Print View'!$AU163,'Coverage Indicators - Section D'!$I$50:$I$261,0)),""),"")</f>
        <v/>
      </c>
      <c r="Z163" s="252" t="str">
        <f ca="1">IFERROR(IF(INDEX('Coverage Indicators - Section D'!E$50:E$261,MATCH('Print View'!$AV163,'Coverage Indicators - Section D'!$I$50:$I$261,0))&lt;&gt;0,INDEX('Coverage Indicators - Section D'!E$50:E$261,MATCH('Print View'!$AV163,'Coverage Indicators - Section D'!$I$50:$I$261,0)),""),"")</f>
        <v/>
      </c>
      <c r="AA163" s="600" t="str">
        <f ca="1">IFERROR(IF(INDEX('Coverage Indicators - Section D'!G$50:G$261,MATCH('Print View'!$AV163,'Coverage Indicators - Section D'!$I$50:$I$261,0))&lt;&gt;0,INDEX('Coverage Indicators - Section D'!G$50:G$261,MATCH('Print View'!$AV163,'Coverage Indicators - Section D'!$I$50:$I$261,0)),""),"")</f>
        <v/>
      </c>
      <c r="AB163" s="601" t="str">
        <f ca="1">IFERROR(IF(INDEX('Coverage Indicators - Section D'!H$50:H$261,MATCH('Print View'!$AV163,'Coverage Indicators - Section D'!$I$50:$I$261,0))&lt;&gt;0,INDEX('Coverage Indicators - Section D'!H$50:H$261,MATCH('Print View'!$AV163,'Coverage Indicators - Section D'!$I$50:$I$261,0)),""),"")</f>
        <v/>
      </c>
      <c r="AC163" s="252" t="str">
        <f ca="1">IFERROR(IF(INDEX('Coverage Indicators - Section D'!E$50:E$261,MATCH('Print View'!$AW163,'Coverage Indicators - Section D'!$I$50:$I$261,0))&lt;&gt;0,INDEX('Coverage Indicators - Section D'!E$50:E$261,MATCH('Print View'!$AW163,'Coverage Indicators - Section D'!$I$50:$I$261,0)),""),"")</f>
        <v/>
      </c>
      <c r="AD163" s="600" t="str">
        <f ca="1">IFERROR(IF(INDEX('Coverage Indicators - Section D'!G$50:G$261,MATCH('Print View'!$AW163,'Coverage Indicators - Section D'!$I$50:$I$261,0))&lt;&gt;0,INDEX('Coverage Indicators - Section D'!G$50:G$261,MATCH('Print View'!$AW163,'Coverage Indicators - Section D'!$I$50:$I$261,0)),""),"")</f>
        <v/>
      </c>
      <c r="AE163" s="601" t="str">
        <f ca="1">IFERROR(IF(INDEX('Coverage Indicators - Section D'!H$50:H$261,MATCH('Print View'!$AW163,'Coverage Indicators - Section D'!$I$50:$I$261,0))&lt;&gt;0,INDEX('Coverage Indicators - Section D'!H$50:H$261,MATCH('Print View'!$AW163,'Coverage Indicators - Section D'!$I$50:$I$261,0)),""),"")</f>
        <v/>
      </c>
      <c r="AF163" s="252" t="str">
        <f ca="1">IFERROR(IF(INDEX('Coverage Indicators - Section D'!E$50:E$261,MATCH('Print View'!$AX163,'Coverage Indicators - Section D'!$I$50:$I$261,0))&lt;&gt;0,INDEX('Coverage Indicators - Section D'!E$50:E$261,MATCH('Print View'!$AX163,'Coverage Indicators - Section D'!$I$50:$I$261,0)),""),"")</f>
        <v/>
      </c>
      <c r="AG163" s="600" t="str">
        <f ca="1">IFERROR(IF(INDEX('Coverage Indicators - Section D'!G$50:G$261,MATCH('Print View'!$AX163,'Coverage Indicators - Section D'!$I$50:$I$261,0))&lt;&gt;0,INDEX('Coverage Indicators - Section D'!G$50:G$261,MATCH('Print View'!$AX163,'Coverage Indicators - Section D'!$I$50:$I$261,0)),""),"")</f>
        <v/>
      </c>
      <c r="AH163" s="601" t="str">
        <f ca="1">IFERROR(IF(INDEX('Coverage Indicators - Section D'!H$50:H$261,MATCH('Print View'!$AX163,'Coverage Indicators - Section D'!$I$50:$I$261,0))&lt;&gt;0,INDEX('Coverage Indicators - Section D'!H$50:H$261,MATCH('Print View'!$AX163,'Coverage Indicators - Section D'!$I$50:$I$261,0)),""),"")</f>
        <v/>
      </c>
      <c r="AI163" s="252" t="str">
        <f ca="1">IFERROR(IF(INDEX('Coverage Indicators - Section D'!E$50:E$261,MATCH('Print View'!$AY163,'Coverage Indicators - Section D'!$I$50:$I$261,0))&lt;&gt;0,INDEX('Coverage Indicators - Section D'!E$50:E$261,MATCH('Print View'!$AY163,'Coverage Indicators - Section D'!$I$50:$I$261,0)),""),"")</f>
        <v/>
      </c>
      <c r="AJ163" s="600" t="str">
        <f ca="1">IFERROR(IF(INDEX('Coverage Indicators - Section D'!G$50:G$261,MATCH('Print View'!$AY163,'Coverage Indicators - Section D'!$I$50:$I$261,0))&lt;&gt;0,INDEX('Coverage Indicators - Section D'!G$50:G$261,MATCH('Print View'!$AY163,'Coverage Indicators - Section D'!$I$50:$I$261,0)),""),"")</f>
        <v/>
      </c>
      <c r="AK163" s="601" t="str">
        <f ca="1">IFERROR(IF(INDEX('Coverage Indicators - Section D'!H$50:H$261,MATCH('Print View'!$AY163,'Coverage Indicators - Section D'!$I$50:$I$261,0))&lt;&gt;0,INDEX('Coverage Indicators - Section D'!H$50:H$261,MATCH('Print View'!$AY163,'Coverage Indicators - Section D'!$I$50:$I$261,0)),""),"")</f>
        <v/>
      </c>
      <c r="AL163" s="323"/>
      <c r="AM163" s="694" t="str">
        <f>IFERROR(IF(INDEX('Coverage Indicators - Section D'!W$10:W$46,MATCH('Print View'!$A163,'Coverage Indicators - Section D'!$A$10:$A$46,0))&lt;&gt;0,INDEX('Coverage Indicators - Section D'!W$10:W$46,MATCH('Print View'!$A163,'Coverage Indicators - Section D'!$A$10:$A$46,0)),""),"")</f>
        <v/>
      </c>
      <c r="AN163" s="310"/>
      <c r="AO163" s="589"/>
      <c r="AP163" s="590"/>
      <c r="AQ163" s="590"/>
      <c r="AR163" s="610" t="str">
        <f t="shared" ref="AR163" ca="1" si="308">CONCATENATE($A163,N$117)</f>
        <v>231-Jul-18 to 31-Dec-18</v>
      </c>
      <c r="AS163" s="608" t="str">
        <f t="shared" ref="AS163" ca="1" si="309">CONCATENATE($A163,Q$117)</f>
        <v>231-Jan-19 to 30-Jun-19</v>
      </c>
      <c r="AT163" s="608" t="str">
        <f t="shared" ref="AT163" ca="1" si="310">CONCATENATE($A163,T$117)</f>
        <v>231-Jul-19 to 31-Dec-19</v>
      </c>
      <c r="AU163" s="608" t="str">
        <f t="shared" ref="AU163" ca="1" si="311">CONCATENATE($A163,W$117)</f>
        <v>231-Jan-20 to 30-Jun-20</v>
      </c>
      <c r="AV163" s="608" t="str">
        <f t="shared" ref="AV163" ca="1" si="312">CONCATENATE($A163,Z$117)</f>
        <v>231-Jul-20 to 31-Dec-20</v>
      </c>
      <c r="AW163" s="608" t="str">
        <f t="shared" ref="AW163" ca="1" si="313">CONCATENATE($A163,AC$117)</f>
        <v>231-Jan-21 to 30-Jun-21</v>
      </c>
      <c r="AX163" s="608" t="str">
        <f t="shared" ref="AX163" si="314">CONCATENATE($A163,AF$117)</f>
        <v xml:space="preserve">23 to </v>
      </c>
      <c r="AY163" s="608" t="str">
        <f t="shared" ref="AY163" si="315">CONCATENATE($A163,AI$117)</f>
        <v xml:space="preserve">23 to </v>
      </c>
      <c r="AZ163" s="343"/>
      <c r="BA163" s="343"/>
    </row>
    <row r="164" spans="1:53" s="228" customFormat="1" ht="28.5" x14ac:dyDescent="0.25">
      <c r="A164" s="693"/>
      <c r="B164" s="601"/>
      <c r="C164" s="601"/>
      <c r="D164" s="601"/>
      <c r="E164" s="251" t="str">
        <f>IFERROR(IF(INDEX('Coverage Indicators - Section D'!F$10:F$46,MATCH('Print View'!$A163,'Coverage Indicators - Section D'!$A$10:$A$46,0))&lt;&gt;0,INDEX('Coverage Indicators - Section D'!F$10:F$46,MATCH('Print View'!$A163,'Coverage Indicators - Section D'!$A$10:$A$46,0)),""),"")</f>
        <v/>
      </c>
      <c r="F164" s="600"/>
      <c r="G164" s="600"/>
      <c r="H164" s="601"/>
      <c r="I164" s="601"/>
      <c r="J164" s="601"/>
      <c r="K164" s="601"/>
      <c r="L164" s="251" t="str">
        <f>IFERROR(IF(INDEX('Coverage Indicators - Section D'!U$10:U$46,MATCH('Print View'!$A163,'Coverage Indicators - Section D'!$A$10:$A$46,0))&lt;&gt;0,INDEX('Coverage Indicators - Section D'!U$10:U$46,MATCH('Print View'!$A163,'Coverage Indicators - Section D'!$A$10:$A$46,0)),""),"")</f>
        <v/>
      </c>
      <c r="M164" s="601"/>
      <c r="N164" s="251" t="str">
        <f ca="1">IFERROR(IF(INDEX('Coverage Indicators - Section D'!F$50:F$261,MATCH('Print View'!$AR163,'Coverage Indicators - Section D'!$I$50:$I$261,0))&lt;&gt;0,INDEX('Coverage Indicators - Section D'!F$50:F$261,MATCH('Print View'!$AR163,'Coverage Indicators - Section D'!$I$50:$I$261,0)),""),"")</f>
        <v/>
      </c>
      <c r="O164" s="600"/>
      <c r="P164" s="601"/>
      <c r="Q164" s="251" t="str">
        <f ca="1">IFERROR(IF(INDEX('Coverage Indicators - Section D'!F$50:F$261,MATCH('Print View'!$AS163,'Coverage Indicators - Section D'!$I$50:$I$261,0))&lt;&gt;0,INDEX('Coverage Indicators - Section D'!F$50:F$261,MATCH('Print View'!$AS163,'Coverage Indicators - Section D'!$I$50:$I$261,0)),""),"")</f>
        <v/>
      </c>
      <c r="R164" s="600"/>
      <c r="S164" s="601"/>
      <c r="T164" s="251" t="str">
        <f ca="1">IFERROR(IF(INDEX('Coverage Indicators - Section D'!F$50:F$261,MATCH('Print View'!$AT163,'Coverage Indicators - Section D'!$I$50:$I$261,0))&lt;&gt;0,INDEX('Coverage Indicators - Section D'!F$50:F$261,MATCH('Print View'!$AT163,'Coverage Indicators - Section D'!$I$50:$I$261,0)),""),"")</f>
        <v/>
      </c>
      <c r="U164" s="600"/>
      <c r="V164" s="601"/>
      <c r="W164" s="251" t="str">
        <f ca="1">IFERROR(IF(INDEX('Coverage Indicators - Section D'!F$50:F$261,MATCH('Print View'!$AU163,'Coverage Indicators - Section D'!$I$50:$I$261,0))&lt;&gt;0,INDEX('Coverage Indicators - Section D'!F$50:F$261,MATCH('Print View'!$AU163,'Coverage Indicators - Section D'!$I$50:$I$261,0)),""),"")</f>
        <v/>
      </c>
      <c r="X164" s="600"/>
      <c r="Y164" s="601"/>
      <c r="Z164" s="251" t="str">
        <f ca="1">IFERROR(IF(INDEX('Coverage Indicators - Section D'!F$50:F$261,MATCH('Print View'!$AV163,'Coverage Indicators - Section D'!$I$50:$I$261,0))&lt;&gt;0,INDEX('Coverage Indicators - Section D'!F$50:F$261,MATCH('Print View'!$AV163,'Coverage Indicators - Section D'!$I$50:$I$261,0)),""),"")</f>
        <v/>
      </c>
      <c r="AA164" s="600"/>
      <c r="AB164" s="601"/>
      <c r="AC164" s="251" t="str">
        <f ca="1">IFERROR(IF(INDEX('Coverage Indicators - Section D'!F$50:F$261,MATCH('Print View'!$AW163,'Coverage Indicators - Section D'!$I$50:$I$261,0))&lt;&gt;0,INDEX('Coverage Indicators - Section D'!F$50:F$261,MATCH('Print View'!$AW163,'Coverage Indicators - Section D'!$I$50:$I$261,0)),""),"")</f>
        <v/>
      </c>
      <c r="AD164" s="600"/>
      <c r="AE164" s="601"/>
      <c r="AF164" s="251" t="str">
        <f ca="1">IFERROR(IF(INDEX('Coverage Indicators - Section D'!F$50:F$261,MATCH('Print View'!$AX163,'Coverage Indicators - Section D'!$I$50:$I$261,0))&lt;&gt;0,INDEX('Coverage Indicators - Section D'!F$50:F$261,MATCH('Print View'!$AX163,'Coverage Indicators - Section D'!$I$50:$I$261,0)),""),"")</f>
        <v/>
      </c>
      <c r="AG164" s="600"/>
      <c r="AH164" s="601"/>
      <c r="AI164" s="251" t="str">
        <f ca="1">IFERROR(IF(INDEX('Coverage Indicators - Section D'!F$50:F$261,MATCH('Print View'!$AY163,'Coverage Indicators - Section D'!$I$50:$I$261,0))&lt;&gt;0,INDEX('Coverage Indicators - Section D'!F$50:F$261,MATCH('Print View'!$AY163,'Coverage Indicators - Section D'!$I$50:$I$261,0)),""),"")</f>
        <v/>
      </c>
      <c r="AJ164" s="600"/>
      <c r="AK164" s="601"/>
      <c r="AL164" s="323"/>
      <c r="AM164" s="694"/>
      <c r="AN164" s="310"/>
      <c r="AO164" s="589"/>
      <c r="AP164" s="590"/>
      <c r="AQ164" s="590"/>
      <c r="AR164" s="610"/>
      <c r="AS164" s="608"/>
      <c r="AT164" s="608"/>
      <c r="AU164" s="608"/>
      <c r="AV164" s="608"/>
      <c r="AW164" s="608"/>
      <c r="AX164" s="608"/>
      <c r="AY164" s="608"/>
      <c r="AZ164" s="343"/>
      <c r="BA164" s="343"/>
    </row>
    <row r="165" spans="1:53" s="228" customFormat="1" ht="28.5" x14ac:dyDescent="0.25">
      <c r="A165" s="696">
        <v>24</v>
      </c>
      <c r="B165" s="603" t="str">
        <f>IFERROR(IF(INDEX('Coverage Indicators - Section D'!B$10:B$46,MATCH('Print View'!$A165,'Coverage Indicators - Section D'!$A$10:$A$46,0))&lt;&gt;0,INDEX('Coverage Indicators - Section D'!B$10:B$46,MATCH('Print View'!$A165,'Coverage Indicators - Section D'!$A$10:$A$46,0)),""),"")</f>
        <v/>
      </c>
      <c r="C165" s="603" t="str">
        <f>IFERROR(IF(INDEX('Coverage Indicators - Section D'!C$10:C$46,MATCH('Print View'!$A165,'Coverage Indicators - Section D'!$A$10:$A$46,0))&lt;&gt;0,INDEX('Coverage Indicators - Section D'!C$10:C$46,MATCH('Print View'!$A165,'Coverage Indicators - Section D'!$A$10:$A$46,0)),""),"")</f>
        <v/>
      </c>
      <c r="D165" s="603" t="str">
        <f>IFERROR(IF(INDEX('Coverage Indicators - Section D'!D$10:D$46,MATCH('Print View'!$A165,'Coverage Indicators - Section D'!$A$10:$A$46,0))&lt;&gt;0,INDEX('Coverage Indicators - Section D'!D$10:D$46,MATCH('Print View'!$A165,'Coverage Indicators - Section D'!$A$10:$A$46,0)),""),"")</f>
        <v/>
      </c>
      <c r="E165" s="273" t="str">
        <f>IFERROR(IF(INDEX('Coverage Indicators - Section D'!E$10:E$46,MATCH('Print View'!$A165,'Coverage Indicators - Section D'!$A$10:$A$46,0))&lt;&gt;0,INDEX('Coverage Indicators - Section D'!E$10:E$46,MATCH('Print View'!$A165,'Coverage Indicators - Section D'!$A$10:$A$46,0)),""),"")</f>
        <v/>
      </c>
      <c r="F165" s="602" t="str">
        <f>IFERROR(IF(INDEX('Coverage Indicators - Section D'!G$10:G$46,MATCH('Print View'!$A165,'Coverage Indicators - Section D'!$A$10:$A$46,0))&lt;&gt;0,INDEX('Coverage Indicators - Section D'!G$10:G$46,MATCH('Print View'!$A165,'Coverage Indicators - Section D'!$A$10:$A$46,0)),""),"")</f>
        <v/>
      </c>
      <c r="G165" s="602" t="str">
        <f>IFERROR(IF(INDEX('Coverage Indicators - Section D'!H$10:H$46,MATCH('Print View'!$A165,'Coverage Indicators - Section D'!$A$10:$A$46,0))&lt;&gt;0,INDEX('Coverage Indicators - Section D'!H$10:H$46,MATCH('Print View'!$A165,'Coverage Indicators - Section D'!$A$10:$A$46,0)),""),"")</f>
        <v/>
      </c>
      <c r="H165" s="603" t="str">
        <f>IFERROR(IF(INDEX('Coverage Indicators - Section D'!P$10:P$46,MATCH('Print View'!$A165,'Coverage Indicators - Section D'!$A$10:$A$46,0))&lt;&gt;0,INDEX('Coverage Indicators - Section D'!P$10:P$46,MATCH('Print View'!$A165,'Coverage Indicators - Section D'!$A$10:$A$46,0)),""),"")</f>
        <v/>
      </c>
      <c r="I165" s="603" t="str">
        <f>IFERROR(IF(INDEX('Coverage Indicators - Section D'!Q$10:Q$46,MATCH('Print View'!$A165,'Coverage Indicators - Section D'!$A$10:$A$46,0))&lt;&gt;0,INDEX('Coverage Indicators - Section D'!Q$10:Q$46,MATCH('Print View'!$A165,'Coverage Indicators - Section D'!$A$10:$A$46,0)),""),"")</f>
        <v/>
      </c>
      <c r="J165" s="603" t="str">
        <f>IFERROR(IF(INDEX('Coverage Indicators - Section D'!R$10:R$46,MATCH('Print View'!$A165,'Coverage Indicators - Section D'!$A$10:$A$46,0))&lt;&gt;0,INDEX('Coverage Indicators - Section D'!R$10:R$46,MATCH('Print View'!$A165,'Coverage Indicators - Section D'!$A$10:$A$46,0)),""),"")</f>
        <v/>
      </c>
      <c r="K165" s="603" t="str">
        <f>IFERROR(IF(INDEX('Coverage Indicators - Section D'!S$10:S$46,MATCH('Print View'!$A165,'Coverage Indicators - Section D'!$A$10:$A$46,0))&lt;&gt;0,INDEX('Coverage Indicators - Section D'!S$10:S$46,MATCH('Print View'!$A165,'Coverage Indicators - Section D'!$A$10:$A$46,0)),""),"")</f>
        <v/>
      </c>
      <c r="L165" s="273" t="str">
        <f>IFERROR(IF(INDEX('Coverage Indicators - Section D'!T$10:T$46,MATCH('Print View'!$A165,'Coverage Indicators - Section D'!$A$10:$A$46,0))&lt;&gt;0,INDEX('Coverage Indicators - Section D'!T$10:T$46,MATCH('Print View'!$A165,'Coverage Indicators - Section D'!$A$10:$A$46,0)),""),"")</f>
        <v/>
      </c>
      <c r="M165" s="603" t="str">
        <f>IFERROR(IF(INDEX('Coverage Indicators - Section D'!V$10:V$46,MATCH('Print View'!$A165,'Coverage Indicators - Section D'!$A$10:$A$46,0))&lt;&gt;0,INDEX('Coverage Indicators - Section D'!V$10:V$46,MATCH('Print View'!$A165,'Coverage Indicators - Section D'!$A$10:$A$46,0)),""),"")</f>
        <v/>
      </c>
      <c r="N165" s="273" t="str">
        <f ca="1">IFERROR(IF(INDEX('Coverage Indicators - Section D'!E$50:E$261,MATCH('Print View'!$AR165,'Coverage Indicators - Section D'!$I$50:$I$261,0))&lt;&gt;0,INDEX('Coverage Indicators - Section D'!E$50:E$261,MATCH('Print View'!$AR165,'Coverage Indicators - Section D'!$I$50:$I$261,0)),""),"")</f>
        <v/>
      </c>
      <c r="O165" s="602" t="str">
        <f ca="1">IFERROR(IF(INDEX('Coverage Indicators - Section D'!G$50:G$261,MATCH('Print View'!$AR165,'Coverage Indicators - Section D'!$I$50:$I$261,0))&lt;&gt;0,INDEX('Coverage Indicators - Section D'!G$50:G$261,MATCH('Print View'!$AR165,'Coverage Indicators - Section D'!$I$50:$I$261,0)),""),"")</f>
        <v/>
      </c>
      <c r="P165" s="603" t="str">
        <f ca="1">IFERROR(IF(INDEX('Coverage Indicators - Section D'!H$50:H$261,MATCH('Print View'!$AR165,'Coverage Indicators - Section D'!$I$50:$I$261,0))&lt;&gt;0,INDEX('Coverage Indicators - Section D'!H$50:H$261,MATCH('Print View'!$AR165,'Coverage Indicators - Section D'!$I$50:$I$261,0)),""),"")</f>
        <v/>
      </c>
      <c r="Q165" s="273" t="str">
        <f ca="1">IFERROR(IF(INDEX('Coverage Indicators - Section D'!E$50:E$261,MATCH('Print View'!$AS165,'Coverage Indicators - Section D'!$I$50:$I$261,0))&lt;&gt;0,INDEX('Coverage Indicators - Section D'!E$50:E$261,MATCH('Print View'!$AS165,'Coverage Indicators - Section D'!$I$50:$I$261,0)),""),"")</f>
        <v/>
      </c>
      <c r="R165" s="602" t="str">
        <f ca="1">IFERROR(IF(INDEX('Coverage Indicators - Section D'!G$50:G$261,MATCH('Print View'!$AS165,'Coverage Indicators - Section D'!$I$50:$I$261,0))&lt;&gt;0,INDEX('Coverage Indicators - Section D'!G$50:G$261,MATCH('Print View'!$AS165,'Coverage Indicators - Section D'!$I$50:$I$261,0)),""),"")</f>
        <v/>
      </c>
      <c r="S165" s="603" t="str">
        <f ca="1">IFERROR(IF(INDEX('Coverage Indicators - Section D'!H$50:H$261,MATCH('Print View'!$AS165,'Coverage Indicators - Section D'!$I$50:$I$261,0))&lt;&gt;0,INDEX('Coverage Indicators - Section D'!H$50:H$261,MATCH('Print View'!$AS165,'Coverage Indicators - Section D'!$I$50:$I$261,0)),""),"")</f>
        <v/>
      </c>
      <c r="T165" s="273" t="str">
        <f ca="1">IFERROR(IF(INDEX('Coverage Indicators - Section D'!E$50:E$261,MATCH('Print View'!$AT165,'Coverage Indicators - Section D'!$I$50:$I$261,0))&lt;&gt;0,INDEX('Coverage Indicators - Section D'!E$50:E$261,MATCH('Print View'!$AT165,'Coverage Indicators - Section D'!$I$50:$I$261,0)),""),"")</f>
        <v/>
      </c>
      <c r="U165" s="602" t="str">
        <f ca="1">IFERROR(IF(INDEX('Coverage Indicators - Section D'!G$50:G$261,MATCH('Print View'!$AT165,'Coverage Indicators - Section D'!$I$50:$I$261,0))&lt;&gt;0,INDEX('Coverage Indicators - Section D'!G$50:G$261,MATCH('Print View'!$AT165,'Coverage Indicators - Section D'!$I$50:$I$261,0)),""),"")</f>
        <v/>
      </c>
      <c r="V165" s="603" t="str">
        <f ca="1">IFERROR(IF(INDEX('Coverage Indicators - Section D'!H$50:H$261,MATCH('Print View'!$AT165,'Coverage Indicators - Section D'!$I$50:$I$261,0))&lt;&gt;0,INDEX('Coverage Indicators - Section D'!H$50:H$261,MATCH('Print View'!$AT165,'Coverage Indicators - Section D'!$I$50:$I$261,0)),""),"")</f>
        <v/>
      </c>
      <c r="W165" s="273" t="str">
        <f ca="1">IFERROR(IF(INDEX('Coverage Indicators - Section D'!E$50:E$261,MATCH('Print View'!$AU165,'Coverage Indicators - Section D'!$I$50:$I$261,0))&lt;&gt;0,INDEX('Coverage Indicators - Section D'!E$50:E$261,MATCH('Print View'!$AU165,'Coverage Indicators - Section D'!$I$50:$I$261,0)),""),"")</f>
        <v/>
      </c>
      <c r="X165" s="602" t="str">
        <f ca="1">IFERROR(IF(INDEX('Coverage Indicators - Section D'!G$50:G$261,MATCH('Print View'!$AU165,'Coverage Indicators - Section D'!$I$50:$I$261,0))&lt;&gt;0,INDEX('Coverage Indicators - Section D'!G$50:G$261,MATCH('Print View'!$AU165,'Coverage Indicators - Section D'!$I$50:$I$261,0)),""),"")</f>
        <v/>
      </c>
      <c r="Y165" s="603" t="str">
        <f ca="1">IFERROR(IF(INDEX('Coverage Indicators - Section D'!H$50:H$261,MATCH('Print View'!$AU165,'Coverage Indicators - Section D'!$I$50:$I$261,0))&lt;&gt;0,INDEX('Coverage Indicators - Section D'!H$50:H$261,MATCH('Print View'!$AU165,'Coverage Indicators - Section D'!$I$50:$I$261,0)),""),"")</f>
        <v/>
      </c>
      <c r="Z165" s="273" t="str">
        <f ca="1">IFERROR(IF(INDEX('Coverage Indicators - Section D'!E$50:E$261,MATCH('Print View'!$AV165,'Coverage Indicators - Section D'!$I$50:$I$261,0))&lt;&gt;0,INDEX('Coverage Indicators - Section D'!E$50:E$261,MATCH('Print View'!$AV165,'Coverage Indicators - Section D'!$I$50:$I$261,0)),""),"")</f>
        <v/>
      </c>
      <c r="AA165" s="602" t="str">
        <f ca="1">IFERROR(IF(INDEX('Coverage Indicators - Section D'!G$50:G$261,MATCH('Print View'!$AV165,'Coverage Indicators - Section D'!$I$50:$I$261,0))&lt;&gt;0,INDEX('Coverage Indicators - Section D'!G$50:G$261,MATCH('Print View'!$AV165,'Coverage Indicators - Section D'!$I$50:$I$261,0)),""),"")</f>
        <v/>
      </c>
      <c r="AB165" s="603" t="str">
        <f ca="1">IFERROR(IF(INDEX('Coverage Indicators - Section D'!H$50:H$261,MATCH('Print View'!$AV165,'Coverage Indicators - Section D'!$I$50:$I$261,0))&lt;&gt;0,INDEX('Coverage Indicators - Section D'!H$50:H$261,MATCH('Print View'!$AV165,'Coverage Indicators - Section D'!$I$50:$I$261,0)),""),"")</f>
        <v/>
      </c>
      <c r="AC165" s="273" t="str">
        <f ca="1">IFERROR(IF(INDEX('Coverage Indicators - Section D'!E$50:E$261,MATCH('Print View'!$AW165,'Coverage Indicators - Section D'!$I$50:$I$261,0))&lt;&gt;0,INDEX('Coverage Indicators - Section D'!E$50:E$261,MATCH('Print View'!$AW165,'Coverage Indicators - Section D'!$I$50:$I$261,0)),""),"")</f>
        <v/>
      </c>
      <c r="AD165" s="602" t="str">
        <f ca="1">IFERROR(IF(INDEX('Coverage Indicators - Section D'!G$50:G$261,MATCH('Print View'!$AW165,'Coverage Indicators - Section D'!$I$50:$I$261,0))&lt;&gt;0,INDEX('Coverage Indicators - Section D'!G$50:G$261,MATCH('Print View'!$AW165,'Coverage Indicators - Section D'!$I$50:$I$261,0)),""),"")</f>
        <v/>
      </c>
      <c r="AE165" s="603" t="str">
        <f ca="1">IFERROR(IF(INDEX('Coverage Indicators - Section D'!H$50:H$261,MATCH('Print View'!$AW165,'Coverage Indicators - Section D'!$I$50:$I$261,0))&lt;&gt;0,INDEX('Coverage Indicators - Section D'!H$50:H$261,MATCH('Print View'!$AW165,'Coverage Indicators - Section D'!$I$50:$I$261,0)),""),"")</f>
        <v/>
      </c>
      <c r="AF165" s="273" t="str">
        <f ca="1">IFERROR(IF(INDEX('Coverage Indicators - Section D'!E$50:E$261,MATCH('Print View'!$AX165,'Coverage Indicators - Section D'!$I$50:$I$261,0))&lt;&gt;0,INDEX('Coverage Indicators - Section D'!E$50:E$261,MATCH('Print View'!$AX165,'Coverage Indicators - Section D'!$I$50:$I$261,0)),""),"")</f>
        <v/>
      </c>
      <c r="AG165" s="602" t="str">
        <f ca="1">IFERROR(IF(INDEX('Coverage Indicators - Section D'!G$50:G$261,MATCH('Print View'!$AX165,'Coverage Indicators - Section D'!$I$50:$I$261,0))&lt;&gt;0,INDEX('Coverage Indicators - Section D'!G$50:G$261,MATCH('Print View'!$AX165,'Coverage Indicators - Section D'!$I$50:$I$261,0)),""),"")</f>
        <v/>
      </c>
      <c r="AH165" s="603" t="str">
        <f ca="1">IFERROR(IF(INDEX('Coverage Indicators - Section D'!H$50:H$261,MATCH('Print View'!$AX165,'Coverage Indicators - Section D'!$I$50:$I$261,0))&lt;&gt;0,INDEX('Coverage Indicators - Section D'!H$50:H$261,MATCH('Print View'!$AX165,'Coverage Indicators - Section D'!$I$50:$I$261,0)),""),"")</f>
        <v/>
      </c>
      <c r="AI165" s="273" t="str">
        <f ca="1">IFERROR(IF(INDEX('Coverage Indicators - Section D'!E$50:E$261,MATCH('Print View'!$AY165,'Coverage Indicators - Section D'!$I$50:$I$261,0))&lt;&gt;0,INDEX('Coverage Indicators - Section D'!E$50:E$261,MATCH('Print View'!$AY165,'Coverage Indicators - Section D'!$I$50:$I$261,0)),""),"")</f>
        <v/>
      </c>
      <c r="AJ165" s="602" t="str">
        <f ca="1">IFERROR(IF(INDEX('Coverage Indicators - Section D'!G$50:G$261,MATCH('Print View'!$AY165,'Coverage Indicators - Section D'!$I$50:$I$261,0))&lt;&gt;0,INDEX('Coverage Indicators - Section D'!G$50:G$261,MATCH('Print View'!$AY165,'Coverage Indicators - Section D'!$I$50:$I$261,0)),""),"")</f>
        <v/>
      </c>
      <c r="AK165" s="603" t="str">
        <f ca="1">IFERROR(IF(INDEX('Coverage Indicators - Section D'!H$50:H$261,MATCH('Print View'!$AY165,'Coverage Indicators - Section D'!$I$50:$I$261,0))&lt;&gt;0,INDEX('Coverage Indicators - Section D'!H$50:H$261,MATCH('Print View'!$AY165,'Coverage Indicators - Section D'!$I$50:$I$261,0)),""),"")</f>
        <v/>
      </c>
      <c r="AL165" s="323"/>
      <c r="AM165" s="695" t="str">
        <f>IFERROR(IF(INDEX('Coverage Indicators - Section D'!W$10:W$46,MATCH('Print View'!$A165,'Coverage Indicators - Section D'!$A$10:$A$46,0))&lt;&gt;0,INDEX('Coverage Indicators - Section D'!W$10:W$46,MATCH('Print View'!$A165,'Coverage Indicators - Section D'!$A$10:$A$46,0)),""),"")</f>
        <v/>
      </c>
      <c r="AN165" s="310"/>
      <c r="AO165" s="587"/>
      <c r="AP165" s="588"/>
      <c r="AQ165" s="588"/>
      <c r="AR165" s="610" t="str">
        <f t="shared" ref="AR165" ca="1" si="316">CONCATENATE($A165,N$117)</f>
        <v>241-Jul-18 to 31-Dec-18</v>
      </c>
      <c r="AS165" s="608" t="str">
        <f t="shared" ref="AS165" ca="1" si="317">CONCATENATE($A165,Q$117)</f>
        <v>241-Jan-19 to 30-Jun-19</v>
      </c>
      <c r="AT165" s="608" t="str">
        <f t="shared" ref="AT165" ca="1" si="318">CONCATENATE($A165,T$117)</f>
        <v>241-Jul-19 to 31-Dec-19</v>
      </c>
      <c r="AU165" s="608" t="str">
        <f t="shared" ref="AU165" ca="1" si="319">CONCATENATE($A165,W$117)</f>
        <v>241-Jan-20 to 30-Jun-20</v>
      </c>
      <c r="AV165" s="608" t="str">
        <f t="shared" ref="AV165" ca="1" si="320">CONCATENATE($A165,Z$117)</f>
        <v>241-Jul-20 to 31-Dec-20</v>
      </c>
      <c r="AW165" s="608" t="str">
        <f t="shared" ref="AW165" ca="1" si="321">CONCATENATE($A165,AC$117)</f>
        <v>241-Jan-21 to 30-Jun-21</v>
      </c>
      <c r="AX165" s="608" t="str">
        <f t="shared" ref="AX165" si="322">CONCATENATE($A165,AF$117)</f>
        <v xml:space="preserve">24 to </v>
      </c>
      <c r="AY165" s="608" t="str">
        <f t="shared" ref="AY165" si="323">CONCATENATE($A165,AI$117)</f>
        <v xml:space="preserve">24 to </v>
      </c>
      <c r="AZ165" s="343"/>
      <c r="BA165" s="343"/>
    </row>
    <row r="166" spans="1:53" s="228" customFormat="1" ht="28.5" x14ac:dyDescent="0.25">
      <c r="A166" s="696"/>
      <c r="B166" s="603"/>
      <c r="C166" s="603"/>
      <c r="D166" s="603"/>
      <c r="E166" s="274" t="str">
        <f>IFERROR(IF(INDEX('Coverage Indicators - Section D'!F$10:F$46,MATCH('Print View'!$A165,'Coverage Indicators - Section D'!$A$10:$A$46,0))&lt;&gt;0,INDEX('Coverage Indicators - Section D'!F$10:F$46,MATCH('Print View'!$A165,'Coverage Indicators - Section D'!$A$10:$A$46,0)),""),"")</f>
        <v/>
      </c>
      <c r="F166" s="602"/>
      <c r="G166" s="602"/>
      <c r="H166" s="603"/>
      <c r="I166" s="603"/>
      <c r="J166" s="603"/>
      <c r="K166" s="603"/>
      <c r="L166" s="274" t="str">
        <f>IFERROR(IF(INDEX('Coverage Indicators - Section D'!U$10:U$46,MATCH('Print View'!$A165,'Coverage Indicators - Section D'!$A$10:$A$46,0))&lt;&gt;0,INDEX('Coverage Indicators - Section D'!U$10:U$46,MATCH('Print View'!$A165,'Coverage Indicators - Section D'!$A$10:$A$46,0)),""),"")</f>
        <v/>
      </c>
      <c r="M166" s="603"/>
      <c r="N166" s="274" t="str">
        <f ca="1">IFERROR(IF(INDEX('Coverage Indicators - Section D'!F$50:F$261,MATCH('Print View'!$AR165,'Coverage Indicators - Section D'!$I$50:$I$261,0))&lt;&gt;0,INDEX('Coverage Indicators - Section D'!F$50:F$261,MATCH('Print View'!$AR165,'Coverage Indicators - Section D'!$I$50:$I$261,0)),""),"")</f>
        <v/>
      </c>
      <c r="O166" s="602"/>
      <c r="P166" s="603"/>
      <c r="Q166" s="274" t="str">
        <f ca="1">IFERROR(IF(INDEX('Coverage Indicators - Section D'!F$50:F$261,MATCH('Print View'!$AS165,'Coverage Indicators - Section D'!$I$50:$I$261,0))&lt;&gt;0,INDEX('Coverage Indicators - Section D'!F$50:F$261,MATCH('Print View'!$AS165,'Coverage Indicators - Section D'!$I$50:$I$261,0)),""),"")</f>
        <v/>
      </c>
      <c r="R166" s="602"/>
      <c r="S166" s="603"/>
      <c r="T166" s="274" t="str">
        <f ca="1">IFERROR(IF(INDEX('Coverage Indicators - Section D'!F$50:F$261,MATCH('Print View'!$AT165,'Coverage Indicators - Section D'!$I$50:$I$261,0))&lt;&gt;0,INDEX('Coverage Indicators - Section D'!F$50:F$261,MATCH('Print View'!$AT165,'Coverage Indicators - Section D'!$I$50:$I$261,0)),""),"")</f>
        <v/>
      </c>
      <c r="U166" s="602"/>
      <c r="V166" s="603"/>
      <c r="W166" s="274" t="str">
        <f ca="1">IFERROR(IF(INDEX('Coverage Indicators - Section D'!F$50:F$261,MATCH('Print View'!$AU165,'Coverage Indicators - Section D'!$I$50:$I$261,0))&lt;&gt;0,INDEX('Coverage Indicators - Section D'!F$50:F$261,MATCH('Print View'!$AU165,'Coverage Indicators - Section D'!$I$50:$I$261,0)),""),"")</f>
        <v/>
      </c>
      <c r="X166" s="602"/>
      <c r="Y166" s="603"/>
      <c r="Z166" s="274" t="str">
        <f ca="1">IFERROR(IF(INDEX('Coverage Indicators - Section D'!F$50:F$261,MATCH('Print View'!$AV165,'Coverage Indicators - Section D'!$I$50:$I$261,0))&lt;&gt;0,INDEX('Coverage Indicators - Section D'!F$50:F$261,MATCH('Print View'!$AV165,'Coverage Indicators - Section D'!$I$50:$I$261,0)),""),"")</f>
        <v/>
      </c>
      <c r="AA166" s="602"/>
      <c r="AB166" s="603"/>
      <c r="AC166" s="274" t="str">
        <f ca="1">IFERROR(IF(INDEX('Coverage Indicators - Section D'!F$50:F$261,MATCH('Print View'!$AW165,'Coverage Indicators - Section D'!$I$50:$I$261,0))&lt;&gt;0,INDEX('Coverage Indicators - Section D'!F$50:F$261,MATCH('Print View'!$AW165,'Coverage Indicators - Section D'!$I$50:$I$261,0)),""),"")</f>
        <v/>
      </c>
      <c r="AD166" s="602"/>
      <c r="AE166" s="603"/>
      <c r="AF166" s="274" t="str">
        <f ca="1">IFERROR(IF(INDEX('Coverage Indicators - Section D'!F$50:F$261,MATCH('Print View'!$AX165,'Coverage Indicators - Section D'!$I$50:$I$261,0))&lt;&gt;0,INDEX('Coverage Indicators - Section D'!F$50:F$261,MATCH('Print View'!$AX165,'Coverage Indicators - Section D'!$I$50:$I$261,0)),""),"")</f>
        <v/>
      </c>
      <c r="AG166" s="602"/>
      <c r="AH166" s="603"/>
      <c r="AI166" s="274" t="str">
        <f ca="1">IFERROR(IF(INDEX('Coverage Indicators - Section D'!F$50:F$261,MATCH('Print View'!$AY165,'Coverage Indicators - Section D'!$I$50:$I$261,0))&lt;&gt;0,INDEX('Coverage Indicators - Section D'!F$50:F$261,MATCH('Print View'!$AY165,'Coverage Indicators - Section D'!$I$50:$I$261,0)),""),"")</f>
        <v/>
      </c>
      <c r="AJ166" s="602"/>
      <c r="AK166" s="603"/>
      <c r="AL166" s="323"/>
      <c r="AM166" s="695"/>
      <c r="AN166" s="310"/>
      <c r="AO166" s="587"/>
      <c r="AP166" s="588"/>
      <c r="AQ166" s="588"/>
      <c r="AR166" s="610"/>
      <c r="AS166" s="608"/>
      <c r="AT166" s="608"/>
      <c r="AU166" s="608"/>
      <c r="AV166" s="608"/>
      <c r="AW166" s="608"/>
      <c r="AX166" s="608"/>
      <c r="AY166" s="608"/>
      <c r="AZ166" s="343"/>
      <c r="BA166" s="343"/>
    </row>
    <row r="167" spans="1:53" s="228" customFormat="1" ht="28.5" x14ac:dyDescent="0.25">
      <c r="A167" s="693">
        <v>25</v>
      </c>
      <c r="B167" s="601" t="str">
        <f>IFERROR(IF(INDEX('Coverage Indicators - Section D'!B$10:B$46,MATCH('Print View'!$A167,'Coverage Indicators - Section D'!$A$10:$A$46,0))&lt;&gt;0,INDEX('Coverage Indicators - Section D'!B$10:B$46,MATCH('Print View'!$A167,'Coverage Indicators - Section D'!$A$10:$A$46,0)),""),"")</f>
        <v/>
      </c>
      <c r="C167" s="601" t="str">
        <f>IFERROR(IF(INDEX('Coverage Indicators - Section D'!C$10:C$46,MATCH('Print View'!$A167,'Coverage Indicators - Section D'!$A$10:$A$46,0))&lt;&gt;0,INDEX('Coverage Indicators - Section D'!C$10:C$46,MATCH('Print View'!$A167,'Coverage Indicators - Section D'!$A$10:$A$46,0)),""),"")</f>
        <v/>
      </c>
      <c r="D167" s="601" t="str">
        <f>IFERROR(IF(INDEX('Coverage Indicators - Section D'!D$10:D$46,MATCH('Print View'!$A167,'Coverage Indicators - Section D'!$A$10:$A$46,0))&lt;&gt;0,INDEX('Coverage Indicators - Section D'!D$10:D$46,MATCH('Print View'!$A167,'Coverage Indicators - Section D'!$A$10:$A$46,0)),""),"")</f>
        <v/>
      </c>
      <c r="E167" s="252" t="str">
        <f>IFERROR(IF(INDEX('Coverage Indicators - Section D'!E$10:E$46,MATCH('Print View'!$A167,'Coverage Indicators - Section D'!$A$10:$A$46,0))&lt;&gt;0,INDEX('Coverage Indicators - Section D'!E$10:E$46,MATCH('Print View'!$A167,'Coverage Indicators - Section D'!$A$10:$A$46,0)),""),"")</f>
        <v/>
      </c>
      <c r="F167" s="600" t="str">
        <f>IFERROR(IF(INDEX('Coverage Indicators - Section D'!G$10:G$46,MATCH('Print View'!$A167,'Coverage Indicators - Section D'!$A$10:$A$46,0))&lt;&gt;0,INDEX('Coverage Indicators - Section D'!G$10:G$46,MATCH('Print View'!$A167,'Coverage Indicators - Section D'!$A$10:$A$46,0)),""),"")</f>
        <v/>
      </c>
      <c r="G167" s="600" t="str">
        <f>IFERROR(IF(INDEX('Coverage Indicators - Section D'!H$10:H$46,MATCH('Print View'!$A167,'Coverage Indicators - Section D'!$A$10:$A$46,0))&lt;&gt;0,INDEX('Coverage Indicators - Section D'!H$10:H$46,MATCH('Print View'!$A167,'Coverage Indicators - Section D'!$A$10:$A$46,0)),""),"")</f>
        <v/>
      </c>
      <c r="H167" s="601" t="str">
        <f>IFERROR(IF(INDEX('Coverage Indicators - Section D'!P$10:P$46,MATCH('Print View'!$A167,'Coverage Indicators - Section D'!$A$10:$A$46,0))&lt;&gt;0,INDEX('Coverage Indicators - Section D'!P$10:P$46,MATCH('Print View'!$A167,'Coverage Indicators - Section D'!$A$10:$A$46,0)),""),"")</f>
        <v/>
      </c>
      <c r="I167" s="601" t="str">
        <f>IFERROR(IF(INDEX('Coverage Indicators - Section D'!Q$10:Q$46,MATCH('Print View'!$A167,'Coverage Indicators - Section D'!$A$10:$A$46,0))&lt;&gt;0,INDEX('Coverage Indicators - Section D'!Q$10:Q$46,MATCH('Print View'!$A167,'Coverage Indicators - Section D'!$A$10:$A$46,0)),""),"")</f>
        <v/>
      </c>
      <c r="J167" s="601" t="str">
        <f>IFERROR(IF(INDEX('Coverage Indicators - Section D'!R$10:R$46,MATCH('Print View'!$A167,'Coverage Indicators - Section D'!$A$10:$A$46,0))&lt;&gt;0,INDEX('Coverage Indicators - Section D'!R$10:R$46,MATCH('Print View'!$A167,'Coverage Indicators - Section D'!$A$10:$A$46,0)),""),"")</f>
        <v/>
      </c>
      <c r="K167" s="601" t="str">
        <f>IFERROR(IF(INDEX('Coverage Indicators - Section D'!S$10:S$46,MATCH('Print View'!$A167,'Coverage Indicators - Section D'!$A$10:$A$46,0))&lt;&gt;0,INDEX('Coverage Indicators - Section D'!S$10:S$46,MATCH('Print View'!$A167,'Coverage Indicators - Section D'!$A$10:$A$46,0)),""),"")</f>
        <v/>
      </c>
      <c r="L167" s="252" t="str">
        <f>IFERROR(IF(INDEX('Coverage Indicators - Section D'!T$10:T$46,MATCH('Print View'!$A167,'Coverage Indicators - Section D'!$A$10:$A$46,0))&lt;&gt;0,INDEX('Coverage Indicators - Section D'!T$10:T$46,MATCH('Print View'!$A167,'Coverage Indicators - Section D'!$A$10:$A$46,0)),""),"")</f>
        <v/>
      </c>
      <c r="M167" s="601" t="str">
        <f>IFERROR(IF(INDEX('Coverage Indicators - Section D'!V$10:V$46,MATCH('Print View'!$A167,'Coverage Indicators - Section D'!$A$10:$A$46,0))&lt;&gt;0,INDEX('Coverage Indicators - Section D'!V$10:V$46,MATCH('Print View'!$A167,'Coverage Indicators - Section D'!$A$10:$A$46,0)),""),"")</f>
        <v/>
      </c>
      <c r="N167" s="252" t="str">
        <f ca="1">IFERROR(IF(INDEX('Coverage Indicators - Section D'!E$50:E$261,MATCH('Print View'!$AR167,'Coverage Indicators - Section D'!$I$50:$I$261,0))&lt;&gt;0,INDEX('Coverage Indicators - Section D'!E$50:E$261,MATCH('Print View'!$AR167,'Coverage Indicators - Section D'!$I$50:$I$261,0)),""),"")</f>
        <v/>
      </c>
      <c r="O167" s="600" t="str">
        <f ca="1">IFERROR(IF(INDEX('Coverage Indicators - Section D'!G$50:G$261,MATCH('Print View'!$AR167,'Coverage Indicators - Section D'!$I$50:$I$261,0))&lt;&gt;0,INDEX('Coverage Indicators - Section D'!G$50:G$261,MATCH('Print View'!$AR167,'Coverage Indicators - Section D'!$I$50:$I$261,0)),""),"")</f>
        <v/>
      </c>
      <c r="P167" s="601" t="str">
        <f ca="1">IFERROR(IF(INDEX('Coverage Indicators - Section D'!H$50:H$261,MATCH('Print View'!$AR167,'Coverage Indicators - Section D'!$I$50:$I$261,0))&lt;&gt;0,INDEX('Coverage Indicators - Section D'!H$50:H$261,MATCH('Print View'!$AR167,'Coverage Indicators - Section D'!$I$50:$I$261,0)),""),"")</f>
        <v/>
      </c>
      <c r="Q167" s="252" t="str">
        <f ca="1">IFERROR(IF(INDEX('Coverage Indicators - Section D'!E$50:E$261,MATCH('Print View'!$AS167,'Coverage Indicators - Section D'!$I$50:$I$261,0))&lt;&gt;0,INDEX('Coverage Indicators - Section D'!E$50:E$261,MATCH('Print View'!$AS167,'Coverage Indicators - Section D'!$I$50:$I$261,0)),""),"")</f>
        <v/>
      </c>
      <c r="R167" s="600" t="str">
        <f ca="1">IFERROR(IF(INDEX('Coverage Indicators - Section D'!G$50:G$261,MATCH('Print View'!$AS167,'Coverage Indicators - Section D'!$I$50:$I$261,0))&lt;&gt;0,INDEX('Coverage Indicators - Section D'!G$50:G$261,MATCH('Print View'!$AS167,'Coverage Indicators - Section D'!$I$50:$I$261,0)),""),"")</f>
        <v/>
      </c>
      <c r="S167" s="601" t="str">
        <f ca="1">IFERROR(IF(INDEX('Coverage Indicators - Section D'!H$50:H$261,MATCH('Print View'!$AS167,'Coverage Indicators - Section D'!$I$50:$I$261,0))&lt;&gt;0,INDEX('Coverage Indicators - Section D'!H$50:H$261,MATCH('Print View'!$AS167,'Coverage Indicators - Section D'!$I$50:$I$261,0)),""),"")</f>
        <v/>
      </c>
      <c r="T167" s="252" t="str">
        <f ca="1">IFERROR(IF(INDEX('Coverage Indicators - Section D'!E$50:E$261,MATCH('Print View'!$AT167,'Coverage Indicators - Section D'!$I$50:$I$261,0))&lt;&gt;0,INDEX('Coverage Indicators - Section D'!E$50:E$261,MATCH('Print View'!$AT167,'Coverage Indicators - Section D'!$I$50:$I$261,0)),""),"")</f>
        <v/>
      </c>
      <c r="U167" s="600" t="str">
        <f ca="1">IFERROR(IF(INDEX('Coverage Indicators - Section D'!G$50:G$261,MATCH('Print View'!$AT167,'Coverage Indicators - Section D'!$I$50:$I$261,0))&lt;&gt;0,INDEX('Coverage Indicators - Section D'!G$50:G$261,MATCH('Print View'!$AT167,'Coverage Indicators - Section D'!$I$50:$I$261,0)),""),"")</f>
        <v/>
      </c>
      <c r="V167" s="601" t="str">
        <f ca="1">IFERROR(IF(INDEX('Coverage Indicators - Section D'!H$50:H$261,MATCH('Print View'!$AT167,'Coverage Indicators - Section D'!$I$50:$I$261,0))&lt;&gt;0,INDEX('Coverage Indicators - Section D'!H$50:H$261,MATCH('Print View'!$AT167,'Coverage Indicators - Section D'!$I$50:$I$261,0)),""),"")</f>
        <v/>
      </c>
      <c r="W167" s="252" t="str">
        <f ca="1">IFERROR(IF(INDEX('Coverage Indicators - Section D'!E$50:E$261,MATCH('Print View'!$AU167,'Coverage Indicators - Section D'!$I$50:$I$261,0))&lt;&gt;0,INDEX('Coverage Indicators - Section D'!E$50:E$261,MATCH('Print View'!$AU167,'Coverage Indicators - Section D'!$I$50:$I$261,0)),""),"")</f>
        <v/>
      </c>
      <c r="X167" s="600" t="str">
        <f ca="1">IFERROR(IF(INDEX('Coverage Indicators - Section D'!G$50:G$261,MATCH('Print View'!$AU167,'Coverage Indicators - Section D'!$I$50:$I$261,0))&lt;&gt;0,INDEX('Coverage Indicators - Section D'!G$50:G$261,MATCH('Print View'!$AU167,'Coverage Indicators - Section D'!$I$50:$I$261,0)),""),"")</f>
        <v/>
      </c>
      <c r="Y167" s="601" t="str">
        <f ca="1">IFERROR(IF(INDEX('Coverage Indicators - Section D'!H$50:H$261,MATCH('Print View'!$AU167,'Coverage Indicators - Section D'!$I$50:$I$261,0))&lt;&gt;0,INDEX('Coverage Indicators - Section D'!H$50:H$261,MATCH('Print View'!$AU167,'Coverage Indicators - Section D'!$I$50:$I$261,0)),""),"")</f>
        <v/>
      </c>
      <c r="Z167" s="252" t="str">
        <f ca="1">IFERROR(IF(INDEX('Coverage Indicators - Section D'!E$50:E$261,MATCH('Print View'!$AV167,'Coverage Indicators - Section D'!$I$50:$I$261,0))&lt;&gt;0,INDEX('Coverage Indicators - Section D'!E$50:E$261,MATCH('Print View'!$AV167,'Coverage Indicators - Section D'!$I$50:$I$261,0)),""),"")</f>
        <v/>
      </c>
      <c r="AA167" s="600" t="str">
        <f ca="1">IFERROR(IF(INDEX('Coverage Indicators - Section D'!G$50:G$261,MATCH('Print View'!$AV167,'Coverage Indicators - Section D'!$I$50:$I$261,0))&lt;&gt;0,INDEX('Coverage Indicators - Section D'!G$50:G$261,MATCH('Print View'!$AV167,'Coverage Indicators - Section D'!$I$50:$I$261,0)),""),"")</f>
        <v/>
      </c>
      <c r="AB167" s="601" t="str">
        <f ca="1">IFERROR(IF(INDEX('Coverage Indicators - Section D'!H$50:H$261,MATCH('Print View'!$AV167,'Coverage Indicators - Section D'!$I$50:$I$261,0))&lt;&gt;0,INDEX('Coverage Indicators - Section D'!H$50:H$261,MATCH('Print View'!$AV167,'Coverage Indicators - Section D'!$I$50:$I$261,0)),""),"")</f>
        <v/>
      </c>
      <c r="AC167" s="252" t="str">
        <f ca="1">IFERROR(IF(INDEX('Coverage Indicators - Section D'!E$50:E$261,MATCH('Print View'!$AW167,'Coverage Indicators - Section D'!$I$50:$I$261,0))&lt;&gt;0,INDEX('Coverage Indicators - Section D'!E$50:E$261,MATCH('Print View'!$AW167,'Coverage Indicators - Section D'!$I$50:$I$261,0)),""),"")</f>
        <v/>
      </c>
      <c r="AD167" s="600" t="str">
        <f ca="1">IFERROR(IF(INDEX('Coverage Indicators - Section D'!G$50:G$261,MATCH('Print View'!$AW167,'Coverage Indicators - Section D'!$I$50:$I$261,0))&lt;&gt;0,INDEX('Coverage Indicators - Section D'!G$50:G$261,MATCH('Print View'!$AW167,'Coverage Indicators - Section D'!$I$50:$I$261,0)),""),"")</f>
        <v/>
      </c>
      <c r="AE167" s="601" t="str">
        <f ca="1">IFERROR(IF(INDEX('Coverage Indicators - Section D'!H$50:H$261,MATCH('Print View'!$AW167,'Coverage Indicators - Section D'!$I$50:$I$261,0))&lt;&gt;0,INDEX('Coverage Indicators - Section D'!H$50:H$261,MATCH('Print View'!$AW167,'Coverage Indicators - Section D'!$I$50:$I$261,0)),""),"")</f>
        <v/>
      </c>
      <c r="AF167" s="252" t="str">
        <f ca="1">IFERROR(IF(INDEX('Coverage Indicators - Section D'!E$50:E$261,MATCH('Print View'!$AX167,'Coverage Indicators - Section D'!$I$50:$I$261,0))&lt;&gt;0,INDEX('Coverage Indicators - Section D'!E$50:E$261,MATCH('Print View'!$AX167,'Coverage Indicators - Section D'!$I$50:$I$261,0)),""),"")</f>
        <v/>
      </c>
      <c r="AG167" s="600" t="str">
        <f ca="1">IFERROR(IF(INDEX('Coverage Indicators - Section D'!G$50:G$261,MATCH('Print View'!$AX167,'Coverage Indicators - Section D'!$I$50:$I$261,0))&lt;&gt;0,INDEX('Coverage Indicators - Section D'!G$50:G$261,MATCH('Print View'!$AX167,'Coverage Indicators - Section D'!$I$50:$I$261,0)),""),"")</f>
        <v/>
      </c>
      <c r="AH167" s="601" t="str">
        <f ca="1">IFERROR(IF(INDEX('Coverage Indicators - Section D'!H$50:H$261,MATCH('Print View'!$AX167,'Coverage Indicators - Section D'!$I$50:$I$261,0))&lt;&gt;0,INDEX('Coverage Indicators - Section D'!H$50:H$261,MATCH('Print View'!$AX167,'Coverage Indicators - Section D'!$I$50:$I$261,0)),""),"")</f>
        <v/>
      </c>
      <c r="AI167" s="252" t="str">
        <f ca="1">IFERROR(IF(INDEX('Coverage Indicators - Section D'!E$50:E$261,MATCH('Print View'!$AY167,'Coverage Indicators - Section D'!$I$50:$I$261,0))&lt;&gt;0,INDEX('Coverage Indicators - Section D'!E$50:E$261,MATCH('Print View'!$AY167,'Coverage Indicators - Section D'!$I$50:$I$261,0)),""),"")</f>
        <v/>
      </c>
      <c r="AJ167" s="600" t="str">
        <f ca="1">IFERROR(IF(INDEX('Coverage Indicators - Section D'!G$50:G$261,MATCH('Print View'!$AY167,'Coverage Indicators - Section D'!$I$50:$I$261,0))&lt;&gt;0,INDEX('Coverage Indicators - Section D'!G$50:G$261,MATCH('Print View'!$AY167,'Coverage Indicators - Section D'!$I$50:$I$261,0)),""),"")</f>
        <v/>
      </c>
      <c r="AK167" s="601" t="str">
        <f ca="1">IFERROR(IF(INDEX('Coverage Indicators - Section D'!H$50:H$261,MATCH('Print View'!$AY167,'Coverage Indicators - Section D'!$I$50:$I$261,0))&lt;&gt;0,INDEX('Coverage Indicators - Section D'!H$50:H$261,MATCH('Print View'!$AY167,'Coverage Indicators - Section D'!$I$50:$I$261,0)),""),"")</f>
        <v/>
      </c>
      <c r="AL167" s="323"/>
      <c r="AM167" s="694" t="str">
        <f>IFERROR(IF(INDEX('Coverage Indicators - Section D'!W$10:W$46,MATCH('Print View'!$A167,'Coverage Indicators - Section D'!$A$10:$A$46,0))&lt;&gt;0,INDEX('Coverage Indicators - Section D'!W$10:W$46,MATCH('Print View'!$A167,'Coverage Indicators - Section D'!$A$10:$A$46,0)),""),"")</f>
        <v/>
      </c>
      <c r="AN167" s="310"/>
      <c r="AO167" s="589"/>
      <c r="AP167" s="590"/>
      <c r="AQ167" s="590"/>
      <c r="AR167" s="610" t="str">
        <f t="shared" ref="AR167" ca="1" si="324">CONCATENATE($A167,N$117)</f>
        <v>251-Jul-18 to 31-Dec-18</v>
      </c>
      <c r="AS167" s="608" t="str">
        <f t="shared" ref="AS167" ca="1" si="325">CONCATENATE($A167,Q$117)</f>
        <v>251-Jan-19 to 30-Jun-19</v>
      </c>
      <c r="AT167" s="608" t="str">
        <f t="shared" ref="AT167" ca="1" si="326">CONCATENATE($A167,T$117)</f>
        <v>251-Jul-19 to 31-Dec-19</v>
      </c>
      <c r="AU167" s="608" t="str">
        <f t="shared" ref="AU167" ca="1" si="327">CONCATENATE($A167,W$117)</f>
        <v>251-Jan-20 to 30-Jun-20</v>
      </c>
      <c r="AV167" s="608" t="str">
        <f t="shared" ref="AV167" ca="1" si="328">CONCATENATE($A167,Z$117)</f>
        <v>251-Jul-20 to 31-Dec-20</v>
      </c>
      <c r="AW167" s="608" t="str">
        <f t="shared" ref="AW167" ca="1" si="329">CONCATENATE($A167,AC$117)</f>
        <v>251-Jan-21 to 30-Jun-21</v>
      </c>
      <c r="AX167" s="608" t="str">
        <f t="shared" ref="AX167" si="330">CONCATENATE($A167,AF$117)</f>
        <v xml:space="preserve">25 to </v>
      </c>
      <c r="AY167" s="608" t="str">
        <f t="shared" ref="AY167" si="331">CONCATENATE($A167,AI$117)</f>
        <v xml:space="preserve">25 to </v>
      </c>
      <c r="AZ167" s="343"/>
      <c r="BA167" s="343"/>
    </row>
    <row r="168" spans="1:53" s="228" customFormat="1" ht="28.5" x14ac:dyDescent="0.25">
      <c r="A168" s="693"/>
      <c r="B168" s="601"/>
      <c r="C168" s="601"/>
      <c r="D168" s="601"/>
      <c r="E168" s="251" t="str">
        <f>IFERROR(IF(INDEX('Coverage Indicators - Section D'!F$10:F$46,MATCH('Print View'!$A167,'Coverage Indicators - Section D'!$A$10:$A$46,0))&lt;&gt;0,INDEX('Coverage Indicators - Section D'!F$10:F$46,MATCH('Print View'!$A167,'Coverage Indicators - Section D'!$A$10:$A$46,0)),""),"")</f>
        <v/>
      </c>
      <c r="F168" s="600"/>
      <c r="G168" s="600"/>
      <c r="H168" s="601"/>
      <c r="I168" s="601"/>
      <c r="J168" s="601"/>
      <c r="K168" s="601"/>
      <c r="L168" s="251" t="str">
        <f>IFERROR(IF(INDEX('Coverage Indicators - Section D'!U$10:U$46,MATCH('Print View'!$A167,'Coverage Indicators - Section D'!$A$10:$A$46,0))&lt;&gt;0,INDEX('Coverage Indicators - Section D'!U$10:U$46,MATCH('Print View'!$A167,'Coverage Indicators - Section D'!$A$10:$A$46,0)),""),"")</f>
        <v/>
      </c>
      <c r="M168" s="601"/>
      <c r="N168" s="251" t="str">
        <f ca="1">IFERROR(IF(INDEX('Coverage Indicators - Section D'!F$50:F$261,MATCH('Print View'!$AR167,'Coverage Indicators - Section D'!$I$50:$I$261,0))&lt;&gt;0,INDEX('Coverage Indicators - Section D'!F$50:F$261,MATCH('Print View'!$AR167,'Coverage Indicators - Section D'!$I$50:$I$261,0)),""),"")</f>
        <v/>
      </c>
      <c r="O168" s="600"/>
      <c r="P168" s="601"/>
      <c r="Q168" s="251" t="str">
        <f ca="1">IFERROR(IF(INDEX('Coverage Indicators - Section D'!F$50:F$261,MATCH('Print View'!$AS167,'Coverage Indicators - Section D'!$I$50:$I$261,0))&lt;&gt;0,INDEX('Coverage Indicators - Section D'!F$50:F$261,MATCH('Print View'!$AS167,'Coverage Indicators - Section D'!$I$50:$I$261,0)),""),"")</f>
        <v/>
      </c>
      <c r="R168" s="600"/>
      <c r="S168" s="601"/>
      <c r="T168" s="251" t="str">
        <f ca="1">IFERROR(IF(INDEX('Coverage Indicators - Section D'!F$50:F$261,MATCH('Print View'!$AT167,'Coverage Indicators - Section D'!$I$50:$I$261,0))&lt;&gt;0,INDEX('Coverage Indicators - Section D'!F$50:F$261,MATCH('Print View'!$AT167,'Coverage Indicators - Section D'!$I$50:$I$261,0)),""),"")</f>
        <v/>
      </c>
      <c r="U168" s="600"/>
      <c r="V168" s="601"/>
      <c r="W168" s="251" t="str">
        <f ca="1">IFERROR(IF(INDEX('Coverage Indicators - Section D'!F$50:F$261,MATCH('Print View'!$AU167,'Coverage Indicators - Section D'!$I$50:$I$261,0))&lt;&gt;0,INDEX('Coverage Indicators - Section D'!F$50:F$261,MATCH('Print View'!$AU167,'Coverage Indicators - Section D'!$I$50:$I$261,0)),""),"")</f>
        <v/>
      </c>
      <c r="X168" s="600"/>
      <c r="Y168" s="601"/>
      <c r="Z168" s="251" t="str">
        <f ca="1">IFERROR(IF(INDEX('Coverage Indicators - Section D'!F$50:F$261,MATCH('Print View'!$AV167,'Coverage Indicators - Section D'!$I$50:$I$261,0))&lt;&gt;0,INDEX('Coverage Indicators - Section D'!F$50:F$261,MATCH('Print View'!$AV167,'Coverage Indicators - Section D'!$I$50:$I$261,0)),""),"")</f>
        <v/>
      </c>
      <c r="AA168" s="600"/>
      <c r="AB168" s="601"/>
      <c r="AC168" s="251" t="str">
        <f ca="1">IFERROR(IF(INDEX('Coverage Indicators - Section D'!F$50:F$261,MATCH('Print View'!$AW167,'Coverage Indicators - Section D'!$I$50:$I$261,0))&lt;&gt;0,INDEX('Coverage Indicators - Section D'!F$50:F$261,MATCH('Print View'!$AW167,'Coverage Indicators - Section D'!$I$50:$I$261,0)),""),"")</f>
        <v/>
      </c>
      <c r="AD168" s="600"/>
      <c r="AE168" s="601"/>
      <c r="AF168" s="251" t="str">
        <f ca="1">IFERROR(IF(INDEX('Coverage Indicators - Section D'!F$50:F$261,MATCH('Print View'!$AX167,'Coverage Indicators - Section D'!$I$50:$I$261,0))&lt;&gt;0,INDEX('Coverage Indicators - Section D'!F$50:F$261,MATCH('Print View'!$AX167,'Coverage Indicators - Section D'!$I$50:$I$261,0)),""),"")</f>
        <v/>
      </c>
      <c r="AG168" s="600"/>
      <c r="AH168" s="601"/>
      <c r="AI168" s="251" t="str">
        <f ca="1">IFERROR(IF(INDEX('Coverage Indicators - Section D'!F$50:F$261,MATCH('Print View'!$AY167,'Coverage Indicators - Section D'!$I$50:$I$261,0))&lt;&gt;0,INDEX('Coverage Indicators - Section D'!F$50:F$261,MATCH('Print View'!$AY167,'Coverage Indicators - Section D'!$I$50:$I$261,0)),""),"")</f>
        <v/>
      </c>
      <c r="AJ168" s="600"/>
      <c r="AK168" s="601"/>
      <c r="AL168" s="323"/>
      <c r="AM168" s="694"/>
      <c r="AN168" s="310"/>
      <c r="AO168" s="589"/>
      <c r="AP168" s="590"/>
      <c r="AQ168" s="590"/>
      <c r="AR168" s="610"/>
      <c r="AS168" s="608"/>
      <c r="AT168" s="608"/>
      <c r="AU168" s="608"/>
      <c r="AV168" s="608"/>
      <c r="AW168" s="608"/>
      <c r="AX168" s="608"/>
      <c r="AY168" s="608"/>
      <c r="AZ168" s="343"/>
      <c r="BA168" s="343"/>
    </row>
    <row r="169" spans="1:53" s="228" customFormat="1" ht="28.5" x14ac:dyDescent="0.25">
      <c r="A169" s="696">
        <v>26</v>
      </c>
      <c r="B169" s="603" t="str">
        <f>IFERROR(IF(INDEX('Coverage Indicators - Section D'!B$10:B$46,MATCH('Print View'!$A169,'Coverage Indicators - Section D'!$A$10:$A$46,0))&lt;&gt;0,INDEX('Coverage Indicators - Section D'!B$10:B$46,MATCH('Print View'!$A169,'Coverage Indicators - Section D'!$A$10:$A$46,0)),""),"")</f>
        <v/>
      </c>
      <c r="C169" s="603" t="str">
        <f>IFERROR(IF(INDEX('Coverage Indicators - Section D'!C$10:C$46,MATCH('Print View'!$A169,'Coverage Indicators - Section D'!$A$10:$A$46,0))&lt;&gt;0,INDEX('Coverage Indicators - Section D'!C$10:C$46,MATCH('Print View'!$A169,'Coverage Indicators - Section D'!$A$10:$A$46,0)),""),"")</f>
        <v/>
      </c>
      <c r="D169" s="603" t="str">
        <f>IFERROR(IF(INDEX('Coverage Indicators - Section D'!D$10:D$46,MATCH('Print View'!$A169,'Coverage Indicators - Section D'!$A$10:$A$46,0))&lt;&gt;0,INDEX('Coverage Indicators - Section D'!D$10:D$46,MATCH('Print View'!$A169,'Coverage Indicators - Section D'!$A$10:$A$46,0)),""),"")</f>
        <v/>
      </c>
      <c r="E169" s="273" t="str">
        <f>IFERROR(IF(INDEX('Coverage Indicators - Section D'!E$10:E$46,MATCH('Print View'!$A169,'Coverage Indicators - Section D'!$A$10:$A$46,0))&lt;&gt;0,INDEX('Coverage Indicators - Section D'!E$10:E$46,MATCH('Print View'!$A169,'Coverage Indicators - Section D'!$A$10:$A$46,0)),""),"")</f>
        <v/>
      </c>
      <c r="F169" s="602" t="str">
        <f>IFERROR(IF(INDEX('Coverage Indicators - Section D'!G$10:G$46,MATCH('Print View'!$A169,'Coverage Indicators - Section D'!$A$10:$A$46,0))&lt;&gt;0,INDEX('Coverage Indicators - Section D'!G$10:G$46,MATCH('Print View'!$A169,'Coverage Indicators - Section D'!$A$10:$A$46,0)),""),"")</f>
        <v/>
      </c>
      <c r="G169" s="602" t="str">
        <f>IFERROR(IF(INDEX('Coverage Indicators - Section D'!H$10:H$46,MATCH('Print View'!$A169,'Coverage Indicators - Section D'!$A$10:$A$46,0))&lt;&gt;0,INDEX('Coverage Indicators - Section D'!H$10:H$46,MATCH('Print View'!$A169,'Coverage Indicators - Section D'!$A$10:$A$46,0)),""),"")</f>
        <v/>
      </c>
      <c r="H169" s="603" t="str">
        <f>IFERROR(IF(INDEX('Coverage Indicators - Section D'!P$10:P$46,MATCH('Print View'!$A169,'Coverage Indicators - Section D'!$A$10:$A$46,0))&lt;&gt;0,INDEX('Coverage Indicators - Section D'!P$10:P$46,MATCH('Print View'!$A169,'Coverage Indicators - Section D'!$A$10:$A$46,0)),""),"")</f>
        <v/>
      </c>
      <c r="I169" s="603" t="str">
        <f>IFERROR(IF(INDEX('Coverage Indicators - Section D'!Q$10:Q$46,MATCH('Print View'!$A169,'Coverage Indicators - Section D'!$A$10:$A$46,0))&lt;&gt;0,INDEX('Coverage Indicators - Section D'!Q$10:Q$46,MATCH('Print View'!$A169,'Coverage Indicators - Section D'!$A$10:$A$46,0)),""),"")</f>
        <v/>
      </c>
      <c r="J169" s="603" t="str">
        <f>IFERROR(IF(INDEX('Coverage Indicators - Section D'!R$10:R$46,MATCH('Print View'!$A169,'Coverage Indicators - Section D'!$A$10:$A$46,0))&lt;&gt;0,INDEX('Coverage Indicators - Section D'!R$10:R$46,MATCH('Print View'!$A169,'Coverage Indicators - Section D'!$A$10:$A$46,0)),""),"")</f>
        <v/>
      </c>
      <c r="K169" s="603" t="str">
        <f>IFERROR(IF(INDEX('Coverage Indicators - Section D'!S$10:S$46,MATCH('Print View'!$A169,'Coverage Indicators - Section D'!$A$10:$A$46,0))&lt;&gt;0,INDEX('Coverage Indicators - Section D'!S$10:S$46,MATCH('Print View'!$A169,'Coverage Indicators - Section D'!$A$10:$A$46,0)),""),"")</f>
        <v/>
      </c>
      <c r="L169" s="273" t="str">
        <f>IFERROR(IF(INDEX('Coverage Indicators - Section D'!T$10:T$46,MATCH('Print View'!$A169,'Coverage Indicators - Section D'!$A$10:$A$46,0))&lt;&gt;0,INDEX('Coverage Indicators - Section D'!T$10:T$46,MATCH('Print View'!$A169,'Coverage Indicators - Section D'!$A$10:$A$46,0)),""),"")</f>
        <v/>
      </c>
      <c r="M169" s="603" t="str">
        <f>IFERROR(IF(INDEX('Coverage Indicators - Section D'!V$10:V$46,MATCH('Print View'!$A169,'Coverage Indicators - Section D'!$A$10:$A$46,0))&lt;&gt;0,INDEX('Coverage Indicators - Section D'!V$10:V$46,MATCH('Print View'!$A169,'Coverage Indicators - Section D'!$A$10:$A$46,0)),""),"")</f>
        <v/>
      </c>
      <c r="N169" s="273" t="str">
        <f ca="1">IFERROR(IF(INDEX('Coverage Indicators - Section D'!E$50:E$261,MATCH('Print View'!$AR169,'Coverage Indicators - Section D'!$I$50:$I$261,0))&lt;&gt;0,INDEX('Coverage Indicators - Section D'!E$50:E$261,MATCH('Print View'!$AR169,'Coverage Indicators - Section D'!$I$50:$I$261,0)),""),"")</f>
        <v/>
      </c>
      <c r="O169" s="602" t="str">
        <f ca="1">IFERROR(IF(INDEX('Coverage Indicators - Section D'!G$50:G$261,MATCH('Print View'!$AR169,'Coverage Indicators - Section D'!$I$50:$I$261,0))&lt;&gt;0,INDEX('Coverage Indicators - Section D'!G$50:G$261,MATCH('Print View'!$AR169,'Coverage Indicators - Section D'!$I$50:$I$261,0)),""),"")</f>
        <v/>
      </c>
      <c r="P169" s="603" t="str">
        <f ca="1">IFERROR(IF(INDEX('Coverage Indicators - Section D'!H$50:H$261,MATCH('Print View'!$AR169,'Coverage Indicators - Section D'!$I$50:$I$261,0))&lt;&gt;0,INDEX('Coverage Indicators - Section D'!H$50:H$261,MATCH('Print View'!$AR169,'Coverage Indicators - Section D'!$I$50:$I$261,0)),""),"")</f>
        <v/>
      </c>
      <c r="Q169" s="273" t="str">
        <f ca="1">IFERROR(IF(INDEX('Coverage Indicators - Section D'!E$50:E$261,MATCH('Print View'!$AS169,'Coverage Indicators - Section D'!$I$50:$I$261,0))&lt;&gt;0,INDEX('Coverage Indicators - Section D'!E$50:E$261,MATCH('Print View'!$AS169,'Coverage Indicators - Section D'!$I$50:$I$261,0)),""),"")</f>
        <v/>
      </c>
      <c r="R169" s="602" t="str">
        <f ca="1">IFERROR(IF(INDEX('Coverage Indicators - Section D'!G$50:G$261,MATCH('Print View'!$AS169,'Coverage Indicators - Section D'!$I$50:$I$261,0))&lt;&gt;0,INDEX('Coverage Indicators - Section D'!G$50:G$261,MATCH('Print View'!$AS169,'Coverage Indicators - Section D'!$I$50:$I$261,0)),""),"")</f>
        <v/>
      </c>
      <c r="S169" s="603" t="str">
        <f ca="1">IFERROR(IF(INDEX('Coverage Indicators - Section D'!H$50:H$261,MATCH('Print View'!$AS169,'Coverage Indicators - Section D'!$I$50:$I$261,0))&lt;&gt;0,INDEX('Coverage Indicators - Section D'!H$50:H$261,MATCH('Print View'!$AS169,'Coverage Indicators - Section D'!$I$50:$I$261,0)),""),"")</f>
        <v/>
      </c>
      <c r="T169" s="273" t="str">
        <f ca="1">IFERROR(IF(INDEX('Coverage Indicators - Section D'!E$50:E$261,MATCH('Print View'!$AT169,'Coverage Indicators - Section D'!$I$50:$I$261,0))&lt;&gt;0,INDEX('Coverage Indicators - Section D'!E$50:E$261,MATCH('Print View'!$AT169,'Coverage Indicators - Section D'!$I$50:$I$261,0)),""),"")</f>
        <v/>
      </c>
      <c r="U169" s="602" t="str">
        <f ca="1">IFERROR(IF(INDEX('Coverage Indicators - Section D'!G$50:G$261,MATCH('Print View'!$AT169,'Coverage Indicators - Section D'!$I$50:$I$261,0))&lt;&gt;0,INDEX('Coverage Indicators - Section D'!G$50:G$261,MATCH('Print View'!$AT169,'Coverage Indicators - Section D'!$I$50:$I$261,0)),""),"")</f>
        <v/>
      </c>
      <c r="V169" s="603" t="str">
        <f ca="1">IFERROR(IF(INDEX('Coverage Indicators - Section D'!H$50:H$261,MATCH('Print View'!$AT169,'Coverage Indicators - Section D'!$I$50:$I$261,0))&lt;&gt;0,INDEX('Coverage Indicators - Section D'!H$50:H$261,MATCH('Print View'!$AT169,'Coverage Indicators - Section D'!$I$50:$I$261,0)),""),"")</f>
        <v/>
      </c>
      <c r="W169" s="273" t="str">
        <f ca="1">IFERROR(IF(INDEX('Coverage Indicators - Section D'!E$50:E$261,MATCH('Print View'!$AU169,'Coverage Indicators - Section D'!$I$50:$I$261,0))&lt;&gt;0,INDEX('Coverage Indicators - Section D'!E$50:E$261,MATCH('Print View'!$AU169,'Coverage Indicators - Section D'!$I$50:$I$261,0)),""),"")</f>
        <v/>
      </c>
      <c r="X169" s="602" t="str">
        <f ca="1">IFERROR(IF(INDEX('Coverage Indicators - Section D'!G$50:G$261,MATCH('Print View'!$AU169,'Coverage Indicators - Section D'!$I$50:$I$261,0))&lt;&gt;0,INDEX('Coverage Indicators - Section D'!G$50:G$261,MATCH('Print View'!$AU169,'Coverage Indicators - Section D'!$I$50:$I$261,0)),""),"")</f>
        <v/>
      </c>
      <c r="Y169" s="603" t="str">
        <f ca="1">IFERROR(IF(INDEX('Coverage Indicators - Section D'!H$50:H$261,MATCH('Print View'!$AU169,'Coverage Indicators - Section D'!$I$50:$I$261,0))&lt;&gt;0,INDEX('Coverage Indicators - Section D'!H$50:H$261,MATCH('Print View'!$AU169,'Coverage Indicators - Section D'!$I$50:$I$261,0)),""),"")</f>
        <v/>
      </c>
      <c r="Z169" s="273" t="str">
        <f ca="1">IFERROR(IF(INDEX('Coverage Indicators - Section D'!E$50:E$261,MATCH('Print View'!$AV169,'Coverage Indicators - Section D'!$I$50:$I$261,0))&lt;&gt;0,INDEX('Coverage Indicators - Section D'!E$50:E$261,MATCH('Print View'!$AV169,'Coverage Indicators - Section D'!$I$50:$I$261,0)),""),"")</f>
        <v/>
      </c>
      <c r="AA169" s="602" t="str">
        <f ca="1">IFERROR(IF(INDEX('Coverage Indicators - Section D'!G$50:G$261,MATCH('Print View'!$AV169,'Coverage Indicators - Section D'!$I$50:$I$261,0))&lt;&gt;0,INDEX('Coverage Indicators - Section D'!G$50:G$261,MATCH('Print View'!$AV169,'Coverage Indicators - Section D'!$I$50:$I$261,0)),""),"")</f>
        <v/>
      </c>
      <c r="AB169" s="603" t="str">
        <f ca="1">IFERROR(IF(INDEX('Coverage Indicators - Section D'!H$50:H$261,MATCH('Print View'!$AV169,'Coverage Indicators - Section D'!$I$50:$I$261,0))&lt;&gt;0,INDEX('Coverage Indicators - Section D'!H$50:H$261,MATCH('Print View'!$AV169,'Coverage Indicators - Section D'!$I$50:$I$261,0)),""),"")</f>
        <v/>
      </c>
      <c r="AC169" s="273" t="str">
        <f ca="1">IFERROR(IF(INDEX('Coverage Indicators - Section D'!E$50:E$261,MATCH('Print View'!$AW169,'Coverage Indicators - Section D'!$I$50:$I$261,0))&lt;&gt;0,INDEX('Coverage Indicators - Section D'!E$50:E$261,MATCH('Print View'!$AW169,'Coverage Indicators - Section D'!$I$50:$I$261,0)),""),"")</f>
        <v/>
      </c>
      <c r="AD169" s="602" t="str">
        <f ca="1">IFERROR(IF(INDEX('Coverage Indicators - Section D'!G$50:G$261,MATCH('Print View'!$AW169,'Coverage Indicators - Section D'!$I$50:$I$261,0))&lt;&gt;0,INDEX('Coverage Indicators - Section D'!G$50:G$261,MATCH('Print View'!$AW169,'Coverage Indicators - Section D'!$I$50:$I$261,0)),""),"")</f>
        <v/>
      </c>
      <c r="AE169" s="603" t="str">
        <f ca="1">IFERROR(IF(INDEX('Coverage Indicators - Section D'!H$50:H$261,MATCH('Print View'!$AW169,'Coverage Indicators - Section D'!$I$50:$I$261,0))&lt;&gt;0,INDEX('Coverage Indicators - Section D'!H$50:H$261,MATCH('Print View'!$AW169,'Coverage Indicators - Section D'!$I$50:$I$261,0)),""),"")</f>
        <v/>
      </c>
      <c r="AF169" s="273" t="str">
        <f ca="1">IFERROR(IF(INDEX('Coverage Indicators - Section D'!E$50:E$261,MATCH('Print View'!$AX169,'Coverage Indicators - Section D'!$I$50:$I$261,0))&lt;&gt;0,INDEX('Coverage Indicators - Section D'!E$50:E$261,MATCH('Print View'!$AX169,'Coverage Indicators - Section D'!$I$50:$I$261,0)),""),"")</f>
        <v/>
      </c>
      <c r="AG169" s="602" t="str">
        <f ca="1">IFERROR(IF(INDEX('Coverage Indicators - Section D'!G$50:G$261,MATCH('Print View'!$AX169,'Coverage Indicators - Section D'!$I$50:$I$261,0))&lt;&gt;0,INDEX('Coverage Indicators - Section D'!G$50:G$261,MATCH('Print View'!$AX169,'Coverage Indicators - Section D'!$I$50:$I$261,0)),""),"")</f>
        <v/>
      </c>
      <c r="AH169" s="603" t="str">
        <f ca="1">IFERROR(IF(INDEX('Coverage Indicators - Section D'!H$50:H$261,MATCH('Print View'!$AX169,'Coverage Indicators - Section D'!$I$50:$I$261,0))&lt;&gt;0,INDEX('Coverage Indicators - Section D'!H$50:H$261,MATCH('Print View'!$AX169,'Coverage Indicators - Section D'!$I$50:$I$261,0)),""),"")</f>
        <v/>
      </c>
      <c r="AI169" s="273" t="str">
        <f ca="1">IFERROR(IF(INDEX('Coverage Indicators - Section D'!E$50:E$261,MATCH('Print View'!$AY169,'Coverage Indicators - Section D'!$I$50:$I$261,0))&lt;&gt;0,INDEX('Coverage Indicators - Section D'!E$50:E$261,MATCH('Print View'!$AY169,'Coverage Indicators - Section D'!$I$50:$I$261,0)),""),"")</f>
        <v/>
      </c>
      <c r="AJ169" s="602" t="str">
        <f ca="1">IFERROR(IF(INDEX('Coverage Indicators - Section D'!G$50:G$261,MATCH('Print View'!$AY169,'Coverage Indicators - Section D'!$I$50:$I$261,0))&lt;&gt;0,INDEX('Coverage Indicators - Section D'!G$50:G$261,MATCH('Print View'!$AY169,'Coverage Indicators - Section D'!$I$50:$I$261,0)),""),"")</f>
        <v/>
      </c>
      <c r="AK169" s="603" t="str">
        <f ca="1">IFERROR(IF(INDEX('Coverage Indicators - Section D'!H$50:H$261,MATCH('Print View'!$AY169,'Coverage Indicators - Section D'!$I$50:$I$261,0))&lt;&gt;0,INDEX('Coverage Indicators - Section D'!H$50:H$261,MATCH('Print View'!$AY169,'Coverage Indicators - Section D'!$I$50:$I$261,0)),""),"")</f>
        <v/>
      </c>
      <c r="AL169" s="323"/>
      <c r="AM169" s="695" t="str">
        <f>IFERROR(IF(INDEX('Coverage Indicators - Section D'!W$10:W$46,MATCH('Print View'!$A169,'Coverage Indicators - Section D'!$A$10:$A$46,0))&lt;&gt;0,INDEX('Coverage Indicators - Section D'!W$10:W$46,MATCH('Print View'!$A169,'Coverage Indicators - Section D'!$A$10:$A$46,0)),""),"")</f>
        <v/>
      </c>
      <c r="AN169" s="310"/>
      <c r="AO169" s="587"/>
      <c r="AP169" s="588"/>
      <c r="AQ169" s="588"/>
      <c r="AR169" s="610" t="str">
        <f t="shared" ref="AR169" ca="1" si="332">CONCATENATE($A169,N$117)</f>
        <v>261-Jul-18 to 31-Dec-18</v>
      </c>
      <c r="AS169" s="608" t="str">
        <f t="shared" ref="AS169" ca="1" si="333">CONCATENATE($A169,Q$117)</f>
        <v>261-Jan-19 to 30-Jun-19</v>
      </c>
      <c r="AT169" s="608" t="str">
        <f t="shared" ref="AT169" ca="1" si="334">CONCATENATE($A169,T$117)</f>
        <v>261-Jul-19 to 31-Dec-19</v>
      </c>
      <c r="AU169" s="608" t="str">
        <f t="shared" ref="AU169" ca="1" si="335">CONCATENATE($A169,W$117)</f>
        <v>261-Jan-20 to 30-Jun-20</v>
      </c>
      <c r="AV169" s="608" t="str">
        <f t="shared" ref="AV169" ca="1" si="336">CONCATENATE($A169,Z$117)</f>
        <v>261-Jul-20 to 31-Dec-20</v>
      </c>
      <c r="AW169" s="608" t="str">
        <f t="shared" ref="AW169" ca="1" si="337">CONCATENATE($A169,AC$117)</f>
        <v>261-Jan-21 to 30-Jun-21</v>
      </c>
      <c r="AX169" s="608" t="str">
        <f t="shared" ref="AX169" si="338">CONCATENATE($A169,AF$117)</f>
        <v xml:space="preserve">26 to </v>
      </c>
      <c r="AY169" s="608" t="str">
        <f t="shared" ref="AY169" si="339">CONCATENATE($A169,AI$117)</f>
        <v xml:space="preserve">26 to </v>
      </c>
      <c r="AZ169" s="343"/>
      <c r="BA169" s="343"/>
    </row>
    <row r="170" spans="1:53" s="228" customFormat="1" ht="28.5" x14ac:dyDescent="0.25">
      <c r="A170" s="696"/>
      <c r="B170" s="603"/>
      <c r="C170" s="603"/>
      <c r="D170" s="603"/>
      <c r="E170" s="274" t="str">
        <f>IFERROR(IF(INDEX('Coverage Indicators - Section D'!F$10:F$46,MATCH('Print View'!$A169,'Coverage Indicators - Section D'!$A$10:$A$46,0))&lt;&gt;0,INDEX('Coverage Indicators - Section D'!F$10:F$46,MATCH('Print View'!$A169,'Coverage Indicators - Section D'!$A$10:$A$46,0)),""),"")</f>
        <v/>
      </c>
      <c r="F170" s="602"/>
      <c r="G170" s="602"/>
      <c r="H170" s="603"/>
      <c r="I170" s="603"/>
      <c r="J170" s="603"/>
      <c r="K170" s="603"/>
      <c r="L170" s="274" t="str">
        <f>IFERROR(IF(INDEX('Coverage Indicators - Section D'!U$10:U$46,MATCH('Print View'!$A169,'Coverage Indicators - Section D'!$A$10:$A$46,0))&lt;&gt;0,INDEX('Coverage Indicators - Section D'!U$10:U$46,MATCH('Print View'!$A169,'Coverage Indicators - Section D'!$A$10:$A$46,0)),""),"")</f>
        <v/>
      </c>
      <c r="M170" s="603"/>
      <c r="N170" s="274" t="str">
        <f ca="1">IFERROR(IF(INDEX('Coverage Indicators - Section D'!F$50:F$261,MATCH('Print View'!$AR169,'Coverage Indicators - Section D'!$I$50:$I$261,0))&lt;&gt;0,INDEX('Coverage Indicators - Section D'!F$50:F$261,MATCH('Print View'!$AR169,'Coverage Indicators - Section D'!$I$50:$I$261,0)),""),"")</f>
        <v/>
      </c>
      <c r="O170" s="602"/>
      <c r="P170" s="603"/>
      <c r="Q170" s="274" t="str">
        <f ca="1">IFERROR(IF(INDEX('Coverage Indicators - Section D'!F$50:F$261,MATCH('Print View'!$AS169,'Coverage Indicators - Section D'!$I$50:$I$261,0))&lt;&gt;0,INDEX('Coverage Indicators - Section D'!F$50:F$261,MATCH('Print View'!$AS169,'Coverage Indicators - Section D'!$I$50:$I$261,0)),""),"")</f>
        <v/>
      </c>
      <c r="R170" s="602"/>
      <c r="S170" s="603"/>
      <c r="T170" s="274" t="str">
        <f ca="1">IFERROR(IF(INDEX('Coverage Indicators - Section D'!F$50:F$261,MATCH('Print View'!$AT169,'Coverage Indicators - Section D'!$I$50:$I$261,0))&lt;&gt;0,INDEX('Coverage Indicators - Section D'!F$50:F$261,MATCH('Print View'!$AT169,'Coverage Indicators - Section D'!$I$50:$I$261,0)),""),"")</f>
        <v/>
      </c>
      <c r="U170" s="602"/>
      <c r="V170" s="603"/>
      <c r="W170" s="274" t="str">
        <f ca="1">IFERROR(IF(INDEX('Coverage Indicators - Section D'!F$50:F$261,MATCH('Print View'!$AU169,'Coverage Indicators - Section D'!$I$50:$I$261,0))&lt;&gt;0,INDEX('Coverage Indicators - Section D'!F$50:F$261,MATCH('Print View'!$AU169,'Coverage Indicators - Section D'!$I$50:$I$261,0)),""),"")</f>
        <v/>
      </c>
      <c r="X170" s="602"/>
      <c r="Y170" s="603"/>
      <c r="Z170" s="274" t="str">
        <f ca="1">IFERROR(IF(INDEX('Coverage Indicators - Section D'!F$50:F$261,MATCH('Print View'!$AV169,'Coverage Indicators - Section D'!$I$50:$I$261,0))&lt;&gt;0,INDEX('Coverage Indicators - Section D'!F$50:F$261,MATCH('Print View'!$AV169,'Coverage Indicators - Section D'!$I$50:$I$261,0)),""),"")</f>
        <v/>
      </c>
      <c r="AA170" s="602"/>
      <c r="AB170" s="603"/>
      <c r="AC170" s="274" t="str">
        <f ca="1">IFERROR(IF(INDEX('Coverage Indicators - Section D'!F$50:F$261,MATCH('Print View'!$AW169,'Coverage Indicators - Section D'!$I$50:$I$261,0))&lt;&gt;0,INDEX('Coverage Indicators - Section D'!F$50:F$261,MATCH('Print View'!$AW169,'Coverage Indicators - Section D'!$I$50:$I$261,0)),""),"")</f>
        <v/>
      </c>
      <c r="AD170" s="602"/>
      <c r="AE170" s="603"/>
      <c r="AF170" s="274" t="str">
        <f ca="1">IFERROR(IF(INDEX('Coverage Indicators - Section D'!F$50:F$261,MATCH('Print View'!$AX169,'Coverage Indicators - Section D'!$I$50:$I$261,0))&lt;&gt;0,INDEX('Coverage Indicators - Section D'!F$50:F$261,MATCH('Print View'!$AX169,'Coverage Indicators - Section D'!$I$50:$I$261,0)),""),"")</f>
        <v/>
      </c>
      <c r="AG170" s="602"/>
      <c r="AH170" s="603"/>
      <c r="AI170" s="274" t="str">
        <f ca="1">IFERROR(IF(INDEX('Coverage Indicators - Section D'!F$50:F$261,MATCH('Print View'!$AY169,'Coverage Indicators - Section D'!$I$50:$I$261,0))&lt;&gt;0,INDEX('Coverage Indicators - Section D'!F$50:F$261,MATCH('Print View'!$AY169,'Coverage Indicators - Section D'!$I$50:$I$261,0)),""),"")</f>
        <v/>
      </c>
      <c r="AJ170" s="602"/>
      <c r="AK170" s="603"/>
      <c r="AL170" s="323"/>
      <c r="AM170" s="695"/>
      <c r="AN170" s="310"/>
      <c r="AO170" s="587"/>
      <c r="AP170" s="588"/>
      <c r="AQ170" s="588"/>
      <c r="AR170" s="610"/>
      <c r="AS170" s="608"/>
      <c r="AT170" s="608"/>
      <c r="AU170" s="608"/>
      <c r="AV170" s="608"/>
      <c r="AW170" s="608"/>
      <c r="AX170" s="608"/>
      <c r="AY170" s="608"/>
      <c r="AZ170" s="343"/>
      <c r="BA170" s="343"/>
    </row>
    <row r="171" spans="1:53" s="228" customFormat="1" ht="28.5" x14ac:dyDescent="0.25">
      <c r="A171" s="693">
        <v>27</v>
      </c>
      <c r="B171" s="601" t="str">
        <f>IFERROR(IF(INDEX('Coverage Indicators - Section D'!B$10:B$46,MATCH('Print View'!$A171,'Coverage Indicators - Section D'!$A$10:$A$46,0))&lt;&gt;0,INDEX('Coverage Indicators - Section D'!B$10:B$46,MATCH('Print View'!$A171,'Coverage Indicators - Section D'!$A$10:$A$46,0)),""),"")</f>
        <v/>
      </c>
      <c r="C171" s="601" t="str">
        <f>IFERROR(IF(INDEX('Coverage Indicators - Section D'!C$10:C$46,MATCH('Print View'!$A171,'Coverage Indicators - Section D'!$A$10:$A$46,0))&lt;&gt;0,INDEX('Coverage Indicators - Section D'!C$10:C$46,MATCH('Print View'!$A171,'Coverage Indicators - Section D'!$A$10:$A$46,0)),""),"")</f>
        <v/>
      </c>
      <c r="D171" s="601" t="str">
        <f>IFERROR(IF(INDEX('Coverage Indicators - Section D'!D$10:D$46,MATCH('Print View'!$A171,'Coverage Indicators - Section D'!$A$10:$A$46,0))&lt;&gt;0,INDEX('Coverage Indicators - Section D'!D$10:D$46,MATCH('Print View'!$A171,'Coverage Indicators - Section D'!$A$10:$A$46,0)),""),"")</f>
        <v/>
      </c>
      <c r="E171" s="252" t="str">
        <f>IFERROR(IF(INDEX('Coverage Indicators - Section D'!E$10:E$46,MATCH('Print View'!$A171,'Coverage Indicators - Section D'!$A$10:$A$46,0))&lt;&gt;0,INDEX('Coverage Indicators - Section D'!E$10:E$46,MATCH('Print View'!$A171,'Coverage Indicators - Section D'!$A$10:$A$46,0)),""),"")</f>
        <v/>
      </c>
      <c r="F171" s="600" t="str">
        <f>IFERROR(IF(INDEX('Coverage Indicators - Section D'!G$10:G$46,MATCH('Print View'!$A171,'Coverage Indicators - Section D'!$A$10:$A$46,0))&lt;&gt;0,INDEX('Coverage Indicators - Section D'!G$10:G$46,MATCH('Print View'!$A171,'Coverage Indicators - Section D'!$A$10:$A$46,0)),""),"")</f>
        <v/>
      </c>
      <c r="G171" s="600" t="str">
        <f>IFERROR(IF(INDEX('Coverage Indicators - Section D'!H$10:H$46,MATCH('Print View'!$A171,'Coverage Indicators - Section D'!$A$10:$A$46,0))&lt;&gt;0,INDEX('Coverage Indicators - Section D'!H$10:H$46,MATCH('Print View'!$A171,'Coverage Indicators - Section D'!$A$10:$A$46,0)),""),"")</f>
        <v/>
      </c>
      <c r="H171" s="601" t="str">
        <f>IFERROR(IF(INDEX('Coverage Indicators - Section D'!P$10:P$46,MATCH('Print View'!$A171,'Coverage Indicators - Section D'!$A$10:$A$46,0))&lt;&gt;0,INDEX('Coverage Indicators - Section D'!P$10:P$46,MATCH('Print View'!$A171,'Coverage Indicators - Section D'!$A$10:$A$46,0)),""),"")</f>
        <v/>
      </c>
      <c r="I171" s="601" t="str">
        <f>IFERROR(IF(INDEX('Coverage Indicators - Section D'!Q$10:Q$46,MATCH('Print View'!$A171,'Coverage Indicators - Section D'!$A$10:$A$46,0))&lt;&gt;0,INDEX('Coverage Indicators - Section D'!Q$10:Q$46,MATCH('Print View'!$A171,'Coverage Indicators - Section D'!$A$10:$A$46,0)),""),"")</f>
        <v/>
      </c>
      <c r="J171" s="601" t="str">
        <f>IFERROR(IF(INDEX('Coverage Indicators - Section D'!R$10:R$46,MATCH('Print View'!$A171,'Coverage Indicators - Section D'!$A$10:$A$46,0))&lt;&gt;0,INDEX('Coverage Indicators - Section D'!R$10:R$46,MATCH('Print View'!$A171,'Coverage Indicators - Section D'!$A$10:$A$46,0)),""),"")</f>
        <v/>
      </c>
      <c r="K171" s="601" t="str">
        <f>IFERROR(IF(INDEX('Coverage Indicators - Section D'!S$10:S$46,MATCH('Print View'!$A171,'Coverage Indicators - Section D'!$A$10:$A$46,0))&lt;&gt;0,INDEX('Coverage Indicators - Section D'!S$10:S$46,MATCH('Print View'!$A171,'Coverage Indicators - Section D'!$A$10:$A$46,0)),""),"")</f>
        <v/>
      </c>
      <c r="L171" s="252" t="str">
        <f>IFERROR(IF(INDEX('Coverage Indicators - Section D'!T$10:T$46,MATCH('Print View'!$A171,'Coverage Indicators - Section D'!$A$10:$A$46,0))&lt;&gt;0,INDEX('Coverage Indicators - Section D'!T$10:T$46,MATCH('Print View'!$A171,'Coverage Indicators - Section D'!$A$10:$A$46,0)),""),"")</f>
        <v/>
      </c>
      <c r="M171" s="601" t="str">
        <f>IFERROR(IF(INDEX('Coverage Indicators - Section D'!V$10:V$46,MATCH('Print View'!$A171,'Coverage Indicators - Section D'!$A$10:$A$46,0))&lt;&gt;0,INDEX('Coverage Indicators - Section D'!V$10:V$46,MATCH('Print View'!$A171,'Coverage Indicators - Section D'!$A$10:$A$46,0)),""),"")</f>
        <v/>
      </c>
      <c r="N171" s="252" t="str">
        <f ca="1">IFERROR(IF(INDEX('Coverage Indicators - Section D'!E$50:E$261,MATCH('Print View'!$AR171,'Coverage Indicators - Section D'!$I$50:$I$261,0))&lt;&gt;0,INDEX('Coverage Indicators - Section D'!E$50:E$261,MATCH('Print View'!$AR171,'Coverage Indicators - Section D'!$I$50:$I$261,0)),""),"")</f>
        <v/>
      </c>
      <c r="O171" s="600" t="str">
        <f ca="1">IFERROR(IF(INDEX('Coverage Indicators - Section D'!G$50:G$261,MATCH('Print View'!$AR171,'Coverage Indicators - Section D'!$I$50:$I$261,0))&lt;&gt;0,INDEX('Coverage Indicators - Section D'!G$50:G$261,MATCH('Print View'!$AR171,'Coverage Indicators - Section D'!$I$50:$I$261,0)),""),"")</f>
        <v/>
      </c>
      <c r="P171" s="601" t="str">
        <f ca="1">IFERROR(IF(INDEX('Coverage Indicators - Section D'!H$50:H$261,MATCH('Print View'!$AR171,'Coverage Indicators - Section D'!$I$50:$I$261,0))&lt;&gt;0,INDEX('Coverage Indicators - Section D'!H$50:H$261,MATCH('Print View'!$AR171,'Coverage Indicators - Section D'!$I$50:$I$261,0)),""),"")</f>
        <v/>
      </c>
      <c r="Q171" s="252" t="str">
        <f ca="1">IFERROR(IF(INDEX('Coverage Indicators - Section D'!E$50:E$261,MATCH('Print View'!$AS171,'Coverage Indicators - Section D'!$I$50:$I$261,0))&lt;&gt;0,INDEX('Coverage Indicators - Section D'!E$50:E$261,MATCH('Print View'!$AS171,'Coverage Indicators - Section D'!$I$50:$I$261,0)),""),"")</f>
        <v/>
      </c>
      <c r="R171" s="600" t="str">
        <f ca="1">IFERROR(IF(INDEX('Coverage Indicators - Section D'!G$50:G$261,MATCH('Print View'!$AS171,'Coverage Indicators - Section D'!$I$50:$I$261,0))&lt;&gt;0,INDEX('Coverage Indicators - Section D'!G$50:G$261,MATCH('Print View'!$AS171,'Coverage Indicators - Section D'!$I$50:$I$261,0)),""),"")</f>
        <v/>
      </c>
      <c r="S171" s="601" t="str">
        <f ca="1">IFERROR(IF(INDEX('Coverage Indicators - Section D'!H$50:H$261,MATCH('Print View'!$AS171,'Coverage Indicators - Section D'!$I$50:$I$261,0))&lt;&gt;0,INDEX('Coverage Indicators - Section D'!H$50:H$261,MATCH('Print View'!$AS171,'Coverage Indicators - Section D'!$I$50:$I$261,0)),""),"")</f>
        <v/>
      </c>
      <c r="T171" s="252" t="str">
        <f ca="1">IFERROR(IF(INDEX('Coverage Indicators - Section D'!E$50:E$261,MATCH('Print View'!$AT171,'Coverage Indicators - Section D'!$I$50:$I$261,0))&lt;&gt;0,INDEX('Coverage Indicators - Section D'!E$50:E$261,MATCH('Print View'!$AT171,'Coverage Indicators - Section D'!$I$50:$I$261,0)),""),"")</f>
        <v/>
      </c>
      <c r="U171" s="600" t="str">
        <f ca="1">IFERROR(IF(INDEX('Coverage Indicators - Section D'!G$50:G$261,MATCH('Print View'!$AT171,'Coverage Indicators - Section D'!$I$50:$I$261,0))&lt;&gt;0,INDEX('Coverage Indicators - Section D'!G$50:G$261,MATCH('Print View'!$AT171,'Coverage Indicators - Section D'!$I$50:$I$261,0)),""),"")</f>
        <v/>
      </c>
      <c r="V171" s="601" t="str">
        <f ca="1">IFERROR(IF(INDEX('Coverage Indicators - Section D'!H$50:H$261,MATCH('Print View'!$AT171,'Coverage Indicators - Section D'!$I$50:$I$261,0))&lt;&gt;0,INDEX('Coverage Indicators - Section D'!H$50:H$261,MATCH('Print View'!$AT171,'Coverage Indicators - Section D'!$I$50:$I$261,0)),""),"")</f>
        <v/>
      </c>
      <c r="W171" s="252" t="str">
        <f ca="1">IFERROR(IF(INDEX('Coverage Indicators - Section D'!E$50:E$261,MATCH('Print View'!$AU171,'Coverage Indicators - Section D'!$I$50:$I$261,0))&lt;&gt;0,INDEX('Coverage Indicators - Section D'!E$50:E$261,MATCH('Print View'!$AU171,'Coverage Indicators - Section D'!$I$50:$I$261,0)),""),"")</f>
        <v/>
      </c>
      <c r="X171" s="600" t="str">
        <f ca="1">IFERROR(IF(INDEX('Coverage Indicators - Section D'!G$50:G$261,MATCH('Print View'!$AU171,'Coverage Indicators - Section D'!$I$50:$I$261,0))&lt;&gt;0,INDEX('Coverage Indicators - Section D'!G$50:G$261,MATCH('Print View'!$AU171,'Coverage Indicators - Section D'!$I$50:$I$261,0)),""),"")</f>
        <v/>
      </c>
      <c r="Y171" s="601" t="str">
        <f ca="1">IFERROR(IF(INDEX('Coverage Indicators - Section D'!H$50:H$261,MATCH('Print View'!$AU171,'Coverage Indicators - Section D'!$I$50:$I$261,0))&lt;&gt;0,INDEX('Coverage Indicators - Section D'!H$50:H$261,MATCH('Print View'!$AU171,'Coverage Indicators - Section D'!$I$50:$I$261,0)),""),"")</f>
        <v/>
      </c>
      <c r="Z171" s="252" t="str">
        <f ca="1">IFERROR(IF(INDEX('Coverage Indicators - Section D'!E$50:E$261,MATCH('Print View'!$AV171,'Coverage Indicators - Section D'!$I$50:$I$261,0))&lt;&gt;0,INDEX('Coverage Indicators - Section D'!E$50:E$261,MATCH('Print View'!$AV171,'Coverage Indicators - Section D'!$I$50:$I$261,0)),""),"")</f>
        <v/>
      </c>
      <c r="AA171" s="600" t="str">
        <f ca="1">IFERROR(IF(INDEX('Coverage Indicators - Section D'!G$50:G$261,MATCH('Print View'!$AV171,'Coverage Indicators - Section D'!$I$50:$I$261,0))&lt;&gt;0,INDEX('Coverage Indicators - Section D'!G$50:G$261,MATCH('Print View'!$AV171,'Coverage Indicators - Section D'!$I$50:$I$261,0)),""),"")</f>
        <v/>
      </c>
      <c r="AB171" s="601" t="str">
        <f ca="1">IFERROR(IF(INDEX('Coverage Indicators - Section D'!H$50:H$261,MATCH('Print View'!$AV171,'Coverage Indicators - Section D'!$I$50:$I$261,0))&lt;&gt;0,INDEX('Coverage Indicators - Section D'!H$50:H$261,MATCH('Print View'!$AV171,'Coverage Indicators - Section D'!$I$50:$I$261,0)),""),"")</f>
        <v/>
      </c>
      <c r="AC171" s="252" t="str">
        <f ca="1">IFERROR(IF(INDEX('Coverage Indicators - Section D'!E$50:E$261,MATCH('Print View'!$AW171,'Coverage Indicators - Section D'!$I$50:$I$261,0))&lt;&gt;0,INDEX('Coverage Indicators - Section D'!E$50:E$261,MATCH('Print View'!$AW171,'Coverage Indicators - Section D'!$I$50:$I$261,0)),""),"")</f>
        <v/>
      </c>
      <c r="AD171" s="600" t="str">
        <f ca="1">IFERROR(IF(INDEX('Coverage Indicators - Section D'!G$50:G$261,MATCH('Print View'!$AW171,'Coverage Indicators - Section D'!$I$50:$I$261,0))&lt;&gt;0,INDEX('Coverage Indicators - Section D'!G$50:G$261,MATCH('Print View'!$AW171,'Coverage Indicators - Section D'!$I$50:$I$261,0)),""),"")</f>
        <v/>
      </c>
      <c r="AE171" s="601" t="str">
        <f ca="1">IFERROR(IF(INDEX('Coverage Indicators - Section D'!H$50:H$261,MATCH('Print View'!$AW171,'Coverage Indicators - Section D'!$I$50:$I$261,0))&lt;&gt;0,INDEX('Coverage Indicators - Section D'!H$50:H$261,MATCH('Print View'!$AW171,'Coverage Indicators - Section D'!$I$50:$I$261,0)),""),"")</f>
        <v/>
      </c>
      <c r="AF171" s="252" t="str">
        <f ca="1">IFERROR(IF(INDEX('Coverage Indicators - Section D'!E$50:E$261,MATCH('Print View'!$AX171,'Coverage Indicators - Section D'!$I$50:$I$261,0))&lt;&gt;0,INDEX('Coverage Indicators - Section D'!E$50:E$261,MATCH('Print View'!$AX171,'Coverage Indicators - Section D'!$I$50:$I$261,0)),""),"")</f>
        <v/>
      </c>
      <c r="AG171" s="600" t="str">
        <f ca="1">IFERROR(IF(INDEX('Coverage Indicators - Section D'!G$50:G$261,MATCH('Print View'!$AX171,'Coverage Indicators - Section D'!$I$50:$I$261,0))&lt;&gt;0,INDEX('Coverage Indicators - Section D'!G$50:G$261,MATCH('Print View'!$AX171,'Coverage Indicators - Section D'!$I$50:$I$261,0)),""),"")</f>
        <v/>
      </c>
      <c r="AH171" s="601" t="str">
        <f ca="1">IFERROR(IF(INDEX('Coverage Indicators - Section D'!H$50:H$261,MATCH('Print View'!$AX171,'Coverage Indicators - Section D'!$I$50:$I$261,0))&lt;&gt;0,INDEX('Coverage Indicators - Section D'!H$50:H$261,MATCH('Print View'!$AX171,'Coverage Indicators - Section D'!$I$50:$I$261,0)),""),"")</f>
        <v/>
      </c>
      <c r="AI171" s="252" t="str">
        <f ca="1">IFERROR(IF(INDEX('Coverage Indicators - Section D'!E$50:E$261,MATCH('Print View'!$AY171,'Coverage Indicators - Section D'!$I$50:$I$261,0))&lt;&gt;0,INDEX('Coverage Indicators - Section D'!E$50:E$261,MATCH('Print View'!$AY171,'Coverage Indicators - Section D'!$I$50:$I$261,0)),""),"")</f>
        <v/>
      </c>
      <c r="AJ171" s="600" t="str">
        <f ca="1">IFERROR(IF(INDEX('Coverage Indicators - Section D'!G$50:G$261,MATCH('Print View'!$AY171,'Coverage Indicators - Section D'!$I$50:$I$261,0))&lt;&gt;0,INDEX('Coverage Indicators - Section D'!G$50:G$261,MATCH('Print View'!$AY171,'Coverage Indicators - Section D'!$I$50:$I$261,0)),""),"")</f>
        <v/>
      </c>
      <c r="AK171" s="601" t="str">
        <f ca="1">IFERROR(IF(INDEX('Coverage Indicators - Section D'!H$50:H$261,MATCH('Print View'!$AY171,'Coverage Indicators - Section D'!$I$50:$I$261,0))&lt;&gt;0,INDEX('Coverage Indicators - Section D'!H$50:H$261,MATCH('Print View'!$AY171,'Coverage Indicators - Section D'!$I$50:$I$261,0)),""),"")</f>
        <v/>
      </c>
      <c r="AL171" s="323"/>
      <c r="AM171" s="694" t="str">
        <f>IFERROR(IF(INDEX('Coverage Indicators - Section D'!W$10:W$46,MATCH('Print View'!$A171,'Coverage Indicators - Section D'!$A$10:$A$46,0))&lt;&gt;0,INDEX('Coverage Indicators - Section D'!W$10:W$46,MATCH('Print View'!$A171,'Coverage Indicators - Section D'!$A$10:$A$46,0)),""),"")</f>
        <v/>
      </c>
      <c r="AN171" s="310"/>
      <c r="AO171" s="589"/>
      <c r="AP171" s="590"/>
      <c r="AQ171" s="590"/>
      <c r="AR171" s="610" t="str">
        <f t="shared" ref="AR171" ca="1" si="340">CONCATENATE($A171,N$117)</f>
        <v>271-Jul-18 to 31-Dec-18</v>
      </c>
      <c r="AS171" s="608" t="str">
        <f t="shared" ref="AS171" ca="1" si="341">CONCATENATE($A171,Q$117)</f>
        <v>271-Jan-19 to 30-Jun-19</v>
      </c>
      <c r="AT171" s="608" t="str">
        <f t="shared" ref="AT171" ca="1" si="342">CONCATENATE($A171,T$117)</f>
        <v>271-Jul-19 to 31-Dec-19</v>
      </c>
      <c r="AU171" s="608" t="str">
        <f t="shared" ref="AU171" ca="1" si="343">CONCATENATE($A171,W$117)</f>
        <v>271-Jan-20 to 30-Jun-20</v>
      </c>
      <c r="AV171" s="608" t="str">
        <f t="shared" ref="AV171" ca="1" si="344">CONCATENATE($A171,Z$117)</f>
        <v>271-Jul-20 to 31-Dec-20</v>
      </c>
      <c r="AW171" s="608" t="str">
        <f t="shared" ref="AW171" ca="1" si="345">CONCATENATE($A171,AC$117)</f>
        <v>271-Jan-21 to 30-Jun-21</v>
      </c>
      <c r="AX171" s="608" t="str">
        <f t="shared" ref="AX171" si="346">CONCATENATE($A171,AF$117)</f>
        <v xml:space="preserve">27 to </v>
      </c>
      <c r="AY171" s="608" t="str">
        <f t="shared" ref="AY171" si="347">CONCATENATE($A171,AI$117)</f>
        <v xml:space="preserve">27 to </v>
      </c>
      <c r="AZ171" s="343"/>
      <c r="BA171" s="343"/>
    </row>
    <row r="172" spans="1:53" s="228" customFormat="1" ht="28.5" x14ac:dyDescent="0.25">
      <c r="A172" s="693"/>
      <c r="B172" s="601"/>
      <c r="C172" s="601"/>
      <c r="D172" s="601"/>
      <c r="E172" s="251" t="str">
        <f>IFERROR(IF(INDEX('Coverage Indicators - Section D'!F$10:F$46,MATCH('Print View'!$A171,'Coverage Indicators - Section D'!$A$10:$A$46,0))&lt;&gt;0,INDEX('Coverage Indicators - Section D'!F$10:F$46,MATCH('Print View'!$A171,'Coverage Indicators - Section D'!$A$10:$A$46,0)),""),"")</f>
        <v/>
      </c>
      <c r="F172" s="600"/>
      <c r="G172" s="600"/>
      <c r="H172" s="601"/>
      <c r="I172" s="601"/>
      <c r="J172" s="601"/>
      <c r="K172" s="601"/>
      <c r="L172" s="251" t="str">
        <f>IFERROR(IF(INDEX('Coverage Indicators - Section D'!U$10:U$46,MATCH('Print View'!$A171,'Coverage Indicators - Section D'!$A$10:$A$46,0))&lt;&gt;0,INDEX('Coverage Indicators - Section D'!U$10:U$46,MATCH('Print View'!$A171,'Coverage Indicators - Section D'!$A$10:$A$46,0)),""),"")</f>
        <v/>
      </c>
      <c r="M172" s="601"/>
      <c r="N172" s="251" t="str">
        <f ca="1">IFERROR(IF(INDEX('Coverage Indicators - Section D'!F$50:F$261,MATCH('Print View'!$AR171,'Coverage Indicators - Section D'!$I$50:$I$261,0))&lt;&gt;0,INDEX('Coverage Indicators - Section D'!F$50:F$261,MATCH('Print View'!$AR171,'Coverage Indicators - Section D'!$I$50:$I$261,0)),""),"")</f>
        <v/>
      </c>
      <c r="O172" s="600"/>
      <c r="P172" s="601"/>
      <c r="Q172" s="251" t="str">
        <f ca="1">IFERROR(IF(INDEX('Coverage Indicators - Section D'!F$50:F$261,MATCH('Print View'!$AS171,'Coverage Indicators - Section D'!$I$50:$I$261,0))&lt;&gt;0,INDEX('Coverage Indicators - Section D'!F$50:F$261,MATCH('Print View'!$AS171,'Coverage Indicators - Section D'!$I$50:$I$261,0)),""),"")</f>
        <v/>
      </c>
      <c r="R172" s="600"/>
      <c r="S172" s="601"/>
      <c r="T172" s="251" t="str">
        <f ca="1">IFERROR(IF(INDEX('Coverage Indicators - Section D'!F$50:F$261,MATCH('Print View'!$AT171,'Coverage Indicators - Section D'!$I$50:$I$261,0))&lt;&gt;0,INDEX('Coverage Indicators - Section D'!F$50:F$261,MATCH('Print View'!$AT171,'Coverage Indicators - Section D'!$I$50:$I$261,0)),""),"")</f>
        <v/>
      </c>
      <c r="U172" s="600"/>
      <c r="V172" s="601"/>
      <c r="W172" s="251" t="str">
        <f ca="1">IFERROR(IF(INDEX('Coverage Indicators - Section D'!F$50:F$261,MATCH('Print View'!$AU171,'Coverage Indicators - Section D'!$I$50:$I$261,0))&lt;&gt;0,INDEX('Coverage Indicators - Section D'!F$50:F$261,MATCH('Print View'!$AU171,'Coverage Indicators - Section D'!$I$50:$I$261,0)),""),"")</f>
        <v/>
      </c>
      <c r="X172" s="600"/>
      <c r="Y172" s="601"/>
      <c r="Z172" s="251" t="str">
        <f ca="1">IFERROR(IF(INDEX('Coverage Indicators - Section D'!F$50:F$261,MATCH('Print View'!$AV171,'Coverage Indicators - Section D'!$I$50:$I$261,0))&lt;&gt;0,INDEX('Coverage Indicators - Section D'!F$50:F$261,MATCH('Print View'!$AV171,'Coverage Indicators - Section D'!$I$50:$I$261,0)),""),"")</f>
        <v/>
      </c>
      <c r="AA172" s="600"/>
      <c r="AB172" s="601"/>
      <c r="AC172" s="251" t="str">
        <f ca="1">IFERROR(IF(INDEX('Coverage Indicators - Section D'!F$50:F$261,MATCH('Print View'!$AW171,'Coverage Indicators - Section D'!$I$50:$I$261,0))&lt;&gt;0,INDEX('Coverage Indicators - Section D'!F$50:F$261,MATCH('Print View'!$AW171,'Coverage Indicators - Section D'!$I$50:$I$261,0)),""),"")</f>
        <v/>
      </c>
      <c r="AD172" s="600"/>
      <c r="AE172" s="601"/>
      <c r="AF172" s="251" t="str">
        <f ca="1">IFERROR(IF(INDEX('Coverage Indicators - Section D'!F$50:F$261,MATCH('Print View'!$AX171,'Coverage Indicators - Section D'!$I$50:$I$261,0))&lt;&gt;0,INDEX('Coverage Indicators - Section D'!F$50:F$261,MATCH('Print View'!$AX171,'Coverage Indicators - Section D'!$I$50:$I$261,0)),""),"")</f>
        <v/>
      </c>
      <c r="AG172" s="600"/>
      <c r="AH172" s="601"/>
      <c r="AI172" s="251" t="str">
        <f ca="1">IFERROR(IF(INDEX('Coverage Indicators - Section D'!F$50:F$261,MATCH('Print View'!$AY171,'Coverage Indicators - Section D'!$I$50:$I$261,0))&lt;&gt;0,INDEX('Coverage Indicators - Section D'!F$50:F$261,MATCH('Print View'!$AY171,'Coverage Indicators - Section D'!$I$50:$I$261,0)),""),"")</f>
        <v/>
      </c>
      <c r="AJ172" s="600"/>
      <c r="AK172" s="601"/>
      <c r="AL172" s="323"/>
      <c r="AM172" s="694"/>
      <c r="AN172" s="310"/>
      <c r="AO172" s="589"/>
      <c r="AP172" s="590"/>
      <c r="AQ172" s="590"/>
      <c r="AR172" s="610"/>
      <c r="AS172" s="608"/>
      <c r="AT172" s="608"/>
      <c r="AU172" s="608"/>
      <c r="AV172" s="608"/>
      <c r="AW172" s="608"/>
      <c r="AX172" s="608"/>
      <c r="AY172" s="608"/>
      <c r="AZ172" s="343"/>
      <c r="BA172" s="343"/>
    </row>
    <row r="173" spans="1:53" s="228" customFormat="1" ht="28.5" x14ac:dyDescent="0.25">
      <c r="A173" s="696">
        <v>28</v>
      </c>
      <c r="B173" s="603" t="str">
        <f>IFERROR(IF(INDEX('Coverage Indicators - Section D'!B$10:B$46,MATCH('Print View'!$A173,'Coverage Indicators - Section D'!$A$10:$A$46,0))&lt;&gt;0,INDEX('Coverage Indicators - Section D'!B$10:B$46,MATCH('Print View'!$A173,'Coverage Indicators - Section D'!$A$10:$A$46,0)),""),"")</f>
        <v/>
      </c>
      <c r="C173" s="603" t="str">
        <f>IFERROR(IF(INDEX('Coverage Indicators - Section D'!C$10:C$46,MATCH('Print View'!$A173,'Coverage Indicators - Section D'!$A$10:$A$46,0))&lt;&gt;0,INDEX('Coverage Indicators - Section D'!C$10:C$46,MATCH('Print View'!$A173,'Coverage Indicators - Section D'!$A$10:$A$46,0)),""),"")</f>
        <v/>
      </c>
      <c r="D173" s="603" t="str">
        <f>IFERROR(IF(INDEX('Coverage Indicators - Section D'!D$10:D$46,MATCH('Print View'!$A173,'Coverage Indicators - Section D'!$A$10:$A$46,0))&lt;&gt;0,INDEX('Coverage Indicators - Section D'!D$10:D$46,MATCH('Print View'!$A173,'Coverage Indicators - Section D'!$A$10:$A$46,0)),""),"")</f>
        <v/>
      </c>
      <c r="E173" s="273" t="str">
        <f>IFERROR(IF(INDEX('Coverage Indicators - Section D'!E$10:E$46,MATCH('Print View'!$A173,'Coverage Indicators - Section D'!$A$10:$A$46,0))&lt;&gt;0,INDEX('Coverage Indicators - Section D'!E$10:E$46,MATCH('Print View'!$A173,'Coverage Indicators - Section D'!$A$10:$A$46,0)),""),"")</f>
        <v/>
      </c>
      <c r="F173" s="602" t="str">
        <f>IFERROR(IF(INDEX('Coverage Indicators - Section D'!G$10:G$46,MATCH('Print View'!$A173,'Coverage Indicators - Section D'!$A$10:$A$46,0))&lt;&gt;0,INDEX('Coverage Indicators - Section D'!G$10:G$46,MATCH('Print View'!$A173,'Coverage Indicators - Section D'!$A$10:$A$46,0)),""),"")</f>
        <v/>
      </c>
      <c r="G173" s="602" t="str">
        <f>IFERROR(IF(INDEX('Coverage Indicators - Section D'!H$10:H$46,MATCH('Print View'!$A173,'Coverage Indicators - Section D'!$A$10:$A$46,0))&lt;&gt;0,INDEX('Coverage Indicators - Section D'!H$10:H$46,MATCH('Print View'!$A173,'Coverage Indicators - Section D'!$A$10:$A$46,0)),""),"")</f>
        <v/>
      </c>
      <c r="H173" s="603" t="str">
        <f>IFERROR(IF(INDEX('Coverage Indicators - Section D'!P$10:P$46,MATCH('Print View'!$A173,'Coverage Indicators - Section D'!$A$10:$A$46,0))&lt;&gt;0,INDEX('Coverage Indicators - Section D'!P$10:P$46,MATCH('Print View'!$A173,'Coverage Indicators - Section D'!$A$10:$A$46,0)),""),"")</f>
        <v/>
      </c>
      <c r="I173" s="603" t="str">
        <f>IFERROR(IF(INDEX('Coverage Indicators - Section D'!Q$10:Q$46,MATCH('Print View'!$A173,'Coverage Indicators - Section D'!$A$10:$A$46,0))&lt;&gt;0,INDEX('Coverage Indicators - Section D'!Q$10:Q$46,MATCH('Print View'!$A173,'Coverage Indicators - Section D'!$A$10:$A$46,0)),""),"")</f>
        <v/>
      </c>
      <c r="J173" s="603" t="str">
        <f>IFERROR(IF(INDEX('Coverage Indicators - Section D'!R$10:R$46,MATCH('Print View'!$A173,'Coverage Indicators - Section D'!$A$10:$A$46,0))&lt;&gt;0,INDEX('Coverage Indicators - Section D'!R$10:R$46,MATCH('Print View'!$A173,'Coverage Indicators - Section D'!$A$10:$A$46,0)),""),"")</f>
        <v/>
      </c>
      <c r="K173" s="603" t="str">
        <f>IFERROR(IF(INDEX('Coverage Indicators - Section D'!S$10:S$46,MATCH('Print View'!$A173,'Coverage Indicators - Section D'!$A$10:$A$46,0))&lt;&gt;0,INDEX('Coverage Indicators - Section D'!S$10:S$46,MATCH('Print View'!$A173,'Coverage Indicators - Section D'!$A$10:$A$46,0)),""),"")</f>
        <v/>
      </c>
      <c r="L173" s="273" t="str">
        <f>IFERROR(IF(INDEX('Coverage Indicators - Section D'!T$10:T$46,MATCH('Print View'!$A173,'Coverage Indicators - Section D'!$A$10:$A$46,0))&lt;&gt;0,INDEX('Coverage Indicators - Section D'!T$10:T$46,MATCH('Print View'!$A173,'Coverage Indicators - Section D'!$A$10:$A$46,0)),""),"")</f>
        <v/>
      </c>
      <c r="M173" s="603" t="str">
        <f>IFERROR(IF(INDEX('Coverage Indicators - Section D'!V$10:V$46,MATCH('Print View'!$A173,'Coverage Indicators - Section D'!$A$10:$A$46,0))&lt;&gt;0,INDEX('Coverage Indicators - Section D'!V$10:V$46,MATCH('Print View'!$A173,'Coverage Indicators - Section D'!$A$10:$A$46,0)),""),"")</f>
        <v/>
      </c>
      <c r="N173" s="273" t="str">
        <f ca="1">IFERROR(IF(INDEX('Coverage Indicators - Section D'!E$50:E$261,MATCH('Print View'!$AR173,'Coverage Indicators - Section D'!$I$50:$I$261,0))&lt;&gt;0,INDEX('Coverage Indicators - Section D'!E$50:E$261,MATCH('Print View'!$AR173,'Coverage Indicators - Section D'!$I$50:$I$261,0)),""),"")</f>
        <v/>
      </c>
      <c r="O173" s="602" t="str">
        <f ca="1">IFERROR(IF(INDEX('Coverage Indicators - Section D'!G$50:G$261,MATCH('Print View'!$AR173,'Coverage Indicators - Section D'!$I$50:$I$261,0))&lt;&gt;0,INDEX('Coverage Indicators - Section D'!G$50:G$261,MATCH('Print View'!$AR173,'Coverage Indicators - Section D'!$I$50:$I$261,0)),""),"")</f>
        <v/>
      </c>
      <c r="P173" s="603" t="str">
        <f ca="1">IFERROR(IF(INDEX('Coverage Indicators - Section D'!H$50:H$261,MATCH('Print View'!$AR173,'Coverage Indicators - Section D'!$I$50:$I$261,0))&lt;&gt;0,INDEX('Coverage Indicators - Section D'!H$50:H$261,MATCH('Print View'!$AR173,'Coverage Indicators - Section D'!$I$50:$I$261,0)),""),"")</f>
        <v/>
      </c>
      <c r="Q173" s="273" t="str">
        <f ca="1">IFERROR(IF(INDEX('Coverage Indicators - Section D'!E$50:E$261,MATCH('Print View'!$AS173,'Coverage Indicators - Section D'!$I$50:$I$261,0))&lt;&gt;0,INDEX('Coverage Indicators - Section D'!E$50:E$261,MATCH('Print View'!$AS173,'Coverage Indicators - Section D'!$I$50:$I$261,0)),""),"")</f>
        <v/>
      </c>
      <c r="R173" s="602" t="str">
        <f ca="1">IFERROR(IF(INDEX('Coverage Indicators - Section D'!G$50:G$261,MATCH('Print View'!$AS173,'Coverage Indicators - Section D'!$I$50:$I$261,0))&lt;&gt;0,INDEX('Coverage Indicators - Section D'!G$50:G$261,MATCH('Print View'!$AS173,'Coverage Indicators - Section D'!$I$50:$I$261,0)),""),"")</f>
        <v/>
      </c>
      <c r="S173" s="603" t="str">
        <f ca="1">IFERROR(IF(INDEX('Coverage Indicators - Section D'!H$50:H$261,MATCH('Print View'!$AS173,'Coverage Indicators - Section D'!$I$50:$I$261,0))&lt;&gt;0,INDEX('Coverage Indicators - Section D'!H$50:H$261,MATCH('Print View'!$AS173,'Coverage Indicators - Section D'!$I$50:$I$261,0)),""),"")</f>
        <v/>
      </c>
      <c r="T173" s="273" t="str">
        <f ca="1">IFERROR(IF(INDEX('Coverage Indicators - Section D'!E$50:E$261,MATCH('Print View'!$AT173,'Coverage Indicators - Section D'!$I$50:$I$261,0))&lt;&gt;0,INDEX('Coverage Indicators - Section D'!E$50:E$261,MATCH('Print View'!$AT173,'Coverage Indicators - Section D'!$I$50:$I$261,0)),""),"")</f>
        <v/>
      </c>
      <c r="U173" s="602" t="str">
        <f ca="1">IFERROR(IF(INDEX('Coverage Indicators - Section D'!G$50:G$261,MATCH('Print View'!$AT173,'Coverage Indicators - Section D'!$I$50:$I$261,0))&lt;&gt;0,INDEX('Coverage Indicators - Section D'!G$50:G$261,MATCH('Print View'!$AT173,'Coverage Indicators - Section D'!$I$50:$I$261,0)),""),"")</f>
        <v/>
      </c>
      <c r="V173" s="603" t="str">
        <f ca="1">IFERROR(IF(INDEX('Coverage Indicators - Section D'!H$50:H$261,MATCH('Print View'!$AT173,'Coverage Indicators - Section D'!$I$50:$I$261,0))&lt;&gt;0,INDEX('Coverage Indicators - Section D'!H$50:H$261,MATCH('Print View'!$AT173,'Coverage Indicators - Section D'!$I$50:$I$261,0)),""),"")</f>
        <v/>
      </c>
      <c r="W173" s="273" t="str">
        <f ca="1">IFERROR(IF(INDEX('Coverage Indicators - Section D'!E$50:E$261,MATCH('Print View'!$AU173,'Coverage Indicators - Section D'!$I$50:$I$261,0))&lt;&gt;0,INDEX('Coverage Indicators - Section D'!E$50:E$261,MATCH('Print View'!$AU173,'Coverage Indicators - Section D'!$I$50:$I$261,0)),""),"")</f>
        <v/>
      </c>
      <c r="X173" s="602" t="str">
        <f ca="1">IFERROR(IF(INDEX('Coverage Indicators - Section D'!G$50:G$261,MATCH('Print View'!$AU173,'Coverage Indicators - Section D'!$I$50:$I$261,0))&lt;&gt;0,INDEX('Coverage Indicators - Section D'!G$50:G$261,MATCH('Print View'!$AU173,'Coverage Indicators - Section D'!$I$50:$I$261,0)),""),"")</f>
        <v/>
      </c>
      <c r="Y173" s="603" t="str">
        <f ca="1">IFERROR(IF(INDEX('Coverage Indicators - Section D'!H$50:H$261,MATCH('Print View'!$AU173,'Coverage Indicators - Section D'!$I$50:$I$261,0))&lt;&gt;0,INDEX('Coverage Indicators - Section D'!H$50:H$261,MATCH('Print View'!$AU173,'Coverage Indicators - Section D'!$I$50:$I$261,0)),""),"")</f>
        <v/>
      </c>
      <c r="Z173" s="273" t="str">
        <f ca="1">IFERROR(IF(INDEX('Coverage Indicators - Section D'!E$50:E$261,MATCH('Print View'!$AV173,'Coverage Indicators - Section D'!$I$50:$I$261,0))&lt;&gt;0,INDEX('Coverage Indicators - Section D'!E$50:E$261,MATCH('Print View'!$AV173,'Coverage Indicators - Section D'!$I$50:$I$261,0)),""),"")</f>
        <v/>
      </c>
      <c r="AA173" s="602" t="str">
        <f ca="1">IFERROR(IF(INDEX('Coverage Indicators - Section D'!G$50:G$261,MATCH('Print View'!$AV173,'Coverage Indicators - Section D'!$I$50:$I$261,0))&lt;&gt;0,INDEX('Coverage Indicators - Section D'!G$50:G$261,MATCH('Print View'!$AV173,'Coverage Indicators - Section D'!$I$50:$I$261,0)),""),"")</f>
        <v/>
      </c>
      <c r="AB173" s="603" t="str">
        <f ca="1">IFERROR(IF(INDEX('Coverage Indicators - Section D'!H$50:H$261,MATCH('Print View'!$AV173,'Coverage Indicators - Section D'!$I$50:$I$261,0))&lt;&gt;0,INDEX('Coverage Indicators - Section D'!H$50:H$261,MATCH('Print View'!$AV173,'Coverage Indicators - Section D'!$I$50:$I$261,0)),""),"")</f>
        <v/>
      </c>
      <c r="AC173" s="273" t="str">
        <f ca="1">IFERROR(IF(INDEX('Coverage Indicators - Section D'!E$50:E$261,MATCH('Print View'!$AW173,'Coverage Indicators - Section D'!$I$50:$I$261,0))&lt;&gt;0,INDEX('Coverage Indicators - Section D'!E$50:E$261,MATCH('Print View'!$AW173,'Coverage Indicators - Section D'!$I$50:$I$261,0)),""),"")</f>
        <v/>
      </c>
      <c r="AD173" s="602" t="str">
        <f ca="1">IFERROR(IF(INDEX('Coverage Indicators - Section D'!G$50:G$261,MATCH('Print View'!$AW173,'Coverage Indicators - Section D'!$I$50:$I$261,0))&lt;&gt;0,INDEX('Coverage Indicators - Section D'!G$50:G$261,MATCH('Print View'!$AW173,'Coverage Indicators - Section D'!$I$50:$I$261,0)),""),"")</f>
        <v/>
      </c>
      <c r="AE173" s="603" t="str">
        <f ca="1">IFERROR(IF(INDEX('Coverage Indicators - Section D'!H$50:H$261,MATCH('Print View'!$AW173,'Coverage Indicators - Section D'!$I$50:$I$261,0))&lt;&gt;0,INDEX('Coverage Indicators - Section D'!H$50:H$261,MATCH('Print View'!$AW173,'Coverage Indicators - Section D'!$I$50:$I$261,0)),""),"")</f>
        <v/>
      </c>
      <c r="AF173" s="273" t="str">
        <f ca="1">IFERROR(IF(INDEX('Coverage Indicators - Section D'!E$50:E$261,MATCH('Print View'!$AX173,'Coverage Indicators - Section D'!$I$50:$I$261,0))&lt;&gt;0,INDEX('Coverage Indicators - Section D'!E$50:E$261,MATCH('Print View'!$AX173,'Coverage Indicators - Section D'!$I$50:$I$261,0)),""),"")</f>
        <v/>
      </c>
      <c r="AG173" s="602" t="str">
        <f ca="1">IFERROR(IF(INDEX('Coverage Indicators - Section D'!G$50:G$261,MATCH('Print View'!$AX173,'Coverage Indicators - Section D'!$I$50:$I$261,0))&lt;&gt;0,INDEX('Coverage Indicators - Section D'!G$50:G$261,MATCH('Print View'!$AX173,'Coverage Indicators - Section D'!$I$50:$I$261,0)),""),"")</f>
        <v/>
      </c>
      <c r="AH173" s="603" t="str">
        <f ca="1">IFERROR(IF(INDEX('Coverage Indicators - Section D'!H$50:H$261,MATCH('Print View'!$AX173,'Coverage Indicators - Section D'!$I$50:$I$261,0))&lt;&gt;0,INDEX('Coverage Indicators - Section D'!H$50:H$261,MATCH('Print View'!$AX173,'Coverage Indicators - Section D'!$I$50:$I$261,0)),""),"")</f>
        <v/>
      </c>
      <c r="AI173" s="273" t="str">
        <f ca="1">IFERROR(IF(INDEX('Coverage Indicators - Section D'!E$50:E$261,MATCH('Print View'!$AY173,'Coverage Indicators - Section D'!$I$50:$I$261,0))&lt;&gt;0,INDEX('Coverage Indicators - Section D'!E$50:E$261,MATCH('Print View'!$AY173,'Coverage Indicators - Section D'!$I$50:$I$261,0)),""),"")</f>
        <v/>
      </c>
      <c r="AJ173" s="602" t="str">
        <f ca="1">IFERROR(IF(INDEX('Coverage Indicators - Section D'!G$50:G$261,MATCH('Print View'!$AY173,'Coverage Indicators - Section D'!$I$50:$I$261,0))&lt;&gt;0,INDEX('Coverage Indicators - Section D'!G$50:G$261,MATCH('Print View'!$AY173,'Coverage Indicators - Section D'!$I$50:$I$261,0)),""),"")</f>
        <v/>
      </c>
      <c r="AK173" s="603" t="str">
        <f ca="1">IFERROR(IF(INDEX('Coverage Indicators - Section D'!H$50:H$261,MATCH('Print View'!$AY173,'Coverage Indicators - Section D'!$I$50:$I$261,0))&lt;&gt;0,INDEX('Coverage Indicators - Section D'!H$50:H$261,MATCH('Print View'!$AY173,'Coverage Indicators - Section D'!$I$50:$I$261,0)),""),"")</f>
        <v/>
      </c>
      <c r="AL173" s="323"/>
      <c r="AM173" s="695" t="str">
        <f>IFERROR(IF(INDEX('Coverage Indicators - Section D'!W$10:W$46,MATCH('Print View'!$A173,'Coverage Indicators - Section D'!$A$10:$A$46,0))&lt;&gt;0,INDEX('Coverage Indicators - Section D'!W$10:W$46,MATCH('Print View'!$A173,'Coverage Indicators - Section D'!$A$10:$A$46,0)),""),"")</f>
        <v/>
      </c>
      <c r="AN173" s="310"/>
      <c r="AO173" s="587"/>
      <c r="AP173" s="588"/>
      <c r="AQ173" s="588"/>
      <c r="AR173" s="610" t="str">
        <f t="shared" ref="AR173" ca="1" si="348">CONCATENATE($A173,N$117)</f>
        <v>281-Jul-18 to 31-Dec-18</v>
      </c>
      <c r="AS173" s="608" t="str">
        <f t="shared" ref="AS173" ca="1" si="349">CONCATENATE($A173,Q$117)</f>
        <v>281-Jan-19 to 30-Jun-19</v>
      </c>
      <c r="AT173" s="608" t="str">
        <f t="shared" ref="AT173" ca="1" si="350">CONCATENATE($A173,T$117)</f>
        <v>281-Jul-19 to 31-Dec-19</v>
      </c>
      <c r="AU173" s="608" t="str">
        <f t="shared" ref="AU173" ca="1" si="351">CONCATENATE($A173,W$117)</f>
        <v>281-Jan-20 to 30-Jun-20</v>
      </c>
      <c r="AV173" s="608" t="str">
        <f t="shared" ref="AV173" ca="1" si="352">CONCATENATE($A173,Z$117)</f>
        <v>281-Jul-20 to 31-Dec-20</v>
      </c>
      <c r="AW173" s="608" t="str">
        <f t="shared" ref="AW173" ca="1" si="353">CONCATENATE($A173,AC$117)</f>
        <v>281-Jan-21 to 30-Jun-21</v>
      </c>
      <c r="AX173" s="608" t="str">
        <f t="shared" ref="AX173" si="354">CONCATENATE($A173,AF$117)</f>
        <v xml:space="preserve">28 to </v>
      </c>
      <c r="AY173" s="608" t="str">
        <f t="shared" ref="AY173" si="355">CONCATENATE($A173,AI$117)</f>
        <v xml:space="preserve">28 to </v>
      </c>
      <c r="AZ173" s="343"/>
      <c r="BA173" s="343"/>
    </row>
    <row r="174" spans="1:53" s="228" customFormat="1" ht="28.5" x14ac:dyDescent="0.25">
      <c r="A174" s="696"/>
      <c r="B174" s="603"/>
      <c r="C174" s="603"/>
      <c r="D174" s="603"/>
      <c r="E174" s="274" t="str">
        <f>IFERROR(IF(INDEX('Coverage Indicators - Section D'!F$10:F$46,MATCH('Print View'!$A173,'Coverage Indicators - Section D'!$A$10:$A$46,0))&lt;&gt;0,INDEX('Coverage Indicators - Section D'!F$10:F$46,MATCH('Print View'!$A173,'Coverage Indicators - Section D'!$A$10:$A$46,0)),""),"")</f>
        <v/>
      </c>
      <c r="F174" s="602"/>
      <c r="G174" s="602"/>
      <c r="H174" s="603"/>
      <c r="I174" s="603"/>
      <c r="J174" s="603"/>
      <c r="K174" s="603"/>
      <c r="L174" s="274" t="str">
        <f>IFERROR(IF(INDEX('Coverage Indicators - Section D'!U$10:U$46,MATCH('Print View'!$A173,'Coverage Indicators - Section D'!$A$10:$A$46,0))&lt;&gt;0,INDEX('Coverage Indicators - Section D'!U$10:U$46,MATCH('Print View'!$A173,'Coverage Indicators - Section D'!$A$10:$A$46,0)),""),"")</f>
        <v/>
      </c>
      <c r="M174" s="603"/>
      <c r="N174" s="274" t="str">
        <f ca="1">IFERROR(IF(INDEX('Coverage Indicators - Section D'!F$50:F$261,MATCH('Print View'!$AR173,'Coverage Indicators - Section D'!$I$50:$I$261,0))&lt;&gt;0,INDEX('Coverage Indicators - Section D'!F$50:F$261,MATCH('Print View'!$AR173,'Coverage Indicators - Section D'!$I$50:$I$261,0)),""),"")</f>
        <v/>
      </c>
      <c r="O174" s="602"/>
      <c r="P174" s="603"/>
      <c r="Q174" s="274" t="str">
        <f ca="1">IFERROR(IF(INDEX('Coverage Indicators - Section D'!F$50:F$261,MATCH('Print View'!$AS173,'Coverage Indicators - Section D'!$I$50:$I$261,0))&lt;&gt;0,INDEX('Coverage Indicators - Section D'!F$50:F$261,MATCH('Print View'!$AS173,'Coverage Indicators - Section D'!$I$50:$I$261,0)),""),"")</f>
        <v/>
      </c>
      <c r="R174" s="602"/>
      <c r="S174" s="603"/>
      <c r="T174" s="274" t="str">
        <f ca="1">IFERROR(IF(INDEX('Coverage Indicators - Section D'!F$50:F$261,MATCH('Print View'!$AT173,'Coverage Indicators - Section D'!$I$50:$I$261,0))&lt;&gt;0,INDEX('Coverage Indicators - Section D'!F$50:F$261,MATCH('Print View'!$AT173,'Coverage Indicators - Section D'!$I$50:$I$261,0)),""),"")</f>
        <v/>
      </c>
      <c r="U174" s="602"/>
      <c r="V174" s="603"/>
      <c r="W174" s="274" t="str">
        <f ca="1">IFERROR(IF(INDEX('Coverage Indicators - Section D'!F$50:F$261,MATCH('Print View'!$AU173,'Coverage Indicators - Section D'!$I$50:$I$261,0))&lt;&gt;0,INDEX('Coverage Indicators - Section D'!F$50:F$261,MATCH('Print View'!$AU173,'Coverage Indicators - Section D'!$I$50:$I$261,0)),""),"")</f>
        <v/>
      </c>
      <c r="X174" s="602"/>
      <c r="Y174" s="603"/>
      <c r="Z174" s="274" t="str">
        <f ca="1">IFERROR(IF(INDEX('Coverage Indicators - Section D'!F$50:F$261,MATCH('Print View'!$AV173,'Coverage Indicators - Section D'!$I$50:$I$261,0))&lt;&gt;0,INDEX('Coverage Indicators - Section D'!F$50:F$261,MATCH('Print View'!$AV173,'Coverage Indicators - Section D'!$I$50:$I$261,0)),""),"")</f>
        <v/>
      </c>
      <c r="AA174" s="602"/>
      <c r="AB174" s="603"/>
      <c r="AC174" s="274" t="str">
        <f ca="1">IFERROR(IF(INDEX('Coverage Indicators - Section D'!F$50:F$261,MATCH('Print View'!$AW173,'Coverage Indicators - Section D'!$I$50:$I$261,0))&lt;&gt;0,INDEX('Coverage Indicators - Section D'!F$50:F$261,MATCH('Print View'!$AW173,'Coverage Indicators - Section D'!$I$50:$I$261,0)),""),"")</f>
        <v/>
      </c>
      <c r="AD174" s="602"/>
      <c r="AE174" s="603"/>
      <c r="AF174" s="274" t="str">
        <f ca="1">IFERROR(IF(INDEX('Coverage Indicators - Section D'!F$50:F$261,MATCH('Print View'!$AX173,'Coverage Indicators - Section D'!$I$50:$I$261,0))&lt;&gt;0,INDEX('Coverage Indicators - Section D'!F$50:F$261,MATCH('Print View'!$AX173,'Coverage Indicators - Section D'!$I$50:$I$261,0)),""),"")</f>
        <v/>
      </c>
      <c r="AG174" s="602"/>
      <c r="AH174" s="603"/>
      <c r="AI174" s="274" t="str">
        <f ca="1">IFERROR(IF(INDEX('Coverage Indicators - Section D'!F$50:F$261,MATCH('Print View'!$AY173,'Coverage Indicators - Section D'!$I$50:$I$261,0))&lt;&gt;0,INDEX('Coverage Indicators - Section D'!F$50:F$261,MATCH('Print View'!$AY173,'Coverage Indicators - Section D'!$I$50:$I$261,0)),""),"")</f>
        <v/>
      </c>
      <c r="AJ174" s="602"/>
      <c r="AK174" s="603"/>
      <c r="AL174" s="323"/>
      <c r="AM174" s="695"/>
      <c r="AN174" s="310"/>
      <c r="AO174" s="587"/>
      <c r="AP174" s="588"/>
      <c r="AQ174" s="588"/>
      <c r="AR174" s="610"/>
      <c r="AS174" s="608"/>
      <c r="AT174" s="608"/>
      <c r="AU174" s="608"/>
      <c r="AV174" s="608"/>
      <c r="AW174" s="608"/>
      <c r="AX174" s="608"/>
      <c r="AY174" s="608"/>
      <c r="AZ174" s="343"/>
      <c r="BA174" s="343"/>
    </row>
    <row r="175" spans="1:53" s="228" customFormat="1" ht="28.5" x14ac:dyDescent="0.25">
      <c r="A175" s="693">
        <v>29</v>
      </c>
      <c r="B175" s="601" t="str">
        <f>IFERROR(IF(INDEX('Coverage Indicators - Section D'!B$10:B$46,MATCH('Print View'!$A175,'Coverage Indicators - Section D'!$A$10:$A$46,0))&lt;&gt;0,INDEX('Coverage Indicators - Section D'!B$10:B$46,MATCH('Print View'!$A175,'Coverage Indicators - Section D'!$A$10:$A$46,0)),""),"")</f>
        <v/>
      </c>
      <c r="C175" s="601" t="str">
        <f>IFERROR(IF(INDEX('Coverage Indicators - Section D'!C$10:C$46,MATCH('Print View'!$A175,'Coverage Indicators - Section D'!$A$10:$A$46,0))&lt;&gt;0,INDEX('Coverage Indicators - Section D'!C$10:C$46,MATCH('Print View'!$A175,'Coverage Indicators - Section D'!$A$10:$A$46,0)),""),"")</f>
        <v/>
      </c>
      <c r="D175" s="601" t="str">
        <f>IFERROR(IF(INDEX('Coverage Indicators - Section D'!D$10:D$46,MATCH('Print View'!$A175,'Coverage Indicators - Section D'!$A$10:$A$46,0))&lt;&gt;0,INDEX('Coverage Indicators - Section D'!D$10:D$46,MATCH('Print View'!$A175,'Coverage Indicators - Section D'!$A$10:$A$46,0)),""),"")</f>
        <v/>
      </c>
      <c r="E175" s="252" t="str">
        <f>IFERROR(IF(INDEX('Coverage Indicators - Section D'!E$10:E$46,MATCH('Print View'!$A175,'Coverage Indicators - Section D'!$A$10:$A$46,0))&lt;&gt;0,INDEX('Coverage Indicators - Section D'!E$10:E$46,MATCH('Print View'!$A175,'Coverage Indicators - Section D'!$A$10:$A$46,0)),""),"")</f>
        <v/>
      </c>
      <c r="F175" s="600" t="str">
        <f>IFERROR(IF(INDEX('Coverage Indicators - Section D'!G$10:G$46,MATCH('Print View'!$A175,'Coverage Indicators - Section D'!$A$10:$A$46,0))&lt;&gt;0,INDEX('Coverage Indicators - Section D'!G$10:G$46,MATCH('Print View'!$A175,'Coverage Indicators - Section D'!$A$10:$A$46,0)),""),"")</f>
        <v/>
      </c>
      <c r="G175" s="600" t="str">
        <f>IFERROR(IF(INDEX('Coverage Indicators - Section D'!H$10:H$46,MATCH('Print View'!$A175,'Coverage Indicators - Section D'!$A$10:$A$46,0))&lt;&gt;0,INDEX('Coverage Indicators - Section D'!H$10:H$46,MATCH('Print View'!$A175,'Coverage Indicators - Section D'!$A$10:$A$46,0)),""),"")</f>
        <v/>
      </c>
      <c r="H175" s="601" t="str">
        <f>IFERROR(IF(INDEX('Coverage Indicators - Section D'!P$10:P$46,MATCH('Print View'!$A175,'Coverage Indicators - Section D'!$A$10:$A$46,0))&lt;&gt;0,INDEX('Coverage Indicators - Section D'!P$10:P$46,MATCH('Print View'!$A175,'Coverage Indicators - Section D'!$A$10:$A$46,0)),""),"")</f>
        <v/>
      </c>
      <c r="I175" s="601" t="str">
        <f>IFERROR(IF(INDEX('Coverage Indicators - Section D'!Q$10:Q$46,MATCH('Print View'!$A175,'Coverage Indicators - Section D'!$A$10:$A$46,0))&lt;&gt;0,INDEX('Coverage Indicators - Section D'!Q$10:Q$46,MATCH('Print View'!$A175,'Coverage Indicators - Section D'!$A$10:$A$46,0)),""),"")</f>
        <v/>
      </c>
      <c r="J175" s="601" t="str">
        <f>IFERROR(IF(INDEX('Coverage Indicators - Section D'!R$10:R$46,MATCH('Print View'!$A175,'Coverage Indicators - Section D'!$A$10:$A$46,0))&lt;&gt;0,INDEX('Coverage Indicators - Section D'!R$10:R$46,MATCH('Print View'!$A175,'Coverage Indicators - Section D'!$A$10:$A$46,0)),""),"")</f>
        <v/>
      </c>
      <c r="K175" s="601" t="str">
        <f>IFERROR(IF(INDEX('Coverage Indicators - Section D'!S$10:S$46,MATCH('Print View'!$A175,'Coverage Indicators - Section D'!$A$10:$A$46,0))&lt;&gt;0,INDEX('Coverage Indicators - Section D'!S$10:S$46,MATCH('Print View'!$A175,'Coverage Indicators - Section D'!$A$10:$A$46,0)),""),"")</f>
        <v/>
      </c>
      <c r="L175" s="252" t="str">
        <f>IFERROR(IF(INDEX('Coverage Indicators - Section D'!T$10:T$46,MATCH('Print View'!$A175,'Coverage Indicators - Section D'!$A$10:$A$46,0))&lt;&gt;0,INDEX('Coverage Indicators - Section D'!T$10:T$46,MATCH('Print View'!$A175,'Coverage Indicators - Section D'!$A$10:$A$46,0)),""),"")</f>
        <v/>
      </c>
      <c r="M175" s="601" t="str">
        <f>IFERROR(IF(INDEX('Coverage Indicators - Section D'!V$10:V$46,MATCH('Print View'!$A175,'Coverage Indicators - Section D'!$A$10:$A$46,0))&lt;&gt;0,INDEX('Coverage Indicators - Section D'!V$10:V$46,MATCH('Print View'!$A175,'Coverage Indicators - Section D'!$A$10:$A$46,0)),""),"")</f>
        <v/>
      </c>
      <c r="N175" s="252" t="str">
        <f ca="1">IFERROR(IF(INDEX('Coverage Indicators - Section D'!E$50:E$261,MATCH('Print View'!$AR175,'Coverage Indicators - Section D'!$I$50:$I$261,0))&lt;&gt;0,INDEX('Coverage Indicators - Section D'!E$50:E$261,MATCH('Print View'!$AR175,'Coverage Indicators - Section D'!$I$50:$I$261,0)),""),"")</f>
        <v/>
      </c>
      <c r="O175" s="600" t="str">
        <f ca="1">IFERROR(IF(INDEX('Coverage Indicators - Section D'!G$50:G$261,MATCH('Print View'!$AR175,'Coverage Indicators - Section D'!$I$50:$I$261,0))&lt;&gt;0,INDEX('Coverage Indicators - Section D'!G$50:G$261,MATCH('Print View'!$AR175,'Coverage Indicators - Section D'!$I$50:$I$261,0)),""),"")</f>
        <v/>
      </c>
      <c r="P175" s="601" t="str">
        <f ca="1">IFERROR(IF(INDEX('Coverage Indicators - Section D'!H$50:H$261,MATCH('Print View'!$AR175,'Coverage Indicators - Section D'!$I$50:$I$261,0))&lt;&gt;0,INDEX('Coverage Indicators - Section D'!H$50:H$261,MATCH('Print View'!$AR175,'Coverage Indicators - Section D'!$I$50:$I$261,0)),""),"")</f>
        <v/>
      </c>
      <c r="Q175" s="252" t="str">
        <f ca="1">IFERROR(IF(INDEX('Coverage Indicators - Section D'!E$50:E$261,MATCH('Print View'!$AS175,'Coverage Indicators - Section D'!$I$50:$I$261,0))&lt;&gt;0,INDEX('Coverage Indicators - Section D'!E$50:E$261,MATCH('Print View'!$AS175,'Coverage Indicators - Section D'!$I$50:$I$261,0)),""),"")</f>
        <v/>
      </c>
      <c r="R175" s="600" t="str">
        <f ca="1">IFERROR(IF(INDEX('Coverage Indicators - Section D'!G$50:G$261,MATCH('Print View'!$AS175,'Coverage Indicators - Section D'!$I$50:$I$261,0))&lt;&gt;0,INDEX('Coverage Indicators - Section D'!G$50:G$261,MATCH('Print View'!$AS175,'Coverage Indicators - Section D'!$I$50:$I$261,0)),""),"")</f>
        <v/>
      </c>
      <c r="S175" s="601" t="str">
        <f ca="1">IFERROR(IF(INDEX('Coverage Indicators - Section D'!H$50:H$261,MATCH('Print View'!$AS175,'Coverage Indicators - Section D'!$I$50:$I$261,0))&lt;&gt;0,INDEX('Coverage Indicators - Section D'!H$50:H$261,MATCH('Print View'!$AS175,'Coverage Indicators - Section D'!$I$50:$I$261,0)),""),"")</f>
        <v/>
      </c>
      <c r="T175" s="252" t="str">
        <f ca="1">IFERROR(IF(INDEX('Coverage Indicators - Section D'!E$50:E$261,MATCH('Print View'!$AT175,'Coverage Indicators - Section D'!$I$50:$I$261,0))&lt;&gt;0,INDEX('Coverage Indicators - Section D'!E$50:E$261,MATCH('Print View'!$AT175,'Coverage Indicators - Section D'!$I$50:$I$261,0)),""),"")</f>
        <v/>
      </c>
      <c r="U175" s="600" t="str">
        <f ca="1">IFERROR(IF(INDEX('Coverage Indicators - Section D'!G$50:G$261,MATCH('Print View'!$AT175,'Coverage Indicators - Section D'!$I$50:$I$261,0))&lt;&gt;0,INDEX('Coverage Indicators - Section D'!G$50:G$261,MATCH('Print View'!$AT175,'Coverage Indicators - Section D'!$I$50:$I$261,0)),""),"")</f>
        <v/>
      </c>
      <c r="V175" s="601" t="str">
        <f ca="1">IFERROR(IF(INDEX('Coverage Indicators - Section D'!H$50:H$261,MATCH('Print View'!$AT175,'Coverage Indicators - Section D'!$I$50:$I$261,0))&lt;&gt;0,INDEX('Coverage Indicators - Section D'!H$50:H$261,MATCH('Print View'!$AT175,'Coverage Indicators - Section D'!$I$50:$I$261,0)),""),"")</f>
        <v/>
      </c>
      <c r="W175" s="252" t="str">
        <f ca="1">IFERROR(IF(INDEX('Coverage Indicators - Section D'!E$50:E$261,MATCH('Print View'!$AU175,'Coverage Indicators - Section D'!$I$50:$I$261,0))&lt;&gt;0,INDEX('Coverage Indicators - Section D'!E$50:E$261,MATCH('Print View'!$AU175,'Coverage Indicators - Section D'!$I$50:$I$261,0)),""),"")</f>
        <v/>
      </c>
      <c r="X175" s="600" t="str">
        <f ca="1">IFERROR(IF(INDEX('Coverage Indicators - Section D'!G$50:G$261,MATCH('Print View'!$AU175,'Coverage Indicators - Section D'!$I$50:$I$261,0))&lt;&gt;0,INDEX('Coverage Indicators - Section D'!G$50:G$261,MATCH('Print View'!$AU175,'Coverage Indicators - Section D'!$I$50:$I$261,0)),""),"")</f>
        <v/>
      </c>
      <c r="Y175" s="601" t="str">
        <f ca="1">IFERROR(IF(INDEX('Coverage Indicators - Section D'!H$50:H$261,MATCH('Print View'!$AU175,'Coverage Indicators - Section D'!$I$50:$I$261,0))&lt;&gt;0,INDEX('Coverage Indicators - Section D'!H$50:H$261,MATCH('Print View'!$AU175,'Coverage Indicators - Section D'!$I$50:$I$261,0)),""),"")</f>
        <v/>
      </c>
      <c r="Z175" s="252" t="str">
        <f ca="1">IFERROR(IF(INDEX('Coverage Indicators - Section D'!E$50:E$261,MATCH('Print View'!$AV175,'Coverage Indicators - Section D'!$I$50:$I$261,0))&lt;&gt;0,INDEX('Coverage Indicators - Section D'!E$50:E$261,MATCH('Print View'!$AV175,'Coverage Indicators - Section D'!$I$50:$I$261,0)),""),"")</f>
        <v/>
      </c>
      <c r="AA175" s="600" t="str">
        <f ca="1">IFERROR(IF(INDEX('Coverage Indicators - Section D'!G$50:G$261,MATCH('Print View'!$AV175,'Coverage Indicators - Section D'!$I$50:$I$261,0))&lt;&gt;0,INDEX('Coverage Indicators - Section D'!G$50:G$261,MATCH('Print View'!$AV175,'Coverage Indicators - Section D'!$I$50:$I$261,0)),""),"")</f>
        <v/>
      </c>
      <c r="AB175" s="601" t="str">
        <f ca="1">IFERROR(IF(INDEX('Coverage Indicators - Section D'!H$50:H$261,MATCH('Print View'!$AV175,'Coverage Indicators - Section D'!$I$50:$I$261,0))&lt;&gt;0,INDEX('Coverage Indicators - Section D'!H$50:H$261,MATCH('Print View'!$AV175,'Coverage Indicators - Section D'!$I$50:$I$261,0)),""),"")</f>
        <v/>
      </c>
      <c r="AC175" s="252" t="str">
        <f ca="1">IFERROR(IF(INDEX('Coverage Indicators - Section D'!E$50:E$261,MATCH('Print View'!$AW175,'Coverage Indicators - Section D'!$I$50:$I$261,0))&lt;&gt;0,INDEX('Coverage Indicators - Section D'!E$50:E$261,MATCH('Print View'!$AW175,'Coverage Indicators - Section D'!$I$50:$I$261,0)),""),"")</f>
        <v/>
      </c>
      <c r="AD175" s="600" t="str">
        <f ca="1">IFERROR(IF(INDEX('Coverage Indicators - Section D'!G$50:G$261,MATCH('Print View'!$AW175,'Coverage Indicators - Section D'!$I$50:$I$261,0))&lt;&gt;0,INDEX('Coverage Indicators - Section D'!G$50:G$261,MATCH('Print View'!$AW175,'Coverage Indicators - Section D'!$I$50:$I$261,0)),""),"")</f>
        <v/>
      </c>
      <c r="AE175" s="601" t="str">
        <f ca="1">IFERROR(IF(INDEX('Coverage Indicators - Section D'!H$50:H$261,MATCH('Print View'!$AW175,'Coverage Indicators - Section D'!$I$50:$I$261,0))&lt;&gt;0,INDEX('Coverage Indicators - Section D'!H$50:H$261,MATCH('Print View'!$AW175,'Coverage Indicators - Section D'!$I$50:$I$261,0)),""),"")</f>
        <v/>
      </c>
      <c r="AF175" s="252" t="str">
        <f ca="1">IFERROR(IF(INDEX('Coverage Indicators - Section D'!E$50:E$261,MATCH('Print View'!$AX175,'Coverage Indicators - Section D'!$I$50:$I$261,0))&lt;&gt;0,INDEX('Coverage Indicators - Section D'!E$50:E$261,MATCH('Print View'!$AX175,'Coverage Indicators - Section D'!$I$50:$I$261,0)),""),"")</f>
        <v/>
      </c>
      <c r="AG175" s="600" t="str">
        <f ca="1">IFERROR(IF(INDEX('Coverage Indicators - Section D'!G$50:G$261,MATCH('Print View'!$AX175,'Coverage Indicators - Section D'!$I$50:$I$261,0))&lt;&gt;0,INDEX('Coverage Indicators - Section D'!G$50:G$261,MATCH('Print View'!$AX175,'Coverage Indicators - Section D'!$I$50:$I$261,0)),""),"")</f>
        <v/>
      </c>
      <c r="AH175" s="601" t="str">
        <f ca="1">IFERROR(IF(INDEX('Coverage Indicators - Section D'!H$50:H$261,MATCH('Print View'!$AX175,'Coverage Indicators - Section D'!$I$50:$I$261,0))&lt;&gt;0,INDEX('Coverage Indicators - Section D'!H$50:H$261,MATCH('Print View'!$AX175,'Coverage Indicators - Section D'!$I$50:$I$261,0)),""),"")</f>
        <v/>
      </c>
      <c r="AI175" s="252" t="str">
        <f ca="1">IFERROR(IF(INDEX('Coverage Indicators - Section D'!E$50:E$261,MATCH('Print View'!$AY175,'Coverage Indicators - Section D'!$I$50:$I$261,0))&lt;&gt;0,INDEX('Coverage Indicators - Section D'!E$50:E$261,MATCH('Print View'!$AY175,'Coverage Indicators - Section D'!$I$50:$I$261,0)),""),"")</f>
        <v/>
      </c>
      <c r="AJ175" s="600" t="str">
        <f ca="1">IFERROR(IF(INDEX('Coverage Indicators - Section D'!G$50:G$261,MATCH('Print View'!$AY175,'Coverage Indicators - Section D'!$I$50:$I$261,0))&lt;&gt;0,INDEX('Coverage Indicators - Section D'!G$50:G$261,MATCH('Print View'!$AY175,'Coverage Indicators - Section D'!$I$50:$I$261,0)),""),"")</f>
        <v/>
      </c>
      <c r="AK175" s="601" t="str">
        <f ca="1">IFERROR(IF(INDEX('Coverage Indicators - Section D'!H$50:H$261,MATCH('Print View'!$AY175,'Coverage Indicators - Section D'!$I$50:$I$261,0))&lt;&gt;0,INDEX('Coverage Indicators - Section D'!H$50:H$261,MATCH('Print View'!$AY175,'Coverage Indicators - Section D'!$I$50:$I$261,0)),""),"")</f>
        <v/>
      </c>
      <c r="AL175" s="323"/>
      <c r="AM175" s="694" t="str">
        <f>IFERROR(IF(INDEX('Coverage Indicators - Section D'!W$10:W$46,MATCH('Print View'!$A175,'Coverage Indicators - Section D'!$A$10:$A$46,0))&lt;&gt;0,INDEX('Coverage Indicators - Section D'!W$10:W$46,MATCH('Print View'!$A175,'Coverage Indicators - Section D'!$A$10:$A$46,0)),""),"")</f>
        <v/>
      </c>
      <c r="AN175" s="310"/>
      <c r="AO175" s="589"/>
      <c r="AP175" s="590"/>
      <c r="AQ175" s="590"/>
      <c r="AR175" s="610" t="str">
        <f t="shared" ref="AR175" ca="1" si="356">CONCATENATE($A175,N$117)</f>
        <v>291-Jul-18 to 31-Dec-18</v>
      </c>
      <c r="AS175" s="608" t="str">
        <f t="shared" ref="AS175" ca="1" si="357">CONCATENATE($A175,Q$117)</f>
        <v>291-Jan-19 to 30-Jun-19</v>
      </c>
      <c r="AT175" s="608" t="str">
        <f t="shared" ref="AT175" ca="1" si="358">CONCATENATE($A175,T$117)</f>
        <v>291-Jul-19 to 31-Dec-19</v>
      </c>
      <c r="AU175" s="608" t="str">
        <f t="shared" ref="AU175" ca="1" si="359">CONCATENATE($A175,W$117)</f>
        <v>291-Jan-20 to 30-Jun-20</v>
      </c>
      <c r="AV175" s="608" t="str">
        <f t="shared" ref="AV175" ca="1" si="360">CONCATENATE($A175,Z$117)</f>
        <v>291-Jul-20 to 31-Dec-20</v>
      </c>
      <c r="AW175" s="608" t="str">
        <f t="shared" ref="AW175" ca="1" si="361">CONCATENATE($A175,AC$117)</f>
        <v>291-Jan-21 to 30-Jun-21</v>
      </c>
      <c r="AX175" s="608" t="str">
        <f t="shared" ref="AX175" si="362">CONCATENATE($A175,AF$117)</f>
        <v xml:space="preserve">29 to </v>
      </c>
      <c r="AY175" s="608" t="str">
        <f t="shared" ref="AY175" si="363">CONCATENATE($A175,AI$117)</f>
        <v xml:space="preserve">29 to </v>
      </c>
      <c r="AZ175" s="343"/>
      <c r="BA175" s="343"/>
    </row>
    <row r="176" spans="1:53" s="228" customFormat="1" ht="28.5" x14ac:dyDescent="0.25">
      <c r="A176" s="693"/>
      <c r="B176" s="601"/>
      <c r="C176" s="601"/>
      <c r="D176" s="601"/>
      <c r="E176" s="251" t="str">
        <f>IFERROR(IF(INDEX('Coverage Indicators - Section D'!F$10:F$46,MATCH('Print View'!$A175,'Coverage Indicators - Section D'!$A$10:$A$46,0))&lt;&gt;0,INDEX('Coverage Indicators - Section D'!F$10:F$46,MATCH('Print View'!$A175,'Coverage Indicators - Section D'!$A$10:$A$46,0)),""),"")</f>
        <v/>
      </c>
      <c r="F176" s="600"/>
      <c r="G176" s="600"/>
      <c r="H176" s="601"/>
      <c r="I176" s="601"/>
      <c r="J176" s="601"/>
      <c r="K176" s="601"/>
      <c r="L176" s="251" t="str">
        <f>IFERROR(IF(INDEX('Coverage Indicators - Section D'!U$10:U$46,MATCH('Print View'!$A175,'Coverage Indicators - Section D'!$A$10:$A$46,0))&lt;&gt;0,INDEX('Coverage Indicators - Section D'!U$10:U$46,MATCH('Print View'!$A175,'Coverage Indicators - Section D'!$A$10:$A$46,0)),""),"")</f>
        <v/>
      </c>
      <c r="M176" s="601"/>
      <c r="N176" s="251" t="str">
        <f ca="1">IFERROR(IF(INDEX('Coverage Indicators - Section D'!F$50:F$261,MATCH('Print View'!$AR175,'Coverage Indicators - Section D'!$I$50:$I$261,0))&lt;&gt;0,INDEX('Coverage Indicators - Section D'!F$50:F$261,MATCH('Print View'!$AR175,'Coverage Indicators - Section D'!$I$50:$I$261,0)),""),"")</f>
        <v/>
      </c>
      <c r="O176" s="600"/>
      <c r="P176" s="601"/>
      <c r="Q176" s="251" t="str">
        <f ca="1">IFERROR(IF(INDEX('Coverage Indicators - Section D'!F$50:F$261,MATCH('Print View'!$AS175,'Coverage Indicators - Section D'!$I$50:$I$261,0))&lt;&gt;0,INDEX('Coverage Indicators - Section D'!F$50:F$261,MATCH('Print View'!$AS175,'Coverage Indicators - Section D'!$I$50:$I$261,0)),""),"")</f>
        <v/>
      </c>
      <c r="R176" s="600"/>
      <c r="S176" s="601"/>
      <c r="T176" s="251" t="str">
        <f ca="1">IFERROR(IF(INDEX('Coverage Indicators - Section D'!F$50:F$261,MATCH('Print View'!$AT175,'Coverage Indicators - Section D'!$I$50:$I$261,0))&lt;&gt;0,INDEX('Coverage Indicators - Section D'!F$50:F$261,MATCH('Print View'!$AT175,'Coverage Indicators - Section D'!$I$50:$I$261,0)),""),"")</f>
        <v/>
      </c>
      <c r="U176" s="600"/>
      <c r="V176" s="601"/>
      <c r="W176" s="251" t="str">
        <f ca="1">IFERROR(IF(INDEX('Coverage Indicators - Section D'!F$50:F$261,MATCH('Print View'!$AU175,'Coverage Indicators - Section D'!$I$50:$I$261,0))&lt;&gt;0,INDEX('Coverage Indicators - Section D'!F$50:F$261,MATCH('Print View'!$AU175,'Coverage Indicators - Section D'!$I$50:$I$261,0)),""),"")</f>
        <v/>
      </c>
      <c r="X176" s="600"/>
      <c r="Y176" s="601"/>
      <c r="Z176" s="251" t="str">
        <f ca="1">IFERROR(IF(INDEX('Coverage Indicators - Section D'!F$50:F$261,MATCH('Print View'!$AV175,'Coverage Indicators - Section D'!$I$50:$I$261,0))&lt;&gt;0,INDEX('Coverage Indicators - Section D'!F$50:F$261,MATCH('Print View'!$AV175,'Coverage Indicators - Section D'!$I$50:$I$261,0)),""),"")</f>
        <v/>
      </c>
      <c r="AA176" s="600"/>
      <c r="AB176" s="601"/>
      <c r="AC176" s="251" t="str">
        <f ca="1">IFERROR(IF(INDEX('Coverage Indicators - Section D'!F$50:F$261,MATCH('Print View'!$AW175,'Coverage Indicators - Section D'!$I$50:$I$261,0))&lt;&gt;0,INDEX('Coverage Indicators - Section D'!F$50:F$261,MATCH('Print View'!$AW175,'Coverage Indicators - Section D'!$I$50:$I$261,0)),""),"")</f>
        <v/>
      </c>
      <c r="AD176" s="600"/>
      <c r="AE176" s="601"/>
      <c r="AF176" s="251" t="str">
        <f ca="1">IFERROR(IF(INDEX('Coverage Indicators - Section D'!F$50:F$261,MATCH('Print View'!$AX175,'Coverage Indicators - Section D'!$I$50:$I$261,0))&lt;&gt;0,INDEX('Coverage Indicators - Section D'!F$50:F$261,MATCH('Print View'!$AX175,'Coverage Indicators - Section D'!$I$50:$I$261,0)),""),"")</f>
        <v/>
      </c>
      <c r="AG176" s="600"/>
      <c r="AH176" s="601"/>
      <c r="AI176" s="251" t="str">
        <f ca="1">IFERROR(IF(INDEX('Coverage Indicators - Section D'!F$50:F$261,MATCH('Print View'!$AY175,'Coverage Indicators - Section D'!$I$50:$I$261,0))&lt;&gt;0,INDEX('Coverage Indicators - Section D'!F$50:F$261,MATCH('Print View'!$AY175,'Coverage Indicators - Section D'!$I$50:$I$261,0)),""),"")</f>
        <v/>
      </c>
      <c r="AJ176" s="600"/>
      <c r="AK176" s="601"/>
      <c r="AL176" s="323"/>
      <c r="AM176" s="694"/>
      <c r="AN176" s="310"/>
      <c r="AO176" s="589"/>
      <c r="AP176" s="590"/>
      <c r="AQ176" s="590"/>
      <c r="AR176" s="610"/>
      <c r="AS176" s="608"/>
      <c r="AT176" s="608"/>
      <c r="AU176" s="608"/>
      <c r="AV176" s="608"/>
      <c r="AW176" s="608"/>
      <c r="AX176" s="608"/>
      <c r="AY176" s="608"/>
      <c r="AZ176" s="343"/>
      <c r="BA176" s="343"/>
    </row>
    <row r="177" spans="1:53" s="228" customFormat="1" ht="28.5" x14ac:dyDescent="0.25">
      <c r="A177" s="696">
        <v>30</v>
      </c>
      <c r="B177" s="603" t="str">
        <f>IFERROR(IF(INDEX('Coverage Indicators - Section D'!B$10:B$46,MATCH('Print View'!$A177,'Coverage Indicators - Section D'!$A$10:$A$46,0))&lt;&gt;0,INDEX('Coverage Indicators - Section D'!B$10:B$46,MATCH('Print View'!$A177,'Coverage Indicators - Section D'!$A$10:$A$46,0)),""),"")</f>
        <v/>
      </c>
      <c r="C177" s="603" t="str">
        <f>IFERROR(IF(INDEX('Coverage Indicators - Section D'!C$10:C$46,MATCH('Print View'!$A177,'Coverage Indicators - Section D'!$A$10:$A$46,0))&lt;&gt;0,INDEX('Coverage Indicators - Section D'!C$10:C$46,MATCH('Print View'!$A177,'Coverage Indicators - Section D'!$A$10:$A$46,0)),""),"")</f>
        <v/>
      </c>
      <c r="D177" s="603" t="str">
        <f>IFERROR(IF(INDEX('Coverage Indicators - Section D'!D$10:D$46,MATCH('Print View'!$A177,'Coverage Indicators - Section D'!$A$10:$A$46,0))&lt;&gt;0,INDEX('Coverage Indicators - Section D'!D$10:D$46,MATCH('Print View'!$A177,'Coverage Indicators - Section D'!$A$10:$A$46,0)),""),"")</f>
        <v/>
      </c>
      <c r="E177" s="273" t="str">
        <f>IFERROR(IF(INDEX('Coverage Indicators - Section D'!E$10:E$46,MATCH('Print View'!$A177,'Coverage Indicators - Section D'!$A$10:$A$46,0))&lt;&gt;0,INDEX('Coverage Indicators - Section D'!E$10:E$46,MATCH('Print View'!$A177,'Coverage Indicators - Section D'!$A$10:$A$46,0)),""),"")</f>
        <v/>
      </c>
      <c r="F177" s="602" t="str">
        <f>IFERROR(IF(INDEX('Coverage Indicators - Section D'!G$10:G$46,MATCH('Print View'!$A177,'Coverage Indicators - Section D'!$A$10:$A$46,0))&lt;&gt;0,INDEX('Coverage Indicators - Section D'!G$10:G$46,MATCH('Print View'!$A177,'Coverage Indicators - Section D'!$A$10:$A$46,0)),""),"")</f>
        <v/>
      </c>
      <c r="G177" s="602" t="str">
        <f>IFERROR(IF(INDEX('Coverage Indicators - Section D'!H$10:H$46,MATCH('Print View'!$A177,'Coverage Indicators - Section D'!$A$10:$A$46,0))&lt;&gt;0,INDEX('Coverage Indicators - Section D'!H$10:H$46,MATCH('Print View'!$A177,'Coverage Indicators - Section D'!$A$10:$A$46,0)),""),"")</f>
        <v/>
      </c>
      <c r="H177" s="603" t="str">
        <f>IFERROR(IF(INDEX('Coverage Indicators - Section D'!P$10:P$46,MATCH('Print View'!$A177,'Coverage Indicators - Section D'!$A$10:$A$46,0))&lt;&gt;0,INDEX('Coverage Indicators - Section D'!P$10:P$46,MATCH('Print View'!$A177,'Coverage Indicators - Section D'!$A$10:$A$46,0)),""),"")</f>
        <v/>
      </c>
      <c r="I177" s="603" t="str">
        <f>IFERROR(IF(INDEX('Coverage Indicators - Section D'!Q$10:Q$46,MATCH('Print View'!$A177,'Coverage Indicators - Section D'!$A$10:$A$46,0))&lt;&gt;0,INDEX('Coverage Indicators - Section D'!Q$10:Q$46,MATCH('Print View'!$A177,'Coverage Indicators - Section D'!$A$10:$A$46,0)),""),"")</f>
        <v/>
      </c>
      <c r="J177" s="603" t="str">
        <f>IFERROR(IF(INDEX('Coverage Indicators - Section D'!R$10:R$46,MATCH('Print View'!$A177,'Coverage Indicators - Section D'!$A$10:$A$46,0))&lt;&gt;0,INDEX('Coverage Indicators - Section D'!R$10:R$46,MATCH('Print View'!$A177,'Coverage Indicators - Section D'!$A$10:$A$46,0)),""),"")</f>
        <v/>
      </c>
      <c r="K177" s="603" t="str">
        <f>IFERROR(IF(INDEX('Coverage Indicators - Section D'!S$10:S$46,MATCH('Print View'!$A177,'Coverage Indicators - Section D'!$A$10:$A$46,0))&lt;&gt;0,INDEX('Coverage Indicators - Section D'!S$10:S$46,MATCH('Print View'!$A177,'Coverage Indicators - Section D'!$A$10:$A$46,0)),""),"")</f>
        <v/>
      </c>
      <c r="L177" s="273" t="str">
        <f>IFERROR(IF(INDEX('Coverage Indicators - Section D'!T$10:T$46,MATCH('Print View'!$A177,'Coverage Indicators - Section D'!$A$10:$A$46,0))&lt;&gt;0,INDEX('Coverage Indicators - Section D'!T$10:T$46,MATCH('Print View'!$A177,'Coverage Indicators - Section D'!$A$10:$A$46,0)),""),"")</f>
        <v/>
      </c>
      <c r="M177" s="603" t="str">
        <f>IFERROR(IF(INDEX('Coverage Indicators - Section D'!V$10:V$46,MATCH('Print View'!$A177,'Coverage Indicators - Section D'!$A$10:$A$46,0))&lt;&gt;0,INDEX('Coverage Indicators - Section D'!V$10:V$46,MATCH('Print View'!$A177,'Coverage Indicators - Section D'!$A$10:$A$46,0)),""),"")</f>
        <v/>
      </c>
      <c r="N177" s="273" t="str">
        <f ca="1">IFERROR(IF(INDEX('Coverage Indicators - Section D'!E$50:E$261,MATCH('Print View'!$AR177,'Coverage Indicators - Section D'!$I$50:$I$261,0))&lt;&gt;0,INDEX('Coverage Indicators - Section D'!E$50:E$261,MATCH('Print View'!$AR177,'Coverage Indicators - Section D'!$I$50:$I$261,0)),""),"")</f>
        <v/>
      </c>
      <c r="O177" s="602" t="str">
        <f ca="1">IFERROR(IF(INDEX('Coverage Indicators - Section D'!G$50:G$261,MATCH('Print View'!$AR177,'Coverage Indicators - Section D'!$I$50:$I$261,0))&lt;&gt;0,INDEX('Coverage Indicators - Section D'!G$50:G$261,MATCH('Print View'!$AR177,'Coverage Indicators - Section D'!$I$50:$I$261,0)),""),"")</f>
        <v/>
      </c>
      <c r="P177" s="603" t="str">
        <f ca="1">IFERROR(IF(INDEX('Coverage Indicators - Section D'!H$50:H$261,MATCH('Print View'!$AR177,'Coverage Indicators - Section D'!$I$50:$I$261,0))&lt;&gt;0,INDEX('Coverage Indicators - Section D'!H$50:H$261,MATCH('Print View'!$AR177,'Coverage Indicators - Section D'!$I$50:$I$261,0)),""),"")</f>
        <v/>
      </c>
      <c r="Q177" s="273" t="str">
        <f ca="1">IFERROR(IF(INDEX('Coverage Indicators - Section D'!E$50:E$261,MATCH('Print View'!$AS177,'Coverage Indicators - Section D'!$I$50:$I$261,0))&lt;&gt;0,INDEX('Coverage Indicators - Section D'!E$50:E$261,MATCH('Print View'!$AS177,'Coverage Indicators - Section D'!$I$50:$I$261,0)),""),"")</f>
        <v/>
      </c>
      <c r="R177" s="602" t="str">
        <f ca="1">IFERROR(IF(INDEX('Coverage Indicators - Section D'!G$50:G$261,MATCH('Print View'!$AS177,'Coverage Indicators - Section D'!$I$50:$I$261,0))&lt;&gt;0,INDEX('Coverage Indicators - Section D'!G$50:G$261,MATCH('Print View'!$AS177,'Coverage Indicators - Section D'!$I$50:$I$261,0)),""),"")</f>
        <v/>
      </c>
      <c r="S177" s="603" t="str">
        <f ca="1">IFERROR(IF(INDEX('Coverage Indicators - Section D'!H$50:H$261,MATCH('Print View'!$AS177,'Coverage Indicators - Section D'!$I$50:$I$261,0))&lt;&gt;0,INDEX('Coverage Indicators - Section D'!H$50:H$261,MATCH('Print View'!$AS177,'Coverage Indicators - Section D'!$I$50:$I$261,0)),""),"")</f>
        <v/>
      </c>
      <c r="T177" s="273" t="str">
        <f ca="1">IFERROR(IF(INDEX('Coverage Indicators - Section D'!E$50:E$261,MATCH('Print View'!$AT177,'Coverage Indicators - Section D'!$I$50:$I$261,0))&lt;&gt;0,INDEX('Coverage Indicators - Section D'!E$50:E$261,MATCH('Print View'!$AT177,'Coverage Indicators - Section D'!$I$50:$I$261,0)),""),"")</f>
        <v/>
      </c>
      <c r="U177" s="602" t="str">
        <f ca="1">IFERROR(IF(INDEX('Coverage Indicators - Section D'!G$50:G$261,MATCH('Print View'!$AT177,'Coverage Indicators - Section D'!$I$50:$I$261,0))&lt;&gt;0,INDEX('Coverage Indicators - Section D'!G$50:G$261,MATCH('Print View'!$AT177,'Coverage Indicators - Section D'!$I$50:$I$261,0)),""),"")</f>
        <v/>
      </c>
      <c r="V177" s="603" t="str">
        <f ca="1">IFERROR(IF(INDEX('Coverage Indicators - Section D'!H$50:H$261,MATCH('Print View'!$AT177,'Coverage Indicators - Section D'!$I$50:$I$261,0))&lt;&gt;0,INDEX('Coverage Indicators - Section D'!H$50:H$261,MATCH('Print View'!$AT177,'Coverage Indicators - Section D'!$I$50:$I$261,0)),""),"")</f>
        <v/>
      </c>
      <c r="W177" s="273" t="str">
        <f ca="1">IFERROR(IF(INDEX('Coverage Indicators - Section D'!E$50:E$261,MATCH('Print View'!$AU177,'Coverage Indicators - Section D'!$I$50:$I$261,0))&lt;&gt;0,INDEX('Coverage Indicators - Section D'!E$50:E$261,MATCH('Print View'!$AU177,'Coverage Indicators - Section D'!$I$50:$I$261,0)),""),"")</f>
        <v/>
      </c>
      <c r="X177" s="602" t="str">
        <f ca="1">IFERROR(IF(INDEX('Coverage Indicators - Section D'!G$50:G$261,MATCH('Print View'!$AU177,'Coverage Indicators - Section D'!$I$50:$I$261,0))&lt;&gt;0,INDEX('Coverage Indicators - Section D'!G$50:G$261,MATCH('Print View'!$AU177,'Coverage Indicators - Section D'!$I$50:$I$261,0)),""),"")</f>
        <v/>
      </c>
      <c r="Y177" s="603" t="str">
        <f ca="1">IFERROR(IF(INDEX('Coverage Indicators - Section D'!H$50:H$261,MATCH('Print View'!$AU177,'Coverage Indicators - Section D'!$I$50:$I$261,0))&lt;&gt;0,INDEX('Coverage Indicators - Section D'!H$50:H$261,MATCH('Print View'!$AU177,'Coverage Indicators - Section D'!$I$50:$I$261,0)),""),"")</f>
        <v/>
      </c>
      <c r="Z177" s="273" t="str">
        <f ca="1">IFERROR(IF(INDEX('Coverage Indicators - Section D'!E$50:E$261,MATCH('Print View'!$AV177,'Coverage Indicators - Section D'!$I$50:$I$261,0))&lt;&gt;0,INDEX('Coverage Indicators - Section D'!E$50:E$261,MATCH('Print View'!$AV177,'Coverage Indicators - Section D'!$I$50:$I$261,0)),""),"")</f>
        <v/>
      </c>
      <c r="AA177" s="602" t="str">
        <f ca="1">IFERROR(IF(INDEX('Coverage Indicators - Section D'!G$50:G$261,MATCH('Print View'!$AV177,'Coverage Indicators - Section D'!$I$50:$I$261,0))&lt;&gt;0,INDEX('Coverage Indicators - Section D'!G$50:G$261,MATCH('Print View'!$AV177,'Coverage Indicators - Section D'!$I$50:$I$261,0)),""),"")</f>
        <v/>
      </c>
      <c r="AB177" s="603" t="str">
        <f ca="1">IFERROR(IF(INDEX('Coverage Indicators - Section D'!H$50:H$261,MATCH('Print View'!$AV177,'Coverage Indicators - Section D'!$I$50:$I$261,0))&lt;&gt;0,INDEX('Coverage Indicators - Section D'!H$50:H$261,MATCH('Print View'!$AV177,'Coverage Indicators - Section D'!$I$50:$I$261,0)),""),"")</f>
        <v/>
      </c>
      <c r="AC177" s="273" t="str">
        <f ca="1">IFERROR(IF(INDEX('Coverage Indicators - Section D'!E$50:E$261,MATCH('Print View'!$AW177,'Coverage Indicators - Section D'!$I$50:$I$261,0))&lt;&gt;0,INDEX('Coverage Indicators - Section D'!E$50:E$261,MATCH('Print View'!$AW177,'Coverage Indicators - Section D'!$I$50:$I$261,0)),""),"")</f>
        <v/>
      </c>
      <c r="AD177" s="602" t="str">
        <f ca="1">IFERROR(IF(INDEX('Coverage Indicators - Section D'!G$50:G$261,MATCH('Print View'!$AW177,'Coverage Indicators - Section D'!$I$50:$I$261,0))&lt;&gt;0,INDEX('Coverage Indicators - Section D'!G$50:G$261,MATCH('Print View'!$AW177,'Coverage Indicators - Section D'!$I$50:$I$261,0)),""),"")</f>
        <v/>
      </c>
      <c r="AE177" s="603" t="str">
        <f ca="1">IFERROR(IF(INDEX('Coverage Indicators - Section D'!H$50:H$261,MATCH('Print View'!$AW177,'Coverage Indicators - Section D'!$I$50:$I$261,0))&lt;&gt;0,INDEX('Coverage Indicators - Section D'!H$50:H$261,MATCH('Print View'!$AW177,'Coverage Indicators - Section D'!$I$50:$I$261,0)),""),"")</f>
        <v/>
      </c>
      <c r="AF177" s="273" t="str">
        <f ca="1">IFERROR(IF(INDEX('Coverage Indicators - Section D'!E$50:E$261,MATCH('Print View'!$AX177,'Coverage Indicators - Section D'!$I$50:$I$261,0))&lt;&gt;0,INDEX('Coverage Indicators - Section D'!E$50:E$261,MATCH('Print View'!$AX177,'Coverage Indicators - Section D'!$I$50:$I$261,0)),""),"")</f>
        <v/>
      </c>
      <c r="AG177" s="602" t="str">
        <f ca="1">IFERROR(IF(INDEX('Coverage Indicators - Section D'!G$50:G$261,MATCH('Print View'!$AX177,'Coverage Indicators - Section D'!$I$50:$I$261,0))&lt;&gt;0,INDEX('Coverage Indicators - Section D'!G$50:G$261,MATCH('Print View'!$AX177,'Coverage Indicators - Section D'!$I$50:$I$261,0)),""),"")</f>
        <v/>
      </c>
      <c r="AH177" s="603" t="str">
        <f ca="1">IFERROR(IF(INDEX('Coverage Indicators - Section D'!H$50:H$261,MATCH('Print View'!$AX177,'Coverage Indicators - Section D'!$I$50:$I$261,0))&lt;&gt;0,INDEX('Coverage Indicators - Section D'!H$50:H$261,MATCH('Print View'!$AX177,'Coverage Indicators - Section D'!$I$50:$I$261,0)),""),"")</f>
        <v/>
      </c>
      <c r="AI177" s="273" t="str">
        <f ca="1">IFERROR(IF(INDEX('Coverage Indicators - Section D'!E$50:E$261,MATCH('Print View'!$AY177,'Coverage Indicators - Section D'!$I$50:$I$261,0))&lt;&gt;0,INDEX('Coverage Indicators - Section D'!E$50:E$261,MATCH('Print View'!$AY177,'Coverage Indicators - Section D'!$I$50:$I$261,0)),""),"")</f>
        <v/>
      </c>
      <c r="AJ177" s="602" t="str">
        <f ca="1">IFERROR(IF(INDEX('Coverage Indicators - Section D'!G$50:G$261,MATCH('Print View'!$AY177,'Coverage Indicators - Section D'!$I$50:$I$261,0))&lt;&gt;0,INDEX('Coverage Indicators - Section D'!G$50:G$261,MATCH('Print View'!$AY177,'Coverage Indicators - Section D'!$I$50:$I$261,0)),""),"")</f>
        <v/>
      </c>
      <c r="AK177" s="603" t="str">
        <f ca="1">IFERROR(IF(INDEX('Coverage Indicators - Section D'!H$50:H$261,MATCH('Print View'!$AY177,'Coverage Indicators - Section D'!$I$50:$I$261,0))&lt;&gt;0,INDEX('Coverage Indicators - Section D'!H$50:H$261,MATCH('Print View'!$AY177,'Coverage Indicators - Section D'!$I$50:$I$261,0)),""),"")</f>
        <v/>
      </c>
      <c r="AL177" s="323"/>
      <c r="AM177" s="695" t="str">
        <f>IFERROR(IF(INDEX('Coverage Indicators - Section D'!W$10:W$46,MATCH('Print View'!$A177,'Coverage Indicators - Section D'!$A$10:$A$46,0))&lt;&gt;0,INDEX('Coverage Indicators - Section D'!W$10:W$46,MATCH('Print View'!$A177,'Coverage Indicators - Section D'!$A$10:$A$46,0)),""),"")</f>
        <v/>
      </c>
      <c r="AN177" s="310"/>
      <c r="AO177" s="587"/>
      <c r="AP177" s="588"/>
      <c r="AQ177" s="588"/>
      <c r="AR177" s="610" t="str">
        <f t="shared" ref="AR177" ca="1" si="364">CONCATENATE($A177,N$117)</f>
        <v>301-Jul-18 to 31-Dec-18</v>
      </c>
      <c r="AS177" s="608" t="str">
        <f t="shared" ref="AS177" ca="1" si="365">CONCATENATE($A177,Q$117)</f>
        <v>301-Jan-19 to 30-Jun-19</v>
      </c>
      <c r="AT177" s="608" t="str">
        <f t="shared" ref="AT177" ca="1" si="366">CONCATENATE($A177,T$117)</f>
        <v>301-Jul-19 to 31-Dec-19</v>
      </c>
      <c r="AU177" s="608" t="str">
        <f t="shared" ref="AU177" ca="1" si="367">CONCATENATE($A177,W$117)</f>
        <v>301-Jan-20 to 30-Jun-20</v>
      </c>
      <c r="AV177" s="608" t="str">
        <f t="shared" ref="AV177" ca="1" si="368">CONCATENATE($A177,Z$117)</f>
        <v>301-Jul-20 to 31-Dec-20</v>
      </c>
      <c r="AW177" s="608" t="str">
        <f t="shared" ref="AW177" ca="1" si="369">CONCATENATE($A177,AC$117)</f>
        <v>301-Jan-21 to 30-Jun-21</v>
      </c>
      <c r="AX177" s="608" t="str">
        <f t="shared" ref="AX177" si="370">CONCATENATE($A177,AF$117)</f>
        <v xml:space="preserve">30 to </v>
      </c>
      <c r="AY177" s="608" t="str">
        <f t="shared" ref="AY177" si="371">CONCATENATE($A177,AI$117)</f>
        <v xml:space="preserve">30 to </v>
      </c>
      <c r="AZ177" s="343"/>
      <c r="BA177" s="343"/>
    </row>
    <row r="178" spans="1:53" ht="29.25" thickBot="1" x14ac:dyDescent="0.3">
      <c r="A178" s="702"/>
      <c r="B178" s="605"/>
      <c r="C178" s="605"/>
      <c r="D178" s="605"/>
      <c r="E178" s="275" t="str">
        <f>IFERROR(IF(INDEX('Coverage Indicators - Section D'!F$10:F$46,MATCH('Print View'!$A177,'Coverage Indicators - Section D'!$A$10:$A$46,0))&lt;&gt;0,INDEX('Coverage Indicators - Section D'!F$10:F$46,MATCH('Print View'!$A177,'Coverage Indicators - Section D'!$A$10:$A$46,0)),""),"")</f>
        <v/>
      </c>
      <c r="F178" s="604"/>
      <c r="G178" s="604"/>
      <c r="H178" s="605"/>
      <c r="I178" s="605"/>
      <c r="J178" s="605"/>
      <c r="K178" s="605"/>
      <c r="L178" s="275" t="str">
        <f>IFERROR(IF(INDEX('Coverage Indicators - Section D'!U$10:U$46,MATCH('Print View'!$A177,'Coverage Indicators - Section D'!$A$10:$A$46,0))&lt;&gt;0,INDEX('Coverage Indicators - Section D'!U$10:U$46,MATCH('Print View'!$A177,'Coverage Indicators - Section D'!$A$10:$A$46,0)),""),"")</f>
        <v/>
      </c>
      <c r="M178" s="605"/>
      <c r="N178" s="275" t="str">
        <f ca="1">IFERROR(IF(INDEX('Coverage Indicators - Section D'!F$50:F$261,MATCH('Print View'!$AR177,'Coverage Indicators - Section D'!$I$50:$I$261,0))&lt;&gt;0,INDEX('Coverage Indicators - Section D'!F$50:F$261,MATCH('Print View'!$AR177,'Coverage Indicators - Section D'!$I$50:$I$261,0)),""),"")</f>
        <v/>
      </c>
      <c r="O178" s="604"/>
      <c r="P178" s="605"/>
      <c r="Q178" s="275" t="str">
        <f ca="1">IFERROR(IF(INDEX('Coverage Indicators - Section D'!F$50:F$261,MATCH('Print View'!$AS177,'Coverage Indicators - Section D'!$I$50:$I$261,0))&lt;&gt;0,INDEX('Coverage Indicators - Section D'!F$50:F$261,MATCH('Print View'!$AS177,'Coverage Indicators - Section D'!$I$50:$I$261,0)),""),"")</f>
        <v/>
      </c>
      <c r="R178" s="604"/>
      <c r="S178" s="605"/>
      <c r="T178" s="275" t="str">
        <f ca="1">IFERROR(IF(INDEX('Coverage Indicators - Section D'!F$50:F$261,MATCH('Print View'!$AT177,'Coverage Indicators - Section D'!$I$50:$I$261,0))&lt;&gt;0,INDEX('Coverage Indicators - Section D'!F$50:F$261,MATCH('Print View'!$AT177,'Coverage Indicators - Section D'!$I$50:$I$261,0)),""),"")</f>
        <v/>
      </c>
      <c r="U178" s="604"/>
      <c r="V178" s="605"/>
      <c r="W178" s="275" t="str">
        <f ca="1">IFERROR(IF(INDEX('Coverage Indicators - Section D'!F$50:F$261,MATCH('Print View'!$AU177,'Coverage Indicators - Section D'!$I$50:$I$261,0))&lt;&gt;0,INDEX('Coverage Indicators - Section D'!F$50:F$261,MATCH('Print View'!$AU177,'Coverage Indicators - Section D'!$I$50:$I$261,0)),""),"")</f>
        <v/>
      </c>
      <c r="X178" s="604"/>
      <c r="Y178" s="605"/>
      <c r="Z178" s="275" t="str">
        <f ca="1">IFERROR(IF(INDEX('Coverage Indicators - Section D'!F$50:F$261,MATCH('Print View'!$AV177,'Coverage Indicators - Section D'!$I$50:$I$261,0))&lt;&gt;0,INDEX('Coverage Indicators - Section D'!F$50:F$261,MATCH('Print View'!$AV177,'Coverage Indicators - Section D'!$I$50:$I$261,0)),""),"")</f>
        <v/>
      </c>
      <c r="AA178" s="604"/>
      <c r="AB178" s="605"/>
      <c r="AC178" s="275" t="str">
        <f ca="1">IFERROR(IF(INDEX('Coverage Indicators - Section D'!F$50:F$261,MATCH('Print View'!$AW177,'Coverage Indicators - Section D'!$I$50:$I$261,0))&lt;&gt;0,INDEX('Coverage Indicators - Section D'!F$50:F$261,MATCH('Print View'!$AW177,'Coverage Indicators - Section D'!$I$50:$I$261,0)),""),"")</f>
        <v/>
      </c>
      <c r="AD178" s="604"/>
      <c r="AE178" s="605"/>
      <c r="AF178" s="275" t="str">
        <f ca="1">IFERROR(IF(INDEX('Coverage Indicators - Section D'!F$50:F$261,MATCH('Print View'!$AX177,'Coverage Indicators - Section D'!$I$50:$I$261,0))&lt;&gt;0,INDEX('Coverage Indicators - Section D'!F$50:F$261,MATCH('Print View'!$AX177,'Coverage Indicators - Section D'!$I$50:$I$261,0)),""),"")</f>
        <v/>
      </c>
      <c r="AG178" s="604"/>
      <c r="AH178" s="605"/>
      <c r="AI178" s="275" t="str">
        <f ca="1">IFERROR(IF(INDEX('Coverage Indicators - Section D'!F$50:F$261,MATCH('Print View'!$AY177,'Coverage Indicators - Section D'!$I$50:$I$261,0))&lt;&gt;0,INDEX('Coverage Indicators - Section D'!F$50:F$261,MATCH('Print View'!$AY177,'Coverage Indicators - Section D'!$I$50:$I$261,0)),""),"")</f>
        <v/>
      </c>
      <c r="AJ178" s="604"/>
      <c r="AK178" s="605"/>
      <c r="AL178" s="324"/>
      <c r="AM178" s="701"/>
      <c r="AO178" s="591"/>
      <c r="AP178" s="592"/>
      <c r="AQ178" s="592"/>
      <c r="AR178" s="610"/>
      <c r="AS178" s="608"/>
      <c r="AT178" s="608"/>
      <c r="AU178" s="608"/>
      <c r="AV178" s="608"/>
      <c r="AW178" s="608"/>
      <c r="AX178" s="608"/>
      <c r="AY178" s="608"/>
    </row>
    <row r="179" spans="1:53" s="229" customFormat="1" ht="16.5" thickBot="1" x14ac:dyDescent="0.3">
      <c r="A179" s="230"/>
      <c r="C179" s="224"/>
      <c r="D179" s="224"/>
      <c r="E179" s="224"/>
      <c r="F179" s="224"/>
      <c r="G179" s="224"/>
      <c r="H179" s="224"/>
      <c r="I179" s="224"/>
      <c r="J179" s="224"/>
      <c r="K179" s="224"/>
      <c r="L179" s="224"/>
      <c r="M179" s="224"/>
      <c r="N179" s="224"/>
      <c r="O179" s="224"/>
      <c r="P179" s="224"/>
      <c r="Q179" s="224"/>
      <c r="R179" s="224"/>
      <c r="S179" s="224"/>
      <c r="T179" s="224"/>
      <c r="U179" s="224"/>
      <c r="V179" s="224"/>
      <c r="W179" s="224"/>
      <c r="X179" s="224"/>
      <c r="Y179" s="224"/>
      <c r="Z179" s="224"/>
      <c r="AA179" s="224"/>
      <c r="AB179" s="224"/>
      <c r="AC179" s="224"/>
      <c r="AD179" s="224"/>
      <c r="AE179" s="224"/>
      <c r="AF179" s="224"/>
      <c r="AG179" s="224"/>
      <c r="AH179" s="224"/>
      <c r="AI179" s="224"/>
      <c r="AJ179" s="224"/>
      <c r="AK179" s="224"/>
      <c r="AL179" s="224"/>
      <c r="AM179" s="224"/>
      <c r="AN179" s="224"/>
      <c r="AO179" s="224"/>
      <c r="AP179" s="224"/>
      <c r="AQ179" s="224"/>
      <c r="AR179" s="4"/>
      <c r="AS179" s="9"/>
      <c r="AT179" s="9"/>
      <c r="AU179" s="9"/>
      <c r="AV179" s="9"/>
      <c r="AW179" s="9"/>
      <c r="AX179" s="9"/>
      <c r="AY179" s="9"/>
      <c r="AZ179" s="9"/>
      <c r="BA179" s="9"/>
    </row>
    <row r="180" spans="1:53" s="229" customFormat="1" ht="45.75" customHeight="1" thickBot="1" x14ac:dyDescent="0.3">
      <c r="A180" s="648" t="s">
        <v>306</v>
      </c>
      <c r="B180" s="649"/>
      <c r="C180" s="649"/>
      <c r="D180" s="649"/>
      <c r="E180" s="649"/>
      <c r="F180" s="649"/>
      <c r="G180" s="649"/>
      <c r="H180" s="649"/>
      <c r="I180" s="650"/>
      <c r="J180" s="224"/>
      <c r="K180" s="224"/>
      <c r="L180" s="224"/>
      <c r="M180" s="224"/>
      <c r="N180" s="224"/>
      <c r="O180" s="224"/>
      <c r="P180" s="224"/>
      <c r="Q180" s="224"/>
      <c r="R180" s="224"/>
      <c r="S180" s="224"/>
      <c r="T180" s="224"/>
      <c r="U180" s="224"/>
      <c r="V180" s="224"/>
      <c r="W180" s="224"/>
      <c r="X180" s="224"/>
      <c r="Y180" s="224"/>
      <c r="Z180" s="224"/>
      <c r="AA180" s="224"/>
      <c r="AB180" s="224"/>
      <c r="AC180" s="224"/>
      <c r="AD180" s="224"/>
      <c r="AE180" s="224"/>
      <c r="AF180" s="224"/>
      <c r="AG180" s="224"/>
      <c r="AH180" s="224"/>
      <c r="AI180" s="224"/>
      <c r="AJ180" s="224"/>
      <c r="AK180" s="224"/>
      <c r="AL180" s="224"/>
      <c r="AM180" s="224"/>
      <c r="AN180" s="224"/>
      <c r="AO180" s="224"/>
      <c r="AP180" s="224"/>
      <c r="AQ180" s="224"/>
      <c r="AR180" s="4"/>
      <c r="AS180" s="9"/>
      <c r="AT180" s="9"/>
      <c r="AU180" s="9"/>
      <c r="AV180" s="9"/>
      <c r="AW180" s="9"/>
      <c r="AX180" s="9"/>
      <c r="AY180" s="9"/>
      <c r="AZ180" s="9"/>
      <c r="BA180" s="9"/>
    </row>
    <row r="181" spans="1:53" s="229" customFormat="1" ht="16.5" thickBot="1" x14ac:dyDescent="0.3">
      <c r="A181" s="230"/>
      <c r="C181" s="224"/>
      <c r="D181" s="224"/>
      <c r="E181" s="224"/>
      <c r="F181" s="224"/>
      <c r="G181" s="224"/>
      <c r="H181" s="224"/>
      <c r="I181" s="224"/>
      <c r="J181" s="224"/>
      <c r="K181" s="224"/>
      <c r="L181" s="224"/>
      <c r="M181" s="224"/>
      <c r="N181" s="224"/>
      <c r="O181" s="224"/>
      <c r="P181" s="224"/>
      <c r="Q181" s="224"/>
      <c r="R181" s="224"/>
      <c r="S181" s="224"/>
      <c r="T181" s="224"/>
      <c r="U181" s="224"/>
      <c r="V181" s="224"/>
      <c r="W181" s="224"/>
      <c r="X181" s="224"/>
      <c r="Y181" s="224"/>
      <c r="Z181" s="224"/>
      <c r="AA181" s="224"/>
      <c r="AB181" s="224"/>
      <c r="AC181" s="224"/>
      <c r="AD181" s="224"/>
      <c r="AE181" s="224"/>
      <c r="AF181" s="224"/>
      <c r="AG181" s="224"/>
      <c r="AH181" s="224"/>
      <c r="AI181" s="224"/>
      <c r="AJ181" s="224"/>
      <c r="AK181" s="224"/>
      <c r="AL181" s="224"/>
      <c r="AM181" s="224"/>
      <c r="AN181" s="224"/>
      <c r="AO181" s="224"/>
      <c r="AP181" s="224"/>
      <c r="AQ181" s="224"/>
      <c r="AR181" s="4"/>
      <c r="AS181" s="9"/>
      <c r="AT181" s="9"/>
      <c r="AU181" s="9"/>
      <c r="AV181" s="9"/>
      <c r="AW181" s="9"/>
      <c r="AX181" s="9"/>
      <c r="AY181" s="9"/>
      <c r="AZ181" s="9"/>
      <c r="BA181" s="9"/>
    </row>
    <row r="182" spans="1:53" s="229" customFormat="1" ht="34.5" thickBot="1" x14ac:dyDescent="0.5">
      <c r="A182" s="296"/>
      <c r="B182" s="297"/>
      <c r="C182" s="297"/>
      <c r="D182" s="297"/>
      <c r="E182" s="297"/>
      <c r="F182" s="297"/>
      <c r="G182" s="606" t="str">
        <f ca="1">TEXT(IFERROR(INDEX('Overview - Section A'!$A$38:$A$45,MATCH(A16,'Overview - Section A'!$B$38:$B$45,0)),""),"d-mmm-yy") &amp;" to " &amp; TEXT(IFERROR(INDEX('Overview - Section A'!$E$38:$E$45,MATCH(A16,'Overview - Section A'!$B$38:$B$45,0)),""),"d-mmm-yy")</f>
        <v>1-Jul-18 to 31-Dec-18</v>
      </c>
      <c r="H182" s="607"/>
      <c r="I182" s="607" t="str">
        <f ca="1">TEXT(IFERROR(INDEX('Overview - Section A'!$A$38:$A$45,MATCH(A17,'Overview - Section A'!$B$38:$B$45,0)),""),"d-mmm-yy") &amp;" to " &amp; TEXT(IFERROR(INDEX('Overview - Section A'!$E$38:$E$45,MATCH(A17,'Overview - Section A'!$B$38:$B$45,0)),""),"d-mmm-yy")</f>
        <v>1-Jan-19 to 30-Jun-19</v>
      </c>
      <c r="J182" s="607"/>
      <c r="K182" s="606" t="str">
        <f ca="1">TEXT(IFERROR(INDEX('Overview - Section A'!$A$38:$A$45,MATCH(A17,'Overview - Section A'!$B$38:$B$45,0)),""),"d-mmm-yy") &amp;" to " &amp; TEXT(IFERROR(INDEX('Overview - Section A'!$E$38:$E$45,MATCH(A17,'Overview - Section A'!$B$38:$B$45,0)),""),"d-mmm-yy")</f>
        <v>1-Jan-19 to 30-Jun-19</v>
      </c>
      <c r="L182" s="607"/>
      <c r="M182" s="607" t="str">
        <f ca="1">TEXT(IFERROR(INDEX('Overview - Section A'!$A$38:$A$45,MATCH(A19,'Overview - Section A'!$B$38:$B$45,0)),""),"d-mmm-yy") &amp;" to " &amp; TEXT(IFERROR(INDEX('Overview - Section A'!$E$38:$E$45,MATCH(A19,'Overview - Section A'!$B$38:$B$45,0)),""),"d-mmm-yy")</f>
        <v>1-Jan-20 to 30-Jun-20</v>
      </c>
      <c r="N182" s="607"/>
      <c r="O182" s="606" t="str">
        <f ca="1">TEXT(IFERROR(INDEX('Overview - Section A'!$A$38:$A$45,MATCH(A18,'Overview - Section A'!$B$38:$B$45,0)),""),"d-mmm-yy") &amp;" to " &amp; TEXT(IFERROR(INDEX('Overview - Section A'!$E$38:$E$45,MATCH(A18,'Overview - Section A'!$B$38:$B$45,0)),""),"d-mmm-yy")</f>
        <v>1-Jul-19 to 31-Dec-19</v>
      </c>
      <c r="P182" s="607"/>
      <c r="Q182" s="607" t="str">
        <f ca="1">TEXT(IFERROR(INDEX('Overview - Section A'!$A$38:$A$45,MATCH(A21,'Overview - Section A'!$B$38:$B$45,0)),""),"d-mmm-yy") &amp;" to " &amp; TEXT(IFERROR(INDEX('Overview - Section A'!$E$38:$E$45,MATCH(A21,'Overview - Section A'!$B$38:$B$45,0)),""),"d-mmm-yy")</f>
        <v>1-Jan-21 to 30-Jun-21</v>
      </c>
      <c r="R182" s="607"/>
      <c r="S182" s="606" t="str">
        <f ca="1">TEXT(IFERROR(INDEX('Overview - Section A'!$A$38:$A$45,MATCH(A19,'Overview - Section A'!$B$38:$B$45,0)),""),"d-mmm-yy") &amp;" to " &amp; TEXT(IFERROR(INDEX('Overview - Section A'!$E$38:$E$45,MATCH(A19,'Overview - Section A'!$B$38:$B$45,0)),""),"d-mmm-yy")</f>
        <v>1-Jan-20 to 30-Jun-20</v>
      </c>
      <c r="T182" s="607"/>
      <c r="U182" s="607"/>
      <c r="V182" s="607"/>
      <c r="W182" s="606" t="str">
        <f ca="1">TEXT(IFERROR(INDEX('Overview - Section A'!$A$38:$A$45,MATCH(A20,'Overview - Section A'!$B$38:$B$45,0)),""),"d-mmm-yy") &amp;" to " &amp; TEXT(IFERROR(INDEX('Overview - Section A'!$E$38:$E$45,MATCH(A20,'Overview - Section A'!$B$38:$B$45,0)),""),"d-mmm-yy")</f>
        <v>1-Jul-20 to 31-Dec-20</v>
      </c>
      <c r="X182" s="607"/>
      <c r="Y182" s="607"/>
      <c r="Z182" s="607"/>
      <c r="AA182" s="606" t="str">
        <f ca="1">TEXT(IFERROR(INDEX('Overview - Section A'!$A$38:$A$45,MATCH(A21,'Overview - Section A'!$B$38:$B$45,0)),""),"d-mmm-yy") &amp;" to " &amp; TEXT(IFERROR(INDEX('Overview - Section A'!$E$38:$E$45,MATCH(A21,'Overview - Section A'!$B$38:$B$45,0)),""),"d-mmm-yy")</f>
        <v>1-Jan-21 to 30-Jun-21</v>
      </c>
      <c r="AB182" s="607" t="str">
        <f>TEXT(IFERROR(INDEX('Overview - Section A'!$A$38:$A$45,MATCH(N21,'Overview - Section A'!$B$38:$B$45,0)),""),"d-mmm-yy") &amp;" to " &amp; TEXT(IFERROR(INDEX('Overview - Section A'!$E$38:$E$45,MATCH(N21,'Overview - Section A'!$B$38:$B$45,0)),""),"d-mmm-yy")</f>
        <v xml:space="preserve"> to </v>
      </c>
      <c r="AC182" s="607"/>
      <c r="AD182" s="607"/>
      <c r="AE182" s="606" t="str">
        <f>TEXT(IFERROR(INDEX('Overview - Section A'!$A$38:$A$45,MATCH(A22,'Overview - Section A'!$B$38:$B$45,0)),""),"d-mmm-yy") &amp;" to " &amp; TEXT(IFERROR(INDEX('Overview - Section A'!$E$38:$E$45,MATCH(A22,'Overview - Section A'!$B$38:$B$45,0)),""),"d-mmm-yy")</f>
        <v xml:space="preserve"> to </v>
      </c>
      <c r="AF182" s="607"/>
      <c r="AG182" s="607"/>
      <c r="AH182" s="607"/>
      <c r="AI182" s="606" t="str">
        <f>TEXT(IFERROR(INDEX('Overview - Section A'!$A$38:$A$45,MATCH(A23,'Overview - Section A'!$B$38:$B$45,0)),""),"d-mmm-yy") &amp;" to " &amp; TEXT(IFERROR(INDEX('Overview - Section A'!$E$38:$E$45,MATCH(A23,'Overview - Section A'!$B$38:$B$45,0)),""),"d-mmm-yy")</f>
        <v xml:space="preserve"> to </v>
      </c>
      <c r="AJ182" s="607"/>
      <c r="AK182" s="607"/>
      <c r="AL182" s="607"/>
      <c r="AM182" s="298"/>
      <c r="AN182" s="224"/>
      <c r="AO182" s="703" t="s">
        <v>311</v>
      </c>
      <c r="AP182" s="703"/>
      <c r="AQ182" s="703"/>
      <c r="AR182" s="4"/>
      <c r="AS182" s="9"/>
      <c r="AT182" s="9"/>
      <c r="AU182" s="9"/>
      <c r="AV182" s="9"/>
      <c r="AW182" s="9"/>
      <c r="AX182" s="9"/>
      <c r="AY182" s="9"/>
      <c r="AZ182" s="9"/>
      <c r="BA182" s="9"/>
    </row>
    <row r="183" spans="1:53" s="229" customFormat="1" ht="54" x14ac:dyDescent="0.25">
      <c r="A183" s="299" t="s">
        <v>184</v>
      </c>
      <c r="B183" s="285" t="s">
        <v>1</v>
      </c>
      <c r="C183" s="285" t="s">
        <v>88</v>
      </c>
      <c r="D183" s="285" t="s">
        <v>89</v>
      </c>
      <c r="E183" s="285" t="s">
        <v>259</v>
      </c>
      <c r="F183" s="286" t="s">
        <v>11</v>
      </c>
      <c r="G183" s="597" t="s">
        <v>142</v>
      </c>
      <c r="H183" s="597"/>
      <c r="I183" s="598" t="s">
        <v>133</v>
      </c>
      <c r="J183" s="597"/>
      <c r="K183" s="597" t="s">
        <v>142</v>
      </c>
      <c r="L183" s="597"/>
      <c r="M183" s="598" t="s">
        <v>133</v>
      </c>
      <c r="N183" s="597"/>
      <c r="O183" s="597" t="s">
        <v>142</v>
      </c>
      <c r="P183" s="597"/>
      <c r="Q183" s="598" t="s">
        <v>133</v>
      </c>
      <c r="R183" s="597"/>
      <c r="S183" s="597" t="s">
        <v>142</v>
      </c>
      <c r="T183" s="597"/>
      <c r="U183" s="598" t="s">
        <v>133</v>
      </c>
      <c r="V183" s="597"/>
      <c r="W183" s="597" t="s">
        <v>142</v>
      </c>
      <c r="X183" s="597"/>
      <c r="Y183" s="598" t="s">
        <v>133</v>
      </c>
      <c r="Z183" s="597"/>
      <c r="AA183" s="597" t="s">
        <v>142</v>
      </c>
      <c r="AB183" s="597"/>
      <c r="AC183" s="598" t="s">
        <v>133</v>
      </c>
      <c r="AD183" s="597"/>
      <c r="AE183" s="597" t="s">
        <v>142</v>
      </c>
      <c r="AF183" s="597"/>
      <c r="AG183" s="598" t="s">
        <v>133</v>
      </c>
      <c r="AH183" s="597"/>
      <c r="AI183" s="597" t="s">
        <v>142</v>
      </c>
      <c r="AJ183" s="597"/>
      <c r="AK183" s="598" t="s">
        <v>133</v>
      </c>
      <c r="AL183" s="597"/>
      <c r="AM183" s="300" t="s">
        <v>9</v>
      </c>
      <c r="AN183" s="224"/>
      <c r="AO183" s="306" t="s">
        <v>303</v>
      </c>
      <c r="AP183" s="306" t="s">
        <v>304</v>
      </c>
      <c r="AQ183" s="306" t="s">
        <v>305</v>
      </c>
      <c r="AR183" s="4"/>
      <c r="AS183" s="9"/>
      <c r="AT183" s="9"/>
      <c r="AU183" s="9"/>
      <c r="AV183" s="9"/>
      <c r="AW183" s="9"/>
      <c r="AX183" s="9"/>
      <c r="AY183" s="9"/>
      <c r="AZ183" s="9"/>
      <c r="BA183" s="9"/>
    </row>
    <row r="184" spans="1:53" s="229" customFormat="1" ht="60" customHeight="1" x14ac:dyDescent="0.25">
      <c r="A184" s="301">
        <v>1</v>
      </c>
      <c r="B184" s="347" t="str">
        <f>IFERROR(IF(INDEX('WPTM - Section F'!B$8:B$89,MATCH('Print View'!$A184,'WPTM - Section F'!$A$8:$A$89,0))&lt;&gt;0,INDEX('WPTM - Section F'!B$8:B$89,MATCH('Print View'!$A184,'WPTM - Section F'!$A$8:$A$89,0)),""),"")</f>
        <v/>
      </c>
      <c r="C184" s="347" t="str">
        <f>IFERROR(IF(INDEX('WPTM - Section F'!C$8:C$89,MATCH('Print View'!$A184,'WPTM - Section F'!$A$8:$A$89,0))&lt;&gt;0,INDEX('WPTM - Section F'!C$8:C$89,MATCH('Print View'!$A184,'WPTM - Section F'!$A$8:$A$89,0)),""),"")</f>
        <v/>
      </c>
      <c r="D184" s="347" t="str">
        <f>IFERROR(IF(INDEX('WPTM - Section F'!D$8:D$89,MATCH('Print View'!$A184,'WPTM - Section F'!$A$8:$A$89,0))&lt;&gt;0,INDEX('WPTM - Section F'!D$8:D$89,MATCH('Print View'!$A184,'WPTM - Section F'!$A$8:$A$89,0)),""),"")</f>
        <v/>
      </c>
      <c r="E184" s="347" t="str">
        <f>IFERROR(IF(INDEX('WPTM - Section F'!E$8:E$89,MATCH('Print View'!$A184,'WPTM - Section F'!$A$8:$A$89,0))&lt;&gt;0,INDEX('WPTM - Section F'!E$8:E$89,MATCH('Print View'!$A184,'WPTM - Section F'!$A$8:$A$89,0)),""),"")</f>
        <v/>
      </c>
      <c r="F184" s="347" t="str">
        <f>IFERROR(IF(INDEX('WPTM - Section F'!N$8:N$89,MATCH('Print View'!$A184,'WPTM - Section F'!$A$8:$A$89,0))&lt;&gt;0,INDEX('WPTM - Section F'!N$8:N$89,MATCH('Print View'!$A184,'WPTM - Section F'!$A$8:$A$89,0)),""),"")</f>
        <v/>
      </c>
      <c r="G184" s="599" t="str">
        <f ca="1">IFERROR(IF(INDEX('WPTM - Section F'!D$93:D$574,MATCH('Print View'!$AR184,'WPTM - Section F'!L$93:L$574,0))&lt;&gt;0,INDEX('WPTM - Section F'!D$93:D$574,MATCH('Print View'!$AR184,'WPTM - Section F'!L$93:L$574,0)),""),"")</f>
        <v/>
      </c>
      <c r="H184" s="599"/>
      <c r="I184" s="599" t="str">
        <f ca="1">IFERROR(IF(INDEX('WPTM - Section F'!E$93:E$574,MATCH('Print View'!$AR184,'WPTM - Section F'!L$93:L$574,0))&lt;&gt;0,INDEX('WPTM - Section F'!E$93:E$574,MATCH('Print View'!$AR184,'WPTM - Section F'!L$93:L$574,0)),""),"")</f>
        <v/>
      </c>
      <c r="J184" s="599"/>
      <c r="K184" s="599" t="str">
        <f ca="1">IFERROR(IF(INDEX('WPTM - Section F'!D$93:D$574,MATCH('Print View'!$AS184,'WPTM - Section F'!L$93:L$574,0))&lt;&gt;0,INDEX('WPTM - Section F'!D$93:D$574,MATCH('Print View'!$AS184,'WPTM - Section F'!L$93:L$574,0)),""),"")</f>
        <v/>
      </c>
      <c r="L184" s="599"/>
      <c r="M184" s="599" t="str">
        <f ca="1">IFERROR(IF(INDEX('WPTM - Section F'!E$93:E$574,MATCH('Print View'!$AS184,'WPTM - Section F'!L$93:L$574,0))&lt;&gt;0,INDEX('WPTM - Section F'!E$93:E$574,MATCH('Print View'!$AS184,'WPTM - Section F'!L$93:L$574,0)),""),"")</f>
        <v/>
      </c>
      <c r="N184" s="599"/>
      <c r="O184" s="599" t="str">
        <f ca="1">IFERROR(IF(INDEX('WPTM - Section F'!D$93:D$574,MATCH('Print View'!$AT184,'WPTM - Section F'!L$93:L$574,0))&lt;&gt;0,INDEX('WPTM - Section F'!D$93:D$574,MATCH('Print View'!$AT184,'WPTM - Section F'!L$93:L$574,0)),""),"")</f>
        <v/>
      </c>
      <c r="P184" s="599"/>
      <c r="Q184" s="599" t="str">
        <f ca="1">IFERROR(IF(INDEX('WPTM - Section F'!E$93:E$574,MATCH('Print View'!$AT184,'WPTM - Section F'!L$93:L$574,0))&lt;&gt;0,INDEX('WPTM - Section F'!E$93:E$574,MATCH('Print View'!$AT184,'WPTM - Section F'!L$93:L$574,0)),""),"")</f>
        <v/>
      </c>
      <c r="R184" s="599"/>
      <c r="S184" s="599" t="str">
        <f ca="1">IFERROR(IF(INDEX('WPTM - Section F'!D$93:D$574,MATCH('Print View'!$AU184,'WPTM - Section F'!L$93:L$574,0))&lt;&gt;0,INDEX('WPTM - Section F'!D$93:D$574,MATCH('Print View'!$AU184,'WPTM - Section F'!L$93:L$574,0)),""),"")</f>
        <v/>
      </c>
      <c r="T184" s="599"/>
      <c r="U184" s="599" t="str">
        <f ca="1">IFERROR(IF(INDEX('WPTM - Section F'!E$93:E$574,MATCH('Print View'!$AU184,'WPTM - Section F'!L$93:L$574,0))&lt;&gt;0,INDEX('WPTM - Section F'!E$93:E$574,MATCH('Print View'!$AU184,'WPTM - Section F'!L$93:L$574,0)),""),"")</f>
        <v/>
      </c>
      <c r="V184" s="599"/>
      <c r="W184" s="599" t="str">
        <f ca="1">IFERROR(IF(INDEX('WPTM - Section F'!D$93:D$574,MATCH('Print View'!$AV184,'WPTM - Section F'!L$93:L$574,0))&lt;&gt;0,INDEX('WPTM - Section F'!D$93:D$574,MATCH('Print View'!$AV184,'WPTM - Section F'!L$93:L$574,0)),""),"")</f>
        <v/>
      </c>
      <c r="X184" s="599"/>
      <c r="Y184" s="599" t="str">
        <f ca="1">IFERROR(IF(INDEX('WPTM - Section F'!E$93:E$574,MATCH('Print View'!$AV184,'WPTM - Section F'!L$93:L$574,0))&lt;&gt;0,INDEX('WPTM - Section F'!E$93:E$574,MATCH('Print View'!$AV184,'WPTM - Section F'!L$93:L$574,0)),""),"")</f>
        <v/>
      </c>
      <c r="Z184" s="599"/>
      <c r="AA184" s="599" t="str">
        <f ca="1">IFERROR(IF(INDEX('WPTM - Section F'!D$93:D$574,MATCH('Print View'!$AW184,'WPTM - Section F'!L$93:L$574,0))&lt;&gt;0,INDEX('WPTM - Section F'!D$93:D$574,MATCH('Print View'!$AW184,'WPTM - Section F'!L$93:L$574,0)),""),"")</f>
        <v/>
      </c>
      <c r="AB184" s="599"/>
      <c r="AC184" s="599" t="str">
        <f ca="1">IFERROR(IF(INDEX('WPTM - Section F'!E$93:E$574,MATCH('Print View'!$AW184,'WPTM - Section F'!L$93:L$574,0))&lt;&gt;0,INDEX('WPTM - Section F'!E$93:E$574,MATCH('Print View'!$AW184,'WPTM - Section F'!L$93:L$574,0)),""),"")</f>
        <v/>
      </c>
      <c r="AD184" s="599"/>
      <c r="AE184" s="599" t="str">
        <f ca="1">IFERROR(IF(INDEX('WPTM - Section F'!D$93:D$574,MATCH('Print View'!$AX184,'WPTM - Section F'!L$93:L$574,0))&lt;&gt;0,INDEX('WPTM - Section F'!D$93:D$574,MATCH('Print View'!$AX184,'WPTM - Section F'!L$93:L$574,0)),""),"")</f>
        <v/>
      </c>
      <c r="AF184" s="599"/>
      <c r="AG184" s="599" t="str">
        <f ca="1">IFERROR(IF(INDEX('WPTM - Section F'!E$93:E$574,MATCH('Print View'!$AX184,'WPTM - Section F'!L$93:L$574,0))&lt;&gt;0,INDEX('WPTM - Section F'!E$93:E$574,MATCH('Print View'!$AX184,'WPTM - Section F'!L$93:L$574,0)),""),"")</f>
        <v/>
      </c>
      <c r="AH184" s="599"/>
      <c r="AI184" s="599" t="str">
        <f ca="1">IFERROR(IF(INDEX('WPTM - Section F'!D$93:D$574,MATCH('Print View'!$AY184,'WPTM - Section F'!L$93:L$574,0))&lt;&gt;0,INDEX('WPTM - Section F'!D$93:D$574,MATCH('Print View'!$AY184,'WPTM - Section F'!L$93:L$574,0)),""),"")</f>
        <v/>
      </c>
      <c r="AJ184" s="599"/>
      <c r="AK184" s="599" t="str">
        <f ca="1">IFERROR(IF(INDEX('WPTM - Section F'!E$93:E$574,MATCH('Print View'!$AY184,'WPTM - Section F'!L$93:L$574,0))&lt;&gt;0,INDEX('WPTM - Section F'!E$93:E$574,MATCH('Print View'!$AY184,'WPTM - Section F'!L$93:L$574,0)),""),"")</f>
        <v/>
      </c>
      <c r="AL184" s="599"/>
      <c r="AM184" s="318" t="str">
        <f>IFERROR(IF(INDEX('WPTM - Section F'!O$8:O$89,MATCH('Print View'!$A184,'WPTM - Section F'!D$8:D$89,0))&lt;&gt;0,INDEX('WPTM - Section F'!O$8:O$89,MATCH('Print View'!$A184,'WPTM - Section F'!D$8:D$89,0)),""),"")</f>
        <v/>
      </c>
      <c r="AN184" s="224"/>
      <c r="AO184" s="312"/>
      <c r="AP184" s="313"/>
      <c r="AQ184" s="313"/>
      <c r="AR184" s="249" t="str">
        <f ca="1">CONCATENATE($A184,G182)</f>
        <v>11-Jul-18 to 31-Dec-18</v>
      </c>
      <c r="AS184" s="3" t="str">
        <f ca="1">CONCATENATE($A184,K$182)</f>
        <v>11-Jan-19 to 30-Jun-19</v>
      </c>
      <c r="AT184" s="3" t="str">
        <f ca="1">CONCATENATE($A184,O$182)</f>
        <v>11-Jul-19 to 31-Dec-19</v>
      </c>
      <c r="AU184" s="3" t="str">
        <f ca="1">CONCATENATE($A184,S$182)</f>
        <v>11-Jan-20 to 30-Jun-20</v>
      </c>
      <c r="AV184" s="3" t="str">
        <f ca="1">CONCATENATE($A184,W$182)</f>
        <v>11-Jul-20 to 31-Dec-20</v>
      </c>
      <c r="AW184" s="3" t="str">
        <f ca="1">CONCATENATE($A184,AA$182)</f>
        <v>11-Jan-21 to 30-Jun-21</v>
      </c>
      <c r="AX184" s="9" t="str">
        <f>CONCATENATE($A184,AE$182)</f>
        <v xml:space="preserve">1 to </v>
      </c>
      <c r="AY184" s="9" t="str">
        <f>CONCATENATE($A184,AI$182)</f>
        <v xml:space="preserve">1 to </v>
      </c>
      <c r="AZ184" s="9"/>
      <c r="BA184" s="9"/>
    </row>
    <row r="185" spans="1:53" s="229" customFormat="1" ht="60" customHeight="1" x14ac:dyDescent="0.25">
      <c r="A185" s="302">
        <v>2</v>
      </c>
      <c r="B185" s="287" t="str">
        <f>IFERROR(IF(INDEX('WPTM - Section F'!B$8:B$89,MATCH('Print View'!$A185,'WPTM - Section F'!$A$8:$A$89,0))&lt;&gt;0,INDEX('WPTM - Section F'!B$8:B$89,MATCH('Print View'!$A185,'WPTM - Section F'!$A$8:$A$89,0)),""),"")</f>
        <v/>
      </c>
      <c r="C185" s="287" t="str">
        <f>IFERROR(IF(INDEX('WPTM - Section F'!C$8:C$89,MATCH('Print View'!$A185,'WPTM - Section F'!$A$8:$A$89,0))&lt;&gt;0,INDEX('WPTM - Section F'!C$8:C$89,MATCH('Print View'!$A185,'WPTM - Section F'!$A$8:$A$89,0)),""),"")</f>
        <v/>
      </c>
      <c r="D185" s="287" t="str">
        <f>IFERROR(IF(INDEX('WPTM - Section F'!D$8:D$89,MATCH('Print View'!$A185,'WPTM - Section F'!$A$8:$A$89,0))&lt;&gt;0,INDEX('WPTM - Section F'!D$8:D$89,MATCH('Print View'!$A185,'WPTM - Section F'!$A$8:$A$89,0)),""),"")</f>
        <v/>
      </c>
      <c r="E185" s="287" t="str">
        <f>IFERROR(IF(INDEX('WPTM - Section F'!E$8:E$89,MATCH('Print View'!$A185,'WPTM - Section F'!$A$8:$A$89,0))&lt;&gt;0,INDEX('WPTM - Section F'!E$8:E$89,MATCH('Print View'!$A185,'WPTM - Section F'!$A$8:$A$89,0)),""),"")</f>
        <v/>
      </c>
      <c r="F185" s="287" t="str">
        <f>IFERROR(IF(INDEX('WPTM - Section F'!N$8:N$89,MATCH('Print View'!$A185,'WPTM - Section F'!$A$8:$A$89,0))&lt;&gt;0,INDEX('WPTM - Section F'!N$8:N$89,MATCH('Print View'!$A185,'WPTM - Section F'!$A$8:$A$89,0)),""),"")</f>
        <v/>
      </c>
      <c r="G185" s="595" t="str">
        <f ca="1">IFERROR(IF(INDEX('WPTM - Section F'!D$93:D$574,MATCH('Print View'!$AR185,'WPTM - Section F'!L$93:L$574,0))&lt;&gt;0,INDEX('WPTM - Section F'!D$93:D$574,MATCH('Print View'!$AR185,'WPTM - Section F'!L$93:L$574,0)),""),"")</f>
        <v/>
      </c>
      <c r="H185" s="596"/>
      <c r="I185" s="595" t="str">
        <f ca="1">IFERROR(IF(INDEX('WPTM - Section F'!E$93:E$574,MATCH('Print View'!$AR185,'WPTM - Section F'!L$93:L$574,0))&lt;&gt;0,INDEX('WPTM - Section F'!E$93:E$574,MATCH('Print View'!$AR185,'WPTM - Section F'!L$93:L$574,0)),""),"")</f>
        <v/>
      </c>
      <c r="J185" s="596"/>
      <c r="K185" s="595" t="str">
        <f ca="1">IFERROR(IF(INDEX('WPTM - Section F'!D$93:D$574,MATCH('Print View'!$AS185,'WPTM - Section F'!L$93:L$574,0))&lt;&gt;0,INDEX('WPTM - Section F'!D$93:D$574,MATCH('Print View'!$AS185,'WPTM - Section F'!L$93:L$574,0)),""),"")</f>
        <v/>
      </c>
      <c r="L185" s="596"/>
      <c r="M185" s="595" t="str">
        <f ca="1">IFERROR(IF(INDEX('WPTM - Section F'!E$93:E$574,MATCH('Print View'!$AS185,'WPTM - Section F'!L$93:L$574,0))&lt;&gt;0,INDEX('WPTM - Section F'!E$93:E$574,MATCH('Print View'!$AS185,'WPTM - Section F'!L$93:L$574,0)),""),"")</f>
        <v/>
      </c>
      <c r="N185" s="596"/>
      <c r="O185" s="595" t="str">
        <f ca="1">IFERROR(IF(INDEX('WPTM - Section F'!D$93:D$574,MATCH('Print View'!$AT185,'WPTM - Section F'!L$93:L$574,0))&lt;&gt;0,INDEX('WPTM - Section F'!D$93:D$574,MATCH('Print View'!$AT185,'WPTM - Section F'!L$93:L$574,0)),""),"")</f>
        <v/>
      </c>
      <c r="P185" s="596"/>
      <c r="Q185" s="595" t="str">
        <f ca="1">IFERROR(IF(INDEX('WPTM - Section F'!E$93:E$574,MATCH('Print View'!$AT185,'WPTM - Section F'!L$93:L$574,0))&lt;&gt;0,INDEX('WPTM - Section F'!E$93:E$574,MATCH('Print View'!$AT185,'WPTM - Section F'!L$93:L$574,0)),""),"")</f>
        <v/>
      </c>
      <c r="R185" s="596"/>
      <c r="S185" s="595" t="str">
        <f ca="1">IFERROR(IF(INDEX('WPTM - Section F'!D$93:D$574,MATCH('Print View'!$AU185,'WPTM - Section F'!L$93:L$574,0))&lt;&gt;0,INDEX('WPTM - Section F'!D$93:D$574,MATCH('Print View'!$AU185,'WPTM - Section F'!L$93:L$574,0)),""),"")</f>
        <v/>
      </c>
      <c r="T185" s="596"/>
      <c r="U185" s="595" t="str">
        <f ca="1">IFERROR(IF(INDEX('WPTM - Section F'!E$93:E$574,MATCH('Print View'!$AU185,'WPTM - Section F'!L$93:L$574,0))&lt;&gt;0,INDEX('WPTM - Section F'!E$93:E$574,MATCH('Print View'!$AU185,'WPTM - Section F'!L$93:L$574,0)),""),"")</f>
        <v/>
      </c>
      <c r="V185" s="596"/>
      <c r="W185" s="595" t="str">
        <f ca="1">IFERROR(IF(INDEX('WPTM - Section F'!D$93:D$574,MATCH('Print View'!$AV185,'WPTM - Section F'!L$93:L$574,0))&lt;&gt;0,INDEX('WPTM - Section F'!D$93:D$574,MATCH('Print View'!$AV185,'WPTM - Section F'!L$93:L$574,0)),""),"")</f>
        <v/>
      </c>
      <c r="X185" s="596"/>
      <c r="Y185" s="595" t="str">
        <f ca="1">IFERROR(IF(INDEX('WPTM - Section F'!E$93:E$574,MATCH('Print View'!$AV185,'WPTM - Section F'!L$93:L$574,0))&lt;&gt;0,INDEX('WPTM - Section F'!E$93:E$574,MATCH('Print View'!$AV185,'WPTM - Section F'!L$93:L$574,0)),""),"")</f>
        <v/>
      </c>
      <c r="Z185" s="596"/>
      <c r="AA185" s="595" t="str">
        <f ca="1">IFERROR(IF(INDEX('WPTM - Section F'!D$93:D$574,MATCH('Print View'!$AW185,'WPTM - Section F'!L$93:L$574,0))&lt;&gt;0,INDEX('WPTM - Section F'!D$93:D$574,MATCH('Print View'!$AW185,'WPTM - Section F'!L$93:L$574,0)),""),"")</f>
        <v/>
      </c>
      <c r="AB185" s="596"/>
      <c r="AC185" s="595" t="str">
        <f ca="1">IFERROR(IF(INDEX('WPTM - Section F'!E$93:E$574,MATCH('Print View'!$AW185,'WPTM - Section F'!L$93:L$574,0))&lt;&gt;0,INDEX('WPTM - Section F'!E$93:E$574,MATCH('Print View'!$AW185,'WPTM - Section F'!L$93:L$574,0)),""),"")</f>
        <v/>
      </c>
      <c r="AD185" s="596"/>
      <c r="AE185" s="595" t="str">
        <f ca="1">IFERROR(IF(INDEX('WPTM - Section F'!D$93:D$574,MATCH('Print View'!$AX185,'WPTM - Section F'!L$93:L$574,0))&lt;&gt;0,INDEX('WPTM - Section F'!D$93:D$574,MATCH('Print View'!$AX185,'WPTM - Section F'!L$93:L$574,0)),""),"")</f>
        <v/>
      </c>
      <c r="AF185" s="596"/>
      <c r="AG185" s="595" t="str">
        <f ca="1">IFERROR(IF(INDEX('WPTM - Section F'!E$93:E$574,MATCH('Print View'!$AX185,'WPTM - Section F'!L$93:L$574,0))&lt;&gt;0,INDEX('WPTM - Section F'!E$93:E$574,MATCH('Print View'!$AX185,'WPTM - Section F'!L$93:L$574,0)),""),"")</f>
        <v/>
      </c>
      <c r="AH185" s="596"/>
      <c r="AI185" s="595" t="str">
        <f ca="1">IFERROR(IF(INDEX('WPTM - Section F'!D$93:D$574,MATCH('Print View'!$AY185,'WPTM - Section F'!L$93:L$574,0))&lt;&gt;0,INDEX('WPTM - Section F'!D$93:D$574,MATCH('Print View'!$AY185,'WPTM - Section F'!L$93:L$574,0)),""),"")</f>
        <v/>
      </c>
      <c r="AJ185" s="596"/>
      <c r="AK185" s="595" t="str">
        <f ca="1">IFERROR(IF(INDEX('WPTM - Section F'!E$93:E$574,MATCH('Print View'!$AY185,'WPTM - Section F'!L$93:L$574,0))&lt;&gt;0,INDEX('WPTM - Section F'!E$93:E$574,MATCH('Print View'!$AY185,'WPTM - Section F'!L$93:L$574,0)),""),"")</f>
        <v/>
      </c>
      <c r="AL185" s="596"/>
      <c r="AM185" s="303" t="str">
        <f>IFERROR(IF(INDEX('WPTM - Section F'!O$8:O$89,MATCH('Print View'!$A185,'WPTM - Section F'!D$8:D$89,0))&lt;&gt;0,INDEX('WPTM - Section F'!O$8:O$89,MATCH('Print View'!$A185,'WPTM - Section F'!D$8:D$89,0)),""),"")</f>
        <v/>
      </c>
      <c r="AN185" s="224"/>
      <c r="AO185" s="307"/>
      <c r="AP185" s="305"/>
      <c r="AQ185" s="305"/>
      <c r="AR185" s="249" t="str">
        <f t="shared" ref="AR185:AR248" si="372">CONCATENATE($A185,G183)</f>
        <v>2Milestone / Target Description</v>
      </c>
      <c r="AS185" s="3" t="str">
        <f t="shared" ref="AS185:AS248" ca="1" si="373">CONCATENATE($A185,K$182)</f>
        <v>21-Jan-19 to 30-Jun-19</v>
      </c>
      <c r="AT185" s="3" t="str">
        <f t="shared" ref="AT185:AT248" ca="1" si="374">CONCATENATE($A185,O$182)</f>
        <v>21-Jul-19 to 31-Dec-19</v>
      </c>
      <c r="AU185" s="3" t="str">
        <f t="shared" ref="AU185:AU248" ca="1" si="375">CONCATENATE($A185,S$182)</f>
        <v>21-Jan-20 to 30-Jun-20</v>
      </c>
      <c r="AV185" s="3" t="str">
        <f t="shared" ref="AV185:AV248" ca="1" si="376">CONCATENATE($A185,W$182)</f>
        <v>21-Jul-20 to 31-Dec-20</v>
      </c>
      <c r="AW185" s="3" t="str">
        <f t="shared" ref="AW185:AW248" ca="1" si="377">CONCATENATE($A185,AA$182)</f>
        <v>21-Jan-21 to 30-Jun-21</v>
      </c>
      <c r="AX185" s="9" t="str">
        <f t="shared" ref="AX185:AX248" si="378">CONCATENATE($A185,AE$182)</f>
        <v xml:space="preserve">2 to </v>
      </c>
      <c r="AY185" s="9" t="str">
        <f t="shared" ref="AY185:AY248" si="379">CONCATENATE($A185,AI$182)</f>
        <v xml:space="preserve">2 to </v>
      </c>
      <c r="AZ185" s="9"/>
      <c r="BA185" s="9"/>
    </row>
    <row r="186" spans="1:53" s="229" customFormat="1" ht="60" customHeight="1" x14ac:dyDescent="0.25">
      <c r="A186" s="301">
        <v>3</v>
      </c>
      <c r="B186" s="319" t="str">
        <f>IFERROR(IF(INDEX('WPTM - Section F'!B$8:B$89,MATCH('Print View'!$A186,'WPTM - Section F'!$A$8:$A$89,0))&lt;&gt;0,INDEX('WPTM - Section F'!B$8:B$89,MATCH('Print View'!$A186,'WPTM - Section F'!$A$8:$A$89,0)),""),"")</f>
        <v/>
      </c>
      <c r="C186" s="319" t="str">
        <f>IFERROR(IF(INDEX('WPTM - Section F'!C$8:C$89,MATCH('Print View'!$A186,'WPTM - Section F'!$A$8:$A$89,0))&lt;&gt;0,INDEX('WPTM - Section F'!C$8:C$89,MATCH('Print View'!$A186,'WPTM - Section F'!$A$8:$A$89,0)),""),"")</f>
        <v/>
      </c>
      <c r="D186" s="319" t="str">
        <f>IFERROR(IF(INDEX('WPTM - Section F'!D$8:D$89,MATCH('Print View'!$A186,'WPTM - Section F'!$A$8:$A$89,0))&lt;&gt;0,INDEX('WPTM - Section F'!D$8:D$89,MATCH('Print View'!$A186,'WPTM - Section F'!$A$8:$A$89,0)),""),"")</f>
        <v/>
      </c>
      <c r="E186" s="319" t="str">
        <f>IFERROR(IF(INDEX('WPTM - Section F'!E$8:E$89,MATCH('Print View'!$A186,'WPTM - Section F'!$A$8:$A$89,0))&lt;&gt;0,INDEX('WPTM - Section F'!E$8:E$89,MATCH('Print View'!$A186,'WPTM - Section F'!$A$8:$A$89,0)),""),"")</f>
        <v/>
      </c>
      <c r="F186" s="319" t="str">
        <f>IFERROR(IF(INDEX('WPTM - Section F'!N$8:N$89,MATCH('Print View'!$A186,'WPTM - Section F'!$A$8:$A$89,0))&lt;&gt;0,INDEX('WPTM - Section F'!N$8:N$89,MATCH('Print View'!$A186,'WPTM - Section F'!$A$8:$A$89,0)),""),"")</f>
        <v/>
      </c>
      <c r="G186" s="595" t="str">
        <f ca="1">IFERROR(IF(INDEX('WPTM - Section F'!D$93:D$574,MATCH('Print View'!$AR186,'WPTM - Section F'!L$93:L$574,0))&lt;&gt;0,INDEX('WPTM - Section F'!D$93:D$574,MATCH('Print View'!$AR186,'WPTM - Section F'!L$93:L$574,0)),""),"")</f>
        <v/>
      </c>
      <c r="H186" s="596"/>
      <c r="I186" s="595" t="str">
        <f ca="1">IFERROR(IF(INDEX('WPTM - Section F'!E$93:E$574,MATCH('Print View'!$AR186,'WPTM - Section F'!L$93:L$574,0))&lt;&gt;0,INDEX('WPTM - Section F'!E$93:E$574,MATCH('Print View'!$AR186,'WPTM - Section F'!L$93:L$574,0)),""),"")</f>
        <v/>
      </c>
      <c r="J186" s="596"/>
      <c r="K186" s="595" t="str">
        <f ca="1">IFERROR(IF(INDEX('WPTM - Section F'!D$93:D$574,MATCH('Print View'!$AS186,'WPTM - Section F'!L$93:L$574,0))&lt;&gt;0,INDEX('WPTM - Section F'!D$93:D$574,MATCH('Print View'!$AS186,'WPTM - Section F'!L$93:L$574,0)),""),"")</f>
        <v/>
      </c>
      <c r="L186" s="596"/>
      <c r="M186" s="595" t="str">
        <f ca="1">IFERROR(IF(INDEX('WPTM - Section F'!E$93:E$574,MATCH('Print View'!$AS186,'WPTM - Section F'!L$93:L$574,0))&lt;&gt;0,INDEX('WPTM - Section F'!E$93:E$574,MATCH('Print View'!$AS186,'WPTM - Section F'!L$93:L$574,0)),""),"")</f>
        <v/>
      </c>
      <c r="N186" s="596"/>
      <c r="O186" s="595" t="str">
        <f ca="1">IFERROR(IF(INDEX('WPTM - Section F'!D$93:D$574,MATCH('Print View'!$AT186,'WPTM - Section F'!L$93:L$574,0))&lt;&gt;0,INDEX('WPTM - Section F'!D$93:D$574,MATCH('Print View'!$AT186,'WPTM - Section F'!L$93:L$574,0)),""),"")</f>
        <v/>
      </c>
      <c r="P186" s="596"/>
      <c r="Q186" s="595" t="str">
        <f ca="1">IFERROR(IF(INDEX('WPTM - Section F'!E$93:E$574,MATCH('Print View'!$AT186,'WPTM - Section F'!L$93:L$574,0))&lt;&gt;0,INDEX('WPTM - Section F'!E$93:E$574,MATCH('Print View'!$AT186,'WPTM - Section F'!L$93:L$574,0)),""),"")</f>
        <v/>
      </c>
      <c r="R186" s="596"/>
      <c r="S186" s="595" t="str">
        <f ca="1">IFERROR(IF(INDEX('WPTM - Section F'!D$93:D$574,MATCH('Print View'!$AU186,'WPTM - Section F'!L$93:L$574,0))&lt;&gt;0,INDEX('WPTM - Section F'!D$93:D$574,MATCH('Print View'!$AU186,'WPTM - Section F'!L$93:L$574,0)),""),"")</f>
        <v/>
      </c>
      <c r="T186" s="596"/>
      <c r="U186" s="595" t="str">
        <f ca="1">IFERROR(IF(INDEX('WPTM - Section F'!E$93:E$574,MATCH('Print View'!$AU186,'WPTM - Section F'!L$93:L$574,0))&lt;&gt;0,INDEX('WPTM - Section F'!E$93:E$574,MATCH('Print View'!$AU186,'WPTM - Section F'!L$93:L$574,0)),""),"")</f>
        <v/>
      </c>
      <c r="V186" s="596"/>
      <c r="W186" s="595" t="str">
        <f ca="1">IFERROR(IF(INDEX('WPTM - Section F'!D$93:D$574,MATCH('Print View'!$AV186,'WPTM - Section F'!L$93:L$574,0))&lt;&gt;0,INDEX('WPTM - Section F'!D$93:D$574,MATCH('Print View'!$AV186,'WPTM - Section F'!L$93:L$574,0)),""),"")</f>
        <v/>
      </c>
      <c r="X186" s="596"/>
      <c r="Y186" s="595" t="str">
        <f ca="1">IFERROR(IF(INDEX('WPTM - Section F'!E$93:E$574,MATCH('Print View'!$AV186,'WPTM - Section F'!L$93:L$574,0))&lt;&gt;0,INDEX('WPTM - Section F'!E$93:E$574,MATCH('Print View'!$AV186,'WPTM - Section F'!L$93:L$574,0)),""),"")</f>
        <v/>
      </c>
      <c r="Z186" s="596"/>
      <c r="AA186" s="595" t="str">
        <f ca="1">IFERROR(IF(INDEX('WPTM - Section F'!D$93:D$574,MATCH('Print View'!$AW186,'WPTM - Section F'!L$93:L$574,0))&lt;&gt;0,INDEX('WPTM - Section F'!D$93:D$574,MATCH('Print View'!$AW186,'WPTM - Section F'!L$93:L$574,0)),""),"")</f>
        <v/>
      </c>
      <c r="AB186" s="596"/>
      <c r="AC186" s="595" t="str">
        <f ca="1">IFERROR(IF(INDEX('WPTM - Section F'!E$93:E$574,MATCH('Print View'!$AW186,'WPTM - Section F'!L$93:L$574,0))&lt;&gt;0,INDEX('WPTM - Section F'!E$93:E$574,MATCH('Print View'!$AW186,'WPTM - Section F'!L$93:L$574,0)),""),"")</f>
        <v/>
      </c>
      <c r="AD186" s="596"/>
      <c r="AE186" s="595" t="str">
        <f ca="1">IFERROR(IF(INDEX('WPTM - Section F'!D$93:D$574,MATCH('Print View'!$AX186,'WPTM - Section F'!L$93:L$574,0))&lt;&gt;0,INDEX('WPTM - Section F'!D$93:D$574,MATCH('Print View'!$AX186,'WPTM - Section F'!L$93:L$574,0)),""),"")</f>
        <v/>
      </c>
      <c r="AF186" s="596"/>
      <c r="AG186" s="595" t="str">
        <f ca="1">IFERROR(IF(INDEX('WPTM - Section F'!E$93:E$574,MATCH('Print View'!$AX186,'WPTM - Section F'!L$93:L$574,0))&lt;&gt;0,INDEX('WPTM - Section F'!E$93:E$574,MATCH('Print View'!$AX186,'WPTM - Section F'!L$93:L$574,0)),""),"")</f>
        <v/>
      </c>
      <c r="AH186" s="596"/>
      <c r="AI186" s="595" t="str">
        <f ca="1">IFERROR(IF(INDEX('WPTM - Section F'!D$93:D$574,MATCH('Print View'!$AY186,'WPTM - Section F'!L$93:L$574,0))&lt;&gt;0,INDEX('WPTM - Section F'!D$93:D$574,MATCH('Print View'!$AY186,'WPTM - Section F'!L$93:L$574,0)),""),"")</f>
        <v/>
      </c>
      <c r="AJ186" s="596"/>
      <c r="AK186" s="595" t="str">
        <f ca="1">IFERROR(IF(INDEX('WPTM - Section F'!E$93:E$574,MATCH('Print View'!$AY186,'WPTM - Section F'!L$93:L$574,0))&lt;&gt;0,INDEX('WPTM - Section F'!E$93:E$574,MATCH('Print View'!$AY186,'WPTM - Section F'!L$93:L$574,0)),""),"")</f>
        <v/>
      </c>
      <c r="AL186" s="596"/>
      <c r="AM186" s="320" t="str">
        <f>IFERROR(IF(INDEX('WPTM - Section F'!O$8:O$89,MATCH('Print View'!$A186,'WPTM - Section F'!D$8:D$89,0))&lt;&gt;0,INDEX('WPTM - Section F'!O$8:O$89,MATCH('Print View'!$A186,'WPTM - Section F'!D$8:D$89,0)),""),"")</f>
        <v/>
      </c>
      <c r="AN186" s="224"/>
      <c r="AO186" s="314"/>
      <c r="AP186" s="315"/>
      <c r="AQ186" s="315"/>
      <c r="AR186" s="249" t="str">
        <f t="shared" ca="1" si="372"/>
        <v>3</v>
      </c>
      <c r="AS186" s="3" t="str">
        <f t="shared" ca="1" si="373"/>
        <v>31-Jan-19 to 30-Jun-19</v>
      </c>
      <c r="AT186" s="3" t="str">
        <f t="shared" ca="1" si="374"/>
        <v>31-Jul-19 to 31-Dec-19</v>
      </c>
      <c r="AU186" s="3" t="str">
        <f t="shared" ca="1" si="375"/>
        <v>31-Jan-20 to 30-Jun-20</v>
      </c>
      <c r="AV186" s="3" t="str">
        <f t="shared" ca="1" si="376"/>
        <v>31-Jul-20 to 31-Dec-20</v>
      </c>
      <c r="AW186" s="3" t="str">
        <f t="shared" ca="1" si="377"/>
        <v>31-Jan-21 to 30-Jun-21</v>
      </c>
      <c r="AX186" s="9" t="str">
        <f t="shared" si="378"/>
        <v xml:space="preserve">3 to </v>
      </c>
      <c r="AY186" s="9" t="str">
        <f t="shared" si="379"/>
        <v xml:space="preserve">3 to </v>
      </c>
      <c r="AZ186" s="9"/>
      <c r="BA186" s="9"/>
    </row>
    <row r="187" spans="1:53" s="229" customFormat="1" ht="60" customHeight="1" x14ac:dyDescent="0.25">
      <c r="A187" s="301">
        <v>4</v>
      </c>
      <c r="B187" s="319" t="str">
        <f>IFERROR(IF(INDEX('WPTM - Section F'!B$8:B$89,MATCH('Print View'!$A187,'WPTM - Section F'!$A$8:$A$89,0))&lt;&gt;0,INDEX('WPTM - Section F'!B$8:B$89,MATCH('Print View'!$A187,'WPTM - Section F'!$A$8:$A$89,0)),""),"")</f>
        <v/>
      </c>
      <c r="C187" s="319" t="str">
        <f>IFERROR(IF(INDEX('WPTM - Section F'!C$8:C$89,MATCH('Print View'!$A187,'WPTM - Section F'!$A$8:$A$89,0))&lt;&gt;0,INDEX('WPTM - Section F'!C$8:C$89,MATCH('Print View'!$A187,'WPTM - Section F'!$A$8:$A$89,0)),""),"")</f>
        <v/>
      </c>
      <c r="D187" s="319" t="str">
        <f>IFERROR(IF(INDEX('WPTM - Section F'!D$8:D$89,MATCH('Print View'!$A187,'WPTM - Section F'!$A$8:$A$89,0))&lt;&gt;0,INDEX('WPTM - Section F'!D$8:D$89,MATCH('Print View'!$A187,'WPTM - Section F'!$A$8:$A$89,0)),""),"")</f>
        <v/>
      </c>
      <c r="E187" s="319" t="str">
        <f>IFERROR(IF(INDEX('WPTM - Section F'!E$8:E$89,MATCH('Print View'!$A187,'WPTM - Section F'!$A$8:$A$89,0))&lt;&gt;0,INDEX('WPTM - Section F'!E$8:E$89,MATCH('Print View'!$A187,'WPTM - Section F'!$A$8:$A$89,0)),""),"")</f>
        <v/>
      </c>
      <c r="F187" s="319" t="str">
        <f>IFERROR(IF(INDEX('WPTM - Section F'!N$8:N$89,MATCH('Print View'!$A187,'WPTM - Section F'!$A$8:$A$89,0))&lt;&gt;0,INDEX('WPTM - Section F'!N$8:N$89,MATCH('Print View'!$A187,'WPTM - Section F'!$A$8:$A$89,0)),""),"")</f>
        <v/>
      </c>
      <c r="G187" s="595" t="str">
        <f ca="1">IFERROR(IF(INDEX('WPTM - Section F'!D$93:D$574,MATCH('Print View'!$AR187,'WPTM - Section F'!L$93:L$574,0))&lt;&gt;0,INDEX('WPTM - Section F'!D$93:D$574,MATCH('Print View'!$AR187,'WPTM - Section F'!L$93:L$574,0)),""),"")</f>
        <v/>
      </c>
      <c r="H187" s="596"/>
      <c r="I187" s="595" t="str">
        <f ca="1">IFERROR(IF(INDEX('WPTM - Section F'!E$93:E$574,MATCH('Print View'!$AR187,'WPTM - Section F'!L$93:L$574,0))&lt;&gt;0,INDEX('WPTM - Section F'!E$93:E$574,MATCH('Print View'!$AR187,'WPTM - Section F'!L$93:L$574,0)),""),"")</f>
        <v/>
      </c>
      <c r="J187" s="596"/>
      <c r="K187" s="595" t="str">
        <f ca="1">IFERROR(IF(INDEX('WPTM - Section F'!D$93:D$574,MATCH('Print View'!$AS187,'WPTM - Section F'!L$93:L$574,0))&lt;&gt;0,INDEX('WPTM - Section F'!D$93:D$574,MATCH('Print View'!$AS187,'WPTM - Section F'!L$93:L$574,0)),""),"")</f>
        <v/>
      </c>
      <c r="L187" s="596"/>
      <c r="M187" s="595" t="str">
        <f ca="1">IFERROR(IF(INDEX('WPTM - Section F'!E$93:E$574,MATCH('Print View'!$AS187,'WPTM - Section F'!L$93:L$574,0))&lt;&gt;0,INDEX('WPTM - Section F'!E$93:E$574,MATCH('Print View'!$AS187,'WPTM - Section F'!L$93:L$574,0)),""),"")</f>
        <v/>
      </c>
      <c r="N187" s="596"/>
      <c r="O187" s="595" t="str">
        <f ca="1">IFERROR(IF(INDEX('WPTM - Section F'!D$93:D$574,MATCH('Print View'!$AT187,'WPTM - Section F'!L$93:L$574,0))&lt;&gt;0,INDEX('WPTM - Section F'!D$93:D$574,MATCH('Print View'!$AT187,'WPTM - Section F'!L$93:L$574,0)),""),"")</f>
        <v/>
      </c>
      <c r="P187" s="596"/>
      <c r="Q187" s="595" t="str">
        <f ca="1">IFERROR(IF(INDEX('WPTM - Section F'!E$93:E$574,MATCH('Print View'!$AT187,'WPTM - Section F'!L$93:L$574,0))&lt;&gt;0,INDEX('WPTM - Section F'!E$93:E$574,MATCH('Print View'!$AT187,'WPTM - Section F'!L$93:L$574,0)),""),"")</f>
        <v/>
      </c>
      <c r="R187" s="596"/>
      <c r="S187" s="595" t="str">
        <f ca="1">IFERROR(IF(INDEX('WPTM - Section F'!D$93:D$574,MATCH('Print View'!$AU187,'WPTM - Section F'!L$93:L$574,0))&lt;&gt;0,INDEX('WPTM - Section F'!D$93:D$574,MATCH('Print View'!$AU187,'WPTM - Section F'!L$93:L$574,0)),""),"")</f>
        <v/>
      </c>
      <c r="T187" s="596"/>
      <c r="U187" s="595" t="str">
        <f ca="1">IFERROR(IF(INDEX('WPTM - Section F'!E$93:E$574,MATCH('Print View'!$AU187,'WPTM - Section F'!L$93:L$574,0))&lt;&gt;0,INDEX('WPTM - Section F'!E$93:E$574,MATCH('Print View'!$AU187,'WPTM - Section F'!L$93:L$574,0)),""),"")</f>
        <v/>
      </c>
      <c r="V187" s="596"/>
      <c r="W187" s="595" t="str">
        <f ca="1">IFERROR(IF(INDEX('WPTM - Section F'!D$93:D$574,MATCH('Print View'!$AV187,'WPTM - Section F'!L$93:L$574,0))&lt;&gt;0,INDEX('WPTM - Section F'!D$93:D$574,MATCH('Print View'!$AV187,'WPTM - Section F'!L$93:L$574,0)),""),"")</f>
        <v/>
      </c>
      <c r="X187" s="596"/>
      <c r="Y187" s="595" t="str">
        <f ca="1">IFERROR(IF(INDEX('WPTM - Section F'!E$93:E$574,MATCH('Print View'!$AV187,'WPTM - Section F'!L$93:L$574,0))&lt;&gt;0,INDEX('WPTM - Section F'!E$93:E$574,MATCH('Print View'!$AV187,'WPTM - Section F'!L$93:L$574,0)),""),"")</f>
        <v/>
      </c>
      <c r="Z187" s="596"/>
      <c r="AA187" s="595" t="str">
        <f ca="1">IFERROR(IF(INDEX('WPTM - Section F'!D$93:D$574,MATCH('Print View'!$AW187,'WPTM - Section F'!L$93:L$574,0))&lt;&gt;0,INDEX('WPTM - Section F'!D$93:D$574,MATCH('Print View'!$AW187,'WPTM - Section F'!L$93:L$574,0)),""),"")</f>
        <v/>
      </c>
      <c r="AB187" s="596"/>
      <c r="AC187" s="595" t="str">
        <f ca="1">IFERROR(IF(INDEX('WPTM - Section F'!E$93:E$574,MATCH('Print View'!$AW187,'WPTM - Section F'!L$93:L$574,0))&lt;&gt;0,INDEX('WPTM - Section F'!E$93:E$574,MATCH('Print View'!$AW187,'WPTM - Section F'!L$93:L$574,0)),""),"")</f>
        <v/>
      </c>
      <c r="AD187" s="596"/>
      <c r="AE187" s="595" t="str">
        <f ca="1">IFERROR(IF(INDEX('WPTM - Section F'!D$93:D$574,MATCH('Print View'!$AX187,'WPTM - Section F'!L$93:L$574,0))&lt;&gt;0,INDEX('WPTM - Section F'!D$93:D$574,MATCH('Print View'!$AX187,'WPTM - Section F'!L$93:L$574,0)),""),"")</f>
        <v/>
      </c>
      <c r="AF187" s="596"/>
      <c r="AG187" s="595" t="str">
        <f ca="1">IFERROR(IF(INDEX('WPTM - Section F'!E$93:E$574,MATCH('Print View'!$AX187,'WPTM - Section F'!L$93:L$574,0))&lt;&gt;0,INDEX('WPTM - Section F'!E$93:E$574,MATCH('Print View'!$AX187,'WPTM - Section F'!L$93:L$574,0)),""),"")</f>
        <v/>
      </c>
      <c r="AH187" s="596"/>
      <c r="AI187" s="595" t="str">
        <f ca="1">IFERROR(IF(INDEX('WPTM - Section F'!D$93:D$574,MATCH('Print View'!$AY187,'WPTM - Section F'!L$93:L$574,0))&lt;&gt;0,INDEX('WPTM - Section F'!D$93:D$574,MATCH('Print View'!$AY187,'WPTM - Section F'!L$93:L$574,0)),""),"")</f>
        <v/>
      </c>
      <c r="AJ187" s="596"/>
      <c r="AK187" s="595" t="str">
        <f ca="1">IFERROR(IF(INDEX('WPTM - Section F'!E$93:E$574,MATCH('Print View'!$AY187,'WPTM - Section F'!L$93:L$574,0))&lt;&gt;0,INDEX('WPTM - Section F'!E$93:E$574,MATCH('Print View'!$AY187,'WPTM - Section F'!L$93:L$574,0)),""),"")</f>
        <v/>
      </c>
      <c r="AL187" s="596"/>
      <c r="AM187" s="320" t="str">
        <f>IFERROR(IF(INDEX('WPTM - Section F'!O$8:O$89,MATCH('Print View'!$A187,'WPTM - Section F'!D$8:D$89,0))&lt;&gt;0,INDEX('WPTM - Section F'!O$8:O$89,MATCH('Print View'!$A187,'WPTM - Section F'!D$8:D$89,0)),""),"")</f>
        <v/>
      </c>
      <c r="AN187" s="224"/>
      <c r="AO187" s="314"/>
      <c r="AP187" s="315"/>
      <c r="AQ187" s="315"/>
      <c r="AR187" s="249" t="str">
        <f t="shared" ca="1" si="372"/>
        <v>4</v>
      </c>
      <c r="AS187" s="3" t="str">
        <f t="shared" ca="1" si="373"/>
        <v>41-Jan-19 to 30-Jun-19</v>
      </c>
      <c r="AT187" s="3" t="str">
        <f t="shared" ca="1" si="374"/>
        <v>41-Jul-19 to 31-Dec-19</v>
      </c>
      <c r="AU187" s="3" t="str">
        <f t="shared" ca="1" si="375"/>
        <v>41-Jan-20 to 30-Jun-20</v>
      </c>
      <c r="AV187" s="3" t="str">
        <f t="shared" ca="1" si="376"/>
        <v>41-Jul-20 to 31-Dec-20</v>
      </c>
      <c r="AW187" s="3" t="str">
        <f t="shared" ca="1" si="377"/>
        <v>41-Jan-21 to 30-Jun-21</v>
      </c>
      <c r="AX187" s="9" t="str">
        <f t="shared" si="378"/>
        <v xml:space="preserve">4 to </v>
      </c>
      <c r="AY187" s="9" t="str">
        <f t="shared" si="379"/>
        <v xml:space="preserve">4 to </v>
      </c>
      <c r="AZ187" s="9"/>
      <c r="BA187" s="9"/>
    </row>
    <row r="188" spans="1:53" s="229" customFormat="1" ht="60" customHeight="1" x14ac:dyDescent="0.25">
      <c r="A188" s="301">
        <v>5</v>
      </c>
      <c r="B188" s="319" t="str">
        <f>IFERROR(IF(INDEX('WPTM - Section F'!B$8:B$89,MATCH('Print View'!$A188,'WPTM - Section F'!$A$8:$A$89,0))&lt;&gt;0,INDEX('WPTM - Section F'!B$8:B$89,MATCH('Print View'!$A188,'WPTM - Section F'!$A$8:$A$89,0)),""),"")</f>
        <v/>
      </c>
      <c r="C188" s="319" t="str">
        <f>IFERROR(IF(INDEX('WPTM - Section F'!C$8:C$89,MATCH('Print View'!$A188,'WPTM - Section F'!$A$8:$A$89,0))&lt;&gt;0,INDEX('WPTM - Section F'!C$8:C$89,MATCH('Print View'!$A188,'WPTM - Section F'!$A$8:$A$89,0)),""),"")</f>
        <v/>
      </c>
      <c r="D188" s="319" t="str">
        <f>IFERROR(IF(INDEX('WPTM - Section F'!D$8:D$89,MATCH('Print View'!$A188,'WPTM - Section F'!$A$8:$A$89,0))&lt;&gt;0,INDEX('WPTM - Section F'!D$8:D$89,MATCH('Print View'!$A188,'WPTM - Section F'!$A$8:$A$89,0)),""),"")</f>
        <v/>
      </c>
      <c r="E188" s="319" t="str">
        <f>IFERROR(IF(INDEX('WPTM - Section F'!E$8:E$89,MATCH('Print View'!$A188,'WPTM - Section F'!$A$8:$A$89,0))&lt;&gt;0,INDEX('WPTM - Section F'!E$8:E$89,MATCH('Print View'!$A188,'WPTM - Section F'!$A$8:$A$89,0)),""),"")</f>
        <v/>
      </c>
      <c r="F188" s="319" t="str">
        <f>IFERROR(IF(INDEX('WPTM - Section F'!N$8:N$89,MATCH('Print View'!$A188,'WPTM - Section F'!$A$8:$A$89,0))&lt;&gt;0,INDEX('WPTM - Section F'!N$8:N$89,MATCH('Print View'!$A188,'WPTM - Section F'!$A$8:$A$89,0)),""),"")</f>
        <v/>
      </c>
      <c r="G188" s="595" t="str">
        <f ca="1">IFERROR(IF(INDEX('WPTM - Section F'!D$93:D$574,MATCH('Print View'!$AR188,'WPTM - Section F'!L$93:L$574,0))&lt;&gt;0,INDEX('WPTM - Section F'!D$93:D$574,MATCH('Print View'!$AR188,'WPTM - Section F'!L$93:L$574,0)),""),"")</f>
        <v/>
      </c>
      <c r="H188" s="596"/>
      <c r="I188" s="595" t="str">
        <f ca="1">IFERROR(IF(INDEX('WPTM - Section F'!E$93:E$574,MATCH('Print View'!$AR188,'WPTM - Section F'!L$93:L$574,0))&lt;&gt;0,INDEX('WPTM - Section F'!E$93:E$574,MATCH('Print View'!$AR188,'WPTM - Section F'!L$93:L$574,0)),""),"")</f>
        <v/>
      </c>
      <c r="J188" s="596"/>
      <c r="K188" s="595" t="str">
        <f ca="1">IFERROR(IF(INDEX('WPTM - Section F'!D$93:D$574,MATCH('Print View'!$AS188,'WPTM - Section F'!L$93:L$574,0))&lt;&gt;0,INDEX('WPTM - Section F'!D$93:D$574,MATCH('Print View'!$AS188,'WPTM - Section F'!L$93:L$574,0)),""),"")</f>
        <v/>
      </c>
      <c r="L188" s="596"/>
      <c r="M188" s="595" t="str">
        <f ca="1">IFERROR(IF(INDEX('WPTM - Section F'!E$93:E$574,MATCH('Print View'!$AS188,'WPTM - Section F'!L$93:L$574,0))&lt;&gt;0,INDEX('WPTM - Section F'!E$93:E$574,MATCH('Print View'!$AS188,'WPTM - Section F'!L$93:L$574,0)),""),"")</f>
        <v/>
      </c>
      <c r="N188" s="596"/>
      <c r="O188" s="595" t="str">
        <f ca="1">IFERROR(IF(INDEX('WPTM - Section F'!D$93:D$574,MATCH('Print View'!$AT188,'WPTM - Section F'!L$93:L$574,0))&lt;&gt;0,INDEX('WPTM - Section F'!D$93:D$574,MATCH('Print View'!$AT188,'WPTM - Section F'!L$93:L$574,0)),""),"")</f>
        <v/>
      </c>
      <c r="P188" s="596"/>
      <c r="Q188" s="595" t="str">
        <f ca="1">IFERROR(IF(INDEX('WPTM - Section F'!E$93:E$574,MATCH('Print View'!$AT188,'WPTM - Section F'!L$93:L$574,0))&lt;&gt;0,INDEX('WPTM - Section F'!E$93:E$574,MATCH('Print View'!$AT188,'WPTM - Section F'!L$93:L$574,0)),""),"")</f>
        <v/>
      </c>
      <c r="R188" s="596"/>
      <c r="S188" s="595" t="str">
        <f ca="1">IFERROR(IF(INDEX('WPTM - Section F'!D$93:D$574,MATCH('Print View'!$AU188,'WPTM - Section F'!L$93:L$574,0))&lt;&gt;0,INDEX('WPTM - Section F'!D$93:D$574,MATCH('Print View'!$AU188,'WPTM - Section F'!L$93:L$574,0)),""),"")</f>
        <v/>
      </c>
      <c r="T188" s="596"/>
      <c r="U188" s="595" t="str">
        <f ca="1">IFERROR(IF(INDEX('WPTM - Section F'!E$93:E$574,MATCH('Print View'!$AU188,'WPTM - Section F'!L$93:L$574,0))&lt;&gt;0,INDEX('WPTM - Section F'!E$93:E$574,MATCH('Print View'!$AU188,'WPTM - Section F'!L$93:L$574,0)),""),"")</f>
        <v/>
      </c>
      <c r="V188" s="596"/>
      <c r="W188" s="595" t="str">
        <f ca="1">IFERROR(IF(INDEX('WPTM - Section F'!D$93:D$574,MATCH('Print View'!$AV188,'WPTM - Section F'!L$93:L$574,0))&lt;&gt;0,INDEX('WPTM - Section F'!D$93:D$574,MATCH('Print View'!$AV188,'WPTM - Section F'!L$93:L$574,0)),""),"")</f>
        <v/>
      </c>
      <c r="X188" s="596"/>
      <c r="Y188" s="595" t="str">
        <f ca="1">IFERROR(IF(INDEX('WPTM - Section F'!E$93:E$574,MATCH('Print View'!$AV188,'WPTM - Section F'!L$93:L$574,0))&lt;&gt;0,INDEX('WPTM - Section F'!E$93:E$574,MATCH('Print View'!$AV188,'WPTM - Section F'!L$93:L$574,0)),""),"")</f>
        <v/>
      </c>
      <c r="Z188" s="596"/>
      <c r="AA188" s="595" t="str">
        <f ca="1">IFERROR(IF(INDEX('WPTM - Section F'!D$93:D$574,MATCH('Print View'!$AW188,'WPTM - Section F'!L$93:L$574,0))&lt;&gt;0,INDEX('WPTM - Section F'!D$93:D$574,MATCH('Print View'!$AW188,'WPTM - Section F'!L$93:L$574,0)),""),"")</f>
        <v/>
      </c>
      <c r="AB188" s="596"/>
      <c r="AC188" s="595" t="str">
        <f ca="1">IFERROR(IF(INDEX('WPTM - Section F'!E$93:E$574,MATCH('Print View'!$AW188,'WPTM - Section F'!L$93:L$574,0))&lt;&gt;0,INDEX('WPTM - Section F'!E$93:E$574,MATCH('Print View'!$AW188,'WPTM - Section F'!L$93:L$574,0)),""),"")</f>
        <v/>
      </c>
      <c r="AD188" s="596"/>
      <c r="AE188" s="595" t="str">
        <f ca="1">IFERROR(IF(INDEX('WPTM - Section F'!D$93:D$574,MATCH('Print View'!$AX188,'WPTM - Section F'!L$93:L$574,0))&lt;&gt;0,INDEX('WPTM - Section F'!D$93:D$574,MATCH('Print View'!$AX188,'WPTM - Section F'!L$93:L$574,0)),""),"")</f>
        <v/>
      </c>
      <c r="AF188" s="596"/>
      <c r="AG188" s="595" t="str">
        <f ca="1">IFERROR(IF(INDEX('WPTM - Section F'!E$93:E$574,MATCH('Print View'!$AX188,'WPTM - Section F'!L$93:L$574,0))&lt;&gt;0,INDEX('WPTM - Section F'!E$93:E$574,MATCH('Print View'!$AX188,'WPTM - Section F'!L$93:L$574,0)),""),"")</f>
        <v/>
      </c>
      <c r="AH188" s="596"/>
      <c r="AI188" s="595" t="str">
        <f ca="1">IFERROR(IF(INDEX('WPTM - Section F'!D$93:D$574,MATCH('Print View'!$AY188,'WPTM - Section F'!L$93:L$574,0))&lt;&gt;0,INDEX('WPTM - Section F'!D$93:D$574,MATCH('Print View'!$AY188,'WPTM - Section F'!L$93:L$574,0)),""),"")</f>
        <v/>
      </c>
      <c r="AJ188" s="596"/>
      <c r="AK188" s="595" t="str">
        <f ca="1">IFERROR(IF(INDEX('WPTM - Section F'!E$93:E$574,MATCH('Print View'!$AY188,'WPTM - Section F'!L$93:L$574,0))&lt;&gt;0,INDEX('WPTM - Section F'!E$93:E$574,MATCH('Print View'!$AY188,'WPTM - Section F'!L$93:L$574,0)),""),"")</f>
        <v/>
      </c>
      <c r="AL188" s="596"/>
      <c r="AM188" s="320" t="str">
        <f>IFERROR(IF(INDEX('WPTM - Section F'!O$8:O$89,MATCH('Print View'!$A188,'WPTM - Section F'!D$8:D$89,0))&lt;&gt;0,INDEX('WPTM - Section F'!O$8:O$89,MATCH('Print View'!$A188,'WPTM - Section F'!D$8:D$89,0)),""),"")</f>
        <v/>
      </c>
      <c r="AN188" s="224"/>
      <c r="AO188" s="314"/>
      <c r="AP188" s="315"/>
      <c r="AQ188" s="315"/>
      <c r="AR188" s="249" t="str">
        <f t="shared" ca="1" si="372"/>
        <v>5</v>
      </c>
      <c r="AS188" s="3" t="str">
        <f t="shared" ca="1" si="373"/>
        <v>51-Jan-19 to 30-Jun-19</v>
      </c>
      <c r="AT188" s="3" t="str">
        <f t="shared" ca="1" si="374"/>
        <v>51-Jul-19 to 31-Dec-19</v>
      </c>
      <c r="AU188" s="3" t="str">
        <f t="shared" ca="1" si="375"/>
        <v>51-Jan-20 to 30-Jun-20</v>
      </c>
      <c r="AV188" s="3" t="str">
        <f t="shared" ca="1" si="376"/>
        <v>51-Jul-20 to 31-Dec-20</v>
      </c>
      <c r="AW188" s="3" t="str">
        <f t="shared" ca="1" si="377"/>
        <v>51-Jan-21 to 30-Jun-21</v>
      </c>
      <c r="AX188" s="9" t="str">
        <f t="shared" si="378"/>
        <v xml:space="preserve">5 to </v>
      </c>
      <c r="AY188" s="9" t="str">
        <f t="shared" si="379"/>
        <v xml:space="preserve">5 to </v>
      </c>
      <c r="AZ188" s="9"/>
      <c r="BA188" s="9"/>
    </row>
    <row r="189" spans="1:53" s="229" customFormat="1" ht="60" customHeight="1" x14ac:dyDescent="0.25">
      <c r="A189" s="301">
        <v>6</v>
      </c>
      <c r="B189" s="319" t="str">
        <f>IFERROR(IF(INDEX('WPTM - Section F'!B$8:B$89,MATCH('Print View'!$A189,'WPTM - Section F'!$A$8:$A$89,0))&lt;&gt;0,INDEX('WPTM - Section F'!B$8:B$89,MATCH('Print View'!$A189,'WPTM - Section F'!$A$8:$A$89,0)),""),"")</f>
        <v/>
      </c>
      <c r="C189" s="319" t="str">
        <f>IFERROR(IF(INDEX('WPTM - Section F'!C$8:C$89,MATCH('Print View'!$A189,'WPTM - Section F'!$A$8:$A$89,0))&lt;&gt;0,INDEX('WPTM - Section F'!C$8:C$89,MATCH('Print View'!$A189,'WPTM - Section F'!$A$8:$A$89,0)),""),"")</f>
        <v/>
      </c>
      <c r="D189" s="319" t="str">
        <f>IFERROR(IF(INDEX('WPTM - Section F'!D$8:D$89,MATCH('Print View'!$A189,'WPTM - Section F'!$A$8:$A$89,0))&lt;&gt;0,INDEX('WPTM - Section F'!D$8:D$89,MATCH('Print View'!$A189,'WPTM - Section F'!$A$8:$A$89,0)),""),"")</f>
        <v/>
      </c>
      <c r="E189" s="319" t="str">
        <f>IFERROR(IF(INDEX('WPTM - Section F'!E$8:E$89,MATCH('Print View'!$A189,'WPTM - Section F'!$A$8:$A$89,0))&lt;&gt;0,INDEX('WPTM - Section F'!E$8:E$89,MATCH('Print View'!$A189,'WPTM - Section F'!$A$8:$A$89,0)),""),"")</f>
        <v/>
      </c>
      <c r="F189" s="319" t="str">
        <f>IFERROR(IF(INDEX('WPTM - Section F'!N$8:N$89,MATCH('Print View'!$A189,'WPTM - Section F'!$A$8:$A$89,0))&lt;&gt;0,INDEX('WPTM - Section F'!N$8:N$89,MATCH('Print View'!$A189,'WPTM - Section F'!$A$8:$A$89,0)),""),"")</f>
        <v/>
      </c>
      <c r="G189" s="595" t="str">
        <f ca="1">IFERROR(IF(INDEX('WPTM - Section F'!D$93:D$574,MATCH('Print View'!$AR189,'WPTM - Section F'!L$93:L$574,0))&lt;&gt;0,INDEX('WPTM - Section F'!D$93:D$574,MATCH('Print View'!$AR189,'WPTM - Section F'!L$93:L$574,0)),""),"")</f>
        <v/>
      </c>
      <c r="H189" s="596"/>
      <c r="I189" s="595" t="str">
        <f ca="1">IFERROR(IF(INDEX('WPTM - Section F'!E$93:E$574,MATCH('Print View'!$AR189,'WPTM - Section F'!L$93:L$574,0))&lt;&gt;0,INDEX('WPTM - Section F'!E$93:E$574,MATCH('Print View'!$AR189,'WPTM - Section F'!L$93:L$574,0)),""),"")</f>
        <v/>
      </c>
      <c r="J189" s="596"/>
      <c r="K189" s="595" t="str">
        <f ca="1">IFERROR(IF(INDEX('WPTM - Section F'!D$93:D$574,MATCH('Print View'!$AS189,'WPTM - Section F'!L$93:L$574,0))&lt;&gt;0,INDEX('WPTM - Section F'!D$93:D$574,MATCH('Print View'!$AS189,'WPTM - Section F'!L$93:L$574,0)),""),"")</f>
        <v/>
      </c>
      <c r="L189" s="596"/>
      <c r="M189" s="595" t="str">
        <f ca="1">IFERROR(IF(INDEX('WPTM - Section F'!E$93:E$574,MATCH('Print View'!$AS189,'WPTM - Section F'!L$93:L$574,0))&lt;&gt;0,INDEX('WPTM - Section F'!E$93:E$574,MATCH('Print View'!$AS189,'WPTM - Section F'!L$93:L$574,0)),""),"")</f>
        <v/>
      </c>
      <c r="N189" s="596"/>
      <c r="O189" s="595" t="str">
        <f ca="1">IFERROR(IF(INDEX('WPTM - Section F'!D$93:D$574,MATCH('Print View'!$AT189,'WPTM - Section F'!L$93:L$574,0))&lt;&gt;0,INDEX('WPTM - Section F'!D$93:D$574,MATCH('Print View'!$AT189,'WPTM - Section F'!L$93:L$574,0)),""),"")</f>
        <v/>
      </c>
      <c r="P189" s="596"/>
      <c r="Q189" s="595" t="str">
        <f ca="1">IFERROR(IF(INDEX('WPTM - Section F'!E$93:E$574,MATCH('Print View'!$AT189,'WPTM - Section F'!L$93:L$574,0))&lt;&gt;0,INDEX('WPTM - Section F'!E$93:E$574,MATCH('Print View'!$AT189,'WPTM - Section F'!L$93:L$574,0)),""),"")</f>
        <v/>
      </c>
      <c r="R189" s="596"/>
      <c r="S189" s="595" t="str">
        <f ca="1">IFERROR(IF(INDEX('WPTM - Section F'!D$93:D$574,MATCH('Print View'!$AU189,'WPTM - Section F'!L$93:L$574,0))&lt;&gt;0,INDEX('WPTM - Section F'!D$93:D$574,MATCH('Print View'!$AU189,'WPTM - Section F'!L$93:L$574,0)),""),"")</f>
        <v/>
      </c>
      <c r="T189" s="596"/>
      <c r="U189" s="595" t="str">
        <f ca="1">IFERROR(IF(INDEX('WPTM - Section F'!E$93:E$574,MATCH('Print View'!$AU189,'WPTM - Section F'!L$93:L$574,0))&lt;&gt;0,INDEX('WPTM - Section F'!E$93:E$574,MATCH('Print View'!$AU189,'WPTM - Section F'!L$93:L$574,0)),""),"")</f>
        <v/>
      </c>
      <c r="V189" s="596"/>
      <c r="W189" s="595" t="str">
        <f ca="1">IFERROR(IF(INDEX('WPTM - Section F'!D$93:D$574,MATCH('Print View'!$AV189,'WPTM - Section F'!L$93:L$574,0))&lt;&gt;0,INDEX('WPTM - Section F'!D$93:D$574,MATCH('Print View'!$AV189,'WPTM - Section F'!L$93:L$574,0)),""),"")</f>
        <v/>
      </c>
      <c r="X189" s="596"/>
      <c r="Y189" s="595" t="str">
        <f ca="1">IFERROR(IF(INDEX('WPTM - Section F'!E$93:E$574,MATCH('Print View'!$AV189,'WPTM - Section F'!L$93:L$574,0))&lt;&gt;0,INDEX('WPTM - Section F'!E$93:E$574,MATCH('Print View'!$AV189,'WPTM - Section F'!L$93:L$574,0)),""),"")</f>
        <v/>
      </c>
      <c r="Z189" s="596"/>
      <c r="AA189" s="595" t="str">
        <f ca="1">IFERROR(IF(INDEX('WPTM - Section F'!D$93:D$574,MATCH('Print View'!$AW189,'WPTM - Section F'!L$93:L$574,0))&lt;&gt;0,INDEX('WPTM - Section F'!D$93:D$574,MATCH('Print View'!$AW189,'WPTM - Section F'!L$93:L$574,0)),""),"")</f>
        <v/>
      </c>
      <c r="AB189" s="596"/>
      <c r="AC189" s="595" t="str">
        <f ca="1">IFERROR(IF(INDEX('WPTM - Section F'!E$93:E$574,MATCH('Print View'!$AW189,'WPTM - Section F'!L$93:L$574,0))&lt;&gt;0,INDEX('WPTM - Section F'!E$93:E$574,MATCH('Print View'!$AW189,'WPTM - Section F'!L$93:L$574,0)),""),"")</f>
        <v/>
      </c>
      <c r="AD189" s="596"/>
      <c r="AE189" s="595" t="str">
        <f ca="1">IFERROR(IF(INDEX('WPTM - Section F'!D$93:D$574,MATCH('Print View'!$AX189,'WPTM - Section F'!L$93:L$574,0))&lt;&gt;0,INDEX('WPTM - Section F'!D$93:D$574,MATCH('Print View'!$AX189,'WPTM - Section F'!L$93:L$574,0)),""),"")</f>
        <v/>
      </c>
      <c r="AF189" s="596"/>
      <c r="AG189" s="595" t="str">
        <f ca="1">IFERROR(IF(INDEX('WPTM - Section F'!E$93:E$574,MATCH('Print View'!$AX189,'WPTM - Section F'!L$93:L$574,0))&lt;&gt;0,INDEX('WPTM - Section F'!E$93:E$574,MATCH('Print View'!$AX189,'WPTM - Section F'!L$93:L$574,0)),""),"")</f>
        <v/>
      </c>
      <c r="AH189" s="596"/>
      <c r="AI189" s="595" t="str">
        <f ca="1">IFERROR(IF(INDEX('WPTM - Section F'!D$93:D$574,MATCH('Print View'!$AY189,'WPTM - Section F'!L$93:L$574,0))&lt;&gt;0,INDEX('WPTM - Section F'!D$93:D$574,MATCH('Print View'!$AY189,'WPTM - Section F'!L$93:L$574,0)),""),"")</f>
        <v/>
      </c>
      <c r="AJ189" s="596"/>
      <c r="AK189" s="595" t="str">
        <f ca="1">IFERROR(IF(INDEX('WPTM - Section F'!E$93:E$574,MATCH('Print View'!$AY189,'WPTM - Section F'!L$93:L$574,0))&lt;&gt;0,INDEX('WPTM - Section F'!E$93:E$574,MATCH('Print View'!$AY189,'WPTM - Section F'!L$93:L$574,0)),""),"")</f>
        <v/>
      </c>
      <c r="AL189" s="596"/>
      <c r="AM189" s="320" t="str">
        <f>IFERROR(IF(INDEX('WPTM - Section F'!O$8:O$89,MATCH('Print View'!$A189,'WPTM - Section F'!D$8:D$89,0))&lt;&gt;0,INDEX('WPTM - Section F'!O$8:O$89,MATCH('Print View'!$A189,'WPTM - Section F'!D$8:D$89,0)),""),"")</f>
        <v/>
      </c>
      <c r="AN189" s="224"/>
      <c r="AO189" s="314"/>
      <c r="AP189" s="315"/>
      <c r="AQ189" s="315"/>
      <c r="AR189" s="249" t="str">
        <f t="shared" ca="1" si="372"/>
        <v>6</v>
      </c>
      <c r="AS189" s="3" t="str">
        <f t="shared" ca="1" si="373"/>
        <v>61-Jan-19 to 30-Jun-19</v>
      </c>
      <c r="AT189" s="3" t="str">
        <f t="shared" ca="1" si="374"/>
        <v>61-Jul-19 to 31-Dec-19</v>
      </c>
      <c r="AU189" s="3" t="str">
        <f t="shared" ca="1" si="375"/>
        <v>61-Jan-20 to 30-Jun-20</v>
      </c>
      <c r="AV189" s="3" t="str">
        <f t="shared" ca="1" si="376"/>
        <v>61-Jul-20 to 31-Dec-20</v>
      </c>
      <c r="AW189" s="3" t="str">
        <f t="shared" ca="1" si="377"/>
        <v>61-Jan-21 to 30-Jun-21</v>
      </c>
      <c r="AX189" s="9" t="str">
        <f t="shared" si="378"/>
        <v xml:space="preserve">6 to </v>
      </c>
      <c r="AY189" s="9" t="str">
        <f t="shared" si="379"/>
        <v xml:space="preserve">6 to </v>
      </c>
      <c r="AZ189" s="9"/>
      <c r="BA189" s="9"/>
    </row>
    <row r="190" spans="1:53" s="229" customFormat="1" ht="60" customHeight="1" x14ac:dyDescent="0.25">
      <c r="A190" s="301">
        <v>7</v>
      </c>
      <c r="B190" s="319" t="str">
        <f>IFERROR(IF(INDEX('WPTM - Section F'!B$8:B$89,MATCH('Print View'!$A190,'WPTM - Section F'!$A$8:$A$89,0))&lt;&gt;0,INDEX('WPTM - Section F'!B$8:B$89,MATCH('Print View'!$A190,'WPTM - Section F'!$A$8:$A$89,0)),""),"")</f>
        <v/>
      </c>
      <c r="C190" s="319" t="str">
        <f>IFERROR(IF(INDEX('WPTM - Section F'!C$8:C$89,MATCH('Print View'!$A190,'WPTM - Section F'!$A$8:$A$89,0))&lt;&gt;0,INDEX('WPTM - Section F'!C$8:C$89,MATCH('Print View'!$A190,'WPTM - Section F'!$A$8:$A$89,0)),""),"")</f>
        <v/>
      </c>
      <c r="D190" s="319" t="str">
        <f>IFERROR(IF(INDEX('WPTM - Section F'!D$8:D$89,MATCH('Print View'!$A190,'WPTM - Section F'!$A$8:$A$89,0))&lt;&gt;0,INDEX('WPTM - Section F'!D$8:D$89,MATCH('Print View'!$A190,'WPTM - Section F'!$A$8:$A$89,0)),""),"")</f>
        <v/>
      </c>
      <c r="E190" s="319" t="str">
        <f>IFERROR(IF(INDEX('WPTM - Section F'!E$8:E$89,MATCH('Print View'!$A190,'WPTM - Section F'!$A$8:$A$89,0))&lt;&gt;0,INDEX('WPTM - Section F'!E$8:E$89,MATCH('Print View'!$A190,'WPTM - Section F'!$A$8:$A$89,0)),""),"")</f>
        <v/>
      </c>
      <c r="F190" s="319" t="str">
        <f>IFERROR(IF(INDEX('WPTM - Section F'!N$8:N$89,MATCH('Print View'!$A190,'WPTM - Section F'!$A$8:$A$89,0))&lt;&gt;0,INDEX('WPTM - Section F'!N$8:N$89,MATCH('Print View'!$A190,'WPTM - Section F'!$A$8:$A$89,0)),""),"")</f>
        <v/>
      </c>
      <c r="G190" s="595" t="str">
        <f ca="1">IFERROR(IF(INDEX('WPTM - Section F'!D$93:D$574,MATCH('Print View'!$AR190,'WPTM - Section F'!L$93:L$574,0))&lt;&gt;0,INDEX('WPTM - Section F'!D$93:D$574,MATCH('Print View'!$AR190,'WPTM - Section F'!L$93:L$574,0)),""),"")</f>
        <v/>
      </c>
      <c r="H190" s="596"/>
      <c r="I190" s="595" t="str">
        <f ca="1">IFERROR(IF(INDEX('WPTM - Section F'!E$93:E$574,MATCH('Print View'!$AR190,'WPTM - Section F'!L$93:L$574,0))&lt;&gt;0,INDEX('WPTM - Section F'!E$93:E$574,MATCH('Print View'!$AR190,'WPTM - Section F'!L$93:L$574,0)),""),"")</f>
        <v/>
      </c>
      <c r="J190" s="596"/>
      <c r="K190" s="595" t="str">
        <f ca="1">IFERROR(IF(INDEX('WPTM - Section F'!D$93:D$574,MATCH('Print View'!$AS190,'WPTM - Section F'!L$93:L$574,0))&lt;&gt;0,INDEX('WPTM - Section F'!D$93:D$574,MATCH('Print View'!$AS190,'WPTM - Section F'!L$93:L$574,0)),""),"")</f>
        <v/>
      </c>
      <c r="L190" s="596"/>
      <c r="M190" s="595" t="str">
        <f ca="1">IFERROR(IF(INDEX('WPTM - Section F'!E$93:E$574,MATCH('Print View'!$AS190,'WPTM - Section F'!L$93:L$574,0))&lt;&gt;0,INDEX('WPTM - Section F'!E$93:E$574,MATCH('Print View'!$AS190,'WPTM - Section F'!L$93:L$574,0)),""),"")</f>
        <v/>
      </c>
      <c r="N190" s="596"/>
      <c r="O190" s="595" t="str">
        <f ca="1">IFERROR(IF(INDEX('WPTM - Section F'!D$93:D$574,MATCH('Print View'!$AT190,'WPTM - Section F'!L$93:L$574,0))&lt;&gt;0,INDEX('WPTM - Section F'!D$93:D$574,MATCH('Print View'!$AT190,'WPTM - Section F'!L$93:L$574,0)),""),"")</f>
        <v/>
      </c>
      <c r="P190" s="596"/>
      <c r="Q190" s="595" t="str">
        <f ca="1">IFERROR(IF(INDEX('WPTM - Section F'!E$93:E$574,MATCH('Print View'!$AT190,'WPTM - Section F'!L$93:L$574,0))&lt;&gt;0,INDEX('WPTM - Section F'!E$93:E$574,MATCH('Print View'!$AT190,'WPTM - Section F'!L$93:L$574,0)),""),"")</f>
        <v/>
      </c>
      <c r="R190" s="596"/>
      <c r="S190" s="595" t="str">
        <f ca="1">IFERROR(IF(INDEX('WPTM - Section F'!D$93:D$574,MATCH('Print View'!$AU190,'WPTM - Section F'!L$93:L$574,0))&lt;&gt;0,INDEX('WPTM - Section F'!D$93:D$574,MATCH('Print View'!$AU190,'WPTM - Section F'!L$93:L$574,0)),""),"")</f>
        <v/>
      </c>
      <c r="T190" s="596"/>
      <c r="U190" s="595" t="str">
        <f ca="1">IFERROR(IF(INDEX('WPTM - Section F'!E$93:E$574,MATCH('Print View'!$AU190,'WPTM - Section F'!L$93:L$574,0))&lt;&gt;0,INDEX('WPTM - Section F'!E$93:E$574,MATCH('Print View'!$AU190,'WPTM - Section F'!L$93:L$574,0)),""),"")</f>
        <v/>
      </c>
      <c r="V190" s="596"/>
      <c r="W190" s="595" t="str">
        <f ca="1">IFERROR(IF(INDEX('WPTM - Section F'!D$93:D$574,MATCH('Print View'!$AV190,'WPTM - Section F'!L$93:L$574,0))&lt;&gt;0,INDEX('WPTM - Section F'!D$93:D$574,MATCH('Print View'!$AV190,'WPTM - Section F'!L$93:L$574,0)),""),"")</f>
        <v/>
      </c>
      <c r="X190" s="596"/>
      <c r="Y190" s="595" t="str">
        <f ca="1">IFERROR(IF(INDEX('WPTM - Section F'!E$93:E$574,MATCH('Print View'!$AV190,'WPTM - Section F'!L$93:L$574,0))&lt;&gt;0,INDEX('WPTM - Section F'!E$93:E$574,MATCH('Print View'!$AV190,'WPTM - Section F'!L$93:L$574,0)),""),"")</f>
        <v/>
      </c>
      <c r="Z190" s="596"/>
      <c r="AA190" s="595" t="str">
        <f ca="1">IFERROR(IF(INDEX('WPTM - Section F'!D$93:D$574,MATCH('Print View'!$AW190,'WPTM - Section F'!L$93:L$574,0))&lt;&gt;0,INDEX('WPTM - Section F'!D$93:D$574,MATCH('Print View'!$AW190,'WPTM - Section F'!L$93:L$574,0)),""),"")</f>
        <v/>
      </c>
      <c r="AB190" s="596"/>
      <c r="AC190" s="595" t="str">
        <f ca="1">IFERROR(IF(INDEX('WPTM - Section F'!E$93:E$574,MATCH('Print View'!$AW190,'WPTM - Section F'!L$93:L$574,0))&lt;&gt;0,INDEX('WPTM - Section F'!E$93:E$574,MATCH('Print View'!$AW190,'WPTM - Section F'!L$93:L$574,0)),""),"")</f>
        <v/>
      </c>
      <c r="AD190" s="596"/>
      <c r="AE190" s="595" t="str">
        <f ca="1">IFERROR(IF(INDEX('WPTM - Section F'!D$93:D$574,MATCH('Print View'!$AX190,'WPTM - Section F'!L$93:L$574,0))&lt;&gt;0,INDEX('WPTM - Section F'!D$93:D$574,MATCH('Print View'!$AX190,'WPTM - Section F'!L$93:L$574,0)),""),"")</f>
        <v/>
      </c>
      <c r="AF190" s="596"/>
      <c r="AG190" s="595" t="str">
        <f ca="1">IFERROR(IF(INDEX('WPTM - Section F'!E$93:E$574,MATCH('Print View'!$AX190,'WPTM - Section F'!L$93:L$574,0))&lt;&gt;0,INDEX('WPTM - Section F'!E$93:E$574,MATCH('Print View'!$AX190,'WPTM - Section F'!L$93:L$574,0)),""),"")</f>
        <v/>
      </c>
      <c r="AH190" s="596"/>
      <c r="AI190" s="595" t="str">
        <f ca="1">IFERROR(IF(INDEX('WPTM - Section F'!D$93:D$574,MATCH('Print View'!$AY190,'WPTM - Section F'!L$93:L$574,0))&lt;&gt;0,INDEX('WPTM - Section F'!D$93:D$574,MATCH('Print View'!$AY190,'WPTM - Section F'!L$93:L$574,0)),""),"")</f>
        <v/>
      </c>
      <c r="AJ190" s="596"/>
      <c r="AK190" s="595" t="str">
        <f ca="1">IFERROR(IF(INDEX('WPTM - Section F'!E$93:E$574,MATCH('Print View'!$AY190,'WPTM - Section F'!L$93:L$574,0))&lt;&gt;0,INDEX('WPTM - Section F'!E$93:E$574,MATCH('Print View'!$AY190,'WPTM - Section F'!L$93:L$574,0)),""),"")</f>
        <v/>
      </c>
      <c r="AL190" s="596"/>
      <c r="AM190" s="320" t="str">
        <f>IFERROR(IF(INDEX('WPTM - Section F'!O$8:O$89,MATCH('Print View'!$A190,'WPTM - Section F'!D$8:D$89,0))&lt;&gt;0,INDEX('WPTM - Section F'!O$8:O$89,MATCH('Print View'!$A190,'WPTM - Section F'!D$8:D$89,0)),""),"")</f>
        <v/>
      </c>
      <c r="AN190" s="224"/>
      <c r="AO190" s="314"/>
      <c r="AP190" s="315"/>
      <c r="AQ190" s="315"/>
      <c r="AR190" s="249" t="str">
        <f t="shared" ca="1" si="372"/>
        <v>7</v>
      </c>
      <c r="AS190" s="3" t="str">
        <f t="shared" ca="1" si="373"/>
        <v>71-Jan-19 to 30-Jun-19</v>
      </c>
      <c r="AT190" s="3" t="str">
        <f t="shared" ca="1" si="374"/>
        <v>71-Jul-19 to 31-Dec-19</v>
      </c>
      <c r="AU190" s="3" t="str">
        <f t="shared" ca="1" si="375"/>
        <v>71-Jan-20 to 30-Jun-20</v>
      </c>
      <c r="AV190" s="3" t="str">
        <f t="shared" ca="1" si="376"/>
        <v>71-Jul-20 to 31-Dec-20</v>
      </c>
      <c r="AW190" s="3" t="str">
        <f t="shared" ca="1" si="377"/>
        <v>71-Jan-21 to 30-Jun-21</v>
      </c>
      <c r="AX190" s="9" t="str">
        <f t="shared" si="378"/>
        <v xml:space="preserve">7 to </v>
      </c>
      <c r="AY190" s="9" t="str">
        <f t="shared" si="379"/>
        <v xml:space="preserve">7 to </v>
      </c>
      <c r="AZ190" s="9"/>
      <c r="BA190" s="9"/>
    </row>
    <row r="191" spans="1:53" s="229" customFormat="1" ht="60" customHeight="1" x14ac:dyDescent="0.25">
      <c r="A191" s="301">
        <v>8</v>
      </c>
      <c r="B191" s="319" t="str">
        <f>IFERROR(IF(INDEX('WPTM - Section F'!B$8:B$89,MATCH('Print View'!$A191,'WPTM - Section F'!$A$8:$A$89,0))&lt;&gt;0,INDEX('WPTM - Section F'!B$8:B$89,MATCH('Print View'!$A191,'WPTM - Section F'!$A$8:$A$89,0)),""),"")</f>
        <v/>
      </c>
      <c r="C191" s="319" t="str">
        <f>IFERROR(IF(INDEX('WPTM - Section F'!C$8:C$89,MATCH('Print View'!$A191,'WPTM - Section F'!$A$8:$A$89,0))&lt;&gt;0,INDEX('WPTM - Section F'!C$8:C$89,MATCH('Print View'!$A191,'WPTM - Section F'!$A$8:$A$89,0)),""),"")</f>
        <v/>
      </c>
      <c r="D191" s="319" t="str">
        <f>IFERROR(IF(INDEX('WPTM - Section F'!D$8:D$89,MATCH('Print View'!$A191,'WPTM - Section F'!$A$8:$A$89,0))&lt;&gt;0,INDEX('WPTM - Section F'!D$8:D$89,MATCH('Print View'!$A191,'WPTM - Section F'!$A$8:$A$89,0)),""),"")</f>
        <v/>
      </c>
      <c r="E191" s="319" t="str">
        <f>IFERROR(IF(INDEX('WPTM - Section F'!E$8:E$89,MATCH('Print View'!$A191,'WPTM - Section F'!$A$8:$A$89,0))&lt;&gt;0,INDEX('WPTM - Section F'!E$8:E$89,MATCH('Print View'!$A191,'WPTM - Section F'!$A$8:$A$89,0)),""),"")</f>
        <v/>
      </c>
      <c r="F191" s="319" t="str">
        <f>IFERROR(IF(INDEX('WPTM - Section F'!N$8:N$89,MATCH('Print View'!$A191,'WPTM - Section F'!$A$8:$A$89,0))&lt;&gt;0,INDEX('WPTM - Section F'!N$8:N$89,MATCH('Print View'!$A191,'WPTM - Section F'!$A$8:$A$89,0)),""),"")</f>
        <v/>
      </c>
      <c r="G191" s="595" t="str">
        <f ca="1">IFERROR(IF(INDEX('WPTM - Section F'!D$93:D$574,MATCH('Print View'!$AR191,'WPTM - Section F'!L$93:L$574,0))&lt;&gt;0,INDEX('WPTM - Section F'!D$93:D$574,MATCH('Print View'!$AR191,'WPTM - Section F'!L$93:L$574,0)),""),"")</f>
        <v/>
      </c>
      <c r="H191" s="596"/>
      <c r="I191" s="595" t="str">
        <f ca="1">IFERROR(IF(INDEX('WPTM - Section F'!E$93:E$574,MATCH('Print View'!$AR191,'WPTM - Section F'!L$93:L$574,0))&lt;&gt;0,INDEX('WPTM - Section F'!E$93:E$574,MATCH('Print View'!$AR191,'WPTM - Section F'!L$93:L$574,0)),""),"")</f>
        <v/>
      </c>
      <c r="J191" s="596"/>
      <c r="K191" s="595" t="str">
        <f ca="1">IFERROR(IF(INDEX('WPTM - Section F'!D$93:D$574,MATCH('Print View'!$AS191,'WPTM - Section F'!L$93:L$574,0))&lt;&gt;0,INDEX('WPTM - Section F'!D$93:D$574,MATCH('Print View'!$AS191,'WPTM - Section F'!L$93:L$574,0)),""),"")</f>
        <v/>
      </c>
      <c r="L191" s="596"/>
      <c r="M191" s="595" t="str">
        <f ca="1">IFERROR(IF(INDEX('WPTM - Section F'!E$93:E$574,MATCH('Print View'!$AS191,'WPTM - Section F'!L$93:L$574,0))&lt;&gt;0,INDEX('WPTM - Section F'!E$93:E$574,MATCH('Print View'!$AS191,'WPTM - Section F'!L$93:L$574,0)),""),"")</f>
        <v/>
      </c>
      <c r="N191" s="596"/>
      <c r="O191" s="595" t="str">
        <f ca="1">IFERROR(IF(INDEX('WPTM - Section F'!D$93:D$574,MATCH('Print View'!$AT191,'WPTM - Section F'!L$93:L$574,0))&lt;&gt;0,INDEX('WPTM - Section F'!D$93:D$574,MATCH('Print View'!$AT191,'WPTM - Section F'!L$93:L$574,0)),""),"")</f>
        <v/>
      </c>
      <c r="P191" s="596"/>
      <c r="Q191" s="595" t="str">
        <f ca="1">IFERROR(IF(INDEX('WPTM - Section F'!E$93:E$574,MATCH('Print View'!$AT191,'WPTM - Section F'!L$93:L$574,0))&lt;&gt;0,INDEX('WPTM - Section F'!E$93:E$574,MATCH('Print View'!$AT191,'WPTM - Section F'!L$93:L$574,0)),""),"")</f>
        <v/>
      </c>
      <c r="R191" s="596"/>
      <c r="S191" s="595" t="str">
        <f ca="1">IFERROR(IF(INDEX('WPTM - Section F'!D$93:D$574,MATCH('Print View'!$AU191,'WPTM - Section F'!L$93:L$574,0))&lt;&gt;0,INDEX('WPTM - Section F'!D$93:D$574,MATCH('Print View'!$AU191,'WPTM - Section F'!L$93:L$574,0)),""),"")</f>
        <v/>
      </c>
      <c r="T191" s="596"/>
      <c r="U191" s="595" t="str">
        <f ca="1">IFERROR(IF(INDEX('WPTM - Section F'!E$93:E$574,MATCH('Print View'!$AU191,'WPTM - Section F'!L$93:L$574,0))&lt;&gt;0,INDEX('WPTM - Section F'!E$93:E$574,MATCH('Print View'!$AU191,'WPTM - Section F'!L$93:L$574,0)),""),"")</f>
        <v/>
      </c>
      <c r="V191" s="596"/>
      <c r="W191" s="595" t="str">
        <f ca="1">IFERROR(IF(INDEX('WPTM - Section F'!D$93:D$574,MATCH('Print View'!$AV191,'WPTM - Section F'!L$93:L$574,0))&lt;&gt;0,INDEX('WPTM - Section F'!D$93:D$574,MATCH('Print View'!$AV191,'WPTM - Section F'!L$93:L$574,0)),""),"")</f>
        <v/>
      </c>
      <c r="X191" s="596"/>
      <c r="Y191" s="595" t="str">
        <f ca="1">IFERROR(IF(INDEX('WPTM - Section F'!E$93:E$574,MATCH('Print View'!$AV191,'WPTM - Section F'!L$93:L$574,0))&lt;&gt;0,INDEX('WPTM - Section F'!E$93:E$574,MATCH('Print View'!$AV191,'WPTM - Section F'!L$93:L$574,0)),""),"")</f>
        <v/>
      </c>
      <c r="Z191" s="596"/>
      <c r="AA191" s="595" t="str">
        <f ca="1">IFERROR(IF(INDEX('WPTM - Section F'!D$93:D$574,MATCH('Print View'!$AW191,'WPTM - Section F'!L$93:L$574,0))&lt;&gt;0,INDEX('WPTM - Section F'!D$93:D$574,MATCH('Print View'!$AW191,'WPTM - Section F'!L$93:L$574,0)),""),"")</f>
        <v/>
      </c>
      <c r="AB191" s="596"/>
      <c r="AC191" s="595" t="str">
        <f ca="1">IFERROR(IF(INDEX('WPTM - Section F'!E$93:E$574,MATCH('Print View'!$AW191,'WPTM - Section F'!L$93:L$574,0))&lt;&gt;0,INDEX('WPTM - Section F'!E$93:E$574,MATCH('Print View'!$AW191,'WPTM - Section F'!L$93:L$574,0)),""),"")</f>
        <v/>
      </c>
      <c r="AD191" s="596"/>
      <c r="AE191" s="595" t="str">
        <f ca="1">IFERROR(IF(INDEX('WPTM - Section F'!D$93:D$574,MATCH('Print View'!$AX191,'WPTM - Section F'!L$93:L$574,0))&lt;&gt;0,INDEX('WPTM - Section F'!D$93:D$574,MATCH('Print View'!$AX191,'WPTM - Section F'!L$93:L$574,0)),""),"")</f>
        <v/>
      </c>
      <c r="AF191" s="596"/>
      <c r="AG191" s="595" t="str">
        <f ca="1">IFERROR(IF(INDEX('WPTM - Section F'!E$93:E$574,MATCH('Print View'!$AX191,'WPTM - Section F'!L$93:L$574,0))&lt;&gt;0,INDEX('WPTM - Section F'!E$93:E$574,MATCH('Print View'!$AX191,'WPTM - Section F'!L$93:L$574,0)),""),"")</f>
        <v/>
      </c>
      <c r="AH191" s="596"/>
      <c r="AI191" s="595" t="str">
        <f ca="1">IFERROR(IF(INDEX('WPTM - Section F'!D$93:D$574,MATCH('Print View'!$AY191,'WPTM - Section F'!L$93:L$574,0))&lt;&gt;0,INDEX('WPTM - Section F'!D$93:D$574,MATCH('Print View'!$AY191,'WPTM - Section F'!L$93:L$574,0)),""),"")</f>
        <v/>
      </c>
      <c r="AJ191" s="596"/>
      <c r="AK191" s="595" t="str">
        <f ca="1">IFERROR(IF(INDEX('WPTM - Section F'!E$93:E$574,MATCH('Print View'!$AY191,'WPTM - Section F'!L$93:L$574,0))&lt;&gt;0,INDEX('WPTM - Section F'!E$93:E$574,MATCH('Print View'!$AY191,'WPTM - Section F'!L$93:L$574,0)),""),"")</f>
        <v/>
      </c>
      <c r="AL191" s="596"/>
      <c r="AM191" s="320" t="str">
        <f>IFERROR(IF(INDEX('WPTM - Section F'!O$8:O$89,MATCH('Print View'!$A191,'WPTM - Section F'!D$8:D$89,0))&lt;&gt;0,INDEX('WPTM - Section F'!O$8:O$89,MATCH('Print View'!$A191,'WPTM - Section F'!D$8:D$89,0)),""),"")</f>
        <v/>
      </c>
      <c r="AN191" s="224"/>
      <c r="AO191" s="314"/>
      <c r="AP191" s="315"/>
      <c r="AQ191" s="315"/>
      <c r="AR191" s="249" t="str">
        <f t="shared" ca="1" si="372"/>
        <v>8</v>
      </c>
      <c r="AS191" s="3" t="str">
        <f t="shared" ca="1" si="373"/>
        <v>81-Jan-19 to 30-Jun-19</v>
      </c>
      <c r="AT191" s="3" t="str">
        <f t="shared" ca="1" si="374"/>
        <v>81-Jul-19 to 31-Dec-19</v>
      </c>
      <c r="AU191" s="3" t="str">
        <f t="shared" ca="1" si="375"/>
        <v>81-Jan-20 to 30-Jun-20</v>
      </c>
      <c r="AV191" s="3" t="str">
        <f t="shared" ca="1" si="376"/>
        <v>81-Jul-20 to 31-Dec-20</v>
      </c>
      <c r="AW191" s="3" t="str">
        <f t="shared" ca="1" si="377"/>
        <v>81-Jan-21 to 30-Jun-21</v>
      </c>
      <c r="AX191" s="9" t="str">
        <f t="shared" si="378"/>
        <v xml:space="preserve">8 to </v>
      </c>
      <c r="AY191" s="9" t="str">
        <f t="shared" si="379"/>
        <v xml:space="preserve">8 to </v>
      </c>
      <c r="AZ191" s="9"/>
      <c r="BA191" s="9"/>
    </row>
    <row r="192" spans="1:53" s="229" customFormat="1" ht="60" customHeight="1" x14ac:dyDescent="0.25">
      <c r="A192" s="301">
        <v>9</v>
      </c>
      <c r="B192" s="319" t="str">
        <f>IFERROR(IF(INDEX('WPTM - Section F'!B$8:B$89,MATCH('Print View'!$A192,'WPTM - Section F'!$A$8:$A$89,0))&lt;&gt;0,INDEX('WPTM - Section F'!B$8:B$89,MATCH('Print View'!$A192,'WPTM - Section F'!$A$8:$A$89,0)),""),"")</f>
        <v/>
      </c>
      <c r="C192" s="319" t="str">
        <f>IFERROR(IF(INDEX('WPTM - Section F'!C$8:C$89,MATCH('Print View'!$A192,'WPTM - Section F'!$A$8:$A$89,0))&lt;&gt;0,INDEX('WPTM - Section F'!C$8:C$89,MATCH('Print View'!$A192,'WPTM - Section F'!$A$8:$A$89,0)),""),"")</f>
        <v/>
      </c>
      <c r="D192" s="319" t="str">
        <f>IFERROR(IF(INDEX('WPTM - Section F'!D$8:D$89,MATCH('Print View'!$A192,'WPTM - Section F'!$A$8:$A$89,0))&lt;&gt;0,INDEX('WPTM - Section F'!D$8:D$89,MATCH('Print View'!$A192,'WPTM - Section F'!$A$8:$A$89,0)),""),"")</f>
        <v/>
      </c>
      <c r="E192" s="319" t="str">
        <f>IFERROR(IF(INDEX('WPTM - Section F'!E$8:E$89,MATCH('Print View'!$A192,'WPTM - Section F'!$A$8:$A$89,0))&lt;&gt;0,INDEX('WPTM - Section F'!E$8:E$89,MATCH('Print View'!$A192,'WPTM - Section F'!$A$8:$A$89,0)),""),"")</f>
        <v/>
      </c>
      <c r="F192" s="319" t="str">
        <f>IFERROR(IF(INDEX('WPTM - Section F'!N$8:N$89,MATCH('Print View'!$A192,'WPTM - Section F'!$A$8:$A$89,0))&lt;&gt;0,INDEX('WPTM - Section F'!N$8:N$89,MATCH('Print View'!$A192,'WPTM - Section F'!$A$8:$A$89,0)),""),"")</f>
        <v/>
      </c>
      <c r="G192" s="595" t="str">
        <f ca="1">IFERROR(IF(INDEX('WPTM - Section F'!D$93:D$574,MATCH('Print View'!$AR192,'WPTM - Section F'!L$93:L$574,0))&lt;&gt;0,INDEX('WPTM - Section F'!D$93:D$574,MATCH('Print View'!$AR192,'WPTM - Section F'!L$93:L$574,0)),""),"")</f>
        <v/>
      </c>
      <c r="H192" s="596"/>
      <c r="I192" s="595" t="str">
        <f ca="1">IFERROR(IF(INDEX('WPTM - Section F'!E$93:E$574,MATCH('Print View'!$AR192,'WPTM - Section F'!L$93:L$574,0))&lt;&gt;0,INDEX('WPTM - Section F'!E$93:E$574,MATCH('Print View'!$AR192,'WPTM - Section F'!L$93:L$574,0)),""),"")</f>
        <v/>
      </c>
      <c r="J192" s="596"/>
      <c r="K192" s="595" t="str">
        <f ca="1">IFERROR(IF(INDEX('WPTM - Section F'!D$93:D$574,MATCH('Print View'!$AS192,'WPTM - Section F'!L$93:L$574,0))&lt;&gt;0,INDEX('WPTM - Section F'!D$93:D$574,MATCH('Print View'!$AS192,'WPTM - Section F'!L$93:L$574,0)),""),"")</f>
        <v/>
      </c>
      <c r="L192" s="596"/>
      <c r="M192" s="595" t="str">
        <f ca="1">IFERROR(IF(INDEX('WPTM - Section F'!E$93:E$574,MATCH('Print View'!$AS192,'WPTM - Section F'!L$93:L$574,0))&lt;&gt;0,INDEX('WPTM - Section F'!E$93:E$574,MATCH('Print View'!$AS192,'WPTM - Section F'!L$93:L$574,0)),""),"")</f>
        <v/>
      </c>
      <c r="N192" s="596"/>
      <c r="O192" s="595" t="str">
        <f ca="1">IFERROR(IF(INDEX('WPTM - Section F'!D$93:D$574,MATCH('Print View'!$AT192,'WPTM - Section F'!L$93:L$574,0))&lt;&gt;0,INDEX('WPTM - Section F'!D$93:D$574,MATCH('Print View'!$AT192,'WPTM - Section F'!L$93:L$574,0)),""),"")</f>
        <v/>
      </c>
      <c r="P192" s="596"/>
      <c r="Q192" s="595" t="str">
        <f ca="1">IFERROR(IF(INDEX('WPTM - Section F'!E$93:E$574,MATCH('Print View'!$AT192,'WPTM - Section F'!L$93:L$574,0))&lt;&gt;0,INDEX('WPTM - Section F'!E$93:E$574,MATCH('Print View'!$AT192,'WPTM - Section F'!L$93:L$574,0)),""),"")</f>
        <v/>
      </c>
      <c r="R192" s="596"/>
      <c r="S192" s="595" t="str">
        <f ca="1">IFERROR(IF(INDEX('WPTM - Section F'!D$93:D$574,MATCH('Print View'!$AU192,'WPTM - Section F'!L$93:L$574,0))&lt;&gt;0,INDEX('WPTM - Section F'!D$93:D$574,MATCH('Print View'!$AU192,'WPTM - Section F'!L$93:L$574,0)),""),"")</f>
        <v/>
      </c>
      <c r="T192" s="596"/>
      <c r="U192" s="595" t="str">
        <f ca="1">IFERROR(IF(INDEX('WPTM - Section F'!E$93:E$574,MATCH('Print View'!$AU192,'WPTM - Section F'!L$93:L$574,0))&lt;&gt;0,INDEX('WPTM - Section F'!E$93:E$574,MATCH('Print View'!$AU192,'WPTM - Section F'!L$93:L$574,0)),""),"")</f>
        <v/>
      </c>
      <c r="V192" s="596"/>
      <c r="W192" s="595" t="str">
        <f ca="1">IFERROR(IF(INDEX('WPTM - Section F'!D$93:D$574,MATCH('Print View'!$AV192,'WPTM - Section F'!L$93:L$574,0))&lt;&gt;0,INDEX('WPTM - Section F'!D$93:D$574,MATCH('Print View'!$AV192,'WPTM - Section F'!L$93:L$574,0)),""),"")</f>
        <v/>
      </c>
      <c r="X192" s="596"/>
      <c r="Y192" s="595" t="str">
        <f ca="1">IFERROR(IF(INDEX('WPTM - Section F'!E$93:E$574,MATCH('Print View'!$AV192,'WPTM - Section F'!L$93:L$574,0))&lt;&gt;0,INDEX('WPTM - Section F'!E$93:E$574,MATCH('Print View'!$AV192,'WPTM - Section F'!L$93:L$574,0)),""),"")</f>
        <v/>
      </c>
      <c r="Z192" s="596"/>
      <c r="AA192" s="595" t="str">
        <f ca="1">IFERROR(IF(INDEX('WPTM - Section F'!D$93:D$574,MATCH('Print View'!$AW192,'WPTM - Section F'!L$93:L$574,0))&lt;&gt;0,INDEX('WPTM - Section F'!D$93:D$574,MATCH('Print View'!$AW192,'WPTM - Section F'!L$93:L$574,0)),""),"")</f>
        <v/>
      </c>
      <c r="AB192" s="596"/>
      <c r="AC192" s="595" t="str">
        <f ca="1">IFERROR(IF(INDEX('WPTM - Section F'!E$93:E$574,MATCH('Print View'!$AW192,'WPTM - Section F'!L$93:L$574,0))&lt;&gt;0,INDEX('WPTM - Section F'!E$93:E$574,MATCH('Print View'!$AW192,'WPTM - Section F'!L$93:L$574,0)),""),"")</f>
        <v/>
      </c>
      <c r="AD192" s="596"/>
      <c r="AE192" s="595" t="str">
        <f ca="1">IFERROR(IF(INDEX('WPTM - Section F'!D$93:D$574,MATCH('Print View'!$AX192,'WPTM - Section F'!L$93:L$574,0))&lt;&gt;0,INDEX('WPTM - Section F'!D$93:D$574,MATCH('Print View'!$AX192,'WPTM - Section F'!L$93:L$574,0)),""),"")</f>
        <v/>
      </c>
      <c r="AF192" s="596"/>
      <c r="AG192" s="595" t="str">
        <f ca="1">IFERROR(IF(INDEX('WPTM - Section F'!E$93:E$574,MATCH('Print View'!$AX192,'WPTM - Section F'!L$93:L$574,0))&lt;&gt;0,INDEX('WPTM - Section F'!E$93:E$574,MATCH('Print View'!$AX192,'WPTM - Section F'!L$93:L$574,0)),""),"")</f>
        <v/>
      </c>
      <c r="AH192" s="596"/>
      <c r="AI192" s="595" t="str">
        <f ca="1">IFERROR(IF(INDEX('WPTM - Section F'!D$93:D$574,MATCH('Print View'!$AY192,'WPTM - Section F'!L$93:L$574,0))&lt;&gt;0,INDEX('WPTM - Section F'!D$93:D$574,MATCH('Print View'!$AY192,'WPTM - Section F'!L$93:L$574,0)),""),"")</f>
        <v/>
      </c>
      <c r="AJ192" s="596"/>
      <c r="AK192" s="595" t="str">
        <f ca="1">IFERROR(IF(INDEX('WPTM - Section F'!E$93:E$574,MATCH('Print View'!$AY192,'WPTM - Section F'!L$93:L$574,0))&lt;&gt;0,INDEX('WPTM - Section F'!E$93:E$574,MATCH('Print View'!$AY192,'WPTM - Section F'!L$93:L$574,0)),""),"")</f>
        <v/>
      </c>
      <c r="AL192" s="596"/>
      <c r="AM192" s="320" t="str">
        <f>IFERROR(IF(INDEX('WPTM - Section F'!O$8:O$89,MATCH('Print View'!$A192,'WPTM - Section F'!D$8:D$89,0))&lt;&gt;0,INDEX('WPTM - Section F'!O$8:O$89,MATCH('Print View'!$A192,'WPTM - Section F'!D$8:D$89,0)),""),"")</f>
        <v/>
      </c>
      <c r="AN192" s="224"/>
      <c r="AO192" s="314"/>
      <c r="AP192" s="315"/>
      <c r="AQ192" s="315"/>
      <c r="AR192" s="249" t="str">
        <f t="shared" ca="1" si="372"/>
        <v>9</v>
      </c>
      <c r="AS192" s="3" t="str">
        <f t="shared" ca="1" si="373"/>
        <v>91-Jan-19 to 30-Jun-19</v>
      </c>
      <c r="AT192" s="3" t="str">
        <f t="shared" ca="1" si="374"/>
        <v>91-Jul-19 to 31-Dec-19</v>
      </c>
      <c r="AU192" s="3" t="str">
        <f t="shared" ca="1" si="375"/>
        <v>91-Jan-20 to 30-Jun-20</v>
      </c>
      <c r="AV192" s="3" t="str">
        <f t="shared" ca="1" si="376"/>
        <v>91-Jul-20 to 31-Dec-20</v>
      </c>
      <c r="AW192" s="3" t="str">
        <f t="shared" ca="1" si="377"/>
        <v>91-Jan-21 to 30-Jun-21</v>
      </c>
      <c r="AX192" s="9" t="str">
        <f t="shared" si="378"/>
        <v xml:space="preserve">9 to </v>
      </c>
      <c r="AY192" s="9" t="str">
        <f t="shared" si="379"/>
        <v xml:space="preserve">9 to </v>
      </c>
      <c r="AZ192" s="9"/>
      <c r="BA192" s="9"/>
    </row>
    <row r="193" spans="1:53" s="229" customFormat="1" ht="60" customHeight="1" x14ac:dyDescent="0.25">
      <c r="A193" s="301">
        <v>10</v>
      </c>
      <c r="B193" s="319" t="str">
        <f>IFERROR(IF(INDEX('WPTM - Section F'!B$8:B$89,MATCH('Print View'!$A193,'WPTM - Section F'!$A$8:$A$89,0))&lt;&gt;0,INDEX('WPTM - Section F'!B$8:B$89,MATCH('Print View'!$A193,'WPTM - Section F'!$A$8:$A$89,0)),""),"")</f>
        <v/>
      </c>
      <c r="C193" s="319" t="str">
        <f>IFERROR(IF(INDEX('WPTM - Section F'!C$8:C$89,MATCH('Print View'!$A193,'WPTM - Section F'!$A$8:$A$89,0))&lt;&gt;0,INDEX('WPTM - Section F'!C$8:C$89,MATCH('Print View'!$A193,'WPTM - Section F'!$A$8:$A$89,0)),""),"")</f>
        <v/>
      </c>
      <c r="D193" s="319" t="str">
        <f>IFERROR(IF(INDEX('WPTM - Section F'!D$8:D$89,MATCH('Print View'!$A193,'WPTM - Section F'!$A$8:$A$89,0))&lt;&gt;0,INDEX('WPTM - Section F'!D$8:D$89,MATCH('Print View'!$A193,'WPTM - Section F'!$A$8:$A$89,0)),""),"")</f>
        <v/>
      </c>
      <c r="E193" s="319" t="str">
        <f>IFERROR(IF(INDEX('WPTM - Section F'!E$8:E$89,MATCH('Print View'!$A193,'WPTM - Section F'!$A$8:$A$89,0))&lt;&gt;0,INDEX('WPTM - Section F'!E$8:E$89,MATCH('Print View'!$A193,'WPTM - Section F'!$A$8:$A$89,0)),""),"")</f>
        <v/>
      </c>
      <c r="F193" s="319" t="str">
        <f>IFERROR(IF(INDEX('WPTM - Section F'!N$8:N$89,MATCH('Print View'!$A193,'WPTM - Section F'!$A$8:$A$89,0))&lt;&gt;0,INDEX('WPTM - Section F'!N$8:N$89,MATCH('Print View'!$A193,'WPTM - Section F'!$A$8:$A$89,0)),""),"")</f>
        <v/>
      </c>
      <c r="G193" s="595" t="str">
        <f ca="1">IFERROR(IF(INDEX('WPTM - Section F'!D$93:D$574,MATCH('Print View'!$AR193,'WPTM - Section F'!L$93:L$574,0))&lt;&gt;0,INDEX('WPTM - Section F'!D$93:D$574,MATCH('Print View'!$AR193,'WPTM - Section F'!L$93:L$574,0)),""),"")</f>
        <v/>
      </c>
      <c r="H193" s="596"/>
      <c r="I193" s="595" t="str">
        <f ca="1">IFERROR(IF(INDEX('WPTM - Section F'!E$93:E$574,MATCH('Print View'!$AR193,'WPTM - Section F'!L$93:L$574,0))&lt;&gt;0,INDEX('WPTM - Section F'!E$93:E$574,MATCH('Print View'!$AR193,'WPTM - Section F'!L$93:L$574,0)),""),"")</f>
        <v/>
      </c>
      <c r="J193" s="596"/>
      <c r="K193" s="595" t="str">
        <f ca="1">IFERROR(IF(INDEX('WPTM - Section F'!D$93:D$574,MATCH('Print View'!$AS193,'WPTM - Section F'!L$93:L$574,0))&lt;&gt;0,INDEX('WPTM - Section F'!D$93:D$574,MATCH('Print View'!$AS193,'WPTM - Section F'!L$93:L$574,0)),""),"")</f>
        <v/>
      </c>
      <c r="L193" s="596"/>
      <c r="M193" s="595" t="str">
        <f ca="1">IFERROR(IF(INDEX('WPTM - Section F'!E$93:E$574,MATCH('Print View'!$AS193,'WPTM - Section F'!L$93:L$574,0))&lt;&gt;0,INDEX('WPTM - Section F'!E$93:E$574,MATCH('Print View'!$AS193,'WPTM - Section F'!L$93:L$574,0)),""),"")</f>
        <v/>
      </c>
      <c r="N193" s="596"/>
      <c r="O193" s="595" t="str">
        <f ca="1">IFERROR(IF(INDEX('WPTM - Section F'!D$93:D$574,MATCH('Print View'!$AT193,'WPTM - Section F'!L$93:L$574,0))&lt;&gt;0,INDEX('WPTM - Section F'!D$93:D$574,MATCH('Print View'!$AT193,'WPTM - Section F'!L$93:L$574,0)),""),"")</f>
        <v/>
      </c>
      <c r="P193" s="596"/>
      <c r="Q193" s="595" t="str">
        <f ca="1">IFERROR(IF(INDEX('WPTM - Section F'!E$93:E$574,MATCH('Print View'!$AT193,'WPTM - Section F'!L$93:L$574,0))&lt;&gt;0,INDEX('WPTM - Section F'!E$93:E$574,MATCH('Print View'!$AT193,'WPTM - Section F'!L$93:L$574,0)),""),"")</f>
        <v/>
      </c>
      <c r="R193" s="596"/>
      <c r="S193" s="595" t="str">
        <f ca="1">IFERROR(IF(INDEX('WPTM - Section F'!D$93:D$574,MATCH('Print View'!$AU193,'WPTM - Section F'!L$93:L$574,0))&lt;&gt;0,INDEX('WPTM - Section F'!D$93:D$574,MATCH('Print View'!$AU193,'WPTM - Section F'!L$93:L$574,0)),""),"")</f>
        <v/>
      </c>
      <c r="T193" s="596"/>
      <c r="U193" s="595" t="str">
        <f ca="1">IFERROR(IF(INDEX('WPTM - Section F'!E$93:E$574,MATCH('Print View'!$AU193,'WPTM - Section F'!L$93:L$574,0))&lt;&gt;0,INDEX('WPTM - Section F'!E$93:E$574,MATCH('Print View'!$AU193,'WPTM - Section F'!L$93:L$574,0)),""),"")</f>
        <v/>
      </c>
      <c r="V193" s="596"/>
      <c r="W193" s="595" t="str">
        <f ca="1">IFERROR(IF(INDEX('WPTM - Section F'!D$93:D$574,MATCH('Print View'!$AV193,'WPTM - Section F'!L$93:L$574,0))&lt;&gt;0,INDEX('WPTM - Section F'!D$93:D$574,MATCH('Print View'!$AV193,'WPTM - Section F'!L$93:L$574,0)),""),"")</f>
        <v/>
      </c>
      <c r="X193" s="596"/>
      <c r="Y193" s="595" t="str">
        <f ca="1">IFERROR(IF(INDEX('WPTM - Section F'!E$93:E$574,MATCH('Print View'!$AV193,'WPTM - Section F'!L$93:L$574,0))&lt;&gt;0,INDEX('WPTM - Section F'!E$93:E$574,MATCH('Print View'!$AV193,'WPTM - Section F'!L$93:L$574,0)),""),"")</f>
        <v/>
      </c>
      <c r="Z193" s="596"/>
      <c r="AA193" s="595" t="str">
        <f ca="1">IFERROR(IF(INDEX('WPTM - Section F'!D$93:D$574,MATCH('Print View'!$AW193,'WPTM - Section F'!L$93:L$574,0))&lt;&gt;0,INDEX('WPTM - Section F'!D$93:D$574,MATCH('Print View'!$AW193,'WPTM - Section F'!L$93:L$574,0)),""),"")</f>
        <v/>
      </c>
      <c r="AB193" s="596"/>
      <c r="AC193" s="595" t="str">
        <f ca="1">IFERROR(IF(INDEX('WPTM - Section F'!E$93:E$574,MATCH('Print View'!$AW193,'WPTM - Section F'!L$93:L$574,0))&lt;&gt;0,INDEX('WPTM - Section F'!E$93:E$574,MATCH('Print View'!$AW193,'WPTM - Section F'!L$93:L$574,0)),""),"")</f>
        <v/>
      </c>
      <c r="AD193" s="596"/>
      <c r="AE193" s="595" t="str">
        <f ca="1">IFERROR(IF(INDEX('WPTM - Section F'!D$93:D$574,MATCH('Print View'!$AX193,'WPTM - Section F'!L$93:L$574,0))&lt;&gt;0,INDEX('WPTM - Section F'!D$93:D$574,MATCH('Print View'!$AX193,'WPTM - Section F'!L$93:L$574,0)),""),"")</f>
        <v/>
      </c>
      <c r="AF193" s="596"/>
      <c r="AG193" s="595" t="str">
        <f ca="1">IFERROR(IF(INDEX('WPTM - Section F'!E$93:E$574,MATCH('Print View'!$AX193,'WPTM - Section F'!L$93:L$574,0))&lt;&gt;0,INDEX('WPTM - Section F'!E$93:E$574,MATCH('Print View'!$AX193,'WPTM - Section F'!L$93:L$574,0)),""),"")</f>
        <v/>
      </c>
      <c r="AH193" s="596"/>
      <c r="AI193" s="595" t="str">
        <f ca="1">IFERROR(IF(INDEX('WPTM - Section F'!D$93:D$574,MATCH('Print View'!$AY193,'WPTM - Section F'!L$93:L$574,0))&lt;&gt;0,INDEX('WPTM - Section F'!D$93:D$574,MATCH('Print View'!$AY193,'WPTM - Section F'!L$93:L$574,0)),""),"")</f>
        <v/>
      </c>
      <c r="AJ193" s="596"/>
      <c r="AK193" s="595" t="str">
        <f ca="1">IFERROR(IF(INDEX('WPTM - Section F'!E$93:E$574,MATCH('Print View'!$AY193,'WPTM - Section F'!L$93:L$574,0))&lt;&gt;0,INDEX('WPTM - Section F'!E$93:E$574,MATCH('Print View'!$AY193,'WPTM - Section F'!L$93:L$574,0)),""),"")</f>
        <v/>
      </c>
      <c r="AL193" s="596"/>
      <c r="AM193" s="320" t="str">
        <f>IFERROR(IF(INDEX('WPTM - Section F'!O$8:O$89,MATCH('Print View'!$A193,'WPTM - Section F'!D$8:D$89,0))&lt;&gt;0,INDEX('WPTM - Section F'!O$8:O$89,MATCH('Print View'!$A193,'WPTM - Section F'!D$8:D$89,0)),""),"")</f>
        <v/>
      </c>
      <c r="AN193" s="224"/>
      <c r="AO193" s="314"/>
      <c r="AP193" s="315"/>
      <c r="AQ193" s="315"/>
      <c r="AR193" s="249" t="str">
        <f t="shared" ca="1" si="372"/>
        <v>10</v>
      </c>
      <c r="AS193" s="3" t="str">
        <f t="shared" ca="1" si="373"/>
        <v>101-Jan-19 to 30-Jun-19</v>
      </c>
      <c r="AT193" s="3" t="str">
        <f t="shared" ca="1" si="374"/>
        <v>101-Jul-19 to 31-Dec-19</v>
      </c>
      <c r="AU193" s="3" t="str">
        <f t="shared" ca="1" si="375"/>
        <v>101-Jan-20 to 30-Jun-20</v>
      </c>
      <c r="AV193" s="3" t="str">
        <f t="shared" ca="1" si="376"/>
        <v>101-Jul-20 to 31-Dec-20</v>
      </c>
      <c r="AW193" s="3" t="str">
        <f t="shared" ca="1" si="377"/>
        <v>101-Jan-21 to 30-Jun-21</v>
      </c>
      <c r="AX193" s="9" t="str">
        <f t="shared" si="378"/>
        <v xml:space="preserve">10 to </v>
      </c>
      <c r="AY193" s="9" t="str">
        <f t="shared" si="379"/>
        <v xml:space="preserve">10 to </v>
      </c>
      <c r="AZ193" s="9"/>
      <c r="BA193" s="9"/>
    </row>
    <row r="194" spans="1:53" s="229" customFormat="1" ht="60" customHeight="1" x14ac:dyDescent="0.25">
      <c r="A194" s="301">
        <v>11</v>
      </c>
      <c r="B194" s="319" t="str">
        <f>IFERROR(IF(INDEX('WPTM - Section F'!B$8:B$89,MATCH('Print View'!$A194,'WPTM - Section F'!$A$8:$A$89,0))&lt;&gt;0,INDEX('WPTM - Section F'!B$8:B$89,MATCH('Print View'!$A194,'WPTM - Section F'!$A$8:$A$89,0)),""),"")</f>
        <v/>
      </c>
      <c r="C194" s="319" t="str">
        <f>IFERROR(IF(INDEX('WPTM - Section F'!C$8:C$89,MATCH('Print View'!$A194,'WPTM - Section F'!$A$8:$A$89,0))&lt;&gt;0,INDEX('WPTM - Section F'!C$8:C$89,MATCH('Print View'!$A194,'WPTM - Section F'!$A$8:$A$89,0)),""),"")</f>
        <v/>
      </c>
      <c r="D194" s="319" t="str">
        <f>IFERROR(IF(INDEX('WPTM - Section F'!D$8:D$89,MATCH('Print View'!$A194,'WPTM - Section F'!$A$8:$A$89,0))&lt;&gt;0,INDEX('WPTM - Section F'!D$8:D$89,MATCH('Print View'!$A194,'WPTM - Section F'!$A$8:$A$89,0)),""),"")</f>
        <v/>
      </c>
      <c r="E194" s="319" t="str">
        <f>IFERROR(IF(INDEX('WPTM - Section F'!E$8:E$89,MATCH('Print View'!$A194,'WPTM - Section F'!$A$8:$A$89,0))&lt;&gt;0,INDEX('WPTM - Section F'!E$8:E$89,MATCH('Print View'!$A194,'WPTM - Section F'!$A$8:$A$89,0)),""),"")</f>
        <v/>
      </c>
      <c r="F194" s="319" t="str">
        <f>IFERROR(IF(INDEX('WPTM - Section F'!N$8:N$89,MATCH('Print View'!$A194,'WPTM - Section F'!$A$8:$A$89,0))&lt;&gt;0,INDEX('WPTM - Section F'!N$8:N$89,MATCH('Print View'!$A194,'WPTM - Section F'!$A$8:$A$89,0)),""),"")</f>
        <v/>
      </c>
      <c r="G194" s="595" t="str">
        <f ca="1">IFERROR(IF(INDEX('WPTM - Section F'!D$93:D$574,MATCH('Print View'!$AR194,'WPTM - Section F'!L$93:L$574,0))&lt;&gt;0,INDEX('WPTM - Section F'!D$93:D$574,MATCH('Print View'!$AR194,'WPTM - Section F'!L$93:L$574,0)),""),"")</f>
        <v/>
      </c>
      <c r="H194" s="596"/>
      <c r="I194" s="595" t="str">
        <f ca="1">IFERROR(IF(INDEX('WPTM - Section F'!E$93:E$574,MATCH('Print View'!$AR194,'WPTM - Section F'!L$93:L$574,0))&lt;&gt;0,INDEX('WPTM - Section F'!E$93:E$574,MATCH('Print View'!$AR194,'WPTM - Section F'!L$93:L$574,0)),""),"")</f>
        <v/>
      </c>
      <c r="J194" s="596"/>
      <c r="K194" s="595" t="str">
        <f ca="1">IFERROR(IF(INDEX('WPTM - Section F'!D$93:D$574,MATCH('Print View'!$AS194,'WPTM - Section F'!L$93:L$574,0))&lt;&gt;0,INDEX('WPTM - Section F'!D$93:D$574,MATCH('Print View'!$AS194,'WPTM - Section F'!L$93:L$574,0)),""),"")</f>
        <v/>
      </c>
      <c r="L194" s="596"/>
      <c r="M194" s="595" t="str">
        <f ca="1">IFERROR(IF(INDEX('WPTM - Section F'!E$93:E$574,MATCH('Print View'!$AS194,'WPTM - Section F'!L$93:L$574,0))&lt;&gt;0,INDEX('WPTM - Section F'!E$93:E$574,MATCH('Print View'!$AS194,'WPTM - Section F'!L$93:L$574,0)),""),"")</f>
        <v/>
      </c>
      <c r="N194" s="596"/>
      <c r="O194" s="595" t="str">
        <f ca="1">IFERROR(IF(INDEX('WPTM - Section F'!D$93:D$574,MATCH('Print View'!$AT194,'WPTM - Section F'!L$93:L$574,0))&lt;&gt;0,INDEX('WPTM - Section F'!D$93:D$574,MATCH('Print View'!$AT194,'WPTM - Section F'!L$93:L$574,0)),""),"")</f>
        <v/>
      </c>
      <c r="P194" s="596"/>
      <c r="Q194" s="595" t="str">
        <f ca="1">IFERROR(IF(INDEX('WPTM - Section F'!E$93:E$574,MATCH('Print View'!$AT194,'WPTM - Section F'!L$93:L$574,0))&lt;&gt;0,INDEX('WPTM - Section F'!E$93:E$574,MATCH('Print View'!$AT194,'WPTM - Section F'!L$93:L$574,0)),""),"")</f>
        <v/>
      </c>
      <c r="R194" s="596"/>
      <c r="S194" s="595" t="str">
        <f ca="1">IFERROR(IF(INDEX('WPTM - Section F'!D$93:D$574,MATCH('Print View'!$AU194,'WPTM - Section F'!L$93:L$574,0))&lt;&gt;0,INDEX('WPTM - Section F'!D$93:D$574,MATCH('Print View'!$AU194,'WPTM - Section F'!L$93:L$574,0)),""),"")</f>
        <v/>
      </c>
      <c r="T194" s="596"/>
      <c r="U194" s="595" t="str">
        <f ca="1">IFERROR(IF(INDEX('WPTM - Section F'!E$93:E$574,MATCH('Print View'!$AU194,'WPTM - Section F'!L$93:L$574,0))&lt;&gt;0,INDEX('WPTM - Section F'!E$93:E$574,MATCH('Print View'!$AU194,'WPTM - Section F'!L$93:L$574,0)),""),"")</f>
        <v/>
      </c>
      <c r="V194" s="596"/>
      <c r="W194" s="595" t="str">
        <f ca="1">IFERROR(IF(INDEX('WPTM - Section F'!D$93:D$574,MATCH('Print View'!$AV194,'WPTM - Section F'!L$93:L$574,0))&lt;&gt;0,INDEX('WPTM - Section F'!D$93:D$574,MATCH('Print View'!$AV194,'WPTM - Section F'!L$93:L$574,0)),""),"")</f>
        <v/>
      </c>
      <c r="X194" s="596"/>
      <c r="Y194" s="595" t="str">
        <f ca="1">IFERROR(IF(INDEX('WPTM - Section F'!E$93:E$574,MATCH('Print View'!$AV194,'WPTM - Section F'!L$93:L$574,0))&lt;&gt;0,INDEX('WPTM - Section F'!E$93:E$574,MATCH('Print View'!$AV194,'WPTM - Section F'!L$93:L$574,0)),""),"")</f>
        <v/>
      </c>
      <c r="Z194" s="596"/>
      <c r="AA194" s="595" t="str">
        <f ca="1">IFERROR(IF(INDEX('WPTM - Section F'!D$93:D$574,MATCH('Print View'!$AW194,'WPTM - Section F'!L$93:L$574,0))&lt;&gt;0,INDEX('WPTM - Section F'!D$93:D$574,MATCH('Print View'!$AW194,'WPTM - Section F'!L$93:L$574,0)),""),"")</f>
        <v/>
      </c>
      <c r="AB194" s="596"/>
      <c r="AC194" s="595" t="str">
        <f ca="1">IFERROR(IF(INDEX('WPTM - Section F'!E$93:E$574,MATCH('Print View'!$AW194,'WPTM - Section F'!L$93:L$574,0))&lt;&gt;0,INDEX('WPTM - Section F'!E$93:E$574,MATCH('Print View'!$AW194,'WPTM - Section F'!L$93:L$574,0)),""),"")</f>
        <v/>
      </c>
      <c r="AD194" s="596"/>
      <c r="AE194" s="595" t="str">
        <f ca="1">IFERROR(IF(INDEX('WPTM - Section F'!D$93:D$574,MATCH('Print View'!$AX194,'WPTM - Section F'!L$93:L$574,0))&lt;&gt;0,INDEX('WPTM - Section F'!D$93:D$574,MATCH('Print View'!$AX194,'WPTM - Section F'!L$93:L$574,0)),""),"")</f>
        <v/>
      </c>
      <c r="AF194" s="596"/>
      <c r="AG194" s="595" t="str">
        <f ca="1">IFERROR(IF(INDEX('WPTM - Section F'!E$93:E$574,MATCH('Print View'!$AX194,'WPTM - Section F'!L$93:L$574,0))&lt;&gt;0,INDEX('WPTM - Section F'!E$93:E$574,MATCH('Print View'!$AX194,'WPTM - Section F'!L$93:L$574,0)),""),"")</f>
        <v/>
      </c>
      <c r="AH194" s="596"/>
      <c r="AI194" s="595" t="str">
        <f ca="1">IFERROR(IF(INDEX('WPTM - Section F'!D$93:D$574,MATCH('Print View'!$AY194,'WPTM - Section F'!L$93:L$574,0))&lt;&gt;0,INDEX('WPTM - Section F'!D$93:D$574,MATCH('Print View'!$AY194,'WPTM - Section F'!L$93:L$574,0)),""),"")</f>
        <v/>
      </c>
      <c r="AJ194" s="596"/>
      <c r="AK194" s="595" t="str">
        <f ca="1">IFERROR(IF(INDEX('WPTM - Section F'!E$93:E$574,MATCH('Print View'!$AY194,'WPTM - Section F'!L$93:L$574,0))&lt;&gt;0,INDEX('WPTM - Section F'!E$93:E$574,MATCH('Print View'!$AY194,'WPTM - Section F'!L$93:L$574,0)),""),"")</f>
        <v/>
      </c>
      <c r="AL194" s="596"/>
      <c r="AM194" s="320" t="str">
        <f>IFERROR(IF(INDEX('WPTM - Section F'!O$8:O$89,MATCH('Print View'!$A194,'WPTM - Section F'!D$8:D$89,0))&lt;&gt;0,INDEX('WPTM - Section F'!O$8:O$89,MATCH('Print View'!$A194,'WPTM - Section F'!D$8:D$89,0)),""),"")</f>
        <v/>
      </c>
      <c r="AN194" s="224"/>
      <c r="AO194" s="314"/>
      <c r="AP194" s="315"/>
      <c r="AQ194" s="315"/>
      <c r="AR194" s="249" t="str">
        <f t="shared" ca="1" si="372"/>
        <v>11</v>
      </c>
      <c r="AS194" s="3" t="str">
        <f t="shared" ca="1" si="373"/>
        <v>111-Jan-19 to 30-Jun-19</v>
      </c>
      <c r="AT194" s="3" t="str">
        <f t="shared" ca="1" si="374"/>
        <v>111-Jul-19 to 31-Dec-19</v>
      </c>
      <c r="AU194" s="3" t="str">
        <f t="shared" ca="1" si="375"/>
        <v>111-Jan-20 to 30-Jun-20</v>
      </c>
      <c r="AV194" s="3" t="str">
        <f t="shared" ca="1" si="376"/>
        <v>111-Jul-20 to 31-Dec-20</v>
      </c>
      <c r="AW194" s="3" t="str">
        <f t="shared" ca="1" si="377"/>
        <v>111-Jan-21 to 30-Jun-21</v>
      </c>
      <c r="AX194" s="9" t="str">
        <f t="shared" si="378"/>
        <v xml:space="preserve">11 to </v>
      </c>
      <c r="AY194" s="9" t="str">
        <f t="shared" si="379"/>
        <v xml:space="preserve">11 to </v>
      </c>
      <c r="AZ194" s="9"/>
      <c r="BA194" s="9"/>
    </row>
    <row r="195" spans="1:53" s="229" customFormat="1" ht="60" customHeight="1" x14ac:dyDescent="0.25">
      <c r="A195" s="301">
        <v>12</v>
      </c>
      <c r="B195" s="319" t="str">
        <f>IFERROR(IF(INDEX('WPTM - Section F'!B$8:B$89,MATCH('Print View'!$A195,'WPTM - Section F'!$A$8:$A$89,0))&lt;&gt;0,INDEX('WPTM - Section F'!B$8:B$89,MATCH('Print View'!$A195,'WPTM - Section F'!$A$8:$A$89,0)),""),"")</f>
        <v/>
      </c>
      <c r="C195" s="319" t="str">
        <f>IFERROR(IF(INDEX('WPTM - Section F'!C$8:C$89,MATCH('Print View'!$A195,'WPTM - Section F'!$A$8:$A$89,0))&lt;&gt;0,INDEX('WPTM - Section F'!C$8:C$89,MATCH('Print View'!$A195,'WPTM - Section F'!$A$8:$A$89,0)),""),"")</f>
        <v/>
      </c>
      <c r="D195" s="319" t="str">
        <f>IFERROR(IF(INDEX('WPTM - Section F'!D$8:D$89,MATCH('Print View'!$A195,'WPTM - Section F'!$A$8:$A$89,0))&lt;&gt;0,INDEX('WPTM - Section F'!D$8:D$89,MATCH('Print View'!$A195,'WPTM - Section F'!$A$8:$A$89,0)),""),"")</f>
        <v/>
      </c>
      <c r="E195" s="319" t="str">
        <f>IFERROR(IF(INDEX('WPTM - Section F'!E$8:E$89,MATCH('Print View'!$A195,'WPTM - Section F'!$A$8:$A$89,0))&lt;&gt;0,INDEX('WPTM - Section F'!E$8:E$89,MATCH('Print View'!$A195,'WPTM - Section F'!$A$8:$A$89,0)),""),"")</f>
        <v/>
      </c>
      <c r="F195" s="319" t="str">
        <f>IFERROR(IF(INDEX('WPTM - Section F'!N$8:N$89,MATCH('Print View'!$A195,'WPTM - Section F'!$A$8:$A$89,0))&lt;&gt;0,INDEX('WPTM - Section F'!N$8:N$89,MATCH('Print View'!$A195,'WPTM - Section F'!$A$8:$A$89,0)),""),"")</f>
        <v/>
      </c>
      <c r="G195" s="595" t="str">
        <f ca="1">IFERROR(IF(INDEX('WPTM - Section F'!D$93:D$574,MATCH('Print View'!$AR195,'WPTM - Section F'!L$93:L$574,0))&lt;&gt;0,INDEX('WPTM - Section F'!D$93:D$574,MATCH('Print View'!$AR195,'WPTM - Section F'!L$93:L$574,0)),""),"")</f>
        <v/>
      </c>
      <c r="H195" s="596"/>
      <c r="I195" s="595" t="str">
        <f ca="1">IFERROR(IF(INDEX('WPTM - Section F'!E$93:E$574,MATCH('Print View'!$AR195,'WPTM - Section F'!L$93:L$574,0))&lt;&gt;0,INDEX('WPTM - Section F'!E$93:E$574,MATCH('Print View'!$AR195,'WPTM - Section F'!L$93:L$574,0)),""),"")</f>
        <v/>
      </c>
      <c r="J195" s="596"/>
      <c r="K195" s="595" t="str">
        <f ca="1">IFERROR(IF(INDEX('WPTM - Section F'!D$93:D$574,MATCH('Print View'!$AS195,'WPTM - Section F'!L$93:L$574,0))&lt;&gt;0,INDEX('WPTM - Section F'!D$93:D$574,MATCH('Print View'!$AS195,'WPTM - Section F'!L$93:L$574,0)),""),"")</f>
        <v/>
      </c>
      <c r="L195" s="596"/>
      <c r="M195" s="595" t="str">
        <f ca="1">IFERROR(IF(INDEX('WPTM - Section F'!E$93:E$574,MATCH('Print View'!$AS195,'WPTM - Section F'!L$93:L$574,0))&lt;&gt;0,INDEX('WPTM - Section F'!E$93:E$574,MATCH('Print View'!$AS195,'WPTM - Section F'!L$93:L$574,0)),""),"")</f>
        <v/>
      </c>
      <c r="N195" s="596"/>
      <c r="O195" s="595" t="str">
        <f ca="1">IFERROR(IF(INDEX('WPTM - Section F'!D$93:D$574,MATCH('Print View'!$AT195,'WPTM - Section F'!L$93:L$574,0))&lt;&gt;0,INDEX('WPTM - Section F'!D$93:D$574,MATCH('Print View'!$AT195,'WPTM - Section F'!L$93:L$574,0)),""),"")</f>
        <v/>
      </c>
      <c r="P195" s="596"/>
      <c r="Q195" s="595" t="str">
        <f ca="1">IFERROR(IF(INDEX('WPTM - Section F'!E$93:E$574,MATCH('Print View'!$AT195,'WPTM - Section F'!L$93:L$574,0))&lt;&gt;0,INDEX('WPTM - Section F'!E$93:E$574,MATCH('Print View'!$AT195,'WPTM - Section F'!L$93:L$574,0)),""),"")</f>
        <v/>
      </c>
      <c r="R195" s="596"/>
      <c r="S195" s="595" t="str">
        <f ca="1">IFERROR(IF(INDEX('WPTM - Section F'!D$93:D$574,MATCH('Print View'!$AU195,'WPTM - Section F'!L$93:L$574,0))&lt;&gt;0,INDEX('WPTM - Section F'!D$93:D$574,MATCH('Print View'!$AU195,'WPTM - Section F'!L$93:L$574,0)),""),"")</f>
        <v/>
      </c>
      <c r="T195" s="596"/>
      <c r="U195" s="595" t="str">
        <f ca="1">IFERROR(IF(INDEX('WPTM - Section F'!E$93:E$574,MATCH('Print View'!$AU195,'WPTM - Section F'!L$93:L$574,0))&lt;&gt;0,INDEX('WPTM - Section F'!E$93:E$574,MATCH('Print View'!$AU195,'WPTM - Section F'!L$93:L$574,0)),""),"")</f>
        <v/>
      </c>
      <c r="V195" s="596"/>
      <c r="W195" s="595" t="str">
        <f ca="1">IFERROR(IF(INDEX('WPTM - Section F'!D$93:D$574,MATCH('Print View'!$AV195,'WPTM - Section F'!L$93:L$574,0))&lt;&gt;0,INDEX('WPTM - Section F'!D$93:D$574,MATCH('Print View'!$AV195,'WPTM - Section F'!L$93:L$574,0)),""),"")</f>
        <v/>
      </c>
      <c r="X195" s="596"/>
      <c r="Y195" s="595" t="str">
        <f ca="1">IFERROR(IF(INDEX('WPTM - Section F'!E$93:E$574,MATCH('Print View'!$AV195,'WPTM - Section F'!L$93:L$574,0))&lt;&gt;0,INDEX('WPTM - Section F'!E$93:E$574,MATCH('Print View'!$AV195,'WPTM - Section F'!L$93:L$574,0)),""),"")</f>
        <v/>
      </c>
      <c r="Z195" s="596"/>
      <c r="AA195" s="595" t="str">
        <f ca="1">IFERROR(IF(INDEX('WPTM - Section F'!D$93:D$574,MATCH('Print View'!$AW195,'WPTM - Section F'!L$93:L$574,0))&lt;&gt;0,INDEX('WPTM - Section F'!D$93:D$574,MATCH('Print View'!$AW195,'WPTM - Section F'!L$93:L$574,0)),""),"")</f>
        <v/>
      </c>
      <c r="AB195" s="596"/>
      <c r="AC195" s="595" t="str">
        <f ca="1">IFERROR(IF(INDEX('WPTM - Section F'!E$93:E$574,MATCH('Print View'!$AW195,'WPTM - Section F'!L$93:L$574,0))&lt;&gt;0,INDEX('WPTM - Section F'!E$93:E$574,MATCH('Print View'!$AW195,'WPTM - Section F'!L$93:L$574,0)),""),"")</f>
        <v/>
      </c>
      <c r="AD195" s="596"/>
      <c r="AE195" s="595" t="str">
        <f ca="1">IFERROR(IF(INDEX('WPTM - Section F'!D$93:D$574,MATCH('Print View'!$AX195,'WPTM - Section F'!L$93:L$574,0))&lt;&gt;0,INDEX('WPTM - Section F'!D$93:D$574,MATCH('Print View'!$AX195,'WPTM - Section F'!L$93:L$574,0)),""),"")</f>
        <v/>
      </c>
      <c r="AF195" s="596"/>
      <c r="AG195" s="595" t="str">
        <f ca="1">IFERROR(IF(INDEX('WPTM - Section F'!E$93:E$574,MATCH('Print View'!$AX195,'WPTM - Section F'!L$93:L$574,0))&lt;&gt;0,INDEX('WPTM - Section F'!E$93:E$574,MATCH('Print View'!$AX195,'WPTM - Section F'!L$93:L$574,0)),""),"")</f>
        <v/>
      </c>
      <c r="AH195" s="596"/>
      <c r="AI195" s="595" t="str">
        <f ca="1">IFERROR(IF(INDEX('WPTM - Section F'!D$93:D$574,MATCH('Print View'!$AY195,'WPTM - Section F'!L$93:L$574,0))&lt;&gt;0,INDEX('WPTM - Section F'!D$93:D$574,MATCH('Print View'!$AY195,'WPTM - Section F'!L$93:L$574,0)),""),"")</f>
        <v/>
      </c>
      <c r="AJ195" s="596"/>
      <c r="AK195" s="595" t="str">
        <f ca="1">IFERROR(IF(INDEX('WPTM - Section F'!E$93:E$574,MATCH('Print View'!$AY195,'WPTM - Section F'!L$93:L$574,0))&lt;&gt;0,INDEX('WPTM - Section F'!E$93:E$574,MATCH('Print View'!$AY195,'WPTM - Section F'!L$93:L$574,0)),""),"")</f>
        <v/>
      </c>
      <c r="AL195" s="596"/>
      <c r="AM195" s="320" t="str">
        <f>IFERROR(IF(INDEX('WPTM - Section F'!O$8:O$89,MATCH('Print View'!$A195,'WPTM - Section F'!D$8:D$89,0))&lt;&gt;0,INDEX('WPTM - Section F'!O$8:O$89,MATCH('Print View'!$A195,'WPTM - Section F'!D$8:D$89,0)),""),"")</f>
        <v/>
      </c>
      <c r="AN195" s="224"/>
      <c r="AO195" s="314"/>
      <c r="AP195" s="315"/>
      <c r="AQ195" s="315"/>
      <c r="AR195" s="249" t="str">
        <f t="shared" ca="1" si="372"/>
        <v>12</v>
      </c>
      <c r="AS195" s="3" t="str">
        <f t="shared" ca="1" si="373"/>
        <v>121-Jan-19 to 30-Jun-19</v>
      </c>
      <c r="AT195" s="3" t="str">
        <f t="shared" ca="1" si="374"/>
        <v>121-Jul-19 to 31-Dec-19</v>
      </c>
      <c r="AU195" s="3" t="str">
        <f t="shared" ca="1" si="375"/>
        <v>121-Jan-20 to 30-Jun-20</v>
      </c>
      <c r="AV195" s="3" t="str">
        <f t="shared" ca="1" si="376"/>
        <v>121-Jul-20 to 31-Dec-20</v>
      </c>
      <c r="AW195" s="3" t="str">
        <f t="shared" ca="1" si="377"/>
        <v>121-Jan-21 to 30-Jun-21</v>
      </c>
      <c r="AX195" s="9" t="str">
        <f t="shared" si="378"/>
        <v xml:space="preserve">12 to </v>
      </c>
      <c r="AY195" s="9" t="str">
        <f t="shared" si="379"/>
        <v xml:space="preserve">12 to </v>
      </c>
      <c r="AZ195" s="9"/>
      <c r="BA195" s="9"/>
    </row>
    <row r="196" spans="1:53" s="229" customFormat="1" ht="60" customHeight="1" x14ac:dyDescent="0.25">
      <c r="A196" s="301">
        <v>13</v>
      </c>
      <c r="B196" s="319" t="str">
        <f>IFERROR(IF(INDEX('WPTM - Section F'!B$8:B$89,MATCH('Print View'!$A196,'WPTM - Section F'!$A$8:$A$89,0))&lt;&gt;0,INDEX('WPTM - Section F'!B$8:B$89,MATCH('Print View'!$A196,'WPTM - Section F'!$A$8:$A$89,0)),""),"")</f>
        <v/>
      </c>
      <c r="C196" s="319" t="str">
        <f>IFERROR(IF(INDEX('WPTM - Section F'!C$8:C$89,MATCH('Print View'!$A196,'WPTM - Section F'!$A$8:$A$89,0))&lt;&gt;0,INDEX('WPTM - Section F'!C$8:C$89,MATCH('Print View'!$A196,'WPTM - Section F'!$A$8:$A$89,0)),""),"")</f>
        <v/>
      </c>
      <c r="D196" s="319" t="str">
        <f>IFERROR(IF(INDEX('WPTM - Section F'!D$8:D$89,MATCH('Print View'!$A196,'WPTM - Section F'!$A$8:$A$89,0))&lt;&gt;0,INDEX('WPTM - Section F'!D$8:D$89,MATCH('Print View'!$A196,'WPTM - Section F'!$A$8:$A$89,0)),""),"")</f>
        <v/>
      </c>
      <c r="E196" s="319" t="str">
        <f>IFERROR(IF(INDEX('WPTM - Section F'!E$8:E$89,MATCH('Print View'!$A196,'WPTM - Section F'!$A$8:$A$89,0))&lt;&gt;0,INDEX('WPTM - Section F'!E$8:E$89,MATCH('Print View'!$A196,'WPTM - Section F'!$A$8:$A$89,0)),""),"")</f>
        <v/>
      </c>
      <c r="F196" s="319" t="str">
        <f>IFERROR(IF(INDEX('WPTM - Section F'!N$8:N$89,MATCH('Print View'!$A196,'WPTM - Section F'!$A$8:$A$89,0))&lt;&gt;0,INDEX('WPTM - Section F'!N$8:N$89,MATCH('Print View'!$A196,'WPTM - Section F'!$A$8:$A$89,0)),""),"")</f>
        <v/>
      </c>
      <c r="G196" s="595" t="str">
        <f ca="1">IFERROR(IF(INDEX('WPTM - Section F'!D$93:D$574,MATCH('Print View'!$AR196,'WPTM - Section F'!L$93:L$574,0))&lt;&gt;0,INDEX('WPTM - Section F'!D$93:D$574,MATCH('Print View'!$AR196,'WPTM - Section F'!L$93:L$574,0)),""),"")</f>
        <v/>
      </c>
      <c r="H196" s="596"/>
      <c r="I196" s="595" t="str">
        <f ca="1">IFERROR(IF(INDEX('WPTM - Section F'!E$93:E$574,MATCH('Print View'!$AR196,'WPTM - Section F'!L$93:L$574,0))&lt;&gt;0,INDEX('WPTM - Section F'!E$93:E$574,MATCH('Print View'!$AR196,'WPTM - Section F'!L$93:L$574,0)),""),"")</f>
        <v/>
      </c>
      <c r="J196" s="596"/>
      <c r="K196" s="595" t="str">
        <f ca="1">IFERROR(IF(INDEX('WPTM - Section F'!D$93:D$574,MATCH('Print View'!$AS196,'WPTM - Section F'!L$93:L$574,0))&lt;&gt;0,INDEX('WPTM - Section F'!D$93:D$574,MATCH('Print View'!$AS196,'WPTM - Section F'!L$93:L$574,0)),""),"")</f>
        <v/>
      </c>
      <c r="L196" s="596"/>
      <c r="M196" s="595" t="str">
        <f ca="1">IFERROR(IF(INDEX('WPTM - Section F'!E$93:E$574,MATCH('Print View'!$AS196,'WPTM - Section F'!L$93:L$574,0))&lt;&gt;0,INDEX('WPTM - Section F'!E$93:E$574,MATCH('Print View'!$AS196,'WPTM - Section F'!L$93:L$574,0)),""),"")</f>
        <v/>
      </c>
      <c r="N196" s="596"/>
      <c r="O196" s="595" t="str">
        <f ca="1">IFERROR(IF(INDEX('WPTM - Section F'!D$93:D$574,MATCH('Print View'!$AT196,'WPTM - Section F'!L$93:L$574,0))&lt;&gt;0,INDEX('WPTM - Section F'!D$93:D$574,MATCH('Print View'!$AT196,'WPTM - Section F'!L$93:L$574,0)),""),"")</f>
        <v/>
      </c>
      <c r="P196" s="596"/>
      <c r="Q196" s="595" t="str">
        <f ca="1">IFERROR(IF(INDEX('WPTM - Section F'!E$93:E$574,MATCH('Print View'!$AT196,'WPTM - Section F'!L$93:L$574,0))&lt;&gt;0,INDEX('WPTM - Section F'!E$93:E$574,MATCH('Print View'!$AT196,'WPTM - Section F'!L$93:L$574,0)),""),"")</f>
        <v/>
      </c>
      <c r="R196" s="596"/>
      <c r="S196" s="595" t="str">
        <f ca="1">IFERROR(IF(INDEX('WPTM - Section F'!D$93:D$574,MATCH('Print View'!$AU196,'WPTM - Section F'!L$93:L$574,0))&lt;&gt;0,INDEX('WPTM - Section F'!D$93:D$574,MATCH('Print View'!$AU196,'WPTM - Section F'!L$93:L$574,0)),""),"")</f>
        <v/>
      </c>
      <c r="T196" s="596"/>
      <c r="U196" s="595" t="str">
        <f ca="1">IFERROR(IF(INDEX('WPTM - Section F'!E$93:E$574,MATCH('Print View'!$AU196,'WPTM - Section F'!L$93:L$574,0))&lt;&gt;0,INDEX('WPTM - Section F'!E$93:E$574,MATCH('Print View'!$AU196,'WPTM - Section F'!L$93:L$574,0)),""),"")</f>
        <v/>
      </c>
      <c r="V196" s="596"/>
      <c r="W196" s="595" t="str">
        <f ca="1">IFERROR(IF(INDEX('WPTM - Section F'!D$93:D$574,MATCH('Print View'!$AV196,'WPTM - Section F'!L$93:L$574,0))&lt;&gt;0,INDEX('WPTM - Section F'!D$93:D$574,MATCH('Print View'!$AV196,'WPTM - Section F'!L$93:L$574,0)),""),"")</f>
        <v/>
      </c>
      <c r="X196" s="596"/>
      <c r="Y196" s="595" t="str">
        <f ca="1">IFERROR(IF(INDEX('WPTM - Section F'!E$93:E$574,MATCH('Print View'!$AV196,'WPTM - Section F'!L$93:L$574,0))&lt;&gt;0,INDEX('WPTM - Section F'!E$93:E$574,MATCH('Print View'!$AV196,'WPTM - Section F'!L$93:L$574,0)),""),"")</f>
        <v/>
      </c>
      <c r="Z196" s="596"/>
      <c r="AA196" s="595" t="str">
        <f ca="1">IFERROR(IF(INDEX('WPTM - Section F'!D$93:D$574,MATCH('Print View'!$AW196,'WPTM - Section F'!L$93:L$574,0))&lt;&gt;0,INDEX('WPTM - Section F'!D$93:D$574,MATCH('Print View'!$AW196,'WPTM - Section F'!L$93:L$574,0)),""),"")</f>
        <v/>
      </c>
      <c r="AB196" s="596"/>
      <c r="AC196" s="595" t="str">
        <f ca="1">IFERROR(IF(INDEX('WPTM - Section F'!E$93:E$574,MATCH('Print View'!$AW196,'WPTM - Section F'!L$93:L$574,0))&lt;&gt;0,INDEX('WPTM - Section F'!E$93:E$574,MATCH('Print View'!$AW196,'WPTM - Section F'!L$93:L$574,0)),""),"")</f>
        <v/>
      </c>
      <c r="AD196" s="596"/>
      <c r="AE196" s="595" t="str">
        <f ca="1">IFERROR(IF(INDEX('WPTM - Section F'!D$93:D$574,MATCH('Print View'!$AX196,'WPTM - Section F'!L$93:L$574,0))&lt;&gt;0,INDEX('WPTM - Section F'!D$93:D$574,MATCH('Print View'!$AX196,'WPTM - Section F'!L$93:L$574,0)),""),"")</f>
        <v/>
      </c>
      <c r="AF196" s="596"/>
      <c r="AG196" s="595" t="str">
        <f ca="1">IFERROR(IF(INDEX('WPTM - Section F'!E$93:E$574,MATCH('Print View'!$AX196,'WPTM - Section F'!L$93:L$574,0))&lt;&gt;0,INDEX('WPTM - Section F'!E$93:E$574,MATCH('Print View'!$AX196,'WPTM - Section F'!L$93:L$574,0)),""),"")</f>
        <v/>
      </c>
      <c r="AH196" s="596"/>
      <c r="AI196" s="595" t="str">
        <f ca="1">IFERROR(IF(INDEX('WPTM - Section F'!D$93:D$574,MATCH('Print View'!$AY196,'WPTM - Section F'!L$93:L$574,0))&lt;&gt;0,INDEX('WPTM - Section F'!D$93:D$574,MATCH('Print View'!$AY196,'WPTM - Section F'!L$93:L$574,0)),""),"")</f>
        <v/>
      </c>
      <c r="AJ196" s="596"/>
      <c r="AK196" s="595" t="str">
        <f ca="1">IFERROR(IF(INDEX('WPTM - Section F'!E$93:E$574,MATCH('Print View'!$AY196,'WPTM - Section F'!L$93:L$574,0))&lt;&gt;0,INDEX('WPTM - Section F'!E$93:E$574,MATCH('Print View'!$AY196,'WPTM - Section F'!L$93:L$574,0)),""),"")</f>
        <v/>
      </c>
      <c r="AL196" s="596"/>
      <c r="AM196" s="320" t="str">
        <f>IFERROR(IF(INDEX('WPTM - Section F'!O$8:O$89,MATCH('Print View'!$A196,'WPTM - Section F'!D$8:D$89,0))&lt;&gt;0,INDEX('WPTM - Section F'!O$8:O$89,MATCH('Print View'!$A196,'WPTM - Section F'!D$8:D$89,0)),""),"")</f>
        <v/>
      </c>
      <c r="AN196" s="224"/>
      <c r="AO196" s="314"/>
      <c r="AP196" s="315"/>
      <c r="AQ196" s="315"/>
      <c r="AR196" s="249" t="str">
        <f t="shared" ca="1" si="372"/>
        <v>13</v>
      </c>
      <c r="AS196" s="3" t="str">
        <f t="shared" ca="1" si="373"/>
        <v>131-Jan-19 to 30-Jun-19</v>
      </c>
      <c r="AT196" s="3" t="str">
        <f t="shared" ca="1" si="374"/>
        <v>131-Jul-19 to 31-Dec-19</v>
      </c>
      <c r="AU196" s="3" t="str">
        <f t="shared" ca="1" si="375"/>
        <v>131-Jan-20 to 30-Jun-20</v>
      </c>
      <c r="AV196" s="3" t="str">
        <f t="shared" ca="1" si="376"/>
        <v>131-Jul-20 to 31-Dec-20</v>
      </c>
      <c r="AW196" s="3" t="str">
        <f t="shared" ca="1" si="377"/>
        <v>131-Jan-21 to 30-Jun-21</v>
      </c>
      <c r="AX196" s="9" t="str">
        <f t="shared" si="378"/>
        <v xml:space="preserve">13 to </v>
      </c>
      <c r="AY196" s="9" t="str">
        <f t="shared" si="379"/>
        <v xml:space="preserve">13 to </v>
      </c>
      <c r="AZ196" s="9"/>
      <c r="BA196" s="9"/>
    </row>
    <row r="197" spans="1:53" s="229" customFormat="1" ht="60" customHeight="1" x14ac:dyDescent="0.25">
      <c r="A197" s="301">
        <v>14</v>
      </c>
      <c r="B197" s="319" t="str">
        <f>IFERROR(IF(INDEX('WPTM - Section F'!B$8:B$89,MATCH('Print View'!$A197,'WPTM - Section F'!$A$8:$A$89,0))&lt;&gt;0,INDEX('WPTM - Section F'!B$8:B$89,MATCH('Print View'!$A197,'WPTM - Section F'!$A$8:$A$89,0)),""),"")</f>
        <v/>
      </c>
      <c r="C197" s="319" t="str">
        <f>IFERROR(IF(INDEX('WPTM - Section F'!C$8:C$89,MATCH('Print View'!$A197,'WPTM - Section F'!$A$8:$A$89,0))&lt;&gt;0,INDEX('WPTM - Section F'!C$8:C$89,MATCH('Print View'!$A197,'WPTM - Section F'!$A$8:$A$89,0)),""),"")</f>
        <v/>
      </c>
      <c r="D197" s="319" t="str">
        <f>IFERROR(IF(INDEX('WPTM - Section F'!D$8:D$89,MATCH('Print View'!$A197,'WPTM - Section F'!$A$8:$A$89,0))&lt;&gt;0,INDEX('WPTM - Section F'!D$8:D$89,MATCH('Print View'!$A197,'WPTM - Section F'!$A$8:$A$89,0)),""),"")</f>
        <v/>
      </c>
      <c r="E197" s="319" t="str">
        <f>IFERROR(IF(INDEX('WPTM - Section F'!E$8:E$89,MATCH('Print View'!$A197,'WPTM - Section F'!$A$8:$A$89,0))&lt;&gt;0,INDEX('WPTM - Section F'!E$8:E$89,MATCH('Print View'!$A197,'WPTM - Section F'!$A$8:$A$89,0)),""),"")</f>
        <v/>
      </c>
      <c r="F197" s="319" t="str">
        <f>IFERROR(IF(INDEX('WPTM - Section F'!N$8:N$89,MATCH('Print View'!$A197,'WPTM - Section F'!$A$8:$A$89,0))&lt;&gt;0,INDEX('WPTM - Section F'!N$8:N$89,MATCH('Print View'!$A197,'WPTM - Section F'!$A$8:$A$89,0)),""),"")</f>
        <v/>
      </c>
      <c r="G197" s="595" t="str">
        <f ca="1">IFERROR(IF(INDEX('WPTM - Section F'!D$93:D$574,MATCH('Print View'!$AR197,'WPTM - Section F'!L$93:L$574,0))&lt;&gt;0,INDEX('WPTM - Section F'!D$93:D$574,MATCH('Print View'!$AR197,'WPTM - Section F'!L$93:L$574,0)),""),"")</f>
        <v/>
      </c>
      <c r="H197" s="596"/>
      <c r="I197" s="595" t="str">
        <f ca="1">IFERROR(IF(INDEX('WPTM - Section F'!E$93:E$574,MATCH('Print View'!$AR197,'WPTM - Section F'!L$93:L$574,0))&lt;&gt;0,INDEX('WPTM - Section F'!E$93:E$574,MATCH('Print View'!$AR197,'WPTM - Section F'!L$93:L$574,0)),""),"")</f>
        <v/>
      </c>
      <c r="J197" s="596"/>
      <c r="K197" s="595" t="str">
        <f ca="1">IFERROR(IF(INDEX('WPTM - Section F'!D$93:D$574,MATCH('Print View'!$AS197,'WPTM - Section F'!L$93:L$574,0))&lt;&gt;0,INDEX('WPTM - Section F'!D$93:D$574,MATCH('Print View'!$AS197,'WPTM - Section F'!L$93:L$574,0)),""),"")</f>
        <v/>
      </c>
      <c r="L197" s="596"/>
      <c r="M197" s="595" t="str">
        <f ca="1">IFERROR(IF(INDEX('WPTM - Section F'!E$93:E$574,MATCH('Print View'!$AS197,'WPTM - Section F'!L$93:L$574,0))&lt;&gt;0,INDEX('WPTM - Section F'!E$93:E$574,MATCH('Print View'!$AS197,'WPTM - Section F'!L$93:L$574,0)),""),"")</f>
        <v/>
      </c>
      <c r="N197" s="596"/>
      <c r="O197" s="595" t="str">
        <f ca="1">IFERROR(IF(INDEX('WPTM - Section F'!D$93:D$574,MATCH('Print View'!$AT197,'WPTM - Section F'!L$93:L$574,0))&lt;&gt;0,INDEX('WPTM - Section F'!D$93:D$574,MATCH('Print View'!$AT197,'WPTM - Section F'!L$93:L$574,0)),""),"")</f>
        <v/>
      </c>
      <c r="P197" s="596"/>
      <c r="Q197" s="595" t="str">
        <f ca="1">IFERROR(IF(INDEX('WPTM - Section F'!E$93:E$574,MATCH('Print View'!$AT197,'WPTM - Section F'!L$93:L$574,0))&lt;&gt;0,INDEX('WPTM - Section F'!E$93:E$574,MATCH('Print View'!$AT197,'WPTM - Section F'!L$93:L$574,0)),""),"")</f>
        <v/>
      </c>
      <c r="R197" s="596"/>
      <c r="S197" s="595" t="str">
        <f ca="1">IFERROR(IF(INDEX('WPTM - Section F'!D$93:D$574,MATCH('Print View'!$AU197,'WPTM - Section F'!L$93:L$574,0))&lt;&gt;0,INDEX('WPTM - Section F'!D$93:D$574,MATCH('Print View'!$AU197,'WPTM - Section F'!L$93:L$574,0)),""),"")</f>
        <v/>
      </c>
      <c r="T197" s="596"/>
      <c r="U197" s="595" t="str">
        <f ca="1">IFERROR(IF(INDEX('WPTM - Section F'!E$93:E$574,MATCH('Print View'!$AU197,'WPTM - Section F'!L$93:L$574,0))&lt;&gt;0,INDEX('WPTM - Section F'!E$93:E$574,MATCH('Print View'!$AU197,'WPTM - Section F'!L$93:L$574,0)),""),"")</f>
        <v/>
      </c>
      <c r="V197" s="596"/>
      <c r="W197" s="595" t="str">
        <f ca="1">IFERROR(IF(INDEX('WPTM - Section F'!D$93:D$574,MATCH('Print View'!$AV197,'WPTM - Section F'!L$93:L$574,0))&lt;&gt;0,INDEX('WPTM - Section F'!D$93:D$574,MATCH('Print View'!$AV197,'WPTM - Section F'!L$93:L$574,0)),""),"")</f>
        <v/>
      </c>
      <c r="X197" s="596"/>
      <c r="Y197" s="595" t="str">
        <f ca="1">IFERROR(IF(INDEX('WPTM - Section F'!E$93:E$574,MATCH('Print View'!$AV197,'WPTM - Section F'!L$93:L$574,0))&lt;&gt;0,INDEX('WPTM - Section F'!E$93:E$574,MATCH('Print View'!$AV197,'WPTM - Section F'!L$93:L$574,0)),""),"")</f>
        <v/>
      </c>
      <c r="Z197" s="596"/>
      <c r="AA197" s="595" t="str">
        <f ca="1">IFERROR(IF(INDEX('WPTM - Section F'!D$93:D$574,MATCH('Print View'!$AW197,'WPTM - Section F'!L$93:L$574,0))&lt;&gt;0,INDEX('WPTM - Section F'!D$93:D$574,MATCH('Print View'!$AW197,'WPTM - Section F'!L$93:L$574,0)),""),"")</f>
        <v/>
      </c>
      <c r="AB197" s="596"/>
      <c r="AC197" s="595" t="str">
        <f ca="1">IFERROR(IF(INDEX('WPTM - Section F'!E$93:E$574,MATCH('Print View'!$AW197,'WPTM - Section F'!L$93:L$574,0))&lt;&gt;0,INDEX('WPTM - Section F'!E$93:E$574,MATCH('Print View'!$AW197,'WPTM - Section F'!L$93:L$574,0)),""),"")</f>
        <v/>
      </c>
      <c r="AD197" s="596"/>
      <c r="AE197" s="595" t="str">
        <f ca="1">IFERROR(IF(INDEX('WPTM - Section F'!D$93:D$574,MATCH('Print View'!$AX197,'WPTM - Section F'!L$93:L$574,0))&lt;&gt;0,INDEX('WPTM - Section F'!D$93:D$574,MATCH('Print View'!$AX197,'WPTM - Section F'!L$93:L$574,0)),""),"")</f>
        <v/>
      </c>
      <c r="AF197" s="596"/>
      <c r="AG197" s="595" t="str">
        <f ca="1">IFERROR(IF(INDEX('WPTM - Section F'!E$93:E$574,MATCH('Print View'!$AX197,'WPTM - Section F'!L$93:L$574,0))&lt;&gt;0,INDEX('WPTM - Section F'!E$93:E$574,MATCH('Print View'!$AX197,'WPTM - Section F'!L$93:L$574,0)),""),"")</f>
        <v/>
      </c>
      <c r="AH197" s="596"/>
      <c r="AI197" s="595" t="str">
        <f ca="1">IFERROR(IF(INDEX('WPTM - Section F'!D$93:D$574,MATCH('Print View'!$AY197,'WPTM - Section F'!L$93:L$574,0))&lt;&gt;0,INDEX('WPTM - Section F'!D$93:D$574,MATCH('Print View'!$AY197,'WPTM - Section F'!L$93:L$574,0)),""),"")</f>
        <v/>
      </c>
      <c r="AJ197" s="596"/>
      <c r="AK197" s="595" t="str">
        <f ca="1">IFERROR(IF(INDEX('WPTM - Section F'!E$93:E$574,MATCH('Print View'!$AY197,'WPTM - Section F'!L$93:L$574,0))&lt;&gt;0,INDEX('WPTM - Section F'!E$93:E$574,MATCH('Print View'!$AY197,'WPTM - Section F'!L$93:L$574,0)),""),"")</f>
        <v/>
      </c>
      <c r="AL197" s="596"/>
      <c r="AM197" s="320" t="str">
        <f>IFERROR(IF(INDEX('WPTM - Section F'!O$8:O$89,MATCH('Print View'!$A197,'WPTM - Section F'!D$8:D$89,0))&lt;&gt;0,INDEX('WPTM - Section F'!O$8:O$89,MATCH('Print View'!$A197,'WPTM - Section F'!D$8:D$89,0)),""),"")</f>
        <v/>
      </c>
      <c r="AN197" s="224"/>
      <c r="AO197" s="314"/>
      <c r="AP197" s="315"/>
      <c r="AQ197" s="315"/>
      <c r="AR197" s="249" t="str">
        <f t="shared" ca="1" si="372"/>
        <v>14</v>
      </c>
      <c r="AS197" s="3" t="str">
        <f t="shared" ca="1" si="373"/>
        <v>141-Jan-19 to 30-Jun-19</v>
      </c>
      <c r="AT197" s="3" t="str">
        <f t="shared" ca="1" si="374"/>
        <v>141-Jul-19 to 31-Dec-19</v>
      </c>
      <c r="AU197" s="3" t="str">
        <f t="shared" ca="1" si="375"/>
        <v>141-Jan-20 to 30-Jun-20</v>
      </c>
      <c r="AV197" s="3" t="str">
        <f t="shared" ca="1" si="376"/>
        <v>141-Jul-20 to 31-Dec-20</v>
      </c>
      <c r="AW197" s="3" t="str">
        <f t="shared" ca="1" si="377"/>
        <v>141-Jan-21 to 30-Jun-21</v>
      </c>
      <c r="AX197" s="9" t="str">
        <f t="shared" si="378"/>
        <v xml:space="preserve">14 to </v>
      </c>
      <c r="AY197" s="9" t="str">
        <f t="shared" si="379"/>
        <v xml:space="preserve">14 to </v>
      </c>
      <c r="AZ197" s="9"/>
      <c r="BA197" s="9"/>
    </row>
    <row r="198" spans="1:53" s="229" customFormat="1" ht="60" customHeight="1" x14ac:dyDescent="0.25">
      <c r="A198" s="301">
        <v>15</v>
      </c>
      <c r="B198" s="319" t="str">
        <f>IFERROR(IF(INDEX('WPTM - Section F'!B$8:B$89,MATCH('Print View'!$A198,'WPTM - Section F'!$A$8:$A$89,0))&lt;&gt;0,INDEX('WPTM - Section F'!B$8:B$89,MATCH('Print View'!$A198,'WPTM - Section F'!$A$8:$A$89,0)),""),"")</f>
        <v/>
      </c>
      <c r="C198" s="319" t="str">
        <f>IFERROR(IF(INDEX('WPTM - Section F'!C$8:C$89,MATCH('Print View'!$A198,'WPTM - Section F'!$A$8:$A$89,0))&lt;&gt;0,INDEX('WPTM - Section F'!C$8:C$89,MATCH('Print View'!$A198,'WPTM - Section F'!$A$8:$A$89,0)),""),"")</f>
        <v/>
      </c>
      <c r="D198" s="319" t="str">
        <f>IFERROR(IF(INDEX('WPTM - Section F'!D$8:D$89,MATCH('Print View'!$A198,'WPTM - Section F'!$A$8:$A$89,0))&lt;&gt;0,INDEX('WPTM - Section F'!D$8:D$89,MATCH('Print View'!$A198,'WPTM - Section F'!$A$8:$A$89,0)),""),"")</f>
        <v/>
      </c>
      <c r="E198" s="319" t="str">
        <f>IFERROR(IF(INDEX('WPTM - Section F'!E$8:E$89,MATCH('Print View'!$A198,'WPTM - Section F'!$A$8:$A$89,0))&lt;&gt;0,INDEX('WPTM - Section F'!E$8:E$89,MATCH('Print View'!$A198,'WPTM - Section F'!$A$8:$A$89,0)),""),"")</f>
        <v/>
      </c>
      <c r="F198" s="319" t="str">
        <f>IFERROR(IF(INDEX('WPTM - Section F'!N$8:N$89,MATCH('Print View'!$A198,'WPTM - Section F'!$A$8:$A$89,0))&lt;&gt;0,INDEX('WPTM - Section F'!N$8:N$89,MATCH('Print View'!$A198,'WPTM - Section F'!$A$8:$A$89,0)),""),"")</f>
        <v/>
      </c>
      <c r="G198" s="595" t="str">
        <f ca="1">IFERROR(IF(INDEX('WPTM - Section F'!D$93:D$574,MATCH('Print View'!$AR198,'WPTM - Section F'!L$93:L$574,0))&lt;&gt;0,INDEX('WPTM - Section F'!D$93:D$574,MATCH('Print View'!$AR198,'WPTM - Section F'!L$93:L$574,0)),""),"")</f>
        <v/>
      </c>
      <c r="H198" s="596"/>
      <c r="I198" s="595" t="str">
        <f ca="1">IFERROR(IF(INDEX('WPTM - Section F'!E$93:E$574,MATCH('Print View'!$AR198,'WPTM - Section F'!L$93:L$574,0))&lt;&gt;0,INDEX('WPTM - Section F'!E$93:E$574,MATCH('Print View'!$AR198,'WPTM - Section F'!L$93:L$574,0)),""),"")</f>
        <v/>
      </c>
      <c r="J198" s="596"/>
      <c r="K198" s="595" t="str">
        <f ca="1">IFERROR(IF(INDEX('WPTM - Section F'!D$93:D$574,MATCH('Print View'!$AS198,'WPTM - Section F'!L$93:L$574,0))&lt;&gt;0,INDEX('WPTM - Section F'!D$93:D$574,MATCH('Print View'!$AS198,'WPTM - Section F'!L$93:L$574,0)),""),"")</f>
        <v/>
      </c>
      <c r="L198" s="596"/>
      <c r="M198" s="595" t="str">
        <f ca="1">IFERROR(IF(INDEX('WPTM - Section F'!E$93:E$574,MATCH('Print View'!$AS198,'WPTM - Section F'!L$93:L$574,0))&lt;&gt;0,INDEX('WPTM - Section F'!E$93:E$574,MATCH('Print View'!$AS198,'WPTM - Section F'!L$93:L$574,0)),""),"")</f>
        <v/>
      </c>
      <c r="N198" s="596"/>
      <c r="O198" s="595" t="str">
        <f ca="1">IFERROR(IF(INDEX('WPTM - Section F'!D$93:D$574,MATCH('Print View'!$AT198,'WPTM - Section F'!L$93:L$574,0))&lt;&gt;0,INDEX('WPTM - Section F'!D$93:D$574,MATCH('Print View'!$AT198,'WPTM - Section F'!L$93:L$574,0)),""),"")</f>
        <v/>
      </c>
      <c r="P198" s="596"/>
      <c r="Q198" s="595" t="str">
        <f ca="1">IFERROR(IF(INDEX('WPTM - Section F'!E$93:E$574,MATCH('Print View'!$AT198,'WPTM - Section F'!L$93:L$574,0))&lt;&gt;0,INDEX('WPTM - Section F'!E$93:E$574,MATCH('Print View'!$AT198,'WPTM - Section F'!L$93:L$574,0)),""),"")</f>
        <v/>
      </c>
      <c r="R198" s="596"/>
      <c r="S198" s="595" t="str">
        <f ca="1">IFERROR(IF(INDEX('WPTM - Section F'!D$93:D$574,MATCH('Print View'!$AU198,'WPTM - Section F'!L$93:L$574,0))&lt;&gt;0,INDEX('WPTM - Section F'!D$93:D$574,MATCH('Print View'!$AU198,'WPTM - Section F'!L$93:L$574,0)),""),"")</f>
        <v/>
      </c>
      <c r="T198" s="596"/>
      <c r="U198" s="595" t="str">
        <f ca="1">IFERROR(IF(INDEX('WPTM - Section F'!E$93:E$574,MATCH('Print View'!$AU198,'WPTM - Section F'!L$93:L$574,0))&lt;&gt;0,INDEX('WPTM - Section F'!E$93:E$574,MATCH('Print View'!$AU198,'WPTM - Section F'!L$93:L$574,0)),""),"")</f>
        <v/>
      </c>
      <c r="V198" s="596"/>
      <c r="W198" s="595" t="str">
        <f ca="1">IFERROR(IF(INDEX('WPTM - Section F'!D$93:D$574,MATCH('Print View'!$AV198,'WPTM - Section F'!L$93:L$574,0))&lt;&gt;0,INDEX('WPTM - Section F'!D$93:D$574,MATCH('Print View'!$AV198,'WPTM - Section F'!L$93:L$574,0)),""),"")</f>
        <v/>
      </c>
      <c r="X198" s="596"/>
      <c r="Y198" s="595" t="str">
        <f ca="1">IFERROR(IF(INDEX('WPTM - Section F'!E$93:E$574,MATCH('Print View'!$AV198,'WPTM - Section F'!L$93:L$574,0))&lt;&gt;0,INDEX('WPTM - Section F'!E$93:E$574,MATCH('Print View'!$AV198,'WPTM - Section F'!L$93:L$574,0)),""),"")</f>
        <v/>
      </c>
      <c r="Z198" s="596"/>
      <c r="AA198" s="595" t="str">
        <f ca="1">IFERROR(IF(INDEX('WPTM - Section F'!D$93:D$574,MATCH('Print View'!$AW198,'WPTM - Section F'!L$93:L$574,0))&lt;&gt;0,INDEX('WPTM - Section F'!D$93:D$574,MATCH('Print View'!$AW198,'WPTM - Section F'!L$93:L$574,0)),""),"")</f>
        <v/>
      </c>
      <c r="AB198" s="596"/>
      <c r="AC198" s="595" t="str">
        <f ca="1">IFERROR(IF(INDEX('WPTM - Section F'!E$93:E$574,MATCH('Print View'!$AW198,'WPTM - Section F'!L$93:L$574,0))&lt;&gt;0,INDEX('WPTM - Section F'!E$93:E$574,MATCH('Print View'!$AW198,'WPTM - Section F'!L$93:L$574,0)),""),"")</f>
        <v/>
      </c>
      <c r="AD198" s="596"/>
      <c r="AE198" s="595" t="str">
        <f ca="1">IFERROR(IF(INDEX('WPTM - Section F'!D$93:D$574,MATCH('Print View'!$AX198,'WPTM - Section F'!L$93:L$574,0))&lt;&gt;0,INDEX('WPTM - Section F'!D$93:D$574,MATCH('Print View'!$AX198,'WPTM - Section F'!L$93:L$574,0)),""),"")</f>
        <v/>
      </c>
      <c r="AF198" s="596"/>
      <c r="AG198" s="595" t="str">
        <f ca="1">IFERROR(IF(INDEX('WPTM - Section F'!E$93:E$574,MATCH('Print View'!$AX198,'WPTM - Section F'!L$93:L$574,0))&lt;&gt;0,INDEX('WPTM - Section F'!E$93:E$574,MATCH('Print View'!$AX198,'WPTM - Section F'!L$93:L$574,0)),""),"")</f>
        <v/>
      </c>
      <c r="AH198" s="596"/>
      <c r="AI198" s="595" t="str">
        <f ca="1">IFERROR(IF(INDEX('WPTM - Section F'!D$93:D$574,MATCH('Print View'!$AY198,'WPTM - Section F'!L$93:L$574,0))&lt;&gt;0,INDEX('WPTM - Section F'!D$93:D$574,MATCH('Print View'!$AY198,'WPTM - Section F'!L$93:L$574,0)),""),"")</f>
        <v/>
      </c>
      <c r="AJ198" s="596"/>
      <c r="AK198" s="595" t="str">
        <f ca="1">IFERROR(IF(INDEX('WPTM - Section F'!E$93:E$574,MATCH('Print View'!$AY198,'WPTM - Section F'!L$93:L$574,0))&lt;&gt;0,INDEX('WPTM - Section F'!E$93:E$574,MATCH('Print View'!$AY198,'WPTM - Section F'!L$93:L$574,0)),""),"")</f>
        <v/>
      </c>
      <c r="AL198" s="596"/>
      <c r="AM198" s="320" t="str">
        <f>IFERROR(IF(INDEX('WPTM - Section F'!O$8:O$89,MATCH('Print View'!$A198,'WPTM - Section F'!D$8:D$89,0))&lt;&gt;0,INDEX('WPTM - Section F'!O$8:O$89,MATCH('Print View'!$A198,'WPTM - Section F'!D$8:D$89,0)),""),"")</f>
        <v/>
      </c>
      <c r="AN198" s="224"/>
      <c r="AO198" s="314"/>
      <c r="AP198" s="315"/>
      <c r="AQ198" s="315"/>
      <c r="AR198" s="249" t="str">
        <f t="shared" ca="1" si="372"/>
        <v>15</v>
      </c>
      <c r="AS198" s="3" t="str">
        <f t="shared" ca="1" si="373"/>
        <v>151-Jan-19 to 30-Jun-19</v>
      </c>
      <c r="AT198" s="3" t="str">
        <f t="shared" ca="1" si="374"/>
        <v>151-Jul-19 to 31-Dec-19</v>
      </c>
      <c r="AU198" s="3" t="str">
        <f t="shared" ca="1" si="375"/>
        <v>151-Jan-20 to 30-Jun-20</v>
      </c>
      <c r="AV198" s="3" t="str">
        <f t="shared" ca="1" si="376"/>
        <v>151-Jul-20 to 31-Dec-20</v>
      </c>
      <c r="AW198" s="3" t="str">
        <f t="shared" ca="1" si="377"/>
        <v>151-Jan-21 to 30-Jun-21</v>
      </c>
      <c r="AX198" s="9" t="str">
        <f t="shared" si="378"/>
        <v xml:space="preserve">15 to </v>
      </c>
      <c r="AY198" s="9" t="str">
        <f t="shared" si="379"/>
        <v xml:space="preserve">15 to </v>
      </c>
      <c r="AZ198" s="9"/>
      <c r="BA198" s="9"/>
    </row>
    <row r="199" spans="1:53" s="229" customFormat="1" ht="60" customHeight="1" x14ac:dyDescent="0.25">
      <c r="A199" s="301">
        <v>16</v>
      </c>
      <c r="B199" s="319" t="str">
        <f>IFERROR(IF(INDEX('WPTM - Section F'!B$8:B$89,MATCH('Print View'!$A199,'WPTM - Section F'!$A$8:$A$89,0))&lt;&gt;0,INDEX('WPTM - Section F'!B$8:B$89,MATCH('Print View'!$A199,'WPTM - Section F'!$A$8:$A$89,0)),""),"")</f>
        <v/>
      </c>
      <c r="C199" s="319" t="str">
        <f>IFERROR(IF(INDEX('WPTM - Section F'!C$8:C$89,MATCH('Print View'!$A199,'WPTM - Section F'!$A$8:$A$89,0))&lt;&gt;0,INDEX('WPTM - Section F'!C$8:C$89,MATCH('Print View'!$A199,'WPTM - Section F'!$A$8:$A$89,0)),""),"")</f>
        <v/>
      </c>
      <c r="D199" s="319" t="str">
        <f>IFERROR(IF(INDEX('WPTM - Section F'!D$8:D$89,MATCH('Print View'!$A199,'WPTM - Section F'!$A$8:$A$89,0))&lt;&gt;0,INDEX('WPTM - Section F'!D$8:D$89,MATCH('Print View'!$A199,'WPTM - Section F'!$A$8:$A$89,0)),""),"")</f>
        <v/>
      </c>
      <c r="E199" s="319" t="str">
        <f>IFERROR(IF(INDEX('WPTM - Section F'!E$8:E$89,MATCH('Print View'!$A199,'WPTM - Section F'!$A$8:$A$89,0))&lt;&gt;0,INDEX('WPTM - Section F'!E$8:E$89,MATCH('Print View'!$A199,'WPTM - Section F'!$A$8:$A$89,0)),""),"")</f>
        <v/>
      </c>
      <c r="F199" s="319" t="str">
        <f>IFERROR(IF(INDEX('WPTM - Section F'!N$8:N$89,MATCH('Print View'!$A199,'WPTM - Section F'!$A$8:$A$89,0))&lt;&gt;0,INDEX('WPTM - Section F'!N$8:N$89,MATCH('Print View'!$A199,'WPTM - Section F'!$A$8:$A$89,0)),""),"")</f>
        <v/>
      </c>
      <c r="G199" s="595" t="str">
        <f ca="1">IFERROR(IF(INDEX('WPTM - Section F'!D$93:D$574,MATCH('Print View'!$AR199,'WPTM - Section F'!L$93:L$574,0))&lt;&gt;0,INDEX('WPTM - Section F'!D$93:D$574,MATCH('Print View'!$AR199,'WPTM - Section F'!L$93:L$574,0)),""),"")</f>
        <v/>
      </c>
      <c r="H199" s="596"/>
      <c r="I199" s="595" t="str">
        <f ca="1">IFERROR(IF(INDEX('WPTM - Section F'!E$93:E$574,MATCH('Print View'!$AR199,'WPTM - Section F'!L$93:L$574,0))&lt;&gt;0,INDEX('WPTM - Section F'!E$93:E$574,MATCH('Print View'!$AR199,'WPTM - Section F'!L$93:L$574,0)),""),"")</f>
        <v/>
      </c>
      <c r="J199" s="596"/>
      <c r="K199" s="595" t="str">
        <f ca="1">IFERROR(IF(INDEX('WPTM - Section F'!D$93:D$574,MATCH('Print View'!$AS199,'WPTM - Section F'!L$93:L$574,0))&lt;&gt;0,INDEX('WPTM - Section F'!D$93:D$574,MATCH('Print View'!$AS199,'WPTM - Section F'!L$93:L$574,0)),""),"")</f>
        <v/>
      </c>
      <c r="L199" s="596"/>
      <c r="M199" s="595" t="str">
        <f ca="1">IFERROR(IF(INDEX('WPTM - Section F'!E$93:E$574,MATCH('Print View'!$AS199,'WPTM - Section F'!L$93:L$574,0))&lt;&gt;0,INDEX('WPTM - Section F'!E$93:E$574,MATCH('Print View'!$AS199,'WPTM - Section F'!L$93:L$574,0)),""),"")</f>
        <v/>
      </c>
      <c r="N199" s="596"/>
      <c r="O199" s="595" t="str">
        <f ca="1">IFERROR(IF(INDEX('WPTM - Section F'!D$93:D$574,MATCH('Print View'!$AT199,'WPTM - Section F'!L$93:L$574,0))&lt;&gt;0,INDEX('WPTM - Section F'!D$93:D$574,MATCH('Print View'!$AT199,'WPTM - Section F'!L$93:L$574,0)),""),"")</f>
        <v/>
      </c>
      <c r="P199" s="596"/>
      <c r="Q199" s="595" t="str">
        <f ca="1">IFERROR(IF(INDEX('WPTM - Section F'!E$93:E$574,MATCH('Print View'!$AT199,'WPTM - Section F'!L$93:L$574,0))&lt;&gt;0,INDEX('WPTM - Section F'!E$93:E$574,MATCH('Print View'!$AT199,'WPTM - Section F'!L$93:L$574,0)),""),"")</f>
        <v/>
      </c>
      <c r="R199" s="596"/>
      <c r="S199" s="595" t="str">
        <f ca="1">IFERROR(IF(INDEX('WPTM - Section F'!D$93:D$574,MATCH('Print View'!$AU199,'WPTM - Section F'!L$93:L$574,0))&lt;&gt;0,INDEX('WPTM - Section F'!D$93:D$574,MATCH('Print View'!$AU199,'WPTM - Section F'!L$93:L$574,0)),""),"")</f>
        <v/>
      </c>
      <c r="T199" s="596"/>
      <c r="U199" s="595" t="str">
        <f ca="1">IFERROR(IF(INDEX('WPTM - Section F'!E$93:E$574,MATCH('Print View'!$AU199,'WPTM - Section F'!L$93:L$574,0))&lt;&gt;0,INDEX('WPTM - Section F'!E$93:E$574,MATCH('Print View'!$AU199,'WPTM - Section F'!L$93:L$574,0)),""),"")</f>
        <v/>
      </c>
      <c r="V199" s="596"/>
      <c r="W199" s="595" t="str">
        <f ca="1">IFERROR(IF(INDEX('WPTM - Section F'!D$93:D$574,MATCH('Print View'!$AV199,'WPTM - Section F'!L$93:L$574,0))&lt;&gt;0,INDEX('WPTM - Section F'!D$93:D$574,MATCH('Print View'!$AV199,'WPTM - Section F'!L$93:L$574,0)),""),"")</f>
        <v/>
      </c>
      <c r="X199" s="596"/>
      <c r="Y199" s="595" t="str">
        <f ca="1">IFERROR(IF(INDEX('WPTM - Section F'!E$93:E$574,MATCH('Print View'!$AV199,'WPTM - Section F'!L$93:L$574,0))&lt;&gt;0,INDEX('WPTM - Section F'!E$93:E$574,MATCH('Print View'!$AV199,'WPTM - Section F'!L$93:L$574,0)),""),"")</f>
        <v/>
      </c>
      <c r="Z199" s="596"/>
      <c r="AA199" s="595" t="str">
        <f ca="1">IFERROR(IF(INDEX('WPTM - Section F'!D$93:D$574,MATCH('Print View'!$AW199,'WPTM - Section F'!L$93:L$574,0))&lt;&gt;0,INDEX('WPTM - Section F'!D$93:D$574,MATCH('Print View'!$AW199,'WPTM - Section F'!L$93:L$574,0)),""),"")</f>
        <v/>
      </c>
      <c r="AB199" s="596"/>
      <c r="AC199" s="595" t="str">
        <f ca="1">IFERROR(IF(INDEX('WPTM - Section F'!E$93:E$574,MATCH('Print View'!$AW199,'WPTM - Section F'!L$93:L$574,0))&lt;&gt;0,INDEX('WPTM - Section F'!E$93:E$574,MATCH('Print View'!$AW199,'WPTM - Section F'!L$93:L$574,0)),""),"")</f>
        <v/>
      </c>
      <c r="AD199" s="596"/>
      <c r="AE199" s="595" t="str">
        <f ca="1">IFERROR(IF(INDEX('WPTM - Section F'!D$93:D$574,MATCH('Print View'!$AX199,'WPTM - Section F'!L$93:L$574,0))&lt;&gt;0,INDEX('WPTM - Section F'!D$93:D$574,MATCH('Print View'!$AX199,'WPTM - Section F'!L$93:L$574,0)),""),"")</f>
        <v/>
      </c>
      <c r="AF199" s="596"/>
      <c r="AG199" s="595" t="str">
        <f ca="1">IFERROR(IF(INDEX('WPTM - Section F'!E$93:E$574,MATCH('Print View'!$AX199,'WPTM - Section F'!L$93:L$574,0))&lt;&gt;0,INDEX('WPTM - Section F'!E$93:E$574,MATCH('Print View'!$AX199,'WPTM - Section F'!L$93:L$574,0)),""),"")</f>
        <v/>
      </c>
      <c r="AH199" s="596"/>
      <c r="AI199" s="595" t="str">
        <f ca="1">IFERROR(IF(INDEX('WPTM - Section F'!D$93:D$574,MATCH('Print View'!$AY199,'WPTM - Section F'!L$93:L$574,0))&lt;&gt;0,INDEX('WPTM - Section F'!D$93:D$574,MATCH('Print View'!$AY199,'WPTM - Section F'!L$93:L$574,0)),""),"")</f>
        <v/>
      </c>
      <c r="AJ199" s="596"/>
      <c r="AK199" s="595" t="str">
        <f ca="1">IFERROR(IF(INDEX('WPTM - Section F'!E$93:E$574,MATCH('Print View'!$AY199,'WPTM - Section F'!L$93:L$574,0))&lt;&gt;0,INDEX('WPTM - Section F'!E$93:E$574,MATCH('Print View'!$AY199,'WPTM - Section F'!L$93:L$574,0)),""),"")</f>
        <v/>
      </c>
      <c r="AL199" s="596"/>
      <c r="AM199" s="320" t="str">
        <f>IFERROR(IF(INDEX('WPTM - Section F'!O$8:O$89,MATCH('Print View'!$A199,'WPTM - Section F'!D$8:D$89,0))&lt;&gt;0,INDEX('WPTM - Section F'!O$8:O$89,MATCH('Print View'!$A199,'WPTM - Section F'!D$8:D$89,0)),""),"")</f>
        <v/>
      </c>
      <c r="AN199" s="224"/>
      <c r="AO199" s="314"/>
      <c r="AP199" s="315"/>
      <c r="AQ199" s="315"/>
      <c r="AR199" s="249" t="str">
        <f t="shared" ca="1" si="372"/>
        <v>16</v>
      </c>
      <c r="AS199" s="3" t="str">
        <f t="shared" ca="1" si="373"/>
        <v>161-Jan-19 to 30-Jun-19</v>
      </c>
      <c r="AT199" s="3" t="str">
        <f t="shared" ca="1" si="374"/>
        <v>161-Jul-19 to 31-Dec-19</v>
      </c>
      <c r="AU199" s="3" t="str">
        <f t="shared" ca="1" si="375"/>
        <v>161-Jan-20 to 30-Jun-20</v>
      </c>
      <c r="AV199" s="3" t="str">
        <f t="shared" ca="1" si="376"/>
        <v>161-Jul-20 to 31-Dec-20</v>
      </c>
      <c r="AW199" s="3" t="str">
        <f t="shared" ca="1" si="377"/>
        <v>161-Jan-21 to 30-Jun-21</v>
      </c>
      <c r="AX199" s="9" t="str">
        <f t="shared" si="378"/>
        <v xml:space="preserve">16 to </v>
      </c>
      <c r="AY199" s="9" t="str">
        <f t="shared" si="379"/>
        <v xml:space="preserve">16 to </v>
      </c>
      <c r="AZ199" s="9"/>
      <c r="BA199" s="9"/>
    </row>
    <row r="200" spans="1:53" s="229" customFormat="1" ht="60" customHeight="1" x14ac:dyDescent="0.25">
      <c r="A200" s="301">
        <v>17</v>
      </c>
      <c r="B200" s="319" t="str">
        <f>IFERROR(IF(INDEX('WPTM - Section F'!B$8:B$89,MATCH('Print View'!$A200,'WPTM - Section F'!$A$8:$A$89,0))&lt;&gt;0,INDEX('WPTM - Section F'!B$8:B$89,MATCH('Print View'!$A200,'WPTM - Section F'!$A$8:$A$89,0)),""),"")</f>
        <v/>
      </c>
      <c r="C200" s="319" t="str">
        <f>IFERROR(IF(INDEX('WPTM - Section F'!C$8:C$89,MATCH('Print View'!$A200,'WPTM - Section F'!$A$8:$A$89,0))&lt;&gt;0,INDEX('WPTM - Section F'!C$8:C$89,MATCH('Print View'!$A200,'WPTM - Section F'!$A$8:$A$89,0)),""),"")</f>
        <v/>
      </c>
      <c r="D200" s="319" t="str">
        <f>IFERROR(IF(INDEX('WPTM - Section F'!D$8:D$89,MATCH('Print View'!$A200,'WPTM - Section F'!$A$8:$A$89,0))&lt;&gt;0,INDEX('WPTM - Section F'!D$8:D$89,MATCH('Print View'!$A200,'WPTM - Section F'!$A$8:$A$89,0)),""),"")</f>
        <v/>
      </c>
      <c r="E200" s="319" t="str">
        <f>IFERROR(IF(INDEX('WPTM - Section F'!E$8:E$89,MATCH('Print View'!$A200,'WPTM - Section F'!$A$8:$A$89,0))&lt;&gt;0,INDEX('WPTM - Section F'!E$8:E$89,MATCH('Print View'!$A200,'WPTM - Section F'!$A$8:$A$89,0)),""),"")</f>
        <v/>
      </c>
      <c r="F200" s="319" t="str">
        <f>IFERROR(IF(INDEX('WPTM - Section F'!N$8:N$89,MATCH('Print View'!$A200,'WPTM - Section F'!$A$8:$A$89,0))&lt;&gt;0,INDEX('WPTM - Section F'!N$8:N$89,MATCH('Print View'!$A200,'WPTM - Section F'!$A$8:$A$89,0)),""),"")</f>
        <v/>
      </c>
      <c r="G200" s="595" t="str">
        <f ca="1">IFERROR(IF(INDEX('WPTM - Section F'!D$93:D$574,MATCH('Print View'!$AR200,'WPTM - Section F'!L$93:L$574,0))&lt;&gt;0,INDEX('WPTM - Section F'!D$93:D$574,MATCH('Print View'!$AR200,'WPTM - Section F'!L$93:L$574,0)),""),"")</f>
        <v/>
      </c>
      <c r="H200" s="596"/>
      <c r="I200" s="595" t="str">
        <f ca="1">IFERROR(IF(INDEX('WPTM - Section F'!E$93:E$574,MATCH('Print View'!$AR200,'WPTM - Section F'!L$93:L$574,0))&lt;&gt;0,INDEX('WPTM - Section F'!E$93:E$574,MATCH('Print View'!$AR200,'WPTM - Section F'!L$93:L$574,0)),""),"")</f>
        <v/>
      </c>
      <c r="J200" s="596"/>
      <c r="K200" s="595" t="str">
        <f ca="1">IFERROR(IF(INDEX('WPTM - Section F'!D$93:D$574,MATCH('Print View'!$AS200,'WPTM - Section F'!L$93:L$574,0))&lt;&gt;0,INDEX('WPTM - Section F'!D$93:D$574,MATCH('Print View'!$AS200,'WPTM - Section F'!L$93:L$574,0)),""),"")</f>
        <v/>
      </c>
      <c r="L200" s="596"/>
      <c r="M200" s="595" t="str">
        <f ca="1">IFERROR(IF(INDEX('WPTM - Section F'!E$93:E$574,MATCH('Print View'!$AS200,'WPTM - Section F'!L$93:L$574,0))&lt;&gt;0,INDEX('WPTM - Section F'!E$93:E$574,MATCH('Print View'!$AS200,'WPTM - Section F'!L$93:L$574,0)),""),"")</f>
        <v/>
      </c>
      <c r="N200" s="596"/>
      <c r="O200" s="595" t="str">
        <f ca="1">IFERROR(IF(INDEX('WPTM - Section F'!D$93:D$574,MATCH('Print View'!$AT200,'WPTM - Section F'!L$93:L$574,0))&lt;&gt;0,INDEX('WPTM - Section F'!D$93:D$574,MATCH('Print View'!$AT200,'WPTM - Section F'!L$93:L$574,0)),""),"")</f>
        <v/>
      </c>
      <c r="P200" s="596"/>
      <c r="Q200" s="595" t="str">
        <f ca="1">IFERROR(IF(INDEX('WPTM - Section F'!E$93:E$574,MATCH('Print View'!$AT200,'WPTM - Section F'!L$93:L$574,0))&lt;&gt;0,INDEX('WPTM - Section F'!E$93:E$574,MATCH('Print View'!$AT200,'WPTM - Section F'!L$93:L$574,0)),""),"")</f>
        <v/>
      </c>
      <c r="R200" s="596"/>
      <c r="S200" s="595" t="str">
        <f ca="1">IFERROR(IF(INDEX('WPTM - Section F'!D$93:D$574,MATCH('Print View'!$AU200,'WPTM - Section F'!L$93:L$574,0))&lt;&gt;0,INDEX('WPTM - Section F'!D$93:D$574,MATCH('Print View'!$AU200,'WPTM - Section F'!L$93:L$574,0)),""),"")</f>
        <v/>
      </c>
      <c r="T200" s="596"/>
      <c r="U200" s="595" t="str">
        <f ca="1">IFERROR(IF(INDEX('WPTM - Section F'!E$93:E$574,MATCH('Print View'!$AU200,'WPTM - Section F'!L$93:L$574,0))&lt;&gt;0,INDEX('WPTM - Section F'!E$93:E$574,MATCH('Print View'!$AU200,'WPTM - Section F'!L$93:L$574,0)),""),"")</f>
        <v/>
      </c>
      <c r="V200" s="596"/>
      <c r="W200" s="595" t="str">
        <f ca="1">IFERROR(IF(INDEX('WPTM - Section F'!D$93:D$574,MATCH('Print View'!$AV200,'WPTM - Section F'!L$93:L$574,0))&lt;&gt;0,INDEX('WPTM - Section F'!D$93:D$574,MATCH('Print View'!$AV200,'WPTM - Section F'!L$93:L$574,0)),""),"")</f>
        <v/>
      </c>
      <c r="X200" s="596"/>
      <c r="Y200" s="595" t="str">
        <f ca="1">IFERROR(IF(INDEX('WPTM - Section F'!E$93:E$574,MATCH('Print View'!$AV200,'WPTM - Section F'!L$93:L$574,0))&lt;&gt;0,INDEX('WPTM - Section F'!E$93:E$574,MATCH('Print View'!$AV200,'WPTM - Section F'!L$93:L$574,0)),""),"")</f>
        <v/>
      </c>
      <c r="Z200" s="596"/>
      <c r="AA200" s="595" t="str">
        <f ca="1">IFERROR(IF(INDEX('WPTM - Section F'!D$93:D$574,MATCH('Print View'!$AW200,'WPTM - Section F'!L$93:L$574,0))&lt;&gt;0,INDEX('WPTM - Section F'!D$93:D$574,MATCH('Print View'!$AW200,'WPTM - Section F'!L$93:L$574,0)),""),"")</f>
        <v/>
      </c>
      <c r="AB200" s="596"/>
      <c r="AC200" s="595" t="str">
        <f ca="1">IFERROR(IF(INDEX('WPTM - Section F'!E$93:E$574,MATCH('Print View'!$AW200,'WPTM - Section F'!L$93:L$574,0))&lt;&gt;0,INDEX('WPTM - Section F'!E$93:E$574,MATCH('Print View'!$AW200,'WPTM - Section F'!L$93:L$574,0)),""),"")</f>
        <v/>
      </c>
      <c r="AD200" s="596"/>
      <c r="AE200" s="595" t="str">
        <f ca="1">IFERROR(IF(INDEX('WPTM - Section F'!D$93:D$574,MATCH('Print View'!$AX200,'WPTM - Section F'!L$93:L$574,0))&lt;&gt;0,INDEX('WPTM - Section F'!D$93:D$574,MATCH('Print View'!$AX200,'WPTM - Section F'!L$93:L$574,0)),""),"")</f>
        <v/>
      </c>
      <c r="AF200" s="596"/>
      <c r="AG200" s="595" t="str">
        <f ca="1">IFERROR(IF(INDEX('WPTM - Section F'!E$93:E$574,MATCH('Print View'!$AX200,'WPTM - Section F'!L$93:L$574,0))&lt;&gt;0,INDEX('WPTM - Section F'!E$93:E$574,MATCH('Print View'!$AX200,'WPTM - Section F'!L$93:L$574,0)),""),"")</f>
        <v/>
      </c>
      <c r="AH200" s="596"/>
      <c r="AI200" s="595" t="str">
        <f ca="1">IFERROR(IF(INDEX('WPTM - Section F'!D$93:D$574,MATCH('Print View'!$AY200,'WPTM - Section F'!L$93:L$574,0))&lt;&gt;0,INDEX('WPTM - Section F'!D$93:D$574,MATCH('Print View'!$AY200,'WPTM - Section F'!L$93:L$574,0)),""),"")</f>
        <v/>
      </c>
      <c r="AJ200" s="596"/>
      <c r="AK200" s="595" t="str">
        <f ca="1">IFERROR(IF(INDEX('WPTM - Section F'!E$93:E$574,MATCH('Print View'!$AY200,'WPTM - Section F'!L$93:L$574,0))&lt;&gt;0,INDEX('WPTM - Section F'!E$93:E$574,MATCH('Print View'!$AY200,'WPTM - Section F'!L$93:L$574,0)),""),"")</f>
        <v/>
      </c>
      <c r="AL200" s="596"/>
      <c r="AM200" s="320" t="str">
        <f>IFERROR(IF(INDEX('WPTM - Section F'!O$8:O$89,MATCH('Print View'!$A200,'WPTM - Section F'!D$8:D$89,0))&lt;&gt;0,INDEX('WPTM - Section F'!O$8:O$89,MATCH('Print View'!$A200,'WPTM - Section F'!D$8:D$89,0)),""),"")</f>
        <v/>
      </c>
      <c r="AN200" s="224"/>
      <c r="AO200" s="314"/>
      <c r="AP200" s="315"/>
      <c r="AQ200" s="315"/>
      <c r="AR200" s="249" t="str">
        <f t="shared" ca="1" si="372"/>
        <v>17</v>
      </c>
      <c r="AS200" s="3" t="str">
        <f t="shared" ca="1" si="373"/>
        <v>171-Jan-19 to 30-Jun-19</v>
      </c>
      <c r="AT200" s="3" t="str">
        <f t="shared" ca="1" si="374"/>
        <v>171-Jul-19 to 31-Dec-19</v>
      </c>
      <c r="AU200" s="3" t="str">
        <f t="shared" ca="1" si="375"/>
        <v>171-Jan-20 to 30-Jun-20</v>
      </c>
      <c r="AV200" s="3" t="str">
        <f t="shared" ca="1" si="376"/>
        <v>171-Jul-20 to 31-Dec-20</v>
      </c>
      <c r="AW200" s="3" t="str">
        <f t="shared" ca="1" si="377"/>
        <v>171-Jan-21 to 30-Jun-21</v>
      </c>
      <c r="AX200" s="9" t="str">
        <f t="shared" si="378"/>
        <v xml:space="preserve">17 to </v>
      </c>
      <c r="AY200" s="9" t="str">
        <f t="shared" si="379"/>
        <v xml:space="preserve">17 to </v>
      </c>
      <c r="AZ200" s="9"/>
      <c r="BA200" s="9"/>
    </row>
    <row r="201" spans="1:53" s="229" customFormat="1" ht="60" customHeight="1" x14ac:dyDescent="0.25">
      <c r="A201" s="301">
        <v>18</v>
      </c>
      <c r="B201" s="319" t="str">
        <f>IFERROR(IF(INDEX('WPTM - Section F'!B$8:B$89,MATCH('Print View'!$A201,'WPTM - Section F'!$A$8:$A$89,0))&lt;&gt;0,INDEX('WPTM - Section F'!B$8:B$89,MATCH('Print View'!$A201,'WPTM - Section F'!$A$8:$A$89,0)),""),"")</f>
        <v/>
      </c>
      <c r="C201" s="319" t="str">
        <f>IFERROR(IF(INDEX('WPTM - Section F'!C$8:C$89,MATCH('Print View'!$A201,'WPTM - Section F'!$A$8:$A$89,0))&lt;&gt;0,INDEX('WPTM - Section F'!C$8:C$89,MATCH('Print View'!$A201,'WPTM - Section F'!$A$8:$A$89,0)),""),"")</f>
        <v/>
      </c>
      <c r="D201" s="319" t="str">
        <f>IFERROR(IF(INDEX('WPTM - Section F'!D$8:D$89,MATCH('Print View'!$A201,'WPTM - Section F'!$A$8:$A$89,0))&lt;&gt;0,INDEX('WPTM - Section F'!D$8:D$89,MATCH('Print View'!$A201,'WPTM - Section F'!$A$8:$A$89,0)),""),"")</f>
        <v/>
      </c>
      <c r="E201" s="319" t="str">
        <f>IFERROR(IF(INDEX('WPTM - Section F'!E$8:E$89,MATCH('Print View'!$A201,'WPTM - Section F'!$A$8:$A$89,0))&lt;&gt;0,INDEX('WPTM - Section F'!E$8:E$89,MATCH('Print View'!$A201,'WPTM - Section F'!$A$8:$A$89,0)),""),"")</f>
        <v/>
      </c>
      <c r="F201" s="319" t="str">
        <f>IFERROR(IF(INDEX('WPTM - Section F'!N$8:N$89,MATCH('Print View'!$A201,'WPTM - Section F'!$A$8:$A$89,0))&lt;&gt;0,INDEX('WPTM - Section F'!N$8:N$89,MATCH('Print View'!$A201,'WPTM - Section F'!$A$8:$A$89,0)),""),"")</f>
        <v/>
      </c>
      <c r="G201" s="595" t="str">
        <f ca="1">IFERROR(IF(INDEX('WPTM - Section F'!D$93:D$574,MATCH('Print View'!$AR201,'WPTM - Section F'!L$93:L$574,0))&lt;&gt;0,INDEX('WPTM - Section F'!D$93:D$574,MATCH('Print View'!$AR201,'WPTM - Section F'!L$93:L$574,0)),""),"")</f>
        <v/>
      </c>
      <c r="H201" s="596"/>
      <c r="I201" s="595" t="str">
        <f ca="1">IFERROR(IF(INDEX('WPTM - Section F'!E$93:E$574,MATCH('Print View'!$AR201,'WPTM - Section F'!L$93:L$574,0))&lt;&gt;0,INDEX('WPTM - Section F'!E$93:E$574,MATCH('Print View'!$AR201,'WPTM - Section F'!L$93:L$574,0)),""),"")</f>
        <v/>
      </c>
      <c r="J201" s="596"/>
      <c r="K201" s="595" t="str">
        <f ca="1">IFERROR(IF(INDEX('WPTM - Section F'!D$93:D$574,MATCH('Print View'!$AS201,'WPTM - Section F'!L$93:L$574,0))&lt;&gt;0,INDEX('WPTM - Section F'!D$93:D$574,MATCH('Print View'!$AS201,'WPTM - Section F'!L$93:L$574,0)),""),"")</f>
        <v/>
      </c>
      <c r="L201" s="596"/>
      <c r="M201" s="595" t="str">
        <f ca="1">IFERROR(IF(INDEX('WPTM - Section F'!E$93:E$574,MATCH('Print View'!$AS201,'WPTM - Section F'!L$93:L$574,0))&lt;&gt;0,INDEX('WPTM - Section F'!E$93:E$574,MATCH('Print View'!$AS201,'WPTM - Section F'!L$93:L$574,0)),""),"")</f>
        <v/>
      </c>
      <c r="N201" s="596"/>
      <c r="O201" s="595" t="str">
        <f ca="1">IFERROR(IF(INDEX('WPTM - Section F'!D$93:D$574,MATCH('Print View'!$AT201,'WPTM - Section F'!L$93:L$574,0))&lt;&gt;0,INDEX('WPTM - Section F'!D$93:D$574,MATCH('Print View'!$AT201,'WPTM - Section F'!L$93:L$574,0)),""),"")</f>
        <v/>
      </c>
      <c r="P201" s="596"/>
      <c r="Q201" s="595" t="str">
        <f ca="1">IFERROR(IF(INDEX('WPTM - Section F'!E$93:E$574,MATCH('Print View'!$AT201,'WPTM - Section F'!L$93:L$574,0))&lt;&gt;0,INDEX('WPTM - Section F'!E$93:E$574,MATCH('Print View'!$AT201,'WPTM - Section F'!L$93:L$574,0)),""),"")</f>
        <v/>
      </c>
      <c r="R201" s="596"/>
      <c r="S201" s="595" t="str">
        <f ca="1">IFERROR(IF(INDEX('WPTM - Section F'!D$93:D$574,MATCH('Print View'!$AU201,'WPTM - Section F'!L$93:L$574,0))&lt;&gt;0,INDEX('WPTM - Section F'!D$93:D$574,MATCH('Print View'!$AU201,'WPTM - Section F'!L$93:L$574,0)),""),"")</f>
        <v/>
      </c>
      <c r="T201" s="596"/>
      <c r="U201" s="595" t="str">
        <f ca="1">IFERROR(IF(INDEX('WPTM - Section F'!E$93:E$574,MATCH('Print View'!$AU201,'WPTM - Section F'!L$93:L$574,0))&lt;&gt;0,INDEX('WPTM - Section F'!E$93:E$574,MATCH('Print View'!$AU201,'WPTM - Section F'!L$93:L$574,0)),""),"")</f>
        <v/>
      </c>
      <c r="V201" s="596"/>
      <c r="W201" s="595" t="str">
        <f ca="1">IFERROR(IF(INDEX('WPTM - Section F'!D$93:D$574,MATCH('Print View'!$AV201,'WPTM - Section F'!L$93:L$574,0))&lt;&gt;0,INDEX('WPTM - Section F'!D$93:D$574,MATCH('Print View'!$AV201,'WPTM - Section F'!L$93:L$574,0)),""),"")</f>
        <v/>
      </c>
      <c r="X201" s="596"/>
      <c r="Y201" s="595" t="str">
        <f ca="1">IFERROR(IF(INDEX('WPTM - Section F'!E$93:E$574,MATCH('Print View'!$AV201,'WPTM - Section F'!L$93:L$574,0))&lt;&gt;0,INDEX('WPTM - Section F'!E$93:E$574,MATCH('Print View'!$AV201,'WPTM - Section F'!L$93:L$574,0)),""),"")</f>
        <v/>
      </c>
      <c r="Z201" s="596"/>
      <c r="AA201" s="595" t="str">
        <f ca="1">IFERROR(IF(INDEX('WPTM - Section F'!D$93:D$574,MATCH('Print View'!$AW201,'WPTM - Section F'!L$93:L$574,0))&lt;&gt;0,INDEX('WPTM - Section F'!D$93:D$574,MATCH('Print View'!$AW201,'WPTM - Section F'!L$93:L$574,0)),""),"")</f>
        <v/>
      </c>
      <c r="AB201" s="596"/>
      <c r="AC201" s="595" t="str">
        <f ca="1">IFERROR(IF(INDEX('WPTM - Section F'!E$93:E$574,MATCH('Print View'!$AW201,'WPTM - Section F'!L$93:L$574,0))&lt;&gt;0,INDEX('WPTM - Section F'!E$93:E$574,MATCH('Print View'!$AW201,'WPTM - Section F'!L$93:L$574,0)),""),"")</f>
        <v/>
      </c>
      <c r="AD201" s="596"/>
      <c r="AE201" s="595" t="str">
        <f ca="1">IFERROR(IF(INDEX('WPTM - Section F'!D$93:D$574,MATCH('Print View'!$AX201,'WPTM - Section F'!L$93:L$574,0))&lt;&gt;0,INDEX('WPTM - Section F'!D$93:D$574,MATCH('Print View'!$AX201,'WPTM - Section F'!L$93:L$574,0)),""),"")</f>
        <v/>
      </c>
      <c r="AF201" s="596"/>
      <c r="AG201" s="595" t="str">
        <f ca="1">IFERROR(IF(INDEX('WPTM - Section F'!E$93:E$574,MATCH('Print View'!$AX201,'WPTM - Section F'!L$93:L$574,0))&lt;&gt;0,INDEX('WPTM - Section F'!E$93:E$574,MATCH('Print View'!$AX201,'WPTM - Section F'!L$93:L$574,0)),""),"")</f>
        <v/>
      </c>
      <c r="AH201" s="596"/>
      <c r="AI201" s="595" t="str">
        <f ca="1">IFERROR(IF(INDEX('WPTM - Section F'!D$93:D$574,MATCH('Print View'!$AY201,'WPTM - Section F'!L$93:L$574,0))&lt;&gt;0,INDEX('WPTM - Section F'!D$93:D$574,MATCH('Print View'!$AY201,'WPTM - Section F'!L$93:L$574,0)),""),"")</f>
        <v/>
      </c>
      <c r="AJ201" s="596"/>
      <c r="AK201" s="595" t="str">
        <f ca="1">IFERROR(IF(INDEX('WPTM - Section F'!E$93:E$574,MATCH('Print View'!$AY201,'WPTM - Section F'!L$93:L$574,0))&lt;&gt;0,INDEX('WPTM - Section F'!E$93:E$574,MATCH('Print View'!$AY201,'WPTM - Section F'!L$93:L$574,0)),""),"")</f>
        <v/>
      </c>
      <c r="AL201" s="596"/>
      <c r="AM201" s="320" t="str">
        <f>IFERROR(IF(INDEX('WPTM - Section F'!O$8:O$89,MATCH('Print View'!$A201,'WPTM - Section F'!D$8:D$89,0))&lt;&gt;0,INDEX('WPTM - Section F'!O$8:O$89,MATCH('Print View'!$A201,'WPTM - Section F'!D$8:D$89,0)),""),"")</f>
        <v/>
      </c>
      <c r="AN201" s="224"/>
      <c r="AO201" s="314"/>
      <c r="AP201" s="315"/>
      <c r="AQ201" s="315"/>
      <c r="AR201" s="249" t="str">
        <f t="shared" ca="1" si="372"/>
        <v>18</v>
      </c>
      <c r="AS201" s="3" t="str">
        <f t="shared" ca="1" si="373"/>
        <v>181-Jan-19 to 30-Jun-19</v>
      </c>
      <c r="AT201" s="3" t="str">
        <f t="shared" ca="1" si="374"/>
        <v>181-Jul-19 to 31-Dec-19</v>
      </c>
      <c r="AU201" s="3" t="str">
        <f t="shared" ca="1" si="375"/>
        <v>181-Jan-20 to 30-Jun-20</v>
      </c>
      <c r="AV201" s="3" t="str">
        <f t="shared" ca="1" si="376"/>
        <v>181-Jul-20 to 31-Dec-20</v>
      </c>
      <c r="AW201" s="3" t="str">
        <f t="shared" ca="1" si="377"/>
        <v>181-Jan-21 to 30-Jun-21</v>
      </c>
      <c r="AX201" s="9" t="str">
        <f t="shared" si="378"/>
        <v xml:space="preserve">18 to </v>
      </c>
      <c r="AY201" s="9" t="str">
        <f t="shared" si="379"/>
        <v xml:space="preserve">18 to </v>
      </c>
      <c r="AZ201" s="9"/>
      <c r="BA201" s="9"/>
    </row>
    <row r="202" spans="1:53" s="229" customFormat="1" ht="60" customHeight="1" x14ac:dyDescent="0.25">
      <c r="A202" s="301">
        <v>19</v>
      </c>
      <c r="B202" s="319" t="str">
        <f>IFERROR(IF(INDEX('WPTM - Section F'!B$8:B$89,MATCH('Print View'!$A202,'WPTM - Section F'!$A$8:$A$89,0))&lt;&gt;0,INDEX('WPTM - Section F'!B$8:B$89,MATCH('Print View'!$A202,'WPTM - Section F'!$A$8:$A$89,0)),""),"")</f>
        <v/>
      </c>
      <c r="C202" s="319" t="str">
        <f>IFERROR(IF(INDEX('WPTM - Section F'!C$8:C$89,MATCH('Print View'!$A202,'WPTM - Section F'!$A$8:$A$89,0))&lt;&gt;0,INDEX('WPTM - Section F'!C$8:C$89,MATCH('Print View'!$A202,'WPTM - Section F'!$A$8:$A$89,0)),""),"")</f>
        <v/>
      </c>
      <c r="D202" s="319" t="str">
        <f>IFERROR(IF(INDEX('WPTM - Section F'!D$8:D$89,MATCH('Print View'!$A202,'WPTM - Section F'!$A$8:$A$89,0))&lt;&gt;0,INDEX('WPTM - Section F'!D$8:D$89,MATCH('Print View'!$A202,'WPTM - Section F'!$A$8:$A$89,0)),""),"")</f>
        <v/>
      </c>
      <c r="E202" s="319" t="str">
        <f>IFERROR(IF(INDEX('WPTM - Section F'!E$8:E$89,MATCH('Print View'!$A202,'WPTM - Section F'!$A$8:$A$89,0))&lt;&gt;0,INDEX('WPTM - Section F'!E$8:E$89,MATCH('Print View'!$A202,'WPTM - Section F'!$A$8:$A$89,0)),""),"")</f>
        <v/>
      </c>
      <c r="F202" s="319" t="str">
        <f>IFERROR(IF(INDEX('WPTM - Section F'!N$8:N$89,MATCH('Print View'!$A202,'WPTM - Section F'!$A$8:$A$89,0))&lt;&gt;0,INDEX('WPTM - Section F'!N$8:N$89,MATCH('Print View'!$A202,'WPTM - Section F'!$A$8:$A$89,0)),""),"")</f>
        <v/>
      </c>
      <c r="G202" s="595" t="str">
        <f ca="1">IFERROR(IF(INDEX('WPTM - Section F'!D$93:D$574,MATCH('Print View'!$AR202,'WPTM - Section F'!L$93:L$574,0))&lt;&gt;0,INDEX('WPTM - Section F'!D$93:D$574,MATCH('Print View'!$AR202,'WPTM - Section F'!L$93:L$574,0)),""),"")</f>
        <v/>
      </c>
      <c r="H202" s="596"/>
      <c r="I202" s="595" t="str">
        <f ca="1">IFERROR(IF(INDEX('WPTM - Section F'!E$93:E$574,MATCH('Print View'!$AR202,'WPTM - Section F'!L$93:L$574,0))&lt;&gt;0,INDEX('WPTM - Section F'!E$93:E$574,MATCH('Print View'!$AR202,'WPTM - Section F'!L$93:L$574,0)),""),"")</f>
        <v/>
      </c>
      <c r="J202" s="596"/>
      <c r="K202" s="595" t="str">
        <f ca="1">IFERROR(IF(INDEX('WPTM - Section F'!D$93:D$574,MATCH('Print View'!$AS202,'WPTM - Section F'!L$93:L$574,0))&lt;&gt;0,INDEX('WPTM - Section F'!D$93:D$574,MATCH('Print View'!$AS202,'WPTM - Section F'!L$93:L$574,0)),""),"")</f>
        <v/>
      </c>
      <c r="L202" s="596"/>
      <c r="M202" s="595" t="str">
        <f ca="1">IFERROR(IF(INDEX('WPTM - Section F'!E$93:E$574,MATCH('Print View'!$AS202,'WPTM - Section F'!L$93:L$574,0))&lt;&gt;0,INDEX('WPTM - Section F'!E$93:E$574,MATCH('Print View'!$AS202,'WPTM - Section F'!L$93:L$574,0)),""),"")</f>
        <v/>
      </c>
      <c r="N202" s="596"/>
      <c r="O202" s="595" t="str">
        <f ca="1">IFERROR(IF(INDEX('WPTM - Section F'!D$93:D$574,MATCH('Print View'!$AT202,'WPTM - Section F'!L$93:L$574,0))&lt;&gt;0,INDEX('WPTM - Section F'!D$93:D$574,MATCH('Print View'!$AT202,'WPTM - Section F'!L$93:L$574,0)),""),"")</f>
        <v/>
      </c>
      <c r="P202" s="596"/>
      <c r="Q202" s="595" t="str">
        <f ca="1">IFERROR(IF(INDEX('WPTM - Section F'!E$93:E$574,MATCH('Print View'!$AT202,'WPTM - Section F'!L$93:L$574,0))&lt;&gt;0,INDEX('WPTM - Section F'!E$93:E$574,MATCH('Print View'!$AT202,'WPTM - Section F'!L$93:L$574,0)),""),"")</f>
        <v/>
      </c>
      <c r="R202" s="596"/>
      <c r="S202" s="595" t="str">
        <f ca="1">IFERROR(IF(INDEX('WPTM - Section F'!D$93:D$574,MATCH('Print View'!$AU202,'WPTM - Section F'!L$93:L$574,0))&lt;&gt;0,INDEX('WPTM - Section F'!D$93:D$574,MATCH('Print View'!$AU202,'WPTM - Section F'!L$93:L$574,0)),""),"")</f>
        <v/>
      </c>
      <c r="T202" s="596"/>
      <c r="U202" s="595" t="str">
        <f ca="1">IFERROR(IF(INDEX('WPTM - Section F'!E$93:E$574,MATCH('Print View'!$AU202,'WPTM - Section F'!L$93:L$574,0))&lt;&gt;0,INDEX('WPTM - Section F'!E$93:E$574,MATCH('Print View'!$AU202,'WPTM - Section F'!L$93:L$574,0)),""),"")</f>
        <v/>
      </c>
      <c r="V202" s="596"/>
      <c r="W202" s="595" t="str">
        <f ca="1">IFERROR(IF(INDEX('WPTM - Section F'!D$93:D$574,MATCH('Print View'!$AV202,'WPTM - Section F'!L$93:L$574,0))&lt;&gt;0,INDEX('WPTM - Section F'!D$93:D$574,MATCH('Print View'!$AV202,'WPTM - Section F'!L$93:L$574,0)),""),"")</f>
        <v/>
      </c>
      <c r="X202" s="596"/>
      <c r="Y202" s="595" t="str">
        <f ca="1">IFERROR(IF(INDEX('WPTM - Section F'!E$93:E$574,MATCH('Print View'!$AV202,'WPTM - Section F'!L$93:L$574,0))&lt;&gt;0,INDEX('WPTM - Section F'!E$93:E$574,MATCH('Print View'!$AV202,'WPTM - Section F'!L$93:L$574,0)),""),"")</f>
        <v/>
      </c>
      <c r="Z202" s="596"/>
      <c r="AA202" s="595" t="str">
        <f ca="1">IFERROR(IF(INDEX('WPTM - Section F'!D$93:D$574,MATCH('Print View'!$AW202,'WPTM - Section F'!L$93:L$574,0))&lt;&gt;0,INDEX('WPTM - Section F'!D$93:D$574,MATCH('Print View'!$AW202,'WPTM - Section F'!L$93:L$574,0)),""),"")</f>
        <v/>
      </c>
      <c r="AB202" s="596"/>
      <c r="AC202" s="595" t="str">
        <f ca="1">IFERROR(IF(INDEX('WPTM - Section F'!E$93:E$574,MATCH('Print View'!$AW202,'WPTM - Section F'!L$93:L$574,0))&lt;&gt;0,INDEX('WPTM - Section F'!E$93:E$574,MATCH('Print View'!$AW202,'WPTM - Section F'!L$93:L$574,0)),""),"")</f>
        <v/>
      </c>
      <c r="AD202" s="596"/>
      <c r="AE202" s="595" t="str">
        <f ca="1">IFERROR(IF(INDEX('WPTM - Section F'!D$93:D$574,MATCH('Print View'!$AX202,'WPTM - Section F'!L$93:L$574,0))&lt;&gt;0,INDEX('WPTM - Section F'!D$93:D$574,MATCH('Print View'!$AX202,'WPTM - Section F'!L$93:L$574,0)),""),"")</f>
        <v/>
      </c>
      <c r="AF202" s="596"/>
      <c r="AG202" s="595" t="str">
        <f ca="1">IFERROR(IF(INDEX('WPTM - Section F'!E$93:E$574,MATCH('Print View'!$AX202,'WPTM - Section F'!L$93:L$574,0))&lt;&gt;0,INDEX('WPTM - Section F'!E$93:E$574,MATCH('Print View'!$AX202,'WPTM - Section F'!L$93:L$574,0)),""),"")</f>
        <v/>
      </c>
      <c r="AH202" s="596"/>
      <c r="AI202" s="595" t="str">
        <f ca="1">IFERROR(IF(INDEX('WPTM - Section F'!D$93:D$574,MATCH('Print View'!$AY202,'WPTM - Section F'!L$93:L$574,0))&lt;&gt;0,INDEX('WPTM - Section F'!D$93:D$574,MATCH('Print View'!$AY202,'WPTM - Section F'!L$93:L$574,0)),""),"")</f>
        <v/>
      </c>
      <c r="AJ202" s="596"/>
      <c r="AK202" s="595" t="str">
        <f ca="1">IFERROR(IF(INDEX('WPTM - Section F'!E$93:E$574,MATCH('Print View'!$AY202,'WPTM - Section F'!L$93:L$574,0))&lt;&gt;0,INDEX('WPTM - Section F'!E$93:E$574,MATCH('Print View'!$AY202,'WPTM - Section F'!L$93:L$574,0)),""),"")</f>
        <v/>
      </c>
      <c r="AL202" s="596"/>
      <c r="AM202" s="320" t="str">
        <f>IFERROR(IF(INDEX('WPTM - Section F'!O$8:O$89,MATCH('Print View'!$A202,'WPTM - Section F'!D$8:D$89,0))&lt;&gt;0,INDEX('WPTM - Section F'!O$8:O$89,MATCH('Print View'!$A202,'WPTM - Section F'!D$8:D$89,0)),""),"")</f>
        <v/>
      </c>
      <c r="AN202" s="224"/>
      <c r="AO202" s="314"/>
      <c r="AP202" s="315"/>
      <c r="AQ202" s="315"/>
      <c r="AR202" s="249" t="str">
        <f t="shared" ca="1" si="372"/>
        <v>19</v>
      </c>
      <c r="AS202" s="3" t="str">
        <f t="shared" ca="1" si="373"/>
        <v>191-Jan-19 to 30-Jun-19</v>
      </c>
      <c r="AT202" s="3" t="str">
        <f t="shared" ca="1" si="374"/>
        <v>191-Jul-19 to 31-Dec-19</v>
      </c>
      <c r="AU202" s="3" t="str">
        <f t="shared" ca="1" si="375"/>
        <v>191-Jan-20 to 30-Jun-20</v>
      </c>
      <c r="AV202" s="3" t="str">
        <f t="shared" ca="1" si="376"/>
        <v>191-Jul-20 to 31-Dec-20</v>
      </c>
      <c r="AW202" s="3" t="str">
        <f t="shared" ca="1" si="377"/>
        <v>191-Jan-21 to 30-Jun-21</v>
      </c>
      <c r="AX202" s="9" t="str">
        <f t="shared" si="378"/>
        <v xml:space="preserve">19 to </v>
      </c>
      <c r="AY202" s="9" t="str">
        <f t="shared" si="379"/>
        <v xml:space="preserve">19 to </v>
      </c>
      <c r="AZ202" s="9"/>
      <c r="BA202" s="9"/>
    </row>
    <row r="203" spans="1:53" s="229" customFormat="1" ht="60" customHeight="1" x14ac:dyDescent="0.25">
      <c r="A203" s="301">
        <v>20</v>
      </c>
      <c r="B203" s="319" t="str">
        <f>IFERROR(IF(INDEX('WPTM - Section F'!B$8:B$89,MATCH('Print View'!$A203,'WPTM - Section F'!$A$8:$A$89,0))&lt;&gt;0,INDEX('WPTM - Section F'!B$8:B$89,MATCH('Print View'!$A203,'WPTM - Section F'!$A$8:$A$89,0)),""),"")</f>
        <v/>
      </c>
      <c r="C203" s="319" t="str">
        <f>IFERROR(IF(INDEX('WPTM - Section F'!C$8:C$89,MATCH('Print View'!$A203,'WPTM - Section F'!$A$8:$A$89,0))&lt;&gt;0,INDEX('WPTM - Section F'!C$8:C$89,MATCH('Print View'!$A203,'WPTM - Section F'!$A$8:$A$89,0)),""),"")</f>
        <v/>
      </c>
      <c r="D203" s="319" t="str">
        <f>IFERROR(IF(INDEX('WPTM - Section F'!D$8:D$89,MATCH('Print View'!$A203,'WPTM - Section F'!$A$8:$A$89,0))&lt;&gt;0,INDEX('WPTM - Section F'!D$8:D$89,MATCH('Print View'!$A203,'WPTM - Section F'!$A$8:$A$89,0)),""),"")</f>
        <v/>
      </c>
      <c r="E203" s="319" t="str">
        <f>IFERROR(IF(INDEX('WPTM - Section F'!E$8:E$89,MATCH('Print View'!$A203,'WPTM - Section F'!$A$8:$A$89,0))&lt;&gt;0,INDEX('WPTM - Section F'!E$8:E$89,MATCH('Print View'!$A203,'WPTM - Section F'!$A$8:$A$89,0)),""),"")</f>
        <v/>
      </c>
      <c r="F203" s="319" t="str">
        <f>IFERROR(IF(INDEX('WPTM - Section F'!N$8:N$89,MATCH('Print View'!$A203,'WPTM - Section F'!$A$8:$A$89,0))&lt;&gt;0,INDEX('WPTM - Section F'!N$8:N$89,MATCH('Print View'!$A203,'WPTM - Section F'!$A$8:$A$89,0)),""),"")</f>
        <v/>
      </c>
      <c r="G203" s="595" t="str">
        <f ca="1">IFERROR(IF(INDEX('WPTM - Section F'!D$93:D$574,MATCH('Print View'!$AR203,'WPTM - Section F'!L$93:L$574,0))&lt;&gt;0,INDEX('WPTM - Section F'!D$93:D$574,MATCH('Print View'!$AR203,'WPTM - Section F'!L$93:L$574,0)),""),"")</f>
        <v/>
      </c>
      <c r="H203" s="596"/>
      <c r="I203" s="595" t="str">
        <f ca="1">IFERROR(IF(INDEX('WPTM - Section F'!E$93:E$574,MATCH('Print View'!$AR203,'WPTM - Section F'!L$93:L$574,0))&lt;&gt;0,INDEX('WPTM - Section F'!E$93:E$574,MATCH('Print View'!$AR203,'WPTM - Section F'!L$93:L$574,0)),""),"")</f>
        <v/>
      </c>
      <c r="J203" s="596"/>
      <c r="K203" s="595" t="str">
        <f ca="1">IFERROR(IF(INDEX('WPTM - Section F'!D$93:D$574,MATCH('Print View'!$AS203,'WPTM - Section F'!L$93:L$574,0))&lt;&gt;0,INDEX('WPTM - Section F'!D$93:D$574,MATCH('Print View'!$AS203,'WPTM - Section F'!L$93:L$574,0)),""),"")</f>
        <v/>
      </c>
      <c r="L203" s="596"/>
      <c r="M203" s="595" t="str">
        <f ca="1">IFERROR(IF(INDEX('WPTM - Section F'!E$93:E$574,MATCH('Print View'!$AS203,'WPTM - Section F'!L$93:L$574,0))&lt;&gt;0,INDEX('WPTM - Section F'!E$93:E$574,MATCH('Print View'!$AS203,'WPTM - Section F'!L$93:L$574,0)),""),"")</f>
        <v/>
      </c>
      <c r="N203" s="596"/>
      <c r="O203" s="595" t="str">
        <f ca="1">IFERROR(IF(INDEX('WPTM - Section F'!D$93:D$574,MATCH('Print View'!$AT203,'WPTM - Section F'!L$93:L$574,0))&lt;&gt;0,INDEX('WPTM - Section F'!D$93:D$574,MATCH('Print View'!$AT203,'WPTM - Section F'!L$93:L$574,0)),""),"")</f>
        <v/>
      </c>
      <c r="P203" s="596"/>
      <c r="Q203" s="595" t="str">
        <f ca="1">IFERROR(IF(INDEX('WPTM - Section F'!E$93:E$574,MATCH('Print View'!$AT203,'WPTM - Section F'!L$93:L$574,0))&lt;&gt;0,INDEX('WPTM - Section F'!E$93:E$574,MATCH('Print View'!$AT203,'WPTM - Section F'!L$93:L$574,0)),""),"")</f>
        <v/>
      </c>
      <c r="R203" s="596"/>
      <c r="S203" s="595" t="str">
        <f ca="1">IFERROR(IF(INDEX('WPTM - Section F'!D$93:D$574,MATCH('Print View'!$AU203,'WPTM - Section F'!L$93:L$574,0))&lt;&gt;0,INDEX('WPTM - Section F'!D$93:D$574,MATCH('Print View'!$AU203,'WPTM - Section F'!L$93:L$574,0)),""),"")</f>
        <v/>
      </c>
      <c r="T203" s="596"/>
      <c r="U203" s="595" t="str">
        <f ca="1">IFERROR(IF(INDEX('WPTM - Section F'!E$93:E$574,MATCH('Print View'!$AU203,'WPTM - Section F'!L$93:L$574,0))&lt;&gt;0,INDEX('WPTM - Section F'!E$93:E$574,MATCH('Print View'!$AU203,'WPTM - Section F'!L$93:L$574,0)),""),"")</f>
        <v/>
      </c>
      <c r="V203" s="596"/>
      <c r="W203" s="595" t="str">
        <f ca="1">IFERROR(IF(INDEX('WPTM - Section F'!D$93:D$574,MATCH('Print View'!$AV203,'WPTM - Section F'!L$93:L$574,0))&lt;&gt;0,INDEX('WPTM - Section F'!D$93:D$574,MATCH('Print View'!$AV203,'WPTM - Section F'!L$93:L$574,0)),""),"")</f>
        <v/>
      </c>
      <c r="X203" s="596"/>
      <c r="Y203" s="595" t="str">
        <f ca="1">IFERROR(IF(INDEX('WPTM - Section F'!E$93:E$574,MATCH('Print View'!$AV203,'WPTM - Section F'!L$93:L$574,0))&lt;&gt;0,INDEX('WPTM - Section F'!E$93:E$574,MATCH('Print View'!$AV203,'WPTM - Section F'!L$93:L$574,0)),""),"")</f>
        <v/>
      </c>
      <c r="Z203" s="596"/>
      <c r="AA203" s="595" t="str">
        <f ca="1">IFERROR(IF(INDEX('WPTM - Section F'!D$93:D$574,MATCH('Print View'!$AW203,'WPTM - Section F'!L$93:L$574,0))&lt;&gt;0,INDEX('WPTM - Section F'!D$93:D$574,MATCH('Print View'!$AW203,'WPTM - Section F'!L$93:L$574,0)),""),"")</f>
        <v/>
      </c>
      <c r="AB203" s="596"/>
      <c r="AC203" s="595" t="str">
        <f ca="1">IFERROR(IF(INDEX('WPTM - Section F'!E$93:E$574,MATCH('Print View'!$AW203,'WPTM - Section F'!L$93:L$574,0))&lt;&gt;0,INDEX('WPTM - Section F'!E$93:E$574,MATCH('Print View'!$AW203,'WPTM - Section F'!L$93:L$574,0)),""),"")</f>
        <v/>
      </c>
      <c r="AD203" s="596"/>
      <c r="AE203" s="595" t="str">
        <f ca="1">IFERROR(IF(INDEX('WPTM - Section F'!D$93:D$574,MATCH('Print View'!$AX203,'WPTM - Section F'!L$93:L$574,0))&lt;&gt;0,INDEX('WPTM - Section F'!D$93:D$574,MATCH('Print View'!$AX203,'WPTM - Section F'!L$93:L$574,0)),""),"")</f>
        <v/>
      </c>
      <c r="AF203" s="596"/>
      <c r="AG203" s="595" t="str">
        <f ca="1">IFERROR(IF(INDEX('WPTM - Section F'!E$93:E$574,MATCH('Print View'!$AX203,'WPTM - Section F'!L$93:L$574,0))&lt;&gt;0,INDEX('WPTM - Section F'!E$93:E$574,MATCH('Print View'!$AX203,'WPTM - Section F'!L$93:L$574,0)),""),"")</f>
        <v/>
      </c>
      <c r="AH203" s="596"/>
      <c r="AI203" s="595" t="str">
        <f ca="1">IFERROR(IF(INDEX('WPTM - Section F'!D$93:D$574,MATCH('Print View'!$AY203,'WPTM - Section F'!L$93:L$574,0))&lt;&gt;0,INDEX('WPTM - Section F'!D$93:D$574,MATCH('Print View'!$AY203,'WPTM - Section F'!L$93:L$574,0)),""),"")</f>
        <v/>
      </c>
      <c r="AJ203" s="596"/>
      <c r="AK203" s="595" t="str">
        <f ca="1">IFERROR(IF(INDEX('WPTM - Section F'!E$93:E$574,MATCH('Print View'!$AY203,'WPTM - Section F'!L$93:L$574,0))&lt;&gt;0,INDEX('WPTM - Section F'!E$93:E$574,MATCH('Print View'!$AY203,'WPTM - Section F'!L$93:L$574,0)),""),"")</f>
        <v/>
      </c>
      <c r="AL203" s="596"/>
      <c r="AM203" s="320" t="str">
        <f>IFERROR(IF(INDEX('WPTM - Section F'!O$8:O$89,MATCH('Print View'!$A203,'WPTM - Section F'!D$8:D$89,0))&lt;&gt;0,INDEX('WPTM - Section F'!O$8:O$89,MATCH('Print View'!$A203,'WPTM - Section F'!D$8:D$89,0)),""),"")</f>
        <v/>
      </c>
      <c r="AN203" s="224"/>
      <c r="AO203" s="314"/>
      <c r="AP203" s="315"/>
      <c r="AQ203" s="315"/>
      <c r="AR203" s="249" t="str">
        <f t="shared" ca="1" si="372"/>
        <v>20</v>
      </c>
      <c r="AS203" s="3" t="str">
        <f t="shared" ca="1" si="373"/>
        <v>201-Jan-19 to 30-Jun-19</v>
      </c>
      <c r="AT203" s="3" t="str">
        <f t="shared" ca="1" si="374"/>
        <v>201-Jul-19 to 31-Dec-19</v>
      </c>
      <c r="AU203" s="3" t="str">
        <f t="shared" ca="1" si="375"/>
        <v>201-Jan-20 to 30-Jun-20</v>
      </c>
      <c r="AV203" s="3" t="str">
        <f t="shared" ca="1" si="376"/>
        <v>201-Jul-20 to 31-Dec-20</v>
      </c>
      <c r="AW203" s="3" t="str">
        <f t="shared" ca="1" si="377"/>
        <v>201-Jan-21 to 30-Jun-21</v>
      </c>
      <c r="AX203" s="9" t="str">
        <f t="shared" si="378"/>
        <v xml:space="preserve">20 to </v>
      </c>
      <c r="AY203" s="9" t="str">
        <f t="shared" si="379"/>
        <v xml:space="preserve">20 to </v>
      </c>
      <c r="AZ203" s="9"/>
      <c r="BA203" s="9"/>
    </row>
    <row r="204" spans="1:53" s="229" customFormat="1" ht="60" customHeight="1" x14ac:dyDescent="0.25">
      <c r="A204" s="301">
        <v>21</v>
      </c>
      <c r="B204" s="319" t="str">
        <f>IFERROR(IF(INDEX('WPTM - Section F'!B$8:B$89,MATCH('Print View'!$A204,'WPTM - Section F'!$A$8:$A$89,0))&lt;&gt;0,INDEX('WPTM - Section F'!B$8:B$89,MATCH('Print View'!$A204,'WPTM - Section F'!$A$8:$A$89,0)),""),"")</f>
        <v/>
      </c>
      <c r="C204" s="319" t="str">
        <f>IFERROR(IF(INDEX('WPTM - Section F'!C$8:C$89,MATCH('Print View'!$A204,'WPTM - Section F'!$A$8:$A$89,0))&lt;&gt;0,INDEX('WPTM - Section F'!C$8:C$89,MATCH('Print View'!$A204,'WPTM - Section F'!$A$8:$A$89,0)),""),"")</f>
        <v/>
      </c>
      <c r="D204" s="319" t="str">
        <f>IFERROR(IF(INDEX('WPTM - Section F'!D$8:D$89,MATCH('Print View'!$A204,'WPTM - Section F'!$A$8:$A$89,0))&lt;&gt;0,INDEX('WPTM - Section F'!D$8:D$89,MATCH('Print View'!$A204,'WPTM - Section F'!$A$8:$A$89,0)),""),"")</f>
        <v/>
      </c>
      <c r="E204" s="319" t="str">
        <f>IFERROR(IF(INDEX('WPTM - Section F'!E$8:E$89,MATCH('Print View'!$A204,'WPTM - Section F'!$A$8:$A$89,0))&lt;&gt;0,INDEX('WPTM - Section F'!E$8:E$89,MATCH('Print View'!$A204,'WPTM - Section F'!$A$8:$A$89,0)),""),"")</f>
        <v/>
      </c>
      <c r="F204" s="319" t="str">
        <f>IFERROR(IF(INDEX('WPTM - Section F'!N$8:N$89,MATCH('Print View'!$A204,'WPTM - Section F'!$A$8:$A$89,0))&lt;&gt;0,INDEX('WPTM - Section F'!N$8:N$89,MATCH('Print View'!$A204,'WPTM - Section F'!$A$8:$A$89,0)),""),"")</f>
        <v/>
      </c>
      <c r="G204" s="595" t="str">
        <f ca="1">IFERROR(IF(INDEX('WPTM - Section F'!D$93:D$574,MATCH('Print View'!$AR204,'WPTM - Section F'!L$93:L$574,0))&lt;&gt;0,INDEX('WPTM - Section F'!D$93:D$574,MATCH('Print View'!$AR204,'WPTM - Section F'!L$93:L$574,0)),""),"")</f>
        <v/>
      </c>
      <c r="H204" s="596"/>
      <c r="I204" s="595" t="str">
        <f ca="1">IFERROR(IF(INDEX('WPTM - Section F'!E$93:E$574,MATCH('Print View'!$AR204,'WPTM - Section F'!L$93:L$574,0))&lt;&gt;0,INDEX('WPTM - Section F'!E$93:E$574,MATCH('Print View'!$AR204,'WPTM - Section F'!L$93:L$574,0)),""),"")</f>
        <v/>
      </c>
      <c r="J204" s="596"/>
      <c r="K204" s="595" t="str">
        <f ca="1">IFERROR(IF(INDEX('WPTM - Section F'!D$93:D$574,MATCH('Print View'!$AS204,'WPTM - Section F'!L$93:L$574,0))&lt;&gt;0,INDEX('WPTM - Section F'!D$93:D$574,MATCH('Print View'!$AS204,'WPTM - Section F'!L$93:L$574,0)),""),"")</f>
        <v/>
      </c>
      <c r="L204" s="596"/>
      <c r="M204" s="595" t="str">
        <f ca="1">IFERROR(IF(INDEX('WPTM - Section F'!E$93:E$574,MATCH('Print View'!$AS204,'WPTM - Section F'!L$93:L$574,0))&lt;&gt;0,INDEX('WPTM - Section F'!E$93:E$574,MATCH('Print View'!$AS204,'WPTM - Section F'!L$93:L$574,0)),""),"")</f>
        <v/>
      </c>
      <c r="N204" s="596"/>
      <c r="O204" s="595" t="str">
        <f ca="1">IFERROR(IF(INDEX('WPTM - Section F'!D$93:D$574,MATCH('Print View'!$AT204,'WPTM - Section F'!L$93:L$574,0))&lt;&gt;0,INDEX('WPTM - Section F'!D$93:D$574,MATCH('Print View'!$AT204,'WPTM - Section F'!L$93:L$574,0)),""),"")</f>
        <v/>
      </c>
      <c r="P204" s="596"/>
      <c r="Q204" s="595" t="str">
        <f ca="1">IFERROR(IF(INDEX('WPTM - Section F'!E$93:E$574,MATCH('Print View'!$AT204,'WPTM - Section F'!L$93:L$574,0))&lt;&gt;0,INDEX('WPTM - Section F'!E$93:E$574,MATCH('Print View'!$AT204,'WPTM - Section F'!L$93:L$574,0)),""),"")</f>
        <v/>
      </c>
      <c r="R204" s="596"/>
      <c r="S204" s="595" t="str">
        <f ca="1">IFERROR(IF(INDEX('WPTM - Section F'!D$93:D$574,MATCH('Print View'!$AU204,'WPTM - Section F'!L$93:L$574,0))&lt;&gt;0,INDEX('WPTM - Section F'!D$93:D$574,MATCH('Print View'!$AU204,'WPTM - Section F'!L$93:L$574,0)),""),"")</f>
        <v/>
      </c>
      <c r="T204" s="596"/>
      <c r="U204" s="595" t="str">
        <f ca="1">IFERROR(IF(INDEX('WPTM - Section F'!E$93:E$574,MATCH('Print View'!$AU204,'WPTM - Section F'!L$93:L$574,0))&lt;&gt;0,INDEX('WPTM - Section F'!E$93:E$574,MATCH('Print View'!$AU204,'WPTM - Section F'!L$93:L$574,0)),""),"")</f>
        <v/>
      </c>
      <c r="V204" s="596"/>
      <c r="W204" s="595" t="str">
        <f ca="1">IFERROR(IF(INDEX('WPTM - Section F'!D$93:D$574,MATCH('Print View'!$AV204,'WPTM - Section F'!L$93:L$574,0))&lt;&gt;0,INDEX('WPTM - Section F'!D$93:D$574,MATCH('Print View'!$AV204,'WPTM - Section F'!L$93:L$574,0)),""),"")</f>
        <v/>
      </c>
      <c r="X204" s="596"/>
      <c r="Y204" s="595" t="str">
        <f ca="1">IFERROR(IF(INDEX('WPTM - Section F'!E$93:E$574,MATCH('Print View'!$AV204,'WPTM - Section F'!L$93:L$574,0))&lt;&gt;0,INDEX('WPTM - Section F'!E$93:E$574,MATCH('Print View'!$AV204,'WPTM - Section F'!L$93:L$574,0)),""),"")</f>
        <v/>
      </c>
      <c r="Z204" s="596"/>
      <c r="AA204" s="595" t="str">
        <f ca="1">IFERROR(IF(INDEX('WPTM - Section F'!D$93:D$574,MATCH('Print View'!$AW204,'WPTM - Section F'!L$93:L$574,0))&lt;&gt;0,INDEX('WPTM - Section F'!D$93:D$574,MATCH('Print View'!$AW204,'WPTM - Section F'!L$93:L$574,0)),""),"")</f>
        <v/>
      </c>
      <c r="AB204" s="596"/>
      <c r="AC204" s="595" t="str">
        <f ca="1">IFERROR(IF(INDEX('WPTM - Section F'!E$93:E$574,MATCH('Print View'!$AW204,'WPTM - Section F'!L$93:L$574,0))&lt;&gt;0,INDEX('WPTM - Section F'!E$93:E$574,MATCH('Print View'!$AW204,'WPTM - Section F'!L$93:L$574,0)),""),"")</f>
        <v/>
      </c>
      <c r="AD204" s="596"/>
      <c r="AE204" s="595" t="str">
        <f ca="1">IFERROR(IF(INDEX('WPTM - Section F'!D$93:D$574,MATCH('Print View'!$AX204,'WPTM - Section F'!L$93:L$574,0))&lt;&gt;0,INDEX('WPTM - Section F'!D$93:D$574,MATCH('Print View'!$AX204,'WPTM - Section F'!L$93:L$574,0)),""),"")</f>
        <v/>
      </c>
      <c r="AF204" s="596"/>
      <c r="AG204" s="595" t="str">
        <f ca="1">IFERROR(IF(INDEX('WPTM - Section F'!E$93:E$574,MATCH('Print View'!$AX204,'WPTM - Section F'!L$93:L$574,0))&lt;&gt;0,INDEX('WPTM - Section F'!E$93:E$574,MATCH('Print View'!$AX204,'WPTM - Section F'!L$93:L$574,0)),""),"")</f>
        <v/>
      </c>
      <c r="AH204" s="596"/>
      <c r="AI204" s="595" t="str">
        <f ca="1">IFERROR(IF(INDEX('WPTM - Section F'!D$93:D$574,MATCH('Print View'!$AY204,'WPTM - Section F'!L$93:L$574,0))&lt;&gt;0,INDEX('WPTM - Section F'!D$93:D$574,MATCH('Print View'!$AY204,'WPTM - Section F'!L$93:L$574,0)),""),"")</f>
        <v/>
      </c>
      <c r="AJ204" s="596"/>
      <c r="AK204" s="595" t="str">
        <f ca="1">IFERROR(IF(INDEX('WPTM - Section F'!E$93:E$574,MATCH('Print View'!$AY204,'WPTM - Section F'!L$93:L$574,0))&lt;&gt;0,INDEX('WPTM - Section F'!E$93:E$574,MATCH('Print View'!$AY204,'WPTM - Section F'!L$93:L$574,0)),""),"")</f>
        <v/>
      </c>
      <c r="AL204" s="596"/>
      <c r="AM204" s="320" t="str">
        <f>IFERROR(IF(INDEX('WPTM - Section F'!O$8:O$89,MATCH('Print View'!$A204,'WPTM - Section F'!D$8:D$89,0))&lt;&gt;0,INDEX('WPTM - Section F'!O$8:O$89,MATCH('Print View'!$A204,'WPTM - Section F'!D$8:D$89,0)),""),"")</f>
        <v/>
      </c>
      <c r="AN204" s="224"/>
      <c r="AO204" s="314"/>
      <c r="AP204" s="315"/>
      <c r="AQ204" s="315"/>
      <c r="AR204" s="249" t="str">
        <f t="shared" ca="1" si="372"/>
        <v>21</v>
      </c>
      <c r="AS204" s="3" t="str">
        <f t="shared" ca="1" si="373"/>
        <v>211-Jan-19 to 30-Jun-19</v>
      </c>
      <c r="AT204" s="3" t="str">
        <f t="shared" ca="1" si="374"/>
        <v>211-Jul-19 to 31-Dec-19</v>
      </c>
      <c r="AU204" s="3" t="str">
        <f t="shared" ca="1" si="375"/>
        <v>211-Jan-20 to 30-Jun-20</v>
      </c>
      <c r="AV204" s="3" t="str">
        <f t="shared" ca="1" si="376"/>
        <v>211-Jul-20 to 31-Dec-20</v>
      </c>
      <c r="AW204" s="3" t="str">
        <f t="shared" ca="1" si="377"/>
        <v>211-Jan-21 to 30-Jun-21</v>
      </c>
      <c r="AX204" s="9" t="str">
        <f t="shared" si="378"/>
        <v xml:space="preserve">21 to </v>
      </c>
      <c r="AY204" s="9" t="str">
        <f t="shared" si="379"/>
        <v xml:space="preserve">21 to </v>
      </c>
      <c r="AZ204" s="9"/>
      <c r="BA204" s="9"/>
    </row>
    <row r="205" spans="1:53" s="229" customFormat="1" ht="60" customHeight="1" x14ac:dyDescent="0.25">
      <c r="A205" s="301">
        <v>22</v>
      </c>
      <c r="B205" s="319" t="str">
        <f>IFERROR(IF(INDEX('WPTM - Section F'!B$8:B$89,MATCH('Print View'!$A205,'WPTM - Section F'!$A$8:$A$89,0))&lt;&gt;0,INDEX('WPTM - Section F'!B$8:B$89,MATCH('Print View'!$A205,'WPTM - Section F'!$A$8:$A$89,0)),""),"")</f>
        <v/>
      </c>
      <c r="C205" s="319" t="str">
        <f>IFERROR(IF(INDEX('WPTM - Section F'!C$8:C$89,MATCH('Print View'!$A205,'WPTM - Section F'!$A$8:$A$89,0))&lt;&gt;0,INDEX('WPTM - Section F'!C$8:C$89,MATCH('Print View'!$A205,'WPTM - Section F'!$A$8:$A$89,0)),""),"")</f>
        <v/>
      </c>
      <c r="D205" s="319" t="str">
        <f>IFERROR(IF(INDEX('WPTM - Section F'!D$8:D$89,MATCH('Print View'!$A205,'WPTM - Section F'!$A$8:$A$89,0))&lt;&gt;0,INDEX('WPTM - Section F'!D$8:D$89,MATCH('Print View'!$A205,'WPTM - Section F'!$A$8:$A$89,0)),""),"")</f>
        <v/>
      </c>
      <c r="E205" s="319" t="str">
        <f>IFERROR(IF(INDEX('WPTM - Section F'!E$8:E$89,MATCH('Print View'!$A205,'WPTM - Section F'!$A$8:$A$89,0))&lt;&gt;0,INDEX('WPTM - Section F'!E$8:E$89,MATCH('Print View'!$A205,'WPTM - Section F'!$A$8:$A$89,0)),""),"")</f>
        <v/>
      </c>
      <c r="F205" s="319" t="str">
        <f>IFERROR(IF(INDEX('WPTM - Section F'!N$8:N$89,MATCH('Print View'!$A205,'WPTM - Section F'!$A$8:$A$89,0))&lt;&gt;0,INDEX('WPTM - Section F'!N$8:N$89,MATCH('Print View'!$A205,'WPTM - Section F'!$A$8:$A$89,0)),""),"")</f>
        <v/>
      </c>
      <c r="G205" s="595" t="str">
        <f ca="1">IFERROR(IF(INDEX('WPTM - Section F'!D$93:D$574,MATCH('Print View'!$AR205,'WPTM - Section F'!L$93:L$574,0))&lt;&gt;0,INDEX('WPTM - Section F'!D$93:D$574,MATCH('Print View'!$AR205,'WPTM - Section F'!L$93:L$574,0)),""),"")</f>
        <v/>
      </c>
      <c r="H205" s="596"/>
      <c r="I205" s="595" t="str">
        <f ca="1">IFERROR(IF(INDEX('WPTM - Section F'!E$93:E$574,MATCH('Print View'!$AR205,'WPTM - Section F'!L$93:L$574,0))&lt;&gt;0,INDEX('WPTM - Section F'!E$93:E$574,MATCH('Print View'!$AR205,'WPTM - Section F'!L$93:L$574,0)),""),"")</f>
        <v/>
      </c>
      <c r="J205" s="596"/>
      <c r="K205" s="595" t="str">
        <f ca="1">IFERROR(IF(INDEX('WPTM - Section F'!D$93:D$574,MATCH('Print View'!$AS205,'WPTM - Section F'!L$93:L$574,0))&lt;&gt;0,INDEX('WPTM - Section F'!D$93:D$574,MATCH('Print View'!$AS205,'WPTM - Section F'!L$93:L$574,0)),""),"")</f>
        <v/>
      </c>
      <c r="L205" s="596"/>
      <c r="M205" s="595" t="str">
        <f ca="1">IFERROR(IF(INDEX('WPTM - Section F'!E$93:E$574,MATCH('Print View'!$AS205,'WPTM - Section F'!L$93:L$574,0))&lt;&gt;0,INDEX('WPTM - Section F'!E$93:E$574,MATCH('Print View'!$AS205,'WPTM - Section F'!L$93:L$574,0)),""),"")</f>
        <v/>
      </c>
      <c r="N205" s="596"/>
      <c r="O205" s="595" t="str">
        <f ca="1">IFERROR(IF(INDEX('WPTM - Section F'!D$93:D$574,MATCH('Print View'!$AT205,'WPTM - Section F'!L$93:L$574,0))&lt;&gt;0,INDEX('WPTM - Section F'!D$93:D$574,MATCH('Print View'!$AT205,'WPTM - Section F'!L$93:L$574,0)),""),"")</f>
        <v/>
      </c>
      <c r="P205" s="596"/>
      <c r="Q205" s="595" t="str">
        <f ca="1">IFERROR(IF(INDEX('WPTM - Section F'!E$93:E$574,MATCH('Print View'!$AT205,'WPTM - Section F'!L$93:L$574,0))&lt;&gt;0,INDEX('WPTM - Section F'!E$93:E$574,MATCH('Print View'!$AT205,'WPTM - Section F'!L$93:L$574,0)),""),"")</f>
        <v/>
      </c>
      <c r="R205" s="596"/>
      <c r="S205" s="595" t="str">
        <f ca="1">IFERROR(IF(INDEX('WPTM - Section F'!D$93:D$574,MATCH('Print View'!$AU205,'WPTM - Section F'!L$93:L$574,0))&lt;&gt;0,INDEX('WPTM - Section F'!D$93:D$574,MATCH('Print View'!$AU205,'WPTM - Section F'!L$93:L$574,0)),""),"")</f>
        <v/>
      </c>
      <c r="T205" s="596"/>
      <c r="U205" s="595" t="str">
        <f ca="1">IFERROR(IF(INDEX('WPTM - Section F'!E$93:E$574,MATCH('Print View'!$AU205,'WPTM - Section F'!L$93:L$574,0))&lt;&gt;0,INDEX('WPTM - Section F'!E$93:E$574,MATCH('Print View'!$AU205,'WPTM - Section F'!L$93:L$574,0)),""),"")</f>
        <v/>
      </c>
      <c r="V205" s="596"/>
      <c r="W205" s="595" t="str">
        <f ca="1">IFERROR(IF(INDEX('WPTM - Section F'!D$93:D$574,MATCH('Print View'!$AV205,'WPTM - Section F'!L$93:L$574,0))&lt;&gt;0,INDEX('WPTM - Section F'!D$93:D$574,MATCH('Print View'!$AV205,'WPTM - Section F'!L$93:L$574,0)),""),"")</f>
        <v/>
      </c>
      <c r="X205" s="596"/>
      <c r="Y205" s="595" t="str">
        <f ca="1">IFERROR(IF(INDEX('WPTM - Section F'!E$93:E$574,MATCH('Print View'!$AV205,'WPTM - Section F'!L$93:L$574,0))&lt;&gt;0,INDEX('WPTM - Section F'!E$93:E$574,MATCH('Print View'!$AV205,'WPTM - Section F'!L$93:L$574,0)),""),"")</f>
        <v/>
      </c>
      <c r="Z205" s="596"/>
      <c r="AA205" s="595" t="str">
        <f ca="1">IFERROR(IF(INDEX('WPTM - Section F'!D$93:D$574,MATCH('Print View'!$AW205,'WPTM - Section F'!L$93:L$574,0))&lt;&gt;0,INDEX('WPTM - Section F'!D$93:D$574,MATCH('Print View'!$AW205,'WPTM - Section F'!L$93:L$574,0)),""),"")</f>
        <v/>
      </c>
      <c r="AB205" s="596"/>
      <c r="AC205" s="595" t="str">
        <f ca="1">IFERROR(IF(INDEX('WPTM - Section F'!E$93:E$574,MATCH('Print View'!$AW205,'WPTM - Section F'!L$93:L$574,0))&lt;&gt;0,INDEX('WPTM - Section F'!E$93:E$574,MATCH('Print View'!$AW205,'WPTM - Section F'!L$93:L$574,0)),""),"")</f>
        <v/>
      </c>
      <c r="AD205" s="596"/>
      <c r="AE205" s="595" t="str">
        <f ca="1">IFERROR(IF(INDEX('WPTM - Section F'!D$93:D$574,MATCH('Print View'!$AX205,'WPTM - Section F'!L$93:L$574,0))&lt;&gt;0,INDEX('WPTM - Section F'!D$93:D$574,MATCH('Print View'!$AX205,'WPTM - Section F'!L$93:L$574,0)),""),"")</f>
        <v/>
      </c>
      <c r="AF205" s="596"/>
      <c r="AG205" s="595" t="str">
        <f ca="1">IFERROR(IF(INDEX('WPTM - Section F'!E$93:E$574,MATCH('Print View'!$AX205,'WPTM - Section F'!L$93:L$574,0))&lt;&gt;0,INDEX('WPTM - Section F'!E$93:E$574,MATCH('Print View'!$AX205,'WPTM - Section F'!L$93:L$574,0)),""),"")</f>
        <v/>
      </c>
      <c r="AH205" s="596"/>
      <c r="AI205" s="595" t="str">
        <f ca="1">IFERROR(IF(INDEX('WPTM - Section F'!D$93:D$574,MATCH('Print View'!$AY205,'WPTM - Section F'!L$93:L$574,0))&lt;&gt;0,INDEX('WPTM - Section F'!D$93:D$574,MATCH('Print View'!$AY205,'WPTM - Section F'!L$93:L$574,0)),""),"")</f>
        <v/>
      </c>
      <c r="AJ205" s="596"/>
      <c r="AK205" s="595" t="str">
        <f ca="1">IFERROR(IF(INDEX('WPTM - Section F'!E$93:E$574,MATCH('Print View'!$AY205,'WPTM - Section F'!L$93:L$574,0))&lt;&gt;0,INDEX('WPTM - Section F'!E$93:E$574,MATCH('Print View'!$AY205,'WPTM - Section F'!L$93:L$574,0)),""),"")</f>
        <v/>
      </c>
      <c r="AL205" s="596"/>
      <c r="AM205" s="320" t="str">
        <f>IFERROR(IF(INDEX('WPTM - Section F'!O$8:O$89,MATCH('Print View'!$A205,'WPTM - Section F'!D$8:D$89,0))&lt;&gt;0,INDEX('WPTM - Section F'!O$8:O$89,MATCH('Print View'!$A205,'WPTM - Section F'!D$8:D$89,0)),""),"")</f>
        <v/>
      </c>
      <c r="AN205" s="224"/>
      <c r="AO205" s="314"/>
      <c r="AP205" s="315"/>
      <c r="AQ205" s="315"/>
      <c r="AR205" s="249" t="str">
        <f t="shared" ca="1" si="372"/>
        <v>22</v>
      </c>
      <c r="AS205" s="3" t="str">
        <f t="shared" ca="1" si="373"/>
        <v>221-Jan-19 to 30-Jun-19</v>
      </c>
      <c r="AT205" s="3" t="str">
        <f t="shared" ca="1" si="374"/>
        <v>221-Jul-19 to 31-Dec-19</v>
      </c>
      <c r="AU205" s="3" t="str">
        <f t="shared" ca="1" si="375"/>
        <v>221-Jan-20 to 30-Jun-20</v>
      </c>
      <c r="AV205" s="3" t="str">
        <f t="shared" ca="1" si="376"/>
        <v>221-Jul-20 to 31-Dec-20</v>
      </c>
      <c r="AW205" s="3" t="str">
        <f t="shared" ca="1" si="377"/>
        <v>221-Jan-21 to 30-Jun-21</v>
      </c>
      <c r="AX205" s="9" t="str">
        <f t="shared" si="378"/>
        <v xml:space="preserve">22 to </v>
      </c>
      <c r="AY205" s="9" t="str">
        <f t="shared" si="379"/>
        <v xml:space="preserve">22 to </v>
      </c>
      <c r="AZ205" s="9"/>
      <c r="BA205" s="9"/>
    </row>
    <row r="206" spans="1:53" s="229" customFormat="1" ht="60" customHeight="1" x14ac:dyDescent="0.25">
      <c r="A206" s="301">
        <v>23</v>
      </c>
      <c r="B206" s="319" t="str">
        <f>IFERROR(IF(INDEX('WPTM - Section F'!B$8:B$89,MATCH('Print View'!$A206,'WPTM - Section F'!$A$8:$A$89,0))&lt;&gt;0,INDEX('WPTM - Section F'!B$8:B$89,MATCH('Print View'!$A206,'WPTM - Section F'!$A$8:$A$89,0)),""),"")</f>
        <v/>
      </c>
      <c r="C206" s="319" t="str">
        <f>IFERROR(IF(INDEX('WPTM - Section F'!C$8:C$89,MATCH('Print View'!$A206,'WPTM - Section F'!$A$8:$A$89,0))&lt;&gt;0,INDEX('WPTM - Section F'!C$8:C$89,MATCH('Print View'!$A206,'WPTM - Section F'!$A$8:$A$89,0)),""),"")</f>
        <v/>
      </c>
      <c r="D206" s="319" t="str">
        <f>IFERROR(IF(INDEX('WPTM - Section F'!D$8:D$89,MATCH('Print View'!$A206,'WPTM - Section F'!$A$8:$A$89,0))&lt;&gt;0,INDEX('WPTM - Section F'!D$8:D$89,MATCH('Print View'!$A206,'WPTM - Section F'!$A$8:$A$89,0)),""),"")</f>
        <v/>
      </c>
      <c r="E206" s="319" t="str">
        <f>IFERROR(IF(INDEX('WPTM - Section F'!E$8:E$89,MATCH('Print View'!$A206,'WPTM - Section F'!$A$8:$A$89,0))&lt;&gt;0,INDEX('WPTM - Section F'!E$8:E$89,MATCH('Print View'!$A206,'WPTM - Section F'!$A$8:$A$89,0)),""),"")</f>
        <v/>
      </c>
      <c r="F206" s="319" t="str">
        <f>IFERROR(IF(INDEX('WPTM - Section F'!N$8:N$89,MATCH('Print View'!$A206,'WPTM - Section F'!$A$8:$A$89,0))&lt;&gt;0,INDEX('WPTM - Section F'!N$8:N$89,MATCH('Print View'!$A206,'WPTM - Section F'!$A$8:$A$89,0)),""),"")</f>
        <v/>
      </c>
      <c r="G206" s="595" t="str">
        <f ca="1">IFERROR(IF(INDEX('WPTM - Section F'!D$93:D$574,MATCH('Print View'!$AR206,'WPTM - Section F'!L$93:L$574,0))&lt;&gt;0,INDEX('WPTM - Section F'!D$93:D$574,MATCH('Print View'!$AR206,'WPTM - Section F'!L$93:L$574,0)),""),"")</f>
        <v/>
      </c>
      <c r="H206" s="596"/>
      <c r="I206" s="595" t="str">
        <f ca="1">IFERROR(IF(INDEX('WPTM - Section F'!E$93:E$574,MATCH('Print View'!$AR206,'WPTM - Section F'!L$93:L$574,0))&lt;&gt;0,INDEX('WPTM - Section F'!E$93:E$574,MATCH('Print View'!$AR206,'WPTM - Section F'!L$93:L$574,0)),""),"")</f>
        <v/>
      </c>
      <c r="J206" s="596"/>
      <c r="K206" s="595" t="str">
        <f ca="1">IFERROR(IF(INDEX('WPTM - Section F'!D$93:D$574,MATCH('Print View'!$AS206,'WPTM - Section F'!L$93:L$574,0))&lt;&gt;0,INDEX('WPTM - Section F'!D$93:D$574,MATCH('Print View'!$AS206,'WPTM - Section F'!L$93:L$574,0)),""),"")</f>
        <v/>
      </c>
      <c r="L206" s="596"/>
      <c r="M206" s="595" t="str">
        <f ca="1">IFERROR(IF(INDEX('WPTM - Section F'!E$93:E$574,MATCH('Print View'!$AS206,'WPTM - Section F'!L$93:L$574,0))&lt;&gt;0,INDEX('WPTM - Section F'!E$93:E$574,MATCH('Print View'!$AS206,'WPTM - Section F'!L$93:L$574,0)),""),"")</f>
        <v/>
      </c>
      <c r="N206" s="596"/>
      <c r="O206" s="595" t="str">
        <f ca="1">IFERROR(IF(INDEX('WPTM - Section F'!D$93:D$574,MATCH('Print View'!$AT206,'WPTM - Section F'!L$93:L$574,0))&lt;&gt;0,INDEX('WPTM - Section F'!D$93:D$574,MATCH('Print View'!$AT206,'WPTM - Section F'!L$93:L$574,0)),""),"")</f>
        <v/>
      </c>
      <c r="P206" s="596"/>
      <c r="Q206" s="595" t="str">
        <f ca="1">IFERROR(IF(INDEX('WPTM - Section F'!E$93:E$574,MATCH('Print View'!$AT206,'WPTM - Section F'!L$93:L$574,0))&lt;&gt;0,INDEX('WPTM - Section F'!E$93:E$574,MATCH('Print View'!$AT206,'WPTM - Section F'!L$93:L$574,0)),""),"")</f>
        <v/>
      </c>
      <c r="R206" s="596"/>
      <c r="S206" s="595" t="str">
        <f ca="1">IFERROR(IF(INDEX('WPTM - Section F'!D$93:D$574,MATCH('Print View'!$AU206,'WPTM - Section F'!L$93:L$574,0))&lt;&gt;0,INDEX('WPTM - Section F'!D$93:D$574,MATCH('Print View'!$AU206,'WPTM - Section F'!L$93:L$574,0)),""),"")</f>
        <v/>
      </c>
      <c r="T206" s="596"/>
      <c r="U206" s="595" t="str">
        <f ca="1">IFERROR(IF(INDEX('WPTM - Section F'!E$93:E$574,MATCH('Print View'!$AU206,'WPTM - Section F'!L$93:L$574,0))&lt;&gt;0,INDEX('WPTM - Section F'!E$93:E$574,MATCH('Print View'!$AU206,'WPTM - Section F'!L$93:L$574,0)),""),"")</f>
        <v/>
      </c>
      <c r="V206" s="596"/>
      <c r="W206" s="595" t="str">
        <f ca="1">IFERROR(IF(INDEX('WPTM - Section F'!D$93:D$574,MATCH('Print View'!$AV206,'WPTM - Section F'!L$93:L$574,0))&lt;&gt;0,INDEX('WPTM - Section F'!D$93:D$574,MATCH('Print View'!$AV206,'WPTM - Section F'!L$93:L$574,0)),""),"")</f>
        <v/>
      </c>
      <c r="X206" s="596"/>
      <c r="Y206" s="595" t="str">
        <f ca="1">IFERROR(IF(INDEX('WPTM - Section F'!E$93:E$574,MATCH('Print View'!$AV206,'WPTM - Section F'!L$93:L$574,0))&lt;&gt;0,INDEX('WPTM - Section F'!E$93:E$574,MATCH('Print View'!$AV206,'WPTM - Section F'!L$93:L$574,0)),""),"")</f>
        <v/>
      </c>
      <c r="Z206" s="596"/>
      <c r="AA206" s="595" t="str">
        <f ca="1">IFERROR(IF(INDEX('WPTM - Section F'!D$93:D$574,MATCH('Print View'!$AW206,'WPTM - Section F'!L$93:L$574,0))&lt;&gt;0,INDEX('WPTM - Section F'!D$93:D$574,MATCH('Print View'!$AW206,'WPTM - Section F'!L$93:L$574,0)),""),"")</f>
        <v/>
      </c>
      <c r="AB206" s="596"/>
      <c r="AC206" s="595" t="str">
        <f ca="1">IFERROR(IF(INDEX('WPTM - Section F'!E$93:E$574,MATCH('Print View'!$AW206,'WPTM - Section F'!L$93:L$574,0))&lt;&gt;0,INDEX('WPTM - Section F'!E$93:E$574,MATCH('Print View'!$AW206,'WPTM - Section F'!L$93:L$574,0)),""),"")</f>
        <v/>
      </c>
      <c r="AD206" s="596"/>
      <c r="AE206" s="595" t="str">
        <f ca="1">IFERROR(IF(INDEX('WPTM - Section F'!D$93:D$574,MATCH('Print View'!$AX206,'WPTM - Section F'!L$93:L$574,0))&lt;&gt;0,INDEX('WPTM - Section F'!D$93:D$574,MATCH('Print View'!$AX206,'WPTM - Section F'!L$93:L$574,0)),""),"")</f>
        <v/>
      </c>
      <c r="AF206" s="596"/>
      <c r="AG206" s="595" t="str">
        <f ca="1">IFERROR(IF(INDEX('WPTM - Section F'!E$93:E$574,MATCH('Print View'!$AX206,'WPTM - Section F'!L$93:L$574,0))&lt;&gt;0,INDEX('WPTM - Section F'!E$93:E$574,MATCH('Print View'!$AX206,'WPTM - Section F'!L$93:L$574,0)),""),"")</f>
        <v/>
      </c>
      <c r="AH206" s="596"/>
      <c r="AI206" s="595" t="str">
        <f ca="1">IFERROR(IF(INDEX('WPTM - Section F'!D$93:D$574,MATCH('Print View'!$AY206,'WPTM - Section F'!L$93:L$574,0))&lt;&gt;0,INDEX('WPTM - Section F'!D$93:D$574,MATCH('Print View'!$AY206,'WPTM - Section F'!L$93:L$574,0)),""),"")</f>
        <v/>
      </c>
      <c r="AJ206" s="596"/>
      <c r="AK206" s="595" t="str">
        <f ca="1">IFERROR(IF(INDEX('WPTM - Section F'!E$93:E$574,MATCH('Print View'!$AY206,'WPTM - Section F'!L$93:L$574,0))&lt;&gt;0,INDEX('WPTM - Section F'!E$93:E$574,MATCH('Print View'!$AY206,'WPTM - Section F'!L$93:L$574,0)),""),"")</f>
        <v/>
      </c>
      <c r="AL206" s="596"/>
      <c r="AM206" s="320" t="str">
        <f>IFERROR(IF(INDEX('WPTM - Section F'!O$8:O$89,MATCH('Print View'!$A206,'WPTM - Section F'!D$8:D$89,0))&lt;&gt;0,INDEX('WPTM - Section F'!O$8:O$89,MATCH('Print View'!$A206,'WPTM - Section F'!D$8:D$89,0)),""),"")</f>
        <v/>
      </c>
      <c r="AN206" s="224"/>
      <c r="AO206" s="314"/>
      <c r="AP206" s="315"/>
      <c r="AQ206" s="315"/>
      <c r="AR206" s="249" t="str">
        <f t="shared" ca="1" si="372"/>
        <v>23</v>
      </c>
      <c r="AS206" s="3" t="str">
        <f t="shared" ca="1" si="373"/>
        <v>231-Jan-19 to 30-Jun-19</v>
      </c>
      <c r="AT206" s="3" t="str">
        <f t="shared" ca="1" si="374"/>
        <v>231-Jul-19 to 31-Dec-19</v>
      </c>
      <c r="AU206" s="3" t="str">
        <f t="shared" ca="1" si="375"/>
        <v>231-Jan-20 to 30-Jun-20</v>
      </c>
      <c r="AV206" s="3" t="str">
        <f t="shared" ca="1" si="376"/>
        <v>231-Jul-20 to 31-Dec-20</v>
      </c>
      <c r="AW206" s="3" t="str">
        <f t="shared" ca="1" si="377"/>
        <v>231-Jan-21 to 30-Jun-21</v>
      </c>
      <c r="AX206" s="9" t="str">
        <f t="shared" si="378"/>
        <v xml:space="preserve">23 to </v>
      </c>
      <c r="AY206" s="9" t="str">
        <f t="shared" si="379"/>
        <v xml:space="preserve">23 to </v>
      </c>
      <c r="AZ206" s="9"/>
      <c r="BA206" s="9"/>
    </row>
    <row r="207" spans="1:53" s="229" customFormat="1" ht="60" customHeight="1" x14ac:dyDescent="0.25">
      <c r="A207" s="301">
        <v>24</v>
      </c>
      <c r="B207" s="319" t="str">
        <f>IFERROR(IF(INDEX('WPTM - Section F'!B$8:B$89,MATCH('Print View'!$A207,'WPTM - Section F'!$A$8:$A$89,0))&lt;&gt;0,INDEX('WPTM - Section F'!B$8:B$89,MATCH('Print View'!$A207,'WPTM - Section F'!$A$8:$A$89,0)),""),"")</f>
        <v/>
      </c>
      <c r="C207" s="319" t="str">
        <f>IFERROR(IF(INDEX('WPTM - Section F'!C$8:C$89,MATCH('Print View'!$A207,'WPTM - Section F'!$A$8:$A$89,0))&lt;&gt;0,INDEX('WPTM - Section F'!C$8:C$89,MATCH('Print View'!$A207,'WPTM - Section F'!$A$8:$A$89,0)),""),"")</f>
        <v/>
      </c>
      <c r="D207" s="319" t="str">
        <f>IFERROR(IF(INDEX('WPTM - Section F'!D$8:D$89,MATCH('Print View'!$A207,'WPTM - Section F'!$A$8:$A$89,0))&lt;&gt;0,INDEX('WPTM - Section F'!D$8:D$89,MATCH('Print View'!$A207,'WPTM - Section F'!$A$8:$A$89,0)),""),"")</f>
        <v/>
      </c>
      <c r="E207" s="319" t="str">
        <f>IFERROR(IF(INDEX('WPTM - Section F'!E$8:E$89,MATCH('Print View'!$A207,'WPTM - Section F'!$A$8:$A$89,0))&lt;&gt;0,INDEX('WPTM - Section F'!E$8:E$89,MATCH('Print View'!$A207,'WPTM - Section F'!$A$8:$A$89,0)),""),"")</f>
        <v/>
      </c>
      <c r="F207" s="319" t="str">
        <f>IFERROR(IF(INDEX('WPTM - Section F'!N$8:N$89,MATCH('Print View'!$A207,'WPTM - Section F'!$A$8:$A$89,0))&lt;&gt;0,INDEX('WPTM - Section F'!N$8:N$89,MATCH('Print View'!$A207,'WPTM - Section F'!$A$8:$A$89,0)),""),"")</f>
        <v/>
      </c>
      <c r="G207" s="595" t="str">
        <f ca="1">IFERROR(IF(INDEX('WPTM - Section F'!D$93:D$574,MATCH('Print View'!$AR207,'WPTM - Section F'!L$93:L$574,0))&lt;&gt;0,INDEX('WPTM - Section F'!D$93:D$574,MATCH('Print View'!$AR207,'WPTM - Section F'!L$93:L$574,0)),""),"")</f>
        <v/>
      </c>
      <c r="H207" s="596"/>
      <c r="I207" s="595" t="str">
        <f ca="1">IFERROR(IF(INDEX('WPTM - Section F'!E$93:E$574,MATCH('Print View'!$AR207,'WPTM - Section F'!L$93:L$574,0))&lt;&gt;0,INDEX('WPTM - Section F'!E$93:E$574,MATCH('Print View'!$AR207,'WPTM - Section F'!L$93:L$574,0)),""),"")</f>
        <v/>
      </c>
      <c r="J207" s="596"/>
      <c r="K207" s="595" t="str">
        <f ca="1">IFERROR(IF(INDEX('WPTM - Section F'!D$93:D$574,MATCH('Print View'!$AS207,'WPTM - Section F'!L$93:L$574,0))&lt;&gt;0,INDEX('WPTM - Section F'!D$93:D$574,MATCH('Print View'!$AS207,'WPTM - Section F'!L$93:L$574,0)),""),"")</f>
        <v/>
      </c>
      <c r="L207" s="596"/>
      <c r="M207" s="595" t="str">
        <f ca="1">IFERROR(IF(INDEX('WPTM - Section F'!E$93:E$574,MATCH('Print View'!$AS207,'WPTM - Section F'!L$93:L$574,0))&lt;&gt;0,INDEX('WPTM - Section F'!E$93:E$574,MATCH('Print View'!$AS207,'WPTM - Section F'!L$93:L$574,0)),""),"")</f>
        <v/>
      </c>
      <c r="N207" s="596"/>
      <c r="O207" s="595" t="str">
        <f ca="1">IFERROR(IF(INDEX('WPTM - Section F'!D$93:D$574,MATCH('Print View'!$AT207,'WPTM - Section F'!L$93:L$574,0))&lt;&gt;0,INDEX('WPTM - Section F'!D$93:D$574,MATCH('Print View'!$AT207,'WPTM - Section F'!L$93:L$574,0)),""),"")</f>
        <v/>
      </c>
      <c r="P207" s="596"/>
      <c r="Q207" s="595" t="str">
        <f ca="1">IFERROR(IF(INDEX('WPTM - Section F'!E$93:E$574,MATCH('Print View'!$AT207,'WPTM - Section F'!L$93:L$574,0))&lt;&gt;0,INDEX('WPTM - Section F'!E$93:E$574,MATCH('Print View'!$AT207,'WPTM - Section F'!L$93:L$574,0)),""),"")</f>
        <v/>
      </c>
      <c r="R207" s="596"/>
      <c r="S207" s="595" t="str">
        <f ca="1">IFERROR(IF(INDEX('WPTM - Section F'!D$93:D$574,MATCH('Print View'!$AU207,'WPTM - Section F'!L$93:L$574,0))&lt;&gt;0,INDEX('WPTM - Section F'!D$93:D$574,MATCH('Print View'!$AU207,'WPTM - Section F'!L$93:L$574,0)),""),"")</f>
        <v/>
      </c>
      <c r="T207" s="596"/>
      <c r="U207" s="595" t="str">
        <f ca="1">IFERROR(IF(INDEX('WPTM - Section F'!E$93:E$574,MATCH('Print View'!$AU207,'WPTM - Section F'!L$93:L$574,0))&lt;&gt;0,INDEX('WPTM - Section F'!E$93:E$574,MATCH('Print View'!$AU207,'WPTM - Section F'!L$93:L$574,0)),""),"")</f>
        <v/>
      </c>
      <c r="V207" s="596"/>
      <c r="W207" s="595" t="str">
        <f ca="1">IFERROR(IF(INDEX('WPTM - Section F'!D$93:D$574,MATCH('Print View'!$AV207,'WPTM - Section F'!L$93:L$574,0))&lt;&gt;0,INDEX('WPTM - Section F'!D$93:D$574,MATCH('Print View'!$AV207,'WPTM - Section F'!L$93:L$574,0)),""),"")</f>
        <v/>
      </c>
      <c r="X207" s="596"/>
      <c r="Y207" s="595" t="str">
        <f ca="1">IFERROR(IF(INDEX('WPTM - Section F'!E$93:E$574,MATCH('Print View'!$AV207,'WPTM - Section F'!L$93:L$574,0))&lt;&gt;0,INDEX('WPTM - Section F'!E$93:E$574,MATCH('Print View'!$AV207,'WPTM - Section F'!L$93:L$574,0)),""),"")</f>
        <v/>
      </c>
      <c r="Z207" s="596"/>
      <c r="AA207" s="595" t="str">
        <f ca="1">IFERROR(IF(INDEX('WPTM - Section F'!D$93:D$574,MATCH('Print View'!$AW207,'WPTM - Section F'!L$93:L$574,0))&lt;&gt;0,INDEX('WPTM - Section F'!D$93:D$574,MATCH('Print View'!$AW207,'WPTM - Section F'!L$93:L$574,0)),""),"")</f>
        <v/>
      </c>
      <c r="AB207" s="596"/>
      <c r="AC207" s="595" t="str">
        <f ca="1">IFERROR(IF(INDEX('WPTM - Section F'!E$93:E$574,MATCH('Print View'!$AW207,'WPTM - Section F'!L$93:L$574,0))&lt;&gt;0,INDEX('WPTM - Section F'!E$93:E$574,MATCH('Print View'!$AW207,'WPTM - Section F'!L$93:L$574,0)),""),"")</f>
        <v/>
      </c>
      <c r="AD207" s="596"/>
      <c r="AE207" s="595" t="str">
        <f ca="1">IFERROR(IF(INDEX('WPTM - Section F'!D$93:D$574,MATCH('Print View'!$AX207,'WPTM - Section F'!L$93:L$574,0))&lt;&gt;0,INDEX('WPTM - Section F'!D$93:D$574,MATCH('Print View'!$AX207,'WPTM - Section F'!L$93:L$574,0)),""),"")</f>
        <v/>
      </c>
      <c r="AF207" s="596"/>
      <c r="AG207" s="595" t="str">
        <f ca="1">IFERROR(IF(INDEX('WPTM - Section F'!E$93:E$574,MATCH('Print View'!$AX207,'WPTM - Section F'!L$93:L$574,0))&lt;&gt;0,INDEX('WPTM - Section F'!E$93:E$574,MATCH('Print View'!$AX207,'WPTM - Section F'!L$93:L$574,0)),""),"")</f>
        <v/>
      </c>
      <c r="AH207" s="596"/>
      <c r="AI207" s="595" t="str">
        <f ca="1">IFERROR(IF(INDEX('WPTM - Section F'!D$93:D$574,MATCH('Print View'!$AY207,'WPTM - Section F'!L$93:L$574,0))&lt;&gt;0,INDEX('WPTM - Section F'!D$93:D$574,MATCH('Print View'!$AY207,'WPTM - Section F'!L$93:L$574,0)),""),"")</f>
        <v/>
      </c>
      <c r="AJ207" s="596"/>
      <c r="AK207" s="595" t="str">
        <f ca="1">IFERROR(IF(INDEX('WPTM - Section F'!E$93:E$574,MATCH('Print View'!$AY207,'WPTM - Section F'!L$93:L$574,0))&lt;&gt;0,INDEX('WPTM - Section F'!E$93:E$574,MATCH('Print View'!$AY207,'WPTM - Section F'!L$93:L$574,0)),""),"")</f>
        <v/>
      </c>
      <c r="AL207" s="596"/>
      <c r="AM207" s="320" t="str">
        <f>IFERROR(IF(INDEX('WPTM - Section F'!O$8:O$89,MATCH('Print View'!$A207,'WPTM - Section F'!D$8:D$89,0))&lt;&gt;0,INDEX('WPTM - Section F'!O$8:O$89,MATCH('Print View'!$A207,'WPTM - Section F'!D$8:D$89,0)),""),"")</f>
        <v/>
      </c>
      <c r="AN207" s="224"/>
      <c r="AO207" s="314"/>
      <c r="AP207" s="315"/>
      <c r="AQ207" s="315"/>
      <c r="AR207" s="249" t="str">
        <f t="shared" ca="1" si="372"/>
        <v>24</v>
      </c>
      <c r="AS207" s="3" t="str">
        <f t="shared" ca="1" si="373"/>
        <v>241-Jan-19 to 30-Jun-19</v>
      </c>
      <c r="AT207" s="3" t="str">
        <f t="shared" ca="1" si="374"/>
        <v>241-Jul-19 to 31-Dec-19</v>
      </c>
      <c r="AU207" s="3" t="str">
        <f t="shared" ca="1" si="375"/>
        <v>241-Jan-20 to 30-Jun-20</v>
      </c>
      <c r="AV207" s="3" t="str">
        <f t="shared" ca="1" si="376"/>
        <v>241-Jul-20 to 31-Dec-20</v>
      </c>
      <c r="AW207" s="3" t="str">
        <f t="shared" ca="1" si="377"/>
        <v>241-Jan-21 to 30-Jun-21</v>
      </c>
      <c r="AX207" s="9" t="str">
        <f t="shared" si="378"/>
        <v xml:space="preserve">24 to </v>
      </c>
      <c r="AY207" s="9" t="str">
        <f t="shared" si="379"/>
        <v xml:space="preserve">24 to </v>
      </c>
      <c r="AZ207" s="9"/>
      <c r="BA207" s="9"/>
    </row>
    <row r="208" spans="1:53" s="229" customFormat="1" ht="60" customHeight="1" x14ac:dyDescent="0.25">
      <c r="A208" s="301">
        <v>25</v>
      </c>
      <c r="B208" s="319" t="str">
        <f>IFERROR(IF(INDEX('WPTM - Section F'!B$8:B$89,MATCH('Print View'!$A208,'WPTM - Section F'!$A$8:$A$89,0))&lt;&gt;0,INDEX('WPTM - Section F'!B$8:B$89,MATCH('Print View'!$A208,'WPTM - Section F'!$A$8:$A$89,0)),""),"")</f>
        <v/>
      </c>
      <c r="C208" s="319" t="str">
        <f>IFERROR(IF(INDEX('WPTM - Section F'!C$8:C$89,MATCH('Print View'!$A208,'WPTM - Section F'!$A$8:$A$89,0))&lt;&gt;0,INDEX('WPTM - Section F'!C$8:C$89,MATCH('Print View'!$A208,'WPTM - Section F'!$A$8:$A$89,0)),""),"")</f>
        <v/>
      </c>
      <c r="D208" s="319" t="str">
        <f>IFERROR(IF(INDEX('WPTM - Section F'!D$8:D$89,MATCH('Print View'!$A208,'WPTM - Section F'!$A$8:$A$89,0))&lt;&gt;0,INDEX('WPTM - Section F'!D$8:D$89,MATCH('Print View'!$A208,'WPTM - Section F'!$A$8:$A$89,0)),""),"")</f>
        <v/>
      </c>
      <c r="E208" s="319" t="str">
        <f>IFERROR(IF(INDEX('WPTM - Section F'!E$8:E$89,MATCH('Print View'!$A208,'WPTM - Section F'!$A$8:$A$89,0))&lt;&gt;0,INDEX('WPTM - Section F'!E$8:E$89,MATCH('Print View'!$A208,'WPTM - Section F'!$A$8:$A$89,0)),""),"")</f>
        <v/>
      </c>
      <c r="F208" s="319" t="str">
        <f>IFERROR(IF(INDEX('WPTM - Section F'!N$8:N$89,MATCH('Print View'!$A208,'WPTM - Section F'!$A$8:$A$89,0))&lt;&gt;0,INDEX('WPTM - Section F'!N$8:N$89,MATCH('Print View'!$A208,'WPTM - Section F'!$A$8:$A$89,0)),""),"")</f>
        <v/>
      </c>
      <c r="G208" s="595" t="str">
        <f ca="1">IFERROR(IF(INDEX('WPTM - Section F'!D$93:D$574,MATCH('Print View'!$AR208,'WPTM - Section F'!L$93:L$574,0))&lt;&gt;0,INDEX('WPTM - Section F'!D$93:D$574,MATCH('Print View'!$AR208,'WPTM - Section F'!L$93:L$574,0)),""),"")</f>
        <v/>
      </c>
      <c r="H208" s="596"/>
      <c r="I208" s="595" t="str">
        <f ca="1">IFERROR(IF(INDEX('WPTM - Section F'!E$93:E$574,MATCH('Print View'!$AR208,'WPTM - Section F'!L$93:L$574,0))&lt;&gt;0,INDEX('WPTM - Section F'!E$93:E$574,MATCH('Print View'!$AR208,'WPTM - Section F'!L$93:L$574,0)),""),"")</f>
        <v/>
      </c>
      <c r="J208" s="596"/>
      <c r="K208" s="595" t="str">
        <f ca="1">IFERROR(IF(INDEX('WPTM - Section F'!D$93:D$574,MATCH('Print View'!$AS208,'WPTM - Section F'!L$93:L$574,0))&lt;&gt;0,INDEX('WPTM - Section F'!D$93:D$574,MATCH('Print View'!$AS208,'WPTM - Section F'!L$93:L$574,0)),""),"")</f>
        <v/>
      </c>
      <c r="L208" s="596"/>
      <c r="M208" s="595" t="str">
        <f ca="1">IFERROR(IF(INDEX('WPTM - Section F'!E$93:E$574,MATCH('Print View'!$AS208,'WPTM - Section F'!L$93:L$574,0))&lt;&gt;0,INDEX('WPTM - Section F'!E$93:E$574,MATCH('Print View'!$AS208,'WPTM - Section F'!L$93:L$574,0)),""),"")</f>
        <v/>
      </c>
      <c r="N208" s="596"/>
      <c r="O208" s="595" t="str">
        <f ca="1">IFERROR(IF(INDEX('WPTM - Section F'!D$93:D$574,MATCH('Print View'!$AT208,'WPTM - Section F'!L$93:L$574,0))&lt;&gt;0,INDEX('WPTM - Section F'!D$93:D$574,MATCH('Print View'!$AT208,'WPTM - Section F'!L$93:L$574,0)),""),"")</f>
        <v/>
      </c>
      <c r="P208" s="596"/>
      <c r="Q208" s="595" t="str">
        <f ca="1">IFERROR(IF(INDEX('WPTM - Section F'!E$93:E$574,MATCH('Print View'!$AT208,'WPTM - Section F'!L$93:L$574,0))&lt;&gt;0,INDEX('WPTM - Section F'!E$93:E$574,MATCH('Print View'!$AT208,'WPTM - Section F'!L$93:L$574,0)),""),"")</f>
        <v/>
      </c>
      <c r="R208" s="596"/>
      <c r="S208" s="595" t="str">
        <f ca="1">IFERROR(IF(INDEX('WPTM - Section F'!D$93:D$574,MATCH('Print View'!$AU208,'WPTM - Section F'!L$93:L$574,0))&lt;&gt;0,INDEX('WPTM - Section F'!D$93:D$574,MATCH('Print View'!$AU208,'WPTM - Section F'!L$93:L$574,0)),""),"")</f>
        <v/>
      </c>
      <c r="T208" s="596"/>
      <c r="U208" s="595" t="str">
        <f ca="1">IFERROR(IF(INDEX('WPTM - Section F'!E$93:E$574,MATCH('Print View'!$AU208,'WPTM - Section F'!L$93:L$574,0))&lt;&gt;0,INDEX('WPTM - Section F'!E$93:E$574,MATCH('Print View'!$AU208,'WPTM - Section F'!L$93:L$574,0)),""),"")</f>
        <v/>
      </c>
      <c r="V208" s="596"/>
      <c r="W208" s="595" t="str">
        <f ca="1">IFERROR(IF(INDEX('WPTM - Section F'!D$93:D$574,MATCH('Print View'!$AV208,'WPTM - Section F'!L$93:L$574,0))&lt;&gt;0,INDEX('WPTM - Section F'!D$93:D$574,MATCH('Print View'!$AV208,'WPTM - Section F'!L$93:L$574,0)),""),"")</f>
        <v/>
      </c>
      <c r="X208" s="596"/>
      <c r="Y208" s="595" t="str">
        <f ca="1">IFERROR(IF(INDEX('WPTM - Section F'!E$93:E$574,MATCH('Print View'!$AV208,'WPTM - Section F'!L$93:L$574,0))&lt;&gt;0,INDEX('WPTM - Section F'!E$93:E$574,MATCH('Print View'!$AV208,'WPTM - Section F'!L$93:L$574,0)),""),"")</f>
        <v/>
      </c>
      <c r="Z208" s="596"/>
      <c r="AA208" s="595" t="str">
        <f ca="1">IFERROR(IF(INDEX('WPTM - Section F'!D$93:D$574,MATCH('Print View'!$AW208,'WPTM - Section F'!L$93:L$574,0))&lt;&gt;0,INDEX('WPTM - Section F'!D$93:D$574,MATCH('Print View'!$AW208,'WPTM - Section F'!L$93:L$574,0)),""),"")</f>
        <v/>
      </c>
      <c r="AB208" s="596"/>
      <c r="AC208" s="595" t="str">
        <f ca="1">IFERROR(IF(INDEX('WPTM - Section F'!E$93:E$574,MATCH('Print View'!$AW208,'WPTM - Section F'!L$93:L$574,0))&lt;&gt;0,INDEX('WPTM - Section F'!E$93:E$574,MATCH('Print View'!$AW208,'WPTM - Section F'!L$93:L$574,0)),""),"")</f>
        <v/>
      </c>
      <c r="AD208" s="596"/>
      <c r="AE208" s="595" t="str">
        <f ca="1">IFERROR(IF(INDEX('WPTM - Section F'!D$93:D$574,MATCH('Print View'!$AX208,'WPTM - Section F'!L$93:L$574,0))&lt;&gt;0,INDEX('WPTM - Section F'!D$93:D$574,MATCH('Print View'!$AX208,'WPTM - Section F'!L$93:L$574,0)),""),"")</f>
        <v/>
      </c>
      <c r="AF208" s="596"/>
      <c r="AG208" s="595" t="str">
        <f ca="1">IFERROR(IF(INDEX('WPTM - Section F'!E$93:E$574,MATCH('Print View'!$AX208,'WPTM - Section F'!L$93:L$574,0))&lt;&gt;0,INDEX('WPTM - Section F'!E$93:E$574,MATCH('Print View'!$AX208,'WPTM - Section F'!L$93:L$574,0)),""),"")</f>
        <v/>
      </c>
      <c r="AH208" s="596"/>
      <c r="AI208" s="595" t="str">
        <f ca="1">IFERROR(IF(INDEX('WPTM - Section F'!D$93:D$574,MATCH('Print View'!$AY208,'WPTM - Section F'!L$93:L$574,0))&lt;&gt;0,INDEX('WPTM - Section F'!D$93:D$574,MATCH('Print View'!$AY208,'WPTM - Section F'!L$93:L$574,0)),""),"")</f>
        <v/>
      </c>
      <c r="AJ208" s="596"/>
      <c r="AK208" s="595" t="str">
        <f ca="1">IFERROR(IF(INDEX('WPTM - Section F'!E$93:E$574,MATCH('Print View'!$AY208,'WPTM - Section F'!L$93:L$574,0))&lt;&gt;0,INDEX('WPTM - Section F'!E$93:E$574,MATCH('Print View'!$AY208,'WPTM - Section F'!L$93:L$574,0)),""),"")</f>
        <v/>
      </c>
      <c r="AL208" s="596"/>
      <c r="AM208" s="320" t="str">
        <f>IFERROR(IF(INDEX('WPTM - Section F'!O$8:O$89,MATCH('Print View'!$A208,'WPTM - Section F'!D$8:D$89,0))&lt;&gt;0,INDEX('WPTM - Section F'!O$8:O$89,MATCH('Print View'!$A208,'WPTM - Section F'!D$8:D$89,0)),""),"")</f>
        <v/>
      </c>
      <c r="AN208" s="224"/>
      <c r="AO208" s="314"/>
      <c r="AP208" s="315"/>
      <c r="AQ208" s="315"/>
      <c r="AR208" s="249" t="str">
        <f t="shared" ca="1" si="372"/>
        <v>25</v>
      </c>
      <c r="AS208" s="3" t="str">
        <f t="shared" ca="1" si="373"/>
        <v>251-Jan-19 to 30-Jun-19</v>
      </c>
      <c r="AT208" s="3" t="str">
        <f t="shared" ca="1" si="374"/>
        <v>251-Jul-19 to 31-Dec-19</v>
      </c>
      <c r="AU208" s="3" t="str">
        <f t="shared" ca="1" si="375"/>
        <v>251-Jan-20 to 30-Jun-20</v>
      </c>
      <c r="AV208" s="3" t="str">
        <f t="shared" ca="1" si="376"/>
        <v>251-Jul-20 to 31-Dec-20</v>
      </c>
      <c r="AW208" s="3" t="str">
        <f t="shared" ca="1" si="377"/>
        <v>251-Jan-21 to 30-Jun-21</v>
      </c>
      <c r="AX208" s="9" t="str">
        <f t="shared" si="378"/>
        <v xml:space="preserve">25 to </v>
      </c>
      <c r="AY208" s="9" t="str">
        <f t="shared" si="379"/>
        <v xml:space="preserve">25 to </v>
      </c>
      <c r="AZ208" s="9"/>
      <c r="BA208" s="9"/>
    </row>
    <row r="209" spans="1:53" s="229" customFormat="1" ht="60" customHeight="1" x14ac:dyDescent="0.25">
      <c r="A209" s="301">
        <v>26</v>
      </c>
      <c r="B209" s="319" t="str">
        <f>IFERROR(IF(INDEX('WPTM - Section F'!B$8:B$89,MATCH('Print View'!$A209,'WPTM - Section F'!$A$8:$A$89,0))&lt;&gt;0,INDEX('WPTM - Section F'!B$8:B$89,MATCH('Print View'!$A209,'WPTM - Section F'!$A$8:$A$89,0)),""),"")</f>
        <v/>
      </c>
      <c r="C209" s="319" t="str">
        <f>IFERROR(IF(INDEX('WPTM - Section F'!C$8:C$89,MATCH('Print View'!$A209,'WPTM - Section F'!$A$8:$A$89,0))&lt;&gt;0,INDEX('WPTM - Section F'!C$8:C$89,MATCH('Print View'!$A209,'WPTM - Section F'!$A$8:$A$89,0)),""),"")</f>
        <v/>
      </c>
      <c r="D209" s="319" t="str">
        <f>IFERROR(IF(INDEX('WPTM - Section F'!D$8:D$89,MATCH('Print View'!$A209,'WPTM - Section F'!$A$8:$A$89,0))&lt;&gt;0,INDEX('WPTM - Section F'!D$8:D$89,MATCH('Print View'!$A209,'WPTM - Section F'!$A$8:$A$89,0)),""),"")</f>
        <v/>
      </c>
      <c r="E209" s="319" t="str">
        <f>IFERROR(IF(INDEX('WPTM - Section F'!E$8:E$89,MATCH('Print View'!$A209,'WPTM - Section F'!$A$8:$A$89,0))&lt;&gt;0,INDEX('WPTM - Section F'!E$8:E$89,MATCH('Print View'!$A209,'WPTM - Section F'!$A$8:$A$89,0)),""),"")</f>
        <v/>
      </c>
      <c r="F209" s="319" t="str">
        <f>IFERROR(IF(INDEX('WPTM - Section F'!N$8:N$89,MATCH('Print View'!$A209,'WPTM - Section F'!$A$8:$A$89,0))&lt;&gt;0,INDEX('WPTM - Section F'!N$8:N$89,MATCH('Print View'!$A209,'WPTM - Section F'!$A$8:$A$89,0)),""),"")</f>
        <v/>
      </c>
      <c r="G209" s="595" t="str">
        <f ca="1">IFERROR(IF(INDEX('WPTM - Section F'!D$93:D$574,MATCH('Print View'!$AR209,'WPTM - Section F'!L$93:L$574,0))&lt;&gt;0,INDEX('WPTM - Section F'!D$93:D$574,MATCH('Print View'!$AR209,'WPTM - Section F'!L$93:L$574,0)),""),"")</f>
        <v/>
      </c>
      <c r="H209" s="596"/>
      <c r="I209" s="595" t="str">
        <f ca="1">IFERROR(IF(INDEX('WPTM - Section F'!E$93:E$574,MATCH('Print View'!$AR209,'WPTM - Section F'!L$93:L$574,0))&lt;&gt;0,INDEX('WPTM - Section F'!E$93:E$574,MATCH('Print View'!$AR209,'WPTM - Section F'!L$93:L$574,0)),""),"")</f>
        <v/>
      </c>
      <c r="J209" s="596"/>
      <c r="K209" s="595" t="str">
        <f ca="1">IFERROR(IF(INDEX('WPTM - Section F'!D$93:D$574,MATCH('Print View'!$AS209,'WPTM - Section F'!L$93:L$574,0))&lt;&gt;0,INDEX('WPTM - Section F'!D$93:D$574,MATCH('Print View'!$AS209,'WPTM - Section F'!L$93:L$574,0)),""),"")</f>
        <v/>
      </c>
      <c r="L209" s="596"/>
      <c r="M209" s="595" t="str">
        <f ca="1">IFERROR(IF(INDEX('WPTM - Section F'!E$93:E$574,MATCH('Print View'!$AS209,'WPTM - Section F'!L$93:L$574,0))&lt;&gt;0,INDEX('WPTM - Section F'!E$93:E$574,MATCH('Print View'!$AS209,'WPTM - Section F'!L$93:L$574,0)),""),"")</f>
        <v/>
      </c>
      <c r="N209" s="596"/>
      <c r="O209" s="595" t="str">
        <f ca="1">IFERROR(IF(INDEX('WPTM - Section F'!D$93:D$574,MATCH('Print View'!$AT209,'WPTM - Section F'!L$93:L$574,0))&lt;&gt;0,INDEX('WPTM - Section F'!D$93:D$574,MATCH('Print View'!$AT209,'WPTM - Section F'!L$93:L$574,0)),""),"")</f>
        <v/>
      </c>
      <c r="P209" s="596"/>
      <c r="Q209" s="595" t="str">
        <f ca="1">IFERROR(IF(INDEX('WPTM - Section F'!E$93:E$574,MATCH('Print View'!$AT209,'WPTM - Section F'!L$93:L$574,0))&lt;&gt;0,INDEX('WPTM - Section F'!E$93:E$574,MATCH('Print View'!$AT209,'WPTM - Section F'!L$93:L$574,0)),""),"")</f>
        <v/>
      </c>
      <c r="R209" s="596"/>
      <c r="S209" s="595" t="str">
        <f ca="1">IFERROR(IF(INDEX('WPTM - Section F'!D$93:D$574,MATCH('Print View'!$AU209,'WPTM - Section F'!L$93:L$574,0))&lt;&gt;0,INDEX('WPTM - Section F'!D$93:D$574,MATCH('Print View'!$AU209,'WPTM - Section F'!L$93:L$574,0)),""),"")</f>
        <v/>
      </c>
      <c r="T209" s="596"/>
      <c r="U209" s="595" t="str">
        <f ca="1">IFERROR(IF(INDEX('WPTM - Section F'!E$93:E$574,MATCH('Print View'!$AU209,'WPTM - Section F'!L$93:L$574,0))&lt;&gt;0,INDEX('WPTM - Section F'!E$93:E$574,MATCH('Print View'!$AU209,'WPTM - Section F'!L$93:L$574,0)),""),"")</f>
        <v/>
      </c>
      <c r="V209" s="596"/>
      <c r="W209" s="595" t="str">
        <f ca="1">IFERROR(IF(INDEX('WPTM - Section F'!D$93:D$574,MATCH('Print View'!$AV209,'WPTM - Section F'!L$93:L$574,0))&lt;&gt;0,INDEX('WPTM - Section F'!D$93:D$574,MATCH('Print View'!$AV209,'WPTM - Section F'!L$93:L$574,0)),""),"")</f>
        <v/>
      </c>
      <c r="X209" s="596"/>
      <c r="Y209" s="595" t="str">
        <f ca="1">IFERROR(IF(INDEX('WPTM - Section F'!E$93:E$574,MATCH('Print View'!$AV209,'WPTM - Section F'!L$93:L$574,0))&lt;&gt;0,INDEX('WPTM - Section F'!E$93:E$574,MATCH('Print View'!$AV209,'WPTM - Section F'!L$93:L$574,0)),""),"")</f>
        <v/>
      </c>
      <c r="Z209" s="596"/>
      <c r="AA209" s="595" t="str">
        <f ca="1">IFERROR(IF(INDEX('WPTM - Section F'!D$93:D$574,MATCH('Print View'!$AW209,'WPTM - Section F'!L$93:L$574,0))&lt;&gt;0,INDEX('WPTM - Section F'!D$93:D$574,MATCH('Print View'!$AW209,'WPTM - Section F'!L$93:L$574,0)),""),"")</f>
        <v/>
      </c>
      <c r="AB209" s="596"/>
      <c r="AC209" s="595" t="str">
        <f ca="1">IFERROR(IF(INDEX('WPTM - Section F'!E$93:E$574,MATCH('Print View'!$AW209,'WPTM - Section F'!L$93:L$574,0))&lt;&gt;0,INDEX('WPTM - Section F'!E$93:E$574,MATCH('Print View'!$AW209,'WPTM - Section F'!L$93:L$574,0)),""),"")</f>
        <v/>
      </c>
      <c r="AD209" s="596"/>
      <c r="AE209" s="595" t="str">
        <f ca="1">IFERROR(IF(INDEX('WPTM - Section F'!D$93:D$574,MATCH('Print View'!$AX209,'WPTM - Section F'!L$93:L$574,0))&lt;&gt;0,INDEX('WPTM - Section F'!D$93:D$574,MATCH('Print View'!$AX209,'WPTM - Section F'!L$93:L$574,0)),""),"")</f>
        <v/>
      </c>
      <c r="AF209" s="596"/>
      <c r="AG209" s="595" t="str">
        <f ca="1">IFERROR(IF(INDEX('WPTM - Section F'!E$93:E$574,MATCH('Print View'!$AX209,'WPTM - Section F'!L$93:L$574,0))&lt;&gt;0,INDEX('WPTM - Section F'!E$93:E$574,MATCH('Print View'!$AX209,'WPTM - Section F'!L$93:L$574,0)),""),"")</f>
        <v/>
      </c>
      <c r="AH209" s="596"/>
      <c r="AI209" s="595" t="str">
        <f ca="1">IFERROR(IF(INDEX('WPTM - Section F'!D$93:D$574,MATCH('Print View'!$AY209,'WPTM - Section F'!L$93:L$574,0))&lt;&gt;0,INDEX('WPTM - Section F'!D$93:D$574,MATCH('Print View'!$AY209,'WPTM - Section F'!L$93:L$574,0)),""),"")</f>
        <v/>
      </c>
      <c r="AJ209" s="596"/>
      <c r="AK209" s="595" t="str">
        <f ca="1">IFERROR(IF(INDEX('WPTM - Section F'!E$93:E$574,MATCH('Print View'!$AY209,'WPTM - Section F'!L$93:L$574,0))&lt;&gt;0,INDEX('WPTM - Section F'!E$93:E$574,MATCH('Print View'!$AY209,'WPTM - Section F'!L$93:L$574,0)),""),"")</f>
        <v/>
      </c>
      <c r="AL209" s="596"/>
      <c r="AM209" s="320" t="str">
        <f>IFERROR(IF(INDEX('WPTM - Section F'!O$8:O$89,MATCH('Print View'!$A209,'WPTM - Section F'!D$8:D$89,0))&lt;&gt;0,INDEX('WPTM - Section F'!O$8:O$89,MATCH('Print View'!$A209,'WPTM - Section F'!D$8:D$89,0)),""),"")</f>
        <v/>
      </c>
      <c r="AN209" s="224"/>
      <c r="AO209" s="314"/>
      <c r="AP209" s="315"/>
      <c r="AQ209" s="315"/>
      <c r="AR209" s="249" t="str">
        <f t="shared" ca="1" si="372"/>
        <v>26</v>
      </c>
      <c r="AS209" s="3" t="str">
        <f t="shared" ca="1" si="373"/>
        <v>261-Jan-19 to 30-Jun-19</v>
      </c>
      <c r="AT209" s="3" t="str">
        <f t="shared" ca="1" si="374"/>
        <v>261-Jul-19 to 31-Dec-19</v>
      </c>
      <c r="AU209" s="3" t="str">
        <f t="shared" ca="1" si="375"/>
        <v>261-Jan-20 to 30-Jun-20</v>
      </c>
      <c r="AV209" s="3" t="str">
        <f t="shared" ca="1" si="376"/>
        <v>261-Jul-20 to 31-Dec-20</v>
      </c>
      <c r="AW209" s="3" t="str">
        <f t="shared" ca="1" si="377"/>
        <v>261-Jan-21 to 30-Jun-21</v>
      </c>
      <c r="AX209" s="9" t="str">
        <f t="shared" si="378"/>
        <v xml:space="preserve">26 to </v>
      </c>
      <c r="AY209" s="9" t="str">
        <f t="shared" si="379"/>
        <v xml:space="preserve">26 to </v>
      </c>
      <c r="AZ209" s="9"/>
      <c r="BA209" s="9"/>
    </row>
    <row r="210" spans="1:53" s="229" customFormat="1" ht="60" customHeight="1" x14ac:dyDescent="0.25">
      <c r="A210" s="301">
        <v>27</v>
      </c>
      <c r="B210" s="319" t="str">
        <f>IFERROR(IF(INDEX('WPTM - Section F'!B$8:B$89,MATCH('Print View'!$A210,'WPTM - Section F'!$A$8:$A$89,0))&lt;&gt;0,INDEX('WPTM - Section F'!B$8:B$89,MATCH('Print View'!$A210,'WPTM - Section F'!$A$8:$A$89,0)),""),"")</f>
        <v/>
      </c>
      <c r="C210" s="319" t="str">
        <f>IFERROR(IF(INDEX('WPTM - Section F'!C$8:C$89,MATCH('Print View'!$A210,'WPTM - Section F'!$A$8:$A$89,0))&lt;&gt;0,INDEX('WPTM - Section F'!C$8:C$89,MATCH('Print View'!$A210,'WPTM - Section F'!$A$8:$A$89,0)),""),"")</f>
        <v/>
      </c>
      <c r="D210" s="319" t="str">
        <f>IFERROR(IF(INDEX('WPTM - Section F'!D$8:D$89,MATCH('Print View'!$A210,'WPTM - Section F'!$A$8:$A$89,0))&lt;&gt;0,INDEX('WPTM - Section F'!D$8:D$89,MATCH('Print View'!$A210,'WPTM - Section F'!$A$8:$A$89,0)),""),"")</f>
        <v/>
      </c>
      <c r="E210" s="319" t="str">
        <f>IFERROR(IF(INDEX('WPTM - Section F'!E$8:E$89,MATCH('Print View'!$A210,'WPTM - Section F'!$A$8:$A$89,0))&lt;&gt;0,INDEX('WPTM - Section F'!E$8:E$89,MATCH('Print View'!$A210,'WPTM - Section F'!$A$8:$A$89,0)),""),"")</f>
        <v/>
      </c>
      <c r="F210" s="319" t="str">
        <f>IFERROR(IF(INDEX('WPTM - Section F'!N$8:N$89,MATCH('Print View'!$A210,'WPTM - Section F'!$A$8:$A$89,0))&lt;&gt;0,INDEX('WPTM - Section F'!N$8:N$89,MATCH('Print View'!$A210,'WPTM - Section F'!$A$8:$A$89,0)),""),"")</f>
        <v/>
      </c>
      <c r="G210" s="595" t="str">
        <f ca="1">IFERROR(IF(INDEX('WPTM - Section F'!D$93:D$574,MATCH('Print View'!$AR210,'WPTM - Section F'!L$93:L$574,0))&lt;&gt;0,INDEX('WPTM - Section F'!D$93:D$574,MATCH('Print View'!$AR210,'WPTM - Section F'!L$93:L$574,0)),""),"")</f>
        <v/>
      </c>
      <c r="H210" s="596"/>
      <c r="I210" s="595" t="str">
        <f ca="1">IFERROR(IF(INDEX('WPTM - Section F'!E$93:E$574,MATCH('Print View'!$AR210,'WPTM - Section F'!L$93:L$574,0))&lt;&gt;0,INDEX('WPTM - Section F'!E$93:E$574,MATCH('Print View'!$AR210,'WPTM - Section F'!L$93:L$574,0)),""),"")</f>
        <v/>
      </c>
      <c r="J210" s="596"/>
      <c r="K210" s="595" t="str">
        <f ca="1">IFERROR(IF(INDEX('WPTM - Section F'!D$93:D$574,MATCH('Print View'!$AS210,'WPTM - Section F'!L$93:L$574,0))&lt;&gt;0,INDEX('WPTM - Section F'!D$93:D$574,MATCH('Print View'!$AS210,'WPTM - Section F'!L$93:L$574,0)),""),"")</f>
        <v/>
      </c>
      <c r="L210" s="596"/>
      <c r="M210" s="595" t="str">
        <f ca="1">IFERROR(IF(INDEX('WPTM - Section F'!E$93:E$574,MATCH('Print View'!$AS210,'WPTM - Section F'!L$93:L$574,0))&lt;&gt;0,INDEX('WPTM - Section F'!E$93:E$574,MATCH('Print View'!$AS210,'WPTM - Section F'!L$93:L$574,0)),""),"")</f>
        <v/>
      </c>
      <c r="N210" s="596"/>
      <c r="O210" s="595" t="str">
        <f ca="1">IFERROR(IF(INDEX('WPTM - Section F'!D$93:D$574,MATCH('Print View'!$AT210,'WPTM - Section F'!L$93:L$574,0))&lt;&gt;0,INDEX('WPTM - Section F'!D$93:D$574,MATCH('Print View'!$AT210,'WPTM - Section F'!L$93:L$574,0)),""),"")</f>
        <v/>
      </c>
      <c r="P210" s="596"/>
      <c r="Q210" s="595" t="str">
        <f ca="1">IFERROR(IF(INDEX('WPTM - Section F'!E$93:E$574,MATCH('Print View'!$AT210,'WPTM - Section F'!L$93:L$574,0))&lt;&gt;0,INDEX('WPTM - Section F'!E$93:E$574,MATCH('Print View'!$AT210,'WPTM - Section F'!L$93:L$574,0)),""),"")</f>
        <v/>
      </c>
      <c r="R210" s="596"/>
      <c r="S210" s="595" t="str">
        <f ca="1">IFERROR(IF(INDEX('WPTM - Section F'!D$93:D$574,MATCH('Print View'!$AU210,'WPTM - Section F'!L$93:L$574,0))&lt;&gt;0,INDEX('WPTM - Section F'!D$93:D$574,MATCH('Print View'!$AU210,'WPTM - Section F'!L$93:L$574,0)),""),"")</f>
        <v/>
      </c>
      <c r="T210" s="596"/>
      <c r="U210" s="595" t="str">
        <f ca="1">IFERROR(IF(INDEX('WPTM - Section F'!E$93:E$574,MATCH('Print View'!$AU210,'WPTM - Section F'!L$93:L$574,0))&lt;&gt;0,INDEX('WPTM - Section F'!E$93:E$574,MATCH('Print View'!$AU210,'WPTM - Section F'!L$93:L$574,0)),""),"")</f>
        <v/>
      </c>
      <c r="V210" s="596"/>
      <c r="W210" s="595" t="str">
        <f ca="1">IFERROR(IF(INDEX('WPTM - Section F'!D$93:D$574,MATCH('Print View'!$AV210,'WPTM - Section F'!L$93:L$574,0))&lt;&gt;0,INDEX('WPTM - Section F'!D$93:D$574,MATCH('Print View'!$AV210,'WPTM - Section F'!L$93:L$574,0)),""),"")</f>
        <v/>
      </c>
      <c r="X210" s="596"/>
      <c r="Y210" s="595" t="str">
        <f ca="1">IFERROR(IF(INDEX('WPTM - Section F'!E$93:E$574,MATCH('Print View'!$AV210,'WPTM - Section F'!L$93:L$574,0))&lt;&gt;0,INDEX('WPTM - Section F'!E$93:E$574,MATCH('Print View'!$AV210,'WPTM - Section F'!L$93:L$574,0)),""),"")</f>
        <v/>
      </c>
      <c r="Z210" s="596"/>
      <c r="AA210" s="595" t="str">
        <f ca="1">IFERROR(IF(INDEX('WPTM - Section F'!D$93:D$574,MATCH('Print View'!$AW210,'WPTM - Section F'!L$93:L$574,0))&lt;&gt;0,INDEX('WPTM - Section F'!D$93:D$574,MATCH('Print View'!$AW210,'WPTM - Section F'!L$93:L$574,0)),""),"")</f>
        <v/>
      </c>
      <c r="AB210" s="596"/>
      <c r="AC210" s="595" t="str">
        <f ca="1">IFERROR(IF(INDEX('WPTM - Section F'!E$93:E$574,MATCH('Print View'!$AW210,'WPTM - Section F'!L$93:L$574,0))&lt;&gt;0,INDEX('WPTM - Section F'!E$93:E$574,MATCH('Print View'!$AW210,'WPTM - Section F'!L$93:L$574,0)),""),"")</f>
        <v/>
      </c>
      <c r="AD210" s="596"/>
      <c r="AE210" s="595" t="str">
        <f ca="1">IFERROR(IF(INDEX('WPTM - Section F'!D$93:D$574,MATCH('Print View'!$AX210,'WPTM - Section F'!L$93:L$574,0))&lt;&gt;0,INDEX('WPTM - Section F'!D$93:D$574,MATCH('Print View'!$AX210,'WPTM - Section F'!L$93:L$574,0)),""),"")</f>
        <v/>
      </c>
      <c r="AF210" s="596"/>
      <c r="AG210" s="595" t="str">
        <f ca="1">IFERROR(IF(INDEX('WPTM - Section F'!E$93:E$574,MATCH('Print View'!$AX210,'WPTM - Section F'!L$93:L$574,0))&lt;&gt;0,INDEX('WPTM - Section F'!E$93:E$574,MATCH('Print View'!$AX210,'WPTM - Section F'!L$93:L$574,0)),""),"")</f>
        <v/>
      </c>
      <c r="AH210" s="596"/>
      <c r="AI210" s="595" t="str">
        <f ca="1">IFERROR(IF(INDEX('WPTM - Section F'!D$93:D$574,MATCH('Print View'!$AY210,'WPTM - Section F'!L$93:L$574,0))&lt;&gt;0,INDEX('WPTM - Section F'!D$93:D$574,MATCH('Print View'!$AY210,'WPTM - Section F'!L$93:L$574,0)),""),"")</f>
        <v/>
      </c>
      <c r="AJ210" s="596"/>
      <c r="AK210" s="595" t="str">
        <f ca="1">IFERROR(IF(INDEX('WPTM - Section F'!E$93:E$574,MATCH('Print View'!$AY210,'WPTM - Section F'!L$93:L$574,0))&lt;&gt;0,INDEX('WPTM - Section F'!E$93:E$574,MATCH('Print View'!$AY210,'WPTM - Section F'!L$93:L$574,0)),""),"")</f>
        <v/>
      </c>
      <c r="AL210" s="596"/>
      <c r="AM210" s="320" t="str">
        <f>IFERROR(IF(INDEX('WPTM - Section F'!O$8:O$89,MATCH('Print View'!$A210,'WPTM - Section F'!D$8:D$89,0))&lt;&gt;0,INDEX('WPTM - Section F'!O$8:O$89,MATCH('Print View'!$A210,'WPTM - Section F'!D$8:D$89,0)),""),"")</f>
        <v/>
      </c>
      <c r="AN210" s="224"/>
      <c r="AO210" s="314"/>
      <c r="AP210" s="315"/>
      <c r="AQ210" s="315"/>
      <c r="AR210" s="249" t="str">
        <f t="shared" ca="1" si="372"/>
        <v>27</v>
      </c>
      <c r="AS210" s="3" t="str">
        <f t="shared" ca="1" si="373"/>
        <v>271-Jan-19 to 30-Jun-19</v>
      </c>
      <c r="AT210" s="3" t="str">
        <f t="shared" ca="1" si="374"/>
        <v>271-Jul-19 to 31-Dec-19</v>
      </c>
      <c r="AU210" s="3" t="str">
        <f t="shared" ca="1" si="375"/>
        <v>271-Jan-20 to 30-Jun-20</v>
      </c>
      <c r="AV210" s="3" t="str">
        <f t="shared" ca="1" si="376"/>
        <v>271-Jul-20 to 31-Dec-20</v>
      </c>
      <c r="AW210" s="3" t="str">
        <f t="shared" ca="1" si="377"/>
        <v>271-Jan-21 to 30-Jun-21</v>
      </c>
      <c r="AX210" s="9" t="str">
        <f t="shared" si="378"/>
        <v xml:space="preserve">27 to </v>
      </c>
      <c r="AY210" s="9" t="str">
        <f t="shared" si="379"/>
        <v xml:space="preserve">27 to </v>
      </c>
      <c r="AZ210" s="9"/>
      <c r="BA210" s="9"/>
    </row>
    <row r="211" spans="1:53" s="229" customFormat="1" ht="60" customHeight="1" x14ac:dyDescent="0.25">
      <c r="A211" s="301">
        <v>28</v>
      </c>
      <c r="B211" s="319" t="str">
        <f>IFERROR(IF(INDEX('WPTM - Section F'!B$8:B$89,MATCH('Print View'!$A211,'WPTM - Section F'!$A$8:$A$89,0))&lt;&gt;0,INDEX('WPTM - Section F'!B$8:B$89,MATCH('Print View'!$A211,'WPTM - Section F'!$A$8:$A$89,0)),""),"")</f>
        <v/>
      </c>
      <c r="C211" s="319" t="str">
        <f>IFERROR(IF(INDEX('WPTM - Section F'!C$8:C$89,MATCH('Print View'!$A211,'WPTM - Section F'!$A$8:$A$89,0))&lt;&gt;0,INDEX('WPTM - Section F'!C$8:C$89,MATCH('Print View'!$A211,'WPTM - Section F'!$A$8:$A$89,0)),""),"")</f>
        <v/>
      </c>
      <c r="D211" s="319" t="str">
        <f>IFERROR(IF(INDEX('WPTM - Section F'!D$8:D$89,MATCH('Print View'!$A211,'WPTM - Section F'!$A$8:$A$89,0))&lt;&gt;0,INDEX('WPTM - Section F'!D$8:D$89,MATCH('Print View'!$A211,'WPTM - Section F'!$A$8:$A$89,0)),""),"")</f>
        <v/>
      </c>
      <c r="E211" s="319" t="str">
        <f>IFERROR(IF(INDEX('WPTM - Section F'!E$8:E$89,MATCH('Print View'!$A211,'WPTM - Section F'!$A$8:$A$89,0))&lt;&gt;0,INDEX('WPTM - Section F'!E$8:E$89,MATCH('Print View'!$A211,'WPTM - Section F'!$A$8:$A$89,0)),""),"")</f>
        <v/>
      </c>
      <c r="F211" s="319" t="str">
        <f>IFERROR(IF(INDEX('WPTM - Section F'!N$8:N$89,MATCH('Print View'!$A211,'WPTM - Section F'!$A$8:$A$89,0))&lt;&gt;0,INDEX('WPTM - Section F'!N$8:N$89,MATCH('Print View'!$A211,'WPTM - Section F'!$A$8:$A$89,0)),""),"")</f>
        <v/>
      </c>
      <c r="G211" s="595" t="str">
        <f ca="1">IFERROR(IF(INDEX('WPTM - Section F'!D$93:D$574,MATCH('Print View'!$AR211,'WPTM - Section F'!L$93:L$574,0))&lt;&gt;0,INDEX('WPTM - Section F'!D$93:D$574,MATCH('Print View'!$AR211,'WPTM - Section F'!L$93:L$574,0)),""),"")</f>
        <v/>
      </c>
      <c r="H211" s="596"/>
      <c r="I211" s="595" t="str">
        <f ca="1">IFERROR(IF(INDEX('WPTM - Section F'!E$93:E$574,MATCH('Print View'!$AR211,'WPTM - Section F'!L$93:L$574,0))&lt;&gt;0,INDEX('WPTM - Section F'!E$93:E$574,MATCH('Print View'!$AR211,'WPTM - Section F'!L$93:L$574,0)),""),"")</f>
        <v/>
      </c>
      <c r="J211" s="596"/>
      <c r="K211" s="595" t="str">
        <f ca="1">IFERROR(IF(INDEX('WPTM - Section F'!D$93:D$574,MATCH('Print View'!$AS211,'WPTM - Section F'!L$93:L$574,0))&lt;&gt;0,INDEX('WPTM - Section F'!D$93:D$574,MATCH('Print View'!$AS211,'WPTM - Section F'!L$93:L$574,0)),""),"")</f>
        <v/>
      </c>
      <c r="L211" s="596"/>
      <c r="M211" s="595" t="str">
        <f ca="1">IFERROR(IF(INDEX('WPTM - Section F'!E$93:E$574,MATCH('Print View'!$AS211,'WPTM - Section F'!L$93:L$574,0))&lt;&gt;0,INDEX('WPTM - Section F'!E$93:E$574,MATCH('Print View'!$AS211,'WPTM - Section F'!L$93:L$574,0)),""),"")</f>
        <v/>
      </c>
      <c r="N211" s="596"/>
      <c r="O211" s="595" t="str">
        <f ca="1">IFERROR(IF(INDEX('WPTM - Section F'!D$93:D$574,MATCH('Print View'!$AT211,'WPTM - Section F'!L$93:L$574,0))&lt;&gt;0,INDEX('WPTM - Section F'!D$93:D$574,MATCH('Print View'!$AT211,'WPTM - Section F'!L$93:L$574,0)),""),"")</f>
        <v/>
      </c>
      <c r="P211" s="596"/>
      <c r="Q211" s="595" t="str">
        <f ca="1">IFERROR(IF(INDEX('WPTM - Section F'!E$93:E$574,MATCH('Print View'!$AT211,'WPTM - Section F'!L$93:L$574,0))&lt;&gt;0,INDEX('WPTM - Section F'!E$93:E$574,MATCH('Print View'!$AT211,'WPTM - Section F'!L$93:L$574,0)),""),"")</f>
        <v/>
      </c>
      <c r="R211" s="596"/>
      <c r="S211" s="595" t="str">
        <f ca="1">IFERROR(IF(INDEX('WPTM - Section F'!D$93:D$574,MATCH('Print View'!$AU211,'WPTM - Section F'!L$93:L$574,0))&lt;&gt;0,INDEX('WPTM - Section F'!D$93:D$574,MATCH('Print View'!$AU211,'WPTM - Section F'!L$93:L$574,0)),""),"")</f>
        <v/>
      </c>
      <c r="T211" s="596"/>
      <c r="U211" s="595" t="str">
        <f ca="1">IFERROR(IF(INDEX('WPTM - Section F'!E$93:E$574,MATCH('Print View'!$AU211,'WPTM - Section F'!L$93:L$574,0))&lt;&gt;0,INDEX('WPTM - Section F'!E$93:E$574,MATCH('Print View'!$AU211,'WPTM - Section F'!L$93:L$574,0)),""),"")</f>
        <v/>
      </c>
      <c r="V211" s="596"/>
      <c r="W211" s="595" t="str">
        <f ca="1">IFERROR(IF(INDEX('WPTM - Section F'!D$93:D$574,MATCH('Print View'!$AV211,'WPTM - Section F'!L$93:L$574,0))&lt;&gt;0,INDEX('WPTM - Section F'!D$93:D$574,MATCH('Print View'!$AV211,'WPTM - Section F'!L$93:L$574,0)),""),"")</f>
        <v/>
      </c>
      <c r="X211" s="596"/>
      <c r="Y211" s="595" t="str">
        <f ca="1">IFERROR(IF(INDEX('WPTM - Section F'!E$93:E$574,MATCH('Print View'!$AV211,'WPTM - Section F'!L$93:L$574,0))&lt;&gt;0,INDEX('WPTM - Section F'!E$93:E$574,MATCH('Print View'!$AV211,'WPTM - Section F'!L$93:L$574,0)),""),"")</f>
        <v/>
      </c>
      <c r="Z211" s="596"/>
      <c r="AA211" s="595" t="str">
        <f ca="1">IFERROR(IF(INDEX('WPTM - Section F'!D$93:D$574,MATCH('Print View'!$AW211,'WPTM - Section F'!L$93:L$574,0))&lt;&gt;0,INDEX('WPTM - Section F'!D$93:D$574,MATCH('Print View'!$AW211,'WPTM - Section F'!L$93:L$574,0)),""),"")</f>
        <v/>
      </c>
      <c r="AB211" s="596"/>
      <c r="AC211" s="595" t="str">
        <f ca="1">IFERROR(IF(INDEX('WPTM - Section F'!E$93:E$574,MATCH('Print View'!$AW211,'WPTM - Section F'!L$93:L$574,0))&lt;&gt;0,INDEX('WPTM - Section F'!E$93:E$574,MATCH('Print View'!$AW211,'WPTM - Section F'!L$93:L$574,0)),""),"")</f>
        <v/>
      </c>
      <c r="AD211" s="596"/>
      <c r="AE211" s="595" t="str">
        <f ca="1">IFERROR(IF(INDEX('WPTM - Section F'!D$93:D$574,MATCH('Print View'!$AX211,'WPTM - Section F'!L$93:L$574,0))&lt;&gt;0,INDEX('WPTM - Section F'!D$93:D$574,MATCH('Print View'!$AX211,'WPTM - Section F'!L$93:L$574,0)),""),"")</f>
        <v/>
      </c>
      <c r="AF211" s="596"/>
      <c r="AG211" s="595" t="str">
        <f ca="1">IFERROR(IF(INDEX('WPTM - Section F'!E$93:E$574,MATCH('Print View'!$AX211,'WPTM - Section F'!L$93:L$574,0))&lt;&gt;0,INDEX('WPTM - Section F'!E$93:E$574,MATCH('Print View'!$AX211,'WPTM - Section F'!L$93:L$574,0)),""),"")</f>
        <v/>
      </c>
      <c r="AH211" s="596"/>
      <c r="AI211" s="595" t="str">
        <f ca="1">IFERROR(IF(INDEX('WPTM - Section F'!D$93:D$574,MATCH('Print View'!$AY211,'WPTM - Section F'!L$93:L$574,0))&lt;&gt;0,INDEX('WPTM - Section F'!D$93:D$574,MATCH('Print View'!$AY211,'WPTM - Section F'!L$93:L$574,0)),""),"")</f>
        <v/>
      </c>
      <c r="AJ211" s="596"/>
      <c r="AK211" s="595" t="str">
        <f ca="1">IFERROR(IF(INDEX('WPTM - Section F'!E$93:E$574,MATCH('Print View'!$AY211,'WPTM - Section F'!L$93:L$574,0))&lt;&gt;0,INDEX('WPTM - Section F'!E$93:E$574,MATCH('Print View'!$AY211,'WPTM - Section F'!L$93:L$574,0)),""),"")</f>
        <v/>
      </c>
      <c r="AL211" s="596"/>
      <c r="AM211" s="320" t="str">
        <f>IFERROR(IF(INDEX('WPTM - Section F'!O$8:O$89,MATCH('Print View'!$A211,'WPTM - Section F'!D$8:D$89,0))&lt;&gt;0,INDEX('WPTM - Section F'!O$8:O$89,MATCH('Print View'!$A211,'WPTM - Section F'!D$8:D$89,0)),""),"")</f>
        <v/>
      </c>
      <c r="AN211" s="224"/>
      <c r="AO211" s="314"/>
      <c r="AP211" s="315"/>
      <c r="AQ211" s="315"/>
      <c r="AR211" s="249" t="str">
        <f t="shared" ca="1" si="372"/>
        <v>28</v>
      </c>
      <c r="AS211" s="3" t="str">
        <f t="shared" ca="1" si="373"/>
        <v>281-Jan-19 to 30-Jun-19</v>
      </c>
      <c r="AT211" s="3" t="str">
        <f t="shared" ca="1" si="374"/>
        <v>281-Jul-19 to 31-Dec-19</v>
      </c>
      <c r="AU211" s="3" t="str">
        <f t="shared" ca="1" si="375"/>
        <v>281-Jan-20 to 30-Jun-20</v>
      </c>
      <c r="AV211" s="3" t="str">
        <f t="shared" ca="1" si="376"/>
        <v>281-Jul-20 to 31-Dec-20</v>
      </c>
      <c r="AW211" s="3" t="str">
        <f t="shared" ca="1" si="377"/>
        <v>281-Jan-21 to 30-Jun-21</v>
      </c>
      <c r="AX211" s="9" t="str">
        <f t="shared" si="378"/>
        <v xml:space="preserve">28 to </v>
      </c>
      <c r="AY211" s="9" t="str">
        <f t="shared" si="379"/>
        <v xml:space="preserve">28 to </v>
      </c>
      <c r="AZ211" s="9"/>
      <c r="BA211" s="9"/>
    </row>
    <row r="212" spans="1:53" s="229" customFormat="1" ht="60" customHeight="1" x14ac:dyDescent="0.25">
      <c r="A212" s="301">
        <v>29</v>
      </c>
      <c r="B212" s="319" t="str">
        <f>IFERROR(IF(INDEX('WPTM - Section F'!B$8:B$89,MATCH('Print View'!$A212,'WPTM - Section F'!$A$8:$A$89,0))&lt;&gt;0,INDEX('WPTM - Section F'!B$8:B$89,MATCH('Print View'!$A212,'WPTM - Section F'!$A$8:$A$89,0)),""),"")</f>
        <v/>
      </c>
      <c r="C212" s="319" t="str">
        <f>IFERROR(IF(INDEX('WPTM - Section F'!C$8:C$89,MATCH('Print View'!$A212,'WPTM - Section F'!$A$8:$A$89,0))&lt;&gt;0,INDEX('WPTM - Section F'!C$8:C$89,MATCH('Print View'!$A212,'WPTM - Section F'!$A$8:$A$89,0)),""),"")</f>
        <v/>
      </c>
      <c r="D212" s="319" t="str">
        <f>IFERROR(IF(INDEX('WPTM - Section F'!D$8:D$89,MATCH('Print View'!$A212,'WPTM - Section F'!$A$8:$A$89,0))&lt;&gt;0,INDEX('WPTM - Section F'!D$8:D$89,MATCH('Print View'!$A212,'WPTM - Section F'!$A$8:$A$89,0)),""),"")</f>
        <v/>
      </c>
      <c r="E212" s="319" t="str">
        <f>IFERROR(IF(INDEX('WPTM - Section F'!E$8:E$89,MATCH('Print View'!$A212,'WPTM - Section F'!$A$8:$A$89,0))&lt;&gt;0,INDEX('WPTM - Section F'!E$8:E$89,MATCH('Print View'!$A212,'WPTM - Section F'!$A$8:$A$89,0)),""),"")</f>
        <v/>
      </c>
      <c r="F212" s="319" t="str">
        <f>IFERROR(IF(INDEX('WPTM - Section F'!N$8:N$89,MATCH('Print View'!$A212,'WPTM - Section F'!$A$8:$A$89,0))&lt;&gt;0,INDEX('WPTM - Section F'!N$8:N$89,MATCH('Print View'!$A212,'WPTM - Section F'!$A$8:$A$89,0)),""),"")</f>
        <v/>
      </c>
      <c r="G212" s="595" t="str">
        <f ca="1">IFERROR(IF(INDEX('WPTM - Section F'!D$93:D$574,MATCH('Print View'!$AR212,'WPTM - Section F'!L$93:L$574,0))&lt;&gt;0,INDEX('WPTM - Section F'!D$93:D$574,MATCH('Print View'!$AR212,'WPTM - Section F'!L$93:L$574,0)),""),"")</f>
        <v/>
      </c>
      <c r="H212" s="596"/>
      <c r="I212" s="595" t="str">
        <f ca="1">IFERROR(IF(INDEX('WPTM - Section F'!E$93:E$574,MATCH('Print View'!$AR212,'WPTM - Section F'!L$93:L$574,0))&lt;&gt;0,INDEX('WPTM - Section F'!E$93:E$574,MATCH('Print View'!$AR212,'WPTM - Section F'!L$93:L$574,0)),""),"")</f>
        <v/>
      </c>
      <c r="J212" s="596"/>
      <c r="K212" s="595" t="str">
        <f ca="1">IFERROR(IF(INDEX('WPTM - Section F'!D$93:D$574,MATCH('Print View'!$AS212,'WPTM - Section F'!L$93:L$574,0))&lt;&gt;0,INDEX('WPTM - Section F'!D$93:D$574,MATCH('Print View'!$AS212,'WPTM - Section F'!L$93:L$574,0)),""),"")</f>
        <v/>
      </c>
      <c r="L212" s="596"/>
      <c r="M212" s="595" t="str">
        <f ca="1">IFERROR(IF(INDEX('WPTM - Section F'!E$93:E$574,MATCH('Print View'!$AS212,'WPTM - Section F'!L$93:L$574,0))&lt;&gt;0,INDEX('WPTM - Section F'!E$93:E$574,MATCH('Print View'!$AS212,'WPTM - Section F'!L$93:L$574,0)),""),"")</f>
        <v/>
      </c>
      <c r="N212" s="596"/>
      <c r="O212" s="595" t="str">
        <f ca="1">IFERROR(IF(INDEX('WPTM - Section F'!D$93:D$574,MATCH('Print View'!$AT212,'WPTM - Section F'!L$93:L$574,0))&lt;&gt;0,INDEX('WPTM - Section F'!D$93:D$574,MATCH('Print View'!$AT212,'WPTM - Section F'!L$93:L$574,0)),""),"")</f>
        <v/>
      </c>
      <c r="P212" s="596"/>
      <c r="Q212" s="595" t="str">
        <f ca="1">IFERROR(IF(INDEX('WPTM - Section F'!E$93:E$574,MATCH('Print View'!$AT212,'WPTM - Section F'!L$93:L$574,0))&lt;&gt;0,INDEX('WPTM - Section F'!E$93:E$574,MATCH('Print View'!$AT212,'WPTM - Section F'!L$93:L$574,0)),""),"")</f>
        <v/>
      </c>
      <c r="R212" s="596"/>
      <c r="S212" s="595" t="str">
        <f ca="1">IFERROR(IF(INDEX('WPTM - Section F'!D$93:D$574,MATCH('Print View'!$AU212,'WPTM - Section F'!L$93:L$574,0))&lt;&gt;0,INDEX('WPTM - Section F'!D$93:D$574,MATCH('Print View'!$AU212,'WPTM - Section F'!L$93:L$574,0)),""),"")</f>
        <v/>
      </c>
      <c r="T212" s="596"/>
      <c r="U212" s="595" t="str">
        <f ca="1">IFERROR(IF(INDEX('WPTM - Section F'!E$93:E$574,MATCH('Print View'!$AU212,'WPTM - Section F'!L$93:L$574,0))&lt;&gt;0,INDEX('WPTM - Section F'!E$93:E$574,MATCH('Print View'!$AU212,'WPTM - Section F'!L$93:L$574,0)),""),"")</f>
        <v/>
      </c>
      <c r="V212" s="596"/>
      <c r="W212" s="595" t="str">
        <f ca="1">IFERROR(IF(INDEX('WPTM - Section F'!D$93:D$574,MATCH('Print View'!$AV212,'WPTM - Section F'!L$93:L$574,0))&lt;&gt;0,INDEX('WPTM - Section F'!D$93:D$574,MATCH('Print View'!$AV212,'WPTM - Section F'!L$93:L$574,0)),""),"")</f>
        <v/>
      </c>
      <c r="X212" s="596"/>
      <c r="Y212" s="595" t="str">
        <f ca="1">IFERROR(IF(INDEX('WPTM - Section F'!E$93:E$574,MATCH('Print View'!$AV212,'WPTM - Section F'!L$93:L$574,0))&lt;&gt;0,INDEX('WPTM - Section F'!E$93:E$574,MATCH('Print View'!$AV212,'WPTM - Section F'!L$93:L$574,0)),""),"")</f>
        <v/>
      </c>
      <c r="Z212" s="596"/>
      <c r="AA212" s="595" t="str">
        <f ca="1">IFERROR(IF(INDEX('WPTM - Section F'!D$93:D$574,MATCH('Print View'!$AW212,'WPTM - Section F'!L$93:L$574,0))&lt;&gt;0,INDEX('WPTM - Section F'!D$93:D$574,MATCH('Print View'!$AW212,'WPTM - Section F'!L$93:L$574,0)),""),"")</f>
        <v/>
      </c>
      <c r="AB212" s="596"/>
      <c r="AC212" s="595" t="str">
        <f ca="1">IFERROR(IF(INDEX('WPTM - Section F'!E$93:E$574,MATCH('Print View'!$AW212,'WPTM - Section F'!L$93:L$574,0))&lt;&gt;0,INDEX('WPTM - Section F'!E$93:E$574,MATCH('Print View'!$AW212,'WPTM - Section F'!L$93:L$574,0)),""),"")</f>
        <v/>
      </c>
      <c r="AD212" s="596"/>
      <c r="AE212" s="595" t="str">
        <f ca="1">IFERROR(IF(INDEX('WPTM - Section F'!D$93:D$574,MATCH('Print View'!$AX212,'WPTM - Section F'!L$93:L$574,0))&lt;&gt;0,INDEX('WPTM - Section F'!D$93:D$574,MATCH('Print View'!$AX212,'WPTM - Section F'!L$93:L$574,0)),""),"")</f>
        <v/>
      </c>
      <c r="AF212" s="596"/>
      <c r="AG212" s="595" t="str">
        <f ca="1">IFERROR(IF(INDEX('WPTM - Section F'!E$93:E$574,MATCH('Print View'!$AX212,'WPTM - Section F'!L$93:L$574,0))&lt;&gt;0,INDEX('WPTM - Section F'!E$93:E$574,MATCH('Print View'!$AX212,'WPTM - Section F'!L$93:L$574,0)),""),"")</f>
        <v/>
      </c>
      <c r="AH212" s="596"/>
      <c r="AI212" s="595" t="str">
        <f ca="1">IFERROR(IF(INDEX('WPTM - Section F'!D$93:D$574,MATCH('Print View'!$AY212,'WPTM - Section F'!L$93:L$574,0))&lt;&gt;0,INDEX('WPTM - Section F'!D$93:D$574,MATCH('Print View'!$AY212,'WPTM - Section F'!L$93:L$574,0)),""),"")</f>
        <v/>
      </c>
      <c r="AJ212" s="596"/>
      <c r="AK212" s="595" t="str">
        <f ca="1">IFERROR(IF(INDEX('WPTM - Section F'!E$93:E$574,MATCH('Print View'!$AY212,'WPTM - Section F'!L$93:L$574,0))&lt;&gt;0,INDEX('WPTM - Section F'!E$93:E$574,MATCH('Print View'!$AY212,'WPTM - Section F'!L$93:L$574,0)),""),"")</f>
        <v/>
      </c>
      <c r="AL212" s="596"/>
      <c r="AM212" s="320" t="str">
        <f>IFERROR(IF(INDEX('WPTM - Section F'!O$8:O$89,MATCH('Print View'!$A212,'WPTM - Section F'!D$8:D$89,0))&lt;&gt;0,INDEX('WPTM - Section F'!O$8:O$89,MATCH('Print View'!$A212,'WPTM - Section F'!D$8:D$89,0)),""),"")</f>
        <v/>
      </c>
      <c r="AN212" s="224"/>
      <c r="AO212" s="314"/>
      <c r="AP212" s="315"/>
      <c r="AQ212" s="315"/>
      <c r="AR212" s="249" t="str">
        <f t="shared" ca="1" si="372"/>
        <v>29</v>
      </c>
      <c r="AS212" s="3" t="str">
        <f t="shared" ca="1" si="373"/>
        <v>291-Jan-19 to 30-Jun-19</v>
      </c>
      <c r="AT212" s="3" t="str">
        <f t="shared" ca="1" si="374"/>
        <v>291-Jul-19 to 31-Dec-19</v>
      </c>
      <c r="AU212" s="3" t="str">
        <f t="shared" ca="1" si="375"/>
        <v>291-Jan-20 to 30-Jun-20</v>
      </c>
      <c r="AV212" s="3" t="str">
        <f t="shared" ca="1" si="376"/>
        <v>291-Jul-20 to 31-Dec-20</v>
      </c>
      <c r="AW212" s="3" t="str">
        <f t="shared" ca="1" si="377"/>
        <v>291-Jan-21 to 30-Jun-21</v>
      </c>
      <c r="AX212" s="9" t="str">
        <f t="shared" si="378"/>
        <v xml:space="preserve">29 to </v>
      </c>
      <c r="AY212" s="9" t="str">
        <f t="shared" si="379"/>
        <v xml:space="preserve">29 to </v>
      </c>
      <c r="AZ212" s="9"/>
      <c r="BA212" s="9"/>
    </row>
    <row r="213" spans="1:53" s="229" customFormat="1" ht="60" customHeight="1" x14ac:dyDescent="0.25">
      <c r="A213" s="301">
        <v>30</v>
      </c>
      <c r="B213" s="319" t="str">
        <f>IFERROR(IF(INDEX('WPTM - Section F'!B$8:B$89,MATCH('Print View'!$A213,'WPTM - Section F'!$A$8:$A$89,0))&lt;&gt;0,INDEX('WPTM - Section F'!B$8:B$89,MATCH('Print View'!$A213,'WPTM - Section F'!$A$8:$A$89,0)),""),"")</f>
        <v/>
      </c>
      <c r="C213" s="319" t="str">
        <f>IFERROR(IF(INDEX('WPTM - Section F'!C$8:C$89,MATCH('Print View'!$A213,'WPTM - Section F'!$A$8:$A$89,0))&lt;&gt;0,INDEX('WPTM - Section F'!C$8:C$89,MATCH('Print View'!$A213,'WPTM - Section F'!$A$8:$A$89,0)),""),"")</f>
        <v/>
      </c>
      <c r="D213" s="319" t="str">
        <f>IFERROR(IF(INDEX('WPTM - Section F'!D$8:D$89,MATCH('Print View'!$A213,'WPTM - Section F'!$A$8:$A$89,0))&lt;&gt;0,INDEX('WPTM - Section F'!D$8:D$89,MATCH('Print View'!$A213,'WPTM - Section F'!$A$8:$A$89,0)),""),"")</f>
        <v/>
      </c>
      <c r="E213" s="319" t="str">
        <f>IFERROR(IF(INDEX('WPTM - Section F'!E$8:E$89,MATCH('Print View'!$A213,'WPTM - Section F'!$A$8:$A$89,0))&lt;&gt;0,INDEX('WPTM - Section F'!E$8:E$89,MATCH('Print View'!$A213,'WPTM - Section F'!$A$8:$A$89,0)),""),"")</f>
        <v/>
      </c>
      <c r="F213" s="319" t="str">
        <f>IFERROR(IF(INDEX('WPTM - Section F'!N$8:N$89,MATCH('Print View'!$A213,'WPTM - Section F'!$A$8:$A$89,0))&lt;&gt;0,INDEX('WPTM - Section F'!N$8:N$89,MATCH('Print View'!$A213,'WPTM - Section F'!$A$8:$A$89,0)),""),"")</f>
        <v/>
      </c>
      <c r="G213" s="595" t="str">
        <f ca="1">IFERROR(IF(INDEX('WPTM - Section F'!D$93:D$574,MATCH('Print View'!$AR213,'WPTM - Section F'!L$93:L$574,0))&lt;&gt;0,INDEX('WPTM - Section F'!D$93:D$574,MATCH('Print View'!$AR213,'WPTM - Section F'!L$93:L$574,0)),""),"")</f>
        <v/>
      </c>
      <c r="H213" s="596"/>
      <c r="I213" s="595" t="str">
        <f ca="1">IFERROR(IF(INDEX('WPTM - Section F'!E$93:E$574,MATCH('Print View'!$AR213,'WPTM - Section F'!L$93:L$574,0))&lt;&gt;0,INDEX('WPTM - Section F'!E$93:E$574,MATCH('Print View'!$AR213,'WPTM - Section F'!L$93:L$574,0)),""),"")</f>
        <v/>
      </c>
      <c r="J213" s="596"/>
      <c r="K213" s="595" t="str">
        <f ca="1">IFERROR(IF(INDEX('WPTM - Section F'!D$93:D$574,MATCH('Print View'!$AS213,'WPTM - Section F'!L$93:L$574,0))&lt;&gt;0,INDEX('WPTM - Section F'!D$93:D$574,MATCH('Print View'!$AS213,'WPTM - Section F'!L$93:L$574,0)),""),"")</f>
        <v/>
      </c>
      <c r="L213" s="596"/>
      <c r="M213" s="595" t="str">
        <f ca="1">IFERROR(IF(INDEX('WPTM - Section F'!E$93:E$574,MATCH('Print View'!$AS213,'WPTM - Section F'!L$93:L$574,0))&lt;&gt;0,INDEX('WPTM - Section F'!E$93:E$574,MATCH('Print View'!$AS213,'WPTM - Section F'!L$93:L$574,0)),""),"")</f>
        <v/>
      </c>
      <c r="N213" s="596"/>
      <c r="O213" s="595" t="str">
        <f ca="1">IFERROR(IF(INDEX('WPTM - Section F'!D$93:D$574,MATCH('Print View'!$AT213,'WPTM - Section F'!L$93:L$574,0))&lt;&gt;0,INDEX('WPTM - Section F'!D$93:D$574,MATCH('Print View'!$AT213,'WPTM - Section F'!L$93:L$574,0)),""),"")</f>
        <v/>
      </c>
      <c r="P213" s="596"/>
      <c r="Q213" s="595" t="str">
        <f ca="1">IFERROR(IF(INDEX('WPTM - Section F'!E$93:E$574,MATCH('Print View'!$AT213,'WPTM - Section F'!L$93:L$574,0))&lt;&gt;0,INDEX('WPTM - Section F'!E$93:E$574,MATCH('Print View'!$AT213,'WPTM - Section F'!L$93:L$574,0)),""),"")</f>
        <v/>
      </c>
      <c r="R213" s="596"/>
      <c r="S213" s="595" t="str">
        <f ca="1">IFERROR(IF(INDEX('WPTM - Section F'!D$93:D$574,MATCH('Print View'!$AU213,'WPTM - Section F'!L$93:L$574,0))&lt;&gt;0,INDEX('WPTM - Section F'!D$93:D$574,MATCH('Print View'!$AU213,'WPTM - Section F'!L$93:L$574,0)),""),"")</f>
        <v/>
      </c>
      <c r="T213" s="596"/>
      <c r="U213" s="595" t="str">
        <f ca="1">IFERROR(IF(INDEX('WPTM - Section F'!E$93:E$574,MATCH('Print View'!$AU213,'WPTM - Section F'!L$93:L$574,0))&lt;&gt;0,INDEX('WPTM - Section F'!E$93:E$574,MATCH('Print View'!$AU213,'WPTM - Section F'!L$93:L$574,0)),""),"")</f>
        <v/>
      </c>
      <c r="V213" s="596"/>
      <c r="W213" s="595" t="str">
        <f ca="1">IFERROR(IF(INDEX('WPTM - Section F'!D$93:D$574,MATCH('Print View'!$AV213,'WPTM - Section F'!L$93:L$574,0))&lt;&gt;0,INDEX('WPTM - Section F'!D$93:D$574,MATCH('Print View'!$AV213,'WPTM - Section F'!L$93:L$574,0)),""),"")</f>
        <v/>
      </c>
      <c r="X213" s="596"/>
      <c r="Y213" s="595" t="str">
        <f ca="1">IFERROR(IF(INDEX('WPTM - Section F'!E$93:E$574,MATCH('Print View'!$AV213,'WPTM - Section F'!L$93:L$574,0))&lt;&gt;0,INDEX('WPTM - Section F'!E$93:E$574,MATCH('Print View'!$AV213,'WPTM - Section F'!L$93:L$574,0)),""),"")</f>
        <v/>
      </c>
      <c r="Z213" s="596"/>
      <c r="AA213" s="595" t="str">
        <f ca="1">IFERROR(IF(INDEX('WPTM - Section F'!D$93:D$574,MATCH('Print View'!$AW213,'WPTM - Section F'!L$93:L$574,0))&lt;&gt;0,INDEX('WPTM - Section F'!D$93:D$574,MATCH('Print View'!$AW213,'WPTM - Section F'!L$93:L$574,0)),""),"")</f>
        <v/>
      </c>
      <c r="AB213" s="596"/>
      <c r="AC213" s="595" t="str">
        <f ca="1">IFERROR(IF(INDEX('WPTM - Section F'!E$93:E$574,MATCH('Print View'!$AW213,'WPTM - Section F'!L$93:L$574,0))&lt;&gt;0,INDEX('WPTM - Section F'!E$93:E$574,MATCH('Print View'!$AW213,'WPTM - Section F'!L$93:L$574,0)),""),"")</f>
        <v/>
      </c>
      <c r="AD213" s="596"/>
      <c r="AE213" s="595" t="str">
        <f ca="1">IFERROR(IF(INDEX('WPTM - Section F'!D$93:D$574,MATCH('Print View'!$AX213,'WPTM - Section F'!L$93:L$574,0))&lt;&gt;0,INDEX('WPTM - Section F'!D$93:D$574,MATCH('Print View'!$AX213,'WPTM - Section F'!L$93:L$574,0)),""),"")</f>
        <v/>
      </c>
      <c r="AF213" s="596"/>
      <c r="AG213" s="595" t="str">
        <f ca="1">IFERROR(IF(INDEX('WPTM - Section F'!E$93:E$574,MATCH('Print View'!$AX213,'WPTM - Section F'!L$93:L$574,0))&lt;&gt;0,INDEX('WPTM - Section F'!E$93:E$574,MATCH('Print View'!$AX213,'WPTM - Section F'!L$93:L$574,0)),""),"")</f>
        <v/>
      </c>
      <c r="AH213" s="596"/>
      <c r="AI213" s="595" t="str">
        <f ca="1">IFERROR(IF(INDEX('WPTM - Section F'!D$93:D$574,MATCH('Print View'!$AY213,'WPTM - Section F'!L$93:L$574,0))&lt;&gt;0,INDEX('WPTM - Section F'!D$93:D$574,MATCH('Print View'!$AY213,'WPTM - Section F'!L$93:L$574,0)),""),"")</f>
        <v/>
      </c>
      <c r="AJ213" s="596"/>
      <c r="AK213" s="595" t="str">
        <f ca="1">IFERROR(IF(INDEX('WPTM - Section F'!E$93:E$574,MATCH('Print View'!$AY213,'WPTM - Section F'!L$93:L$574,0))&lt;&gt;0,INDEX('WPTM - Section F'!E$93:E$574,MATCH('Print View'!$AY213,'WPTM - Section F'!L$93:L$574,0)),""),"")</f>
        <v/>
      </c>
      <c r="AL213" s="596"/>
      <c r="AM213" s="320" t="str">
        <f>IFERROR(IF(INDEX('WPTM - Section F'!O$8:O$89,MATCH('Print View'!$A213,'WPTM - Section F'!D$8:D$89,0))&lt;&gt;0,INDEX('WPTM - Section F'!O$8:O$89,MATCH('Print View'!$A213,'WPTM - Section F'!D$8:D$89,0)),""),"")</f>
        <v/>
      </c>
      <c r="AN213" s="224"/>
      <c r="AO213" s="314"/>
      <c r="AP213" s="315"/>
      <c r="AQ213" s="315"/>
      <c r="AR213" s="249" t="str">
        <f t="shared" ca="1" si="372"/>
        <v>30</v>
      </c>
      <c r="AS213" s="3" t="str">
        <f t="shared" ca="1" si="373"/>
        <v>301-Jan-19 to 30-Jun-19</v>
      </c>
      <c r="AT213" s="3" t="str">
        <f t="shared" ca="1" si="374"/>
        <v>301-Jul-19 to 31-Dec-19</v>
      </c>
      <c r="AU213" s="3" t="str">
        <f t="shared" ca="1" si="375"/>
        <v>301-Jan-20 to 30-Jun-20</v>
      </c>
      <c r="AV213" s="3" t="str">
        <f t="shared" ca="1" si="376"/>
        <v>301-Jul-20 to 31-Dec-20</v>
      </c>
      <c r="AW213" s="3" t="str">
        <f t="shared" ca="1" si="377"/>
        <v>301-Jan-21 to 30-Jun-21</v>
      </c>
      <c r="AX213" s="9" t="str">
        <f t="shared" si="378"/>
        <v xml:space="preserve">30 to </v>
      </c>
      <c r="AY213" s="9" t="str">
        <f t="shared" si="379"/>
        <v xml:space="preserve">30 to </v>
      </c>
      <c r="AZ213" s="9"/>
      <c r="BA213" s="9"/>
    </row>
    <row r="214" spans="1:53" s="229" customFormat="1" ht="60" customHeight="1" x14ac:dyDescent="0.25">
      <c r="A214" s="301">
        <v>31</v>
      </c>
      <c r="B214" s="319" t="str">
        <f>IFERROR(IF(INDEX('WPTM - Section F'!B$8:B$89,MATCH('Print View'!$A214,'WPTM - Section F'!$A$8:$A$89,0))&lt;&gt;0,INDEX('WPTM - Section F'!B$8:B$89,MATCH('Print View'!$A214,'WPTM - Section F'!$A$8:$A$89,0)),""),"")</f>
        <v/>
      </c>
      <c r="C214" s="319" t="str">
        <f>IFERROR(IF(INDEX('WPTM - Section F'!C$8:C$89,MATCH('Print View'!$A214,'WPTM - Section F'!$A$8:$A$89,0))&lt;&gt;0,INDEX('WPTM - Section F'!C$8:C$89,MATCH('Print View'!$A214,'WPTM - Section F'!$A$8:$A$89,0)),""),"")</f>
        <v/>
      </c>
      <c r="D214" s="319" t="str">
        <f>IFERROR(IF(INDEX('WPTM - Section F'!D$8:D$89,MATCH('Print View'!$A214,'WPTM - Section F'!$A$8:$A$89,0))&lt;&gt;0,INDEX('WPTM - Section F'!D$8:D$89,MATCH('Print View'!$A214,'WPTM - Section F'!$A$8:$A$89,0)),""),"")</f>
        <v/>
      </c>
      <c r="E214" s="319" t="str">
        <f>IFERROR(IF(INDEX('WPTM - Section F'!E$8:E$89,MATCH('Print View'!$A214,'WPTM - Section F'!$A$8:$A$89,0))&lt;&gt;0,INDEX('WPTM - Section F'!E$8:E$89,MATCH('Print View'!$A214,'WPTM - Section F'!$A$8:$A$89,0)),""),"")</f>
        <v/>
      </c>
      <c r="F214" s="319" t="str">
        <f>IFERROR(IF(INDEX('WPTM - Section F'!N$8:N$89,MATCH('Print View'!$A214,'WPTM - Section F'!$A$8:$A$89,0))&lt;&gt;0,INDEX('WPTM - Section F'!N$8:N$89,MATCH('Print View'!$A214,'WPTM - Section F'!$A$8:$A$89,0)),""),"")</f>
        <v/>
      </c>
      <c r="G214" s="595" t="str">
        <f ca="1">IFERROR(IF(INDEX('WPTM - Section F'!D$93:D$574,MATCH('Print View'!$AR214,'WPTM - Section F'!L$93:L$574,0))&lt;&gt;0,INDEX('WPTM - Section F'!D$93:D$574,MATCH('Print View'!$AR214,'WPTM - Section F'!L$93:L$574,0)),""),"")</f>
        <v/>
      </c>
      <c r="H214" s="596"/>
      <c r="I214" s="595" t="str">
        <f ca="1">IFERROR(IF(INDEX('WPTM - Section F'!E$93:E$574,MATCH('Print View'!$AR214,'WPTM - Section F'!L$93:L$574,0))&lt;&gt;0,INDEX('WPTM - Section F'!E$93:E$574,MATCH('Print View'!$AR214,'WPTM - Section F'!L$93:L$574,0)),""),"")</f>
        <v/>
      </c>
      <c r="J214" s="596"/>
      <c r="K214" s="595" t="str">
        <f ca="1">IFERROR(IF(INDEX('WPTM - Section F'!D$93:D$574,MATCH('Print View'!$AS214,'WPTM - Section F'!L$93:L$574,0))&lt;&gt;0,INDEX('WPTM - Section F'!D$93:D$574,MATCH('Print View'!$AS214,'WPTM - Section F'!L$93:L$574,0)),""),"")</f>
        <v/>
      </c>
      <c r="L214" s="596"/>
      <c r="M214" s="595" t="str">
        <f ca="1">IFERROR(IF(INDEX('WPTM - Section F'!E$93:E$574,MATCH('Print View'!$AS214,'WPTM - Section F'!L$93:L$574,0))&lt;&gt;0,INDEX('WPTM - Section F'!E$93:E$574,MATCH('Print View'!$AS214,'WPTM - Section F'!L$93:L$574,0)),""),"")</f>
        <v/>
      </c>
      <c r="N214" s="596"/>
      <c r="O214" s="595" t="str">
        <f ca="1">IFERROR(IF(INDEX('WPTM - Section F'!D$93:D$574,MATCH('Print View'!$AT214,'WPTM - Section F'!L$93:L$574,0))&lt;&gt;0,INDEX('WPTM - Section F'!D$93:D$574,MATCH('Print View'!$AT214,'WPTM - Section F'!L$93:L$574,0)),""),"")</f>
        <v/>
      </c>
      <c r="P214" s="596"/>
      <c r="Q214" s="595" t="str">
        <f ca="1">IFERROR(IF(INDEX('WPTM - Section F'!E$93:E$574,MATCH('Print View'!$AT214,'WPTM - Section F'!L$93:L$574,0))&lt;&gt;0,INDEX('WPTM - Section F'!E$93:E$574,MATCH('Print View'!$AT214,'WPTM - Section F'!L$93:L$574,0)),""),"")</f>
        <v/>
      </c>
      <c r="R214" s="596"/>
      <c r="S214" s="595" t="str">
        <f ca="1">IFERROR(IF(INDEX('WPTM - Section F'!D$93:D$574,MATCH('Print View'!$AU214,'WPTM - Section F'!L$93:L$574,0))&lt;&gt;0,INDEX('WPTM - Section F'!D$93:D$574,MATCH('Print View'!$AU214,'WPTM - Section F'!L$93:L$574,0)),""),"")</f>
        <v/>
      </c>
      <c r="T214" s="596"/>
      <c r="U214" s="595" t="str">
        <f ca="1">IFERROR(IF(INDEX('WPTM - Section F'!E$93:E$574,MATCH('Print View'!$AU214,'WPTM - Section F'!L$93:L$574,0))&lt;&gt;0,INDEX('WPTM - Section F'!E$93:E$574,MATCH('Print View'!$AU214,'WPTM - Section F'!L$93:L$574,0)),""),"")</f>
        <v/>
      </c>
      <c r="V214" s="596"/>
      <c r="W214" s="595" t="str">
        <f ca="1">IFERROR(IF(INDEX('WPTM - Section F'!D$93:D$574,MATCH('Print View'!$AV214,'WPTM - Section F'!L$93:L$574,0))&lt;&gt;0,INDEX('WPTM - Section F'!D$93:D$574,MATCH('Print View'!$AV214,'WPTM - Section F'!L$93:L$574,0)),""),"")</f>
        <v/>
      </c>
      <c r="X214" s="596"/>
      <c r="Y214" s="595" t="str">
        <f ca="1">IFERROR(IF(INDEX('WPTM - Section F'!E$93:E$574,MATCH('Print View'!$AV214,'WPTM - Section F'!L$93:L$574,0))&lt;&gt;0,INDEX('WPTM - Section F'!E$93:E$574,MATCH('Print View'!$AV214,'WPTM - Section F'!L$93:L$574,0)),""),"")</f>
        <v/>
      </c>
      <c r="Z214" s="596"/>
      <c r="AA214" s="595" t="str">
        <f ca="1">IFERROR(IF(INDEX('WPTM - Section F'!D$93:D$574,MATCH('Print View'!$AW214,'WPTM - Section F'!L$93:L$574,0))&lt;&gt;0,INDEX('WPTM - Section F'!D$93:D$574,MATCH('Print View'!$AW214,'WPTM - Section F'!L$93:L$574,0)),""),"")</f>
        <v/>
      </c>
      <c r="AB214" s="596"/>
      <c r="AC214" s="595" t="str">
        <f ca="1">IFERROR(IF(INDEX('WPTM - Section F'!E$93:E$574,MATCH('Print View'!$AW214,'WPTM - Section F'!L$93:L$574,0))&lt;&gt;0,INDEX('WPTM - Section F'!E$93:E$574,MATCH('Print View'!$AW214,'WPTM - Section F'!L$93:L$574,0)),""),"")</f>
        <v/>
      </c>
      <c r="AD214" s="596"/>
      <c r="AE214" s="595" t="str">
        <f ca="1">IFERROR(IF(INDEX('WPTM - Section F'!D$93:D$574,MATCH('Print View'!$AX214,'WPTM - Section F'!L$93:L$574,0))&lt;&gt;0,INDEX('WPTM - Section F'!D$93:D$574,MATCH('Print View'!$AX214,'WPTM - Section F'!L$93:L$574,0)),""),"")</f>
        <v/>
      </c>
      <c r="AF214" s="596"/>
      <c r="AG214" s="595" t="str">
        <f ca="1">IFERROR(IF(INDEX('WPTM - Section F'!E$93:E$574,MATCH('Print View'!$AX214,'WPTM - Section F'!L$93:L$574,0))&lt;&gt;0,INDEX('WPTM - Section F'!E$93:E$574,MATCH('Print View'!$AX214,'WPTM - Section F'!L$93:L$574,0)),""),"")</f>
        <v/>
      </c>
      <c r="AH214" s="596"/>
      <c r="AI214" s="595" t="str">
        <f ca="1">IFERROR(IF(INDEX('WPTM - Section F'!D$93:D$574,MATCH('Print View'!$AY214,'WPTM - Section F'!L$93:L$574,0))&lt;&gt;0,INDEX('WPTM - Section F'!D$93:D$574,MATCH('Print View'!$AY214,'WPTM - Section F'!L$93:L$574,0)),""),"")</f>
        <v/>
      </c>
      <c r="AJ214" s="596"/>
      <c r="AK214" s="595" t="str">
        <f ca="1">IFERROR(IF(INDEX('WPTM - Section F'!E$93:E$574,MATCH('Print View'!$AY214,'WPTM - Section F'!L$93:L$574,0))&lt;&gt;0,INDEX('WPTM - Section F'!E$93:E$574,MATCH('Print View'!$AY214,'WPTM - Section F'!L$93:L$574,0)),""),"")</f>
        <v/>
      </c>
      <c r="AL214" s="596"/>
      <c r="AM214" s="320" t="str">
        <f>IFERROR(IF(INDEX('WPTM - Section F'!O$8:O$89,MATCH('Print View'!$A214,'WPTM - Section F'!D$8:D$89,0))&lt;&gt;0,INDEX('WPTM - Section F'!O$8:O$89,MATCH('Print View'!$A214,'WPTM - Section F'!D$8:D$89,0)),""),"")</f>
        <v/>
      </c>
      <c r="AN214" s="224"/>
      <c r="AO214" s="314"/>
      <c r="AP214" s="315"/>
      <c r="AQ214" s="315"/>
      <c r="AR214" s="249" t="str">
        <f t="shared" ca="1" si="372"/>
        <v>31</v>
      </c>
      <c r="AS214" s="3" t="str">
        <f t="shared" ca="1" si="373"/>
        <v>311-Jan-19 to 30-Jun-19</v>
      </c>
      <c r="AT214" s="3" t="str">
        <f t="shared" ca="1" si="374"/>
        <v>311-Jul-19 to 31-Dec-19</v>
      </c>
      <c r="AU214" s="3" t="str">
        <f t="shared" ca="1" si="375"/>
        <v>311-Jan-20 to 30-Jun-20</v>
      </c>
      <c r="AV214" s="3" t="str">
        <f t="shared" ca="1" si="376"/>
        <v>311-Jul-20 to 31-Dec-20</v>
      </c>
      <c r="AW214" s="3" t="str">
        <f t="shared" ca="1" si="377"/>
        <v>311-Jan-21 to 30-Jun-21</v>
      </c>
      <c r="AX214" s="9" t="str">
        <f t="shared" si="378"/>
        <v xml:space="preserve">31 to </v>
      </c>
      <c r="AY214" s="9" t="str">
        <f t="shared" si="379"/>
        <v xml:space="preserve">31 to </v>
      </c>
      <c r="AZ214" s="9"/>
      <c r="BA214" s="9"/>
    </row>
    <row r="215" spans="1:53" s="229" customFormat="1" ht="60" customHeight="1" x14ac:dyDescent="0.25">
      <c r="A215" s="301">
        <v>32</v>
      </c>
      <c r="B215" s="319" t="str">
        <f>IFERROR(IF(INDEX('WPTM - Section F'!B$8:B$89,MATCH('Print View'!$A215,'WPTM - Section F'!$A$8:$A$89,0))&lt;&gt;0,INDEX('WPTM - Section F'!B$8:B$89,MATCH('Print View'!$A215,'WPTM - Section F'!$A$8:$A$89,0)),""),"")</f>
        <v/>
      </c>
      <c r="C215" s="319" t="str">
        <f>IFERROR(IF(INDEX('WPTM - Section F'!C$8:C$89,MATCH('Print View'!$A215,'WPTM - Section F'!$A$8:$A$89,0))&lt;&gt;0,INDEX('WPTM - Section F'!C$8:C$89,MATCH('Print View'!$A215,'WPTM - Section F'!$A$8:$A$89,0)),""),"")</f>
        <v/>
      </c>
      <c r="D215" s="319" t="str">
        <f>IFERROR(IF(INDEX('WPTM - Section F'!D$8:D$89,MATCH('Print View'!$A215,'WPTM - Section F'!$A$8:$A$89,0))&lt;&gt;0,INDEX('WPTM - Section F'!D$8:D$89,MATCH('Print View'!$A215,'WPTM - Section F'!$A$8:$A$89,0)),""),"")</f>
        <v/>
      </c>
      <c r="E215" s="319" t="str">
        <f>IFERROR(IF(INDEX('WPTM - Section F'!E$8:E$89,MATCH('Print View'!$A215,'WPTM - Section F'!$A$8:$A$89,0))&lt;&gt;0,INDEX('WPTM - Section F'!E$8:E$89,MATCH('Print View'!$A215,'WPTM - Section F'!$A$8:$A$89,0)),""),"")</f>
        <v/>
      </c>
      <c r="F215" s="319" t="str">
        <f>IFERROR(IF(INDEX('WPTM - Section F'!N$8:N$89,MATCH('Print View'!$A215,'WPTM - Section F'!$A$8:$A$89,0))&lt;&gt;0,INDEX('WPTM - Section F'!N$8:N$89,MATCH('Print View'!$A215,'WPTM - Section F'!$A$8:$A$89,0)),""),"")</f>
        <v/>
      </c>
      <c r="G215" s="595" t="str">
        <f ca="1">IFERROR(IF(INDEX('WPTM - Section F'!D$93:D$574,MATCH('Print View'!$AR215,'WPTM - Section F'!L$93:L$574,0))&lt;&gt;0,INDEX('WPTM - Section F'!D$93:D$574,MATCH('Print View'!$AR215,'WPTM - Section F'!L$93:L$574,0)),""),"")</f>
        <v/>
      </c>
      <c r="H215" s="596"/>
      <c r="I215" s="595" t="str">
        <f ca="1">IFERROR(IF(INDEX('WPTM - Section F'!E$93:E$574,MATCH('Print View'!$AR215,'WPTM - Section F'!L$93:L$574,0))&lt;&gt;0,INDEX('WPTM - Section F'!E$93:E$574,MATCH('Print View'!$AR215,'WPTM - Section F'!L$93:L$574,0)),""),"")</f>
        <v/>
      </c>
      <c r="J215" s="596"/>
      <c r="K215" s="595" t="str">
        <f ca="1">IFERROR(IF(INDEX('WPTM - Section F'!D$93:D$574,MATCH('Print View'!$AS215,'WPTM - Section F'!L$93:L$574,0))&lt;&gt;0,INDEX('WPTM - Section F'!D$93:D$574,MATCH('Print View'!$AS215,'WPTM - Section F'!L$93:L$574,0)),""),"")</f>
        <v/>
      </c>
      <c r="L215" s="596"/>
      <c r="M215" s="595" t="str">
        <f ca="1">IFERROR(IF(INDEX('WPTM - Section F'!E$93:E$574,MATCH('Print View'!$AS215,'WPTM - Section F'!L$93:L$574,0))&lt;&gt;0,INDEX('WPTM - Section F'!E$93:E$574,MATCH('Print View'!$AS215,'WPTM - Section F'!L$93:L$574,0)),""),"")</f>
        <v/>
      </c>
      <c r="N215" s="596"/>
      <c r="O215" s="595" t="str">
        <f ca="1">IFERROR(IF(INDEX('WPTM - Section F'!D$93:D$574,MATCH('Print View'!$AT215,'WPTM - Section F'!L$93:L$574,0))&lt;&gt;0,INDEX('WPTM - Section F'!D$93:D$574,MATCH('Print View'!$AT215,'WPTM - Section F'!L$93:L$574,0)),""),"")</f>
        <v/>
      </c>
      <c r="P215" s="596"/>
      <c r="Q215" s="595" t="str">
        <f ca="1">IFERROR(IF(INDEX('WPTM - Section F'!E$93:E$574,MATCH('Print View'!$AT215,'WPTM - Section F'!L$93:L$574,0))&lt;&gt;0,INDEX('WPTM - Section F'!E$93:E$574,MATCH('Print View'!$AT215,'WPTM - Section F'!L$93:L$574,0)),""),"")</f>
        <v/>
      </c>
      <c r="R215" s="596"/>
      <c r="S215" s="595" t="str">
        <f ca="1">IFERROR(IF(INDEX('WPTM - Section F'!D$93:D$574,MATCH('Print View'!$AU215,'WPTM - Section F'!L$93:L$574,0))&lt;&gt;0,INDEX('WPTM - Section F'!D$93:D$574,MATCH('Print View'!$AU215,'WPTM - Section F'!L$93:L$574,0)),""),"")</f>
        <v/>
      </c>
      <c r="T215" s="596"/>
      <c r="U215" s="595" t="str">
        <f ca="1">IFERROR(IF(INDEX('WPTM - Section F'!E$93:E$574,MATCH('Print View'!$AU215,'WPTM - Section F'!L$93:L$574,0))&lt;&gt;0,INDEX('WPTM - Section F'!E$93:E$574,MATCH('Print View'!$AU215,'WPTM - Section F'!L$93:L$574,0)),""),"")</f>
        <v/>
      </c>
      <c r="V215" s="596"/>
      <c r="W215" s="595" t="str">
        <f ca="1">IFERROR(IF(INDEX('WPTM - Section F'!D$93:D$574,MATCH('Print View'!$AV215,'WPTM - Section F'!L$93:L$574,0))&lt;&gt;0,INDEX('WPTM - Section F'!D$93:D$574,MATCH('Print View'!$AV215,'WPTM - Section F'!L$93:L$574,0)),""),"")</f>
        <v/>
      </c>
      <c r="X215" s="596"/>
      <c r="Y215" s="595" t="str">
        <f ca="1">IFERROR(IF(INDEX('WPTM - Section F'!E$93:E$574,MATCH('Print View'!$AV215,'WPTM - Section F'!L$93:L$574,0))&lt;&gt;0,INDEX('WPTM - Section F'!E$93:E$574,MATCH('Print View'!$AV215,'WPTM - Section F'!L$93:L$574,0)),""),"")</f>
        <v/>
      </c>
      <c r="Z215" s="596"/>
      <c r="AA215" s="595" t="str">
        <f ca="1">IFERROR(IF(INDEX('WPTM - Section F'!D$93:D$574,MATCH('Print View'!$AW215,'WPTM - Section F'!L$93:L$574,0))&lt;&gt;0,INDEX('WPTM - Section F'!D$93:D$574,MATCH('Print View'!$AW215,'WPTM - Section F'!L$93:L$574,0)),""),"")</f>
        <v/>
      </c>
      <c r="AB215" s="596"/>
      <c r="AC215" s="595" t="str">
        <f ca="1">IFERROR(IF(INDEX('WPTM - Section F'!E$93:E$574,MATCH('Print View'!$AW215,'WPTM - Section F'!L$93:L$574,0))&lt;&gt;0,INDEX('WPTM - Section F'!E$93:E$574,MATCH('Print View'!$AW215,'WPTM - Section F'!L$93:L$574,0)),""),"")</f>
        <v/>
      </c>
      <c r="AD215" s="596"/>
      <c r="AE215" s="595" t="str">
        <f ca="1">IFERROR(IF(INDEX('WPTM - Section F'!D$93:D$574,MATCH('Print View'!$AX215,'WPTM - Section F'!L$93:L$574,0))&lt;&gt;0,INDEX('WPTM - Section F'!D$93:D$574,MATCH('Print View'!$AX215,'WPTM - Section F'!L$93:L$574,0)),""),"")</f>
        <v/>
      </c>
      <c r="AF215" s="596"/>
      <c r="AG215" s="595" t="str">
        <f ca="1">IFERROR(IF(INDEX('WPTM - Section F'!E$93:E$574,MATCH('Print View'!$AX215,'WPTM - Section F'!L$93:L$574,0))&lt;&gt;0,INDEX('WPTM - Section F'!E$93:E$574,MATCH('Print View'!$AX215,'WPTM - Section F'!L$93:L$574,0)),""),"")</f>
        <v/>
      </c>
      <c r="AH215" s="596"/>
      <c r="AI215" s="595" t="str">
        <f ca="1">IFERROR(IF(INDEX('WPTM - Section F'!D$93:D$574,MATCH('Print View'!$AY215,'WPTM - Section F'!L$93:L$574,0))&lt;&gt;0,INDEX('WPTM - Section F'!D$93:D$574,MATCH('Print View'!$AY215,'WPTM - Section F'!L$93:L$574,0)),""),"")</f>
        <v/>
      </c>
      <c r="AJ215" s="596"/>
      <c r="AK215" s="595" t="str">
        <f ca="1">IFERROR(IF(INDEX('WPTM - Section F'!E$93:E$574,MATCH('Print View'!$AY215,'WPTM - Section F'!L$93:L$574,0))&lt;&gt;0,INDEX('WPTM - Section F'!E$93:E$574,MATCH('Print View'!$AY215,'WPTM - Section F'!L$93:L$574,0)),""),"")</f>
        <v/>
      </c>
      <c r="AL215" s="596"/>
      <c r="AM215" s="320" t="str">
        <f>IFERROR(IF(INDEX('WPTM - Section F'!O$8:O$89,MATCH('Print View'!$A215,'WPTM - Section F'!D$8:D$89,0))&lt;&gt;0,INDEX('WPTM - Section F'!O$8:O$89,MATCH('Print View'!$A215,'WPTM - Section F'!D$8:D$89,0)),""),"")</f>
        <v/>
      </c>
      <c r="AN215" s="224"/>
      <c r="AO215" s="314"/>
      <c r="AP215" s="315"/>
      <c r="AQ215" s="315"/>
      <c r="AR215" s="249" t="str">
        <f t="shared" ca="1" si="372"/>
        <v>32</v>
      </c>
      <c r="AS215" s="3" t="str">
        <f t="shared" ca="1" si="373"/>
        <v>321-Jan-19 to 30-Jun-19</v>
      </c>
      <c r="AT215" s="3" t="str">
        <f t="shared" ca="1" si="374"/>
        <v>321-Jul-19 to 31-Dec-19</v>
      </c>
      <c r="AU215" s="3" t="str">
        <f t="shared" ca="1" si="375"/>
        <v>321-Jan-20 to 30-Jun-20</v>
      </c>
      <c r="AV215" s="3" t="str">
        <f t="shared" ca="1" si="376"/>
        <v>321-Jul-20 to 31-Dec-20</v>
      </c>
      <c r="AW215" s="3" t="str">
        <f t="shared" ca="1" si="377"/>
        <v>321-Jan-21 to 30-Jun-21</v>
      </c>
      <c r="AX215" s="9" t="str">
        <f t="shared" si="378"/>
        <v xml:space="preserve">32 to </v>
      </c>
      <c r="AY215" s="9" t="str">
        <f t="shared" si="379"/>
        <v xml:space="preserve">32 to </v>
      </c>
      <c r="AZ215" s="9"/>
      <c r="BA215" s="9"/>
    </row>
    <row r="216" spans="1:53" s="229" customFormat="1" ht="60" customHeight="1" x14ac:dyDescent="0.25">
      <c r="A216" s="301">
        <v>33</v>
      </c>
      <c r="B216" s="319" t="str">
        <f>IFERROR(IF(INDEX('WPTM - Section F'!B$8:B$89,MATCH('Print View'!$A216,'WPTM - Section F'!$A$8:$A$89,0))&lt;&gt;0,INDEX('WPTM - Section F'!B$8:B$89,MATCH('Print View'!$A216,'WPTM - Section F'!$A$8:$A$89,0)),""),"")</f>
        <v/>
      </c>
      <c r="C216" s="319" t="str">
        <f>IFERROR(IF(INDEX('WPTM - Section F'!C$8:C$89,MATCH('Print View'!$A216,'WPTM - Section F'!$A$8:$A$89,0))&lt;&gt;0,INDEX('WPTM - Section F'!C$8:C$89,MATCH('Print View'!$A216,'WPTM - Section F'!$A$8:$A$89,0)),""),"")</f>
        <v/>
      </c>
      <c r="D216" s="319" t="str">
        <f>IFERROR(IF(INDEX('WPTM - Section F'!D$8:D$89,MATCH('Print View'!$A216,'WPTM - Section F'!$A$8:$A$89,0))&lt;&gt;0,INDEX('WPTM - Section F'!D$8:D$89,MATCH('Print View'!$A216,'WPTM - Section F'!$A$8:$A$89,0)),""),"")</f>
        <v/>
      </c>
      <c r="E216" s="319" t="str">
        <f>IFERROR(IF(INDEX('WPTM - Section F'!E$8:E$89,MATCH('Print View'!$A216,'WPTM - Section F'!$A$8:$A$89,0))&lt;&gt;0,INDEX('WPTM - Section F'!E$8:E$89,MATCH('Print View'!$A216,'WPTM - Section F'!$A$8:$A$89,0)),""),"")</f>
        <v/>
      </c>
      <c r="F216" s="319" t="str">
        <f>IFERROR(IF(INDEX('WPTM - Section F'!N$8:N$89,MATCH('Print View'!$A216,'WPTM - Section F'!$A$8:$A$89,0))&lt;&gt;0,INDEX('WPTM - Section F'!N$8:N$89,MATCH('Print View'!$A216,'WPTM - Section F'!$A$8:$A$89,0)),""),"")</f>
        <v/>
      </c>
      <c r="G216" s="595" t="str">
        <f ca="1">IFERROR(IF(INDEX('WPTM - Section F'!D$93:D$574,MATCH('Print View'!$AR216,'WPTM - Section F'!L$93:L$574,0))&lt;&gt;0,INDEX('WPTM - Section F'!D$93:D$574,MATCH('Print View'!$AR216,'WPTM - Section F'!L$93:L$574,0)),""),"")</f>
        <v/>
      </c>
      <c r="H216" s="596"/>
      <c r="I216" s="595" t="str">
        <f ca="1">IFERROR(IF(INDEX('WPTM - Section F'!E$93:E$574,MATCH('Print View'!$AR216,'WPTM - Section F'!L$93:L$574,0))&lt;&gt;0,INDEX('WPTM - Section F'!E$93:E$574,MATCH('Print View'!$AR216,'WPTM - Section F'!L$93:L$574,0)),""),"")</f>
        <v/>
      </c>
      <c r="J216" s="596"/>
      <c r="K216" s="595" t="str">
        <f ca="1">IFERROR(IF(INDEX('WPTM - Section F'!D$93:D$574,MATCH('Print View'!$AS216,'WPTM - Section F'!L$93:L$574,0))&lt;&gt;0,INDEX('WPTM - Section F'!D$93:D$574,MATCH('Print View'!$AS216,'WPTM - Section F'!L$93:L$574,0)),""),"")</f>
        <v/>
      </c>
      <c r="L216" s="596"/>
      <c r="M216" s="595" t="str">
        <f ca="1">IFERROR(IF(INDEX('WPTM - Section F'!E$93:E$574,MATCH('Print View'!$AS216,'WPTM - Section F'!L$93:L$574,0))&lt;&gt;0,INDEX('WPTM - Section F'!E$93:E$574,MATCH('Print View'!$AS216,'WPTM - Section F'!L$93:L$574,0)),""),"")</f>
        <v/>
      </c>
      <c r="N216" s="596"/>
      <c r="O216" s="595" t="str">
        <f ca="1">IFERROR(IF(INDEX('WPTM - Section F'!D$93:D$574,MATCH('Print View'!$AT216,'WPTM - Section F'!L$93:L$574,0))&lt;&gt;0,INDEX('WPTM - Section F'!D$93:D$574,MATCH('Print View'!$AT216,'WPTM - Section F'!L$93:L$574,0)),""),"")</f>
        <v/>
      </c>
      <c r="P216" s="596"/>
      <c r="Q216" s="595" t="str">
        <f ca="1">IFERROR(IF(INDEX('WPTM - Section F'!E$93:E$574,MATCH('Print View'!$AT216,'WPTM - Section F'!L$93:L$574,0))&lt;&gt;0,INDEX('WPTM - Section F'!E$93:E$574,MATCH('Print View'!$AT216,'WPTM - Section F'!L$93:L$574,0)),""),"")</f>
        <v/>
      </c>
      <c r="R216" s="596"/>
      <c r="S216" s="595" t="str">
        <f ca="1">IFERROR(IF(INDEX('WPTM - Section F'!D$93:D$574,MATCH('Print View'!$AU216,'WPTM - Section F'!L$93:L$574,0))&lt;&gt;0,INDEX('WPTM - Section F'!D$93:D$574,MATCH('Print View'!$AU216,'WPTM - Section F'!L$93:L$574,0)),""),"")</f>
        <v/>
      </c>
      <c r="T216" s="596"/>
      <c r="U216" s="595" t="str">
        <f ca="1">IFERROR(IF(INDEX('WPTM - Section F'!E$93:E$574,MATCH('Print View'!$AU216,'WPTM - Section F'!L$93:L$574,0))&lt;&gt;0,INDEX('WPTM - Section F'!E$93:E$574,MATCH('Print View'!$AU216,'WPTM - Section F'!L$93:L$574,0)),""),"")</f>
        <v/>
      </c>
      <c r="V216" s="596"/>
      <c r="W216" s="595" t="str">
        <f ca="1">IFERROR(IF(INDEX('WPTM - Section F'!D$93:D$574,MATCH('Print View'!$AV216,'WPTM - Section F'!L$93:L$574,0))&lt;&gt;0,INDEX('WPTM - Section F'!D$93:D$574,MATCH('Print View'!$AV216,'WPTM - Section F'!L$93:L$574,0)),""),"")</f>
        <v/>
      </c>
      <c r="X216" s="596"/>
      <c r="Y216" s="595" t="str">
        <f ca="1">IFERROR(IF(INDEX('WPTM - Section F'!E$93:E$574,MATCH('Print View'!$AV216,'WPTM - Section F'!L$93:L$574,0))&lt;&gt;0,INDEX('WPTM - Section F'!E$93:E$574,MATCH('Print View'!$AV216,'WPTM - Section F'!L$93:L$574,0)),""),"")</f>
        <v/>
      </c>
      <c r="Z216" s="596"/>
      <c r="AA216" s="595" t="str">
        <f ca="1">IFERROR(IF(INDEX('WPTM - Section F'!D$93:D$574,MATCH('Print View'!$AW216,'WPTM - Section F'!L$93:L$574,0))&lt;&gt;0,INDEX('WPTM - Section F'!D$93:D$574,MATCH('Print View'!$AW216,'WPTM - Section F'!L$93:L$574,0)),""),"")</f>
        <v/>
      </c>
      <c r="AB216" s="596"/>
      <c r="AC216" s="595" t="str">
        <f ca="1">IFERROR(IF(INDEX('WPTM - Section F'!E$93:E$574,MATCH('Print View'!$AW216,'WPTM - Section F'!L$93:L$574,0))&lt;&gt;0,INDEX('WPTM - Section F'!E$93:E$574,MATCH('Print View'!$AW216,'WPTM - Section F'!L$93:L$574,0)),""),"")</f>
        <v/>
      </c>
      <c r="AD216" s="596"/>
      <c r="AE216" s="595" t="str">
        <f ca="1">IFERROR(IF(INDEX('WPTM - Section F'!D$93:D$574,MATCH('Print View'!$AX216,'WPTM - Section F'!L$93:L$574,0))&lt;&gt;0,INDEX('WPTM - Section F'!D$93:D$574,MATCH('Print View'!$AX216,'WPTM - Section F'!L$93:L$574,0)),""),"")</f>
        <v/>
      </c>
      <c r="AF216" s="596"/>
      <c r="AG216" s="595" t="str">
        <f ca="1">IFERROR(IF(INDEX('WPTM - Section F'!E$93:E$574,MATCH('Print View'!$AX216,'WPTM - Section F'!L$93:L$574,0))&lt;&gt;0,INDEX('WPTM - Section F'!E$93:E$574,MATCH('Print View'!$AX216,'WPTM - Section F'!L$93:L$574,0)),""),"")</f>
        <v/>
      </c>
      <c r="AH216" s="596"/>
      <c r="AI216" s="595" t="str">
        <f ca="1">IFERROR(IF(INDEX('WPTM - Section F'!D$93:D$574,MATCH('Print View'!$AY216,'WPTM - Section F'!L$93:L$574,0))&lt;&gt;0,INDEX('WPTM - Section F'!D$93:D$574,MATCH('Print View'!$AY216,'WPTM - Section F'!L$93:L$574,0)),""),"")</f>
        <v/>
      </c>
      <c r="AJ216" s="596"/>
      <c r="AK216" s="595" t="str">
        <f ca="1">IFERROR(IF(INDEX('WPTM - Section F'!E$93:E$574,MATCH('Print View'!$AY216,'WPTM - Section F'!L$93:L$574,0))&lt;&gt;0,INDEX('WPTM - Section F'!E$93:E$574,MATCH('Print View'!$AY216,'WPTM - Section F'!L$93:L$574,0)),""),"")</f>
        <v/>
      </c>
      <c r="AL216" s="596"/>
      <c r="AM216" s="320" t="str">
        <f>IFERROR(IF(INDEX('WPTM - Section F'!O$8:O$89,MATCH('Print View'!$A216,'WPTM - Section F'!D$8:D$89,0))&lt;&gt;0,INDEX('WPTM - Section F'!O$8:O$89,MATCH('Print View'!$A216,'WPTM - Section F'!D$8:D$89,0)),""),"")</f>
        <v/>
      </c>
      <c r="AN216" s="224"/>
      <c r="AO216" s="314"/>
      <c r="AP216" s="315"/>
      <c r="AQ216" s="315"/>
      <c r="AR216" s="249" t="str">
        <f t="shared" ca="1" si="372"/>
        <v>33</v>
      </c>
      <c r="AS216" s="3" t="str">
        <f t="shared" ca="1" si="373"/>
        <v>331-Jan-19 to 30-Jun-19</v>
      </c>
      <c r="AT216" s="3" t="str">
        <f t="shared" ca="1" si="374"/>
        <v>331-Jul-19 to 31-Dec-19</v>
      </c>
      <c r="AU216" s="3" t="str">
        <f t="shared" ca="1" si="375"/>
        <v>331-Jan-20 to 30-Jun-20</v>
      </c>
      <c r="AV216" s="3" t="str">
        <f t="shared" ca="1" si="376"/>
        <v>331-Jul-20 to 31-Dec-20</v>
      </c>
      <c r="AW216" s="3" t="str">
        <f t="shared" ca="1" si="377"/>
        <v>331-Jan-21 to 30-Jun-21</v>
      </c>
      <c r="AX216" s="9" t="str">
        <f t="shared" si="378"/>
        <v xml:space="preserve">33 to </v>
      </c>
      <c r="AY216" s="9" t="str">
        <f t="shared" si="379"/>
        <v xml:space="preserve">33 to </v>
      </c>
      <c r="AZ216" s="9"/>
      <c r="BA216" s="9"/>
    </row>
    <row r="217" spans="1:53" s="229" customFormat="1" ht="60" customHeight="1" x14ac:dyDescent="0.25">
      <c r="A217" s="301">
        <v>34</v>
      </c>
      <c r="B217" s="319" t="str">
        <f>IFERROR(IF(INDEX('WPTM - Section F'!B$8:B$89,MATCH('Print View'!$A217,'WPTM - Section F'!$A$8:$A$89,0))&lt;&gt;0,INDEX('WPTM - Section F'!B$8:B$89,MATCH('Print View'!$A217,'WPTM - Section F'!$A$8:$A$89,0)),""),"")</f>
        <v/>
      </c>
      <c r="C217" s="319" t="str">
        <f>IFERROR(IF(INDEX('WPTM - Section F'!C$8:C$89,MATCH('Print View'!$A217,'WPTM - Section F'!$A$8:$A$89,0))&lt;&gt;0,INDEX('WPTM - Section F'!C$8:C$89,MATCH('Print View'!$A217,'WPTM - Section F'!$A$8:$A$89,0)),""),"")</f>
        <v/>
      </c>
      <c r="D217" s="319" t="str">
        <f>IFERROR(IF(INDEX('WPTM - Section F'!D$8:D$89,MATCH('Print View'!$A217,'WPTM - Section F'!$A$8:$A$89,0))&lt;&gt;0,INDEX('WPTM - Section F'!D$8:D$89,MATCH('Print View'!$A217,'WPTM - Section F'!$A$8:$A$89,0)),""),"")</f>
        <v/>
      </c>
      <c r="E217" s="319" t="str">
        <f>IFERROR(IF(INDEX('WPTM - Section F'!E$8:E$89,MATCH('Print View'!$A217,'WPTM - Section F'!$A$8:$A$89,0))&lt;&gt;0,INDEX('WPTM - Section F'!E$8:E$89,MATCH('Print View'!$A217,'WPTM - Section F'!$A$8:$A$89,0)),""),"")</f>
        <v/>
      </c>
      <c r="F217" s="319" t="str">
        <f>IFERROR(IF(INDEX('WPTM - Section F'!N$8:N$89,MATCH('Print View'!$A217,'WPTM - Section F'!$A$8:$A$89,0))&lt;&gt;0,INDEX('WPTM - Section F'!N$8:N$89,MATCH('Print View'!$A217,'WPTM - Section F'!$A$8:$A$89,0)),""),"")</f>
        <v/>
      </c>
      <c r="G217" s="595" t="str">
        <f ca="1">IFERROR(IF(INDEX('WPTM - Section F'!D$93:D$574,MATCH('Print View'!$AR217,'WPTM - Section F'!L$93:L$574,0))&lt;&gt;0,INDEX('WPTM - Section F'!D$93:D$574,MATCH('Print View'!$AR217,'WPTM - Section F'!L$93:L$574,0)),""),"")</f>
        <v/>
      </c>
      <c r="H217" s="596"/>
      <c r="I217" s="595" t="str">
        <f ca="1">IFERROR(IF(INDEX('WPTM - Section F'!E$93:E$574,MATCH('Print View'!$AR217,'WPTM - Section F'!L$93:L$574,0))&lt;&gt;0,INDEX('WPTM - Section F'!E$93:E$574,MATCH('Print View'!$AR217,'WPTM - Section F'!L$93:L$574,0)),""),"")</f>
        <v/>
      </c>
      <c r="J217" s="596"/>
      <c r="K217" s="595" t="str">
        <f ca="1">IFERROR(IF(INDEX('WPTM - Section F'!D$93:D$574,MATCH('Print View'!$AS217,'WPTM - Section F'!L$93:L$574,0))&lt;&gt;0,INDEX('WPTM - Section F'!D$93:D$574,MATCH('Print View'!$AS217,'WPTM - Section F'!L$93:L$574,0)),""),"")</f>
        <v/>
      </c>
      <c r="L217" s="596"/>
      <c r="M217" s="595" t="str">
        <f ca="1">IFERROR(IF(INDEX('WPTM - Section F'!E$93:E$574,MATCH('Print View'!$AS217,'WPTM - Section F'!L$93:L$574,0))&lt;&gt;0,INDEX('WPTM - Section F'!E$93:E$574,MATCH('Print View'!$AS217,'WPTM - Section F'!L$93:L$574,0)),""),"")</f>
        <v/>
      </c>
      <c r="N217" s="596"/>
      <c r="O217" s="595" t="str">
        <f ca="1">IFERROR(IF(INDEX('WPTM - Section F'!D$93:D$574,MATCH('Print View'!$AT217,'WPTM - Section F'!L$93:L$574,0))&lt;&gt;0,INDEX('WPTM - Section F'!D$93:D$574,MATCH('Print View'!$AT217,'WPTM - Section F'!L$93:L$574,0)),""),"")</f>
        <v/>
      </c>
      <c r="P217" s="596"/>
      <c r="Q217" s="595" t="str">
        <f ca="1">IFERROR(IF(INDEX('WPTM - Section F'!E$93:E$574,MATCH('Print View'!$AT217,'WPTM - Section F'!L$93:L$574,0))&lt;&gt;0,INDEX('WPTM - Section F'!E$93:E$574,MATCH('Print View'!$AT217,'WPTM - Section F'!L$93:L$574,0)),""),"")</f>
        <v/>
      </c>
      <c r="R217" s="596"/>
      <c r="S217" s="595" t="str">
        <f ca="1">IFERROR(IF(INDEX('WPTM - Section F'!D$93:D$574,MATCH('Print View'!$AU217,'WPTM - Section F'!L$93:L$574,0))&lt;&gt;0,INDEX('WPTM - Section F'!D$93:D$574,MATCH('Print View'!$AU217,'WPTM - Section F'!L$93:L$574,0)),""),"")</f>
        <v/>
      </c>
      <c r="T217" s="596"/>
      <c r="U217" s="595" t="str">
        <f ca="1">IFERROR(IF(INDEX('WPTM - Section F'!E$93:E$574,MATCH('Print View'!$AU217,'WPTM - Section F'!L$93:L$574,0))&lt;&gt;0,INDEX('WPTM - Section F'!E$93:E$574,MATCH('Print View'!$AU217,'WPTM - Section F'!L$93:L$574,0)),""),"")</f>
        <v/>
      </c>
      <c r="V217" s="596"/>
      <c r="W217" s="595" t="str">
        <f ca="1">IFERROR(IF(INDEX('WPTM - Section F'!D$93:D$574,MATCH('Print View'!$AV217,'WPTM - Section F'!L$93:L$574,0))&lt;&gt;0,INDEX('WPTM - Section F'!D$93:D$574,MATCH('Print View'!$AV217,'WPTM - Section F'!L$93:L$574,0)),""),"")</f>
        <v/>
      </c>
      <c r="X217" s="596"/>
      <c r="Y217" s="595" t="str">
        <f ca="1">IFERROR(IF(INDEX('WPTM - Section F'!E$93:E$574,MATCH('Print View'!$AV217,'WPTM - Section F'!L$93:L$574,0))&lt;&gt;0,INDEX('WPTM - Section F'!E$93:E$574,MATCH('Print View'!$AV217,'WPTM - Section F'!L$93:L$574,0)),""),"")</f>
        <v/>
      </c>
      <c r="Z217" s="596"/>
      <c r="AA217" s="595" t="str">
        <f ca="1">IFERROR(IF(INDEX('WPTM - Section F'!D$93:D$574,MATCH('Print View'!$AW217,'WPTM - Section F'!L$93:L$574,0))&lt;&gt;0,INDEX('WPTM - Section F'!D$93:D$574,MATCH('Print View'!$AW217,'WPTM - Section F'!L$93:L$574,0)),""),"")</f>
        <v/>
      </c>
      <c r="AB217" s="596"/>
      <c r="AC217" s="595" t="str">
        <f ca="1">IFERROR(IF(INDEX('WPTM - Section F'!E$93:E$574,MATCH('Print View'!$AW217,'WPTM - Section F'!L$93:L$574,0))&lt;&gt;0,INDEX('WPTM - Section F'!E$93:E$574,MATCH('Print View'!$AW217,'WPTM - Section F'!L$93:L$574,0)),""),"")</f>
        <v/>
      </c>
      <c r="AD217" s="596"/>
      <c r="AE217" s="595" t="str">
        <f ca="1">IFERROR(IF(INDEX('WPTM - Section F'!D$93:D$574,MATCH('Print View'!$AX217,'WPTM - Section F'!L$93:L$574,0))&lt;&gt;0,INDEX('WPTM - Section F'!D$93:D$574,MATCH('Print View'!$AX217,'WPTM - Section F'!L$93:L$574,0)),""),"")</f>
        <v/>
      </c>
      <c r="AF217" s="596"/>
      <c r="AG217" s="595" t="str">
        <f ca="1">IFERROR(IF(INDEX('WPTM - Section F'!E$93:E$574,MATCH('Print View'!$AX217,'WPTM - Section F'!L$93:L$574,0))&lt;&gt;0,INDEX('WPTM - Section F'!E$93:E$574,MATCH('Print View'!$AX217,'WPTM - Section F'!L$93:L$574,0)),""),"")</f>
        <v/>
      </c>
      <c r="AH217" s="596"/>
      <c r="AI217" s="595" t="str">
        <f ca="1">IFERROR(IF(INDEX('WPTM - Section F'!D$93:D$574,MATCH('Print View'!$AY217,'WPTM - Section F'!L$93:L$574,0))&lt;&gt;0,INDEX('WPTM - Section F'!D$93:D$574,MATCH('Print View'!$AY217,'WPTM - Section F'!L$93:L$574,0)),""),"")</f>
        <v/>
      </c>
      <c r="AJ217" s="596"/>
      <c r="AK217" s="595" t="str">
        <f ca="1">IFERROR(IF(INDEX('WPTM - Section F'!E$93:E$574,MATCH('Print View'!$AY217,'WPTM - Section F'!L$93:L$574,0))&lt;&gt;0,INDEX('WPTM - Section F'!E$93:E$574,MATCH('Print View'!$AY217,'WPTM - Section F'!L$93:L$574,0)),""),"")</f>
        <v/>
      </c>
      <c r="AL217" s="596"/>
      <c r="AM217" s="320" t="str">
        <f>IFERROR(IF(INDEX('WPTM - Section F'!O$8:O$89,MATCH('Print View'!$A217,'WPTM - Section F'!D$8:D$89,0))&lt;&gt;0,INDEX('WPTM - Section F'!O$8:O$89,MATCH('Print View'!$A217,'WPTM - Section F'!D$8:D$89,0)),""),"")</f>
        <v/>
      </c>
      <c r="AN217" s="224"/>
      <c r="AO217" s="314"/>
      <c r="AP217" s="315"/>
      <c r="AQ217" s="315"/>
      <c r="AR217" s="249" t="str">
        <f t="shared" ca="1" si="372"/>
        <v>34</v>
      </c>
      <c r="AS217" s="3" t="str">
        <f t="shared" ca="1" si="373"/>
        <v>341-Jan-19 to 30-Jun-19</v>
      </c>
      <c r="AT217" s="3" t="str">
        <f t="shared" ca="1" si="374"/>
        <v>341-Jul-19 to 31-Dec-19</v>
      </c>
      <c r="AU217" s="3" t="str">
        <f t="shared" ca="1" si="375"/>
        <v>341-Jan-20 to 30-Jun-20</v>
      </c>
      <c r="AV217" s="3" t="str">
        <f t="shared" ca="1" si="376"/>
        <v>341-Jul-20 to 31-Dec-20</v>
      </c>
      <c r="AW217" s="3" t="str">
        <f t="shared" ca="1" si="377"/>
        <v>341-Jan-21 to 30-Jun-21</v>
      </c>
      <c r="AX217" s="9" t="str">
        <f t="shared" si="378"/>
        <v xml:space="preserve">34 to </v>
      </c>
      <c r="AY217" s="9" t="str">
        <f t="shared" si="379"/>
        <v xml:space="preserve">34 to </v>
      </c>
      <c r="AZ217" s="9"/>
      <c r="BA217" s="9"/>
    </row>
    <row r="218" spans="1:53" s="229" customFormat="1" ht="60" customHeight="1" x14ac:dyDescent="0.25">
      <c r="A218" s="301">
        <v>35</v>
      </c>
      <c r="B218" s="319" t="str">
        <f>IFERROR(IF(INDEX('WPTM - Section F'!B$8:B$89,MATCH('Print View'!$A218,'WPTM - Section F'!$A$8:$A$89,0))&lt;&gt;0,INDEX('WPTM - Section F'!B$8:B$89,MATCH('Print View'!$A218,'WPTM - Section F'!$A$8:$A$89,0)),""),"")</f>
        <v/>
      </c>
      <c r="C218" s="319" t="str">
        <f>IFERROR(IF(INDEX('WPTM - Section F'!C$8:C$89,MATCH('Print View'!$A218,'WPTM - Section F'!$A$8:$A$89,0))&lt;&gt;0,INDEX('WPTM - Section F'!C$8:C$89,MATCH('Print View'!$A218,'WPTM - Section F'!$A$8:$A$89,0)),""),"")</f>
        <v/>
      </c>
      <c r="D218" s="319" t="str">
        <f>IFERROR(IF(INDEX('WPTM - Section F'!D$8:D$89,MATCH('Print View'!$A218,'WPTM - Section F'!$A$8:$A$89,0))&lt;&gt;0,INDEX('WPTM - Section F'!D$8:D$89,MATCH('Print View'!$A218,'WPTM - Section F'!$A$8:$A$89,0)),""),"")</f>
        <v/>
      </c>
      <c r="E218" s="319" t="str">
        <f>IFERROR(IF(INDEX('WPTM - Section F'!E$8:E$89,MATCH('Print View'!$A218,'WPTM - Section F'!$A$8:$A$89,0))&lt;&gt;0,INDEX('WPTM - Section F'!E$8:E$89,MATCH('Print View'!$A218,'WPTM - Section F'!$A$8:$A$89,0)),""),"")</f>
        <v/>
      </c>
      <c r="F218" s="319" t="str">
        <f>IFERROR(IF(INDEX('WPTM - Section F'!N$8:N$89,MATCH('Print View'!$A218,'WPTM - Section F'!$A$8:$A$89,0))&lt;&gt;0,INDEX('WPTM - Section F'!N$8:N$89,MATCH('Print View'!$A218,'WPTM - Section F'!$A$8:$A$89,0)),""),"")</f>
        <v/>
      </c>
      <c r="G218" s="595" t="str">
        <f ca="1">IFERROR(IF(INDEX('WPTM - Section F'!D$93:D$574,MATCH('Print View'!$AR218,'WPTM - Section F'!L$93:L$574,0))&lt;&gt;0,INDEX('WPTM - Section F'!D$93:D$574,MATCH('Print View'!$AR218,'WPTM - Section F'!L$93:L$574,0)),""),"")</f>
        <v/>
      </c>
      <c r="H218" s="596"/>
      <c r="I218" s="595" t="str">
        <f ca="1">IFERROR(IF(INDEX('WPTM - Section F'!E$93:E$574,MATCH('Print View'!$AR218,'WPTM - Section F'!L$93:L$574,0))&lt;&gt;0,INDEX('WPTM - Section F'!E$93:E$574,MATCH('Print View'!$AR218,'WPTM - Section F'!L$93:L$574,0)),""),"")</f>
        <v/>
      </c>
      <c r="J218" s="596"/>
      <c r="K218" s="595" t="str">
        <f ca="1">IFERROR(IF(INDEX('WPTM - Section F'!D$93:D$574,MATCH('Print View'!$AS218,'WPTM - Section F'!L$93:L$574,0))&lt;&gt;0,INDEX('WPTM - Section F'!D$93:D$574,MATCH('Print View'!$AS218,'WPTM - Section F'!L$93:L$574,0)),""),"")</f>
        <v/>
      </c>
      <c r="L218" s="596"/>
      <c r="M218" s="595" t="str">
        <f ca="1">IFERROR(IF(INDEX('WPTM - Section F'!E$93:E$574,MATCH('Print View'!$AS218,'WPTM - Section F'!L$93:L$574,0))&lt;&gt;0,INDEX('WPTM - Section F'!E$93:E$574,MATCH('Print View'!$AS218,'WPTM - Section F'!L$93:L$574,0)),""),"")</f>
        <v/>
      </c>
      <c r="N218" s="596"/>
      <c r="O218" s="595" t="str">
        <f ca="1">IFERROR(IF(INDEX('WPTM - Section F'!D$93:D$574,MATCH('Print View'!$AT218,'WPTM - Section F'!L$93:L$574,0))&lt;&gt;0,INDEX('WPTM - Section F'!D$93:D$574,MATCH('Print View'!$AT218,'WPTM - Section F'!L$93:L$574,0)),""),"")</f>
        <v/>
      </c>
      <c r="P218" s="596"/>
      <c r="Q218" s="595" t="str">
        <f ca="1">IFERROR(IF(INDEX('WPTM - Section F'!E$93:E$574,MATCH('Print View'!$AT218,'WPTM - Section F'!L$93:L$574,0))&lt;&gt;0,INDEX('WPTM - Section F'!E$93:E$574,MATCH('Print View'!$AT218,'WPTM - Section F'!L$93:L$574,0)),""),"")</f>
        <v/>
      </c>
      <c r="R218" s="596"/>
      <c r="S218" s="595" t="str">
        <f ca="1">IFERROR(IF(INDEX('WPTM - Section F'!D$93:D$574,MATCH('Print View'!$AU218,'WPTM - Section F'!L$93:L$574,0))&lt;&gt;0,INDEX('WPTM - Section F'!D$93:D$574,MATCH('Print View'!$AU218,'WPTM - Section F'!L$93:L$574,0)),""),"")</f>
        <v/>
      </c>
      <c r="T218" s="596"/>
      <c r="U218" s="595" t="str">
        <f ca="1">IFERROR(IF(INDEX('WPTM - Section F'!E$93:E$574,MATCH('Print View'!$AU218,'WPTM - Section F'!L$93:L$574,0))&lt;&gt;0,INDEX('WPTM - Section F'!E$93:E$574,MATCH('Print View'!$AU218,'WPTM - Section F'!L$93:L$574,0)),""),"")</f>
        <v/>
      </c>
      <c r="V218" s="596"/>
      <c r="W218" s="595" t="str">
        <f ca="1">IFERROR(IF(INDEX('WPTM - Section F'!D$93:D$574,MATCH('Print View'!$AV218,'WPTM - Section F'!L$93:L$574,0))&lt;&gt;0,INDEX('WPTM - Section F'!D$93:D$574,MATCH('Print View'!$AV218,'WPTM - Section F'!L$93:L$574,0)),""),"")</f>
        <v/>
      </c>
      <c r="X218" s="596"/>
      <c r="Y218" s="595" t="str">
        <f ca="1">IFERROR(IF(INDEX('WPTM - Section F'!E$93:E$574,MATCH('Print View'!$AV218,'WPTM - Section F'!L$93:L$574,0))&lt;&gt;0,INDEX('WPTM - Section F'!E$93:E$574,MATCH('Print View'!$AV218,'WPTM - Section F'!L$93:L$574,0)),""),"")</f>
        <v/>
      </c>
      <c r="Z218" s="596"/>
      <c r="AA218" s="595" t="str">
        <f ca="1">IFERROR(IF(INDEX('WPTM - Section F'!D$93:D$574,MATCH('Print View'!$AW218,'WPTM - Section F'!L$93:L$574,0))&lt;&gt;0,INDEX('WPTM - Section F'!D$93:D$574,MATCH('Print View'!$AW218,'WPTM - Section F'!L$93:L$574,0)),""),"")</f>
        <v/>
      </c>
      <c r="AB218" s="596"/>
      <c r="AC218" s="595" t="str">
        <f ca="1">IFERROR(IF(INDEX('WPTM - Section F'!E$93:E$574,MATCH('Print View'!$AW218,'WPTM - Section F'!L$93:L$574,0))&lt;&gt;0,INDEX('WPTM - Section F'!E$93:E$574,MATCH('Print View'!$AW218,'WPTM - Section F'!L$93:L$574,0)),""),"")</f>
        <v/>
      </c>
      <c r="AD218" s="596"/>
      <c r="AE218" s="595" t="str">
        <f ca="1">IFERROR(IF(INDEX('WPTM - Section F'!D$93:D$574,MATCH('Print View'!$AX218,'WPTM - Section F'!L$93:L$574,0))&lt;&gt;0,INDEX('WPTM - Section F'!D$93:D$574,MATCH('Print View'!$AX218,'WPTM - Section F'!L$93:L$574,0)),""),"")</f>
        <v/>
      </c>
      <c r="AF218" s="596"/>
      <c r="AG218" s="595" t="str">
        <f ca="1">IFERROR(IF(INDEX('WPTM - Section F'!E$93:E$574,MATCH('Print View'!$AX218,'WPTM - Section F'!L$93:L$574,0))&lt;&gt;0,INDEX('WPTM - Section F'!E$93:E$574,MATCH('Print View'!$AX218,'WPTM - Section F'!L$93:L$574,0)),""),"")</f>
        <v/>
      </c>
      <c r="AH218" s="596"/>
      <c r="AI218" s="595" t="str">
        <f ca="1">IFERROR(IF(INDEX('WPTM - Section F'!D$93:D$574,MATCH('Print View'!$AY218,'WPTM - Section F'!L$93:L$574,0))&lt;&gt;0,INDEX('WPTM - Section F'!D$93:D$574,MATCH('Print View'!$AY218,'WPTM - Section F'!L$93:L$574,0)),""),"")</f>
        <v/>
      </c>
      <c r="AJ218" s="596"/>
      <c r="AK218" s="595" t="str">
        <f ca="1">IFERROR(IF(INDEX('WPTM - Section F'!E$93:E$574,MATCH('Print View'!$AY218,'WPTM - Section F'!L$93:L$574,0))&lt;&gt;0,INDEX('WPTM - Section F'!E$93:E$574,MATCH('Print View'!$AY218,'WPTM - Section F'!L$93:L$574,0)),""),"")</f>
        <v/>
      </c>
      <c r="AL218" s="596"/>
      <c r="AM218" s="320" t="str">
        <f>IFERROR(IF(INDEX('WPTM - Section F'!O$8:O$89,MATCH('Print View'!$A218,'WPTM - Section F'!D$8:D$89,0))&lt;&gt;0,INDEX('WPTM - Section F'!O$8:O$89,MATCH('Print View'!$A218,'WPTM - Section F'!D$8:D$89,0)),""),"")</f>
        <v/>
      </c>
      <c r="AN218" s="224"/>
      <c r="AO218" s="314"/>
      <c r="AP218" s="315"/>
      <c r="AQ218" s="315"/>
      <c r="AR218" s="249" t="str">
        <f t="shared" ca="1" si="372"/>
        <v>35</v>
      </c>
      <c r="AS218" s="3" t="str">
        <f t="shared" ca="1" si="373"/>
        <v>351-Jan-19 to 30-Jun-19</v>
      </c>
      <c r="AT218" s="3" t="str">
        <f t="shared" ca="1" si="374"/>
        <v>351-Jul-19 to 31-Dec-19</v>
      </c>
      <c r="AU218" s="3" t="str">
        <f t="shared" ca="1" si="375"/>
        <v>351-Jan-20 to 30-Jun-20</v>
      </c>
      <c r="AV218" s="3" t="str">
        <f t="shared" ca="1" si="376"/>
        <v>351-Jul-20 to 31-Dec-20</v>
      </c>
      <c r="AW218" s="3" t="str">
        <f t="shared" ca="1" si="377"/>
        <v>351-Jan-21 to 30-Jun-21</v>
      </c>
      <c r="AX218" s="9" t="str">
        <f t="shared" si="378"/>
        <v xml:space="preserve">35 to </v>
      </c>
      <c r="AY218" s="9" t="str">
        <f t="shared" si="379"/>
        <v xml:space="preserve">35 to </v>
      </c>
      <c r="AZ218" s="9"/>
      <c r="BA218" s="9"/>
    </row>
    <row r="219" spans="1:53" s="229" customFormat="1" ht="60" customHeight="1" x14ac:dyDescent="0.25">
      <c r="A219" s="301">
        <v>36</v>
      </c>
      <c r="B219" s="319" t="str">
        <f>IFERROR(IF(INDEX('WPTM - Section F'!B$8:B$89,MATCH('Print View'!$A219,'WPTM - Section F'!$A$8:$A$89,0))&lt;&gt;0,INDEX('WPTM - Section F'!B$8:B$89,MATCH('Print View'!$A219,'WPTM - Section F'!$A$8:$A$89,0)),""),"")</f>
        <v/>
      </c>
      <c r="C219" s="319" t="str">
        <f>IFERROR(IF(INDEX('WPTM - Section F'!C$8:C$89,MATCH('Print View'!$A219,'WPTM - Section F'!$A$8:$A$89,0))&lt;&gt;0,INDEX('WPTM - Section F'!C$8:C$89,MATCH('Print View'!$A219,'WPTM - Section F'!$A$8:$A$89,0)),""),"")</f>
        <v/>
      </c>
      <c r="D219" s="319" t="str">
        <f>IFERROR(IF(INDEX('WPTM - Section F'!D$8:D$89,MATCH('Print View'!$A219,'WPTM - Section F'!$A$8:$A$89,0))&lt;&gt;0,INDEX('WPTM - Section F'!D$8:D$89,MATCH('Print View'!$A219,'WPTM - Section F'!$A$8:$A$89,0)),""),"")</f>
        <v/>
      </c>
      <c r="E219" s="319" t="str">
        <f>IFERROR(IF(INDEX('WPTM - Section F'!E$8:E$89,MATCH('Print View'!$A219,'WPTM - Section F'!$A$8:$A$89,0))&lt;&gt;0,INDEX('WPTM - Section F'!E$8:E$89,MATCH('Print View'!$A219,'WPTM - Section F'!$A$8:$A$89,0)),""),"")</f>
        <v/>
      </c>
      <c r="F219" s="319" t="str">
        <f>IFERROR(IF(INDEX('WPTM - Section F'!N$8:N$89,MATCH('Print View'!$A219,'WPTM - Section F'!$A$8:$A$89,0))&lt;&gt;0,INDEX('WPTM - Section F'!N$8:N$89,MATCH('Print View'!$A219,'WPTM - Section F'!$A$8:$A$89,0)),""),"")</f>
        <v/>
      </c>
      <c r="G219" s="595" t="str">
        <f ca="1">IFERROR(IF(INDEX('WPTM - Section F'!D$93:D$574,MATCH('Print View'!$AR219,'WPTM - Section F'!L$93:L$574,0))&lt;&gt;0,INDEX('WPTM - Section F'!D$93:D$574,MATCH('Print View'!$AR219,'WPTM - Section F'!L$93:L$574,0)),""),"")</f>
        <v/>
      </c>
      <c r="H219" s="596"/>
      <c r="I219" s="595" t="str">
        <f ca="1">IFERROR(IF(INDEX('WPTM - Section F'!E$93:E$574,MATCH('Print View'!$AR219,'WPTM - Section F'!L$93:L$574,0))&lt;&gt;0,INDEX('WPTM - Section F'!E$93:E$574,MATCH('Print View'!$AR219,'WPTM - Section F'!L$93:L$574,0)),""),"")</f>
        <v/>
      </c>
      <c r="J219" s="596"/>
      <c r="K219" s="595" t="str">
        <f ca="1">IFERROR(IF(INDEX('WPTM - Section F'!D$93:D$574,MATCH('Print View'!$AS219,'WPTM - Section F'!L$93:L$574,0))&lt;&gt;0,INDEX('WPTM - Section F'!D$93:D$574,MATCH('Print View'!$AS219,'WPTM - Section F'!L$93:L$574,0)),""),"")</f>
        <v/>
      </c>
      <c r="L219" s="596"/>
      <c r="M219" s="595" t="str">
        <f ca="1">IFERROR(IF(INDEX('WPTM - Section F'!E$93:E$574,MATCH('Print View'!$AS219,'WPTM - Section F'!L$93:L$574,0))&lt;&gt;0,INDEX('WPTM - Section F'!E$93:E$574,MATCH('Print View'!$AS219,'WPTM - Section F'!L$93:L$574,0)),""),"")</f>
        <v/>
      </c>
      <c r="N219" s="596"/>
      <c r="O219" s="595" t="str">
        <f ca="1">IFERROR(IF(INDEX('WPTM - Section F'!D$93:D$574,MATCH('Print View'!$AT219,'WPTM - Section F'!L$93:L$574,0))&lt;&gt;0,INDEX('WPTM - Section F'!D$93:D$574,MATCH('Print View'!$AT219,'WPTM - Section F'!L$93:L$574,0)),""),"")</f>
        <v/>
      </c>
      <c r="P219" s="596"/>
      <c r="Q219" s="595" t="str">
        <f ca="1">IFERROR(IF(INDEX('WPTM - Section F'!E$93:E$574,MATCH('Print View'!$AT219,'WPTM - Section F'!L$93:L$574,0))&lt;&gt;0,INDEX('WPTM - Section F'!E$93:E$574,MATCH('Print View'!$AT219,'WPTM - Section F'!L$93:L$574,0)),""),"")</f>
        <v/>
      </c>
      <c r="R219" s="596"/>
      <c r="S219" s="595" t="str">
        <f ca="1">IFERROR(IF(INDEX('WPTM - Section F'!D$93:D$574,MATCH('Print View'!$AU219,'WPTM - Section F'!L$93:L$574,0))&lt;&gt;0,INDEX('WPTM - Section F'!D$93:D$574,MATCH('Print View'!$AU219,'WPTM - Section F'!L$93:L$574,0)),""),"")</f>
        <v/>
      </c>
      <c r="T219" s="596"/>
      <c r="U219" s="595" t="str">
        <f ca="1">IFERROR(IF(INDEX('WPTM - Section F'!E$93:E$574,MATCH('Print View'!$AU219,'WPTM - Section F'!L$93:L$574,0))&lt;&gt;0,INDEX('WPTM - Section F'!E$93:E$574,MATCH('Print View'!$AU219,'WPTM - Section F'!L$93:L$574,0)),""),"")</f>
        <v/>
      </c>
      <c r="V219" s="596"/>
      <c r="W219" s="595" t="str">
        <f ca="1">IFERROR(IF(INDEX('WPTM - Section F'!D$93:D$574,MATCH('Print View'!$AV219,'WPTM - Section F'!L$93:L$574,0))&lt;&gt;0,INDEX('WPTM - Section F'!D$93:D$574,MATCH('Print View'!$AV219,'WPTM - Section F'!L$93:L$574,0)),""),"")</f>
        <v/>
      </c>
      <c r="X219" s="596"/>
      <c r="Y219" s="595" t="str">
        <f ca="1">IFERROR(IF(INDEX('WPTM - Section F'!E$93:E$574,MATCH('Print View'!$AV219,'WPTM - Section F'!L$93:L$574,0))&lt;&gt;0,INDEX('WPTM - Section F'!E$93:E$574,MATCH('Print View'!$AV219,'WPTM - Section F'!L$93:L$574,0)),""),"")</f>
        <v/>
      </c>
      <c r="Z219" s="596"/>
      <c r="AA219" s="595" t="str">
        <f ca="1">IFERROR(IF(INDEX('WPTM - Section F'!D$93:D$574,MATCH('Print View'!$AW219,'WPTM - Section F'!L$93:L$574,0))&lt;&gt;0,INDEX('WPTM - Section F'!D$93:D$574,MATCH('Print View'!$AW219,'WPTM - Section F'!L$93:L$574,0)),""),"")</f>
        <v/>
      </c>
      <c r="AB219" s="596"/>
      <c r="AC219" s="595" t="str">
        <f ca="1">IFERROR(IF(INDEX('WPTM - Section F'!E$93:E$574,MATCH('Print View'!$AW219,'WPTM - Section F'!L$93:L$574,0))&lt;&gt;0,INDEX('WPTM - Section F'!E$93:E$574,MATCH('Print View'!$AW219,'WPTM - Section F'!L$93:L$574,0)),""),"")</f>
        <v/>
      </c>
      <c r="AD219" s="596"/>
      <c r="AE219" s="595" t="str">
        <f ca="1">IFERROR(IF(INDEX('WPTM - Section F'!D$93:D$574,MATCH('Print View'!$AX219,'WPTM - Section F'!L$93:L$574,0))&lt;&gt;0,INDEX('WPTM - Section F'!D$93:D$574,MATCH('Print View'!$AX219,'WPTM - Section F'!L$93:L$574,0)),""),"")</f>
        <v/>
      </c>
      <c r="AF219" s="596"/>
      <c r="AG219" s="595" t="str">
        <f ca="1">IFERROR(IF(INDEX('WPTM - Section F'!E$93:E$574,MATCH('Print View'!$AX219,'WPTM - Section F'!L$93:L$574,0))&lt;&gt;0,INDEX('WPTM - Section F'!E$93:E$574,MATCH('Print View'!$AX219,'WPTM - Section F'!L$93:L$574,0)),""),"")</f>
        <v/>
      </c>
      <c r="AH219" s="596"/>
      <c r="AI219" s="595" t="str">
        <f ca="1">IFERROR(IF(INDEX('WPTM - Section F'!D$93:D$574,MATCH('Print View'!$AY219,'WPTM - Section F'!L$93:L$574,0))&lt;&gt;0,INDEX('WPTM - Section F'!D$93:D$574,MATCH('Print View'!$AY219,'WPTM - Section F'!L$93:L$574,0)),""),"")</f>
        <v/>
      </c>
      <c r="AJ219" s="596"/>
      <c r="AK219" s="595" t="str">
        <f ca="1">IFERROR(IF(INDEX('WPTM - Section F'!E$93:E$574,MATCH('Print View'!$AY219,'WPTM - Section F'!L$93:L$574,0))&lt;&gt;0,INDEX('WPTM - Section F'!E$93:E$574,MATCH('Print View'!$AY219,'WPTM - Section F'!L$93:L$574,0)),""),"")</f>
        <v/>
      </c>
      <c r="AL219" s="596"/>
      <c r="AM219" s="320" t="str">
        <f>IFERROR(IF(INDEX('WPTM - Section F'!O$8:O$89,MATCH('Print View'!$A219,'WPTM - Section F'!D$8:D$89,0))&lt;&gt;0,INDEX('WPTM - Section F'!O$8:O$89,MATCH('Print View'!$A219,'WPTM - Section F'!D$8:D$89,0)),""),"")</f>
        <v/>
      </c>
      <c r="AN219" s="224"/>
      <c r="AO219" s="314"/>
      <c r="AP219" s="315"/>
      <c r="AQ219" s="315"/>
      <c r="AR219" s="249" t="str">
        <f t="shared" ca="1" si="372"/>
        <v>36</v>
      </c>
      <c r="AS219" s="3" t="str">
        <f t="shared" ca="1" si="373"/>
        <v>361-Jan-19 to 30-Jun-19</v>
      </c>
      <c r="AT219" s="3" t="str">
        <f t="shared" ca="1" si="374"/>
        <v>361-Jul-19 to 31-Dec-19</v>
      </c>
      <c r="AU219" s="3" t="str">
        <f t="shared" ca="1" si="375"/>
        <v>361-Jan-20 to 30-Jun-20</v>
      </c>
      <c r="AV219" s="3" t="str">
        <f t="shared" ca="1" si="376"/>
        <v>361-Jul-20 to 31-Dec-20</v>
      </c>
      <c r="AW219" s="3" t="str">
        <f t="shared" ca="1" si="377"/>
        <v>361-Jan-21 to 30-Jun-21</v>
      </c>
      <c r="AX219" s="9" t="str">
        <f t="shared" si="378"/>
        <v xml:space="preserve">36 to </v>
      </c>
      <c r="AY219" s="9" t="str">
        <f t="shared" si="379"/>
        <v xml:space="preserve">36 to </v>
      </c>
      <c r="AZ219" s="9"/>
      <c r="BA219" s="9"/>
    </row>
    <row r="220" spans="1:53" s="229" customFormat="1" ht="60" customHeight="1" x14ac:dyDescent="0.25">
      <c r="A220" s="301">
        <v>37</v>
      </c>
      <c r="B220" s="319" t="str">
        <f>IFERROR(IF(INDEX('WPTM - Section F'!B$8:B$89,MATCH('Print View'!$A220,'WPTM - Section F'!$A$8:$A$89,0))&lt;&gt;0,INDEX('WPTM - Section F'!B$8:B$89,MATCH('Print View'!$A220,'WPTM - Section F'!$A$8:$A$89,0)),""),"")</f>
        <v/>
      </c>
      <c r="C220" s="319" t="str">
        <f>IFERROR(IF(INDEX('WPTM - Section F'!C$8:C$89,MATCH('Print View'!$A220,'WPTM - Section F'!$A$8:$A$89,0))&lt;&gt;0,INDEX('WPTM - Section F'!C$8:C$89,MATCH('Print View'!$A220,'WPTM - Section F'!$A$8:$A$89,0)),""),"")</f>
        <v/>
      </c>
      <c r="D220" s="319" t="str">
        <f>IFERROR(IF(INDEX('WPTM - Section F'!D$8:D$89,MATCH('Print View'!$A220,'WPTM - Section F'!$A$8:$A$89,0))&lt;&gt;0,INDEX('WPTM - Section F'!D$8:D$89,MATCH('Print View'!$A220,'WPTM - Section F'!$A$8:$A$89,0)),""),"")</f>
        <v/>
      </c>
      <c r="E220" s="319" t="str">
        <f>IFERROR(IF(INDEX('WPTM - Section F'!E$8:E$89,MATCH('Print View'!$A220,'WPTM - Section F'!$A$8:$A$89,0))&lt;&gt;0,INDEX('WPTM - Section F'!E$8:E$89,MATCH('Print View'!$A220,'WPTM - Section F'!$A$8:$A$89,0)),""),"")</f>
        <v/>
      </c>
      <c r="F220" s="319" t="str">
        <f>IFERROR(IF(INDEX('WPTM - Section F'!N$8:N$89,MATCH('Print View'!$A220,'WPTM - Section F'!$A$8:$A$89,0))&lt;&gt;0,INDEX('WPTM - Section F'!N$8:N$89,MATCH('Print View'!$A220,'WPTM - Section F'!$A$8:$A$89,0)),""),"")</f>
        <v/>
      </c>
      <c r="G220" s="595" t="str">
        <f ca="1">IFERROR(IF(INDEX('WPTM - Section F'!D$93:D$574,MATCH('Print View'!$AR220,'WPTM - Section F'!L$93:L$574,0))&lt;&gt;0,INDEX('WPTM - Section F'!D$93:D$574,MATCH('Print View'!$AR220,'WPTM - Section F'!L$93:L$574,0)),""),"")</f>
        <v/>
      </c>
      <c r="H220" s="596"/>
      <c r="I220" s="595" t="str">
        <f ca="1">IFERROR(IF(INDEX('WPTM - Section F'!E$93:E$574,MATCH('Print View'!$AR220,'WPTM - Section F'!L$93:L$574,0))&lt;&gt;0,INDEX('WPTM - Section F'!E$93:E$574,MATCH('Print View'!$AR220,'WPTM - Section F'!L$93:L$574,0)),""),"")</f>
        <v/>
      </c>
      <c r="J220" s="596"/>
      <c r="K220" s="595" t="str">
        <f ca="1">IFERROR(IF(INDEX('WPTM - Section F'!D$93:D$574,MATCH('Print View'!$AS220,'WPTM - Section F'!L$93:L$574,0))&lt;&gt;0,INDEX('WPTM - Section F'!D$93:D$574,MATCH('Print View'!$AS220,'WPTM - Section F'!L$93:L$574,0)),""),"")</f>
        <v/>
      </c>
      <c r="L220" s="596"/>
      <c r="M220" s="595" t="str">
        <f ca="1">IFERROR(IF(INDEX('WPTM - Section F'!E$93:E$574,MATCH('Print View'!$AS220,'WPTM - Section F'!L$93:L$574,0))&lt;&gt;0,INDEX('WPTM - Section F'!E$93:E$574,MATCH('Print View'!$AS220,'WPTM - Section F'!L$93:L$574,0)),""),"")</f>
        <v/>
      </c>
      <c r="N220" s="596"/>
      <c r="O220" s="595" t="str">
        <f ca="1">IFERROR(IF(INDEX('WPTM - Section F'!D$93:D$574,MATCH('Print View'!$AT220,'WPTM - Section F'!L$93:L$574,0))&lt;&gt;0,INDEX('WPTM - Section F'!D$93:D$574,MATCH('Print View'!$AT220,'WPTM - Section F'!L$93:L$574,0)),""),"")</f>
        <v/>
      </c>
      <c r="P220" s="596"/>
      <c r="Q220" s="595" t="str">
        <f ca="1">IFERROR(IF(INDEX('WPTM - Section F'!E$93:E$574,MATCH('Print View'!$AT220,'WPTM - Section F'!L$93:L$574,0))&lt;&gt;0,INDEX('WPTM - Section F'!E$93:E$574,MATCH('Print View'!$AT220,'WPTM - Section F'!L$93:L$574,0)),""),"")</f>
        <v/>
      </c>
      <c r="R220" s="596"/>
      <c r="S220" s="595" t="str">
        <f ca="1">IFERROR(IF(INDEX('WPTM - Section F'!D$93:D$574,MATCH('Print View'!$AU220,'WPTM - Section F'!L$93:L$574,0))&lt;&gt;0,INDEX('WPTM - Section F'!D$93:D$574,MATCH('Print View'!$AU220,'WPTM - Section F'!L$93:L$574,0)),""),"")</f>
        <v/>
      </c>
      <c r="T220" s="596"/>
      <c r="U220" s="595" t="str">
        <f ca="1">IFERROR(IF(INDEX('WPTM - Section F'!E$93:E$574,MATCH('Print View'!$AU220,'WPTM - Section F'!L$93:L$574,0))&lt;&gt;0,INDEX('WPTM - Section F'!E$93:E$574,MATCH('Print View'!$AU220,'WPTM - Section F'!L$93:L$574,0)),""),"")</f>
        <v/>
      </c>
      <c r="V220" s="596"/>
      <c r="W220" s="595" t="str">
        <f ca="1">IFERROR(IF(INDEX('WPTM - Section F'!D$93:D$574,MATCH('Print View'!$AV220,'WPTM - Section F'!L$93:L$574,0))&lt;&gt;0,INDEX('WPTM - Section F'!D$93:D$574,MATCH('Print View'!$AV220,'WPTM - Section F'!L$93:L$574,0)),""),"")</f>
        <v/>
      </c>
      <c r="X220" s="596"/>
      <c r="Y220" s="595" t="str">
        <f ca="1">IFERROR(IF(INDEX('WPTM - Section F'!E$93:E$574,MATCH('Print View'!$AV220,'WPTM - Section F'!L$93:L$574,0))&lt;&gt;0,INDEX('WPTM - Section F'!E$93:E$574,MATCH('Print View'!$AV220,'WPTM - Section F'!L$93:L$574,0)),""),"")</f>
        <v/>
      </c>
      <c r="Z220" s="596"/>
      <c r="AA220" s="595" t="str">
        <f ca="1">IFERROR(IF(INDEX('WPTM - Section F'!D$93:D$574,MATCH('Print View'!$AW220,'WPTM - Section F'!L$93:L$574,0))&lt;&gt;0,INDEX('WPTM - Section F'!D$93:D$574,MATCH('Print View'!$AW220,'WPTM - Section F'!L$93:L$574,0)),""),"")</f>
        <v/>
      </c>
      <c r="AB220" s="596"/>
      <c r="AC220" s="595" t="str">
        <f ca="1">IFERROR(IF(INDEX('WPTM - Section F'!E$93:E$574,MATCH('Print View'!$AW220,'WPTM - Section F'!L$93:L$574,0))&lt;&gt;0,INDEX('WPTM - Section F'!E$93:E$574,MATCH('Print View'!$AW220,'WPTM - Section F'!L$93:L$574,0)),""),"")</f>
        <v/>
      </c>
      <c r="AD220" s="596"/>
      <c r="AE220" s="595" t="str">
        <f ca="1">IFERROR(IF(INDEX('WPTM - Section F'!D$93:D$574,MATCH('Print View'!$AX220,'WPTM - Section F'!L$93:L$574,0))&lt;&gt;0,INDEX('WPTM - Section F'!D$93:D$574,MATCH('Print View'!$AX220,'WPTM - Section F'!L$93:L$574,0)),""),"")</f>
        <v/>
      </c>
      <c r="AF220" s="596"/>
      <c r="AG220" s="595" t="str">
        <f ca="1">IFERROR(IF(INDEX('WPTM - Section F'!E$93:E$574,MATCH('Print View'!$AX220,'WPTM - Section F'!L$93:L$574,0))&lt;&gt;0,INDEX('WPTM - Section F'!E$93:E$574,MATCH('Print View'!$AX220,'WPTM - Section F'!L$93:L$574,0)),""),"")</f>
        <v/>
      </c>
      <c r="AH220" s="596"/>
      <c r="AI220" s="595" t="str">
        <f ca="1">IFERROR(IF(INDEX('WPTM - Section F'!D$93:D$574,MATCH('Print View'!$AY220,'WPTM - Section F'!L$93:L$574,0))&lt;&gt;0,INDEX('WPTM - Section F'!D$93:D$574,MATCH('Print View'!$AY220,'WPTM - Section F'!L$93:L$574,0)),""),"")</f>
        <v/>
      </c>
      <c r="AJ220" s="596"/>
      <c r="AK220" s="595" t="str">
        <f ca="1">IFERROR(IF(INDEX('WPTM - Section F'!E$93:E$574,MATCH('Print View'!$AY220,'WPTM - Section F'!L$93:L$574,0))&lt;&gt;0,INDEX('WPTM - Section F'!E$93:E$574,MATCH('Print View'!$AY220,'WPTM - Section F'!L$93:L$574,0)),""),"")</f>
        <v/>
      </c>
      <c r="AL220" s="596"/>
      <c r="AM220" s="320" t="str">
        <f>IFERROR(IF(INDEX('WPTM - Section F'!O$8:O$89,MATCH('Print View'!$A220,'WPTM - Section F'!D$8:D$89,0))&lt;&gt;0,INDEX('WPTM - Section F'!O$8:O$89,MATCH('Print View'!$A220,'WPTM - Section F'!D$8:D$89,0)),""),"")</f>
        <v/>
      </c>
      <c r="AN220" s="224"/>
      <c r="AO220" s="314"/>
      <c r="AP220" s="315"/>
      <c r="AQ220" s="315"/>
      <c r="AR220" s="249" t="str">
        <f t="shared" ca="1" si="372"/>
        <v>37</v>
      </c>
      <c r="AS220" s="3" t="str">
        <f t="shared" ca="1" si="373"/>
        <v>371-Jan-19 to 30-Jun-19</v>
      </c>
      <c r="AT220" s="3" t="str">
        <f t="shared" ca="1" si="374"/>
        <v>371-Jul-19 to 31-Dec-19</v>
      </c>
      <c r="AU220" s="3" t="str">
        <f t="shared" ca="1" si="375"/>
        <v>371-Jan-20 to 30-Jun-20</v>
      </c>
      <c r="AV220" s="3" t="str">
        <f t="shared" ca="1" si="376"/>
        <v>371-Jul-20 to 31-Dec-20</v>
      </c>
      <c r="AW220" s="3" t="str">
        <f t="shared" ca="1" si="377"/>
        <v>371-Jan-21 to 30-Jun-21</v>
      </c>
      <c r="AX220" s="9" t="str">
        <f t="shared" si="378"/>
        <v xml:space="preserve">37 to </v>
      </c>
      <c r="AY220" s="9" t="str">
        <f t="shared" si="379"/>
        <v xml:space="preserve">37 to </v>
      </c>
      <c r="AZ220" s="9"/>
      <c r="BA220" s="9"/>
    </row>
    <row r="221" spans="1:53" s="229" customFormat="1" ht="60" customHeight="1" x14ac:dyDescent="0.25">
      <c r="A221" s="301">
        <v>38</v>
      </c>
      <c r="B221" s="319" t="str">
        <f>IFERROR(IF(INDEX('WPTM - Section F'!B$8:B$89,MATCH('Print View'!$A221,'WPTM - Section F'!$A$8:$A$89,0))&lt;&gt;0,INDEX('WPTM - Section F'!B$8:B$89,MATCH('Print View'!$A221,'WPTM - Section F'!$A$8:$A$89,0)),""),"")</f>
        <v/>
      </c>
      <c r="C221" s="319" t="str">
        <f>IFERROR(IF(INDEX('WPTM - Section F'!C$8:C$89,MATCH('Print View'!$A221,'WPTM - Section F'!$A$8:$A$89,0))&lt;&gt;0,INDEX('WPTM - Section F'!C$8:C$89,MATCH('Print View'!$A221,'WPTM - Section F'!$A$8:$A$89,0)),""),"")</f>
        <v/>
      </c>
      <c r="D221" s="319" t="str">
        <f>IFERROR(IF(INDEX('WPTM - Section F'!D$8:D$89,MATCH('Print View'!$A221,'WPTM - Section F'!$A$8:$A$89,0))&lt;&gt;0,INDEX('WPTM - Section F'!D$8:D$89,MATCH('Print View'!$A221,'WPTM - Section F'!$A$8:$A$89,0)),""),"")</f>
        <v/>
      </c>
      <c r="E221" s="319" t="str">
        <f>IFERROR(IF(INDEX('WPTM - Section F'!E$8:E$89,MATCH('Print View'!$A221,'WPTM - Section F'!$A$8:$A$89,0))&lt;&gt;0,INDEX('WPTM - Section F'!E$8:E$89,MATCH('Print View'!$A221,'WPTM - Section F'!$A$8:$A$89,0)),""),"")</f>
        <v/>
      </c>
      <c r="F221" s="319" t="str">
        <f>IFERROR(IF(INDEX('WPTM - Section F'!N$8:N$89,MATCH('Print View'!$A221,'WPTM - Section F'!$A$8:$A$89,0))&lt;&gt;0,INDEX('WPTM - Section F'!N$8:N$89,MATCH('Print View'!$A221,'WPTM - Section F'!$A$8:$A$89,0)),""),"")</f>
        <v/>
      </c>
      <c r="G221" s="595" t="str">
        <f ca="1">IFERROR(IF(INDEX('WPTM - Section F'!D$93:D$574,MATCH('Print View'!$AR221,'WPTM - Section F'!L$93:L$574,0))&lt;&gt;0,INDEX('WPTM - Section F'!D$93:D$574,MATCH('Print View'!$AR221,'WPTM - Section F'!L$93:L$574,0)),""),"")</f>
        <v/>
      </c>
      <c r="H221" s="596"/>
      <c r="I221" s="595" t="str">
        <f ca="1">IFERROR(IF(INDEX('WPTM - Section F'!E$93:E$574,MATCH('Print View'!$AR221,'WPTM - Section F'!L$93:L$574,0))&lt;&gt;0,INDEX('WPTM - Section F'!E$93:E$574,MATCH('Print View'!$AR221,'WPTM - Section F'!L$93:L$574,0)),""),"")</f>
        <v/>
      </c>
      <c r="J221" s="596"/>
      <c r="K221" s="595" t="str">
        <f ca="1">IFERROR(IF(INDEX('WPTM - Section F'!D$93:D$574,MATCH('Print View'!$AS221,'WPTM - Section F'!L$93:L$574,0))&lt;&gt;0,INDEX('WPTM - Section F'!D$93:D$574,MATCH('Print View'!$AS221,'WPTM - Section F'!L$93:L$574,0)),""),"")</f>
        <v/>
      </c>
      <c r="L221" s="596"/>
      <c r="M221" s="595" t="str">
        <f ca="1">IFERROR(IF(INDEX('WPTM - Section F'!E$93:E$574,MATCH('Print View'!$AS221,'WPTM - Section F'!L$93:L$574,0))&lt;&gt;0,INDEX('WPTM - Section F'!E$93:E$574,MATCH('Print View'!$AS221,'WPTM - Section F'!L$93:L$574,0)),""),"")</f>
        <v/>
      </c>
      <c r="N221" s="596"/>
      <c r="O221" s="595" t="str">
        <f ca="1">IFERROR(IF(INDEX('WPTM - Section F'!D$93:D$574,MATCH('Print View'!$AT221,'WPTM - Section F'!L$93:L$574,0))&lt;&gt;0,INDEX('WPTM - Section F'!D$93:D$574,MATCH('Print View'!$AT221,'WPTM - Section F'!L$93:L$574,0)),""),"")</f>
        <v/>
      </c>
      <c r="P221" s="596"/>
      <c r="Q221" s="595" t="str">
        <f ca="1">IFERROR(IF(INDEX('WPTM - Section F'!E$93:E$574,MATCH('Print View'!$AT221,'WPTM - Section F'!L$93:L$574,0))&lt;&gt;0,INDEX('WPTM - Section F'!E$93:E$574,MATCH('Print View'!$AT221,'WPTM - Section F'!L$93:L$574,0)),""),"")</f>
        <v/>
      </c>
      <c r="R221" s="596"/>
      <c r="S221" s="595" t="str">
        <f ca="1">IFERROR(IF(INDEX('WPTM - Section F'!D$93:D$574,MATCH('Print View'!$AU221,'WPTM - Section F'!L$93:L$574,0))&lt;&gt;0,INDEX('WPTM - Section F'!D$93:D$574,MATCH('Print View'!$AU221,'WPTM - Section F'!L$93:L$574,0)),""),"")</f>
        <v/>
      </c>
      <c r="T221" s="596"/>
      <c r="U221" s="595" t="str">
        <f ca="1">IFERROR(IF(INDEX('WPTM - Section F'!E$93:E$574,MATCH('Print View'!$AU221,'WPTM - Section F'!L$93:L$574,0))&lt;&gt;0,INDEX('WPTM - Section F'!E$93:E$574,MATCH('Print View'!$AU221,'WPTM - Section F'!L$93:L$574,0)),""),"")</f>
        <v/>
      </c>
      <c r="V221" s="596"/>
      <c r="W221" s="595" t="str">
        <f ca="1">IFERROR(IF(INDEX('WPTM - Section F'!D$93:D$574,MATCH('Print View'!$AV221,'WPTM - Section F'!L$93:L$574,0))&lt;&gt;0,INDEX('WPTM - Section F'!D$93:D$574,MATCH('Print View'!$AV221,'WPTM - Section F'!L$93:L$574,0)),""),"")</f>
        <v/>
      </c>
      <c r="X221" s="596"/>
      <c r="Y221" s="595" t="str">
        <f ca="1">IFERROR(IF(INDEX('WPTM - Section F'!E$93:E$574,MATCH('Print View'!$AV221,'WPTM - Section F'!L$93:L$574,0))&lt;&gt;0,INDEX('WPTM - Section F'!E$93:E$574,MATCH('Print View'!$AV221,'WPTM - Section F'!L$93:L$574,0)),""),"")</f>
        <v/>
      </c>
      <c r="Z221" s="596"/>
      <c r="AA221" s="595" t="str">
        <f ca="1">IFERROR(IF(INDEX('WPTM - Section F'!D$93:D$574,MATCH('Print View'!$AW221,'WPTM - Section F'!L$93:L$574,0))&lt;&gt;0,INDEX('WPTM - Section F'!D$93:D$574,MATCH('Print View'!$AW221,'WPTM - Section F'!L$93:L$574,0)),""),"")</f>
        <v/>
      </c>
      <c r="AB221" s="596"/>
      <c r="AC221" s="595" t="str">
        <f ca="1">IFERROR(IF(INDEX('WPTM - Section F'!E$93:E$574,MATCH('Print View'!$AW221,'WPTM - Section F'!L$93:L$574,0))&lt;&gt;0,INDEX('WPTM - Section F'!E$93:E$574,MATCH('Print View'!$AW221,'WPTM - Section F'!L$93:L$574,0)),""),"")</f>
        <v/>
      </c>
      <c r="AD221" s="596"/>
      <c r="AE221" s="595" t="str">
        <f ca="1">IFERROR(IF(INDEX('WPTM - Section F'!D$93:D$574,MATCH('Print View'!$AX221,'WPTM - Section F'!L$93:L$574,0))&lt;&gt;0,INDEX('WPTM - Section F'!D$93:D$574,MATCH('Print View'!$AX221,'WPTM - Section F'!L$93:L$574,0)),""),"")</f>
        <v/>
      </c>
      <c r="AF221" s="596"/>
      <c r="AG221" s="595" t="str">
        <f ca="1">IFERROR(IF(INDEX('WPTM - Section F'!E$93:E$574,MATCH('Print View'!$AX221,'WPTM - Section F'!L$93:L$574,0))&lt;&gt;0,INDEX('WPTM - Section F'!E$93:E$574,MATCH('Print View'!$AX221,'WPTM - Section F'!L$93:L$574,0)),""),"")</f>
        <v/>
      </c>
      <c r="AH221" s="596"/>
      <c r="AI221" s="595" t="str">
        <f ca="1">IFERROR(IF(INDEX('WPTM - Section F'!D$93:D$574,MATCH('Print View'!$AY221,'WPTM - Section F'!L$93:L$574,0))&lt;&gt;0,INDEX('WPTM - Section F'!D$93:D$574,MATCH('Print View'!$AY221,'WPTM - Section F'!L$93:L$574,0)),""),"")</f>
        <v/>
      </c>
      <c r="AJ221" s="596"/>
      <c r="AK221" s="595" t="str">
        <f ca="1">IFERROR(IF(INDEX('WPTM - Section F'!E$93:E$574,MATCH('Print View'!$AY221,'WPTM - Section F'!L$93:L$574,0))&lt;&gt;0,INDEX('WPTM - Section F'!E$93:E$574,MATCH('Print View'!$AY221,'WPTM - Section F'!L$93:L$574,0)),""),"")</f>
        <v/>
      </c>
      <c r="AL221" s="596"/>
      <c r="AM221" s="320" t="str">
        <f>IFERROR(IF(INDEX('WPTM - Section F'!O$8:O$89,MATCH('Print View'!$A221,'WPTM - Section F'!D$8:D$89,0))&lt;&gt;0,INDEX('WPTM - Section F'!O$8:O$89,MATCH('Print View'!$A221,'WPTM - Section F'!D$8:D$89,0)),""),"")</f>
        <v/>
      </c>
      <c r="AN221" s="224"/>
      <c r="AO221" s="314"/>
      <c r="AP221" s="315"/>
      <c r="AQ221" s="315"/>
      <c r="AR221" s="249" t="str">
        <f t="shared" ca="1" si="372"/>
        <v>38</v>
      </c>
      <c r="AS221" s="3" t="str">
        <f t="shared" ca="1" si="373"/>
        <v>381-Jan-19 to 30-Jun-19</v>
      </c>
      <c r="AT221" s="3" t="str">
        <f t="shared" ca="1" si="374"/>
        <v>381-Jul-19 to 31-Dec-19</v>
      </c>
      <c r="AU221" s="3" t="str">
        <f t="shared" ca="1" si="375"/>
        <v>381-Jan-20 to 30-Jun-20</v>
      </c>
      <c r="AV221" s="3" t="str">
        <f t="shared" ca="1" si="376"/>
        <v>381-Jul-20 to 31-Dec-20</v>
      </c>
      <c r="AW221" s="3" t="str">
        <f t="shared" ca="1" si="377"/>
        <v>381-Jan-21 to 30-Jun-21</v>
      </c>
      <c r="AX221" s="9" t="str">
        <f t="shared" si="378"/>
        <v xml:space="preserve">38 to </v>
      </c>
      <c r="AY221" s="9" t="str">
        <f t="shared" si="379"/>
        <v xml:space="preserve">38 to </v>
      </c>
      <c r="AZ221" s="9"/>
      <c r="BA221" s="9"/>
    </row>
    <row r="222" spans="1:53" s="229" customFormat="1" ht="60" customHeight="1" x14ac:dyDescent="0.25">
      <c r="A222" s="301">
        <v>39</v>
      </c>
      <c r="B222" s="319" t="str">
        <f>IFERROR(IF(INDEX('WPTM - Section F'!B$8:B$89,MATCH('Print View'!$A222,'WPTM - Section F'!$A$8:$A$89,0))&lt;&gt;0,INDEX('WPTM - Section F'!B$8:B$89,MATCH('Print View'!$A222,'WPTM - Section F'!$A$8:$A$89,0)),""),"")</f>
        <v/>
      </c>
      <c r="C222" s="319" t="str">
        <f>IFERROR(IF(INDEX('WPTM - Section F'!C$8:C$89,MATCH('Print View'!$A222,'WPTM - Section F'!$A$8:$A$89,0))&lt;&gt;0,INDEX('WPTM - Section F'!C$8:C$89,MATCH('Print View'!$A222,'WPTM - Section F'!$A$8:$A$89,0)),""),"")</f>
        <v/>
      </c>
      <c r="D222" s="319" t="str">
        <f>IFERROR(IF(INDEX('WPTM - Section F'!D$8:D$89,MATCH('Print View'!$A222,'WPTM - Section F'!$A$8:$A$89,0))&lt;&gt;0,INDEX('WPTM - Section F'!D$8:D$89,MATCH('Print View'!$A222,'WPTM - Section F'!$A$8:$A$89,0)),""),"")</f>
        <v/>
      </c>
      <c r="E222" s="319" t="str">
        <f>IFERROR(IF(INDEX('WPTM - Section F'!E$8:E$89,MATCH('Print View'!$A222,'WPTM - Section F'!$A$8:$A$89,0))&lt;&gt;0,INDEX('WPTM - Section F'!E$8:E$89,MATCH('Print View'!$A222,'WPTM - Section F'!$A$8:$A$89,0)),""),"")</f>
        <v/>
      </c>
      <c r="F222" s="319" t="str">
        <f>IFERROR(IF(INDEX('WPTM - Section F'!N$8:N$89,MATCH('Print View'!$A222,'WPTM - Section F'!$A$8:$A$89,0))&lt;&gt;0,INDEX('WPTM - Section F'!N$8:N$89,MATCH('Print View'!$A222,'WPTM - Section F'!$A$8:$A$89,0)),""),"")</f>
        <v/>
      </c>
      <c r="G222" s="595" t="str">
        <f ca="1">IFERROR(IF(INDEX('WPTM - Section F'!D$93:D$574,MATCH('Print View'!$AR222,'WPTM - Section F'!L$93:L$574,0))&lt;&gt;0,INDEX('WPTM - Section F'!D$93:D$574,MATCH('Print View'!$AR222,'WPTM - Section F'!L$93:L$574,0)),""),"")</f>
        <v/>
      </c>
      <c r="H222" s="596"/>
      <c r="I222" s="595" t="str">
        <f ca="1">IFERROR(IF(INDEX('WPTM - Section F'!E$93:E$574,MATCH('Print View'!$AR222,'WPTM - Section F'!L$93:L$574,0))&lt;&gt;0,INDEX('WPTM - Section F'!E$93:E$574,MATCH('Print View'!$AR222,'WPTM - Section F'!L$93:L$574,0)),""),"")</f>
        <v/>
      </c>
      <c r="J222" s="596"/>
      <c r="K222" s="595" t="str">
        <f ca="1">IFERROR(IF(INDEX('WPTM - Section F'!D$93:D$574,MATCH('Print View'!$AS222,'WPTM - Section F'!L$93:L$574,0))&lt;&gt;0,INDEX('WPTM - Section F'!D$93:D$574,MATCH('Print View'!$AS222,'WPTM - Section F'!L$93:L$574,0)),""),"")</f>
        <v/>
      </c>
      <c r="L222" s="596"/>
      <c r="M222" s="595" t="str">
        <f ca="1">IFERROR(IF(INDEX('WPTM - Section F'!E$93:E$574,MATCH('Print View'!$AS222,'WPTM - Section F'!L$93:L$574,0))&lt;&gt;0,INDEX('WPTM - Section F'!E$93:E$574,MATCH('Print View'!$AS222,'WPTM - Section F'!L$93:L$574,0)),""),"")</f>
        <v/>
      </c>
      <c r="N222" s="596"/>
      <c r="O222" s="595" t="str">
        <f ca="1">IFERROR(IF(INDEX('WPTM - Section F'!D$93:D$574,MATCH('Print View'!$AT222,'WPTM - Section F'!L$93:L$574,0))&lt;&gt;0,INDEX('WPTM - Section F'!D$93:D$574,MATCH('Print View'!$AT222,'WPTM - Section F'!L$93:L$574,0)),""),"")</f>
        <v/>
      </c>
      <c r="P222" s="596"/>
      <c r="Q222" s="595" t="str">
        <f ca="1">IFERROR(IF(INDEX('WPTM - Section F'!E$93:E$574,MATCH('Print View'!$AT222,'WPTM - Section F'!L$93:L$574,0))&lt;&gt;0,INDEX('WPTM - Section F'!E$93:E$574,MATCH('Print View'!$AT222,'WPTM - Section F'!L$93:L$574,0)),""),"")</f>
        <v/>
      </c>
      <c r="R222" s="596"/>
      <c r="S222" s="595" t="str">
        <f ca="1">IFERROR(IF(INDEX('WPTM - Section F'!D$93:D$574,MATCH('Print View'!$AU222,'WPTM - Section F'!L$93:L$574,0))&lt;&gt;0,INDEX('WPTM - Section F'!D$93:D$574,MATCH('Print View'!$AU222,'WPTM - Section F'!L$93:L$574,0)),""),"")</f>
        <v/>
      </c>
      <c r="T222" s="596"/>
      <c r="U222" s="595" t="str">
        <f ca="1">IFERROR(IF(INDEX('WPTM - Section F'!E$93:E$574,MATCH('Print View'!$AU222,'WPTM - Section F'!L$93:L$574,0))&lt;&gt;0,INDEX('WPTM - Section F'!E$93:E$574,MATCH('Print View'!$AU222,'WPTM - Section F'!L$93:L$574,0)),""),"")</f>
        <v/>
      </c>
      <c r="V222" s="596"/>
      <c r="W222" s="595" t="str">
        <f ca="1">IFERROR(IF(INDEX('WPTM - Section F'!D$93:D$574,MATCH('Print View'!$AV222,'WPTM - Section F'!L$93:L$574,0))&lt;&gt;0,INDEX('WPTM - Section F'!D$93:D$574,MATCH('Print View'!$AV222,'WPTM - Section F'!L$93:L$574,0)),""),"")</f>
        <v/>
      </c>
      <c r="X222" s="596"/>
      <c r="Y222" s="595" t="str">
        <f ca="1">IFERROR(IF(INDEX('WPTM - Section F'!E$93:E$574,MATCH('Print View'!$AV222,'WPTM - Section F'!L$93:L$574,0))&lt;&gt;0,INDEX('WPTM - Section F'!E$93:E$574,MATCH('Print View'!$AV222,'WPTM - Section F'!L$93:L$574,0)),""),"")</f>
        <v/>
      </c>
      <c r="Z222" s="596"/>
      <c r="AA222" s="595" t="str">
        <f ca="1">IFERROR(IF(INDEX('WPTM - Section F'!D$93:D$574,MATCH('Print View'!$AW222,'WPTM - Section F'!L$93:L$574,0))&lt;&gt;0,INDEX('WPTM - Section F'!D$93:D$574,MATCH('Print View'!$AW222,'WPTM - Section F'!L$93:L$574,0)),""),"")</f>
        <v/>
      </c>
      <c r="AB222" s="596"/>
      <c r="AC222" s="595" t="str">
        <f ca="1">IFERROR(IF(INDEX('WPTM - Section F'!E$93:E$574,MATCH('Print View'!$AW222,'WPTM - Section F'!L$93:L$574,0))&lt;&gt;0,INDEX('WPTM - Section F'!E$93:E$574,MATCH('Print View'!$AW222,'WPTM - Section F'!L$93:L$574,0)),""),"")</f>
        <v/>
      </c>
      <c r="AD222" s="596"/>
      <c r="AE222" s="595" t="str">
        <f ca="1">IFERROR(IF(INDEX('WPTM - Section F'!D$93:D$574,MATCH('Print View'!$AX222,'WPTM - Section F'!L$93:L$574,0))&lt;&gt;0,INDEX('WPTM - Section F'!D$93:D$574,MATCH('Print View'!$AX222,'WPTM - Section F'!L$93:L$574,0)),""),"")</f>
        <v/>
      </c>
      <c r="AF222" s="596"/>
      <c r="AG222" s="595" t="str">
        <f ca="1">IFERROR(IF(INDEX('WPTM - Section F'!E$93:E$574,MATCH('Print View'!$AX222,'WPTM - Section F'!L$93:L$574,0))&lt;&gt;0,INDEX('WPTM - Section F'!E$93:E$574,MATCH('Print View'!$AX222,'WPTM - Section F'!L$93:L$574,0)),""),"")</f>
        <v/>
      </c>
      <c r="AH222" s="596"/>
      <c r="AI222" s="595" t="str">
        <f ca="1">IFERROR(IF(INDEX('WPTM - Section F'!D$93:D$574,MATCH('Print View'!$AY222,'WPTM - Section F'!L$93:L$574,0))&lt;&gt;0,INDEX('WPTM - Section F'!D$93:D$574,MATCH('Print View'!$AY222,'WPTM - Section F'!L$93:L$574,0)),""),"")</f>
        <v/>
      </c>
      <c r="AJ222" s="596"/>
      <c r="AK222" s="595" t="str">
        <f ca="1">IFERROR(IF(INDEX('WPTM - Section F'!E$93:E$574,MATCH('Print View'!$AY222,'WPTM - Section F'!L$93:L$574,0))&lt;&gt;0,INDEX('WPTM - Section F'!E$93:E$574,MATCH('Print View'!$AY222,'WPTM - Section F'!L$93:L$574,0)),""),"")</f>
        <v/>
      </c>
      <c r="AL222" s="596"/>
      <c r="AM222" s="320" t="str">
        <f>IFERROR(IF(INDEX('WPTM - Section F'!O$8:O$89,MATCH('Print View'!$A222,'WPTM - Section F'!D$8:D$89,0))&lt;&gt;0,INDEX('WPTM - Section F'!O$8:O$89,MATCH('Print View'!$A222,'WPTM - Section F'!D$8:D$89,0)),""),"")</f>
        <v/>
      </c>
      <c r="AN222" s="224"/>
      <c r="AO222" s="314"/>
      <c r="AP222" s="315"/>
      <c r="AQ222" s="315"/>
      <c r="AR222" s="249" t="str">
        <f t="shared" ca="1" si="372"/>
        <v>39</v>
      </c>
      <c r="AS222" s="3" t="str">
        <f t="shared" ca="1" si="373"/>
        <v>391-Jan-19 to 30-Jun-19</v>
      </c>
      <c r="AT222" s="3" t="str">
        <f t="shared" ca="1" si="374"/>
        <v>391-Jul-19 to 31-Dec-19</v>
      </c>
      <c r="AU222" s="3" t="str">
        <f t="shared" ca="1" si="375"/>
        <v>391-Jan-20 to 30-Jun-20</v>
      </c>
      <c r="AV222" s="3" t="str">
        <f t="shared" ca="1" si="376"/>
        <v>391-Jul-20 to 31-Dec-20</v>
      </c>
      <c r="AW222" s="3" t="str">
        <f t="shared" ca="1" si="377"/>
        <v>391-Jan-21 to 30-Jun-21</v>
      </c>
      <c r="AX222" s="9" t="str">
        <f t="shared" si="378"/>
        <v xml:space="preserve">39 to </v>
      </c>
      <c r="AY222" s="9" t="str">
        <f t="shared" si="379"/>
        <v xml:space="preserve">39 to </v>
      </c>
      <c r="AZ222" s="9"/>
      <c r="BA222" s="9"/>
    </row>
    <row r="223" spans="1:53" s="229" customFormat="1" ht="60" customHeight="1" x14ac:dyDescent="0.25">
      <c r="A223" s="301">
        <v>40</v>
      </c>
      <c r="B223" s="319" t="str">
        <f>IFERROR(IF(INDEX('WPTM - Section F'!B$8:B$89,MATCH('Print View'!$A223,'WPTM - Section F'!$A$8:$A$89,0))&lt;&gt;0,INDEX('WPTM - Section F'!B$8:B$89,MATCH('Print View'!$A223,'WPTM - Section F'!$A$8:$A$89,0)),""),"")</f>
        <v/>
      </c>
      <c r="C223" s="319" t="str">
        <f>IFERROR(IF(INDEX('WPTM - Section F'!C$8:C$89,MATCH('Print View'!$A223,'WPTM - Section F'!$A$8:$A$89,0))&lt;&gt;0,INDEX('WPTM - Section F'!C$8:C$89,MATCH('Print View'!$A223,'WPTM - Section F'!$A$8:$A$89,0)),""),"")</f>
        <v/>
      </c>
      <c r="D223" s="319" t="str">
        <f>IFERROR(IF(INDEX('WPTM - Section F'!D$8:D$89,MATCH('Print View'!$A223,'WPTM - Section F'!$A$8:$A$89,0))&lt;&gt;0,INDEX('WPTM - Section F'!D$8:D$89,MATCH('Print View'!$A223,'WPTM - Section F'!$A$8:$A$89,0)),""),"")</f>
        <v/>
      </c>
      <c r="E223" s="319" t="str">
        <f>IFERROR(IF(INDEX('WPTM - Section F'!E$8:E$89,MATCH('Print View'!$A223,'WPTM - Section F'!$A$8:$A$89,0))&lt;&gt;0,INDEX('WPTM - Section F'!E$8:E$89,MATCH('Print View'!$A223,'WPTM - Section F'!$A$8:$A$89,0)),""),"")</f>
        <v/>
      </c>
      <c r="F223" s="319" t="str">
        <f>IFERROR(IF(INDEX('WPTM - Section F'!N$8:N$89,MATCH('Print View'!$A223,'WPTM - Section F'!$A$8:$A$89,0))&lt;&gt;0,INDEX('WPTM - Section F'!N$8:N$89,MATCH('Print View'!$A223,'WPTM - Section F'!$A$8:$A$89,0)),""),"")</f>
        <v/>
      </c>
      <c r="G223" s="595" t="str">
        <f ca="1">IFERROR(IF(INDEX('WPTM - Section F'!D$93:D$574,MATCH('Print View'!$AR223,'WPTM - Section F'!L$93:L$574,0))&lt;&gt;0,INDEX('WPTM - Section F'!D$93:D$574,MATCH('Print View'!$AR223,'WPTM - Section F'!L$93:L$574,0)),""),"")</f>
        <v/>
      </c>
      <c r="H223" s="596"/>
      <c r="I223" s="595" t="str">
        <f ca="1">IFERROR(IF(INDEX('WPTM - Section F'!E$93:E$574,MATCH('Print View'!$AR223,'WPTM - Section F'!L$93:L$574,0))&lt;&gt;0,INDEX('WPTM - Section F'!E$93:E$574,MATCH('Print View'!$AR223,'WPTM - Section F'!L$93:L$574,0)),""),"")</f>
        <v/>
      </c>
      <c r="J223" s="596"/>
      <c r="K223" s="595" t="str">
        <f ca="1">IFERROR(IF(INDEX('WPTM - Section F'!D$93:D$574,MATCH('Print View'!$AS223,'WPTM - Section F'!L$93:L$574,0))&lt;&gt;0,INDEX('WPTM - Section F'!D$93:D$574,MATCH('Print View'!$AS223,'WPTM - Section F'!L$93:L$574,0)),""),"")</f>
        <v/>
      </c>
      <c r="L223" s="596"/>
      <c r="M223" s="595" t="str">
        <f ca="1">IFERROR(IF(INDEX('WPTM - Section F'!E$93:E$574,MATCH('Print View'!$AS223,'WPTM - Section F'!L$93:L$574,0))&lt;&gt;0,INDEX('WPTM - Section F'!E$93:E$574,MATCH('Print View'!$AS223,'WPTM - Section F'!L$93:L$574,0)),""),"")</f>
        <v/>
      </c>
      <c r="N223" s="596"/>
      <c r="O223" s="595" t="str">
        <f ca="1">IFERROR(IF(INDEX('WPTM - Section F'!D$93:D$574,MATCH('Print View'!$AT223,'WPTM - Section F'!L$93:L$574,0))&lt;&gt;0,INDEX('WPTM - Section F'!D$93:D$574,MATCH('Print View'!$AT223,'WPTM - Section F'!L$93:L$574,0)),""),"")</f>
        <v/>
      </c>
      <c r="P223" s="596"/>
      <c r="Q223" s="595" t="str">
        <f ca="1">IFERROR(IF(INDEX('WPTM - Section F'!E$93:E$574,MATCH('Print View'!$AT223,'WPTM - Section F'!L$93:L$574,0))&lt;&gt;0,INDEX('WPTM - Section F'!E$93:E$574,MATCH('Print View'!$AT223,'WPTM - Section F'!L$93:L$574,0)),""),"")</f>
        <v/>
      </c>
      <c r="R223" s="596"/>
      <c r="S223" s="595" t="str">
        <f ca="1">IFERROR(IF(INDEX('WPTM - Section F'!D$93:D$574,MATCH('Print View'!$AU223,'WPTM - Section F'!L$93:L$574,0))&lt;&gt;0,INDEX('WPTM - Section F'!D$93:D$574,MATCH('Print View'!$AU223,'WPTM - Section F'!L$93:L$574,0)),""),"")</f>
        <v/>
      </c>
      <c r="T223" s="596"/>
      <c r="U223" s="595" t="str">
        <f ca="1">IFERROR(IF(INDEX('WPTM - Section F'!E$93:E$574,MATCH('Print View'!$AU223,'WPTM - Section F'!L$93:L$574,0))&lt;&gt;0,INDEX('WPTM - Section F'!E$93:E$574,MATCH('Print View'!$AU223,'WPTM - Section F'!L$93:L$574,0)),""),"")</f>
        <v/>
      </c>
      <c r="V223" s="596"/>
      <c r="W223" s="595" t="str">
        <f ca="1">IFERROR(IF(INDEX('WPTM - Section F'!D$93:D$574,MATCH('Print View'!$AV223,'WPTM - Section F'!L$93:L$574,0))&lt;&gt;0,INDEX('WPTM - Section F'!D$93:D$574,MATCH('Print View'!$AV223,'WPTM - Section F'!L$93:L$574,0)),""),"")</f>
        <v/>
      </c>
      <c r="X223" s="596"/>
      <c r="Y223" s="595" t="str">
        <f ca="1">IFERROR(IF(INDEX('WPTM - Section F'!E$93:E$574,MATCH('Print View'!$AV223,'WPTM - Section F'!L$93:L$574,0))&lt;&gt;0,INDEX('WPTM - Section F'!E$93:E$574,MATCH('Print View'!$AV223,'WPTM - Section F'!L$93:L$574,0)),""),"")</f>
        <v/>
      </c>
      <c r="Z223" s="596"/>
      <c r="AA223" s="595" t="str">
        <f ca="1">IFERROR(IF(INDEX('WPTM - Section F'!D$93:D$574,MATCH('Print View'!$AW223,'WPTM - Section F'!L$93:L$574,0))&lt;&gt;0,INDEX('WPTM - Section F'!D$93:D$574,MATCH('Print View'!$AW223,'WPTM - Section F'!L$93:L$574,0)),""),"")</f>
        <v/>
      </c>
      <c r="AB223" s="596"/>
      <c r="AC223" s="595" t="str">
        <f ca="1">IFERROR(IF(INDEX('WPTM - Section F'!E$93:E$574,MATCH('Print View'!$AW223,'WPTM - Section F'!L$93:L$574,0))&lt;&gt;0,INDEX('WPTM - Section F'!E$93:E$574,MATCH('Print View'!$AW223,'WPTM - Section F'!L$93:L$574,0)),""),"")</f>
        <v/>
      </c>
      <c r="AD223" s="596"/>
      <c r="AE223" s="595" t="str">
        <f ca="1">IFERROR(IF(INDEX('WPTM - Section F'!D$93:D$574,MATCH('Print View'!$AX223,'WPTM - Section F'!L$93:L$574,0))&lt;&gt;0,INDEX('WPTM - Section F'!D$93:D$574,MATCH('Print View'!$AX223,'WPTM - Section F'!L$93:L$574,0)),""),"")</f>
        <v/>
      </c>
      <c r="AF223" s="596"/>
      <c r="AG223" s="595" t="str">
        <f ca="1">IFERROR(IF(INDEX('WPTM - Section F'!E$93:E$574,MATCH('Print View'!$AX223,'WPTM - Section F'!L$93:L$574,0))&lt;&gt;0,INDEX('WPTM - Section F'!E$93:E$574,MATCH('Print View'!$AX223,'WPTM - Section F'!L$93:L$574,0)),""),"")</f>
        <v/>
      </c>
      <c r="AH223" s="596"/>
      <c r="AI223" s="595" t="str">
        <f ca="1">IFERROR(IF(INDEX('WPTM - Section F'!D$93:D$574,MATCH('Print View'!$AY223,'WPTM - Section F'!L$93:L$574,0))&lt;&gt;0,INDEX('WPTM - Section F'!D$93:D$574,MATCH('Print View'!$AY223,'WPTM - Section F'!L$93:L$574,0)),""),"")</f>
        <v/>
      </c>
      <c r="AJ223" s="596"/>
      <c r="AK223" s="595" t="str">
        <f ca="1">IFERROR(IF(INDEX('WPTM - Section F'!E$93:E$574,MATCH('Print View'!$AY223,'WPTM - Section F'!L$93:L$574,0))&lt;&gt;0,INDEX('WPTM - Section F'!E$93:E$574,MATCH('Print View'!$AY223,'WPTM - Section F'!L$93:L$574,0)),""),"")</f>
        <v/>
      </c>
      <c r="AL223" s="596"/>
      <c r="AM223" s="320" t="str">
        <f>IFERROR(IF(INDEX('WPTM - Section F'!O$8:O$89,MATCH('Print View'!$A223,'WPTM - Section F'!D$8:D$89,0))&lt;&gt;0,INDEX('WPTM - Section F'!O$8:O$89,MATCH('Print View'!$A223,'WPTM - Section F'!D$8:D$89,0)),""),"")</f>
        <v/>
      </c>
      <c r="AN223" s="224"/>
      <c r="AO223" s="314"/>
      <c r="AP223" s="315"/>
      <c r="AQ223" s="315"/>
      <c r="AR223" s="249" t="str">
        <f t="shared" ca="1" si="372"/>
        <v>40</v>
      </c>
      <c r="AS223" s="3" t="str">
        <f t="shared" ca="1" si="373"/>
        <v>401-Jan-19 to 30-Jun-19</v>
      </c>
      <c r="AT223" s="3" t="str">
        <f t="shared" ca="1" si="374"/>
        <v>401-Jul-19 to 31-Dec-19</v>
      </c>
      <c r="AU223" s="3" t="str">
        <f t="shared" ca="1" si="375"/>
        <v>401-Jan-20 to 30-Jun-20</v>
      </c>
      <c r="AV223" s="3" t="str">
        <f t="shared" ca="1" si="376"/>
        <v>401-Jul-20 to 31-Dec-20</v>
      </c>
      <c r="AW223" s="3" t="str">
        <f t="shared" ca="1" si="377"/>
        <v>401-Jan-21 to 30-Jun-21</v>
      </c>
      <c r="AX223" s="9" t="str">
        <f t="shared" si="378"/>
        <v xml:space="preserve">40 to </v>
      </c>
      <c r="AY223" s="9" t="str">
        <f t="shared" si="379"/>
        <v xml:space="preserve">40 to </v>
      </c>
      <c r="AZ223" s="9"/>
      <c r="BA223" s="9"/>
    </row>
    <row r="224" spans="1:53" s="229" customFormat="1" ht="60" customHeight="1" x14ac:dyDescent="0.25">
      <c r="A224" s="301">
        <v>41</v>
      </c>
      <c r="B224" s="319" t="str">
        <f>IFERROR(IF(INDEX('WPTM - Section F'!B$8:B$89,MATCH('Print View'!$A224,'WPTM - Section F'!$A$8:$A$89,0))&lt;&gt;0,INDEX('WPTM - Section F'!B$8:B$89,MATCH('Print View'!$A224,'WPTM - Section F'!$A$8:$A$89,0)),""),"")</f>
        <v/>
      </c>
      <c r="C224" s="319" t="str">
        <f>IFERROR(IF(INDEX('WPTM - Section F'!C$8:C$89,MATCH('Print View'!$A224,'WPTM - Section F'!$A$8:$A$89,0))&lt;&gt;0,INDEX('WPTM - Section F'!C$8:C$89,MATCH('Print View'!$A224,'WPTM - Section F'!$A$8:$A$89,0)),""),"")</f>
        <v/>
      </c>
      <c r="D224" s="319" t="str">
        <f>IFERROR(IF(INDEX('WPTM - Section F'!D$8:D$89,MATCH('Print View'!$A224,'WPTM - Section F'!$A$8:$A$89,0))&lt;&gt;0,INDEX('WPTM - Section F'!D$8:D$89,MATCH('Print View'!$A224,'WPTM - Section F'!$A$8:$A$89,0)),""),"")</f>
        <v/>
      </c>
      <c r="E224" s="319" t="str">
        <f>IFERROR(IF(INDEX('WPTM - Section F'!E$8:E$89,MATCH('Print View'!$A224,'WPTM - Section F'!$A$8:$A$89,0))&lt;&gt;0,INDEX('WPTM - Section F'!E$8:E$89,MATCH('Print View'!$A224,'WPTM - Section F'!$A$8:$A$89,0)),""),"")</f>
        <v/>
      </c>
      <c r="F224" s="319" t="str">
        <f>IFERROR(IF(INDEX('WPTM - Section F'!N$8:N$89,MATCH('Print View'!$A224,'WPTM - Section F'!$A$8:$A$89,0))&lt;&gt;0,INDEX('WPTM - Section F'!N$8:N$89,MATCH('Print View'!$A224,'WPTM - Section F'!$A$8:$A$89,0)),""),"")</f>
        <v/>
      </c>
      <c r="G224" s="595" t="str">
        <f ca="1">IFERROR(IF(INDEX('WPTM - Section F'!D$93:D$574,MATCH('Print View'!$AR224,'WPTM - Section F'!L$93:L$574,0))&lt;&gt;0,INDEX('WPTM - Section F'!D$93:D$574,MATCH('Print View'!$AR224,'WPTM - Section F'!L$93:L$574,0)),""),"")</f>
        <v/>
      </c>
      <c r="H224" s="596"/>
      <c r="I224" s="595" t="str">
        <f ca="1">IFERROR(IF(INDEX('WPTM - Section F'!E$93:E$574,MATCH('Print View'!$AR224,'WPTM - Section F'!L$93:L$574,0))&lt;&gt;0,INDEX('WPTM - Section F'!E$93:E$574,MATCH('Print View'!$AR224,'WPTM - Section F'!L$93:L$574,0)),""),"")</f>
        <v/>
      </c>
      <c r="J224" s="596"/>
      <c r="K224" s="595" t="str">
        <f ca="1">IFERROR(IF(INDEX('WPTM - Section F'!D$93:D$574,MATCH('Print View'!$AS224,'WPTM - Section F'!L$93:L$574,0))&lt;&gt;0,INDEX('WPTM - Section F'!D$93:D$574,MATCH('Print View'!$AS224,'WPTM - Section F'!L$93:L$574,0)),""),"")</f>
        <v/>
      </c>
      <c r="L224" s="596"/>
      <c r="M224" s="595" t="str">
        <f ca="1">IFERROR(IF(INDEX('WPTM - Section F'!E$93:E$574,MATCH('Print View'!$AS224,'WPTM - Section F'!L$93:L$574,0))&lt;&gt;0,INDEX('WPTM - Section F'!E$93:E$574,MATCH('Print View'!$AS224,'WPTM - Section F'!L$93:L$574,0)),""),"")</f>
        <v/>
      </c>
      <c r="N224" s="596"/>
      <c r="O224" s="595" t="str">
        <f ca="1">IFERROR(IF(INDEX('WPTM - Section F'!D$93:D$574,MATCH('Print View'!$AT224,'WPTM - Section F'!L$93:L$574,0))&lt;&gt;0,INDEX('WPTM - Section F'!D$93:D$574,MATCH('Print View'!$AT224,'WPTM - Section F'!L$93:L$574,0)),""),"")</f>
        <v/>
      </c>
      <c r="P224" s="596"/>
      <c r="Q224" s="595" t="str">
        <f ca="1">IFERROR(IF(INDEX('WPTM - Section F'!E$93:E$574,MATCH('Print View'!$AT224,'WPTM - Section F'!L$93:L$574,0))&lt;&gt;0,INDEX('WPTM - Section F'!E$93:E$574,MATCH('Print View'!$AT224,'WPTM - Section F'!L$93:L$574,0)),""),"")</f>
        <v/>
      </c>
      <c r="R224" s="596"/>
      <c r="S224" s="595" t="str">
        <f ca="1">IFERROR(IF(INDEX('WPTM - Section F'!D$93:D$574,MATCH('Print View'!$AU224,'WPTM - Section F'!L$93:L$574,0))&lt;&gt;0,INDEX('WPTM - Section F'!D$93:D$574,MATCH('Print View'!$AU224,'WPTM - Section F'!L$93:L$574,0)),""),"")</f>
        <v/>
      </c>
      <c r="T224" s="596"/>
      <c r="U224" s="595" t="str">
        <f ca="1">IFERROR(IF(INDEX('WPTM - Section F'!E$93:E$574,MATCH('Print View'!$AU224,'WPTM - Section F'!L$93:L$574,0))&lt;&gt;0,INDEX('WPTM - Section F'!E$93:E$574,MATCH('Print View'!$AU224,'WPTM - Section F'!L$93:L$574,0)),""),"")</f>
        <v/>
      </c>
      <c r="V224" s="596"/>
      <c r="W224" s="595" t="str">
        <f ca="1">IFERROR(IF(INDEX('WPTM - Section F'!D$93:D$574,MATCH('Print View'!$AV224,'WPTM - Section F'!L$93:L$574,0))&lt;&gt;0,INDEX('WPTM - Section F'!D$93:D$574,MATCH('Print View'!$AV224,'WPTM - Section F'!L$93:L$574,0)),""),"")</f>
        <v/>
      </c>
      <c r="X224" s="596"/>
      <c r="Y224" s="595" t="str">
        <f ca="1">IFERROR(IF(INDEX('WPTM - Section F'!E$93:E$574,MATCH('Print View'!$AV224,'WPTM - Section F'!L$93:L$574,0))&lt;&gt;0,INDEX('WPTM - Section F'!E$93:E$574,MATCH('Print View'!$AV224,'WPTM - Section F'!L$93:L$574,0)),""),"")</f>
        <v/>
      </c>
      <c r="Z224" s="596"/>
      <c r="AA224" s="595" t="str">
        <f ca="1">IFERROR(IF(INDEX('WPTM - Section F'!D$93:D$574,MATCH('Print View'!$AW224,'WPTM - Section F'!L$93:L$574,0))&lt;&gt;0,INDEX('WPTM - Section F'!D$93:D$574,MATCH('Print View'!$AW224,'WPTM - Section F'!L$93:L$574,0)),""),"")</f>
        <v/>
      </c>
      <c r="AB224" s="596"/>
      <c r="AC224" s="595" t="str">
        <f ca="1">IFERROR(IF(INDEX('WPTM - Section F'!E$93:E$574,MATCH('Print View'!$AW224,'WPTM - Section F'!L$93:L$574,0))&lt;&gt;0,INDEX('WPTM - Section F'!E$93:E$574,MATCH('Print View'!$AW224,'WPTM - Section F'!L$93:L$574,0)),""),"")</f>
        <v/>
      </c>
      <c r="AD224" s="596"/>
      <c r="AE224" s="595" t="str">
        <f ca="1">IFERROR(IF(INDEX('WPTM - Section F'!D$93:D$574,MATCH('Print View'!$AX224,'WPTM - Section F'!L$93:L$574,0))&lt;&gt;0,INDEX('WPTM - Section F'!D$93:D$574,MATCH('Print View'!$AX224,'WPTM - Section F'!L$93:L$574,0)),""),"")</f>
        <v/>
      </c>
      <c r="AF224" s="596"/>
      <c r="AG224" s="595" t="str">
        <f ca="1">IFERROR(IF(INDEX('WPTM - Section F'!E$93:E$574,MATCH('Print View'!$AX224,'WPTM - Section F'!L$93:L$574,0))&lt;&gt;0,INDEX('WPTM - Section F'!E$93:E$574,MATCH('Print View'!$AX224,'WPTM - Section F'!L$93:L$574,0)),""),"")</f>
        <v/>
      </c>
      <c r="AH224" s="596"/>
      <c r="AI224" s="595" t="str">
        <f ca="1">IFERROR(IF(INDEX('WPTM - Section F'!D$93:D$574,MATCH('Print View'!$AY224,'WPTM - Section F'!L$93:L$574,0))&lt;&gt;0,INDEX('WPTM - Section F'!D$93:D$574,MATCH('Print View'!$AY224,'WPTM - Section F'!L$93:L$574,0)),""),"")</f>
        <v/>
      </c>
      <c r="AJ224" s="596"/>
      <c r="AK224" s="595" t="str">
        <f ca="1">IFERROR(IF(INDEX('WPTM - Section F'!E$93:E$574,MATCH('Print View'!$AY224,'WPTM - Section F'!L$93:L$574,0))&lt;&gt;0,INDEX('WPTM - Section F'!E$93:E$574,MATCH('Print View'!$AY224,'WPTM - Section F'!L$93:L$574,0)),""),"")</f>
        <v/>
      </c>
      <c r="AL224" s="596"/>
      <c r="AM224" s="320" t="str">
        <f>IFERROR(IF(INDEX('WPTM - Section F'!O$8:O$89,MATCH('Print View'!$A224,'WPTM - Section F'!D$8:D$89,0))&lt;&gt;0,INDEX('WPTM - Section F'!O$8:O$89,MATCH('Print View'!$A224,'WPTM - Section F'!D$8:D$89,0)),""),"")</f>
        <v/>
      </c>
      <c r="AN224" s="224"/>
      <c r="AO224" s="314"/>
      <c r="AP224" s="315"/>
      <c r="AQ224" s="315"/>
      <c r="AR224" s="249" t="str">
        <f t="shared" ca="1" si="372"/>
        <v>41</v>
      </c>
      <c r="AS224" s="3" t="str">
        <f t="shared" ca="1" si="373"/>
        <v>411-Jan-19 to 30-Jun-19</v>
      </c>
      <c r="AT224" s="3" t="str">
        <f t="shared" ca="1" si="374"/>
        <v>411-Jul-19 to 31-Dec-19</v>
      </c>
      <c r="AU224" s="3" t="str">
        <f t="shared" ca="1" si="375"/>
        <v>411-Jan-20 to 30-Jun-20</v>
      </c>
      <c r="AV224" s="3" t="str">
        <f t="shared" ca="1" si="376"/>
        <v>411-Jul-20 to 31-Dec-20</v>
      </c>
      <c r="AW224" s="3" t="str">
        <f t="shared" ca="1" si="377"/>
        <v>411-Jan-21 to 30-Jun-21</v>
      </c>
      <c r="AX224" s="9" t="str">
        <f t="shared" si="378"/>
        <v xml:space="preserve">41 to </v>
      </c>
      <c r="AY224" s="9" t="str">
        <f t="shared" si="379"/>
        <v xml:space="preserve">41 to </v>
      </c>
      <c r="AZ224" s="9"/>
      <c r="BA224" s="9"/>
    </row>
    <row r="225" spans="1:53" s="229" customFormat="1" ht="60" customHeight="1" x14ac:dyDescent="0.25">
      <c r="A225" s="301">
        <v>42</v>
      </c>
      <c r="B225" s="319" t="str">
        <f>IFERROR(IF(INDEX('WPTM - Section F'!B$8:B$89,MATCH('Print View'!$A225,'WPTM - Section F'!$A$8:$A$89,0))&lt;&gt;0,INDEX('WPTM - Section F'!B$8:B$89,MATCH('Print View'!$A225,'WPTM - Section F'!$A$8:$A$89,0)),""),"")</f>
        <v/>
      </c>
      <c r="C225" s="319" t="str">
        <f>IFERROR(IF(INDEX('WPTM - Section F'!C$8:C$89,MATCH('Print View'!$A225,'WPTM - Section F'!$A$8:$A$89,0))&lt;&gt;0,INDEX('WPTM - Section F'!C$8:C$89,MATCH('Print View'!$A225,'WPTM - Section F'!$A$8:$A$89,0)),""),"")</f>
        <v/>
      </c>
      <c r="D225" s="319" t="str">
        <f>IFERROR(IF(INDEX('WPTM - Section F'!D$8:D$89,MATCH('Print View'!$A225,'WPTM - Section F'!$A$8:$A$89,0))&lt;&gt;0,INDEX('WPTM - Section F'!D$8:D$89,MATCH('Print View'!$A225,'WPTM - Section F'!$A$8:$A$89,0)),""),"")</f>
        <v/>
      </c>
      <c r="E225" s="319" t="str">
        <f>IFERROR(IF(INDEX('WPTM - Section F'!E$8:E$89,MATCH('Print View'!$A225,'WPTM - Section F'!$A$8:$A$89,0))&lt;&gt;0,INDEX('WPTM - Section F'!E$8:E$89,MATCH('Print View'!$A225,'WPTM - Section F'!$A$8:$A$89,0)),""),"")</f>
        <v/>
      </c>
      <c r="F225" s="319" t="str">
        <f>IFERROR(IF(INDEX('WPTM - Section F'!N$8:N$89,MATCH('Print View'!$A225,'WPTM - Section F'!$A$8:$A$89,0))&lt;&gt;0,INDEX('WPTM - Section F'!N$8:N$89,MATCH('Print View'!$A225,'WPTM - Section F'!$A$8:$A$89,0)),""),"")</f>
        <v/>
      </c>
      <c r="G225" s="595" t="str">
        <f ca="1">IFERROR(IF(INDEX('WPTM - Section F'!D$93:D$574,MATCH('Print View'!$AR225,'WPTM - Section F'!L$93:L$574,0))&lt;&gt;0,INDEX('WPTM - Section F'!D$93:D$574,MATCH('Print View'!$AR225,'WPTM - Section F'!L$93:L$574,0)),""),"")</f>
        <v/>
      </c>
      <c r="H225" s="596"/>
      <c r="I225" s="595" t="str">
        <f ca="1">IFERROR(IF(INDEX('WPTM - Section F'!E$93:E$574,MATCH('Print View'!$AR225,'WPTM - Section F'!L$93:L$574,0))&lt;&gt;0,INDEX('WPTM - Section F'!E$93:E$574,MATCH('Print View'!$AR225,'WPTM - Section F'!L$93:L$574,0)),""),"")</f>
        <v/>
      </c>
      <c r="J225" s="596"/>
      <c r="K225" s="595" t="str">
        <f ca="1">IFERROR(IF(INDEX('WPTM - Section F'!D$93:D$574,MATCH('Print View'!$AS225,'WPTM - Section F'!L$93:L$574,0))&lt;&gt;0,INDEX('WPTM - Section F'!D$93:D$574,MATCH('Print View'!$AS225,'WPTM - Section F'!L$93:L$574,0)),""),"")</f>
        <v/>
      </c>
      <c r="L225" s="596"/>
      <c r="M225" s="595" t="str">
        <f ca="1">IFERROR(IF(INDEX('WPTM - Section F'!E$93:E$574,MATCH('Print View'!$AS225,'WPTM - Section F'!L$93:L$574,0))&lt;&gt;0,INDEX('WPTM - Section F'!E$93:E$574,MATCH('Print View'!$AS225,'WPTM - Section F'!L$93:L$574,0)),""),"")</f>
        <v/>
      </c>
      <c r="N225" s="596"/>
      <c r="O225" s="595" t="str">
        <f ca="1">IFERROR(IF(INDEX('WPTM - Section F'!D$93:D$574,MATCH('Print View'!$AT225,'WPTM - Section F'!L$93:L$574,0))&lt;&gt;0,INDEX('WPTM - Section F'!D$93:D$574,MATCH('Print View'!$AT225,'WPTM - Section F'!L$93:L$574,0)),""),"")</f>
        <v/>
      </c>
      <c r="P225" s="596"/>
      <c r="Q225" s="595" t="str">
        <f ca="1">IFERROR(IF(INDEX('WPTM - Section F'!E$93:E$574,MATCH('Print View'!$AT225,'WPTM - Section F'!L$93:L$574,0))&lt;&gt;0,INDEX('WPTM - Section F'!E$93:E$574,MATCH('Print View'!$AT225,'WPTM - Section F'!L$93:L$574,0)),""),"")</f>
        <v/>
      </c>
      <c r="R225" s="596"/>
      <c r="S225" s="595" t="str">
        <f ca="1">IFERROR(IF(INDEX('WPTM - Section F'!D$93:D$574,MATCH('Print View'!$AU225,'WPTM - Section F'!L$93:L$574,0))&lt;&gt;0,INDEX('WPTM - Section F'!D$93:D$574,MATCH('Print View'!$AU225,'WPTM - Section F'!L$93:L$574,0)),""),"")</f>
        <v/>
      </c>
      <c r="T225" s="596"/>
      <c r="U225" s="595" t="str">
        <f ca="1">IFERROR(IF(INDEX('WPTM - Section F'!E$93:E$574,MATCH('Print View'!$AU225,'WPTM - Section F'!L$93:L$574,0))&lt;&gt;0,INDEX('WPTM - Section F'!E$93:E$574,MATCH('Print View'!$AU225,'WPTM - Section F'!L$93:L$574,0)),""),"")</f>
        <v/>
      </c>
      <c r="V225" s="596"/>
      <c r="W225" s="595" t="str">
        <f ca="1">IFERROR(IF(INDEX('WPTM - Section F'!D$93:D$574,MATCH('Print View'!$AV225,'WPTM - Section F'!L$93:L$574,0))&lt;&gt;0,INDEX('WPTM - Section F'!D$93:D$574,MATCH('Print View'!$AV225,'WPTM - Section F'!L$93:L$574,0)),""),"")</f>
        <v/>
      </c>
      <c r="X225" s="596"/>
      <c r="Y225" s="595" t="str">
        <f ca="1">IFERROR(IF(INDEX('WPTM - Section F'!E$93:E$574,MATCH('Print View'!$AV225,'WPTM - Section F'!L$93:L$574,0))&lt;&gt;0,INDEX('WPTM - Section F'!E$93:E$574,MATCH('Print View'!$AV225,'WPTM - Section F'!L$93:L$574,0)),""),"")</f>
        <v/>
      </c>
      <c r="Z225" s="596"/>
      <c r="AA225" s="595" t="str">
        <f ca="1">IFERROR(IF(INDEX('WPTM - Section F'!D$93:D$574,MATCH('Print View'!$AW225,'WPTM - Section F'!L$93:L$574,0))&lt;&gt;0,INDEX('WPTM - Section F'!D$93:D$574,MATCH('Print View'!$AW225,'WPTM - Section F'!L$93:L$574,0)),""),"")</f>
        <v/>
      </c>
      <c r="AB225" s="596"/>
      <c r="AC225" s="595" t="str">
        <f ca="1">IFERROR(IF(INDEX('WPTM - Section F'!E$93:E$574,MATCH('Print View'!$AW225,'WPTM - Section F'!L$93:L$574,0))&lt;&gt;0,INDEX('WPTM - Section F'!E$93:E$574,MATCH('Print View'!$AW225,'WPTM - Section F'!L$93:L$574,0)),""),"")</f>
        <v/>
      </c>
      <c r="AD225" s="596"/>
      <c r="AE225" s="595" t="str">
        <f ca="1">IFERROR(IF(INDEX('WPTM - Section F'!D$93:D$574,MATCH('Print View'!$AX225,'WPTM - Section F'!L$93:L$574,0))&lt;&gt;0,INDEX('WPTM - Section F'!D$93:D$574,MATCH('Print View'!$AX225,'WPTM - Section F'!L$93:L$574,0)),""),"")</f>
        <v/>
      </c>
      <c r="AF225" s="596"/>
      <c r="AG225" s="595" t="str">
        <f ca="1">IFERROR(IF(INDEX('WPTM - Section F'!E$93:E$574,MATCH('Print View'!$AX225,'WPTM - Section F'!L$93:L$574,0))&lt;&gt;0,INDEX('WPTM - Section F'!E$93:E$574,MATCH('Print View'!$AX225,'WPTM - Section F'!L$93:L$574,0)),""),"")</f>
        <v/>
      </c>
      <c r="AH225" s="596"/>
      <c r="AI225" s="595" t="str">
        <f ca="1">IFERROR(IF(INDEX('WPTM - Section F'!D$93:D$574,MATCH('Print View'!$AY225,'WPTM - Section F'!L$93:L$574,0))&lt;&gt;0,INDEX('WPTM - Section F'!D$93:D$574,MATCH('Print View'!$AY225,'WPTM - Section F'!L$93:L$574,0)),""),"")</f>
        <v/>
      </c>
      <c r="AJ225" s="596"/>
      <c r="AK225" s="595" t="str">
        <f ca="1">IFERROR(IF(INDEX('WPTM - Section F'!E$93:E$574,MATCH('Print View'!$AY225,'WPTM - Section F'!L$93:L$574,0))&lt;&gt;0,INDEX('WPTM - Section F'!E$93:E$574,MATCH('Print View'!$AY225,'WPTM - Section F'!L$93:L$574,0)),""),"")</f>
        <v/>
      </c>
      <c r="AL225" s="596"/>
      <c r="AM225" s="320" t="str">
        <f>IFERROR(IF(INDEX('WPTM - Section F'!O$8:O$89,MATCH('Print View'!$A225,'WPTM - Section F'!D$8:D$89,0))&lt;&gt;0,INDEX('WPTM - Section F'!O$8:O$89,MATCH('Print View'!$A225,'WPTM - Section F'!D$8:D$89,0)),""),"")</f>
        <v/>
      </c>
      <c r="AN225" s="224"/>
      <c r="AO225" s="314"/>
      <c r="AP225" s="315"/>
      <c r="AQ225" s="315"/>
      <c r="AR225" s="249" t="str">
        <f t="shared" ca="1" si="372"/>
        <v>42</v>
      </c>
      <c r="AS225" s="3" t="str">
        <f t="shared" ca="1" si="373"/>
        <v>421-Jan-19 to 30-Jun-19</v>
      </c>
      <c r="AT225" s="3" t="str">
        <f t="shared" ca="1" si="374"/>
        <v>421-Jul-19 to 31-Dec-19</v>
      </c>
      <c r="AU225" s="3" t="str">
        <f t="shared" ca="1" si="375"/>
        <v>421-Jan-20 to 30-Jun-20</v>
      </c>
      <c r="AV225" s="3" t="str">
        <f t="shared" ca="1" si="376"/>
        <v>421-Jul-20 to 31-Dec-20</v>
      </c>
      <c r="AW225" s="3" t="str">
        <f t="shared" ca="1" si="377"/>
        <v>421-Jan-21 to 30-Jun-21</v>
      </c>
      <c r="AX225" s="9" t="str">
        <f t="shared" si="378"/>
        <v xml:space="preserve">42 to </v>
      </c>
      <c r="AY225" s="9" t="str">
        <f t="shared" si="379"/>
        <v xml:space="preserve">42 to </v>
      </c>
      <c r="AZ225" s="9"/>
      <c r="BA225" s="9"/>
    </row>
    <row r="226" spans="1:53" s="229" customFormat="1" ht="60" customHeight="1" x14ac:dyDescent="0.25">
      <c r="A226" s="301">
        <v>43</v>
      </c>
      <c r="B226" s="319" t="str">
        <f>IFERROR(IF(INDEX('WPTM - Section F'!B$8:B$89,MATCH('Print View'!$A226,'WPTM - Section F'!$A$8:$A$89,0))&lt;&gt;0,INDEX('WPTM - Section F'!B$8:B$89,MATCH('Print View'!$A226,'WPTM - Section F'!$A$8:$A$89,0)),""),"")</f>
        <v/>
      </c>
      <c r="C226" s="319" t="str">
        <f>IFERROR(IF(INDEX('WPTM - Section F'!C$8:C$89,MATCH('Print View'!$A226,'WPTM - Section F'!$A$8:$A$89,0))&lt;&gt;0,INDEX('WPTM - Section F'!C$8:C$89,MATCH('Print View'!$A226,'WPTM - Section F'!$A$8:$A$89,0)),""),"")</f>
        <v/>
      </c>
      <c r="D226" s="319" t="str">
        <f>IFERROR(IF(INDEX('WPTM - Section F'!D$8:D$89,MATCH('Print View'!$A226,'WPTM - Section F'!$A$8:$A$89,0))&lt;&gt;0,INDEX('WPTM - Section F'!D$8:D$89,MATCH('Print View'!$A226,'WPTM - Section F'!$A$8:$A$89,0)),""),"")</f>
        <v/>
      </c>
      <c r="E226" s="319" t="str">
        <f>IFERROR(IF(INDEX('WPTM - Section F'!E$8:E$89,MATCH('Print View'!$A226,'WPTM - Section F'!$A$8:$A$89,0))&lt;&gt;0,INDEX('WPTM - Section F'!E$8:E$89,MATCH('Print View'!$A226,'WPTM - Section F'!$A$8:$A$89,0)),""),"")</f>
        <v/>
      </c>
      <c r="F226" s="319" t="str">
        <f>IFERROR(IF(INDEX('WPTM - Section F'!N$8:N$89,MATCH('Print View'!$A226,'WPTM - Section F'!$A$8:$A$89,0))&lt;&gt;0,INDEX('WPTM - Section F'!N$8:N$89,MATCH('Print View'!$A226,'WPTM - Section F'!$A$8:$A$89,0)),""),"")</f>
        <v/>
      </c>
      <c r="G226" s="595" t="str">
        <f ca="1">IFERROR(IF(INDEX('WPTM - Section F'!D$93:D$574,MATCH('Print View'!$AR226,'WPTM - Section F'!L$93:L$574,0))&lt;&gt;0,INDEX('WPTM - Section F'!D$93:D$574,MATCH('Print View'!$AR226,'WPTM - Section F'!L$93:L$574,0)),""),"")</f>
        <v/>
      </c>
      <c r="H226" s="596"/>
      <c r="I226" s="595" t="str">
        <f ca="1">IFERROR(IF(INDEX('WPTM - Section F'!E$93:E$574,MATCH('Print View'!$AR226,'WPTM - Section F'!L$93:L$574,0))&lt;&gt;0,INDEX('WPTM - Section F'!E$93:E$574,MATCH('Print View'!$AR226,'WPTM - Section F'!L$93:L$574,0)),""),"")</f>
        <v/>
      </c>
      <c r="J226" s="596"/>
      <c r="K226" s="595" t="str">
        <f ca="1">IFERROR(IF(INDEX('WPTM - Section F'!D$93:D$574,MATCH('Print View'!$AS226,'WPTM - Section F'!L$93:L$574,0))&lt;&gt;0,INDEX('WPTM - Section F'!D$93:D$574,MATCH('Print View'!$AS226,'WPTM - Section F'!L$93:L$574,0)),""),"")</f>
        <v/>
      </c>
      <c r="L226" s="596"/>
      <c r="M226" s="595" t="str">
        <f ca="1">IFERROR(IF(INDEX('WPTM - Section F'!E$93:E$574,MATCH('Print View'!$AS226,'WPTM - Section F'!L$93:L$574,0))&lt;&gt;0,INDEX('WPTM - Section F'!E$93:E$574,MATCH('Print View'!$AS226,'WPTM - Section F'!L$93:L$574,0)),""),"")</f>
        <v/>
      </c>
      <c r="N226" s="596"/>
      <c r="O226" s="595" t="str">
        <f ca="1">IFERROR(IF(INDEX('WPTM - Section F'!D$93:D$574,MATCH('Print View'!$AT226,'WPTM - Section F'!L$93:L$574,0))&lt;&gt;0,INDEX('WPTM - Section F'!D$93:D$574,MATCH('Print View'!$AT226,'WPTM - Section F'!L$93:L$574,0)),""),"")</f>
        <v/>
      </c>
      <c r="P226" s="596"/>
      <c r="Q226" s="595" t="str">
        <f ca="1">IFERROR(IF(INDEX('WPTM - Section F'!E$93:E$574,MATCH('Print View'!$AT226,'WPTM - Section F'!L$93:L$574,0))&lt;&gt;0,INDEX('WPTM - Section F'!E$93:E$574,MATCH('Print View'!$AT226,'WPTM - Section F'!L$93:L$574,0)),""),"")</f>
        <v/>
      </c>
      <c r="R226" s="596"/>
      <c r="S226" s="595" t="str">
        <f ca="1">IFERROR(IF(INDEX('WPTM - Section F'!D$93:D$574,MATCH('Print View'!$AU226,'WPTM - Section F'!L$93:L$574,0))&lt;&gt;0,INDEX('WPTM - Section F'!D$93:D$574,MATCH('Print View'!$AU226,'WPTM - Section F'!L$93:L$574,0)),""),"")</f>
        <v/>
      </c>
      <c r="T226" s="596"/>
      <c r="U226" s="595" t="str">
        <f ca="1">IFERROR(IF(INDEX('WPTM - Section F'!E$93:E$574,MATCH('Print View'!$AU226,'WPTM - Section F'!L$93:L$574,0))&lt;&gt;0,INDEX('WPTM - Section F'!E$93:E$574,MATCH('Print View'!$AU226,'WPTM - Section F'!L$93:L$574,0)),""),"")</f>
        <v/>
      </c>
      <c r="V226" s="596"/>
      <c r="W226" s="595" t="str">
        <f ca="1">IFERROR(IF(INDEX('WPTM - Section F'!D$93:D$574,MATCH('Print View'!$AV226,'WPTM - Section F'!L$93:L$574,0))&lt;&gt;0,INDEX('WPTM - Section F'!D$93:D$574,MATCH('Print View'!$AV226,'WPTM - Section F'!L$93:L$574,0)),""),"")</f>
        <v/>
      </c>
      <c r="X226" s="596"/>
      <c r="Y226" s="595" t="str">
        <f ca="1">IFERROR(IF(INDEX('WPTM - Section F'!E$93:E$574,MATCH('Print View'!$AV226,'WPTM - Section F'!L$93:L$574,0))&lt;&gt;0,INDEX('WPTM - Section F'!E$93:E$574,MATCH('Print View'!$AV226,'WPTM - Section F'!L$93:L$574,0)),""),"")</f>
        <v/>
      </c>
      <c r="Z226" s="596"/>
      <c r="AA226" s="595" t="str">
        <f ca="1">IFERROR(IF(INDEX('WPTM - Section F'!D$93:D$574,MATCH('Print View'!$AW226,'WPTM - Section F'!L$93:L$574,0))&lt;&gt;0,INDEX('WPTM - Section F'!D$93:D$574,MATCH('Print View'!$AW226,'WPTM - Section F'!L$93:L$574,0)),""),"")</f>
        <v/>
      </c>
      <c r="AB226" s="596"/>
      <c r="AC226" s="595" t="str">
        <f ca="1">IFERROR(IF(INDEX('WPTM - Section F'!E$93:E$574,MATCH('Print View'!$AW226,'WPTM - Section F'!L$93:L$574,0))&lt;&gt;0,INDEX('WPTM - Section F'!E$93:E$574,MATCH('Print View'!$AW226,'WPTM - Section F'!L$93:L$574,0)),""),"")</f>
        <v/>
      </c>
      <c r="AD226" s="596"/>
      <c r="AE226" s="595" t="str">
        <f ca="1">IFERROR(IF(INDEX('WPTM - Section F'!D$93:D$574,MATCH('Print View'!$AX226,'WPTM - Section F'!L$93:L$574,0))&lt;&gt;0,INDEX('WPTM - Section F'!D$93:D$574,MATCH('Print View'!$AX226,'WPTM - Section F'!L$93:L$574,0)),""),"")</f>
        <v/>
      </c>
      <c r="AF226" s="596"/>
      <c r="AG226" s="595" t="str">
        <f ca="1">IFERROR(IF(INDEX('WPTM - Section F'!E$93:E$574,MATCH('Print View'!$AX226,'WPTM - Section F'!L$93:L$574,0))&lt;&gt;0,INDEX('WPTM - Section F'!E$93:E$574,MATCH('Print View'!$AX226,'WPTM - Section F'!L$93:L$574,0)),""),"")</f>
        <v/>
      </c>
      <c r="AH226" s="596"/>
      <c r="AI226" s="595" t="str">
        <f ca="1">IFERROR(IF(INDEX('WPTM - Section F'!D$93:D$574,MATCH('Print View'!$AY226,'WPTM - Section F'!L$93:L$574,0))&lt;&gt;0,INDEX('WPTM - Section F'!D$93:D$574,MATCH('Print View'!$AY226,'WPTM - Section F'!L$93:L$574,0)),""),"")</f>
        <v/>
      </c>
      <c r="AJ226" s="596"/>
      <c r="AK226" s="595" t="str">
        <f ca="1">IFERROR(IF(INDEX('WPTM - Section F'!E$93:E$574,MATCH('Print View'!$AY226,'WPTM - Section F'!L$93:L$574,0))&lt;&gt;0,INDEX('WPTM - Section F'!E$93:E$574,MATCH('Print View'!$AY226,'WPTM - Section F'!L$93:L$574,0)),""),"")</f>
        <v/>
      </c>
      <c r="AL226" s="596"/>
      <c r="AM226" s="320" t="str">
        <f>IFERROR(IF(INDEX('WPTM - Section F'!O$8:O$89,MATCH('Print View'!$A226,'WPTM - Section F'!D$8:D$89,0))&lt;&gt;0,INDEX('WPTM - Section F'!O$8:O$89,MATCH('Print View'!$A226,'WPTM - Section F'!D$8:D$89,0)),""),"")</f>
        <v/>
      </c>
      <c r="AN226" s="224"/>
      <c r="AO226" s="314"/>
      <c r="AP226" s="315"/>
      <c r="AQ226" s="315"/>
      <c r="AR226" s="249" t="str">
        <f t="shared" ca="1" si="372"/>
        <v>43</v>
      </c>
      <c r="AS226" s="3" t="str">
        <f t="shared" ca="1" si="373"/>
        <v>431-Jan-19 to 30-Jun-19</v>
      </c>
      <c r="AT226" s="3" t="str">
        <f t="shared" ca="1" si="374"/>
        <v>431-Jul-19 to 31-Dec-19</v>
      </c>
      <c r="AU226" s="3" t="str">
        <f t="shared" ca="1" si="375"/>
        <v>431-Jan-20 to 30-Jun-20</v>
      </c>
      <c r="AV226" s="3" t="str">
        <f t="shared" ca="1" si="376"/>
        <v>431-Jul-20 to 31-Dec-20</v>
      </c>
      <c r="AW226" s="3" t="str">
        <f t="shared" ca="1" si="377"/>
        <v>431-Jan-21 to 30-Jun-21</v>
      </c>
      <c r="AX226" s="9" t="str">
        <f t="shared" si="378"/>
        <v xml:space="preserve">43 to </v>
      </c>
      <c r="AY226" s="9" t="str">
        <f t="shared" si="379"/>
        <v xml:space="preserve">43 to </v>
      </c>
      <c r="AZ226" s="9"/>
      <c r="BA226" s="9"/>
    </row>
    <row r="227" spans="1:53" s="229" customFormat="1" ht="60" customHeight="1" x14ac:dyDescent="0.25">
      <c r="A227" s="301">
        <v>44</v>
      </c>
      <c r="B227" s="319" t="str">
        <f>IFERROR(IF(INDEX('WPTM - Section F'!B$8:B$89,MATCH('Print View'!$A227,'WPTM - Section F'!$A$8:$A$89,0))&lt;&gt;0,INDEX('WPTM - Section F'!B$8:B$89,MATCH('Print View'!$A227,'WPTM - Section F'!$A$8:$A$89,0)),""),"")</f>
        <v/>
      </c>
      <c r="C227" s="319" t="str">
        <f>IFERROR(IF(INDEX('WPTM - Section F'!C$8:C$89,MATCH('Print View'!$A227,'WPTM - Section F'!$A$8:$A$89,0))&lt;&gt;0,INDEX('WPTM - Section F'!C$8:C$89,MATCH('Print View'!$A227,'WPTM - Section F'!$A$8:$A$89,0)),""),"")</f>
        <v/>
      </c>
      <c r="D227" s="319" t="str">
        <f>IFERROR(IF(INDEX('WPTM - Section F'!D$8:D$89,MATCH('Print View'!$A227,'WPTM - Section F'!$A$8:$A$89,0))&lt;&gt;0,INDEX('WPTM - Section F'!D$8:D$89,MATCH('Print View'!$A227,'WPTM - Section F'!$A$8:$A$89,0)),""),"")</f>
        <v/>
      </c>
      <c r="E227" s="319" t="str">
        <f>IFERROR(IF(INDEX('WPTM - Section F'!E$8:E$89,MATCH('Print View'!$A227,'WPTM - Section F'!$A$8:$A$89,0))&lt;&gt;0,INDEX('WPTM - Section F'!E$8:E$89,MATCH('Print View'!$A227,'WPTM - Section F'!$A$8:$A$89,0)),""),"")</f>
        <v/>
      </c>
      <c r="F227" s="319" t="str">
        <f>IFERROR(IF(INDEX('WPTM - Section F'!N$8:N$89,MATCH('Print View'!$A227,'WPTM - Section F'!$A$8:$A$89,0))&lt;&gt;0,INDEX('WPTM - Section F'!N$8:N$89,MATCH('Print View'!$A227,'WPTM - Section F'!$A$8:$A$89,0)),""),"")</f>
        <v/>
      </c>
      <c r="G227" s="595" t="str">
        <f ca="1">IFERROR(IF(INDEX('WPTM - Section F'!D$93:D$574,MATCH('Print View'!$AR227,'WPTM - Section F'!L$93:L$574,0))&lt;&gt;0,INDEX('WPTM - Section F'!D$93:D$574,MATCH('Print View'!$AR227,'WPTM - Section F'!L$93:L$574,0)),""),"")</f>
        <v/>
      </c>
      <c r="H227" s="596"/>
      <c r="I227" s="595" t="str">
        <f ca="1">IFERROR(IF(INDEX('WPTM - Section F'!E$93:E$574,MATCH('Print View'!$AR227,'WPTM - Section F'!L$93:L$574,0))&lt;&gt;0,INDEX('WPTM - Section F'!E$93:E$574,MATCH('Print View'!$AR227,'WPTM - Section F'!L$93:L$574,0)),""),"")</f>
        <v/>
      </c>
      <c r="J227" s="596"/>
      <c r="K227" s="595" t="str">
        <f ca="1">IFERROR(IF(INDEX('WPTM - Section F'!D$93:D$574,MATCH('Print View'!$AS227,'WPTM - Section F'!L$93:L$574,0))&lt;&gt;0,INDEX('WPTM - Section F'!D$93:D$574,MATCH('Print View'!$AS227,'WPTM - Section F'!L$93:L$574,0)),""),"")</f>
        <v/>
      </c>
      <c r="L227" s="596"/>
      <c r="M227" s="595" t="str">
        <f ca="1">IFERROR(IF(INDEX('WPTM - Section F'!E$93:E$574,MATCH('Print View'!$AS227,'WPTM - Section F'!L$93:L$574,0))&lt;&gt;0,INDEX('WPTM - Section F'!E$93:E$574,MATCH('Print View'!$AS227,'WPTM - Section F'!L$93:L$574,0)),""),"")</f>
        <v/>
      </c>
      <c r="N227" s="596"/>
      <c r="O227" s="595" t="str">
        <f ca="1">IFERROR(IF(INDEX('WPTM - Section F'!D$93:D$574,MATCH('Print View'!$AT227,'WPTM - Section F'!L$93:L$574,0))&lt;&gt;0,INDEX('WPTM - Section F'!D$93:D$574,MATCH('Print View'!$AT227,'WPTM - Section F'!L$93:L$574,0)),""),"")</f>
        <v/>
      </c>
      <c r="P227" s="596"/>
      <c r="Q227" s="595" t="str">
        <f ca="1">IFERROR(IF(INDEX('WPTM - Section F'!E$93:E$574,MATCH('Print View'!$AT227,'WPTM - Section F'!L$93:L$574,0))&lt;&gt;0,INDEX('WPTM - Section F'!E$93:E$574,MATCH('Print View'!$AT227,'WPTM - Section F'!L$93:L$574,0)),""),"")</f>
        <v/>
      </c>
      <c r="R227" s="596"/>
      <c r="S227" s="595" t="str">
        <f ca="1">IFERROR(IF(INDEX('WPTM - Section F'!D$93:D$574,MATCH('Print View'!$AU227,'WPTM - Section F'!L$93:L$574,0))&lt;&gt;0,INDEX('WPTM - Section F'!D$93:D$574,MATCH('Print View'!$AU227,'WPTM - Section F'!L$93:L$574,0)),""),"")</f>
        <v/>
      </c>
      <c r="T227" s="596"/>
      <c r="U227" s="595" t="str">
        <f ca="1">IFERROR(IF(INDEX('WPTM - Section F'!E$93:E$574,MATCH('Print View'!$AU227,'WPTM - Section F'!L$93:L$574,0))&lt;&gt;0,INDEX('WPTM - Section F'!E$93:E$574,MATCH('Print View'!$AU227,'WPTM - Section F'!L$93:L$574,0)),""),"")</f>
        <v/>
      </c>
      <c r="V227" s="596"/>
      <c r="W227" s="595" t="str">
        <f ca="1">IFERROR(IF(INDEX('WPTM - Section F'!D$93:D$574,MATCH('Print View'!$AV227,'WPTM - Section F'!L$93:L$574,0))&lt;&gt;0,INDEX('WPTM - Section F'!D$93:D$574,MATCH('Print View'!$AV227,'WPTM - Section F'!L$93:L$574,0)),""),"")</f>
        <v/>
      </c>
      <c r="X227" s="596"/>
      <c r="Y227" s="595" t="str">
        <f ca="1">IFERROR(IF(INDEX('WPTM - Section F'!E$93:E$574,MATCH('Print View'!$AV227,'WPTM - Section F'!L$93:L$574,0))&lt;&gt;0,INDEX('WPTM - Section F'!E$93:E$574,MATCH('Print View'!$AV227,'WPTM - Section F'!L$93:L$574,0)),""),"")</f>
        <v/>
      </c>
      <c r="Z227" s="596"/>
      <c r="AA227" s="595" t="str">
        <f ca="1">IFERROR(IF(INDEX('WPTM - Section F'!D$93:D$574,MATCH('Print View'!$AW227,'WPTM - Section F'!L$93:L$574,0))&lt;&gt;0,INDEX('WPTM - Section F'!D$93:D$574,MATCH('Print View'!$AW227,'WPTM - Section F'!L$93:L$574,0)),""),"")</f>
        <v/>
      </c>
      <c r="AB227" s="596"/>
      <c r="AC227" s="595" t="str">
        <f ca="1">IFERROR(IF(INDEX('WPTM - Section F'!E$93:E$574,MATCH('Print View'!$AW227,'WPTM - Section F'!L$93:L$574,0))&lt;&gt;0,INDEX('WPTM - Section F'!E$93:E$574,MATCH('Print View'!$AW227,'WPTM - Section F'!L$93:L$574,0)),""),"")</f>
        <v/>
      </c>
      <c r="AD227" s="596"/>
      <c r="AE227" s="595" t="str">
        <f ca="1">IFERROR(IF(INDEX('WPTM - Section F'!D$93:D$574,MATCH('Print View'!$AX227,'WPTM - Section F'!L$93:L$574,0))&lt;&gt;0,INDEX('WPTM - Section F'!D$93:D$574,MATCH('Print View'!$AX227,'WPTM - Section F'!L$93:L$574,0)),""),"")</f>
        <v/>
      </c>
      <c r="AF227" s="596"/>
      <c r="AG227" s="595" t="str">
        <f ca="1">IFERROR(IF(INDEX('WPTM - Section F'!E$93:E$574,MATCH('Print View'!$AX227,'WPTM - Section F'!L$93:L$574,0))&lt;&gt;0,INDEX('WPTM - Section F'!E$93:E$574,MATCH('Print View'!$AX227,'WPTM - Section F'!L$93:L$574,0)),""),"")</f>
        <v/>
      </c>
      <c r="AH227" s="596"/>
      <c r="AI227" s="595" t="str">
        <f ca="1">IFERROR(IF(INDEX('WPTM - Section F'!D$93:D$574,MATCH('Print View'!$AY227,'WPTM - Section F'!L$93:L$574,0))&lt;&gt;0,INDEX('WPTM - Section F'!D$93:D$574,MATCH('Print View'!$AY227,'WPTM - Section F'!L$93:L$574,0)),""),"")</f>
        <v/>
      </c>
      <c r="AJ227" s="596"/>
      <c r="AK227" s="595" t="str">
        <f ca="1">IFERROR(IF(INDEX('WPTM - Section F'!E$93:E$574,MATCH('Print View'!$AY227,'WPTM - Section F'!L$93:L$574,0))&lt;&gt;0,INDEX('WPTM - Section F'!E$93:E$574,MATCH('Print View'!$AY227,'WPTM - Section F'!L$93:L$574,0)),""),"")</f>
        <v/>
      </c>
      <c r="AL227" s="596"/>
      <c r="AM227" s="320" t="str">
        <f>IFERROR(IF(INDEX('WPTM - Section F'!O$8:O$89,MATCH('Print View'!$A227,'WPTM - Section F'!D$8:D$89,0))&lt;&gt;0,INDEX('WPTM - Section F'!O$8:O$89,MATCH('Print View'!$A227,'WPTM - Section F'!D$8:D$89,0)),""),"")</f>
        <v/>
      </c>
      <c r="AN227" s="224"/>
      <c r="AO227" s="314"/>
      <c r="AP227" s="315"/>
      <c r="AQ227" s="315"/>
      <c r="AR227" s="249" t="str">
        <f t="shared" ca="1" si="372"/>
        <v>44</v>
      </c>
      <c r="AS227" s="3" t="str">
        <f t="shared" ca="1" si="373"/>
        <v>441-Jan-19 to 30-Jun-19</v>
      </c>
      <c r="AT227" s="3" t="str">
        <f t="shared" ca="1" si="374"/>
        <v>441-Jul-19 to 31-Dec-19</v>
      </c>
      <c r="AU227" s="3" t="str">
        <f t="shared" ca="1" si="375"/>
        <v>441-Jan-20 to 30-Jun-20</v>
      </c>
      <c r="AV227" s="3" t="str">
        <f t="shared" ca="1" si="376"/>
        <v>441-Jul-20 to 31-Dec-20</v>
      </c>
      <c r="AW227" s="3" t="str">
        <f t="shared" ca="1" si="377"/>
        <v>441-Jan-21 to 30-Jun-21</v>
      </c>
      <c r="AX227" s="9" t="str">
        <f t="shared" si="378"/>
        <v xml:space="preserve">44 to </v>
      </c>
      <c r="AY227" s="9" t="str">
        <f t="shared" si="379"/>
        <v xml:space="preserve">44 to </v>
      </c>
      <c r="AZ227" s="9"/>
      <c r="BA227" s="9"/>
    </row>
    <row r="228" spans="1:53" s="229" customFormat="1" ht="60" customHeight="1" x14ac:dyDescent="0.25">
      <c r="A228" s="301">
        <v>45</v>
      </c>
      <c r="B228" s="319" t="str">
        <f>IFERROR(IF(INDEX('WPTM - Section F'!B$8:B$89,MATCH('Print View'!$A228,'WPTM - Section F'!$A$8:$A$89,0))&lt;&gt;0,INDEX('WPTM - Section F'!B$8:B$89,MATCH('Print View'!$A228,'WPTM - Section F'!$A$8:$A$89,0)),""),"")</f>
        <v/>
      </c>
      <c r="C228" s="319" t="str">
        <f>IFERROR(IF(INDEX('WPTM - Section F'!C$8:C$89,MATCH('Print View'!$A228,'WPTM - Section F'!$A$8:$A$89,0))&lt;&gt;0,INDEX('WPTM - Section F'!C$8:C$89,MATCH('Print View'!$A228,'WPTM - Section F'!$A$8:$A$89,0)),""),"")</f>
        <v/>
      </c>
      <c r="D228" s="319" t="str">
        <f>IFERROR(IF(INDEX('WPTM - Section F'!D$8:D$89,MATCH('Print View'!$A228,'WPTM - Section F'!$A$8:$A$89,0))&lt;&gt;0,INDEX('WPTM - Section F'!D$8:D$89,MATCH('Print View'!$A228,'WPTM - Section F'!$A$8:$A$89,0)),""),"")</f>
        <v/>
      </c>
      <c r="E228" s="319" t="str">
        <f>IFERROR(IF(INDEX('WPTM - Section F'!E$8:E$89,MATCH('Print View'!$A228,'WPTM - Section F'!$A$8:$A$89,0))&lt;&gt;0,INDEX('WPTM - Section F'!E$8:E$89,MATCH('Print View'!$A228,'WPTM - Section F'!$A$8:$A$89,0)),""),"")</f>
        <v/>
      </c>
      <c r="F228" s="319" t="str">
        <f>IFERROR(IF(INDEX('WPTM - Section F'!N$8:N$89,MATCH('Print View'!$A228,'WPTM - Section F'!$A$8:$A$89,0))&lt;&gt;0,INDEX('WPTM - Section F'!N$8:N$89,MATCH('Print View'!$A228,'WPTM - Section F'!$A$8:$A$89,0)),""),"")</f>
        <v/>
      </c>
      <c r="G228" s="595" t="str">
        <f ca="1">IFERROR(IF(INDEX('WPTM - Section F'!D$93:D$574,MATCH('Print View'!$AR228,'WPTM - Section F'!L$93:L$574,0))&lt;&gt;0,INDEX('WPTM - Section F'!D$93:D$574,MATCH('Print View'!$AR228,'WPTM - Section F'!L$93:L$574,0)),""),"")</f>
        <v/>
      </c>
      <c r="H228" s="596"/>
      <c r="I228" s="595" t="str">
        <f ca="1">IFERROR(IF(INDEX('WPTM - Section F'!E$93:E$574,MATCH('Print View'!$AR228,'WPTM - Section F'!L$93:L$574,0))&lt;&gt;0,INDEX('WPTM - Section F'!E$93:E$574,MATCH('Print View'!$AR228,'WPTM - Section F'!L$93:L$574,0)),""),"")</f>
        <v/>
      </c>
      <c r="J228" s="596"/>
      <c r="K228" s="595" t="str">
        <f ca="1">IFERROR(IF(INDEX('WPTM - Section F'!D$93:D$574,MATCH('Print View'!$AS228,'WPTM - Section F'!L$93:L$574,0))&lt;&gt;0,INDEX('WPTM - Section F'!D$93:D$574,MATCH('Print View'!$AS228,'WPTM - Section F'!L$93:L$574,0)),""),"")</f>
        <v/>
      </c>
      <c r="L228" s="596"/>
      <c r="M228" s="595" t="str">
        <f ca="1">IFERROR(IF(INDEX('WPTM - Section F'!E$93:E$574,MATCH('Print View'!$AS228,'WPTM - Section F'!L$93:L$574,0))&lt;&gt;0,INDEX('WPTM - Section F'!E$93:E$574,MATCH('Print View'!$AS228,'WPTM - Section F'!L$93:L$574,0)),""),"")</f>
        <v/>
      </c>
      <c r="N228" s="596"/>
      <c r="O228" s="595" t="str">
        <f ca="1">IFERROR(IF(INDEX('WPTM - Section F'!D$93:D$574,MATCH('Print View'!$AT228,'WPTM - Section F'!L$93:L$574,0))&lt;&gt;0,INDEX('WPTM - Section F'!D$93:D$574,MATCH('Print View'!$AT228,'WPTM - Section F'!L$93:L$574,0)),""),"")</f>
        <v/>
      </c>
      <c r="P228" s="596"/>
      <c r="Q228" s="595" t="str">
        <f ca="1">IFERROR(IF(INDEX('WPTM - Section F'!E$93:E$574,MATCH('Print View'!$AT228,'WPTM - Section F'!L$93:L$574,0))&lt;&gt;0,INDEX('WPTM - Section F'!E$93:E$574,MATCH('Print View'!$AT228,'WPTM - Section F'!L$93:L$574,0)),""),"")</f>
        <v/>
      </c>
      <c r="R228" s="596"/>
      <c r="S228" s="595" t="str">
        <f ca="1">IFERROR(IF(INDEX('WPTM - Section F'!D$93:D$574,MATCH('Print View'!$AU228,'WPTM - Section F'!L$93:L$574,0))&lt;&gt;0,INDEX('WPTM - Section F'!D$93:D$574,MATCH('Print View'!$AU228,'WPTM - Section F'!L$93:L$574,0)),""),"")</f>
        <v/>
      </c>
      <c r="T228" s="596"/>
      <c r="U228" s="595" t="str">
        <f ca="1">IFERROR(IF(INDEX('WPTM - Section F'!E$93:E$574,MATCH('Print View'!$AU228,'WPTM - Section F'!L$93:L$574,0))&lt;&gt;0,INDEX('WPTM - Section F'!E$93:E$574,MATCH('Print View'!$AU228,'WPTM - Section F'!L$93:L$574,0)),""),"")</f>
        <v/>
      </c>
      <c r="V228" s="596"/>
      <c r="W228" s="595" t="str">
        <f ca="1">IFERROR(IF(INDEX('WPTM - Section F'!D$93:D$574,MATCH('Print View'!$AV228,'WPTM - Section F'!L$93:L$574,0))&lt;&gt;0,INDEX('WPTM - Section F'!D$93:D$574,MATCH('Print View'!$AV228,'WPTM - Section F'!L$93:L$574,0)),""),"")</f>
        <v/>
      </c>
      <c r="X228" s="596"/>
      <c r="Y228" s="595" t="str">
        <f ca="1">IFERROR(IF(INDEX('WPTM - Section F'!E$93:E$574,MATCH('Print View'!$AV228,'WPTM - Section F'!L$93:L$574,0))&lt;&gt;0,INDEX('WPTM - Section F'!E$93:E$574,MATCH('Print View'!$AV228,'WPTM - Section F'!L$93:L$574,0)),""),"")</f>
        <v/>
      </c>
      <c r="Z228" s="596"/>
      <c r="AA228" s="595" t="str">
        <f ca="1">IFERROR(IF(INDEX('WPTM - Section F'!D$93:D$574,MATCH('Print View'!$AW228,'WPTM - Section F'!L$93:L$574,0))&lt;&gt;0,INDEX('WPTM - Section F'!D$93:D$574,MATCH('Print View'!$AW228,'WPTM - Section F'!L$93:L$574,0)),""),"")</f>
        <v/>
      </c>
      <c r="AB228" s="596"/>
      <c r="AC228" s="595" t="str">
        <f ca="1">IFERROR(IF(INDEX('WPTM - Section F'!E$93:E$574,MATCH('Print View'!$AW228,'WPTM - Section F'!L$93:L$574,0))&lt;&gt;0,INDEX('WPTM - Section F'!E$93:E$574,MATCH('Print View'!$AW228,'WPTM - Section F'!L$93:L$574,0)),""),"")</f>
        <v/>
      </c>
      <c r="AD228" s="596"/>
      <c r="AE228" s="595" t="str">
        <f ca="1">IFERROR(IF(INDEX('WPTM - Section F'!D$93:D$574,MATCH('Print View'!$AX228,'WPTM - Section F'!L$93:L$574,0))&lt;&gt;0,INDEX('WPTM - Section F'!D$93:D$574,MATCH('Print View'!$AX228,'WPTM - Section F'!L$93:L$574,0)),""),"")</f>
        <v/>
      </c>
      <c r="AF228" s="596"/>
      <c r="AG228" s="595" t="str">
        <f ca="1">IFERROR(IF(INDEX('WPTM - Section F'!E$93:E$574,MATCH('Print View'!$AX228,'WPTM - Section F'!L$93:L$574,0))&lt;&gt;0,INDEX('WPTM - Section F'!E$93:E$574,MATCH('Print View'!$AX228,'WPTM - Section F'!L$93:L$574,0)),""),"")</f>
        <v/>
      </c>
      <c r="AH228" s="596"/>
      <c r="AI228" s="595" t="str">
        <f ca="1">IFERROR(IF(INDEX('WPTM - Section F'!D$93:D$574,MATCH('Print View'!$AY228,'WPTM - Section F'!L$93:L$574,0))&lt;&gt;0,INDEX('WPTM - Section F'!D$93:D$574,MATCH('Print View'!$AY228,'WPTM - Section F'!L$93:L$574,0)),""),"")</f>
        <v/>
      </c>
      <c r="AJ228" s="596"/>
      <c r="AK228" s="595" t="str">
        <f ca="1">IFERROR(IF(INDEX('WPTM - Section F'!E$93:E$574,MATCH('Print View'!$AY228,'WPTM - Section F'!L$93:L$574,0))&lt;&gt;0,INDEX('WPTM - Section F'!E$93:E$574,MATCH('Print View'!$AY228,'WPTM - Section F'!L$93:L$574,0)),""),"")</f>
        <v/>
      </c>
      <c r="AL228" s="596"/>
      <c r="AM228" s="320" t="str">
        <f>IFERROR(IF(INDEX('WPTM - Section F'!O$8:O$89,MATCH('Print View'!$A228,'WPTM - Section F'!D$8:D$89,0))&lt;&gt;0,INDEX('WPTM - Section F'!O$8:O$89,MATCH('Print View'!$A228,'WPTM - Section F'!D$8:D$89,0)),""),"")</f>
        <v/>
      </c>
      <c r="AN228" s="224"/>
      <c r="AO228" s="314"/>
      <c r="AP228" s="315"/>
      <c r="AQ228" s="315"/>
      <c r="AR228" s="249" t="str">
        <f t="shared" ca="1" si="372"/>
        <v>45</v>
      </c>
      <c r="AS228" s="3" t="str">
        <f t="shared" ca="1" si="373"/>
        <v>451-Jan-19 to 30-Jun-19</v>
      </c>
      <c r="AT228" s="3" t="str">
        <f t="shared" ca="1" si="374"/>
        <v>451-Jul-19 to 31-Dec-19</v>
      </c>
      <c r="AU228" s="3" t="str">
        <f t="shared" ca="1" si="375"/>
        <v>451-Jan-20 to 30-Jun-20</v>
      </c>
      <c r="AV228" s="3" t="str">
        <f t="shared" ca="1" si="376"/>
        <v>451-Jul-20 to 31-Dec-20</v>
      </c>
      <c r="AW228" s="3" t="str">
        <f t="shared" ca="1" si="377"/>
        <v>451-Jan-21 to 30-Jun-21</v>
      </c>
      <c r="AX228" s="9" t="str">
        <f t="shared" si="378"/>
        <v xml:space="preserve">45 to </v>
      </c>
      <c r="AY228" s="9" t="str">
        <f t="shared" si="379"/>
        <v xml:space="preserve">45 to </v>
      </c>
      <c r="AZ228" s="9"/>
      <c r="BA228" s="9"/>
    </row>
    <row r="229" spans="1:53" s="229" customFormat="1" ht="60" customHeight="1" x14ac:dyDescent="0.25">
      <c r="A229" s="301">
        <v>46</v>
      </c>
      <c r="B229" s="319" t="str">
        <f>IFERROR(IF(INDEX('WPTM - Section F'!B$8:B$89,MATCH('Print View'!$A229,'WPTM - Section F'!$A$8:$A$89,0))&lt;&gt;0,INDEX('WPTM - Section F'!B$8:B$89,MATCH('Print View'!$A229,'WPTM - Section F'!$A$8:$A$89,0)),""),"")</f>
        <v/>
      </c>
      <c r="C229" s="319" t="str">
        <f>IFERROR(IF(INDEX('WPTM - Section F'!C$8:C$89,MATCH('Print View'!$A229,'WPTM - Section F'!$A$8:$A$89,0))&lt;&gt;0,INDEX('WPTM - Section F'!C$8:C$89,MATCH('Print View'!$A229,'WPTM - Section F'!$A$8:$A$89,0)),""),"")</f>
        <v/>
      </c>
      <c r="D229" s="319" t="str">
        <f>IFERROR(IF(INDEX('WPTM - Section F'!D$8:D$89,MATCH('Print View'!$A229,'WPTM - Section F'!$A$8:$A$89,0))&lt;&gt;0,INDEX('WPTM - Section F'!D$8:D$89,MATCH('Print View'!$A229,'WPTM - Section F'!$A$8:$A$89,0)),""),"")</f>
        <v/>
      </c>
      <c r="E229" s="319" t="str">
        <f>IFERROR(IF(INDEX('WPTM - Section F'!E$8:E$89,MATCH('Print View'!$A229,'WPTM - Section F'!$A$8:$A$89,0))&lt;&gt;0,INDEX('WPTM - Section F'!E$8:E$89,MATCH('Print View'!$A229,'WPTM - Section F'!$A$8:$A$89,0)),""),"")</f>
        <v/>
      </c>
      <c r="F229" s="319" t="str">
        <f>IFERROR(IF(INDEX('WPTM - Section F'!N$8:N$89,MATCH('Print View'!$A229,'WPTM - Section F'!$A$8:$A$89,0))&lt;&gt;0,INDEX('WPTM - Section F'!N$8:N$89,MATCH('Print View'!$A229,'WPTM - Section F'!$A$8:$A$89,0)),""),"")</f>
        <v/>
      </c>
      <c r="G229" s="595" t="str">
        <f ca="1">IFERROR(IF(INDEX('WPTM - Section F'!D$93:D$574,MATCH('Print View'!$AR229,'WPTM - Section F'!L$93:L$574,0))&lt;&gt;0,INDEX('WPTM - Section F'!D$93:D$574,MATCH('Print View'!$AR229,'WPTM - Section F'!L$93:L$574,0)),""),"")</f>
        <v/>
      </c>
      <c r="H229" s="596"/>
      <c r="I229" s="595" t="str">
        <f ca="1">IFERROR(IF(INDEX('WPTM - Section F'!E$93:E$574,MATCH('Print View'!$AR229,'WPTM - Section F'!L$93:L$574,0))&lt;&gt;0,INDEX('WPTM - Section F'!E$93:E$574,MATCH('Print View'!$AR229,'WPTM - Section F'!L$93:L$574,0)),""),"")</f>
        <v/>
      </c>
      <c r="J229" s="596"/>
      <c r="K229" s="595" t="str">
        <f ca="1">IFERROR(IF(INDEX('WPTM - Section F'!D$93:D$574,MATCH('Print View'!$AS229,'WPTM - Section F'!L$93:L$574,0))&lt;&gt;0,INDEX('WPTM - Section F'!D$93:D$574,MATCH('Print View'!$AS229,'WPTM - Section F'!L$93:L$574,0)),""),"")</f>
        <v/>
      </c>
      <c r="L229" s="596"/>
      <c r="M229" s="595" t="str">
        <f ca="1">IFERROR(IF(INDEX('WPTM - Section F'!E$93:E$574,MATCH('Print View'!$AS229,'WPTM - Section F'!L$93:L$574,0))&lt;&gt;0,INDEX('WPTM - Section F'!E$93:E$574,MATCH('Print View'!$AS229,'WPTM - Section F'!L$93:L$574,0)),""),"")</f>
        <v/>
      </c>
      <c r="N229" s="596"/>
      <c r="O229" s="595" t="str">
        <f ca="1">IFERROR(IF(INDEX('WPTM - Section F'!D$93:D$574,MATCH('Print View'!$AT229,'WPTM - Section F'!L$93:L$574,0))&lt;&gt;0,INDEX('WPTM - Section F'!D$93:D$574,MATCH('Print View'!$AT229,'WPTM - Section F'!L$93:L$574,0)),""),"")</f>
        <v/>
      </c>
      <c r="P229" s="596"/>
      <c r="Q229" s="595" t="str">
        <f ca="1">IFERROR(IF(INDEX('WPTM - Section F'!E$93:E$574,MATCH('Print View'!$AT229,'WPTM - Section F'!L$93:L$574,0))&lt;&gt;0,INDEX('WPTM - Section F'!E$93:E$574,MATCH('Print View'!$AT229,'WPTM - Section F'!L$93:L$574,0)),""),"")</f>
        <v/>
      </c>
      <c r="R229" s="596"/>
      <c r="S229" s="595" t="str">
        <f ca="1">IFERROR(IF(INDEX('WPTM - Section F'!D$93:D$574,MATCH('Print View'!$AU229,'WPTM - Section F'!L$93:L$574,0))&lt;&gt;0,INDEX('WPTM - Section F'!D$93:D$574,MATCH('Print View'!$AU229,'WPTM - Section F'!L$93:L$574,0)),""),"")</f>
        <v/>
      </c>
      <c r="T229" s="596"/>
      <c r="U229" s="595" t="str">
        <f ca="1">IFERROR(IF(INDEX('WPTM - Section F'!E$93:E$574,MATCH('Print View'!$AU229,'WPTM - Section F'!L$93:L$574,0))&lt;&gt;0,INDEX('WPTM - Section F'!E$93:E$574,MATCH('Print View'!$AU229,'WPTM - Section F'!L$93:L$574,0)),""),"")</f>
        <v/>
      </c>
      <c r="V229" s="596"/>
      <c r="W229" s="595" t="str">
        <f ca="1">IFERROR(IF(INDEX('WPTM - Section F'!D$93:D$574,MATCH('Print View'!$AV229,'WPTM - Section F'!L$93:L$574,0))&lt;&gt;0,INDEX('WPTM - Section F'!D$93:D$574,MATCH('Print View'!$AV229,'WPTM - Section F'!L$93:L$574,0)),""),"")</f>
        <v/>
      </c>
      <c r="X229" s="596"/>
      <c r="Y229" s="595" t="str">
        <f ca="1">IFERROR(IF(INDEX('WPTM - Section F'!E$93:E$574,MATCH('Print View'!$AV229,'WPTM - Section F'!L$93:L$574,0))&lt;&gt;0,INDEX('WPTM - Section F'!E$93:E$574,MATCH('Print View'!$AV229,'WPTM - Section F'!L$93:L$574,0)),""),"")</f>
        <v/>
      </c>
      <c r="Z229" s="596"/>
      <c r="AA229" s="595" t="str">
        <f ca="1">IFERROR(IF(INDEX('WPTM - Section F'!D$93:D$574,MATCH('Print View'!$AW229,'WPTM - Section F'!L$93:L$574,0))&lt;&gt;0,INDEX('WPTM - Section F'!D$93:D$574,MATCH('Print View'!$AW229,'WPTM - Section F'!L$93:L$574,0)),""),"")</f>
        <v/>
      </c>
      <c r="AB229" s="596"/>
      <c r="AC229" s="595" t="str">
        <f ca="1">IFERROR(IF(INDEX('WPTM - Section F'!E$93:E$574,MATCH('Print View'!$AW229,'WPTM - Section F'!L$93:L$574,0))&lt;&gt;0,INDEX('WPTM - Section F'!E$93:E$574,MATCH('Print View'!$AW229,'WPTM - Section F'!L$93:L$574,0)),""),"")</f>
        <v/>
      </c>
      <c r="AD229" s="596"/>
      <c r="AE229" s="595" t="str">
        <f ca="1">IFERROR(IF(INDEX('WPTM - Section F'!D$93:D$574,MATCH('Print View'!$AX229,'WPTM - Section F'!L$93:L$574,0))&lt;&gt;0,INDEX('WPTM - Section F'!D$93:D$574,MATCH('Print View'!$AX229,'WPTM - Section F'!L$93:L$574,0)),""),"")</f>
        <v/>
      </c>
      <c r="AF229" s="596"/>
      <c r="AG229" s="595" t="str">
        <f ca="1">IFERROR(IF(INDEX('WPTM - Section F'!E$93:E$574,MATCH('Print View'!$AX229,'WPTM - Section F'!L$93:L$574,0))&lt;&gt;0,INDEX('WPTM - Section F'!E$93:E$574,MATCH('Print View'!$AX229,'WPTM - Section F'!L$93:L$574,0)),""),"")</f>
        <v/>
      </c>
      <c r="AH229" s="596"/>
      <c r="AI229" s="595" t="str">
        <f ca="1">IFERROR(IF(INDEX('WPTM - Section F'!D$93:D$574,MATCH('Print View'!$AY229,'WPTM - Section F'!L$93:L$574,0))&lt;&gt;0,INDEX('WPTM - Section F'!D$93:D$574,MATCH('Print View'!$AY229,'WPTM - Section F'!L$93:L$574,0)),""),"")</f>
        <v/>
      </c>
      <c r="AJ229" s="596"/>
      <c r="AK229" s="595" t="str">
        <f ca="1">IFERROR(IF(INDEX('WPTM - Section F'!E$93:E$574,MATCH('Print View'!$AY229,'WPTM - Section F'!L$93:L$574,0))&lt;&gt;0,INDEX('WPTM - Section F'!E$93:E$574,MATCH('Print View'!$AY229,'WPTM - Section F'!L$93:L$574,0)),""),"")</f>
        <v/>
      </c>
      <c r="AL229" s="596"/>
      <c r="AM229" s="320" t="str">
        <f>IFERROR(IF(INDEX('WPTM - Section F'!O$8:O$89,MATCH('Print View'!$A229,'WPTM - Section F'!D$8:D$89,0))&lt;&gt;0,INDEX('WPTM - Section F'!O$8:O$89,MATCH('Print View'!$A229,'WPTM - Section F'!D$8:D$89,0)),""),"")</f>
        <v/>
      </c>
      <c r="AN229" s="224"/>
      <c r="AO229" s="314"/>
      <c r="AP229" s="315"/>
      <c r="AQ229" s="315"/>
      <c r="AR229" s="249" t="str">
        <f t="shared" ca="1" si="372"/>
        <v>46</v>
      </c>
      <c r="AS229" s="3" t="str">
        <f t="shared" ca="1" si="373"/>
        <v>461-Jan-19 to 30-Jun-19</v>
      </c>
      <c r="AT229" s="3" t="str">
        <f t="shared" ca="1" si="374"/>
        <v>461-Jul-19 to 31-Dec-19</v>
      </c>
      <c r="AU229" s="3" t="str">
        <f t="shared" ca="1" si="375"/>
        <v>461-Jan-20 to 30-Jun-20</v>
      </c>
      <c r="AV229" s="3" t="str">
        <f t="shared" ca="1" si="376"/>
        <v>461-Jul-20 to 31-Dec-20</v>
      </c>
      <c r="AW229" s="3" t="str">
        <f t="shared" ca="1" si="377"/>
        <v>461-Jan-21 to 30-Jun-21</v>
      </c>
      <c r="AX229" s="9" t="str">
        <f t="shared" si="378"/>
        <v xml:space="preserve">46 to </v>
      </c>
      <c r="AY229" s="9" t="str">
        <f t="shared" si="379"/>
        <v xml:space="preserve">46 to </v>
      </c>
      <c r="AZ229" s="9"/>
      <c r="BA229" s="9"/>
    </row>
    <row r="230" spans="1:53" s="229" customFormat="1" ht="60" customHeight="1" x14ac:dyDescent="0.25">
      <c r="A230" s="301">
        <v>47</v>
      </c>
      <c r="B230" s="319" t="str">
        <f>IFERROR(IF(INDEX('WPTM - Section F'!B$8:B$89,MATCH('Print View'!$A230,'WPTM - Section F'!$A$8:$A$89,0))&lt;&gt;0,INDEX('WPTM - Section F'!B$8:B$89,MATCH('Print View'!$A230,'WPTM - Section F'!$A$8:$A$89,0)),""),"")</f>
        <v/>
      </c>
      <c r="C230" s="319" t="str">
        <f>IFERROR(IF(INDEX('WPTM - Section F'!C$8:C$89,MATCH('Print View'!$A230,'WPTM - Section F'!$A$8:$A$89,0))&lt;&gt;0,INDEX('WPTM - Section F'!C$8:C$89,MATCH('Print View'!$A230,'WPTM - Section F'!$A$8:$A$89,0)),""),"")</f>
        <v/>
      </c>
      <c r="D230" s="319" t="str">
        <f>IFERROR(IF(INDEX('WPTM - Section F'!D$8:D$89,MATCH('Print View'!$A230,'WPTM - Section F'!$A$8:$A$89,0))&lt;&gt;0,INDEX('WPTM - Section F'!D$8:D$89,MATCH('Print View'!$A230,'WPTM - Section F'!$A$8:$A$89,0)),""),"")</f>
        <v/>
      </c>
      <c r="E230" s="319" t="str">
        <f>IFERROR(IF(INDEX('WPTM - Section F'!E$8:E$89,MATCH('Print View'!$A230,'WPTM - Section F'!$A$8:$A$89,0))&lt;&gt;0,INDEX('WPTM - Section F'!E$8:E$89,MATCH('Print View'!$A230,'WPTM - Section F'!$A$8:$A$89,0)),""),"")</f>
        <v/>
      </c>
      <c r="F230" s="319" t="str">
        <f>IFERROR(IF(INDEX('WPTM - Section F'!N$8:N$89,MATCH('Print View'!$A230,'WPTM - Section F'!$A$8:$A$89,0))&lt;&gt;0,INDEX('WPTM - Section F'!N$8:N$89,MATCH('Print View'!$A230,'WPTM - Section F'!$A$8:$A$89,0)),""),"")</f>
        <v/>
      </c>
      <c r="G230" s="595" t="str">
        <f ca="1">IFERROR(IF(INDEX('WPTM - Section F'!D$93:D$574,MATCH('Print View'!$AR230,'WPTM - Section F'!L$93:L$574,0))&lt;&gt;0,INDEX('WPTM - Section F'!D$93:D$574,MATCH('Print View'!$AR230,'WPTM - Section F'!L$93:L$574,0)),""),"")</f>
        <v/>
      </c>
      <c r="H230" s="596"/>
      <c r="I230" s="595" t="str">
        <f ca="1">IFERROR(IF(INDEX('WPTM - Section F'!E$93:E$574,MATCH('Print View'!$AR230,'WPTM - Section F'!L$93:L$574,0))&lt;&gt;0,INDEX('WPTM - Section F'!E$93:E$574,MATCH('Print View'!$AR230,'WPTM - Section F'!L$93:L$574,0)),""),"")</f>
        <v/>
      </c>
      <c r="J230" s="596"/>
      <c r="K230" s="595" t="str">
        <f ca="1">IFERROR(IF(INDEX('WPTM - Section F'!D$93:D$574,MATCH('Print View'!$AS230,'WPTM - Section F'!L$93:L$574,0))&lt;&gt;0,INDEX('WPTM - Section F'!D$93:D$574,MATCH('Print View'!$AS230,'WPTM - Section F'!L$93:L$574,0)),""),"")</f>
        <v/>
      </c>
      <c r="L230" s="596"/>
      <c r="M230" s="595" t="str">
        <f ca="1">IFERROR(IF(INDEX('WPTM - Section F'!E$93:E$574,MATCH('Print View'!$AS230,'WPTM - Section F'!L$93:L$574,0))&lt;&gt;0,INDEX('WPTM - Section F'!E$93:E$574,MATCH('Print View'!$AS230,'WPTM - Section F'!L$93:L$574,0)),""),"")</f>
        <v/>
      </c>
      <c r="N230" s="596"/>
      <c r="O230" s="595" t="str">
        <f ca="1">IFERROR(IF(INDEX('WPTM - Section F'!D$93:D$574,MATCH('Print View'!$AT230,'WPTM - Section F'!L$93:L$574,0))&lt;&gt;0,INDEX('WPTM - Section F'!D$93:D$574,MATCH('Print View'!$AT230,'WPTM - Section F'!L$93:L$574,0)),""),"")</f>
        <v/>
      </c>
      <c r="P230" s="596"/>
      <c r="Q230" s="595" t="str">
        <f ca="1">IFERROR(IF(INDEX('WPTM - Section F'!E$93:E$574,MATCH('Print View'!$AT230,'WPTM - Section F'!L$93:L$574,0))&lt;&gt;0,INDEX('WPTM - Section F'!E$93:E$574,MATCH('Print View'!$AT230,'WPTM - Section F'!L$93:L$574,0)),""),"")</f>
        <v/>
      </c>
      <c r="R230" s="596"/>
      <c r="S230" s="595" t="str">
        <f ca="1">IFERROR(IF(INDEX('WPTM - Section F'!D$93:D$574,MATCH('Print View'!$AU230,'WPTM - Section F'!L$93:L$574,0))&lt;&gt;0,INDEX('WPTM - Section F'!D$93:D$574,MATCH('Print View'!$AU230,'WPTM - Section F'!L$93:L$574,0)),""),"")</f>
        <v/>
      </c>
      <c r="T230" s="596"/>
      <c r="U230" s="595" t="str">
        <f ca="1">IFERROR(IF(INDEX('WPTM - Section F'!E$93:E$574,MATCH('Print View'!$AU230,'WPTM - Section F'!L$93:L$574,0))&lt;&gt;0,INDEX('WPTM - Section F'!E$93:E$574,MATCH('Print View'!$AU230,'WPTM - Section F'!L$93:L$574,0)),""),"")</f>
        <v/>
      </c>
      <c r="V230" s="596"/>
      <c r="W230" s="595" t="str">
        <f ca="1">IFERROR(IF(INDEX('WPTM - Section F'!D$93:D$574,MATCH('Print View'!$AV230,'WPTM - Section F'!L$93:L$574,0))&lt;&gt;0,INDEX('WPTM - Section F'!D$93:D$574,MATCH('Print View'!$AV230,'WPTM - Section F'!L$93:L$574,0)),""),"")</f>
        <v/>
      </c>
      <c r="X230" s="596"/>
      <c r="Y230" s="595" t="str">
        <f ca="1">IFERROR(IF(INDEX('WPTM - Section F'!E$93:E$574,MATCH('Print View'!$AV230,'WPTM - Section F'!L$93:L$574,0))&lt;&gt;0,INDEX('WPTM - Section F'!E$93:E$574,MATCH('Print View'!$AV230,'WPTM - Section F'!L$93:L$574,0)),""),"")</f>
        <v/>
      </c>
      <c r="Z230" s="596"/>
      <c r="AA230" s="595" t="str">
        <f ca="1">IFERROR(IF(INDEX('WPTM - Section F'!D$93:D$574,MATCH('Print View'!$AW230,'WPTM - Section F'!L$93:L$574,0))&lt;&gt;0,INDEX('WPTM - Section F'!D$93:D$574,MATCH('Print View'!$AW230,'WPTM - Section F'!L$93:L$574,0)),""),"")</f>
        <v/>
      </c>
      <c r="AB230" s="596"/>
      <c r="AC230" s="595" t="str">
        <f ca="1">IFERROR(IF(INDEX('WPTM - Section F'!E$93:E$574,MATCH('Print View'!$AW230,'WPTM - Section F'!L$93:L$574,0))&lt;&gt;0,INDEX('WPTM - Section F'!E$93:E$574,MATCH('Print View'!$AW230,'WPTM - Section F'!L$93:L$574,0)),""),"")</f>
        <v/>
      </c>
      <c r="AD230" s="596"/>
      <c r="AE230" s="595" t="str">
        <f ca="1">IFERROR(IF(INDEX('WPTM - Section F'!D$93:D$574,MATCH('Print View'!$AX230,'WPTM - Section F'!L$93:L$574,0))&lt;&gt;0,INDEX('WPTM - Section F'!D$93:D$574,MATCH('Print View'!$AX230,'WPTM - Section F'!L$93:L$574,0)),""),"")</f>
        <v/>
      </c>
      <c r="AF230" s="596"/>
      <c r="AG230" s="595" t="str">
        <f ca="1">IFERROR(IF(INDEX('WPTM - Section F'!E$93:E$574,MATCH('Print View'!$AX230,'WPTM - Section F'!L$93:L$574,0))&lt;&gt;0,INDEX('WPTM - Section F'!E$93:E$574,MATCH('Print View'!$AX230,'WPTM - Section F'!L$93:L$574,0)),""),"")</f>
        <v/>
      </c>
      <c r="AH230" s="596"/>
      <c r="AI230" s="595" t="str">
        <f ca="1">IFERROR(IF(INDEX('WPTM - Section F'!D$93:D$574,MATCH('Print View'!$AY230,'WPTM - Section F'!L$93:L$574,0))&lt;&gt;0,INDEX('WPTM - Section F'!D$93:D$574,MATCH('Print View'!$AY230,'WPTM - Section F'!L$93:L$574,0)),""),"")</f>
        <v/>
      </c>
      <c r="AJ230" s="596"/>
      <c r="AK230" s="595" t="str">
        <f ca="1">IFERROR(IF(INDEX('WPTM - Section F'!E$93:E$574,MATCH('Print View'!$AY230,'WPTM - Section F'!L$93:L$574,0))&lt;&gt;0,INDEX('WPTM - Section F'!E$93:E$574,MATCH('Print View'!$AY230,'WPTM - Section F'!L$93:L$574,0)),""),"")</f>
        <v/>
      </c>
      <c r="AL230" s="596"/>
      <c r="AM230" s="320" t="str">
        <f>IFERROR(IF(INDEX('WPTM - Section F'!O$8:O$89,MATCH('Print View'!$A230,'WPTM - Section F'!D$8:D$89,0))&lt;&gt;0,INDEX('WPTM - Section F'!O$8:O$89,MATCH('Print View'!$A230,'WPTM - Section F'!D$8:D$89,0)),""),"")</f>
        <v/>
      </c>
      <c r="AN230" s="224"/>
      <c r="AO230" s="314"/>
      <c r="AP230" s="315"/>
      <c r="AQ230" s="315"/>
      <c r="AR230" s="249" t="str">
        <f t="shared" ca="1" si="372"/>
        <v>47</v>
      </c>
      <c r="AS230" s="3" t="str">
        <f t="shared" ca="1" si="373"/>
        <v>471-Jan-19 to 30-Jun-19</v>
      </c>
      <c r="AT230" s="3" t="str">
        <f t="shared" ca="1" si="374"/>
        <v>471-Jul-19 to 31-Dec-19</v>
      </c>
      <c r="AU230" s="3" t="str">
        <f t="shared" ca="1" si="375"/>
        <v>471-Jan-20 to 30-Jun-20</v>
      </c>
      <c r="AV230" s="3" t="str">
        <f t="shared" ca="1" si="376"/>
        <v>471-Jul-20 to 31-Dec-20</v>
      </c>
      <c r="AW230" s="3" t="str">
        <f t="shared" ca="1" si="377"/>
        <v>471-Jan-21 to 30-Jun-21</v>
      </c>
      <c r="AX230" s="9" t="str">
        <f t="shared" si="378"/>
        <v xml:space="preserve">47 to </v>
      </c>
      <c r="AY230" s="9" t="str">
        <f t="shared" si="379"/>
        <v xml:space="preserve">47 to </v>
      </c>
      <c r="AZ230" s="9"/>
      <c r="BA230" s="9"/>
    </row>
    <row r="231" spans="1:53" s="229" customFormat="1" ht="60" customHeight="1" x14ac:dyDescent="0.25">
      <c r="A231" s="301">
        <v>48</v>
      </c>
      <c r="B231" s="319" t="str">
        <f>IFERROR(IF(INDEX('WPTM - Section F'!B$8:B$89,MATCH('Print View'!$A231,'WPTM - Section F'!$A$8:$A$89,0))&lt;&gt;0,INDEX('WPTM - Section F'!B$8:B$89,MATCH('Print View'!$A231,'WPTM - Section F'!$A$8:$A$89,0)),""),"")</f>
        <v/>
      </c>
      <c r="C231" s="319" t="str">
        <f>IFERROR(IF(INDEX('WPTM - Section F'!C$8:C$89,MATCH('Print View'!$A231,'WPTM - Section F'!$A$8:$A$89,0))&lt;&gt;0,INDEX('WPTM - Section F'!C$8:C$89,MATCH('Print View'!$A231,'WPTM - Section F'!$A$8:$A$89,0)),""),"")</f>
        <v/>
      </c>
      <c r="D231" s="319" t="str">
        <f>IFERROR(IF(INDEX('WPTM - Section F'!D$8:D$89,MATCH('Print View'!$A231,'WPTM - Section F'!$A$8:$A$89,0))&lt;&gt;0,INDEX('WPTM - Section F'!D$8:D$89,MATCH('Print View'!$A231,'WPTM - Section F'!$A$8:$A$89,0)),""),"")</f>
        <v/>
      </c>
      <c r="E231" s="319" t="str">
        <f>IFERROR(IF(INDEX('WPTM - Section F'!E$8:E$89,MATCH('Print View'!$A231,'WPTM - Section F'!$A$8:$A$89,0))&lt;&gt;0,INDEX('WPTM - Section F'!E$8:E$89,MATCH('Print View'!$A231,'WPTM - Section F'!$A$8:$A$89,0)),""),"")</f>
        <v/>
      </c>
      <c r="F231" s="319" t="str">
        <f>IFERROR(IF(INDEX('WPTM - Section F'!N$8:N$89,MATCH('Print View'!$A231,'WPTM - Section F'!$A$8:$A$89,0))&lt;&gt;0,INDEX('WPTM - Section F'!N$8:N$89,MATCH('Print View'!$A231,'WPTM - Section F'!$A$8:$A$89,0)),""),"")</f>
        <v/>
      </c>
      <c r="G231" s="595" t="str">
        <f ca="1">IFERROR(IF(INDEX('WPTM - Section F'!D$93:D$574,MATCH('Print View'!$AR231,'WPTM - Section F'!L$93:L$574,0))&lt;&gt;0,INDEX('WPTM - Section F'!D$93:D$574,MATCH('Print View'!$AR231,'WPTM - Section F'!L$93:L$574,0)),""),"")</f>
        <v/>
      </c>
      <c r="H231" s="596"/>
      <c r="I231" s="595" t="str">
        <f ca="1">IFERROR(IF(INDEX('WPTM - Section F'!E$93:E$574,MATCH('Print View'!$AR231,'WPTM - Section F'!L$93:L$574,0))&lt;&gt;0,INDEX('WPTM - Section F'!E$93:E$574,MATCH('Print View'!$AR231,'WPTM - Section F'!L$93:L$574,0)),""),"")</f>
        <v/>
      </c>
      <c r="J231" s="596"/>
      <c r="K231" s="595" t="str">
        <f ca="1">IFERROR(IF(INDEX('WPTM - Section F'!D$93:D$574,MATCH('Print View'!$AS231,'WPTM - Section F'!L$93:L$574,0))&lt;&gt;0,INDEX('WPTM - Section F'!D$93:D$574,MATCH('Print View'!$AS231,'WPTM - Section F'!L$93:L$574,0)),""),"")</f>
        <v/>
      </c>
      <c r="L231" s="596"/>
      <c r="M231" s="595" t="str">
        <f ca="1">IFERROR(IF(INDEX('WPTM - Section F'!E$93:E$574,MATCH('Print View'!$AS231,'WPTM - Section F'!L$93:L$574,0))&lt;&gt;0,INDEX('WPTM - Section F'!E$93:E$574,MATCH('Print View'!$AS231,'WPTM - Section F'!L$93:L$574,0)),""),"")</f>
        <v/>
      </c>
      <c r="N231" s="596"/>
      <c r="O231" s="595" t="str">
        <f ca="1">IFERROR(IF(INDEX('WPTM - Section F'!D$93:D$574,MATCH('Print View'!$AT231,'WPTM - Section F'!L$93:L$574,0))&lt;&gt;0,INDEX('WPTM - Section F'!D$93:D$574,MATCH('Print View'!$AT231,'WPTM - Section F'!L$93:L$574,0)),""),"")</f>
        <v/>
      </c>
      <c r="P231" s="596"/>
      <c r="Q231" s="595" t="str">
        <f ca="1">IFERROR(IF(INDEX('WPTM - Section F'!E$93:E$574,MATCH('Print View'!$AT231,'WPTM - Section F'!L$93:L$574,0))&lt;&gt;0,INDEX('WPTM - Section F'!E$93:E$574,MATCH('Print View'!$AT231,'WPTM - Section F'!L$93:L$574,0)),""),"")</f>
        <v/>
      </c>
      <c r="R231" s="596"/>
      <c r="S231" s="595" t="str">
        <f ca="1">IFERROR(IF(INDEX('WPTM - Section F'!D$93:D$574,MATCH('Print View'!$AU231,'WPTM - Section F'!L$93:L$574,0))&lt;&gt;0,INDEX('WPTM - Section F'!D$93:D$574,MATCH('Print View'!$AU231,'WPTM - Section F'!L$93:L$574,0)),""),"")</f>
        <v/>
      </c>
      <c r="T231" s="596"/>
      <c r="U231" s="595" t="str">
        <f ca="1">IFERROR(IF(INDEX('WPTM - Section F'!E$93:E$574,MATCH('Print View'!$AU231,'WPTM - Section F'!L$93:L$574,0))&lt;&gt;0,INDEX('WPTM - Section F'!E$93:E$574,MATCH('Print View'!$AU231,'WPTM - Section F'!L$93:L$574,0)),""),"")</f>
        <v/>
      </c>
      <c r="V231" s="596"/>
      <c r="W231" s="595" t="str">
        <f ca="1">IFERROR(IF(INDEX('WPTM - Section F'!D$93:D$574,MATCH('Print View'!$AV231,'WPTM - Section F'!L$93:L$574,0))&lt;&gt;0,INDEX('WPTM - Section F'!D$93:D$574,MATCH('Print View'!$AV231,'WPTM - Section F'!L$93:L$574,0)),""),"")</f>
        <v/>
      </c>
      <c r="X231" s="596"/>
      <c r="Y231" s="595" t="str">
        <f ca="1">IFERROR(IF(INDEX('WPTM - Section F'!E$93:E$574,MATCH('Print View'!$AV231,'WPTM - Section F'!L$93:L$574,0))&lt;&gt;0,INDEX('WPTM - Section F'!E$93:E$574,MATCH('Print View'!$AV231,'WPTM - Section F'!L$93:L$574,0)),""),"")</f>
        <v/>
      </c>
      <c r="Z231" s="596"/>
      <c r="AA231" s="595" t="str">
        <f ca="1">IFERROR(IF(INDEX('WPTM - Section F'!D$93:D$574,MATCH('Print View'!$AW231,'WPTM - Section F'!L$93:L$574,0))&lt;&gt;0,INDEX('WPTM - Section F'!D$93:D$574,MATCH('Print View'!$AW231,'WPTM - Section F'!L$93:L$574,0)),""),"")</f>
        <v/>
      </c>
      <c r="AB231" s="596"/>
      <c r="AC231" s="595" t="str">
        <f ca="1">IFERROR(IF(INDEX('WPTM - Section F'!E$93:E$574,MATCH('Print View'!$AW231,'WPTM - Section F'!L$93:L$574,0))&lt;&gt;0,INDEX('WPTM - Section F'!E$93:E$574,MATCH('Print View'!$AW231,'WPTM - Section F'!L$93:L$574,0)),""),"")</f>
        <v/>
      </c>
      <c r="AD231" s="596"/>
      <c r="AE231" s="595" t="str">
        <f ca="1">IFERROR(IF(INDEX('WPTM - Section F'!D$93:D$574,MATCH('Print View'!$AX231,'WPTM - Section F'!L$93:L$574,0))&lt;&gt;0,INDEX('WPTM - Section F'!D$93:D$574,MATCH('Print View'!$AX231,'WPTM - Section F'!L$93:L$574,0)),""),"")</f>
        <v/>
      </c>
      <c r="AF231" s="596"/>
      <c r="AG231" s="595" t="str">
        <f ca="1">IFERROR(IF(INDEX('WPTM - Section F'!E$93:E$574,MATCH('Print View'!$AX231,'WPTM - Section F'!L$93:L$574,0))&lt;&gt;0,INDEX('WPTM - Section F'!E$93:E$574,MATCH('Print View'!$AX231,'WPTM - Section F'!L$93:L$574,0)),""),"")</f>
        <v/>
      </c>
      <c r="AH231" s="596"/>
      <c r="AI231" s="595" t="str">
        <f ca="1">IFERROR(IF(INDEX('WPTM - Section F'!D$93:D$574,MATCH('Print View'!$AY231,'WPTM - Section F'!L$93:L$574,0))&lt;&gt;0,INDEX('WPTM - Section F'!D$93:D$574,MATCH('Print View'!$AY231,'WPTM - Section F'!L$93:L$574,0)),""),"")</f>
        <v/>
      </c>
      <c r="AJ231" s="596"/>
      <c r="AK231" s="595" t="str">
        <f ca="1">IFERROR(IF(INDEX('WPTM - Section F'!E$93:E$574,MATCH('Print View'!$AY231,'WPTM - Section F'!L$93:L$574,0))&lt;&gt;0,INDEX('WPTM - Section F'!E$93:E$574,MATCH('Print View'!$AY231,'WPTM - Section F'!L$93:L$574,0)),""),"")</f>
        <v/>
      </c>
      <c r="AL231" s="596"/>
      <c r="AM231" s="320" t="str">
        <f>IFERROR(IF(INDEX('WPTM - Section F'!O$8:O$89,MATCH('Print View'!$A231,'WPTM - Section F'!D$8:D$89,0))&lt;&gt;0,INDEX('WPTM - Section F'!O$8:O$89,MATCH('Print View'!$A231,'WPTM - Section F'!D$8:D$89,0)),""),"")</f>
        <v/>
      </c>
      <c r="AN231" s="224"/>
      <c r="AO231" s="314"/>
      <c r="AP231" s="315"/>
      <c r="AQ231" s="315"/>
      <c r="AR231" s="249" t="str">
        <f t="shared" ca="1" si="372"/>
        <v>48</v>
      </c>
      <c r="AS231" s="3" t="str">
        <f t="shared" ca="1" si="373"/>
        <v>481-Jan-19 to 30-Jun-19</v>
      </c>
      <c r="AT231" s="3" t="str">
        <f t="shared" ca="1" si="374"/>
        <v>481-Jul-19 to 31-Dec-19</v>
      </c>
      <c r="AU231" s="3" t="str">
        <f t="shared" ca="1" si="375"/>
        <v>481-Jan-20 to 30-Jun-20</v>
      </c>
      <c r="AV231" s="3" t="str">
        <f t="shared" ca="1" si="376"/>
        <v>481-Jul-20 to 31-Dec-20</v>
      </c>
      <c r="AW231" s="3" t="str">
        <f t="shared" ca="1" si="377"/>
        <v>481-Jan-21 to 30-Jun-21</v>
      </c>
      <c r="AX231" s="9" t="str">
        <f t="shared" si="378"/>
        <v xml:space="preserve">48 to </v>
      </c>
      <c r="AY231" s="9" t="str">
        <f t="shared" si="379"/>
        <v xml:space="preserve">48 to </v>
      </c>
      <c r="AZ231" s="9"/>
      <c r="BA231" s="9"/>
    </row>
    <row r="232" spans="1:53" s="229" customFormat="1" ht="60" customHeight="1" x14ac:dyDescent="0.25">
      <c r="A232" s="301">
        <v>49</v>
      </c>
      <c r="B232" s="319" t="str">
        <f>IFERROR(IF(INDEX('WPTM - Section F'!B$8:B$89,MATCH('Print View'!$A232,'WPTM - Section F'!$A$8:$A$89,0))&lt;&gt;0,INDEX('WPTM - Section F'!B$8:B$89,MATCH('Print View'!$A232,'WPTM - Section F'!$A$8:$A$89,0)),""),"")</f>
        <v/>
      </c>
      <c r="C232" s="319" t="str">
        <f>IFERROR(IF(INDEX('WPTM - Section F'!C$8:C$89,MATCH('Print View'!$A232,'WPTM - Section F'!$A$8:$A$89,0))&lt;&gt;0,INDEX('WPTM - Section F'!C$8:C$89,MATCH('Print View'!$A232,'WPTM - Section F'!$A$8:$A$89,0)),""),"")</f>
        <v/>
      </c>
      <c r="D232" s="319" t="str">
        <f>IFERROR(IF(INDEX('WPTM - Section F'!D$8:D$89,MATCH('Print View'!$A232,'WPTM - Section F'!$A$8:$A$89,0))&lt;&gt;0,INDEX('WPTM - Section F'!D$8:D$89,MATCH('Print View'!$A232,'WPTM - Section F'!$A$8:$A$89,0)),""),"")</f>
        <v/>
      </c>
      <c r="E232" s="319" t="str">
        <f>IFERROR(IF(INDEX('WPTM - Section F'!E$8:E$89,MATCH('Print View'!$A232,'WPTM - Section F'!$A$8:$A$89,0))&lt;&gt;0,INDEX('WPTM - Section F'!E$8:E$89,MATCH('Print View'!$A232,'WPTM - Section F'!$A$8:$A$89,0)),""),"")</f>
        <v/>
      </c>
      <c r="F232" s="319" t="str">
        <f>IFERROR(IF(INDEX('WPTM - Section F'!N$8:N$89,MATCH('Print View'!$A232,'WPTM - Section F'!$A$8:$A$89,0))&lt;&gt;0,INDEX('WPTM - Section F'!N$8:N$89,MATCH('Print View'!$A232,'WPTM - Section F'!$A$8:$A$89,0)),""),"")</f>
        <v/>
      </c>
      <c r="G232" s="595" t="str">
        <f ca="1">IFERROR(IF(INDEX('WPTM - Section F'!D$93:D$574,MATCH('Print View'!$AR232,'WPTM - Section F'!L$93:L$574,0))&lt;&gt;0,INDEX('WPTM - Section F'!D$93:D$574,MATCH('Print View'!$AR232,'WPTM - Section F'!L$93:L$574,0)),""),"")</f>
        <v/>
      </c>
      <c r="H232" s="596"/>
      <c r="I232" s="595" t="str">
        <f ca="1">IFERROR(IF(INDEX('WPTM - Section F'!E$93:E$574,MATCH('Print View'!$AR232,'WPTM - Section F'!L$93:L$574,0))&lt;&gt;0,INDEX('WPTM - Section F'!E$93:E$574,MATCH('Print View'!$AR232,'WPTM - Section F'!L$93:L$574,0)),""),"")</f>
        <v/>
      </c>
      <c r="J232" s="596"/>
      <c r="K232" s="595" t="str">
        <f ca="1">IFERROR(IF(INDEX('WPTM - Section F'!D$93:D$574,MATCH('Print View'!$AS232,'WPTM - Section F'!L$93:L$574,0))&lt;&gt;0,INDEX('WPTM - Section F'!D$93:D$574,MATCH('Print View'!$AS232,'WPTM - Section F'!L$93:L$574,0)),""),"")</f>
        <v/>
      </c>
      <c r="L232" s="596"/>
      <c r="M232" s="595" t="str">
        <f ca="1">IFERROR(IF(INDEX('WPTM - Section F'!E$93:E$574,MATCH('Print View'!$AS232,'WPTM - Section F'!L$93:L$574,0))&lt;&gt;0,INDEX('WPTM - Section F'!E$93:E$574,MATCH('Print View'!$AS232,'WPTM - Section F'!L$93:L$574,0)),""),"")</f>
        <v/>
      </c>
      <c r="N232" s="596"/>
      <c r="O232" s="595" t="str">
        <f ca="1">IFERROR(IF(INDEX('WPTM - Section F'!D$93:D$574,MATCH('Print View'!$AT232,'WPTM - Section F'!L$93:L$574,0))&lt;&gt;0,INDEX('WPTM - Section F'!D$93:D$574,MATCH('Print View'!$AT232,'WPTM - Section F'!L$93:L$574,0)),""),"")</f>
        <v/>
      </c>
      <c r="P232" s="596"/>
      <c r="Q232" s="595" t="str">
        <f ca="1">IFERROR(IF(INDEX('WPTM - Section F'!E$93:E$574,MATCH('Print View'!$AT232,'WPTM - Section F'!L$93:L$574,0))&lt;&gt;0,INDEX('WPTM - Section F'!E$93:E$574,MATCH('Print View'!$AT232,'WPTM - Section F'!L$93:L$574,0)),""),"")</f>
        <v/>
      </c>
      <c r="R232" s="596"/>
      <c r="S232" s="595" t="str">
        <f ca="1">IFERROR(IF(INDEX('WPTM - Section F'!D$93:D$574,MATCH('Print View'!$AU232,'WPTM - Section F'!L$93:L$574,0))&lt;&gt;0,INDEX('WPTM - Section F'!D$93:D$574,MATCH('Print View'!$AU232,'WPTM - Section F'!L$93:L$574,0)),""),"")</f>
        <v/>
      </c>
      <c r="T232" s="596"/>
      <c r="U232" s="595" t="str">
        <f ca="1">IFERROR(IF(INDEX('WPTM - Section F'!E$93:E$574,MATCH('Print View'!$AU232,'WPTM - Section F'!L$93:L$574,0))&lt;&gt;0,INDEX('WPTM - Section F'!E$93:E$574,MATCH('Print View'!$AU232,'WPTM - Section F'!L$93:L$574,0)),""),"")</f>
        <v/>
      </c>
      <c r="V232" s="596"/>
      <c r="W232" s="595" t="str">
        <f ca="1">IFERROR(IF(INDEX('WPTM - Section F'!D$93:D$574,MATCH('Print View'!$AV232,'WPTM - Section F'!L$93:L$574,0))&lt;&gt;0,INDEX('WPTM - Section F'!D$93:D$574,MATCH('Print View'!$AV232,'WPTM - Section F'!L$93:L$574,0)),""),"")</f>
        <v/>
      </c>
      <c r="X232" s="596"/>
      <c r="Y232" s="595" t="str">
        <f ca="1">IFERROR(IF(INDEX('WPTM - Section F'!E$93:E$574,MATCH('Print View'!$AV232,'WPTM - Section F'!L$93:L$574,0))&lt;&gt;0,INDEX('WPTM - Section F'!E$93:E$574,MATCH('Print View'!$AV232,'WPTM - Section F'!L$93:L$574,0)),""),"")</f>
        <v/>
      </c>
      <c r="Z232" s="596"/>
      <c r="AA232" s="595" t="str">
        <f ca="1">IFERROR(IF(INDEX('WPTM - Section F'!D$93:D$574,MATCH('Print View'!$AW232,'WPTM - Section F'!L$93:L$574,0))&lt;&gt;0,INDEX('WPTM - Section F'!D$93:D$574,MATCH('Print View'!$AW232,'WPTM - Section F'!L$93:L$574,0)),""),"")</f>
        <v/>
      </c>
      <c r="AB232" s="596"/>
      <c r="AC232" s="595" t="str">
        <f ca="1">IFERROR(IF(INDEX('WPTM - Section F'!E$93:E$574,MATCH('Print View'!$AW232,'WPTM - Section F'!L$93:L$574,0))&lt;&gt;0,INDEX('WPTM - Section F'!E$93:E$574,MATCH('Print View'!$AW232,'WPTM - Section F'!L$93:L$574,0)),""),"")</f>
        <v/>
      </c>
      <c r="AD232" s="596"/>
      <c r="AE232" s="595" t="str">
        <f ca="1">IFERROR(IF(INDEX('WPTM - Section F'!D$93:D$574,MATCH('Print View'!$AX232,'WPTM - Section F'!L$93:L$574,0))&lt;&gt;0,INDEX('WPTM - Section F'!D$93:D$574,MATCH('Print View'!$AX232,'WPTM - Section F'!L$93:L$574,0)),""),"")</f>
        <v/>
      </c>
      <c r="AF232" s="596"/>
      <c r="AG232" s="595" t="str">
        <f ca="1">IFERROR(IF(INDEX('WPTM - Section F'!E$93:E$574,MATCH('Print View'!$AX232,'WPTM - Section F'!L$93:L$574,0))&lt;&gt;0,INDEX('WPTM - Section F'!E$93:E$574,MATCH('Print View'!$AX232,'WPTM - Section F'!L$93:L$574,0)),""),"")</f>
        <v/>
      </c>
      <c r="AH232" s="596"/>
      <c r="AI232" s="595" t="str">
        <f ca="1">IFERROR(IF(INDEX('WPTM - Section F'!D$93:D$574,MATCH('Print View'!$AY232,'WPTM - Section F'!L$93:L$574,0))&lt;&gt;0,INDEX('WPTM - Section F'!D$93:D$574,MATCH('Print View'!$AY232,'WPTM - Section F'!L$93:L$574,0)),""),"")</f>
        <v/>
      </c>
      <c r="AJ232" s="596"/>
      <c r="AK232" s="595" t="str">
        <f ca="1">IFERROR(IF(INDEX('WPTM - Section F'!E$93:E$574,MATCH('Print View'!$AY232,'WPTM - Section F'!L$93:L$574,0))&lt;&gt;0,INDEX('WPTM - Section F'!E$93:E$574,MATCH('Print View'!$AY232,'WPTM - Section F'!L$93:L$574,0)),""),"")</f>
        <v/>
      </c>
      <c r="AL232" s="596"/>
      <c r="AM232" s="320" t="str">
        <f>IFERROR(IF(INDEX('WPTM - Section F'!O$8:O$89,MATCH('Print View'!$A232,'WPTM - Section F'!D$8:D$89,0))&lt;&gt;0,INDEX('WPTM - Section F'!O$8:O$89,MATCH('Print View'!$A232,'WPTM - Section F'!D$8:D$89,0)),""),"")</f>
        <v/>
      </c>
      <c r="AN232" s="224"/>
      <c r="AO232" s="314"/>
      <c r="AP232" s="315"/>
      <c r="AQ232" s="315"/>
      <c r="AR232" s="249" t="str">
        <f t="shared" ca="1" si="372"/>
        <v>49</v>
      </c>
      <c r="AS232" s="3" t="str">
        <f t="shared" ca="1" si="373"/>
        <v>491-Jan-19 to 30-Jun-19</v>
      </c>
      <c r="AT232" s="3" t="str">
        <f t="shared" ca="1" si="374"/>
        <v>491-Jul-19 to 31-Dec-19</v>
      </c>
      <c r="AU232" s="3" t="str">
        <f t="shared" ca="1" si="375"/>
        <v>491-Jan-20 to 30-Jun-20</v>
      </c>
      <c r="AV232" s="3" t="str">
        <f t="shared" ca="1" si="376"/>
        <v>491-Jul-20 to 31-Dec-20</v>
      </c>
      <c r="AW232" s="3" t="str">
        <f t="shared" ca="1" si="377"/>
        <v>491-Jan-21 to 30-Jun-21</v>
      </c>
      <c r="AX232" s="9" t="str">
        <f t="shared" si="378"/>
        <v xml:space="preserve">49 to </v>
      </c>
      <c r="AY232" s="9" t="str">
        <f t="shared" si="379"/>
        <v xml:space="preserve">49 to </v>
      </c>
      <c r="AZ232" s="9"/>
      <c r="BA232" s="9"/>
    </row>
    <row r="233" spans="1:53" s="229" customFormat="1" ht="60" customHeight="1" x14ac:dyDescent="0.25">
      <c r="A233" s="301">
        <v>50</v>
      </c>
      <c r="B233" s="319" t="str">
        <f>IFERROR(IF(INDEX('WPTM - Section F'!B$8:B$89,MATCH('Print View'!$A233,'WPTM - Section F'!$A$8:$A$89,0))&lt;&gt;0,INDEX('WPTM - Section F'!B$8:B$89,MATCH('Print View'!$A233,'WPTM - Section F'!$A$8:$A$89,0)),""),"")</f>
        <v/>
      </c>
      <c r="C233" s="319" t="str">
        <f>IFERROR(IF(INDEX('WPTM - Section F'!C$8:C$89,MATCH('Print View'!$A233,'WPTM - Section F'!$A$8:$A$89,0))&lt;&gt;0,INDEX('WPTM - Section F'!C$8:C$89,MATCH('Print View'!$A233,'WPTM - Section F'!$A$8:$A$89,0)),""),"")</f>
        <v/>
      </c>
      <c r="D233" s="319" t="str">
        <f>IFERROR(IF(INDEX('WPTM - Section F'!D$8:D$89,MATCH('Print View'!$A233,'WPTM - Section F'!$A$8:$A$89,0))&lt;&gt;0,INDEX('WPTM - Section F'!D$8:D$89,MATCH('Print View'!$A233,'WPTM - Section F'!$A$8:$A$89,0)),""),"")</f>
        <v/>
      </c>
      <c r="E233" s="319" t="str">
        <f>IFERROR(IF(INDEX('WPTM - Section F'!E$8:E$89,MATCH('Print View'!$A233,'WPTM - Section F'!$A$8:$A$89,0))&lt;&gt;0,INDEX('WPTM - Section F'!E$8:E$89,MATCH('Print View'!$A233,'WPTM - Section F'!$A$8:$A$89,0)),""),"")</f>
        <v/>
      </c>
      <c r="F233" s="319" t="str">
        <f>IFERROR(IF(INDEX('WPTM - Section F'!N$8:N$89,MATCH('Print View'!$A233,'WPTM - Section F'!$A$8:$A$89,0))&lt;&gt;0,INDEX('WPTM - Section F'!N$8:N$89,MATCH('Print View'!$A233,'WPTM - Section F'!$A$8:$A$89,0)),""),"")</f>
        <v/>
      </c>
      <c r="G233" s="595" t="str">
        <f ca="1">IFERROR(IF(INDEX('WPTM - Section F'!D$93:D$574,MATCH('Print View'!$AR233,'WPTM - Section F'!L$93:L$574,0))&lt;&gt;0,INDEX('WPTM - Section F'!D$93:D$574,MATCH('Print View'!$AR233,'WPTM - Section F'!L$93:L$574,0)),""),"")</f>
        <v/>
      </c>
      <c r="H233" s="596"/>
      <c r="I233" s="595" t="str">
        <f ca="1">IFERROR(IF(INDEX('WPTM - Section F'!E$93:E$574,MATCH('Print View'!$AR233,'WPTM - Section F'!L$93:L$574,0))&lt;&gt;0,INDEX('WPTM - Section F'!E$93:E$574,MATCH('Print View'!$AR233,'WPTM - Section F'!L$93:L$574,0)),""),"")</f>
        <v/>
      </c>
      <c r="J233" s="596"/>
      <c r="K233" s="595" t="str">
        <f ca="1">IFERROR(IF(INDEX('WPTM - Section F'!D$93:D$574,MATCH('Print View'!$AS233,'WPTM - Section F'!L$93:L$574,0))&lt;&gt;0,INDEX('WPTM - Section F'!D$93:D$574,MATCH('Print View'!$AS233,'WPTM - Section F'!L$93:L$574,0)),""),"")</f>
        <v/>
      </c>
      <c r="L233" s="596"/>
      <c r="M233" s="595" t="str">
        <f ca="1">IFERROR(IF(INDEX('WPTM - Section F'!E$93:E$574,MATCH('Print View'!$AS233,'WPTM - Section F'!L$93:L$574,0))&lt;&gt;0,INDEX('WPTM - Section F'!E$93:E$574,MATCH('Print View'!$AS233,'WPTM - Section F'!L$93:L$574,0)),""),"")</f>
        <v/>
      </c>
      <c r="N233" s="596"/>
      <c r="O233" s="595" t="str">
        <f ca="1">IFERROR(IF(INDEX('WPTM - Section F'!D$93:D$574,MATCH('Print View'!$AT233,'WPTM - Section F'!L$93:L$574,0))&lt;&gt;0,INDEX('WPTM - Section F'!D$93:D$574,MATCH('Print View'!$AT233,'WPTM - Section F'!L$93:L$574,0)),""),"")</f>
        <v/>
      </c>
      <c r="P233" s="596"/>
      <c r="Q233" s="595" t="str">
        <f ca="1">IFERROR(IF(INDEX('WPTM - Section F'!E$93:E$574,MATCH('Print View'!$AT233,'WPTM - Section F'!L$93:L$574,0))&lt;&gt;0,INDEX('WPTM - Section F'!E$93:E$574,MATCH('Print View'!$AT233,'WPTM - Section F'!L$93:L$574,0)),""),"")</f>
        <v/>
      </c>
      <c r="R233" s="596"/>
      <c r="S233" s="595" t="str">
        <f ca="1">IFERROR(IF(INDEX('WPTM - Section F'!D$93:D$574,MATCH('Print View'!$AU233,'WPTM - Section F'!L$93:L$574,0))&lt;&gt;0,INDEX('WPTM - Section F'!D$93:D$574,MATCH('Print View'!$AU233,'WPTM - Section F'!L$93:L$574,0)),""),"")</f>
        <v/>
      </c>
      <c r="T233" s="596"/>
      <c r="U233" s="595" t="str">
        <f ca="1">IFERROR(IF(INDEX('WPTM - Section F'!E$93:E$574,MATCH('Print View'!$AU233,'WPTM - Section F'!L$93:L$574,0))&lt;&gt;0,INDEX('WPTM - Section F'!E$93:E$574,MATCH('Print View'!$AU233,'WPTM - Section F'!L$93:L$574,0)),""),"")</f>
        <v/>
      </c>
      <c r="V233" s="596"/>
      <c r="W233" s="595" t="str">
        <f ca="1">IFERROR(IF(INDEX('WPTM - Section F'!D$93:D$574,MATCH('Print View'!$AV233,'WPTM - Section F'!L$93:L$574,0))&lt;&gt;0,INDEX('WPTM - Section F'!D$93:D$574,MATCH('Print View'!$AV233,'WPTM - Section F'!L$93:L$574,0)),""),"")</f>
        <v/>
      </c>
      <c r="X233" s="596"/>
      <c r="Y233" s="595" t="str">
        <f ca="1">IFERROR(IF(INDEX('WPTM - Section F'!E$93:E$574,MATCH('Print View'!$AV233,'WPTM - Section F'!L$93:L$574,0))&lt;&gt;0,INDEX('WPTM - Section F'!E$93:E$574,MATCH('Print View'!$AV233,'WPTM - Section F'!L$93:L$574,0)),""),"")</f>
        <v/>
      </c>
      <c r="Z233" s="596"/>
      <c r="AA233" s="595" t="str">
        <f ca="1">IFERROR(IF(INDEX('WPTM - Section F'!D$93:D$574,MATCH('Print View'!$AW233,'WPTM - Section F'!L$93:L$574,0))&lt;&gt;0,INDEX('WPTM - Section F'!D$93:D$574,MATCH('Print View'!$AW233,'WPTM - Section F'!L$93:L$574,0)),""),"")</f>
        <v/>
      </c>
      <c r="AB233" s="596"/>
      <c r="AC233" s="595" t="str">
        <f ca="1">IFERROR(IF(INDEX('WPTM - Section F'!E$93:E$574,MATCH('Print View'!$AW233,'WPTM - Section F'!L$93:L$574,0))&lt;&gt;0,INDEX('WPTM - Section F'!E$93:E$574,MATCH('Print View'!$AW233,'WPTM - Section F'!L$93:L$574,0)),""),"")</f>
        <v/>
      </c>
      <c r="AD233" s="596"/>
      <c r="AE233" s="595" t="str">
        <f ca="1">IFERROR(IF(INDEX('WPTM - Section F'!D$93:D$574,MATCH('Print View'!$AX233,'WPTM - Section F'!L$93:L$574,0))&lt;&gt;0,INDEX('WPTM - Section F'!D$93:D$574,MATCH('Print View'!$AX233,'WPTM - Section F'!L$93:L$574,0)),""),"")</f>
        <v/>
      </c>
      <c r="AF233" s="596"/>
      <c r="AG233" s="595" t="str">
        <f ca="1">IFERROR(IF(INDEX('WPTM - Section F'!E$93:E$574,MATCH('Print View'!$AX233,'WPTM - Section F'!L$93:L$574,0))&lt;&gt;0,INDEX('WPTM - Section F'!E$93:E$574,MATCH('Print View'!$AX233,'WPTM - Section F'!L$93:L$574,0)),""),"")</f>
        <v/>
      </c>
      <c r="AH233" s="596"/>
      <c r="AI233" s="595" t="str">
        <f ca="1">IFERROR(IF(INDEX('WPTM - Section F'!D$93:D$574,MATCH('Print View'!$AY233,'WPTM - Section F'!L$93:L$574,0))&lt;&gt;0,INDEX('WPTM - Section F'!D$93:D$574,MATCH('Print View'!$AY233,'WPTM - Section F'!L$93:L$574,0)),""),"")</f>
        <v/>
      </c>
      <c r="AJ233" s="596"/>
      <c r="AK233" s="595" t="str">
        <f ca="1">IFERROR(IF(INDEX('WPTM - Section F'!E$93:E$574,MATCH('Print View'!$AY233,'WPTM - Section F'!L$93:L$574,0))&lt;&gt;0,INDEX('WPTM - Section F'!E$93:E$574,MATCH('Print View'!$AY233,'WPTM - Section F'!L$93:L$574,0)),""),"")</f>
        <v/>
      </c>
      <c r="AL233" s="596"/>
      <c r="AM233" s="320" t="str">
        <f>IFERROR(IF(INDEX('WPTM - Section F'!O$8:O$89,MATCH('Print View'!$A233,'WPTM - Section F'!D$8:D$89,0))&lt;&gt;0,INDEX('WPTM - Section F'!O$8:O$89,MATCH('Print View'!$A233,'WPTM - Section F'!D$8:D$89,0)),""),"")</f>
        <v/>
      </c>
      <c r="AN233" s="224"/>
      <c r="AO233" s="314"/>
      <c r="AP233" s="315"/>
      <c r="AQ233" s="315"/>
      <c r="AR233" s="249" t="str">
        <f t="shared" ca="1" si="372"/>
        <v>50</v>
      </c>
      <c r="AS233" s="3" t="str">
        <f t="shared" ca="1" si="373"/>
        <v>501-Jan-19 to 30-Jun-19</v>
      </c>
      <c r="AT233" s="3" t="str">
        <f t="shared" ca="1" si="374"/>
        <v>501-Jul-19 to 31-Dec-19</v>
      </c>
      <c r="AU233" s="3" t="str">
        <f t="shared" ca="1" si="375"/>
        <v>501-Jan-20 to 30-Jun-20</v>
      </c>
      <c r="AV233" s="3" t="str">
        <f t="shared" ca="1" si="376"/>
        <v>501-Jul-20 to 31-Dec-20</v>
      </c>
      <c r="AW233" s="3" t="str">
        <f t="shared" ca="1" si="377"/>
        <v>501-Jan-21 to 30-Jun-21</v>
      </c>
      <c r="AX233" s="9" t="str">
        <f t="shared" si="378"/>
        <v xml:space="preserve">50 to </v>
      </c>
      <c r="AY233" s="9" t="str">
        <f t="shared" si="379"/>
        <v xml:space="preserve">50 to </v>
      </c>
      <c r="AZ233" s="9"/>
      <c r="BA233" s="9"/>
    </row>
    <row r="234" spans="1:53" s="229" customFormat="1" ht="60" customHeight="1" x14ac:dyDescent="0.25">
      <c r="A234" s="301">
        <v>51</v>
      </c>
      <c r="B234" s="319" t="str">
        <f>IFERROR(IF(INDEX('WPTM - Section F'!B$8:B$89,MATCH('Print View'!$A234,'WPTM - Section F'!$A$8:$A$89,0))&lt;&gt;0,INDEX('WPTM - Section F'!B$8:B$89,MATCH('Print View'!$A234,'WPTM - Section F'!$A$8:$A$89,0)),""),"")</f>
        <v/>
      </c>
      <c r="C234" s="319" t="str">
        <f>IFERROR(IF(INDEX('WPTM - Section F'!C$8:C$89,MATCH('Print View'!$A234,'WPTM - Section F'!$A$8:$A$89,0))&lt;&gt;0,INDEX('WPTM - Section F'!C$8:C$89,MATCH('Print View'!$A234,'WPTM - Section F'!$A$8:$A$89,0)),""),"")</f>
        <v/>
      </c>
      <c r="D234" s="319" t="str">
        <f>IFERROR(IF(INDEX('WPTM - Section F'!D$8:D$89,MATCH('Print View'!$A234,'WPTM - Section F'!$A$8:$A$89,0))&lt;&gt;0,INDEX('WPTM - Section F'!D$8:D$89,MATCH('Print View'!$A234,'WPTM - Section F'!$A$8:$A$89,0)),""),"")</f>
        <v/>
      </c>
      <c r="E234" s="319" t="str">
        <f>IFERROR(IF(INDEX('WPTM - Section F'!E$8:E$89,MATCH('Print View'!$A234,'WPTM - Section F'!$A$8:$A$89,0))&lt;&gt;0,INDEX('WPTM - Section F'!E$8:E$89,MATCH('Print View'!$A234,'WPTM - Section F'!$A$8:$A$89,0)),""),"")</f>
        <v/>
      </c>
      <c r="F234" s="319" t="str">
        <f>IFERROR(IF(INDEX('WPTM - Section F'!N$8:N$89,MATCH('Print View'!$A234,'WPTM - Section F'!$A$8:$A$89,0))&lt;&gt;0,INDEX('WPTM - Section F'!N$8:N$89,MATCH('Print View'!$A234,'WPTM - Section F'!$A$8:$A$89,0)),""),"")</f>
        <v/>
      </c>
      <c r="G234" s="595" t="str">
        <f ca="1">IFERROR(IF(INDEX('WPTM - Section F'!D$93:D$574,MATCH('Print View'!$AR234,'WPTM - Section F'!L$93:L$574,0))&lt;&gt;0,INDEX('WPTM - Section F'!D$93:D$574,MATCH('Print View'!$AR234,'WPTM - Section F'!L$93:L$574,0)),""),"")</f>
        <v/>
      </c>
      <c r="H234" s="596"/>
      <c r="I234" s="595" t="str">
        <f ca="1">IFERROR(IF(INDEX('WPTM - Section F'!E$93:E$574,MATCH('Print View'!$AR234,'WPTM - Section F'!L$93:L$574,0))&lt;&gt;0,INDEX('WPTM - Section F'!E$93:E$574,MATCH('Print View'!$AR234,'WPTM - Section F'!L$93:L$574,0)),""),"")</f>
        <v/>
      </c>
      <c r="J234" s="596"/>
      <c r="K234" s="595" t="str">
        <f ca="1">IFERROR(IF(INDEX('WPTM - Section F'!D$93:D$574,MATCH('Print View'!$AS234,'WPTM - Section F'!L$93:L$574,0))&lt;&gt;0,INDEX('WPTM - Section F'!D$93:D$574,MATCH('Print View'!$AS234,'WPTM - Section F'!L$93:L$574,0)),""),"")</f>
        <v/>
      </c>
      <c r="L234" s="596"/>
      <c r="M234" s="595" t="str">
        <f ca="1">IFERROR(IF(INDEX('WPTM - Section F'!E$93:E$574,MATCH('Print View'!$AS234,'WPTM - Section F'!L$93:L$574,0))&lt;&gt;0,INDEX('WPTM - Section F'!E$93:E$574,MATCH('Print View'!$AS234,'WPTM - Section F'!L$93:L$574,0)),""),"")</f>
        <v/>
      </c>
      <c r="N234" s="596"/>
      <c r="O234" s="595" t="str">
        <f ca="1">IFERROR(IF(INDEX('WPTM - Section F'!D$93:D$574,MATCH('Print View'!$AT234,'WPTM - Section F'!L$93:L$574,0))&lt;&gt;0,INDEX('WPTM - Section F'!D$93:D$574,MATCH('Print View'!$AT234,'WPTM - Section F'!L$93:L$574,0)),""),"")</f>
        <v/>
      </c>
      <c r="P234" s="596"/>
      <c r="Q234" s="595" t="str">
        <f ca="1">IFERROR(IF(INDEX('WPTM - Section F'!E$93:E$574,MATCH('Print View'!$AT234,'WPTM - Section F'!L$93:L$574,0))&lt;&gt;0,INDEX('WPTM - Section F'!E$93:E$574,MATCH('Print View'!$AT234,'WPTM - Section F'!L$93:L$574,0)),""),"")</f>
        <v/>
      </c>
      <c r="R234" s="596"/>
      <c r="S234" s="595" t="str">
        <f ca="1">IFERROR(IF(INDEX('WPTM - Section F'!D$93:D$574,MATCH('Print View'!$AU234,'WPTM - Section F'!L$93:L$574,0))&lt;&gt;0,INDEX('WPTM - Section F'!D$93:D$574,MATCH('Print View'!$AU234,'WPTM - Section F'!L$93:L$574,0)),""),"")</f>
        <v/>
      </c>
      <c r="T234" s="596"/>
      <c r="U234" s="595" t="str">
        <f ca="1">IFERROR(IF(INDEX('WPTM - Section F'!E$93:E$574,MATCH('Print View'!$AU234,'WPTM - Section F'!L$93:L$574,0))&lt;&gt;0,INDEX('WPTM - Section F'!E$93:E$574,MATCH('Print View'!$AU234,'WPTM - Section F'!L$93:L$574,0)),""),"")</f>
        <v/>
      </c>
      <c r="V234" s="596"/>
      <c r="W234" s="595" t="str">
        <f ca="1">IFERROR(IF(INDEX('WPTM - Section F'!D$93:D$574,MATCH('Print View'!$AV234,'WPTM - Section F'!L$93:L$574,0))&lt;&gt;0,INDEX('WPTM - Section F'!D$93:D$574,MATCH('Print View'!$AV234,'WPTM - Section F'!L$93:L$574,0)),""),"")</f>
        <v/>
      </c>
      <c r="X234" s="596"/>
      <c r="Y234" s="595" t="str">
        <f ca="1">IFERROR(IF(INDEX('WPTM - Section F'!E$93:E$574,MATCH('Print View'!$AV234,'WPTM - Section F'!L$93:L$574,0))&lt;&gt;0,INDEX('WPTM - Section F'!E$93:E$574,MATCH('Print View'!$AV234,'WPTM - Section F'!L$93:L$574,0)),""),"")</f>
        <v/>
      </c>
      <c r="Z234" s="596"/>
      <c r="AA234" s="595" t="str">
        <f ca="1">IFERROR(IF(INDEX('WPTM - Section F'!D$93:D$574,MATCH('Print View'!$AW234,'WPTM - Section F'!L$93:L$574,0))&lt;&gt;0,INDEX('WPTM - Section F'!D$93:D$574,MATCH('Print View'!$AW234,'WPTM - Section F'!L$93:L$574,0)),""),"")</f>
        <v/>
      </c>
      <c r="AB234" s="596"/>
      <c r="AC234" s="595" t="str">
        <f ca="1">IFERROR(IF(INDEX('WPTM - Section F'!E$93:E$574,MATCH('Print View'!$AW234,'WPTM - Section F'!L$93:L$574,0))&lt;&gt;0,INDEX('WPTM - Section F'!E$93:E$574,MATCH('Print View'!$AW234,'WPTM - Section F'!L$93:L$574,0)),""),"")</f>
        <v/>
      </c>
      <c r="AD234" s="596"/>
      <c r="AE234" s="595" t="str">
        <f ca="1">IFERROR(IF(INDEX('WPTM - Section F'!D$93:D$574,MATCH('Print View'!$AX234,'WPTM - Section F'!L$93:L$574,0))&lt;&gt;0,INDEX('WPTM - Section F'!D$93:D$574,MATCH('Print View'!$AX234,'WPTM - Section F'!L$93:L$574,0)),""),"")</f>
        <v/>
      </c>
      <c r="AF234" s="596"/>
      <c r="AG234" s="595" t="str">
        <f ca="1">IFERROR(IF(INDEX('WPTM - Section F'!E$93:E$574,MATCH('Print View'!$AX234,'WPTM - Section F'!L$93:L$574,0))&lt;&gt;0,INDEX('WPTM - Section F'!E$93:E$574,MATCH('Print View'!$AX234,'WPTM - Section F'!L$93:L$574,0)),""),"")</f>
        <v/>
      </c>
      <c r="AH234" s="596"/>
      <c r="AI234" s="595" t="str">
        <f ca="1">IFERROR(IF(INDEX('WPTM - Section F'!D$93:D$574,MATCH('Print View'!$AY234,'WPTM - Section F'!L$93:L$574,0))&lt;&gt;0,INDEX('WPTM - Section F'!D$93:D$574,MATCH('Print View'!$AY234,'WPTM - Section F'!L$93:L$574,0)),""),"")</f>
        <v/>
      </c>
      <c r="AJ234" s="596"/>
      <c r="AK234" s="595" t="str">
        <f ca="1">IFERROR(IF(INDEX('WPTM - Section F'!E$93:E$574,MATCH('Print View'!$AY234,'WPTM - Section F'!L$93:L$574,0))&lt;&gt;0,INDEX('WPTM - Section F'!E$93:E$574,MATCH('Print View'!$AY234,'WPTM - Section F'!L$93:L$574,0)),""),"")</f>
        <v/>
      </c>
      <c r="AL234" s="596"/>
      <c r="AM234" s="320" t="str">
        <f>IFERROR(IF(INDEX('WPTM - Section F'!O$8:O$89,MATCH('Print View'!$A234,'WPTM - Section F'!D$8:D$89,0))&lt;&gt;0,INDEX('WPTM - Section F'!O$8:O$89,MATCH('Print View'!$A234,'WPTM - Section F'!D$8:D$89,0)),""),"")</f>
        <v/>
      </c>
      <c r="AN234" s="224"/>
      <c r="AO234" s="314"/>
      <c r="AP234" s="315"/>
      <c r="AQ234" s="315"/>
      <c r="AR234" s="249" t="str">
        <f t="shared" ca="1" si="372"/>
        <v>51</v>
      </c>
      <c r="AS234" s="3" t="str">
        <f t="shared" ca="1" si="373"/>
        <v>511-Jan-19 to 30-Jun-19</v>
      </c>
      <c r="AT234" s="3" t="str">
        <f t="shared" ca="1" si="374"/>
        <v>511-Jul-19 to 31-Dec-19</v>
      </c>
      <c r="AU234" s="3" t="str">
        <f t="shared" ca="1" si="375"/>
        <v>511-Jan-20 to 30-Jun-20</v>
      </c>
      <c r="AV234" s="3" t="str">
        <f t="shared" ca="1" si="376"/>
        <v>511-Jul-20 to 31-Dec-20</v>
      </c>
      <c r="AW234" s="3" t="str">
        <f t="shared" ca="1" si="377"/>
        <v>511-Jan-21 to 30-Jun-21</v>
      </c>
      <c r="AX234" s="9" t="str">
        <f t="shared" si="378"/>
        <v xml:space="preserve">51 to </v>
      </c>
      <c r="AY234" s="9" t="str">
        <f t="shared" si="379"/>
        <v xml:space="preserve">51 to </v>
      </c>
      <c r="AZ234" s="9"/>
      <c r="BA234" s="9"/>
    </row>
    <row r="235" spans="1:53" s="229" customFormat="1" ht="60" customHeight="1" x14ac:dyDescent="0.25">
      <c r="A235" s="301">
        <v>52</v>
      </c>
      <c r="B235" s="319" t="str">
        <f>IFERROR(IF(INDEX('WPTM - Section F'!B$8:B$89,MATCH('Print View'!$A235,'WPTM - Section F'!$A$8:$A$89,0))&lt;&gt;0,INDEX('WPTM - Section F'!B$8:B$89,MATCH('Print View'!$A235,'WPTM - Section F'!$A$8:$A$89,0)),""),"")</f>
        <v/>
      </c>
      <c r="C235" s="319" t="str">
        <f>IFERROR(IF(INDEX('WPTM - Section F'!C$8:C$89,MATCH('Print View'!$A235,'WPTM - Section F'!$A$8:$A$89,0))&lt;&gt;0,INDEX('WPTM - Section F'!C$8:C$89,MATCH('Print View'!$A235,'WPTM - Section F'!$A$8:$A$89,0)),""),"")</f>
        <v/>
      </c>
      <c r="D235" s="319" t="str">
        <f>IFERROR(IF(INDEX('WPTM - Section F'!D$8:D$89,MATCH('Print View'!$A235,'WPTM - Section F'!$A$8:$A$89,0))&lt;&gt;0,INDEX('WPTM - Section F'!D$8:D$89,MATCH('Print View'!$A235,'WPTM - Section F'!$A$8:$A$89,0)),""),"")</f>
        <v/>
      </c>
      <c r="E235" s="319" t="str">
        <f>IFERROR(IF(INDEX('WPTM - Section F'!E$8:E$89,MATCH('Print View'!$A235,'WPTM - Section F'!$A$8:$A$89,0))&lt;&gt;0,INDEX('WPTM - Section F'!E$8:E$89,MATCH('Print View'!$A235,'WPTM - Section F'!$A$8:$A$89,0)),""),"")</f>
        <v/>
      </c>
      <c r="F235" s="319" t="str">
        <f>IFERROR(IF(INDEX('WPTM - Section F'!N$8:N$89,MATCH('Print View'!$A235,'WPTM - Section F'!$A$8:$A$89,0))&lt;&gt;0,INDEX('WPTM - Section F'!N$8:N$89,MATCH('Print View'!$A235,'WPTM - Section F'!$A$8:$A$89,0)),""),"")</f>
        <v/>
      </c>
      <c r="G235" s="595" t="str">
        <f ca="1">IFERROR(IF(INDEX('WPTM - Section F'!D$93:D$574,MATCH('Print View'!$AR235,'WPTM - Section F'!L$93:L$574,0))&lt;&gt;0,INDEX('WPTM - Section F'!D$93:D$574,MATCH('Print View'!$AR235,'WPTM - Section F'!L$93:L$574,0)),""),"")</f>
        <v/>
      </c>
      <c r="H235" s="596"/>
      <c r="I235" s="595" t="str">
        <f ca="1">IFERROR(IF(INDEX('WPTM - Section F'!E$93:E$574,MATCH('Print View'!$AR235,'WPTM - Section F'!L$93:L$574,0))&lt;&gt;0,INDEX('WPTM - Section F'!E$93:E$574,MATCH('Print View'!$AR235,'WPTM - Section F'!L$93:L$574,0)),""),"")</f>
        <v/>
      </c>
      <c r="J235" s="596"/>
      <c r="K235" s="595" t="str">
        <f ca="1">IFERROR(IF(INDEX('WPTM - Section F'!D$93:D$574,MATCH('Print View'!$AS235,'WPTM - Section F'!L$93:L$574,0))&lt;&gt;0,INDEX('WPTM - Section F'!D$93:D$574,MATCH('Print View'!$AS235,'WPTM - Section F'!L$93:L$574,0)),""),"")</f>
        <v/>
      </c>
      <c r="L235" s="596"/>
      <c r="M235" s="595" t="str">
        <f ca="1">IFERROR(IF(INDEX('WPTM - Section F'!E$93:E$574,MATCH('Print View'!$AS235,'WPTM - Section F'!L$93:L$574,0))&lt;&gt;0,INDEX('WPTM - Section F'!E$93:E$574,MATCH('Print View'!$AS235,'WPTM - Section F'!L$93:L$574,0)),""),"")</f>
        <v/>
      </c>
      <c r="N235" s="596"/>
      <c r="O235" s="595" t="str">
        <f ca="1">IFERROR(IF(INDEX('WPTM - Section F'!D$93:D$574,MATCH('Print View'!$AT235,'WPTM - Section F'!L$93:L$574,0))&lt;&gt;0,INDEX('WPTM - Section F'!D$93:D$574,MATCH('Print View'!$AT235,'WPTM - Section F'!L$93:L$574,0)),""),"")</f>
        <v/>
      </c>
      <c r="P235" s="596"/>
      <c r="Q235" s="595" t="str">
        <f ca="1">IFERROR(IF(INDEX('WPTM - Section F'!E$93:E$574,MATCH('Print View'!$AT235,'WPTM - Section F'!L$93:L$574,0))&lt;&gt;0,INDEX('WPTM - Section F'!E$93:E$574,MATCH('Print View'!$AT235,'WPTM - Section F'!L$93:L$574,0)),""),"")</f>
        <v/>
      </c>
      <c r="R235" s="596"/>
      <c r="S235" s="595" t="str">
        <f ca="1">IFERROR(IF(INDEX('WPTM - Section F'!D$93:D$574,MATCH('Print View'!$AU235,'WPTM - Section F'!L$93:L$574,0))&lt;&gt;0,INDEX('WPTM - Section F'!D$93:D$574,MATCH('Print View'!$AU235,'WPTM - Section F'!L$93:L$574,0)),""),"")</f>
        <v/>
      </c>
      <c r="T235" s="596"/>
      <c r="U235" s="595" t="str">
        <f ca="1">IFERROR(IF(INDEX('WPTM - Section F'!E$93:E$574,MATCH('Print View'!$AU235,'WPTM - Section F'!L$93:L$574,0))&lt;&gt;0,INDEX('WPTM - Section F'!E$93:E$574,MATCH('Print View'!$AU235,'WPTM - Section F'!L$93:L$574,0)),""),"")</f>
        <v/>
      </c>
      <c r="V235" s="596"/>
      <c r="W235" s="595" t="str">
        <f ca="1">IFERROR(IF(INDEX('WPTM - Section F'!D$93:D$574,MATCH('Print View'!$AV235,'WPTM - Section F'!L$93:L$574,0))&lt;&gt;0,INDEX('WPTM - Section F'!D$93:D$574,MATCH('Print View'!$AV235,'WPTM - Section F'!L$93:L$574,0)),""),"")</f>
        <v/>
      </c>
      <c r="X235" s="596"/>
      <c r="Y235" s="595" t="str">
        <f ca="1">IFERROR(IF(INDEX('WPTM - Section F'!E$93:E$574,MATCH('Print View'!$AV235,'WPTM - Section F'!L$93:L$574,0))&lt;&gt;0,INDEX('WPTM - Section F'!E$93:E$574,MATCH('Print View'!$AV235,'WPTM - Section F'!L$93:L$574,0)),""),"")</f>
        <v/>
      </c>
      <c r="Z235" s="596"/>
      <c r="AA235" s="595" t="str">
        <f ca="1">IFERROR(IF(INDEX('WPTM - Section F'!D$93:D$574,MATCH('Print View'!$AW235,'WPTM - Section F'!L$93:L$574,0))&lt;&gt;0,INDEX('WPTM - Section F'!D$93:D$574,MATCH('Print View'!$AW235,'WPTM - Section F'!L$93:L$574,0)),""),"")</f>
        <v/>
      </c>
      <c r="AB235" s="596"/>
      <c r="AC235" s="595" t="str">
        <f ca="1">IFERROR(IF(INDEX('WPTM - Section F'!E$93:E$574,MATCH('Print View'!$AW235,'WPTM - Section F'!L$93:L$574,0))&lt;&gt;0,INDEX('WPTM - Section F'!E$93:E$574,MATCH('Print View'!$AW235,'WPTM - Section F'!L$93:L$574,0)),""),"")</f>
        <v/>
      </c>
      <c r="AD235" s="596"/>
      <c r="AE235" s="595" t="str">
        <f ca="1">IFERROR(IF(INDEX('WPTM - Section F'!D$93:D$574,MATCH('Print View'!$AX235,'WPTM - Section F'!L$93:L$574,0))&lt;&gt;0,INDEX('WPTM - Section F'!D$93:D$574,MATCH('Print View'!$AX235,'WPTM - Section F'!L$93:L$574,0)),""),"")</f>
        <v/>
      </c>
      <c r="AF235" s="596"/>
      <c r="AG235" s="595" t="str">
        <f ca="1">IFERROR(IF(INDEX('WPTM - Section F'!E$93:E$574,MATCH('Print View'!$AX235,'WPTM - Section F'!L$93:L$574,0))&lt;&gt;0,INDEX('WPTM - Section F'!E$93:E$574,MATCH('Print View'!$AX235,'WPTM - Section F'!L$93:L$574,0)),""),"")</f>
        <v/>
      </c>
      <c r="AH235" s="596"/>
      <c r="AI235" s="595" t="str">
        <f ca="1">IFERROR(IF(INDEX('WPTM - Section F'!D$93:D$574,MATCH('Print View'!$AY235,'WPTM - Section F'!L$93:L$574,0))&lt;&gt;0,INDEX('WPTM - Section F'!D$93:D$574,MATCH('Print View'!$AY235,'WPTM - Section F'!L$93:L$574,0)),""),"")</f>
        <v/>
      </c>
      <c r="AJ235" s="596"/>
      <c r="AK235" s="595" t="str">
        <f ca="1">IFERROR(IF(INDEX('WPTM - Section F'!E$93:E$574,MATCH('Print View'!$AY235,'WPTM - Section F'!L$93:L$574,0))&lt;&gt;0,INDEX('WPTM - Section F'!E$93:E$574,MATCH('Print View'!$AY235,'WPTM - Section F'!L$93:L$574,0)),""),"")</f>
        <v/>
      </c>
      <c r="AL235" s="596"/>
      <c r="AM235" s="320" t="str">
        <f>IFERROR(IF(INDEX('WPTM - Section F'!O$8:O$89,MATCH('Print View'!$A235,'WPTM - Section F'!D$8:D$89,0))&lt;&gt;0,INDEX('WPTM - Section F'!O$8:O$89,MATCH('Print View'!$A235,'WPTM - Section F'!D$8:D$89,0)),""),"")</f>
        <v/>
      </c>
      <c r="AN235" s="224"/>
      <c r="AO235" s="314"/>
      <c r="AP235" s="315"/>
      <c r="AQ235" s="315"/>
      <c r="AR235" s="249" t="str">
        <f t="shared" ca="1" si="372"/>
        <v>52</v>
      </c>
      <c r="AS235" s="3" t="str">
        <f t="shared" ca="1" si="373"/>
        <v>521-Jan-19 to 30-Jun-19</v>
      </c>
      <c r="AT235" s="3" t="str">
        <f t="shared" ca="1" si="374"/>
        <v>521-Jul-19 to 31-Dec-19</v>
      </c>
      <c r="AU235" s="3" t="str">
        <f t="shared" ca="1" si="375"/>
        <v>521-Jan-20 to 30-Jun-20</v>
      </c>
      <c r="AV235" s="3" t="str">
        <f t="shared" ca="1" si="376"/>
        <v>521-Jul-20 to 31-Dec-20</v>
      </c>
      <c r="AW235" s="3" t="str">
        <f t="shared" ca="1" si="377"/>
        <v>521-Jan-21 to 30-Jun-21</v>
      </c>
      <c r="AX235" s="9" t="str">
        <f t="shared" si="378"/>
        <v xml:space="preserve">52 to </v>
      </c>
      <c r="AY235" s="9" t="str">
        <f t="shared" si="379"/>
        <v xml:space="preserve">52 to </v>
      </c>
      <c r="AZ235" s="9"/>
      <c r="BA235" s="9"/>
    </row>
    <row r="236" spans="1:53" s="229" customFormat="1" ht="60" customHeight="1" x14ac:dyDescent="0.25">
      <c r="A236" s="301">
        <v>53</v>
      </c>
      <c r="B236" s="319" t="str">
        <f>IFERROR(IF(INDEX('WPTM - Section F'!B$8:B$89,MATCH('Print View'!$A236,'WPTM - Section F'!$A$8:$A$89,0))&lt;&gt;0,INDEX('WPTM - Section F'!B$8:B$89,MATCH('Print View'!$A236,'WPTM - Section F'!$A$8:$A$89,0)),""),"")</f>
        <v/>
      </c>
      <c r="C236" s="319" t="str">
        <f>IFERROR(IF(INDEX('WPTM - Section F'!C$8:C$89,MATCH('Print View'!$A236,'WPTM - Section F'!$A$8:$A$89,0))&lt;&gt;0,INDEX('WPTM - Section F'!C$8:C$89,MATCH('Print View'!$A236,'WPTM - Section F'!$A$8:$A$89,0)),""),"")</f>
        <v/>
      </c>
      <c r="D236" s="319" t="str">
        <f>IFERROR(IF(INDEX('WPTM - Section F'!D$8:D$89,MATCH('Print View'!$A236,'WPTM - Section F'!$A$8:$A$89,0))&lt;&gt;0,INDEX('WPTM - Section F'!D$8:D$89,MATCH('Print View'!$A236,'WPTM - Section F'!$A$8:$A$89,0)),""),"")</f>
        <v/>
      </c>
      <c r="E236" s="319" t="str">
        <f>IFERROR(IF(INDEX('WPTM - Section F'!E$8:E$89,MATCH('Print View'!$A236,'WPTM - Section F'!$A$8:$A$89,0))&lt;&gt;0,INDEX('WPTM - Section F'!E$8:E$89,MATCH('Print View'!$A236,'WPTM - Section F'!$A$8:$A$89,0)),""),"")</f>
        <v/>
      </c>
      <c r="F236" s="319" t="str">
        <f>IFERROR(IF(INDEX('WPTM - Section F'!N$8:N$89,MATCH('Print View'!$A236,'WPTM - Section F'!$A$8:$A$89,0))&lt;&gt;0,INDEX('WPTM - Section F'!N$8:N$89,MATCH('Print View'!$A236,'WPTM - Section F'!$A$8:$A$89,0)),""),"")</f>
        <v/>
      </c>
      <c r="G236" s="595" t="str">
        <f ca="1">IFERROR(IF(INDEX('WPTM - Section F'!D$93:D$574,MATCH('Print View'!$AR236,'WPTM - Section F'!L$93:L$574,0))&lt;&gt;0,INDEX('WPTM - Section F'!D$93:D$574,MATCH('Print View'!$AR236,'WPTM - Section F'!L$93:L$574,0)),""),"")</f>
        <v/>
      </c>
      <c r="H236" s="596"/>
      <c r="I236" s="595" t="str">
        <f ca="1">IFERROR(IF(INDEX('WPTM - Section F'!E$93:E$574,MATCH('Print View'!$AR236,'WPTM - Section F'!L$93:L$574,0))&lt;&gt;0,INDEX('WPTM - Section F'!E$93:E$574,MATCH('Print View'!$AR236,'WPTM - Section F'!L$93:L$574,0)),""),"")</f>
        <v/>
      </c>
      <c r="J236" s="596"/>
      <c r="K236" s="595" t="str">
        <f ca="1">IFERROR(IF(INDEX('WPTM - Section F'!D$93:D$574,MATCH('Print View'!$AS236,'WPTM - Section F'!L$93:L$574,0))&lt;&gt;0,INDEX('WPTM - Section F'!D$93:D$574,MATCH('Print View'!$AS236,'WPTM - Section F'!L$93:L$574,0)),""),"")</f>
        <v/>
      </c>
      <c r="L236" s="596"/>
      <c r="M236" s="595" t="str">
        <f ca="1">IFERROR(IF(INDEX('WPTM - Section F'!E$93:E$574,MATCH('Print View'!$AS236,'WPTM - Section F'!L$93:L$574,0))&lt;&gt;0,INDEX('WPTM - Section F'!E$93:E$574,MATCH('Print View'!$AS236,'WPTM - Section F'!L$93:L$574,0)),""),"")</f>
        <v/>
      </c>
      <c r="N236" s="596"/>
      <c r="O236" s="595" t="str">
        <f ca="1">IFERROR(IF(INDEX('WPTM - Section F'!D$93:D$574,MATCH('Print View'!$AT236,'WPTM - Section F'!L$93:L$574,0))&lt;&gt;0,INDEX('WPTM - Section F'!D$93:D$574,MATCH('Print View'!$AT236,'WPTM - Section F'!L$93:L$574,0)),""),"")</f>
        <v/>
      </c>
      <c r="P236" s="596"/>
      <c r="Q236" s="595" t="str">
        <f ca="1">IFERROR(IF(INDEX('WPTM - Section F'!E$93:E$574,MATCH('Print View'!$AT236,'WPTM - Section F'!L$93:L$574,0))&lt;&gt;0,INDEX('WPTM - Section F'!E$93:E$574,MATCH('Print View'!$AT236,'WPTM - Section F'!L$93:L$574,0)),""),"")</f>
        <v/>
      </c>
      <c r="R236" s="596"/>
      <c r="S236" s="595" t="str">
        <f ca="1">IFERROR(IF(INDEX('WPTM - Section F'!D$93:D$574,MATCH('Print View'!$AU236,'WPTM - Section F'!L$93:L$574,0))&lt;&gt;0,INDEX('WPTM - Section F'!D$93:D$574,MATCH('Print View'!$AU236,'WPTM - Section F'!L$93:L$574,0)),""),"")</f>
        <v/>
      </c>
      <c r="T236" s="596"/>
      <c r="U236" s="595" t="str">
        <f ca="1">IFERROR(IF(INDEX('WPTM - Section F'!E$93:E$574,MATCH('Print View'!$AU236,'WPTM - Section F'!L$93:L$574,0))&lt;&gt;0,INDEX('WPTM - Section F'!E$93:E$574,MATCH('Print View'!$AU236,'WPTM - Section F'!L$93:L$574,0)),""),"")</f>
        <v/>
      </c>
      <c r="V236" s="596"/>
      <c r="W236" s="595" t="str">
        <f ca="1">IFERROR(IF(INDEX('WPTM - Section F'!D$93:D$574,MATCH('Print View'!$AV236,'WPTM - Section F'!L$93:L$574,0))&lt;&gt;0,INDEX('WPTM - Section F'!D$93:D$574,MATCH('Print View'!$AV236,'WPTM - Section F'!L$93:L$574,0)),""),"")</f>
        <v/>
      </c>
      <c r="X236" s="596"/>
      <c r="Y236" s="595" t="str">
        <f ca="1">IFERROR(IF(INDEX('WPTM - Section F'!E$93:E$574,MATCH('Print View'!$AV236,'WPTM - Section F'!L$93:L$574,0))&lt;&gt;0,INDEX('WPTM - Section F'!E$93:E$574,MATCH('Print View'!$AV236,'WPTM - Section F'!L$93:L$574,0)),""),"")</f>
        <v/>
      </c>
      <c r="Z236" s="596"/>
      <c r="AA236" s="595" t="str">
        <f ca="1">IFERROR(IF(INDEX('WPTM - Section F'!D$93:D$574,MATCH('Print View'!$AW236,'WPTM - Section F'!L$93:L$574,0))&lt;&gt;0,INDEX('WPTM - Section F'!D$93:D$574,MATCH('Print View'!$AW236,'WPTM - Section F'!L$93:L$574,0)),""),"")</f>
        <v/>
      </c>
      <c r="AB236" s="596"/>
      <c r="AC236" s="595" t="str">
        <f ca="1">IFERROR(IF(INDEX('WPTM - Section F'!E$93:E$574,MATCH('Print View'!$AW236,'WPTM - Section F'!L$93:L$574,0))&lt;&gt;0,INDEX('WPTM - Section F'!E$93:E$574,MATCH('Print View'!$AW236,'WPTM - Section F'!L$93:L$574,0)),""),"")</f>
        <v/>
      </c>
      <c r="AD236" s="596"/>
      <c r="AE236" s="595" t="str">
        <f ca="1">IFERROR(IF(INDEX('WPTM - Section F'!D$93:D$574,MATCH('Print View'!$AX236,'WPTM - Section F'!L$93:L$574,0))&lt;&gt;0,INDEX('WPTM - Section F'!D$93:D$574,MATCH('Print View'!$AX236,'WPTM - Section F'!L$93:L$574,0)),""),"")</f>
        <v/>
      </c>
      <c r="AF236" s="596"/>
      <c r="AG236" s="595" t="str">
        <f ca="1">IFERROR(IF(INDEX('WPTM - Section F'!E$93:E$574,MATCH('Print View'!$AX236,'WPTM - Section F'!L$93:L$574,0))&lt;&gt;0,INDEX('WPTM - Section F'!E$93:E$574,MATCH('Print View'!$AX236,'WPTM - Section F'!L$93:L$574,0)),""),"")</f>
        <v/>
      </c>
      <c r="AH236" s="596"/>
      <c r="AI236" s="595" t="str">
        <f ca="1">IFERROR(IF(INDEX('WPTM - Section F'!D$93:D$574,MATCH('Print View'!$AY236,'WPTM - Section F'!L$93:L$574,0))&lt;&gt;0,INDEX('WPTM - Section F'!D$93:D$574,MATCH('Print View'!$AY236,'WPTM - Section F'!L$93:L$574,0)),""),"")</f>
        <v/>
      </c>
      <c r="AJ236" s="596"/>
      <c r="AK236" s="595" t="str">
        <f ca="1">IFERROR(IF(INDEX('WPTM - Section F'!E$93:E$574,MATCH('Print View'!$AY236,'WPTM - Section F'!L$93:L$574,0))&lt;&gt;0,INDEX('WPTM - Section F'!E$93:E$574,MATCH('Print View'!$AY236,'WPTM - Section F'!L$93:L$574,0)),""),"")</f>
        <v/>
      </c>
      <c r="AL236" s="596"/>
      <c r="AM236" s="320" t="str">
        <f>IFERROR(IF(INDEX('WPTM - Section F'!O$8:O$89,MATCH('Print View'!$A236,'WPTM - Section F'!D$8:D$89,0))&lt;&gt;0,INDEX('WPTM - Section F'!O$8:O$89,MATCH('Print View'!$A236,'WPTM - Section F'!D$8:D$89,0)),""),"")</f>
        <v/>
      </c>
      <c r="AN236" s="224"/>
      <c r="AO236" s="314"/>
      <c r="AP236" s="315"/>
      <c r="AQ236" s="315"/>
      <c r="AR236" s="249" t="str">
        <f t="shared" ca="1" si="372"/>
        <v>53</v>
      </c>
      <c r="AS236" s="3" t="str">
        <f t="shared" ca="1" si="373"/>
        <v>531-Jan-19 to 30-Jun-19</v>
      </c>
      <c r="AT236" s="3" t="str">
        <f t="shared" ca="1" si="374"/>
        <v>531-Jul-19 to 31-Dec-19</v>
      </c>
      <c r="AU236" s="3" t="str">
        <f t="shared" ca="1" si="375"/>
        <v>531-Jan-20 to 30-Jun-20</v>
      </c>
      <c r="AV236" s="3" t="str">
        <f t="shared" ca="1" si="376"/>
        <v>531-Jul-20 to 31-Dec-20</v>
      </c>
      <c r="AW236" s="3" t="str">
        <f t="shared" ca="1" si="377"/>
        <v>531-Jan-21 to 30-Jun-21</v>
      </c>
      <c r="AX236" s="9" t="str">
        <f t="shared" si="378"/>
        <v xml:space="preserve">53 to </v>
      </c>
      <c r="AY236" s="9" t="str">
        <f t="shared" si="379"/>
        <v xml:space="preserve">53 to </v>
      </c>
      <c r="AZ236" s="9"/>
      <c r="BA236" s="9"/>
    </row>
    <row r="237" spans="1:53" s="229" customFormat="1" ht="60" customHeight="1" x14ac:dyDescent="0.25">
      <c r="A237" s="301">
        <v>54</v>
      </c>
      <c r="B237" s="319" t="str">
        <f>IFERROR(IF(INDEX('WPTM - Section F'!B$8:B$89,MATCH('Print View'!$A237,'WPTM - Section F'!$A$8:$A$89,0))&lt;&gt;0,INDEX('WPTM - Section F'!B$8:B$89,MATCH('Print View'!$A237,'WPTM - Section F'!$A$8:$A$89,0)),""),"")</f>
        <v/>
      </c>
      <c r="C237" s="319" t="str">
        <f>IFERROR(IF(INDEX('WPTM - Section F'!C$8:C$89,MATCH('Print View'!$A237,'WPTM - Section F'!$A$8:$A$89,0))&lt;&gt;0,INDEX('WPTM - Section F'!C$8:C$89,MATCH('Print View'!$A237,'WPTM - Section F'!$A$8:$A$89,0)),""),"")</f>
        <v/>
      </c>
      <c r="D237" s="319" t="str">
        <f>IFERROR(IF(INDEX('WPTM - Section F'!D$8:D$89,MATCH('Print View'!$A237,'WPTM - Section F'!$A$8:$A$89,0))&lt;&gt;0,INDEX('WPTM - Section F'!D$8:D$89,MATCH('Print View'!$A237,'WPTM - Section F'!$A$8:$A$89,0)),""),"")</f>
        <v/>
      </c>
      <c r="E237" s="319" t="str">
        <f>IFERROR(IF(INDEX('WPTM - Section F'!E$8:E$89,MATCH('Print View'!$A237,'WPTM - Section F'!$A$8:$A$89,0))&lt;&gt;0,INDEX('WPTM - Section F'!E$8:E$89,MATCH('Print View'!$A237,'WPTM - Section F'!$A$8:$A$89,0)),""),"")</f>
        <v/>
      </c>
      <c r="F237" s="319" t="str">
        <f>IFERROR(IF(INDEX('WPTM - Section F'!N$8:N$89,MATCH('Print View'!$A237,'WPTM - Section F'!$A$8:$A$89,0))&lt;&gt;0,INDEX('WPTM - Section F'!N$8:N$89,MATCH('Print View'!$A237,'WPTM - Section F'!$A$8:$A$89,0)),""),"")</f>
        <v/>
      </c>
      <c r="G237" s="595" t="str">
        <f ca="1">IFERROR(IF(INDEX('WPTM - Section F'!D$93:D$574,MATCH('Print View'!$AR237,'WPTM - Section F'!L$93:L$574,0))&lt;&gt;0,INDEX('WPTM - Section F'!D$93:D$574,MATCH('Print View'!$AR237,'WPTM - Section F'!L$93:L$574,0)),""),"")</f>
        <v/>
      </c>
      <c r="H237" s="596"/>
      <c r="I237" s="595" t="str">
        <f ca="1">IFERROR(IF(INDEX('WPTM - Section F'!E$93:E$574,MATCH('Print View'!$AR237,'WPTM - Section F'!L$93:L$574,0))&lt;&gt;0,INDEX('WPTM - Section F'!E$93:E$574,MATCH('Print View'!$AR237,'WPTM - Section F'!L$93:L$574,0)),""),"")</f>
        <v/>
      </c>
      <c r="J237" s="596"/>
      <c r="K237" s="595" t="str">
        <f ca="1">IFERROR(IF(INDEX('WPTM - Section F'!D$93:D$574,MATCH('Print View'!$AS237,'WPTM - Section F'!L$93:L$574,0))&lt;&gt;0,INDEX('WPTM - Section F'!D$93:D$574,MATCH('Print View'!$AS237,'WPTM - Section F'!L$93:L$574,0)),""),"")</f>
        <v/>
      </c>
      <c r="L237" s="596"/>
      <c r="M237" s="595" t="str">
        <f ca="1">IFERROR(IF(INDEX('WPTM - Section F'!E$93:E$574,MATCH('Print View'!$AS237,'WPTM - Section F'!L$93:L$574,0))&lt;&gt;0,INDEX('WPTM - Section F'!E$93:E$574,MATCH('Print View'!$AS237,'WPTM - Section F'!L$93:L$574,0)),""),"")</f>
        <v/>
      </c>
      <c r="N237" s="596"/>
      <c r="O237" s="595" t="str">
        <f ca="1">IFERROR(IF(INDEX('WPTM - Section F'!D$93:D$574,MATCH('Print View'!$AT237,'WPTM - Section F'!L$93:L$574,0))&lt;&gt;0,INDEX('WPTM - Section F'!D$93:D$574,MATCH('Print View'!$AT237,'WPTM - Section F'!L$93:L$574,0)),""),"")</f>
        <v/>
      </c>
      <c r="P237" s="596"/>
      <c r="Q237" s="595" t="str">
        <f ca="1">IFERROR(IF(INDEX('WPTM - Section F'!E$93:E$574,MATCH('Print View'!$AT237,'WPTM - Section F'!L$93:L$574,0))&lt;&gt;0,INDEX('WPTM - Section F'!E$93:E$574,MATCH('Print View'!$AT237,'WPTM - Section F'!L$93:L$574,0)),""),"")</f>
        <v/>
      </c>
      <c r="R237" s="596"/>
      <c r="S237" s="595" t="str">
        <f ca="1">IFERROR(IF(INDEX('WPTM - Section F'!D$93:D$574,MATCH('Print View'!$AU237,'WPTM - Section F'!L$93:L$574,0))&lt;&gt;0,INDEX('WPTM - Section F'!D$93:D$574,MATCH('Print View'!$AU237,'WPTM - Section F'!L$93:L$574,0)),""),"")</f>
        <v/>
      </c>
      <c r="T237" s="596"/>
      <c r="U237" s="595" t="str">
        <f ca="1">IFERROR(IF(INDEX('WPTM - Section F'!E$93:E$574,MATCH('Print View'!$AU237,'WPTM - Section F'!L$93:L$574,0))&lt;&gt;0,INDEX('WPTM - Section F'!E$93:E$574,MATCH('Print View'!$AU237,'WPTM - Section F'!L$93:L$574,0)),""),"")</f>
        <v/>
      </c>
      <c r="V237" s="596"/>
      <c r="W237" s="595" t="str">
        <f ca="1">IFERROR(IF(INDEX('WPTM - Section F'!D$93:D$574,MATCH('Print View'!$AV237,'WPTM - Section F'!L$93:L$574,0))&lt;&gt;0,INDEX('WPTM - Section F'!D$93:D$574,MATCH('Print View'!$AV237,'WPTM - Section F'!L$93:L$574,0)),""),"")</f>
        <v/>
      </c>
      <c r="X237" s="596"/>
      <c r="Y237" s="595" t="str">
        <f ca="1">IFERROR(IF(INDEX('WPTM - Section F'!E$93:E$574,MATCH('Print View'!$AV237,'WPTM - Section F'!L$93:L$574,0))&lt;&gt;0,INDEX('WPTM - Section F'!E$93:E$574,MATCH('Print View'!$AV237,'WPTM - Section F'!L$93:L$574,0)),""),"")</f>
        <v/>
      </c>
      <c r="Z237" s="596"/>
      <c r="AA237" s="595" t="str">
        <f ca="1">IFERROR(IF(INDEX('WPTM - Section F'!D$93:D$574,MATCH('Print View'!$AW237,'WPTM - Section F'!L$93:L$574,0))&lt;&gt;0,INDEX('WPTM - Section F'!D$93:D$574,MATCH('Print View'!$AW237,'WPTM - Section F'!L$93:L$574,0)),""),"")</f>
        <v/>
      </c>
      <c r="AB237" s="596"/>
      <c r="AC237" s="595" t="str">
        <f ca="1">IFERROR(IF(INDEX('WPTM - Section F'!E$93:E$574,MATCH('Print View'!$AW237,'WPTM - Section F'!L$93:L$574,0))&lt;&gt;0,INDEX('WPTM - Section F'!E$93:E$574,MATCH('Print View'!$AW237,'WPTM - Section F'!L$93:L$574,0)),""),"")</f>
        <v/>
      </c>
      <c r="AD237" s="596"/>
      <c r="AE237" s="595" t="str">
        <f ca="1">IFERROR(IF(INDEX('WPTM - Section F'!D$93:D$574,MATCH('Print View'!$AX237,'WPTM - Section F'!L$93:L$574,0))&lt;&gt;0,INDEX('WPTM - Section F'!D$93:D$574,MATCH('Print View'!$AX237,'WPTM - Section F'!L$93:L$574,0)),""),"")</f>
        <v/>
      </c>
      <c r="AF237" s="596"/>
      <c r="AG237" s="595" t="str">
        <f ca="1">IFERROR(IF(INDEX('WPTM - Section F'!E$93:E$574,MATCH('Print View'!$AX237,'WPTM - Section F'!L$93:L$574,0))&lt;&gt;0,INDEX('WPTM - Section F'!E$93:E$574,MATCH('Print View'!$AX237,'WPTM - Section F'!L$93:L$574,0)),""),"")</f>
        <v/>
      </c>
      <c r="AH237" s="596"/>
      <c r="AI237" s="595" t="str">
        <f ca="1">IFERROR(IF(INDEX('WPTM - Section F'!D$93:D$574,MATCH('Print View'!$AY237,'WPTM - Section F'!L$93:L$574,0))&lt;&gt;0,INDEX('WPTM - Section F'!D$93:D$574,MATCH('Print View'!$AY237,'WPTM - Section F'!L$93:L$574,0)),""),"")</f>
        <v/>
      </c>
      <c r="AJ237" s="596"/>
      <c r="AK237" s="595" t="str">
        <f ca="1">IFERROR(IF(INDEX('WPTM - Section F'!E$93:E$574,MATCH('Print View'!$AY237,'WPTM - Section F'!L$93:L$574,0))&lt;&gt;0,INDEX('WPTM - Section F'!E$93:E$574,MATCH('Print View'!$AY237,'WPTM - Section F'!L$93:L$574,0)),""),"")</f>
        <v/>
      </c>
      <c r="AL237" s="596"/>
      <c r="AM237" s="320" t="str">
        <f>IFERROR(IF(INDEX('WPTM - Section F'!O$8:O$89,MATCH('Print View'!$A237,'WPTM - Section F'!D$8:D$89,0))&lt;&gt;0,INDEX('WPTM - Section F'!O$8:O$89,MATCH('Print View'!$A237,'WPTM - Section F'!D$8:D$89,0)),""),"")</f>
        <v/>
      </c>
      <c r="AN237" s="224"/>
      <c r="AO237" s="314"/>
      <c r="AP237" s="315"/>
      <c r="AQ237" s="315"/>
      <c r="AR237" s="249" t="str">
        <f t="shared" ca="1" si="372"/>
        <v>54</v>
      </c>
      <c r="AS237" s="3" t="str">
        <f t="shared" ca="1" si="373"/>
        <v>541-Jan-19 to 30-Jun-19</v>
      </c>
      <c r="AT237" s="3" t="str">
        <f t="shared" ca="1" si="374"/>
        <v>541-Jul-19 to 31-Dec-19</v>
      </c>
      <c r="AU237" s="3" t="str">
        <f t="shared" ca="1" si="375"/>
        <v>541-Jan-20 to 30-Jun-20</v>
      </c>
      <c r="AV237" s="3" t="str">
        <f t="shared" ca="1" si="376"/>
        <v>541-Jul-20 to 31-Dec-20</v>
      </c>
      <c r="AW237" s="3" t="str">
        <f t="shared" ca="1" si="377"/>
        <v>541-Jan-21 to 30-Jun-21</v>
      </c>
      <c r="AX237" s="9" t="str">
        <f t="shared" si="378"/>
        <v xml:space="preserve">54 to </v>
      </c>
      <c r="AY237" s="9" t="str">
        <f t="shared" si="379"/>
        <v xml:space="preserve">54 to </v>
      </c>
      <c r="AZ237" s="9"/>
      <c r="BA237" s="9"/>
    </row>
    <row r="238" spans="1:53" s="229" customFormat="1" ht="60" customHeight="1" x14ac:dyDescent="0.25">
      <c r="A238" s="301">
        <v>55</v>
      </c>
      <c r="B238" s="319" t="str">
        <f>IFERROR(IF(INDEX('WPTM - Section F'!B$8:B$89,MATCH('Print View'!$A238,'WPTM - Section F'!$A$8:$A$89,0))&lt;&gt;0,INDEX('WPTM - Section F'!B$8:B$89,MATCH('Print View'!$A238,'WPTM - Section F'!$A$8:$A$89,0)),""),"")</f>
        <v/>
      </c>
      <c r="C238" s="319" t="str">
        <f>IFERROR(IF(INDEX('WPTM - Section F'!C$8:C$89,MATCH('Print View'!$A238,'WPTM - Section F'!$A$8:$A$89,0))&lt;&gt;0,INDEX('WPTM - Section F'!C$8:C$89,MATCH('Print View'!$A238,'WPTM - Section F'!$A$8:$A$89,0)),""),"")</f>
        <v/>
      </c>
      <c r="D238" s="319" t="str">
        <f>IFERROR(IF(INDEX('WPTM - Section F'!D$8:D$89,MATCH('Print View'!$A238,'WPTM - Section F'!$A$8:$A$89,0))&lt;&gt;0,INDEX('WPTM - Section F'!D$8:D$89,MATCH('Print View'!$A238,'WPTM - Section F'!$A$8:$A$89,0)),""),"")</f>
        <v/>
      </c>
      <c r="E238" s="319" t="str">
        <f>IFERROR(IF(INDEX('WPTM - Section F'!E$8:E$89,MATCH('Print View'!$A238,'WPTM - Section F'!$A$8:$A$89,0))&lt;&gt;0,INDEX('WPTM - Section F'!E$8:E$89,MATCH('Print View'!$A238,'WPTM - Section F'!$A$8:$A$89,0)),""),"")</f>
        <v/>
      </c>
      <c r="F238" s="319" t="str">
        <f>IFERROR(IF(INDEX('WPTM - Section F'!N$8:N$89,MATCH('Print View'!$A238,'WPTM - Section F'!$A$8:$A$89,0))&lt;&gt;0,INDEX('WPTM - Section F'!N$8:N$89,MATCH('Print View'!$A238,'WPTM - Section F'!$A$8:$A$89,0)),""),"")</f>
        <v/>
      </c>
      <c r="G238" s="595" t="str">
        <f ca="1">IFERROR(IF(INDEX('WPTM - Section F'!D$93:D$574,MATCH('Print View'!$AR238,'WPTM - Section F'!L$93:L$574,0))&lt;&gt;0,INDEX('WPTM - Section F'!D$93:D$574,MATCH('Print View'!$AR238,'WPTM - Section F'!L$93:L$574,0)),""),"")</f>
        <v/>
      </c>
      <c r="H238" s="596"/>
      <c r="I238" s="595" t="str">
        <f ca="1">IFERROR(IF(INDEX('WPTM - Section F'!E$93:E$574,MATCH('Print View'!$AR238,'WPTM - Section F'!L$93:L$574,0))&lt;&gt;0,INDEX('WPTM - Section F'!E$93:E$574,MATCH('Print View'!$AR238,'WPTM - Section F'!L$93:L$574,0)),""),"")</f>
        <v/>
      </c>
      <c r="J238" s="596"/>
      <c r="K238" s="595" t="str">
        <f ca="1">IFERROR(IF(INDEX('WPTM - Section F'!D$93:D$574,MATCH('Print View'!$AS238,'WPTM - Section F'!L$93:L$574,0))&lt;&gt;0,INDEX('WPTM - Section F'!D$93:D$574,MATCH('Print View'!$AS238,'WPTM - Section F'!L$93:L$574,0)),""),"")</f>
        <v/>
      </c>
      <c r="L238" s="596"/>
      <c r="M238" s="595" t="str">
        <f ca="1">IFERROR(IF(INDEX('WPTM - Section F'!E$93:E$574,MATCH('Print View'!$AS238,'WPTM - Section F'!L$93:L$574,0))&lt;&gt;0,INDEX('WPTM - Section F'!E$93:E$574,MATCH('Print View'!$AS238,'WPTM - Section F'!L$93:L$574,0)),""),"")</f>
        <v/>
      </c>
      <c r="N238" s="596"/>
      <c r="O238" s="595" t="str">
        <f ca="1">IFERROR(IF(INDEX('WPTM - Section F'!D$93:D$574,MATCH('Print View'!$AT238,'WPTM - Section F'!L$93:L$574,0))&lt;&gt;0,INDEX('WPTM - Section F'!D$93:D$574,MATCH('Print View'!$AT238,'WPTM - Section F'!L$93:L$574,0)),""),"")</f>
        <v/>
      </c>
      <c r="P238" s="596"/>
      <c r="Q238" s="595" t="str">
        <f ca="1">IFERROR(IF(INDEX('WPTM - Section F'!E$93:E$574,MATCH('Print View'!$AT238,'WPTM - Section F'!L$93:L$574,0))&lt;&gt;0,INDEX('WPTM - Section F'!E$93:E$574,MATCH('Print View'!$AT238,'WPTM - Section F'!L$93:L$574,0)),""),"")</f>
        <v/>
      </c>
      <c r="R238" s="596"/>
      <c r="S238" s="595" t="str">
        <f ca="1">IFERROR(IF(INDEX('WPTM - Section F'!D$93:D$574,MATCH('Print View'!$AU238,'WPTM - Section F'!L$93:L$574,0))&lt;&gt;0,INDEX('WPTM - Section F'!D$93:D$574,MATCH('Print View'!$AU238,'WPTM - Section F'!L$93:L$574,0)),""),"")</f>
        <v/>
      </c>
      <c r="T238" s="596"/>
      <c r="U238" s="595" t="str">
        <f ca="1">IFERROR(IF(INDEX('WPTM - Section F'!E$93:E$574,MATCH('Print View'!$AU238,'WPTM - Section F'!L$93:L$574,0))&lt;&gt;0,INDEX('WPTM - Section F'!E$93:E$574,MATCH('Print View'!$AU238,'WPTM - Section F'!L$93:L$574,0)),""),"")</f>
        <v/>
      </c>
      <c r="V238" s="596"/>
      <c r="W238" s="595" t="str">
        <f ca="1">IFERROR(IF(INDEX('WPTM - Section F'!D$93:D$574,MATCH('Print View'!$AV238,'WPTM - Section F'!L$93:L$574,0))&lt;&gt;0,INDEX('WPTM - Section F'!D$93:D$574,MATCH('Print View'!$AV238,'WPTM - Section F'!L$93:L$574,0)),""),"")</f>
        <v/>
      </c>
      <c r="X238" s="596"/>
      <c r="Y238" s="595" t="str">
        <f ca="1">IFERROR(IF(INDEX('WPTM - Section F'!E$93:E$574,MATCH('Print View'!$AV238,'WPTM - Section F'!L$93:L$574,0))&lt;&gt;0,INDEX('WPTM - Section F'!E$93:E$574,MATCH('Print View'!$AV238,'WPTM - Section F'!L$93:L$574,0)),""),"")</f>
        <v/>
      </c>
      <c r="Z238" s="596"/>
      <c r="AA238" s="595" t="str">
        <f ca="1">IFERROR(IF(INDEX('WPTM - Section F'!D$93:D$574,MATCH('Print View'!$AW238,'WPTM - Section F'!L$93:L$574,0))&lt;&gt;0,INDEX('WPTM - Section F'!D$93:D$574,MATCH('Print View'!$AW238,'WPTM - Section F'!L$93:L$574,0)),""),"")</f>
        <v/>
      </c>
      <c r="AB238" s="596"/>
      <c r="AC238" s="595" t="str">
        <f ca="1">IFERROR(IF(INDEX('WPTM - Section F'!E$93:E$574,MATCH('Print View'!$AW238,'WPTM - Section F'!L$93:L$574,0))&lt;&gt;0,INDEX('WPTM - Section F'!E$93:E$574,MATCH('Print View'!$AW238,'WPTM - Section F'!L$93:L$574,0)),""),"")</f>
        <v/>
      </c>
      <c r="AD238" s="596"/>
      <c r="AE238" s="595" t="str">
        <f ca="1">IFERROR(IF(INDEX('WPTM - Section F'!D$93:D$574,MATCH('Print View'!$AX238,'WPTM - Section F'!L$93:L$574,0))&lt;&gt;0,INDEX('WPTM - Section F'!D$93:D$574,MATCH('Print View'!$AX238,'WPTM - Section F'!L$93:L$574,0)),""),"")</f>
        <v/>
      </c>
      <c r="AF238" s="596"/>
      <c r="AG238" s="595" t="str">
        <f ca="1">IFERROR(IF(INDEX('WPTM - Section F'!E$93:E$574,MATCH('Print View'!$AX238,'WPTM - Section F'!L$93:L$574,0))&lt;&gt;0,INDEX('WPTM - Section F'!E$93:E$574,MATCH('Print View'!$AX238,'WPTM - Section F'!L$93:L$574,0)),""),"")</f>
        <v/>
      </c>
      <c r="AH238" s="596"/>
      <c r="AI238" s="595" t="str">
        <f ca="1">IFERROR(IF(INDEX('WPTM - Section F'!D$93:D$574,MATCH('Print View'!$AY238,'WPTM - Section F'!L$93:L$574,0))&lt;&gt;0,INDEX('WPTM - Section F'!D$93:D$574,MATCH('Print View'!$AY238,'WPTM - Section F'!L$93:L$574,0)),""),"")</f>
        <v/>
      </c>
      <c r="AJ238" s="596"/>
      <c r="AK238" s="595" t="str">
        <f ca="1">IFERROR(IF(INDEX('WPTM - Section F'!E$93:E$574,MATCH('Print View'!$AY238,'WPTM - Section F'!L$93:L$574,0))&lt;&gt;0,INDEX('WPTM - Section F'!E$93:E$574,MATCH('Print View'!$AY238,'WPTM - Section F'!L$93:L$574,0)),""),"")</f>
        <v/>
      </c>
      <c r="AL238" s="596"/>
      <c r="AM238" s="320" t="str">
        <f>IFERROR(IF(INDEX('WPTM - Section F'!O$8:O$89,MATCH('Print View'!$A238,'WPTM - Section F'!D$8:D$89,0))&lt;&gt;0,INDEX('WPTM - Section F'!O$8:O$89,MATCH('Print View'!$A238,'WPTM - Section F'!D$8:D$89,0)),""),"")</f>
        <v/>
      </c>
      <c r="AN238" s="224"/>
      <c r="AO238" s="314"/>
      <c r="AP238" s="315"/>
      <c r="AQ238" s="315"/>
      <c r="AR238" s="249" t="str">
        <f t="shared" ca="1" si="372"/>
        <v>55</v>
      </c>
      <c r="AS238" s="3" t="str">
        <f t="shared" ca="1" si="373"/>
        <v>551-Jan-19 to 30-Jun-19</v>
      </c>
      <c r="AT238" s="3" t="str">
        <f t="shared" ca="1" si="374"/>
        <v>551-Jul-19 to 31-Dec-19</v>
      </c>
      <c r="AU238" s="3" t="str">
        <f t="shared" ca="1" si="375"/>
        <v>551-Jan-20 to 30-Jun-20</v>
      </c>
      <c r="AV238" s="3" t="str">
        <f t="shared" ca="1" si="376"/>
        <v>551-Jul-20 to 31-Dec-20</v>
      </c>
      <c r="AW238" s="3" t="str">
        <f t="shared" ca="1" si="377"/>
        <v>551-Jan-21 to 30-Jun-21</v>
      </c>
      <c r="AX238" s="9" t="str">
        <f t="shared" si="378"/>
        <v xml:space="preserve">55 to </v>
      </c>
      <c r="AY238" s="9" t="str">
        <f t="shared" si="379"/>
        <v xml:space="preserve">55 to </v>
      </c>
      <c r="AZ238" s="9"/>
      <c r="BA238" s="9"/>
    </row>
    <row r="239" spans="1:53" s="229" customFormat="1" ht="60" customHeight="1" x14ac:dyDescent="0.25">
      <c r="A239" s="301">
        <v>56</v>
      </c>
      <c r="B239" s="319" t="str">
        <f>IFERROR(IF(INDEX('WPTM - Section F'!B$8:B$89,MATCH('Print View'!$A239,'WPTM - Section F'!$A$8:$A$89,0))&lt;&gt;0,INDEX('WPTM - Section F'!B$8:B$89,MATCH('Print View'!$A239,'WPTM - Section F'!$A$8:$A$89,0)),""),"")</f>
        <v/>
      </c>
      <c r="C239" s="319" t="str">
        <f>IFERROR(IF(INDEX('WPTM - Section F'!C$8:C$89,MATCH('Print View'!$A239,'WPTM - Section F'!$A$8:$A$89,0))&lt;&gt;0,INDEX('WPTM - Section F'!C$8:C$89,MATCH('Print View'!$A239,'WPTM - Section F'!$A$8:$A$89,0)),""),"")</f>
        <v/>
      </c>
      <c r="D239" s="319" t="str">
        <f>IFERROR(IF(INDEX('WPTM - Section F'!D$8:D$89,MATCH('Print View'!$A239,'WPTM - Section F'!$A$8:$A$89,0))&lt;&gt;0,INDEX('WPTM - Section F'!D$8:D$89,MATCH('Print View'!$A239,'WPTM - Section F'!$A$8:$A$89,0)),""),"")</f>
        <v/>
      </c>
      <c r="E239" s="319" t="str">
        <f>IFERROR(IF(INDEX('WPTM - Section F'!E$8:E$89,MATCH('Print View'!$A239,'WPTM - Section F'!$A$8:$A$89,0))&lt;&gt;0,INDEX('WPTM - Section F'!E$8:E$89,MATCH('Print View'!$A239,'WPTM - Section F'!$A$8:$A$89,0)),""),"")</f>
        <v/>
      </c>
      <c r="F239" s="319" t="str">
        <f>IFERROR(IF(INDEX('WPTM - Section F'!N$8:N$89,MATCH('Print View'!$A239,'WPTM - Section F'!$A$8:$A$89,0))&lt;&gt;0,INDEX('WPTM - Section F'!N$8:N$89,MATCH('Print View'!$A239,'WPTM - Section F'!$A$8:$A$89,0)),""),"")</f>
        <v/>
      </c>
      <c r="G239" s="595" t="str">
        <f ca="1">IFERROR(IF(INDEX('WPTM - Section F'!D$93:D$574,MATCH('Print View'!$AR239,'WPTM - Section F'!L$93:L$574,0))&lt;&gt;0,INDEX('WPTM - Section F'!D$93:D$574,MATCH('Print View'!$AR239,'WPTM - Section F'!L$93:L$574,0)),""),"")</f>
        <v/>
      </c>
      <c r="H239" s="596"/>
      <c r="I239" s="595" t="str">
        <f ca="1">IFERROR(IF(INDEX('WPTM - Section F'!E$93:E$574,MATCH('Print View'!$AR239,'WPTM - Section F'!L$93:L$574,0))&lt;&gt;0,INDEX('WPTM - Section F'!E$93:E$574,MATCH('Print View'!$AR239,'WPTM - Section F'!L$93:L$574,0)),""),"")</f>
        <v/>
      </c>
      <c r="J239" s="596"/>
      <c r="K239" s="595" t="str">
        <f ca="1">IFERROR(IF(INDEX('WPTM - Section F'!D$93:D$574,MATCH('Print View'!$AS239,'WPTM - Section F'!L$93:L$574,0))&lt;&gt;0,INDEX('WPTM - Section F'!D$93:D$574,MATCH('Print View'!$AS239,'WPTM - Section F'!L$93:L$574,0)),""),"")</f>
        <v/>
      </c>
      <c r="L239" s="596"/>
      <c r="M239" s="595" t="str">
        <f ca="1">IFERROR(IF(INDEX('WPTM - Section F'!E$93:E$574,MATCH('Print View'!$AS239,'WPTM - Section F'!L$93:L$574,0))&lt;&gt;0,INDEX('WPTM - Section F'!E$93:E$574,MATCH('Print View'!$AS239,'WPTM - Section F'!L$93:L$574,0)),""),"")</f>
        <v/>
      </c>
      <c r="N239" s="596"/>
      <c r="O239" s="595" t="str">
        <f ca="1">IFERROR(IF(INDEX('WPTM - Section F'!D$93:D$574,MATCH('Print View'!$AT239,'WPTM - Section F'!L$93:L$574,0))&lt;&gt;0,INDEX('WPTM - Section F'!D$93:D$574,MATCH('Print View'!$AT239,'WPTM - Section F'!L$93:L$574,0)),""),"")</f>
        <v/>
      </c>
      <c r="P239" s="596"/>
      <c r="Q239" s="595" t="str">
        <f ca="1">IFERROR(IF(INDEX('WPTM - Section F'!E$93:E$574,MATCH('Print View'!$AT239,'WPTM - Section F'!L$93:L$574,0))&lt;&gt;0,INDEX('WPTM - Section F'!E$93:E$574,MATCH('Print View'!$AT239,'WPTM - Section F'!L$93:L$574,0)),""),"")</f>
        <v/>
      </c>
      <c r="R239" s="596"/>
      <c r="S239" s="595" t="str">
        <f ca="1">IFERROR(IF(INDEX('WPTM - Section F'!D$93:D$574,MATCH('Print View'!$AU239,'WPTM - Section F'!L$93:L$574,0))&lt;&gt;0,INDEX('WPTM - Section F'!D$93:D$574,MATCH('Print View'!$AU239,'WPTM - Section F'!L$93:L$574,0)),""),"")</f>
        <v/>
      </c>
      <c r="T239" s="596"/>
      <c r="U239" s="595" t="str">
        <f ca="1">IFERROR(IF(INDEX('WPTM - Section F'!E$93:E$574,MATCH('Print View'!$AU239,'WPTM - Section F'!L$93:L$574,0))&lt;&gt;0,INDEX('WPTM - Section F'!E$93:E$574,MATCH('Print View'!$AU239,'WPTM - Section F'!L$93:L$574,0)),""),"")</f>
        <v/>
      </c>
      <c r="V239" s="596"/>
      <c r="W239" s="595" t="str">
        <f ca="1">IFERROR(IF(INDEX('WPTM - Section F'!D$93:D$574,MATCH('Print View'!$AV239,'WPTM - Section F'!L$93:L$574,0))&lt;&gt;0,INDEX('WPTM - Section F'!D$93:D$574,MATCH('Print View'!$AV239,'WPTM - Section F'!L$93:L$574,0)),""),"")</f>
        <v/>
      </c>
      <c r="X239" s="596"/>
      <c r="Y239" s="595" t="str">
        <f ca="1">IFERROR(IF(INDEX('WPTM - Section F'!E$93:E$574,MATCH('Print View'!$AV239,'WPTM - Section F'!L$93:L$574,0))&lt;&gt;0,INDEX('WPTM - Section F'!E$93:E$574,MATCH('Print View'!$AV239,'WPTM - Section F'!L$93:L$574,0)),""),"")</f>
        <v/>
      </c>
      <c r="Z239" s="596"/>
      <c r="AA239" s="595" t="str">
        <f ca="1">IFERROR(IF(INDEX('WPTM - Section F'!D$93:D$574,MATCH('Print View'!$AW239,'WPTM - Section F'!L$93:L$574,0))&lt;&gt;0,INDEX('WPTM - Section F'!D$93:D$574,MATCH('Print View'!$AW239,'WPTM - Section F'!L$93:L$574,0)),""),"")</f>
        <v/>
      </c>
      <c r="AB239" s="596"/>
      <c r="AC239" s="595" t="str">
        <f ca="1">IFERROR(IF(INDEX('WPTM - Section F'!E$93:E$574,MATCH('Print View'!$AW239,'WPTM - Section F'!L$93:L$574,0))&lt;&gt;0,INDEX('WPTM - Section F'!E$93:E$574,MATCH('Print View'!$AW239,'WPTM - Section F'!L$93:L$574,0)),""),"")</f>
        <v/>
      </c>
      <c r="AD239" s="596"/>
      <c r="AE239" s="595" t="str">
        <f ca="1">IFERROR(IF(INDEX('WPTM - Section F'!D$93:D$574,MATCH('Print View'!$AX239,'WPTM - Section F'!L$93:L$574,0))&lt;&gt;0,INDEX('WPTM - Section F'!D$93:D$574,MATCH('Print View'!$AX239,'WPTM - Section F'!L$93:L$574,0)),""),"")</f>
        <v/>
      </c>
      <c r="AF239" s="596"/>
      <c r="AG239" s="595" t="str">
        <f ca="1">IFERROR(IF(INDEX('WPTM - Section F'!E$93:E$574,MATCH('Print View'!$AX239,'WPTM - Section F'!L$93:L$574,0))&lt;&gt;0,INDEX('WPTM - Section F'!E$93:E$574,MATCH('Print View'!$AX239,'WPTM - Section F'!L$93:L$574,0)),""),"")</f>
        <v/>
      </c>
      <c r="AH239" s="596"/>
      <c r="AI239" s="595" t="str">
        <f ca="1">IFERROR(IF(INDEX('WPTM - Section F'!D$93:D$574,MATCH('Print View'!$AY239,'WPTM - Section F'!L$93:L$574,0))&lt;&gt;0,INDEX('WPTM - Section F'!D$93:D$574,MATCH('Print View'!$AY239,'WPTM - Section F'!L$93:L$574,0)),""),"")</f>
        <v/>
      </c>
      <c r="AJ239" s="596"/>
      <c r="AK239" s="595" t="str">
        <f ca="1">IFERROR(IF(INDEX('WPTM - Section F'!E$93:E$574,MATCH('Print View'!$AY239,'WPTM - Section F'!L$93:L$574,0))&lt;&gt;0,INDEX('WPTM - Section F'!E$93:E$574,MATCH('Print View'!$AY239,'WPTM - Section F'!L$93:L$574,0)),""),"")</f>
        <v/>
      </c>
      <c r="AL239" s="596"/>
      <c r="AM239" s="320" t="str">
        <f>IFERROR(IF(INDEX('WPTM - Section F'!O$8:O$89,MATCH('Print View'!$A239,'WPTM - Section F'!D$8:D$89,0))&lt;&gt;0,INDEX('WPTM - Section F'!O$8:O$89,MATCH('Print View'!$A239,'WPTM - Section F'!D$8:D$89,0)),""),"")</f>
        <v/>
      </c>
      <c r="AN239" s="224"/>
      <c r="AO239" s="314"/>
      <c r="AP239" s="315"/>
      <c r="AQ239" s="315"/>
      <c r="AR239" s="249" t="str">
        <f t="shared" ca="1" si="372"/>
        <v>56</v>
      </c>
      <c r="AS239" s="3" t="str">
        <f t="shared" ca="1" si="373"/>
        <v>561-Jan-19 to 30-Jun-19</v>
      </c>
      <c r="AT239" s="3" t="str">
        <f t="shared" ca="1" si="374"/>
        <v>561-Jul-19 to 31-Dec-19</v>
      </c>
      <c r="AU239" s="3" t="str">
        <f t="shared" ca="1" si="375"/>
        <v>561-Jan-20 to 30-Jun-20</v>
      </c>
      <c r="AV239" s="3" t="str">
        <f t="shared" ca="1" si="376"/>
        <v>561-Jul-20 to 31-Dec-20</v>
      </c>
      <c r="AW239" s="3" t="str">
        <f t="shared" ca="1" si="377"/>
        <v>561-Jan-21 to 30-Jun-21</v>
      </c>
      <c r="AX239" s="9" t="str">
        <f t="shared" si="378"/>
        <v xml:space="preserve">56 to </v>
      </c>
      <c r="AY239" s="9" t="str">
        <f t="shared" si="379"/>
        <v xml:space="preserve">56 to </v>
      </c>
      <c r="AZ239" s="9"/>
      <c r="BA239" s="9"/>
    </row>
    <row r="240" spans="1:53" s="229" customFormat="1" ht="60" customHeight="1" x14ac:dyDescent="0.25">
      <c r="A240" s="301">
        <v>57</v>
      </c>
      <c r="B240" s="319" t="str">
        <f>IFERROR(IF(INDEX('WPTM - Section F'!B$8:B$89,MATCH('Print View'!$A240,'WPTM - Section F'!$A$8:$A$89,0))&lt;&gt;0,INDEX('WPTM - Section F'!B$8:B$89,MATCH('Print View'!$A240,'WPTM - Section F'!$A$8:$A$89,0)),""),"")</f>
        <v/>
      </c>
      <c r="C240" s="319" t="str">
        <f>IFERROR(IF(INDEX('WPTM - Section F'!C$8:C$89,MATCH('Print View'!$A240,'WPTM - Section F'!$A$8:$A$89,0))&lt;&gt;0,INDEX('WPTM - Section F'!C$8:C$89,MATCH('Print View'!$A240,'WPTM - Section F'!$A$8:$A$89,0)),""),"")</f>
        <v/>
      </c>
      <c r="D240" s="319" t="str">
        <f>IFERROR(IF(INDEX('WPTM - Section F'!D$8:D$89,MATCH('Print View'!$A240,'WPTM - Section F'!$A$8:$A$89,0))&lt;&gt;0,INDEX('WPTM - Section F'!D$8:D$89,MATCH('Print View'!$A240,'WPTM - Section F'!$A$8:$A$89,0)),""),"")</f>
        <v/>
      </c>
      <c r="E240" s="319" t="str">
        <f>IFERROR(IF(INDEX('WPTM - Section F'!E$8:E$89,MATCH('Print View'!$A240,'WPTM - Section F'!$A$8:$A$89,0))&lt;&gt;0,INDEX('WPTM - Section F'!E$8:E$89,MATCH('Print View'!$A240,'WPTM - Section F'!$A$8:$A$89,0)),""),"")</f>
        <v/>
      </c>
      <c r="F240" s="319" t="str">
        <f>IFERROR(IF(INDEX('WPTM - Section F'!N$8:N$89,MATCH('Print View'!$A240,'WPTM - Section F'!$A$8:$A$89,0))&lt;&gt;0,INDEX('WPTM - Section F'!N$8:N$89,MATCH('Print View'!$A240,'WPTM - Section F'!$A$8:$A$89,0)),""),"")</f>
        <v/>
      </c>
      <c r="G240" s="595" t="str">
        <f ca="1">IFERROR(IF(INDEX('WPTM - Section F'!D$93:D$574,MATCH('Print View'!$AR240,'WPTM - Section F'!L$93:L$574,0))&lt;&gt;0,INDEX('WPTM - Section F'!D$93:D$574,MATCH('Print View'!$AR240,'WPTM - Section F'!L$93:L$574,0)),""),"")</f>
        <v/>
      </c>
      <c r="H240" s="596"/>
      <c r="I240" s="595" t="str">
        <f ca="1">IFERROR(IF(INDEX('WPTM - Section F'!E$93:E$574,MATCH('Print View'!$AR240,'WPTM - Section F'!L$93:L$574,0))&lt;&gt;0,INDEX('WPTM - Section F'!E$93:E$574,MATCH('Print View'!$AR240,'WPTM - Section F'!L$93:L$574,0)),""),"")</f>
        <v/>
      </c>
      <c r="J240" s="596"/>
      <c r="K240" s="595" t="str">
        <f ca="1">IFERROR(IF(INDEX('WPTM - Section F'!D$93:D$574,MATCH('Print View'!$AS240,'WPTM - Section F'!L$93:L$574,0))&lt;&gt;0,INDEX('WPTM - Section F'!D$93:D$574,MATCH('Print View'!$AS240,'WPTM - Section F'!L$93:L$574,0)),""),"")</f>
        <v/>
      </c>
      <c r="L240" s="596"/>
      <c r="M240" s="595" t="str">
        <f ca="1">IFERROR(IF(INDEX('WPTM - Section F'!E$93:E$574,MATCH('Print View'!$AS240,'WPTM - Section F'!L$93:L$574,0))&lt;&gt;0,INDEX('WPTM - Section F'!E$93:E$574,MATCH('Print View'!$AS240,'WPTM - Section F'!L$93:L$574,0)),""),"")</f>
        <v/>
      </c>
      <c r="N240" s="596"/>
      <c r="O240" s="595" t="str">
        <f ca="1">IFERROR(IF(INDEX('WPTM - Section F'!D$93:D$574,MATCH('Print View'!$AT240,'WPTM - Section F'!L$93:L$574,0))&lt;&gt;0,INDEX('WPTM - Section F'!D$93:D$574,MATCH('Print View'!$AT240,'WPTM - Section F'!L$93:L$574,0)),""),"")</f>
        <v/>
      </c>
      <c r="P240" s="596"/>
      <c r="Q240" s="595" t="str">
        <f ca="1">IFERROR(IF(INDEX('WPTM - Section F'!E$93:E$574,MATCH('Print View'!$AT240,'WPTM - Section F'!L$93:L$574,0))&lt;&gt;0,INDEX('WPTM - Section F'!E$93:E$574,MATCH('Print View'!$AT240,'WPTM - Section F'!L$93:L$574,0)),""),"")</f>
        <v/>
      </c>
      <c r="R240" s="596"/>
      <c r="S240" s="595" t="str">
        <f ca="1">IFERROR(IF(INDEX('WPTM - Section F'!D$93:D$574,MATCH('Print View'!$AU240,'WPTM - Section F'!L$93:L$574,0))&lt;&gt;0,INDEX('WPTM - Section F'!D$93:D$574,MATCH('Print View'!$AU240,'WPTM - Section F'!L$93:L$574,0)),""),"")</f>
        <v/>
      </c>
      <c r="T240" s="596"/>
      <c r="U240" s="595" t="str">
        <f ca="1">IFERROR(IF(INDEX('WPTM - Section F'!E$93:E$574,MATCH('Print View'!$AU240,'WPTM - Section F'!L$93:L$574,0))&lt;&gt;0,INDEX('WPTM - Section F'!E$93:E$574,MATCH('Print View'!$AU240,'WPTM - Section F'!L$93:L$574,0)),""),"")</f>
        <v/>
      </c>
      <c r="V240" s="596"/>
      <c r="W240" s="595" t="str">
        <f ca="1">IFERROR(IF(INDEX('WPTM - Section F'!D$93:D$574,MATCH('Print View'!$AV240,'WPTM - Section F'!L$93:L$574,0))&lt;&gt;0,INDEX('WPTM - Section F'!D$93:D$574,MATCH('Print View'!$AV240,'WPTM - Section F'!L$93:L$574,0)),""),"")</f>
        <v/>
      </c>
      <c r="X240" s="596"/>
      <c r="Y240" s="595" t="str">
        <f ca="1">IFERROR(IF(INDEX('WPTM - Section F'!E$93:E$574,MATCH('Print View'!$AV240,'WPTM - Section F'!L$93:L$574,0))&lt;&gt;0,INDEX('WPTM - Section F'!E$93:E$574,MATCH('Print View'!$AV240,'WPTM - Section F'!L$93:L$574,0)),""),"")</f>
        <v/>
      </c>
      <c r="Z240" s="596"/>
      <c r="AA240" s="595" t="str">
        <f ca="1">IFERROR(IF(INDEX('WPTM - Section F'!D$93:D$574,MATCH('Print View'!$AW240,'WPTM - Section F'!L$93:L$574,0))&lt;&gt;0,INDEX('WPTM - Section F'!D$93:D$574,MATCH('Print View'!$AW240,'WPTM - Section F'!L$93:L$574,0)),""),"")</f>
        <v/>
      </c>
      <c r="AB240" s="596"/>
      <c r="AC240" s="595" t="str">
        <f ca="1">IFERROR(IF(INDEX('WPTM - Section F'!E$93:E$574,MATCH('Print View'!$AW240,'WPTM - Section F'!L$93:L$574,0))&lt;&gt;0,INDEX('WPTM - Section F'!E$93:E$574,MATCH('Print View'!$AW240,'WPTM - Section F'!L$93:L$574,0)),""),"")</f>
        <v/>
      </c>
      <c r="AD240" s="596"/>
      <c r="AE240" s="595" t="str">
        <f ca="1">IFERROR(IF(INDEX('WPTM - Section F'!D$93:D$574,MATCH('Print View'!$AX240,'WPTM - Section F'!L$93:L$574,0))&lt;&gt;0,INDEX('WPTM - Section F'!D$93:D$574,MATCH('Print View'!$AX240,'WPTM - Section F'!L$93:L$574,0)),""),"")</f>
        <v/>
      </c>
      <c r="AF240" s="596"/>
      <c r="AG240" s="595" t="str">
        <f ca="1">IFERROR(IF(INDEX('WPTM - Section F'!E$93:E$574,MATCH('Print View'!$AX240,'WPTM - Section F'!L$93:L$574,0))&lt;&gt;0,INDEX('WPTM - Section F'!E$93:E$574,MATCH('Print View'!$AX240,'WPTM - Section F'!L$93:L$574,0)),""),"")</f>
        <v/>
      </c>
      <c r="AH240" s="596"/>
      <c r="AI240" s="595" t="str">
        <f ca="1">IFERROR(IF(INDEX('WPTM - Section F'!D$93:D$574,MATCH('Print View'!$AY240,'WPTM - Section F'!L$93:L$574,0))&lt;&gt;0,INDEX('WPTM - Section F'!D$93:D$574,MATCH('Print View'!$AY240,'WPTM - Section F'!L$93:L$574,0)),""),"")</f>
        <v/>
      </c>
      <c r="AJ240" s="596"/>
      <c r="AK240" s="595" t="str">
        <f ca="1">IFERROR(IF(INDEX('WPTM - Section F'!E$93:E$574,MATCH('Print View'!$AY240,'WPTM - Section F'!L$93:L$574,0))&lt;&gt;0,INDEX('WPTM - Section F'!E$93:E$574,MATCH('Print View'!$AY240,'WPTM - Section F'!L$93:L$574,0)),""),"")</f>
        <v/>
      </c>
      <c r="AL240" s="596"/>
      <c r="AM240" s="320" t="str">
        <f>IFERROR(IF(INDEX('WPTM - Section F'!O$8:O$89,MATCH('Print View'!$A240,'WPTM - Section F'!D$8:D$89,0))&lt;&gt;0,INDEX('WPTM - Section F'!O$8:O$89,MATCH('Print View'!$A240,'WPTM - Section F'!D$8:D$89,0)),""),"")</f>
        <v/>
      </c>
      <c r="AN240" s="224"/>
      <c r="AO240" s="314"/>
      <c r="AP240" s="315"/>
      <c r="AQ240" s="315"/>
      <c r="AR240" s="249" t="str">
        <f t="shared" ca="1" si="372"/>
        <v>57</v>
      </c>
      <c r="AS240" s="3" t="str">
        <f t="shared" ca="1" si="373"/>
        <v>571-Jan-19 to 30-Jun-19</v>
      </c>
      <c r="AT240" s="3" t="str">
        <f t="shared" ca="1" si="374"/>
        <v>571-Jul-19 to 31-Dec-19</v>
      </c>
      <c r="AU240" s="3" t="str">
        <f t="shared" ca="1" si="375"/>
        <v>571-Jan-20 to 30-Jun-20</v>
      </c>
      <c r="AV240" s="3" t="str">
        <f t="shared" ca="1" si="376"/>
        <v>571-Jul-20 to 31-Dec-20</v>
      </c>
      <c r="AW240" s="3" t="str">
        <f t="shared" ca="1" si="377"/>
        <v>571-Jan-21 to 30-Jun-21</v>
      </c>
      <c r="AX240" s="9" t="str">
        <f t="shared" si="378"/>
        <v xml:space="preserve">57 to </v>
      </c>
      <c r="AY240" s="9" t="str">
        <f t="shared" si="379"/>
        <v xml:space="preserve">57 to </v>
      </c>
      <c r="AZ240" s="9"/>
      <c r="BA240" s="9"/>
    </row>
    <row r="241" spans="1:53" s="229" customFormat="1" ht="60" customHeight="1" x14ac:dyDescent="0.25">
      <c r="A241" s="301">
        <v>58</v>
      </c>
      <c r="B241" s="319" t="str">
        <f>IFERROR(IF(INDEX('WPTM - Section F'!B$8:B$89,MATCH('Print View'!$A241,'WPTM - Section F'!$A$8:$A$89,0))&lt;&gt;0,INDEX('WPTM - Section F'!B$8:B$89,MATCH('Print View'!$A241,'WPTM - Section F'!$A$8:$A$89,0)),""),"")</f>
        <v/>
      </c>
      <c r="C241" s="319" t="str">
        <f>IFERROR(IF(INDEX('WPTM - Section F'!C$8:C$89,MATCH('Print View'!$A241,'WPTM - Section F'!$A$8:$A$89,0))&lt;&gt;0,INDEX('WPTM - Section F'!C$8:C$89,MATCH('Print View'!$A241,'WPTM - Section F'!$A$8:$A$89,0)),""),"")</f>
        <v/>
      </c>
      <c r="D241" s="319" t="str">
        <f>IFERROR(IF(INDEX('WPTM - Section F'!D$8:D$89,MATCH('Print View'!$A241,'WPTM - Section F'!$A$8:$A$89,0))&lt;&gt;0,INDEX('WPTM - Section F'!D$8:D$89,MATCH('Print View'!$A241,'WPTM - Section F'!$A$8:$A$89,0)),""),"")</f>
        <v/>
      </c>
      <c r="E241" s="319" t="str">
        <f>IFERROR(IF(INDEX('WPTM - Section F'!E$8:E$89,MATCH('Print View'!$A241,'WPTM - Section F'!$A$8:$A$89,0))&lt;&gt;0,INDEX('WPTM - Section F'!E$8:E$89,MATCH('Print View'!$A241,'WPTM - Section F'!$A$8:$A$89,0)),""),"")</f>
        <v/>
      </c>
      <c r="F241" s="319" t="str">
        <f>IFERROR(IF(INDEX('WPTM - Section F'!N$8:N$89,MATCH('Print View'!$A241,'WPTM - Section F'!$A$8:$A$89,0))&lt;&gt;0,INDEX('WPTM - Section F'!N$8:N$89,MATCH('Print View'!$A241,'WPTM - Section F'!$A$8:$A$89,0)),""),"")</f>
        <v/>
      </c>
      <c r="G241" s="595" t="str">
        <f ca="1">IFERROR(IF(INDEX('WPTM - Section F'!D$93:D$574,MATCH('Print View'!$AR241,'WPTM - Section F'!L$93:L$574,0))&lt;&gt;0,INDEX('WPTM - Section F'!D$93:D$574,MATCH('Print View'!$AR241,'WPTM - Section F'!L$93:L$574,0)),""),"")</f>
        <v/>
      </c>
      <c r="H241" s="596"/>
      <c r="I241" s="595" t="str">
        <f ca="1">IFERROR(IF(INDEX('WPTM - Section F'!E$93:E$574,MATCH('Print View'!$AR241,'WPTM - Section F'!L$93:L$574,0))&lt;&gt;0,INDEX('WPTM - Section F'!E$93:E$574,MATCH('Print View'!$AR241,'WPTM - Section F'!L$93:L$574,0)),""),"")</f>
        <v/>
      </c>
      <c r="J241" s="596"/>
      <c r="K241" s="595" t="str">
        <f ca="1">IFERROR(IF(INDEX('WPTM - Section F'!D$93:D$574,MATCH('Print View'!$AS241,'WPTM - Section F'!L$93:L$574,0))&lt;&gt;0,INDEX('WPTM - Section F'!D$93:D$574,MATCH('Print View'!$AS241,'WPTM - Section F'!L$93:L$574,0)),""),"")</f>
        <v/>
      </c>
      <c r="L241" s="596"/>
      <c r="M241" s="595" t="str">
        <f ca="1">IFERROR(IF(INDEX('WPTM - Section F'!E$93:E$574,MATCH('Print View'!$AS241,'WPTM - Section F'!L$93:L$574,0))&lt;&gt;0,INDEX('WPTM - Section F'!E$93:E$574,MATCH('Print View'!$AS241,'WPTM - Section F'!L$93:L$574,0)),""),"")</f>
        <v/>
      </c>
      <c r="N241" s="596"/>
      <c r="O241" s="595" t="str">
        <f ca="1">IFERROR(IF(INDEX('WPTM - Section F'!D$93:D$574,MATCH('Print View'!$AT241,'WPTM - Section F'!L$93:L$574,0))&lt;&gt;0,INDEX('WPTM - Section F'!D$93:D$574,MATCH('Print View'!$AT241,'WPTM - Section F'!L$93:L$574,0)),""),"")</f>
        <v/>
      </c>
      <c r="P241" s="596"/>
      <c r="Q241" s="595" t="str">
        <f ca="1">IFERROR(IF(INDEX('WPTM - Section F'!E$93:E$574,MATCH('Print View'!$AT241,'WPTM - Section F'!L$93:L$574,0))&lt;&gt;0,INDEX('WPTM - Section F'!E$93:E$574,MATCH('Print View'!$AT241,'WPTM - Section F'!L$93:L$574,0)),""),"")</f>
        <v/>
      </c>
      <c r="R241" s="596"/>
      <c r="S241" s="595" t="str">
        <f ca="1">IFERROR(IF(INDEX('WPTM - Section F'!D$93:D$574,MATCH('Print View'!$AU241,'WPTM - Section F'!L$93:L$574,0))&lt;&gt;0,INDEX('WPTM - Section F'!D$93:D$574,MATCH('Print View'!$AU241,'WPTM - Section F'!L$93:L$574,0)),""),"")</f>
        <v/>
      </c>
      <c r="T241" s="596"/>
      <c r="U241" s="595" t="str">
        <f ca="1">IFERROR(IF(INDEX('WPTM - Section F'!E$93:E$574,MATCH('Print View'!$AU241,'WPTM - Section F'!L$93:L$574,0))&lt;&gt;0,INDEX('WPTM - Section F'!E$93:E$574,MATCH('Print View'!$AU241,'WPTM - Section F'!L$93:L$574,0)),""),"")</f>
        <v/>
      </c>
      <c r="V241" s="596"/>
      <c r="W241" s="595" t="str">
        <f ca="1">IFERROR(IF(INDEX('WPTM - Section F'!D$93:D$574,MATCH('Print View'!$AV241,'WPTM - Section F'!L$93:L$574,0))&lt;&gt;0,INDEX('WPTM - Section F'!D$93:D$574,MATCH('Print View'!$AV241,'WPTM - Section F'!L$93:L$574,0)),""),"")</f>
        <v/>
      </c>
      <c r="X241" s="596"/>
      <c r="Y241" s="595" t="str">
        <f ca="1">IFERROR(IF(INDEX('WPTM - Section F'!E$93:E$574,MATCH('Print View'!$AV241,'WPTM - Section F'!L$93:L$574,0))&lt;&gt;0,INDEX('WPTM - Section F'!E$93:E$574,MATCH('Print View'!$AV241,'WPTM - Section F'!L$93:L$574,0)),""),"")</f>
        <v/>
      </c>
      <c r="Z241" s="596"/>
      <c r="AA241" s="595" t="str">
        <f ca="1">IFERROR(IF(INDEX('WPTM - Section F'!D$93:D$574,MATCH('Print View'!$AW241,'WPTM - Section F'!L$93:L$574,0))&lt;&gt;0,INDEX('WPTM - Section F'!D$93:D$574,MATCH('Print View'!$AW241,'WPTM - Section F'!L$93:L$574,0)),""),"")</f>
        <v/>
      </c>
      <c r="AB241" s="596"/>
      <c r="AC241" s="595" t="str">
        <f ca="1">IFERROR(IF(INDEX('WPTM - Section F'!E$93:E$574,MATCH('Print View'!$AW241,'WPTM - Section F'!L$93:L$574,0))&lt;&gt;0,INDEX('WPTM - Section F'!E$93:E$574,MATCH('Print View'!$AW241,'WPTM - Section F'!L$93:L$574,0)),""),"")</f>
        <v/>
      </c>
      <c r="AD241" s="596"/>
      <c r="AE241" s="595" t="str">
        <f ca="1">IFERROR(IF(INDEX('WPTM - Section F'!D$93:D$574,MATCH('Print View'!$AX241,'WPTM - Section F'!L$93:L$574,0))&lt;&gt;0,INDEX('WPTM - Section F'!D$93:D$574,MATCH('Print View'!$AX241,'WPTM - Section F'!L$93:L$574,0)),""),"")</f>
        <v/>
      </c>
      <c r="AF241" s="596"/>
      <c r="AG241" s="595" t="str">
        <f ca="1">IFERROR(IF(INDEX('WPTM - Section F'!E$93:E$574,MATCH('Print View'!$AX241,'WPTM - Section F'!L$93:L$574,0))&lt;&gt;0,INDEX('WPTM - Section F'!E$93:E$574,MATCH('Print View'!$AX241,'WPTM - Section F'!L$93:L$574,0)),""),"")</f>
        <v/>
      </c>
      <c r="AH241" s="596"/>
      <c r="AI241" s="595" t="str">
        <f ca="1">IFERROR(IF(INDEX('WPTM - Section F'!D$93:D$574,MATCH('Print View'!$AY241,'WPTM - Section F'!L$93:L$574,0))&lt;&gt;0,INDEX('WPTM - Section F'!D$93:D$574,MATCH('Print View'!$AY241,'WPTM - Section F'!L$93:L$574,0)),""),"")</f>
        <v/>
      </c>
      <c r="AJ241" s="596"/>
      <c r="AK241" s="595" t="str">
        <f ca="1">IFERROR(IF(INDEX('WPTM - Section F'!E$93:E$574,MATCH('Print View'!$AY241,'WPTM - Section F'!L$93:L$574,0))&lt;&gt;0,INDEX('WPTM - Section F'!E$93:E$574,MATCH('Print View'!$AY241,'WPTM - Section F'!L$93:L$574,0)),""),"")</f>
        <v/>
      </c>
      <c r="AL241" s="596"/>
      <c r="AM241" s="320" t="str">
        <f>IFERROR(IF(INDEX('WPTM - Section F'!O$8:O$89,MATCH('Print View'!$A241,'WPTM - Section F'!D$8:D$89,0))&lt;&gt;0,INDEX('WPTM - Section F'!O$8:O$89,MATCH('Print View'!$A241,'WPTM - Section F'!D$8:D$89,0)),""),"")</f>
        <v/>
      </c>
      <c r="AN241" s="224"/>
      <c r="AO241" s="314"/>
      <c r="AP241" s="315"/>
      <c r="AQ241" s="315"/>
      <c r="AR241" s="249" t="str">
        <f t="shared" ca="1" si="372"/>
        <v>58</v>
      </c>
      <c r="AS241" s="3" t="str">
        <f t="shared" ca="1" si="373"/>
        <v>581-Jan-19 to 30-Jun-19</v>
      </c>
      <c r="AT241" s="3" t="str">
        <f t="shared" ca="1" si="374"/>
        <v>581-Jul-19 to 31-Dec-19</v>
      </c>
      <c r="AU241" s="3" t="str">
        <f t="shared" ca="1" si="375"/>
        <v>581-Jan-20 to 30-Jun-20</v>
      </c>
      <c r="AV241" s="3" t="str">
        <f t="shared" ca="1" si="376"/>
        <v>581-Jul-20 to 31-Dec-20</v>
      </c>
      <c r="AW241" s="3" t="str">
        <f t="shared" ca="1" si="377"/>
        <v>581-Jan-21 to 30-Jun-21</v>
      </c>
      <c r="AX241" s="9" t="str">
        <f t="shared" si="378"/>
        <v xml:space="preserve">58 to </v>
      </c>
      <c r="AY241" s="9" t="str">
        <f t="shared" si="379"/>
        <v xml:space="preserve">58 to </v>
      </c>
      <c r="AZ241" s="9"/>
      <c r="BA241" s="9"/>
    </row>
    <row r="242" spans="1:53" s="229" customFormat="1" ht="60" customHeight="1" x14ac:dyDescent="0.25">
      <c r="A242" s="301">
        <v>59</v>
      </c>
      <c r="B242" s="319" t="str">
        <f>IFERROR(IF(INDEX('WPTM - Section F'!B$8:B$89,MATCH('Print View'!$A242,'WPTM - Section F'!$A$8:$A$89,0))&lt;&gt;0,INDEX('WPTM - Section F'!B$8:B$89,MATCH('Print View'!$A242,'WPTM - Section F'!$A$8:$A$89,0)),""),"")</f>
        <v/>
      </c>
      <c r="C242" s="319" t="str">
        <f>IFERROR(IF(INDEX('WPTM - Section F'!C$8:C$89,MATCH('Print View'!$A242,'WPTM - Section F'!$A$8:$A$89,0))&lt;&gt;0,INDEX('WPTM - Section F'!C$8:C$89,MATCH('Print View'!$A242,'WPTM - Section F'!$A$8:$A$89,0)),""),"")</f>
        <v/>
      </c>
      <c r="D242" s="319" t="str">
        <f>IFERROR(IF(INDEX('WPTM - Section F'!D$8:D$89,MATCH('Print View'!$A242,'WPTM - Section F'!$A$8:$A$89,0))&lt;&gt;0,INDEX('WPTM - Section F'!D$8:D$89,MATCH('Print View'!$A242,'WPTM - Section F'!$A$8:$A$89,0)),""),"")</f>
        <v/>
      </c>
      <c r="E242" s="319" t="str">
        <f>IFERROR(IF(INDEX('WPTM - Section F'!E$8:E$89,MATCH('Print View'!$A242,'WPTM - Section F'!$A$8:$A$89,0))&lt;&gt;0,INDEX('WPTM - Section F'!E$8:E$89,MATCH('Print View'!$A242,'WPTM - Section F'!$A$8:$A$89,0)),""),"")</f>
        <v/>
      </c>
      <c r="F242" s="319" t="str">
        <f>IFERROR(IF(INDEX('WPTM - Section F'!N$8:N$89,MATCH('Print View'!$A242,'WPTM - Section F'!$A$8:$A$89,0))&lt;&gt;0,INDEX('WPTM - Section F'!N$8:N$89,MATCH('Print View'!$A242,'WPTM - Section F'!$A$8:$A$89,0)),""),"")</f>
        <v/>
      </c>
      <c r="G242" s="595" t="str">
        <f ca="1">IFERROR(IF(INDEX('WPTM - Section F'!D$93:D$574,MATCH('Print View'!$AR242,'WPTM - Section F'!L$93:L$574,0))&lt;&gt;0,INDEX('WPTM - Section F'!D$93:D$574,MATCH('Print View'!$AR242,'WPTM - Section F'!L$93:L$574,0)),""),"")</f>
        <v/>
      </c>
      <c r="H242" s="596"/>
      <c r="I242" s="595" t="str">
        <f ca="1">IFERROR(IF(INDEX('WPTM - Section F'!E$93:E$574,MATCH('Print View'!$AR242,'WPTM - Section F'!L$93:L$574,0))&lt;&gt;0,INDEX('WPTM - Section F'!E$93:E$574,MATCH('Print View'!$AR242,'WPTM - Section F'!L$93:L$574,0)),""),"")</f>
        <v/>
      </c>
      <c r="J242" s="596"/>
      <c r="K242" s="595" t="str">
        <f ca="1">IFERROR(IF(INDEX('WPTM - Section F'!D$93:D$574,MATCH('Print View'!$AS242,'WPTM - Section F'!L$93:L$574,0))&lt;&gt;0,INDEX('WPTM - Section F'!D$93:D$574,MATCH('Print View'!$AS242,'WPTM - Section F'!L$93:L$574,0)),""),"")</f>
        <v/>
      </c>
      <c r="L242" s="596"/>
      <c r="M242" s="595" t="str">
        <f ca="1">IFERROR(IF(INDEX('WPTM - Section F'!E$93:E$574,MATCH('Print View'!$AS242,'WPTM - Section F'!L$93:L$574,0))&lt;&gt;0,INDEX('WPTM - Section F'!E$93:E$574,MATCH('Print View'!$AS242,'WPTM - Section F'!L$93:L$574,0)),""),"")</f>
        <v/>
      </c>
      <c r="N242" s="596"/>
      <c r="O242" s="595" t="str">
        <f ca="1">IFERROR(IF(INDEX('WPTM - Section F'!D$93:D$574,MATCH('Print View'!$AT242,'WPTM - Section F'!L$93:L$574,0))&lt;&gt;0,INDEX('WPTM - Section F'!D$93:D$574,MATCH('Print View'!$AT242,'WPTM - Section F'!L$93:L$574,0)),""),"")</f>
        <v/>
      </c>
      <c r="P242" s="596"/>
      <c r="Q242" s="595" t="str">
        <f ca="1">IFERROR(IF(INDEX('WPTM - Section F'!E$93:E$574,MATCH('Print View'!$AT242,'WPTM - Section F'!L$93:L$574,0))&lt;&gt;0,INDEX('WPTM - Section F'!E$93:E$574,MATCH('Print View'!$AT242,'WPTM - Section F'!L$93:L$574,0)),""),"")</f>
        <v/>
      </c>
      <c r="R242" s="596"/>
      <c r="S242" s="595" t="str">
        <f ca="1">IFERROR(IF(INDEX('WPTM - Section F'!D$93:D$574,MATCH('Print View'!$AU242,'WPTM - Section F'!L$93:L$574,0))&lt;&gt;0,INDEX('WPTM - Section F'!D$93:D$574,MATCH('Print View'!$AU242,'WPTM - Section F'!L$93:L$574,0)),""),"")</f>
        <v/>
      </c>
      <c r="T242" s="596"/>
      <c r="U242" s="595" t="str">
        <f ca="1">IFERROR(IF(INDEX('WPTM - Section F'!E$93:E$574,MATCH('Print View'!$AU242,'WPTM - Section F'!L$93:L$574,0))&lt;&gt;0,INDEX('WPTM - Section F'!E$93:E$574,MATCH('Print View'!$AU242,'WPTM - Section F'!L$93:L$574,0)),""),"")</f>
        <v/>
      </c>
      <c r="V242" s="596"/>
      <c r="W242" s="595" t="str">
        <f ca="1">IFERROR(IF(INDEX('WPTM - Section F'!D$93:D$574,MATCH('Print View'!$AV242,'WPTM - Section F'!L$93:L$574,0))&lt;&gt;0,INDEX('WPTM - Section F'!D$93:D$574,MATCH('Print View'!$AV242,'WPTM - Section F'!L$93:L$574,0)),""),"")</f>
        <v/>
      </c>
      <c r="X242" s="596"/>
      <c r="Y242" s="595" t="str">
        <f ca="1">IFERROR(IF(INDEX('WPTM - Section F'!E$93:E$574,MATCH('Print View'!$AV242,'WPTM - Section F'!L$93:L$574,0))&lt;&gt;0,INDEX('WPTM - Section F'!E$93:E$574,MATCH('Print View'!$AV242,'WPTM - Section F'!L$93:L$574,0)),""),"")</f>
        <v/>
      </c>
      <c r="Z242" s="596"/>
      <c r="AA242" s="595" t="str">
        <f ca="1">IFERROR(IF(INDEX('WPTM - Section F'!D$93:D$574,MATCH('Print View'!$AW242,'WPTM - Section F'!L$93:L$574,0))&lt;&gt;0,INDEX('WPTM - Section F'!D$93:D$574,MATCH('Print View'!$AW242,'WPTM - Section F'!L$93:L$574,0)),""),"")</f>
        <v/>
      </c>
      <c r="AB242" s="596"/>
      <c r="AC242" s="595" t="str">
        <f ca="1">IFERROR(IF(INDEX('WPTM - Section F'!E$93:E$574,MATCH('Print View'!$AW242,'WPTM - Section F'!L$93:L$574,0))&lt;&gt;0,INDEX('WPTM - Section F'!E$93:E$574,MATCH('Print View'!$AW242,'WPTM - Section F'!L$93:L$574,0)),""),"")</f>
        <v/>
      </c>
      <c r="AD242" s="596"/>
      <c r="AE242" s="595" t="str">
        <f ca="1">IFERROR(IF(INDEX('WPTM - Section F'!D$93:D$574,MATCH('Print View'!$AX242,'WPTM - Section F'!L$93:L$574,0))&lt;&gt;0,INDEX('WPTM - Section F'!D$93:D$574,MATCH('Print View'!$AX242,'WPTM - Section F'!L$93:L$574,0)),""),"")</f>
        <v/>
      </c>
      <c r="AF242" s="596"/>
      <c r="AG242" s="595" t="str">
        <f ca="1">IFERROR(IF(INDEX('WPTM - Section F'!E$93:E$574,MATCH('Print View'!$AX242,'WPTM - Section F'!L$93:L$574,0))&lt;&gt;0,INDEX('WPTM - Section F'!E$93:E$574,MATCH('Print View'!$AX242,'WPTM - Section F'!L$93:L$574,0)),""),"")</f>
        <v/>
      </c>
      <c r="AH242" s="596"/>
      <c r="AI242" s="595" t="str">
        <f ca="1">IFERROR(IF(INDEX('WPTM - Section F'!D$93:D$574,MATCH('Print View'!$AY242,'WPTM - Section F'!L$93:L$574,0))&lt;&gt;0,INDEX('WPTM - Section F'!D$93:D$574,MATCH('Print View'!$AY242,'WPTM - Section F'!L$93:L$574,0)),""),"")</f>
        <v/>
      </c>
      <c r="AJ242" s="596"/>
      <c r="AK242" s="595" t="str">
        <f ca="1">IFERROR(IF(INDEX('WPTM - Section F'!E$93:E$574,MATCH('Print View'!$AY242,'WPTM - Section F'!L$93:L$574,0))&lt;&gt;0,INDEX('WPTM - Section F'!E$93:E$574,MATCH('Print View'!$AY242,'WPTM - Section F'!L$93:L$574,0)),""),"")</f>
        <v/>
      </c>
      <c r="AL242" s="596"/>
      <c r="AM242" s="320" t="str">
        <f>IFERROR(IF(INDEX('WPTM - Section F'!O$8:O$89,MATCH('Print View'!$A242,'WPTM - Section F'!D$8:D$89,0))&lt;&gt;0,INDEX('WPTM - Section F'!O$8:O$89,MATCH('Print View'!$A242,'WPTM - Section F'!D$8:D$89,0)),""),"")</f>
        <v/>
      </c>
      <c r="AN242" s="224"/>
      <c r="AO242" s="314"/>
      <c r="AP242" s="315"/>
      <c r="AQ242" s="315"/>
      <c r="AR242" s="249" t="str">
        <f t="shared" ca="1" si="372"/>
        <v>59</v>
      </c>
      <c r="AS242" s="3" t="str">
        <f t="shared" ca="1" si="373"/>
        <v>591-Jan-19 to 30-Jun-19</v>
      </c>
      <c r="AT242" s="3" t="str">
        <f t="shared" ca="1" si="374"/>
        <v>591-Jul-19 to 31-Dec-19</v>
      </c>
      <c r="AU242" s="3" t="str">
        <f t="shared" ca="1" si="375"/>
        <v>591-Jan-20 to 30-Jun-20</v>
      </c>
      <c r="AV242" s="3" t="str">
        <f t="shared" ca="1" si="376"/>
        <v>591-Jul-20 to 31-Dec-20</v>
      </c>
      <c r="AW242" s="3" t="str">
        <f t="shared" ca="1" si="377"/>
        <v>591-Jan-21 to 30-Jun-21</v>
      </c>
      <c r="AX242" s="9" t="str">
        <f t="shared" si="378"/>
        <v xml:space="preserve">59 to </v>
      </c>
      <c r="AY242" s="9" t="str">
        <f t="shared" si="379"/>
        <v xml:space="preserve">59 to </v>
      </c>
      <c r="AZ242" s="9"/>
      <c r="BA242" s="9"/>
    </row>
    <row r="243" spans="1:53" s="229" customFormat="1" ht="60" customHeight="1" x14ac:dyDescent="0.25">
      <c r="A243" s="301">
        <v>60</v>
      </c>
      <c r="B243" s="319" t="str">
        <f>IFERROR(IF(INDEX('WPTM - Section F'!B$8:B$89,MATCH('Print View'!$A243,'WPTM - Section F'!$A$8:$A$89,0))&lt;&gt;0,INDEX('WPTM - Section F'!B$8:B$89,MATCH('Print View'!$A243,'WPTM - Section F'!$A$8:$A$89,0)),""),"")</f>
        <v/>
      </c>
      <c r="C243" s="319" t="str">
        <f>IFERROR(IF(INDEX('WPTM - Section F'!C$8:C$89,MATCH('Print View'!$A243,'WPTM - Section F'!$A$8:$A$89,0))&lt;&gt;0,INDEX('WPTM - Section F'!C$8:C$89,MATCH('Print View'!$A243,'WPTM - Section F'!$A$8:$A$89,0)),""),"")</f>
        <v/>
      </c>
      <c r="D243" s="319" t="str">
        <f>IFERROR(IF(INDEX('WPTM - Section F'!D$8:D$89,MATCH('Print View'!$A243,'WPTM - Section F'!$A$8:$A$89,0))&lt;&gt;0,INDEX('WPTM - Section F'!D$8:D$89,MATCH('Print View'!$A243,'WPTM - Section F'!$A$8:$A$89,0)),""),"")</f>
        <v/>
      </c>
      <c r="E243" s="319" t="str">
        <f>IFERROR(IF(INDEX('WPTM - Section F'!E$8:E$89,MATCH('Print View'!$A243,'WPTM - Section F'!$A$8:$A$89,0))&lt;&gt;0,INDEX('WPTM - Section F'!E$8:E$89,MATCH('Print View'!$A243,'WPTM - Section F'!$A$8:$A$89,0)),""),"")</f>
        <v/>
      </c>
      <c r="F243" s="319" t="str">
        <f>IFERROR(IF(INDEX('WPTM - Section F'!N$8:N$89,MATCH('Print View'!$A243,'WPTM - Section F'!$A$8:$A$89,0))&lt;&gt;0,INDEX('WPTM - Section F'!N$8:N$89,MATCH('Print View'!$A243,'WPTM - Section F'!$A$8:$A$89,0)),""),"")</f>
        <v/>
      </c>
      <c r="G243" s="595" t="str">
        <f ca="1">IFERROR(IF(INDEX('WPTM - Section F'!D$93:D$574,MATCH('Print View'!$AR243,'WPTM - Section F'!L$93:L$574,0))&lt;&gt;0,INDEX('WPTM - Section F'!D$93:D$574,MATCH('Print View'!$AR243,'WPTM - Section F'!L$93:L$574,0)),""),"")</f>
        <v/>
      </c>
      <c r="H243" s="596"/>
      <c r="I243" s="595" t="str">
        <f ca="1">IFERROR(IF(INDEX('WPTM - Section F'!E$93:E$574,MATCH('Print View'!$AR243,'WPTM - Section F'!L$93:L$574,0))&lt;&gt;0,INDEX('WPTM - Section F'!E$93:E$574,MATCH('Print View'!$AR243,'WPTM - Section F'!L$93:L$574,0)),""),"")</f>
        <v/>
      </c>
      <c r="J243" s="596"/>
      <c r="K243" s="595" t="str">
        <f ca="1">IFERROR(IF(INDEX('WPTM - Section F'!D$93:D$574,MATCH('Print View'!$AS243,'WPTM - Section F'!L$93:L$574,0))&lt;&gt;0,INDEX('WPTM - Section F'!D$93:D$574,MATCH('Print View'!$AS243,'WPTM - Section F'!L$93:L$574,0)),""),"")</f>
        <v/>
      </c>
      <c r="L243" s="596"/>
      <c r="M243" s="595" t="str">
        <f ca="1">IFERROR(IF(INDEX('WPTM - Section F'!E$93:E$574,MATCH('Print View'!$AS243,'WPTM - Section F'!L$93:L$574,0))&lt;&gt;0,INDEX('WPTM - Section F'!E$93:E$574,MATCH('Print View'!$AS243,'WPTM - Section F'!L$93:L$574,0)),""),"")</f>
        <v/>
      </c>
      <c r="N243" s="596"/>
      <c r="O243" s="595" t="str">
        <f ca="1">IFERROR(IF(INDEX('WPTM - Section F'!D$93:D$574,MATCH('Print View'!$AT243,'WPTM - Section F'!L$93:L$574,0))&lt;&gt;0,INDEX('WPTM - Section F'!D$93:D$574,MATCH('Print View'!$AT243,'WPTM - Section F'!L$93:L$574,0)),""),"")</f>
        <v/>
      </c>
      <c r="P243" s="596"/>
      <c r="Q243" s="595" t="str">
        <f ca="1">IFERROR(IF(INDEX('WPTM - Section F'!E$93:E$574,MATCH('Print View'!$AT243,'WPTM - Section F'!L$93:L$574,0))&lt;&gt;0,INDEX('WPTM - Section F'!E$93:E$574,MATCH('Print View'!$AT243,'WPTM - Section F'!L$93:L$574,0)),""),"")</f>
        <v/>
      </c>
      <c r="R243" s="596"/>
      <c r="S243" s="595" t="str">
        <f ca="1">IFERROR(IF(INDEX('WPTM - Section F'!D$93:D$574,MATCH('Print View'!$AU243,'WPTM - Section F'!L$93:L$574,0))&lt;&gt;0,INDEX('WPTM - Section F'!D$93:D$574,MATCH('Print View'!$AU243,'WPTM - Section F'!L$93:L$574,0)),""),"")</f>
        <v/>
      </c>
      <c r="T243" s="596"/>
      <c r="U243" s="595" t="str">
        <f ca="1">IFERROR(IF(INDEX('WPTM - Section F'!E$93:E$574,MATCH('Print View'!$AU243,'WPTM - Section F'!L$93:L$574,0))&lt;&gt;0,INDEX('WPTM - Section F'!E$93:E$574,MATCH('Print View'!$AU243,'WPTM - Section F'!L$93:L$574,0)),""),"")</f>
        <v/>
      </c>
      <c r="V243" s="596"/>
      <c r="W243" s="595" t="str">
        <f ca="1">IFERROR(IF(INDEX('WPTM - Section F'!D$93:D$574,MATCH('Print View'!$AV243,'WPTM - Section F'!L$93:L$574,0))&lt;&gt;0,INDEX('WPTM - Section F'!D$93:D$574,MATCH('Print View'!$AV243,'WPTM - Section F'!L$93:L$574,0)),""),"")</f>
        <v/>
      </c>
      <c r="X243" s="596"/>
      <c r="Y243" s="595" t="str">
        <f ca="1">IFERROR(IF(INDEX('WPTM - Section F'!E$93:E$574,MATCH('Print View'!$AV243,'WPTM - Section F'!L$93:L$574,0))&lt;&gt;0,INDEX('WPTM - Section F'!E$93:E$574,MATCH('Print View'!$AV243,'WPTM - Section F'!L$93:L$574,0)),""),"")</f>
        <v/>
      </c>
      <c r="Z243" s="596"/>
      <c r="AA243" s="595" t="str">
        <f ca="1">IFERROR(IF(INDEX('WPTM - Section F'!D$93:D$574,MATCH('Print View'!$AW243,'WPTM - Section F'!L$93:L$574,0))&lt;&gt;0,INDEX('WPTM - Section F'!D$93:D$574,MATCH('Print View'!$AW243,'WPTM - Section F'!L$93:L$574,0)),""),"")</f>
        <v/>
      </c>
      <c r="AB243" s="596"/>
      <c r="AC243" s="595" t="str">
        <f ca="1">IFERROR(IF(INDEX('WPTM - Section F'!E$93:E$574,MATCH('Print View'!$AW243,'WPTM - Section F'!L$93:L$574,0))&lt;&gt;0,INDEX('WPTM - Section F'!E$93:E$574,MATCH('Print View'!$AW243,'WPTM - Section F'!L$93:L$574,0)),""),"")</f>
        <v/>
      </c>
      <c r="AD243" s="596"/>
      <c r="AE243" s="595" t="str">
        <f ca="1">IFERROR(IF(INDEX('WPTM - Section F'!D$93:D$574,MATCH('Print View'!$AX243,'WPTM - Section F'!L$93:L$574,0))&lt;&gt;0,INDEX('WPTM - Section F'!D$93:D$574,MATCH('Print View'!$AX243,'WPTM - Section F'!L$93:L$574,0)),""),"")</f>
        <v/>
      </c>
      <c r="AF243" s="596"/>
      <c r="AG243" s="595" t="str">
        <f ca="1">IFERROR(IF(INDEX('WPTM - Section F'!E$93:E$574,MATCH('Print View'!$AX243,'WPTM - Section F'!L$93:L$574,0))&lt;&gt;0,INDEX('WPTM - Section F'!E$93:E$574,MATCH('Print View'!$AX243,'WPTM - Section F'!L$93:L$574,0)),""),"")</f>
        <v/>
      </c>
      <c r="AH243" s="596"/>
      <c r="AI243" s="595" t="str">
        <f ca="1">IFERROR(IF(INDEX('WPTM - Section F'!D$93:D$574,MATCH('Print View'!$AY243,'WPTM - Section F'!L$93:L$574,0))&lt;&gt;0,INDEX('WPTM - Section F'!D$93:D$574,MATCH('Print View'!$AY243,'WPTM - Section F'!L$93:L$574,0)),""),"")</f>
        <v/>
      </c>
      <c r="AJ243" s="596"/>
      <c r="AK243" s="595" t="str">
        <f ca="1">IFERROR(IF(INDEX('WPTM - Section F'!E$93:E$574,MATCH('Print View'!$AY243,'WPTM - Section F'!L$93:L$574,0))&lt;&gt;0,INDEX('WPTM - Section F'!E$93:E$574,MATCH('Print View'!$AY243,'WPTM - Section F'!L$93:L$574,0)),""),"")</f>
        <v/>
      </c>
      <c r="AL243" s="596"/>
      <c r="AM243" s="320" t="str">
        <f>IFERROR(IF(INDEX('WPTM - Section F'!O$8:O$89,MATCH('Print View'!$A243,'WPTM - Section F'!D$8:D$89,0))&lt;&gt;0,INDEX('WPTM - Section F'!O$8:O$89,MATCH('Print View'!$A243,'WPTM - Section F'!D$8:D$89,0)),""),"")</f>
        <v/>
      </c>
      <c r="AN243" s="224"/>
      <c r="AO243" s="314"/>
      <c r="AP243" s="315"/>
      <c r="AQ243" s="315"/>
      <c r="AR243" s="249" t="str">
        <f t="shared" ca="1" si="372"/>
        <v>60</v>
      </c>
      <c r="AS243" s="3" t="str">
        <f t="shared" ca="1" si="373"/>
        <v>601-Jan-19 to 30-Jun-19</v>
      </c>
      <c r="AT243" s="3" t="str">
        <f t="shared" ca="1" si="374"/>
        <v>601-Jul-19 to 31-Dec-19</v>
      </c>
      <c r="AU243" s="3" t="str">
        <f t="shared" ca="1" si="375"/>
        <v>601-Jan-20 to 30-Jun-20</v>
      </c>
      <c r="AV243" s="3" t="str">
        <f t="shared" ca="1" si="376"/>
        <v>601-Jul-20 to 31-Dec-20</v>
      </c>
      <c r="AW243" s="3" t="str">
        <f t="shared" ca="1" si="377"/>
        <v>601-Jan-21 to 30-Jun-21</v>
      </c>
      <c r="AX243" s="9" t="str">
        <f t="shared" si="378"/>
        <v xml:space="preserve">60 to </v>
      </c>
      <c r="AY243" s="9" t="str">
        <f t="shared" si="379"/>
        <v xml:space="preserve">60 to </v>
      </c>
      <c r="AZ243" s="9"/>
      <c r="BA243" s="9"/>
    </row>
    <row r="244" spans="1:53" s="229" customFormat="1" ht="60" customHeight="1" x14ac:dyDescent="0.25">
      <c r="A244" s="301">
        <v>61</v>
      </c>
      <c r="B244" s="319" t="str">
        <f>IFERROR(IF(INDEX('WPTM - Section F'!B$8:B$89,MATCH('Print View'!$A244,'WPTM - Section F'!$A$8:$A$89,0))&lt;&gt;0,INDEX('WPTM - Section F'!B$8:B$89,MATCH('Print View'!$A244,'WPTM - Section F'!$A$8:$A$89,0)),""),"")</f>
        <v/>
      </c>
      <c r="C244" s="319" t="str">
        <f>IFERROR(IF(INDEX('WPTM - Section F'!C$8:C$89,MATCH('Print View'!$A244,'WPTM - Section F'!$A$8:$A$89,0))&lt;&gt;0,INDEX('WPTM - Section F'!C$8:C$89,MATCH('Print View'!$A244,'WPTM - Section F'!$A$8:$A$89,0)),""),"")</f>
        <v/>
      </c>
      <c r="D244" s="319" t="str">
        <f>IFERROR(IF(INDEX('WPTM - Section F'!D$8:D$89,MATCH('Print View'!$A244,'WPTM - Section F'!$A$8:$A$89,0))&lt;&gt;0,INDEX('WPTM - Section F'!D$8:D$89,MATCH('Print View'!$A244,'WPTM - Section F'!$A$8:$A$89,0)),""),"")</f>
        <v/>
      </c>
      <c r="E244" s="319" t="str">
        <f>IFERROR(IF(INDEX('WPTM - Section F'!E$8:E$89,MATCH('Print View'!$A244,'WPTM - Section F'!$A$8:$A$89,0))&lt;&gt;0,INDEX('WPTM - Section F'!E$8:E$89,MATCH('Print View'!$A244,'WPTM - Section F'!$A$8:$A$89,0)),""),"")</f>
        <v/>
      </c>
      <c r="F244" s="319" t="str">
        <f>IFERROR(IF(INDEX('WPTM - Section F'!N$8:N$89,MATCH('Print View'!$A244,'WPTM - Section F'!$A$8:$A$89,0))&lt;&gt;0,INDEX('WPTM - Section F'!N$8:N$89,MATCH('Print View'!$A244,'WPTM - Section F'!$A$8:$A$89,0)),""),"")</f>
        <v/>
      </c>
      <c r="G244" s="595" t="str">
        <f ca="1">IFERROR(IF(INDEX('WPTM - Section F'!D$93:D$574,MATCH('Print View'!$AR244,'WPTM - Section F'!L$93:L$574,0))&lt;&gt;0,INDEX('WPTM - Section F'!D$93:D$574,MATCH('Print View'!$AR244,'WPTM - Section F'!L$93:L$574,0)),""),"")</f>
        <v/>
      </c>
      <c r="H244" s="596"/>
      <c r="I244" s="595" t="str">
        <f ca="1">IFERROR(IF(INDEX('WPTM - Section F'!E$93:E$574,MATCH('Print View'!$AR244,'WPTM - Section F'!L$93:L$574,0))&lt;&gt;0,INDEX('WPTM - Section F'!E$93:E$574,MATCH('Print View'!$AR244,'WPTM - Section F'!L$93:L$574,0)),""),"")</f>
        <v/>
      </c>
      <c r="J244" s="596"/>
      <c r="K244" s="595" t="str">
        <f ca="1">IFERROR(IF(INDEX('WPTM - Section F'!D$93:D$574,MATCH('Print View'!$AS244,'WPTM - Section F'!L$93:L$574,0))&lt;&gt;0,INDEX('WPTM - Section F'!D$93:D$574,MATCH('Print View'!$AS244,'WPTM - Section F'!L$93:L$574,0)),""),"")</f>
        <v/>
      </c>
      <c r="L244" s="596"/>
      <c r="M244" s="595" t="str">
        <f ca="1">IFERROR(IF(INDEX('WPTM - Section F'!E$93:E$574,MATCH('Print View'!$AS244,'WPTM - Section F'!L$93:L$574,0))&lt;&gt;0,INDEX('WPTM - Section F'!E$93:E$574,MATCH('Print View'!$AS244,'WPTM - Section F'!L$93:L$574,0)),""),"")</f>
        <v/>
      </c>
      <c r="N244" s="596"/>
      <c r="O244" s="595" t="str">
        <f ca="1">IFERROR(IF(INDEX('WPTM - Section F'!D$93:D$574,MATCH('Print View'!$AT244,'WPTM - Section F'!L$93:L$574,0))&lt;&gt;0,INDEX('WPTM - Section F'!D$93:D$574,MATCH('Print View'!$AT244,'WPTM - Section F'!L$93:L$574,0)),""),"")</f>
        <v/>
      </c>
      <c r="P244" s="596"/>
      <c r="Q244" s="595" t="str">
        <f ca="1">IFERROR(IF(INDEX('WPTM - Section F'!E$93:E$574,MATCH('Print View'!$AT244,'WPTM - Section F'!L$93:L$574,0))&lt;&gt;0,INDEX('WPTM - Section F'!E$93:E$574,MATCH('Print View'!$AT244,'WPTM - Section F'!L$93:L$574,0)),""),"")</f>
        <v/>
      </c>
      <c r="R244" s="596"/>
      <c r="S244" s="595" t="str">
        <f ca="1">IFERROR(IF(INDEX('WPTM - Section F'!D$93:D$574,MATCH('Print View'!$AU244,'WPTM - Section F'!L$93:L$574,0))&lt;&gt;0,INDEX('WPTM - Section F'!D$93:D$574,MATCH('Print View'!$AU244,'WPTM - Section F'!L$93:L$574,0)),""),"")</f>
        <v/>
      </c>
      <c r="T244" s="596"/>
      <c r="U244" s="595" t="str">
        <f ca="1">IFERROR(IF(INDEX('WPTM - Section F'!E$93:E$574,MATCH('Print View'!$AU244,'WPTM - Section F'!L$93:L$574,0))&lt;&gt;0,INDEX('WPTM - Section F'!E$93:E$574,MATCH('Print View'!$AU244,'WPTM - Section F'!L$93:L$574,0)),""),"")</f>
        <v/>
      </c>
      <c r="V244" s="596"/>
      <c r="W244" s="595" t="str">
        <f ca="1">IFERROR(IF(INDEX('WPTM - Section F'!D$93:D$574,MATCH('Print View'!$AV244,'WPTM - Section F'!L$93:L$574,0))&lt;&gt;0,INDEX('WPTM - Section F'!D$93:D$574,MATCH('Print View'!$AV244,'WPTM - Section F'!L$93:L$574,0)),""),"")</f>
        <v/>
      </c>
      <c r="X244" s="596"/>
      <c r="Y244" s="595" t="str">
        <f ca="1">IFERROR(IF(INDEX('WPTM - Section F'!E$93:E$574,MATCH('Print View'!$AV244,'WPTM - Section F'!L$93:L$574,0))&lt;&gt;0,INDEX('WPTM - Section F'!E$93:E$574,MATCH('Print View'!$AV244,'WPTM - Section F'!L$93:L$574,0)),""),"")</f>
        <v/>
      </c>
      <c r="Z244" s="596"/>
      <c r="AA244" s="595" t="str">
        <f ca="1">IFERROR(IF(INDEX('WPTM - Section F'!D$93:D$574,MATCH('Print View'!$AW244,'WPTM - Section F'!L$93:L$574,0))&lt;&gt;0,INDEX('WPTM - Section F'!D$93:D$574,MATCH('Print View'!$AW244,'WPTM - Section F'!L$93:L$574,0)),""),"")</f>
        <v/>
      </c>
      <c r="AB244" s="596"/>
      <c r="AC244" s="595" t="str">
        <f ca="1">IFERROR(IF(INDEX('WPTM - Section F'!E$93:E$574,MATCH('Print View'!$AW244,'WPTM - Section F'!L$93:L$574,0))&lt;&gt;0,INDEX('WPTM - Section F'!E$93:E$574,MATCH('Print View'!$AW244,'WPTM - Section F'!L$93:L$574,0)),""),"")</f>
        <v/>
      </c>
      <c r="AD244" s="596"/>
      <c r="AE244" s="595" t="str">
        <f ca="1">IFERROR(IF(INDEX('WPTM - Section F'!D$93:D$574,MATCH('Print View'!$AX244,'WPTM - Section F'!L$93:L$574,0))&lt;&gt;0,INDEX('WPTM - Section F'!D$93:D$574,MATCH('Print View'!$AX244,'WPTM - Section F'!L$93:L$574,0)),""),"")</f>
        <v/>
      </c>
      <c r="AF244" s="596"/>
      <c r="AG244" s="595" t="str">
        <f ca="1">IFERROR(IF(INDEX('WPTM - Section F'!E$93:E$574,MATCH('Print View'!$AX244,'WPTM - Section F'!L$93:L$574,0))&lt;&gt;0,INDEX('WPTM - Section F'!E$93:E$574,MATCH('Print View'!$AX244,'WPTM - Section F'!L$93:L$574,0)),""),"")</f>
        <v/>
      </c>
      <c r="AH244" s="596"/>
      <c r="AI244" s="595" t="str">
        <f ca="1">IFERROR(IF(INDEX('WPTM - Section F'!D$93:D$574,MATCH('Print View'!$AY244,'WPTM - Section F'!L$93:L$574,0))&lt;&gt;0,INDEX('WPTM - Section F'!D$93:D$574,MATCH('Print View'!$AY244,'WPTM - Section F'!L$93:L$574,0)),""),"")</f>
        <v/>
      </c>
      <c r="AJ244" s="596"/>
      <c r="AK244" s="595" t="str">
        <f ca="1">IFERROR(IF(INDEX('WPTM - Section F'!E$93:E$574,MATCH('Print View'!$AY244,'WPTM - Section F'!L$93:L$574,0))&lt;&gt;0,INDEX('WPTM - Section F'!E$93:E$574,MATCH('Print View'!$AY244,'WPTM - Section F'!L$93:L$574,0)),""),"")</f>
        <v/>
      </c>
      <c r="AL244" s="596"/>
      <c r="AM244" s="320" t="str">
        <f>IFERROR(IF(INDEX('WPTM - Section F'!O$8:O$89,MATCH('Print View'!$A244,'WPTM - Section F'!D$8:D$89,0))&lt;&gt;0,INDEX('WPTM - Section F'!O$8:O$89,MATCH('Print View'!$A244,'WPTM - Section F'!D$8:D$89,0)),""),"")</f>
        <v/>
      </c>
      <c r="AN244" s="224"/>
      <c r="AO244" s="314"/>
      <c r="AP244" s="315"/>
      <c r="AQ244" s="315"/>
      <c r="AR244" s="249" t="str">
        <f t="shared" ca="1" si="372"/>
        <v>61</v>
      </c>
      <c r="AS244" s="3" t="str">
        <f t="shared" ca="1" si="373"/>
        <v>611-Jan-19 to 30-Jun-19</v>
      </c>
      <c r="AT244" s="3" t="str">
        <f t="shared" ca="1" si="374"/>
        <v>611-Jul-19 to 31-Dec-19</v>
      </c>
      <c r="AU244" s="3" t="str">
        <f t="shared" ca="1" si="375"/>
        <v>611-Jan-20 to 30-Jun-20</v>
      </c>
      <c r="AV244" s="3" t="str">
        <f t="shared" ca="1" si="376"/>
        <v>611-Jul-20 to 31-Dec-20</v>
      </c>
      <c r="AW244" s="3" t="str">
        <f t="shared" ca="1" si="377"/>
        <v>611-Jan-21 to 30-Jun-21</v>
      </c>
      <c r="AX244" s="9" t="str">
        <f t="shared" si="378"/>
        <v xml:space="preserve">61 to </v>
      </c>
      <c r="AY244" s="9" t="str">
        <f t="shared" si="379"/>
        <v xml:space="preserve">61 to </v>
      </c>
      <c r="AZ244" s="9"/>
      <c r="BA244" s="9"/>
    </row>
    <row r="245" spans="1:53" s="229" customFormat="1" ht="60" customHeight="1" x14ac:dyDescent="0.25">
      <c r="A245" s="301">
        <v>62</v>
      </c>
      <c r="B245" s="319" t="str">
        <f>IFERROR(IF(INDEX('WPTM - Section F'!B$8:B$89,MATCH('Print View'!$A245,'WPTM - Section F'!$A$8:$A$89,0))&lt;&gt;0,INDEX('WPTM - Section F'!B$8:B$89,MATCH('Print View'!$A245,'WPTM - Section F'!$A$8:$A$89,0)),""),"")</f>
        <v/>
      </c>
      <c r="C245" s="319" t="str">
        <f>IFERROR(IF(INDEX('WPTM - Section F'!C$8:C$89,MATCH('Print View'!$A245,'WPTM - Section F'!$A$8:$A$89,0))&lt;&gt;0,INDEX('WPTM - Section F'!C$8:C$89,MATCH('Print View'!$A245,'WPTM - Section F'!$A$8:$A$89,0)),""),"")</f>
        <v/>
      </c>
      <c r="D245" s="319" t="str">
        <f>IFERROR(IF(INDEX('WPTM - Section F'!D$8:D$89,MATCH('Print View'!$A245,'WPTM - Section F'!$A$8:$A$89,0))&lt;&gt;0,INDEX('WPTM - Section F'!D$8:D$89,MATCH('Print View'!$A245,'WPTM - Section F'!$A$8:$A$89,0)),""),"")</f>
        <v/>
      </c>
      <c r="E245" s="319" t="str">
        <f>IFERROR(IF(INDEX('WPTM - Section F'!E$8:E$89,MATCH('Print View'!$A245,'WPTM - Section F'!$A$8:$A$89,0))&lt;&gt;0,INDEX('WPTM - Section F'!E$8:E$89,MATCH('Print View'!$A245,'WPTM - Section F'!$A$8:$A$89,0)),""),"")</f>
        <v/>
      </c>
      <c r="F245" s="319" t="str">
        <f>IFERROR(IF(INDEX('WPTM - Section F'!N$8:N$89,MATCH('Print View'!$A245,'WPTM - Section F'!$A$8:$A$89,0))&lt;&gt;0,INDEX('WPTM - Section F'!N$8:N$89,MATCH('Print View'!$A245,'WPTM - Section F'!$A$8:$A$89,0)),""),"")</f>
        <v/>
      </c>
      <c r="G245" s="595" t="str">
        <f ca="1">IFERROR(IF(INDEX('WPTM - Section F'!D$93:D$574,MATCH('Print View'!$AR245,'WPTM - Section F'!L$93:L$574,0))&lt;&gt;0,INDEX('WPTM - Section F'!D$93:D$574,MATCH('Print View'!$AR245,'WPTM - Section F'!L$93:L$574,0)),""),"")</f>
        <v/>
      </c>
      <c r="H245" s="596"/>
      <c r="I245" s="595" t="str">
        <f ca="1">IFERROR(IF(INDEX('WPTM - Section F'!E$93:E$574,MATCH('Print View'!$AR245,'WPTM - Section F'!L$93:L$574,0))&lt;&gt;0,INDEX('WPTM - Section F'!E$93:E$574,MATCH('Print View'!$AR245,'WPTM - Section F'!L$93:L$574,0)),""),"")</f>
        <v/>
      </c>
      <c r="J245" s="596"/>
      <c r="K245" s="595" t="str">
        <f ca="1">IFERROR(IF(INDEX('WPTM - Section F'!D$93:D$574,MATCH('Print View'!$AS245,'WPTM - Section F'!L$93:L$574,0))&lt;&gt;0,INDEX('WPTM - Section F'!D$93:D$574,MATCH('Print View'!$AS245,'WPTM - Section F'!L$93:L$574,0)),""),"")</f>
        <v/>
      </c>
      <c r="L245" s="596"/>
      <c r="M245" s="595" t="str">
        <f ca="1">IFERROR(IF(INDEX('WPTM - Section F'!E$93:E$574,MATCH('Print View'!$AS245,'WPTM - Section F'!L$93:L$574,0))&lt;&gt;0,INDEX('WPTM - Section F'!E$93:E$574,MATCH('Print View'!$AS245,'WPTM - Section F'!L$93:L$574,0)),""),"")</f>
        <v/>
      </c>
      <c r="N245" s="596"/>
      <c r="O245" s="595" t="str">
        <f ca="1">IFERROR(IF(INDEX('WPTM - Section F'!D$93:D$574,MATCH('Print View'!$AT245,'WPTM - Section F'!L$93:L$574,0))&lt;&gt;0,INDEX('WPTM - Section F'!D$93:D$574,MATCH('Print View'!$AT245,'WPTM - Section F'!L$93:L$574,0)),""),"")</f>
        <v/>
      </c>
      <c r="P245" s="596"/>
      <c r="Q245" s="595" t="str">
        <f ca="1">IFERROR(IF(INDEX('WPTM - Section F'!E$93:E$574,MATCH('Print View'!$AT245,'WPTM - Section F'!L$93:L$574,0))&lt;&gt;0,INDEX('WPTM - Section F'!E$93:E$574,MATCH('Print View'!$AT245,'WPTM - Section F'!L$93:L$574,0)),""),"")</f>
        <v/>
      </c>
      <c r="R245" s="596"/>
      <c r="S245" s="595" t="str">
        <f ca="1">IFERROR(IF(INDEX('WPTM - Section F'!D$93:D$574,MATCH('Print View'!$AU245,'WPTM - Section F'!L$93:L$574,0))&lt;&gt;0,INDEX('WPTM - Section F'!D$93:D$574,MATCH('Print View'!$AU245,'WPTM - Section F'!L$93:L$574,0)),""),"")</f>
        <v/>
      </c>
      <c r="T245" s="596"/>
      <c r="U245" s="595" t="str">
        <f ca="1">IFERROR(IF(INDEX('WPTM - Section F'!E$93:E$574,MATCH('Print View'!$AU245,'WPTM - Section F'!L$93:L$574,0))&lt;&gt;0,INDEX('WPTM - Section F'!E$93:E$574,MATCH('Print View'!$AU245,'WPTM - Section F'!L$93:L$574,0)),""),"")</f>
        <v/>
      </c>
      <c r="V245" s="596"/>
      <c r="W245" s="595" t="str">
        <f ca="1">IFERROR(IF(INDEX('WPTM - Section F'!D$93:D$574,MATCH('Print View'!$AV245,'WPTM - Section F'!L$93:L$574,0))&lt;&gt;0,INDEX('WPTM - Section F'!D$93:D$574,MATCH('Print View'!$AV245,'WPTM - Section F'!L$93:L$574,0)),""),"")</f>
        <v/>
      </c>
      <c r="X245" s="596"/>
      <c r="Y245" s="595" t="str">
        <f ca="1">IFERROR(IF(INDEX('WPTM - Section F'!E$93:E$574,MATCH('Print View'!$AV245,'WPTM - Section F'!L$93:L$574,0))&lt;&gt;0,INDEX('WPTM - Section F'!E$93:E$574,MATCH('Print View'!$AV245,'WPTM - Section F'!L$93:L$574,0)),""),"")</f>
        <v/>
      </c>
      <c r="Z245" s="596"/>
      <c r="AA245" s="595" t="str">
        <f ca="1">IFERROR(IF(INDEX('WPTM - Section F'!D$93:D$574,MATCH('Print View'!$AW245,'WPTM - Section F'!L$93:L$574,0))&lt;&gt;0,INDEX('WPTM - Section F'!D$93:D$574,MATCH('Print View'!$AW245,'WPTM - Section F'!L$93:L$574,0)),""),"")</f>
        <v/>
      </c>
      <c r="AB245" s="596"/>
      <c r="AC245" s="595" t="str">
        <f ca="1">IFERROR(IF(INDEX('WPTM - Section F'!E$93:E$574,MATCH('Print View'!$AW245,'WPTM - Section F'!L$93:L$574,0))&lt;&gt;0,INDEX('WPTM - Section F'!E$93:E$574,MATCH('Print View'!$AW245,'WPTM - Section F'!L$93:L$574,0)),""),"")</f>
        <v/>
      </c>
      <c r="AD245" s="596"/>
      <c r="AE245" s="595" t="str">
        <f ca="1">IFERROR(IF(INDEX('WPTM - Section F'!D$93:D$574,MATCH('Print View'!$AX245,'WPTM - Section F'!L$93:L$574,0))&lt;&gt;0,INDEX('WPTM - Section F'!D$93:D$574,MATCH('Print View'!$AX245,'WPTM - Section F'!L$93:L$574,0)),""),"")</f>
        <v/>
      </c>
      <c r="AF245" s="596"/>
      <c r="AG245" s="595" t="str">
        <f ca="1">IFERROR(IF(INDEX('WPTM - Section F'!E$93:E$574,MATCH('Print View'!$AX245,'WPTM - Section F'!L$93:L$574,0))&lt;&gt;0,INDEX('WPTM - Section F'!E$93:E$574,MATCH('Print View'!$AX245,'WPTM - Section F'!L$93:L$574,0)),""),"")</f>
        <v/>
      </c>
      <c r="AH245" s="596"/>
      <c r="AI245" s="595" t="str">
        <f ca="1">IFERROR(IF(INDEX('WPTM - Section F'!D$93:D$574,MATCH('Print View'!$AY245,'WPTM - Section F'!L$93:L$574,0))&lt;&gt;0,INDEX('WPTM - Section F'!D$93:D$574,MATCH('Print View'!$AY245,'WPTM - Section F'!L$93:L$574,0)),""),"")</f>
        <v/>
      </c>
      <c r="AJ245" s="596"/>
      <c r="AK245" s="595" t="str">
        <f ca="1">IFERROR(IF(INDEX('WPTM - Section F'!E$93:E$574,MATCH('Print View'!$AY245,'WPTM - Section F'!L$93:L$574,0))&lt;&gt;0,INDEX('WPTM - Section F'!E$93:E$574,MATCH('Print View'!$AY245,'WPTM - Section F'!L$93:L$574,0)),""),"")</f>
        <v/>
      </c>
      <c r="AL245" s="596"/>
      <c r="AM245" s="320" t="str">
        <f>IFERROR(IF(INDEX('WPTM - Section F'!O$8:O$89,MATCH('Print View'!$A245,'WPTM - Section F'!D$8:D$89,0))&lt;&gt;0,INDEX('WPTM - Section F'!O$8:O$89,MATCH('Print View'!$A245,'WPTM - Section F'!D$8:D$89,0)),""),"")</f>
        <v/>
      </c>
      <c r="AN245" s="224"/>
      <c r="AO245" s="314"/>
      <c r="AP245" s="315"/>
      <c r="AQ245" s="315"/>
      <c r="AR245" s="249" t="str">
        <f t="shared" ca="1" si="372"/>
        <v>62</v>
      </c>
      <c r="AS245" s="3" t="str">
        <f t="shared" ca="1" si="373"/>
        <v>621-Jan-19 to 30-Jun-19</v>
      </c>
      <c r="AT245" s="3" t="str">
        <f t="shared" ca="1" si="374"/>
        <v>621-Jul-19 to 31-Dec-19</v>
      </c>
      <c r="AU245" s="3" t="str">
        <f t="shared" ca="1" si="375"/>
        <v>621-Jan-20 to 30-Jun-20</v>
      </c>
      <c r="AV245" s="3" t="str">
        <f t="shared" ca="1" si="376"/>
        <v>621-Jul-20 to 31-Dec-20</v>
      </c>
      <c r="AW245" s="3" t="str">
        <f t="shared" ca="1" si="377"/>
        <v>621-Jan-21 to 30-Jun-21</v>
      </c>
      <c r="AX245" s="9" t="str">
        <f t="shared" si="378"/>
        <v xml:space="preserve">62 to </v>
      </c>
      <c r="AY245" s="9" t="str">
        <f t="shared" si="379"/>
        <v xml:space="preserve">62 to </v>
      </c>
      <c r="AZ245" s="9"/>
      <c r="BA245" s="9"/>
    </row>
    <row r="246" spans="1:53" s="229" customFormat="1" ht="60" customHeight="1" x14ac:dyDescent="0.25">
      <c r="A246" s="301">
        <v>63</v>
      </c>
      <c r="B246" s="319" t="str">
        <f>IFERROR(IF(INDEX('WPTM - Section F'!B$8:B$89,MATCH('Print View'!$A246,'WPTM - Section F'!$A$8:$A$89,0))&lt;&gt;0,INDEX('WPTM - Section F'!B$8:B$89,MATCH('Print View'!$A246,'WPTM - Section F'!$A$8:$A$89,0)),""),"")</f>
        <v/>
      </c>
      <c r="C246" s="319" t="str">
        <f>IFERROR(IF(INDEX('WPTM - Section F'!C$8:C$89,MATCH('Print View'!$A246,'WPTM - Section F'!$A$8:$A$89,0))&lt;&gt;0,INDEX('WPTM - Section F'!C$8:C$89,MATCH('Print View'!$A246,'WPTM - Section F'!$A$8:$A$89,0)),""),"")</f>
        <v/>
      </c>
      <c r="D246" s="319" t="str">
        <f>IFERROR(IF(INDEX('WPTM - Section F'!D$8:D$89,MATCH('Print View'!$A246,'WPTM - Section F'!$A$8:$A$89,0))&lt;&gt;0,INDEX('WPTM - Section F'!D$8:D$89,MATCH('Print View'!$A246,'WPTM - Section F'!$A$8:$A$89,0)),""),"")</f>
        <v/>
      </c>
      <c r="E246" s="319" t="str">
        <f>IFERROR(IF(INDEX('WPTM - Section F'!E$8:E$89,MATCH('Print View'!$A246,'WPTM - Section F'!$A$8:$A$89,0))&lt;&gt;0,INDEX('WPTM - Section F'!E$8:E$89,MATCH('Print View'!$A246,'WPTM - Section F'!$A$8:$A$89,0)),""),"")</f>
        <v/>
      </c>
      <c r="F246" s="319" t="str">
        <f>IFERROR(IF(INDEX('WPTM - Section F'!N$8:N$89,MATCH('Print View'!$A246,'WPTM - Section F'!$A$8:$A$89,0))&lt;&gt;0,INDEX('WPTM - Section F'!N$8:N$89,MATCH('Print View'!$A246,'WPTM - Section F'!$A$8:$A$89,0)),""),"")</f>
        <v/>
      </c>
      <c r="G246" s="595" t="str">
        <f ca="1">IFERROR(IF(INDEX('WPTM - Section F'!D$93:D$574,MATCH('Print View'!$AR246,'WPTM - Section F'!L$93:L$574,0))&lt;&gt;0,INDEX('WPTM - Section F'!D$93:D$574,MATCH('Print View'!$AR246,'WPTM - Section F'!L$93:L$574,0)),""),"")</f>
        <v/>
      </c>
      <c r="H246" s="596"/>
      <c r="I246" s="595" t="str">
        <f ca="1">IFERROR(IF(INDEX('WPTM - Section F'!E$93:E$574,MATCH('Print View'!$AR246,'WPTM - Section F'!L$93:L$574,0))&lt;&gt;0,INDEX('WPTM - Section F'!E$93:E$574,MATCH('Print View'!$AR246,'WPTM - Section F'!L$93:L$574,0)),""),"")</f>
        <v/>
      </c>
      <c r="J246" s="596"/>
      <c r="K246" s="595" t="str">
        <f ca="1">IFERROR(IF(INDEX('WPTM - Section F'!D$93:D$574,MATCH('Print View'!$AS246,'WPTM - Section F'!L$93:L$574,0))&lt;&gt;0,INDEX('WPTM - Section F'!D$93:D$574,MATCH('Print View'!$AS246,'WPTM - Section F'!L$93:L$574,0)),""),"")</f>
        <v/>
      </c>
      <c r="L246" s="596"/>
      <c r="M246" s="595" t="str">
        <f ca="1">IFERROR(IF(INDEX('WPTM - Section F'!E$93:E$574,MATCH('Print View'!$AS246,'WPTM - Section F'!L$93:L$574,0))&lt;&gt;0,INDEX('WPTM - Section F'!E$93:E$574,MATCH('Print View'!$AS246,'WPTM - Section F'!L$93:L$574,0)),""),"")</f>
        <v/>
      </c>
      <c r="N246" s="596"/>
      <c r="O246" s="595" t="str">
        <f ca="1">IFERROR(IF(INDEX('WPTM - Section F'!D$93:D$574,MATCH('Print View'!$AT246,'WPTM - Section F'!L$93:L$574,0))&lt;&gt;0,INDEX('WPTM - Section F'!D$93:D$574,MATCH('Print View'!$AT246,'WPTM - Section F'!L$93:L$574,0)),""),"")</f>
        <v/>
      </c>
      <c r="P246" s="596"/>
      <c r="Q246" s="595" t="str">
        <f ca="1">IFERROR(IF(INDEX('WPTM - Section F'!E$93:E$574,MATCH('Print View'!$AT246,'WPTM - Section F'!L$93:L$574,0))&lt;&gt;0,INDEX('WPTM - Section F'!E$93:E$574,MATCH('Print View'!$AT246,'WPTM - Section F'!L$93:L$574,0)),""),"")</f>
        <v/>
      </c>
      <c r="R246" s="596"/>
      <c r="S246" s="595" t="str">
        <f ca="1">IFERROR(IF(INDEX('WPTM - Section F'!D$93:D$574,MATCH('Print View'!$AU246,'WPTM - Section F'!L$93:L$574,0))&lt;&gt;0,INDEX('WPTM - Section F'!D$93:D$574,MATCH('Print View'!$AU246,'WPTM - Section F'!L$93:L$574,0)),""),"")</f>
        <v/>
      </c>
      <c r="T246" s="596"/>
      <c r="U246" s="595" t="str">
        <f ca="1">IFERROR(IF(INDEX('WPTM - Section F'!E$93:E$574,MATCH('Print View'!$AU246,'WPTM - Section F'!L$93:L$574,0))&lt;&gt;0,INDEX('WPTM - Section F'!E$93:E$574,MATCH('Print View'!$AU246,'WPTM - Section F'!L$93:L$574,0)),""),"")</f>
        <v/>
      </c>
      <c r="V246" s="596"/>
      <c r="W246" s="595" t="str">
        <f ca="1">IFERROR(IF(INDEX('WPTM - Section F'!D$93:D$574,MATCH('Print View'!$AV246,'WPTM - Section F'!L$93:L$574,0))&lt;&gt;0,INDEX('WPTM - Section F'!D$93:D$574,MATCH('Print View'!$AV246,'WPTM - Section F'!L$93:L$574,0)),""),"")</f>
        <v/>
      </c>
      <c r="X246" s="596"/>
      <c r="Y246" s="595" t="str">
        <f ca="1">IFERROR(IF(INDEX('WPTM - Section F'!E$93:E$574,MATCH('Print View'!$AV246,'WPTM - Section F'!L$93:L$574,0))&lt;&gt;0,INDEX('WPTM - Section F'!E$93:E$574,MATCH('Print View'!$AV246,'WPTM - Section F'!L$93:L$574,0)),""),"")</f>
        <v/>
      </c>
      <c r="Z246" s="596"/>
      <c r="AA246" s="595" t="str">
        <f ca="1">IFERROR(IF(INDEX('WPTM - Section F'!D$93:D$574,MATCH('Print View'!$AW246,'WPTM - Section F'!L$93:L$574,0))&lt;&gt;0,INDEX('WPTM - Section F'!D$93:D$574,MATCH('Print View'!$AW246,'WPTM - Section F'!L$93:L$574,0)),""),"")</f>
        <v/>
      </c>
      <c r="AB246" s="596"/>
      <c r="AC246" s="595" t="str">
        <f ca="1">IFERROR(IF(INDEX('WPTM - Section F'!E$93:E$574,MATCH('Print View'!$AW246,'WPTM - Section F'!L$93:L$574,0))&lt;&gt;0,INDEX('WPTM - Section F'!E$93:E$574,MATCH('Print View'!$AW246,'WPTM - Section F'!L$93:L$574,0)),""),"")</f>
        <v/>
      </c>
      <c r="AD246" s="596"/>
      <c r="AE246" s="595" t="str">
        <f ca="1">IFERROR(IF(INDEX('WPTM - Section F'!D$93:D$574,MATCH('Print View'!$AX246,'WPTM - Section F'!L$93:L$574,0))&lt;&gt;0,INDEX('WPTM - Section F'!D$93:D$574,MATCH('Print View'!$AX246,'WPTM - Section F'!L$93:L$574,0)),""),"")</f>
        <v/>
      </c>
      <c r="AF246" s="596"/>
      <c r="AG246" s="595" t="str">
        <f ca="1">IFERROR(IF(INDEX('WPTM - Section F'!E$93:E$574,MATCH('Print View'!$AX246,'WPTM - Section F'!L$93:L$574,0))&lt;&gt;0,INDEX('WPTM - Section F'!E$93:E$574,MATCH('Print View'!$AX246,'WPTM - Section F'!L$93:L$574,0)),""),"")</f>
        <v/>
      </c>
      <c r="AH246" s="596"/>
      <c r="AI246" s="595" t="str">
        <f ca="1">IFERROR(IF(INDEX('WPTM - Section F'!D$93:D$574,MATCH('Print View'!$AY246,'WPTM - Section F'!L$93:L$574,0))&lt;&gt;0,INDEX('WPTM - Section F'!D$93:D$574,MATCH('Print View'!$AY246,'WPTM - Section F'!L$93:L$574,0)),""),"")</f>
        <v/>
      </c>
      <c r="AJ246" s="596"/>
      <c r="AK246" s="595" t="str">
        <f ca="1">IFERROR(IF(INDEX('WPTM - Section F'!E$93:E$574,MATCH('Print View'!$AY246,'WPTM - Section F'!L$93:L$574,0))&lt;&gt;0,INDEX('WPTM - Section F'!E$93:E$574,MATCH('Print View'!$AY246,'WPTM - Section F'!L$93:L$574,0)),""),"")</f>
        <v/>
      </c>
      <c r="AL246" s="596"/>
      <c r="AM246" s="320" t="str">
        <f>IFERROR(IF(INDEX('WPTM - Section F'!O$8:O$89,MATCH('Print View'!$A246,'WPTM - Section F'!D$8:D$89,0))&lt;&gt;0,INDEX('WPTM - Section F'!O$8:O$89,MATCH('Print View'!$A246,'WPTM - Section F'!D$8:D$89,0)),""),"")</f>
        <v/>
      </c>
      <c r="AN246" s="224"/>
      <c r="AO246" s="314"/>
      <c r="AP246" s="315"/>
      <c r="AQ246" s="315"/>
      <c r="AR246" s="249" t="str">
        <f t="shared" ca="1" si="372"/>
        <v>63</v>
      </c>
      <c r="AS246" s="3" t="str">
        <f t="shared" ca="1" si="373"/>
        <v>631-Jan-19 to 30-Jun-19</v>
      </c>
      <c r="AT246" s="3" t="str">
        <f t="shared" ca="1" si="374"/>
        <v>631-Jul-19 to 31-Dec-19</v>
      </c>
      <c r="AU246" s="3" t="str">
        <f t="shared" ca="1" si="375"/>
        <v>631-Jan-20 to 30-Jun-20</v>
      </c>
      <c r="AV246" s="3" t="str">
        <f t="shared" ca="1" si="376"/>
        <v>631-Jul-20 to 31-Dec-20</v>
      </c>
      <c r="AW246" s="3" t="str">
        <f t="shared" ca="1" si="377"/>
        <v>631-Jan-21 to 30-Jun-21</v>
      </c>
      <c r="AX246" s="9" t="str">
        <f t="shared" si="378"/>
        <v xml:space="preserve">63 to </v>
      </c>
      <c r="AY246" s="9" t="str">
        <f t="shared" si="379"/>
        <v xml:space="preserve">63 to </v>
      </c>
      <c r="AZ246" s="9"/>
      <c r="BA246" s="9"/>
    </row>
    <row r="247" spans="1:53" s="229" customFormat="1" ht="60" customHeight="1" x14ac:dyDescent="0.25">
      <c r="A247" s="301">
        <v>64</v>
      </c>
      <c r="B247" s="319" t="str">
        <f>IFERROR(IF(INDEX('WPTM - Section F'!B$8:B$89,MATCH('Print View'!$A247,'WPTM - Section F'!$A$8:$A$89,0))&lt;&gt;0,INDEX('WPTM - Section F'!B$8:B$89,MATCH('Print View'!$A247,'WPTM - Section F'!$A$8:$A$89,0)),""),"")</f>
        <v/>
      </c>
      <c r="C247" s="319" t="str">
        <f>IFERROR(IF(INDEX('WPTM - Section F'!C$8:C$89,MATCH('Print View'!$A247,'WPTM - Section F'!$A$8:$A$89,0))&lt;&gt;0,INDEX('WPTM - Section F'!C$8:C$89,MATCH('Print View'!$A247,'WPTM - Section F'!$A$8:$A$89,0)),""),"")</f>
        <v/>
      </c>
      <c r="D247" s="319" t="str">
        <f>IFERROR(IF(INDEX('WPTM - Section F'!D$8:D$89,MATCH('Print View'!$A247,'WPTM - Section F'!$A$8:$A$89,0))&lt;&gt;0,INDEX('WPTM - Section F'!D$8:D$89,MATCH('Print View'!$A247,'WPTM - Section F'!$A$8:$A$89,0)),""),"")</f>
        <v/>
      </c>
      <c r="E247" s="319" t="str">
        <f>IFERROR(IF(INDEX('WPTM - Section F'!E$8:E$89,MATCH('Print View'!$A247,'WPTM - Section F'!$A$8:$A$89,0))&lt;&gt;0,INDEX('WPTM - Section F'!E$8:E$89,MATCH('Print View'!$A247,'WPTM - Section F'!$A$8:$A$89,0)),""),"")</f>
        <v/>
      </c>
      <c r="F247" s="319" t="str">
        <f>IFERROR(IF(INDEX('WPTM - Section F'!N$8:N$89,MATCH('Print View'!$A247,'WPTM - Section F'!$A$8:$A$89,0))&lt;&gt;0,INDEX('WPTM - Section F'!N$8:N$89,MATCH('Print View'!$A247,'WPTM - Section F'!$A$8:$A$89,0)),""),"")</f>
        <v/>
      </c>
      <c r="G247" s="595" t="str">
        <f ca="1">IFERROR(IF(INDEX('WPTM - Section F'!D$93:D$574,MATCH('Print View'!$AR247,'WPTM - Section F'!L$93:L$574,0))&lt;&gt;0,INDEX('WPTM - Section F'!D$93:D$574,MATCH('Print View'!$AR247,'WPTM - Section F'!L$93:L$574,0)),""),"")</f>
        <v/>
      </c>
      <c r="H247" s="596"/>
      <c r="I247" s="595" t="str">
        <f ca="1">IFERROR(IF(INDEX('WPTM - Section F'!E$93:E$574,MATCH('Print View'!$AR247,'WPTM - Section F'!L$93:L$574,0))&lt;&gt;0,INDEX('WPTM - Section F'!E$93:E$574,MATCH('Print View'!$AR247,'WPTM - Section F'!L$93:L$574,0)),""),"")</f>
        <v/>
      </c>
      <c r="J247" s="596"/>
      <c r="K247" s="595" t="str">
        <f ca="1">IFERROR(IF(INDEX('WPTM - Section F'!D$93:D$574,MATCH('Print View'!$AS247,'WPTM - Section F'!L$93:L$574,0))&lt;&gt;0,INDEX('WPTM - Section F'!D$93:D$574,MATCH('Print View'!$AS247,'WPTM - Section F'!L$93:L$574,0)),""),"")</f>
        <v/>
      </c>
      <c r="L247" s="596"/>
      <c r="M247" s="595" t="str">
        <f ca="1">IFERROR(IF(INDEX('WPTM - Section F'!E$93:E$574,MATCH('Print View'!$AS247,'WPTM - Section F'!L$93:L$574,0))&lt;&gt;0,INDEX('WPTM - Section F'!E$93:E$574,MATCH('Print View'!$AS247,'WPTM - Section F'!L$93:L$574,0)),""),"")</f>
        <v/>
      </c>
      <c r="N247" s="596"/>
      <c r="O247" s="595" t="str">
        <f ca="1">IFERROR(IF(INDEX('WPTM - Section F'!D$93:D$574,MATCH('Print View'!$AT247,'WPTM - Section F'!L$93:L$574,0))&lt;&gt;0,INDEX('WPTM - Section F'!D$93:D$574,MATCH('Print View'!$AT247,'WPTM - Section F'!L$93:L$574,0)),""),"")</f>
        <v/>
      </c>
      <c r="P247" s="596"/>
      <c r="Q247" s="595" t="str">
        <f ca="1">IFERROR(IF(INDEX('WPTM - Section F'!E$93:E$574,MATCH('Print View'!$AT247,'WPTM - Section F'!L$93:L$574,0))&lt;&gt;0,INDEX('WPTM - Section F'!E$93:E$574,MATCH('Print View'!$AT247,'WPTM - Section F'!L$93:L$574,0)),""),"")</f>
        <v/>
      </c>
      <c r="R247" s="596"/>
      <c r="S247" s="595" t="str">
        <f ca="1">IFERROR(IF(INDEX('WPTM - Section F'!D$93:D$574,MATCH('Print View'!$AU247,'WPTM - Section F'!L$93:L$574,0))&lt;&gt;0,INDEX('WPTM - Section F'!D$93:D$574,MATCH('Print View'!$AU247,'WPTM - Section F'!L$93:L$574,0)),""),"")</f>
        <v/>
      </c>
      <c r="T247" s="596"/>
      <c r="U247" s="595" t="str">
        <f ca="1">IFERROR(IF(INDEX('WPTM - Section F'!E$93:E$574,MATCH('Print View'!$AU247,'WPTM - Section F'!L$93:L$574,0))&lt;&gt;0,INDEX('WPTM - Section F'!E$93:E$574,MATCH('Print View'!$AU247,'WPTM - Section F'!L$93:L$574,0)),""),"")</f>
        <v/>
      </c>
      <c r="V247" s="596"/>
      <c r="W247" s="595" t="str">
        <f ca="1">IFERROR(IF(INDEX('WPTM - Section F'!D$93:D$574,MATCH('Print View'!$AV247,'WPTM - Section F'!L$93:L$574,0))&lt;&gt;0,INDEX('WPTM - Section F'!D$93:D$574,MATCH('Print View'!$AV247,'WPTM - Section F'!L$93:L$574,0)),""),"")</f>
        <v/>
      </c>
      <c r="X247" s="596"/>
      <c r="Y247" s="595" t="str">
        <f ca="1">IFERROR(IF(INDEX('WPTM - Section F'!E$93:E$574,MATCH('Print View'!$AV247,'WPTM - Section F'!L$93:L$574,0))&lt;&gt;0,INDEX('WPTM - Section F'!E$93:E$574,MATCH('Print View'!$AV247,'WPTM - Section F'!L$93:L$574,0)),""),"")</f>
        <v/>
      </c>
      <c r="Z247" s="596"/>
      <c r="AA247" s="595" t="str">
        <f ca="1">IFERROR(IF(INDEX('WPTM - Section F'!D$93:D$574,MATCH('Print View'!$AW247,'WPTM - Section F'!L$93:L$574,0))&lt;&gt;0,INDEX('WPTM - Section F'!D$93:D$574,MATCH('Print View'!$AW247,'WPTM - Section F'!L$93:L$574,0)),""),"")</f>
        <v/>
      </c>
      <c r="AB247" s="596"/>
      <c r="AC247" s="595" t="str">
        <f ca="1">IFERROR(IF(INDEX('WPTM - Section F'!E$93:E$574,MATCH('Print View'!$AW247,'WPTM - Section F'!L$93:L$574,0))&lt;&gt;0,INDEX('WPTM - Section F'!E$93:E$574,MATCH('Print View'!$AW247,'WPTM - Section F'!L$93:L$574,0)),""),"")</f>
        <v/>
      </c>
      <c r="AD247" s="596"/>
      <c r="AE247" s="595" t="str">
        <f ca="1">IFERROR(IF(INDEX('WPTM - Section F'!D$93:D$574,MATCH('Print View'!$AX247,'WPTM - Section F'!L$93:L$574,0))&lt;&gt;0,INDEX('WPTM - Section F'!D$93:D$574,MATCH('Print View'!$AX247,'WPTM - Section F'!L$93:L$574,0)),""),"")</f>
        <v/>
      </c>
      <c r="AF247" s="596"/>
      <c r="AG247" s="595" t="str">
        <f ca="1">IFERROR(IF(INDEX('WPTM - Section F'!E$93:E$574,MATCH('Print View'!$AX247,'WPTM - Section F'!L$93:L$574,0))&lt;&gt;0,INDEX('WPTM - Section F'!E$93:E$574,MATCH('Print View'!$AX247,'WPTM - Section F'!L$93:L$574,0)),""),"")</f>
        <v/>
      </c>
      <c r="AH247" s="596"/>
      <c r="AI247" s="595" t="str">
        <f ca="1">IFERROR(IF(INDEX('WPTM - Section F'!D$93:D$574,MATCH('Print View'!$AY247,'WPTM - Section F'!L$93:L$574,0))&lt;&gt;0,INDEX('WPTM - Section F'!D$93:D$574,MATCH('Print View'!$AY247,'WPTM - Section F'!L$93:L$574,0)),""),"")</f>
        <v/>
      </c>
      <c r="AJ247" s="596"/>
      <c r="AK247" s="595" t="str">
        <f ca="1">IFERROR(IF(INDEX('WPTM - Section F'!E$93:E$574,MATCH('Print View'!$AY247,'WPTM - Section F'!L$93:L$574,0))&lt;&gt;0,INDEX('WPTM - Section F'!E$93:E$574,MATCH('Print View'!$AY247,'WPTM - Section F'!L$93:L$574,0)),""),"")</f>
        <v/>
      </c>
      <c r="AL247" s="596"/>
      <c r="AM247" s="320" t="str">
        <f>IFERROR(IF(INDEX('WPTM - Section F'!O$8:O$89,MATCH('Print View'!$A247,'WPTM - Section F'!D$8:D$89,0))&lt;&gt;0,INDEX('WPTM - Section F'!O$8:O$89,MATCH('Print View'!$A247,'WPTM - Section F'!D$8:D$89,0)),""),"")</f>
        <v/>
      </c>
      <c r="AN247" s="224"/>
      <c r="AO247" s="314"/>
      <c r="AP247" s="315"/>
      <c r="AQ247" s="315"/>
      <c r="AR247" s="249" t="str">
        <f t="shared" ca="1" si="372"/>
        <v>64</v>
      </c>
      <c r="AS247" s="3" t="str">
        <f t="shared" ca="1" si="373"/>
        <v>641-Jan-19 to 30-Jun-19</v>
      </c>
      <c r="AT247" s="3" t="str">
        <f t="shared" ca="1" si="374"/>
        <v>641-Jul-19 to 31-Dec-19</v>
      </c>
      <c r="AU247" s="3" t="str">
        <f t="shared" ca="1" si="375"/>
        <v>641-Jan-20 to 30-Jun-20</v>
      </c>
      <c r="AV247" s="3" t="str">
        <f t="shared" ca="1" si="376"/>
        <v>641-Jul-20 to 31-Dec-20</v>
      </c>
      <c r="AW247" s="3" t="str">
        <f t="shared" ca="1" si="377"/>
        <v>641-Jan-21 to 30-Jun-21</v>
      </c>
      <c r="AX247" s="9" t="str">
        <f t="shared" si="378"/>
        <v xml:space="preserve">64 to </v>
      </c>
      <c r="AY247" s="9" t="str">
        <f t="shared" si="379"/>
        <v xml:space="preserve">64 to </v>
      </c>
      <c r="AZ247" s="9"/>
      <c r="BA247" s="9"/>
    </row>
    <row r="248" spans="1:53" s="229" customFormat="1" ht="60" customHeight="1" x14ac:dyDescent="0.25">
      <c r="A248" s="301">
        <v>65</v>
      </c>
      <c r="B248" s="319" t="str">
        <f>IFERROR(IF(INDEX('WPTM - Section F'!B$8:B$89,MATCH('Print View'!$A248,'WPTM - Section F'!$A$8:$A$89,0))&lt;&gt;0,INDEX('WPTM - Section F'!B$8:B$89,MATCH('Print View'!$A248,'WPTM - Section F'!$A$8:$A$89,0)),""),"")</f>
        <v/>
      </c>
      <c r="C248" s="319" t="str">
        <f>IFERROR(IF(INDEX('WPTM - Section F'!C$8:C$89,MATCH('Print View'!$A248,'WPTM - Section F'!$A$8:$A$89,0))&lt;&gt;0,INDEX('WPTM - Section F'!C$8:C$89,MATCH('Print View'!$A248,'WPTM - Section F'!$A$8:$A$89,0)),""),"")</f>
        <v/>
      </c>
      <c r="D248" s="319" t="str">
        <f>IFERROR(IF(INDEX('WPTM - Section F'!D$8:D$89,MATCH('Print View'!$A248,'WPTM - Section F'!$A$8:$A$89,0))&lt;&gt;0,INDEX('WPTM - Section F'!D$8:D$89,MATCH('Print View'!$A248,'WPTM - Section F'!$A$8:$A$89,0)),""),"")</f>
        <v/>
      </c>
      <c r="E248" s="319" t="str">
        <f>IFERROR(IF(INDEX('WPTM - Section F'!E$8:E$89,MATCH('Print View'!$A248,'WPTM - Section F'!$A$8:$A$89,0))&lt;&gt;0,INDEX('WPTM - Section F'!E$8:E$89,MATCH('Print View'!$A248,'WPTM - Section F'!$A$8:$A$89,0)),""),"")</f>
        <v/>
      </c>
      <c r="F248" s="319" t="str">
        <f>IFERROR(IF(INDEX('WPTM - Section F'!N$8:N$89,MATCH('Print View'!$A248,'WPTM - Section F'!$A$8:$A$89,0))&lt;&gt;0,INDEX('WPTM - Section F'!N$8:N$89,MATCH('Print View'!$A248,'WPTM - Section F'!$A$8:$A$89,0)),""),"")</f>
        <v/>
      </c>
      <c r="G248" s="595" t="str">
        <f ca="1">IFERROR(IF(INDEX('WPTM - Section F'!D$93:D$574,MATCH('Print View'!$AR248,'WPTM - Section F'!L$93:L$574,0))&lt;&gt;0,INDEX('WPTM - Section F'!D$93:D$574,MATCH('Print View'!$AR248,'WPTM - Section F'!L$93:L$574,0)),""),"")</f>
        <v/>
      </c>
      <c r="H248" s="596"/>
      <c r="I248" s="595" t="str">
        <f ca="1">IFERROR(IF(INDEX('WPTM - Section F'!E$93:E$574,MATCH('Print View'!$AR248,'WPTM - Section F'!L$93:L$574,0))&lt;&gt;0,INDEX('WPTM - Section F'!E$93:E$574,MATCH('Print View'!$AR248,'WPTM - Section F'!L$93:L$574,0)),""),"")</f>
        <v/>
      </c>
      <c r="J248" s="596"/>
      <c r="K248" s="595" t="str">
        <f ca="1">IFERROR(IF(INDEX('WPTM - Section F'!D$93:D$574,MATCH('Print View'!$AS248,'WPTM - Section F'!L$93:L$574,0))&lt;&gt;0,INDEX('WPTM - Section F'!D$93:D$574,MATCH('Print View'!$AS248,'WPTM - Section F'!L$93:L$574,0)),""),"")</f>
        <v/>
      </c>
      <c r="L248" s="596"/>
      <c r="M248" s="595" t="str">
        <f ca="1">IFERROR(IF(INDEX('WPTM - Section F'!E$93:E$574,MATCH('Print View'!$AS248,'WPTM - Section F'!L$93:L$574,0))&lt;&gt;0,INDEX('WPTM - Section F'!E$93:E$574,MATCH('Print View'!$AS248,'WPTM - Section F'!L$93:L$574,0)),""),"")</f>
        <v/>
      </c>
      <c r="N248" s="596"/>
      <c r="O248" s="595" t="str">
        <f ca="1">IFERROR(IF(INDEX('WPTM - Section F'!D$93:D$574,MATCH('Print View'!$AT248,'WPTM - Section F'!L$93:L$574,0))&lt;&gt;0,INDEX('WPTM - Section F'!D$93:D$574,MATCH('Print View'!$AT248,'WPTM - Section F'!L$93:L$574,0)),""),"")</f>
        <v/>
      </c>
      <c r="P248" s="596"/>
      <c r="Q248" s="595" t="str">
        <f ca="1">IFERROR(IF(INDEX('WPTM - Section F'!E$93:E$574,MATCH('Print View'!$AT248,'WPTM - Section F'!L$93:L$574,0))&lt;&gt;0,INDEX('WPTM - Section F'!E$93:E$574,MATCH('Print View'!$AT248,'WPTM - Section F'!L$93:L$574,0)),""),"")</f>
        <v/>
      </c>
      <c r="R248" s="596"/>
      <c r="S248" s="595" t="str">
        <f ca="1">IFERROR(IF(INDEX('WPTM - Section F'!D$93:D$574,MATCH('Print View'!$AU248,'WPTM - Section F'!L$93:L$574,0))&lt;&gt;0,INDEX('WPTM - Section F'!D$93:D$574,MATCH('Print View'!$AU248,'WPTM - Section F'!L$93:L$574,0)),""),"")</f>
        <v/>
      </c>
      <c r="T248" s="596"/>
      <c r="U248" s="595" t="str">
        <f ca="1">IFERROR(IF(INDEX('WPTM - Section F'!E$93:E$574,MATCH('Print View'!$AU248,'WPTM - Section F'!L$93:L$574,0))&lt;&gt;0,INDEX('WPTM - Section F'!E$93:E$574,MATCH('Print View'!$AU248,'WPTM - Section F'!L$93:L$574,0)),""),"")</f>
        <v/>
      </c>
      <c r="V248" s="596"/>
      <c r="W248" s="595" t="str">
        <f ca="1">IFERROR(IF(INDEX('WPTM - Section F'!D$93:D$574,MATCH('Print View'!$AV248,'WPTM - Section F'!L$93:L$574,0))&lt;&gt;0,INDEX('WPTM - Section F'!D$93:D$574,MATCH('Print View'!$AV248,'WPTM - Section F'!L$93:L$574,0)),""),"")</f>
        <v/>
      </c>
      <c r="X248" s="596"/>
      <c r="Y248" s="595" t="str">
        <f ca="1">IFERROR(IF(INDEX('WPTM - Section F'!E$93:E$574,MATCH('Print View'!$AV248,'WPTM - Section F'!L$93:L$574,0))&lt;&gt;0,INDEX('WPTM - Section F'!E$93:E$574,MATCH('Print View'!$AV248,'WPTM - Section F'!L$93:L$574,0)),""),"")</f>
        <v/>
      </c>
      <c r="Z248" s="596"/>
      <c r="AA248" s="595" t="str">
        <f ca="1">IFERROR(IF(INDEX('WPTM - Section F'!D$93:D$574,MATCH('Print View'!$AW248,'WPTM - Section F'!L$93:L$574,0))&lt;&gt;0,INDEX('WPTM - Section F'!D$93:D$574,MATCH('Print View'!$AW248,'WPTM - Section F'!L$93:L$574,0)),""),"")</f>
        <v/>
      </c>
      <c r="AB248" s="596"/>
      <c r="AC248" s="595" t="str">
        <f ca="1">IFERROR(IF(INDEX('WPTM - Section F'!E$93:E$574,MATCH('Print View'!$AW248,'WPTM - Section F'!L$93:L$574,0))&lt;&gt;0,INDEX('WPTM - Section F'!E$93:E$574,MATCH('Print View'!$AW248,'WPTM - Section F'!L$93:L$574,0)),""),"")</f>
        <v/>
      </c>
      <c r="AD248" s="596"/>
      <c r="AE248" s="595" t="str">
        <f ca="1">IFERROR(IF(INDEX('WPTM - Section F'!D$93:D$574,MATCH('Print View'!$AX248,'WPTM - Section F'!L$93:L$574,0))&lt;&gt;0,INDEX('WPTM - Section F'!D$93:D$574,MATCH('Print View'!$AX248,'WPTM - Section F'!L$93:L$574,0)),""),"")</f>
        <v/>
      </c>
      <c r="AF248" s="596"/>
      <c r="AG248" s="595" t="str">
        <f ca="1">IFERROR(IF(INDEX('WPTM - Section F'!E$93:E$574,MATCH('Print View'!$AX248,'WPTM - Section F'!L$93:L$574,0))&lt;&gt;0,INDEX('WPTM - Section F'!E$93:E$574,MATCH('Print View'!$AX248,'WPTM - Section F'!L$93:L$574,0)),""),"")</f>
        <v/>
      </c>
      <c r="AH248" s="596"/>
      <c r="AI248" s="595" t="str">
        <f ca="1">IFERROR(IF(INDEX('WPTM - Section F'!D$93:D$574,MATCH('Print View'!$AY248,'WPTM - Section F'!L$93:L$574,0))&lt;&gt;0,INDEX('WPTM - Section F'!D$93:D$574,MATCH('Print View'!$AY248,'WPTM - Section F'!L$93:L$574,0)),""),"")</f>
        <v/>
      </c>
      <c r="AJ248" s="596"/>
      <c r="AK248" s="595" t="str">
        <f ca="1">IFERROR(IF(INDEX('WPTM - Section F'!E$93:E$574,MATCH('Print View'!$AY248,'WPTM - Section F'!L$93:L$574,0))&lt;&gt;0,INDEX('WPTM - Section F'!E$93:E$574,MATCH('Print View'!$AY248,'WPTM - Section F'!L$93:L$574,0)),""),"")</f>
        <v/>
      </c>
      <c r="AL248" s="596"/>
      <c r="AM248" s="320" t="str">
        <f>IFERROR(IF(INDEX('WPTM - Section F'!O$8:O$89,MATCH('Print View'!$A248,'WPTM - Section F'!D$8:D$89,0))&lt;&gt;0,INDEX('WPTM - Section F'!O$8:O$89,MATCH('Print View'!$A248,'WPTM - Section F'!D$8:D$89,0)),""),"")</f>
        <v/>
      </c>
      <c r="AN248" s="224"/>
      <c r="AO248" s="314"/>
      <c r="AP248" s="315"/>
      <c r="AQ248" s="315"/>
      <c r="AR248" s="249" t="str">
        <f t="shared" ca="1" si="372"/>
        <v>65</v>
      </c>
      <c r="AS248" s="3" t="str">
        <f t="shared" ca="1" si="373"/>
        <v>651-Jan-19 to 30-Jun-19</v>
      </c>
      <c r="AT248" s="3" t="str">
        <f t="shared" ca="1" si="374"/>
        <v>651-Jul-19 to 31-Dec-19</v>
      </c>
      <c r="AU248" s="3" t="str">
        <f t="shared" ca="1" si="375"/>
        <v>651-Jan-20 to 30-Jun-20</v>
      </c>
      <c r="AV248" s="3" t="str">
        <f t="shared" ca="1" si="376"/>
        <v>651-Jul-20 to 31-Dec-20</v>
      </c>
      <c r="AW248" s="3" t="str">
        <f t="shared" ca="1" si="377"/>
        <v>651-Jan-21 to 30-Jun-21</v>
      </c>
      <c r="AX248" s="9" t="str">
        <f t="shared" si="378"/>
        <v xml:space="preserve">65 to </v>
      </c>
      <c r="AY248" s="9" t="str">
        <f t="shared" si="379"/>
        <v xml:space="preserve">65 to </v>
      </c>
      <c r="AZ248" s="9"/>
      <c r="BA248" s="9"/>
    </row>
    <row r="249" spans="1:53" s="229" customFormat="1" ht="60" customHeight="1" x14ac:dyDescent="0.25">
      <c r="A249" s="301">
        <v>66</v>
      </c>
      <c r="B249" s="319" t="str">
        <f>IFERROR(IF(INDEX('WPTM - Section F'!B$8:B$89,MATCH('Print View'!$A249,'WPTM - Section F'!$A$8:$A$89,0))&lt;&gt;0,INDEX('WPTM - Section F'!B$8:B$89,MATCH('Print View'!$A249,'WPTM - Section F'!$A$8:$A$89,0)),""),"")</f>
        <v/>
      </c>
      <c r="C249" s="319" t="str">
        <f>IFERROR(IF(INDEX('WPTM - Section F'!C$8:C$89,MATCH('Print View'!$A249,'WPTM - Section F'!$A$8:$A$89,0))&lt;&gt;0,INDEX('WPTM - Section F'!C$8:C$89,MATCH('Print View'!$A249,'WPTM - Section F'!$A$8:$A$89,0)),""),"")</f>
        <v/>
      </c>
      <c r="D249" s="319" t="str">
        <f>IFERROR(IF(INDEX('WPTM - Section F'!D$8:D$89,MATCH('Print View'!$A249,'WPTM - Section F'!$A$8:$A$89,0))&lt;&gt;0,INDEX('WPTM - Section F'!D$8:D$89,MATCH('Print View'!$A249,'WPTM - Section F'!$A$8:$A$89,0)),""),"")</f>
        <v/>
      </c>
      <c r="E249" s="319" t="str">
        <f>IFERROR(IF(INDEX('WPTM - Section F'!E$8:E$89,MATCH('Print View'!$A249,'WPTM - Section F'!$A$8:$A$89,0))&lt;&gt;0,INDEX('WPTM - Section F'!E$8:E$89,MATCH('Print View'!$A249,'WPTM - Section F'!$A$8:$A$89,0)),""),"")</f>
        <v/>
      </c>
      <c r="F249" s="319" t="str">
        <f>IFERROR(IF(INDEX('WPTM - Section F'!N$8:N$89,MATCH('Print View'!$A249,'WPTM - Section F'!$A$8:$A$89,0))&lt;&gt;0,INDEX('WPTM - Section F'!N$8:N$89,MATCH('Print View'!$A249,'WPTM - Section F'!$A$8:$A$89,0)),""),"")</f>
        <v/>
      </c>
      <c r="G249" s="595" t="str">
        <f ca="1">IFERROR(IF(INDEX('WPTM - Section F'!D$93:D$574,MATCH('Print View'!$AR249,'WPTM - Section F'!L$93:L$574,0))&lt;&gt;0,INDEX('WPTM - Section F'!D$93:D$574,MATCH('Print View'!$AR249,'WPTM - Section F'!L$93:L$574,0)),""),"")</f>
        <v/>
      </c>
      <c r="H249" s="596"/>
      <c r="I249" s="595" t="str">
        <f ca="1">IFERROR(IF(INDEX('WPTM - Section F'!E$93:E$574,MATCH('Print View'!$AR249,'WPTM - Section F'!L$93:L$574,0))&lt;&gt;0,INDEX('WPTM - Section F'!E$93:E$574,MATCH('Print View'!$AR249,'WPTM - Section F'!L$93:L$574,0)),""),"")</f>
        <v/>
      </c>
      <c r="J249" s="596"/>
      <c r="K249" s="595" t="str">
        <f ca="1">IFERROR(IF(INDEX('WPTM - Section F'!D$93:D$574,MATCH('Print View'!$AS249,'WPTM - Section F'!L$93:L$574,0))&lt;&gt;0,INDEX('WPTM - Section F'!D$93:D$574,MATCH('Print View'!$AS249,'WPTM - Section F'!L$93:L$574,0)),""),"")</f>
        <v/>
      </c>
      <c r="L249" s="596"/>
      <c r="M249" s="595" t="str">
        <f ca="1">IFERROR(IF(INDEX('WPTM - Section F'!E$93:E$574,MATCH('Print View'!$AS249,'WPTM - Section F'!L$93:L$574,0))&lt;&gt;0,INDEX('WPTM - Section F'!E$93:E$574,MATCH('Print View'!$AS249,'WPTM - Section F'!L$93:L$574,0)),""),"")</f>
        <v/>
      </c>
      <c r="N249" s="596"/>
      <c r="O249" s="595" t="str">
        <f ca="1">IFERROR(IF(INDEX('WPTM - Section F'!D$93:D$574,MATCH('Print View'!$AT249,'WPTM - Section F'!L$93:L$574,0))&lt;&gt;0,INDEX('WPTM - Section F'!D$93:D$574,MATCH('Print View'!$AT249,'WPTM - Section F'!L$93:L$574,0)),""),"")</f>
        <v/>
      </c>
      <c r="P249" s="596"/>
      <c r="Q249" s="595" t="str">
        <f ca="1">IFERROR(IF(INDEX('WPTM - Section F'!E$93:E$574,MATCH('Print View'!$AT249,'WPTM - Section F'!L$93:L$574,0))&lt;&gt;0,INDEX('WPTM - Section F'!E$93:E$574,MATCH('Print View'!$AT249,'WPTM - Section F'!L$93:L$574,0)),""),"")</f>
        <v/>
      </c>
      <c r="R249" s="596"/>
      <c r="S249" s="595" t="str">
        <f ca="1">IFERROR(IF(INDEX('WPTM - Section F'!D$93:D$574,MATCH('Print View'!$AU249,'WPTM - Section F'!L$93:L$574,0))&lt;&gt;0,INDEX('WPTM - Section F'!D$93:D$574,MATCH('Print View'!$AU249,'WPTM - Section F'!L$93:L$574,0)),""),"")</f>
        <v/>
      </c>
      <c r="T249" s="596"/>
      <c r="U249" s="595" t="str">
        <f ca="1">IFERROR(IF(INDEX('WPTM - Section F'!E$93:E$574,MATCH('Print View'!$AU249,'WPTM - Section F'!L$93:L$574,0))&lt;&gt;0,INDEX('WPTM - Section F'!E$93:E$574,MATCH('Print View'!$AU249,'WPTM - Section F'!L$93:L$574,0)),""),"")</f>
        <v/>
      </c>
      <c r="V249" s="596"/>
      <c r="W249" s="595" t="str">
        <f ca="1">IFERROR(IF(INDEX('WPTM - Section F'!D$93:D$574,MATCH('Print View'!$AV249,'WPTM - Section F'!L$93:L$574,0))&lt;&gt;0,INDEX('WPTM - Section F'!D$93:D$574,MATCH('Print View'!$AV249,'WPTM - Section F'!L$93:L$574,0)),""),"")</f>
        <v/>
      </c>
      <c r="X249" s="596"/>
      <c r="Y249" s="595" t="str">
        <f ca="1">IFERROR(IF(INDEX('WPTM - Section F'!E$93:E$574,MATCH('Print View'!$AV249,'WPTM - Section F'!L$93:L$574,0))&lt;&gt;0,INDEX('WPTM - Section F'!E$93:E$574,MATCH('Print View'!$AV249,'WPTM - Section F'!L$93:L$574,0)),""),"")</f>
        <v/>
      </c>
      <c r="Z249" s="596"/>
      <c r="AA249" s="595" t="str">
        <f ca="1">IFERROR(IF(INDEX('WPTM - Section F'!D$93:D$574,MATCH('Print View'!$AW249,'WPTM - Section F'!L$93:L$574,0))&lt;&gt;0,INDEX('WPTM - Section F'!D$93:D$574,MATCH('Print View'!$AW249,'WPTM - Section F'!L$93:L$574,0)),""),"")</f>
        <v/>
      </c>
      <c r="AB249" s="596"/>
      <c r="AC249" s="595" t="str">
        <f ca="1">IFERROR(IF(INDEX('WPTM - Section F'!E$93:E$574,MATCH('Print View'!$AW249,'WPTM - Section F'!L$93:L$574,0))&lt;&gt;0,INDEX('WPTM - Section F'!E$93:E$574,MATCH('Print View'!$AW249,'WPTM - Section F'!L$93:L$574,0)),""),"")</f>
        <v/>
      </c>
      <c r="AD249" s="596"/>
      <c r="AE249" s="595" t="str">
        <f ca="1">IFERROR(IF(INDEX('WPTM - Section F'!D$93:D$574,MATCH('Print View'!$AX249,'WPTM - Section F'!L$93:L$574,0))&lt;&gt;0,INDEX('WPTM - Section F'!D$93:D$574,MATCH('Print View'!$AX249,'WPTM - Section F'!L$93:L$574,0)),""),"")</f>
        <v/>
      </c>
      <c r="AF249" s="596"/>
      <c r="AG249" s="595" t="str">
        <f ca="1">IFERROR(IF(INDEX('WPTM - Section F'!E$93:E$574,MATCH('Print View'!$AX249,'WPTM - Section F'!L$93:L$574,0))&lt;&gt;0,INDEX('WPTM - Section F'!E$93:E$574,MATCH('Print View'!$AX249,'WPTM - Section F'!L$93:L$574,0)),""),"")</f>
        <v/>
      </c>
      <c r="AH249" s="596"/>
      <c r="AI249" s="595" t="str">
        <f ca="1">IFERROR(IF(INDEX('WPTM - Section F'!D$93:D$574,MATCH('Print View'!$AY249,'WPTM - Section F'!L$93:L$574,0))&lt;&gt;0,INDEX('WPTM - Section F'!D$93:D$574,MATCH('Print View'!$AY249,'WPTM - Section F'!L$93:L$574,0)),""),"")</f>
        <v/>
      </c>
      <c r="AJ249" s="596"/>
      <c r="AK249" s="595" t="str">
        <f ca="1">IFERROR(IF(INDEX('WPTM - Section F'!E$93:E$574,MATCH('Print View'!$AY249,'WPTM - Section F'!L$93:L$574,0))&lt;&gt;0,INDEX('WPTM - Section F'!E$93:E$574,MATCH('Print View'!$AY249,'WPTM - Section F'!L$93:L$574,0)),""),"")</f>
        <v/>
      </c>
      <c r="AL249" s="596"/>
      <c r="AM249" s="320" t="str">
        <f>IFERROR(IF(INDEX('WPTM - Section F'!O$8:O$89,MATCH('Print View'!$A249,'WPTM - Section F'!D$8:D$89,0))&lt;&gt;0,INDEX('WPTM - Section F'!O$8:O$89,MATCH('Print View'!$A249,'WPTM - Section F'!D$8:D$89,0)),""),"")</f>
        <v/>
      </c>
      <c r="AN249" s="224"/>
      <c r="AO249" s="314"/>
      <c r="AP249" s="315"/>
      <c r="AQ249" s="315"/>
      <c r="AR249" s="249" t="str">
        <f t="shared" ref="AR249:AR263" ca="1" si="380">CONCATENATE($A249,G247)</f>
        <v>66</v>
      </c>
      <c r="AS249" s="3" t="str">
        <f t="shared" ref="AS249:AS263" ca="1" si="381">CONCATENATE($A249,K$182)</f>
        <v>661-Jan-19 to 30-Jun-19</v>
      </c>
      <c r="AT249" s="3" t="str">
        <f t="shared" ref="AT249:AT263" ca="1" si="382">CONCATENATE($A249,O$182)</f>
        <v>661-Jul-19 to 31-Dec-19</v>
      </c>
      <c r="AU249" s="3" t="str">
        <f t="shared" ref="AU249:AU263" ca="1" si="383">CONCATENATE($A249,S$182)</f>
        <v>661-Jan-20 to 30-Jun-20</v>
      </c>
      <c r="AV249" s="3" t="str">
        <f t="shared" ref="AV249:AV263" ca="1" si="384">CONCATENATE($A249,W$182)</f>
        <v>661-Jul-20 to 31-Dec-20</v>
      </c>
      <c r="AW249" s="3" t="str">
        <f t="shared" ref="AW249:AW263" ca="1" si="385">CONCATENATE($A249,AA$182)</f>
        <v>661-Jan-21 to 30-Jun-21</v>
      </c>
      <c r="AX249" s="9" t="str">
        <f t="shared" ref="AX249:AX263" si="386">CONCATENATE($A249,AE$182)</f>
        <v xml:space="preserve">66 to </v>
      </c>
      <c r="AY249" s="9" t="str">
        <f t="shared" ref="AY249:AY263" si="387">CONCATENATE($A249,AI$182)</f>
        <v xml:space="preserve">66 to </v>
      </c>
      <c r="AZ249" s="9"/>
      <c r="BA249" s="9"/>
    </row>
    <row r="250" spans="1:53" s="229" customFormat="1" ht="60" customHeight="1" x14ac:dyDescent="0.25">
      <c r="A250" s="301">
        <v>67</v>
      </c>
      <c r="B250" s="319" t="str">
        <f>IFERROR(IF(INDEX('WPTM - Section F'!B$8:B$89,MATCH('Print View'!$A250,'WPTM - Section F'!$A$8:$A$89,0))&lt;&gt;0,INDEX('WPTM - Section F'!B$8:B$89,MATCH('Print View'!$A250,'WPTM - Section F'!$A$8:$A$89,0)),""),"")</f>
        <v/>
      </c>
      <c r="C250" s="319" t="str">
        <f>IFERROR(IF(INDEX('WPTM - Section F'!C$8:C$89,MATCH('Print View'!$A250,'WPTM - Section F'!$A$8:$A$89,0))&lt;&gt;0,INDEX('WPTM - Section F'!C$8:C$89,MATCH('Print View'!$A250,'WPTM - Section F'!$A$8:$A$89,0)),""),"")</f>
        <v/>
      </c>
      <c r="D250" s="319" t="str">
        <f>IFERROR(IF(INDEX('WPTM - Section F'!D$8:D$89,MATCH('Print View'!$A250,'WPTM - Section F'!$A$8:$A$89,0))&lt;&gt;0,INDEX('WPTM - Section F'!D$8:D$89,MATCH('Print View'!$A250,'WPTM - Section F'!$A$8:$A$89,0)),""),"")</f>
        <v/>
      </c>
      <c r="E250" s="319" t="str">
        <f>IFERROR(IF(INDEX('WPTM - Section F'!E$8:E$89,MATCH('Print View'!$A250,'WPTM - Section F'!$A$8:$A$89,0))&lt;&gt;0,INDEX('WPTM - Section F'!E$8:E$89,MATCH('Print View'!$A250,'WPTM - Section F'!$A$8:$A$89,0)),""),"")</f>
        <v/>
      </c>
      <c r="F250" s="319" t="str">
        <f>IFERROR(IF(INDEX('WPTM - Section F'!N$8:N$89,MATCH('Print View'!$A250,'WPTM - Section F'!$A$8:$A$89,0))&lt;&gt;0,INDEX('WPTM - Section F'!N$8:N$89,MATCH('Print View'!$A250,'WPTM - Section F'!$A$8:$A$89,0)),""),"")</f>
        <v/>
      </c>
      <c r="G250" s="595" t="str">
        <f ca="1">IFERROR(IF(INDEX('WPTM - Section F'!D$93:D$574,MATCH('Print View'!$AR250,'WPTM - Section F'!L$93:L$574,0))&lt;&gt;0,INDEX('WPTM - Section F'!D$93:D$574,MATCH('Print View'!$AR250,'WPTM - Section F'!L$93:L$574,0)),""),"")</f>
        <v/>
      </c>
      <c r="H250" s="596"/>
      <c r="I250" s="595" t="str">
        <f ca="1">IFERROR(IF(INDEX('WPTM - Section F'!E$93:E$574,MATCH('Print View'!$AR250,'WPTM - Section F'!L$93:L$574,0))&lt;&gt;0,INDEX('WPTM - Section F'!E$93:E$574,MATCH('Print View'!$AR250,'WPTM - Section F'!L$93:L$574,0)),""),"")</f>
        <v/>
      </c>
      <c r="J250" s="596"/>
      <c r="K250" s="595" t="str">
        <f ca="1">IFERROR(IF(INDEX('WPTM - Section F'!D$93:D$574,MATCH('Print View'!$AS250,'WPTM - Section F'!L$93:L$574,0))&lt;&gt;0,INDEX('WPTM - Section F'!D$93:D$574,MATCH('Print View'!$AS250,'WPTM - Section F'!L$93:L$574,0)),""),"")</f>
        <v/>
      </c>
      <c r="L250" s="596"/>
      <c r="M250" s="595" t="str">
        <f ca="1">IFERROR(IF(INDEX('WPTM - Section F'!E$93:E$574,MATCH('Print View'!$AS250,'WPTM - Section F'!L$93:L$574,0))&lt;&gt;0,INDEX('WPTM - Section F'!E$93:E$574,MATCH('Print View'!$AS250,'WPTM - Section F'!L$93:L$574,0)),""),"")</f>
        <v/>
      </c>
      <c r="N250" s="596"/>
      <c r="O250" s="595" t="str">
        <f ca="1">IFERROR(IF(INDEX('WPTM - Section F'!D$93:D$574,MATCH('Print View'!$AT250,'WPTM - Section F'!L$93:L$574,0))&lt;&gt;0,INDEX('WPTM - Section F'!D$93:D$574,MATCH('Print View'!$AT250,'WPTM - Section F'!L$93:L$574,0)),""),"")</f>
        <v/>
      </c>
      <c r="P250" s="596"/>
      <c r="Q250" s="595" t="str">
        <f ca="1">IFERROR(IF(INDEX('WPTM - Section F'!E$93:E$574,MATCH('Print View'!$AT250,'WPTM - Section F'!L$93:L$574,0))&lt;&gt;0,INDEX('WPTM - Section F'!E$93:E$574,MATCH('Print View'!$AT250,'WPTM - Section F'!L$93:L$574,0)),""),"")</f>
        <v/>
      </c>
      <c r="R250" s="596"/>
      <c r="S250" s="595" t="str">
        <f ca="1">IFERROR(IF(INDEX('WPTM - Section F'!D$93:D$574,MATCH('Print View'!$AU250,'WPTM - Section F'!L$93:L$574,0))&lt;&gt;0,INDEX('WPTM - Section F'!D$93:D$574,MATCH('Print View'!$AU250,'WPTM - Section F'!L$93:L$574,0)),""),"")</f>
        <v/>
      </c>
      <c r="T250" s="596"/>
      <c r="U250" s="595" t="str">
        <f ca="1">IFERROR(IF(INDEX('WPTM - Section F'!E$93:E$574,MATCH('Print View'!$AU250,'WPTM - Section F'!L$93:L$574,0))&lt;&gt;0,INDEX('WPTM - Section F'!E$93:E$574,MATCH('Print View'!$AU250,'WPTM - Section F'!L$93:L$574,0)),""),"")</f>
        <v/>
      </c>
      <c r="V250" s="596"/>
      <c r="W250" s="595" t="str">
        <f ca="1">IFERROR(IF(INDEX('WPTM - Section F'!D$93:D$574,MATCH('Print View'!$AV250,'WPTM - Section F'!L$93:L$574,0))&lt;&gt;0,INDEX('WPTM - Section F'!D$93:D$574,MATCH('Print View'!$AV250,'WPTM - Section F'!L$93:L$574,0)),""),"")</f>
        <v/>
      </c>
      <c r="X250" s="596"/>
      <c r="Y250" s="595" t="str">
        <f ca="1">IFERROR(IF(INDEX('WPTM - Section F'!E$93:E$574,MATCH('Print View'!$AV250,'WPTM - Section F'!L$93:L$574,0))&lt;&gt;0,INDEX('WPTM - Section F'!E$93:E$574,MATCH('Print View'!$AV250,'WPTM - Section F'!L$93:L$574,0)),""),"")</f>
        <v/>
      </c>
      <c r="Z250" s="596"/>
      <c r="AA250" s="595" t="str">
        <f ca="1">IFERROR(IF(INDEX('WPTM - Section F'!D$93:D$574,MATCH('Print View'!$AW250,'WPTM - Section F'!L$93:L$574,0))&lt;&gt;0,INDEX('WPTM - Section F'!D$93:D$574,MATCH('Print View'!$AW250,'WPTM - Section F'!L$93:L$574,0)),""),"")</f>
        <v/>
      </c>
      <c r="AB250" s="596"/>
      <c r="AC250" s="595" t="str">
        <f ca="1">IFERROR(IF(INDEX('WPTM - Section F'!E$93:E$574,MATCH('Print View'!$AW250,'WPTM - Section F'!L$93:L$574,0))&lt;&gt;0,INDEX('WPTM - Section F'!E$93:E$574,MATCH('Print View'!$AW250,'WPTM - Section F'!L$93:L$574,0)),""),"")</f>
        <v/>
      </c>
      <c r="AD250" s="596"/>
      <c r="AE250" s="595" t="str">
        <f ca="1">IFERROR(IF(INDEX('WPTM - Section F'!D$93:D$574,MATCH('Print View'!$AX250,'WPTM - Section F'!L$93:L$574,0))&lt;&gt;0,INDEX('WPTM - Section F'!D$93:D$574,MATCH('Print View'!$AX250,'WPTM - Section F'!L$93:L$574,0)),""),"")</f>
        <v/>
      </c>
      <c r="AF250" s="596"/>
      <c r="AG250" s="595" t="str">
        <f ca="1">IFERROR(IF(INDEX('WPTM - Section F'!E$93:E$574,MATCH('Print View'!$AX250,'WPTM - Section F'!L$93:L$574,0))&lt;&gt;0,INDEX('WPTM - Section F'!E$93:E$574,MATCH('Print View'!$AX250,'WPTM - Section F'!L$93:L$574,0)),""),"")</f>
        <v/>
      </c>
      <c r="AH250" s="596"/>
      <c r="AI250" s="595" t="str">
        <f ca="1">IFERROR(IF(INDEX('WPTM - Section F'!D$93:D$574,MATCH('Print View'!$AY250,'WPTM - Section F'!L$93:L$574,0))&lt;&gt;0,INDEX('WPTM - Section F'!D$93:D$574,MATCH('Print View'!$AY250,'WPTM - Section F'!L$93:L$574,0)),""),"")</f>
        <v/>
      </c>
      <c r="AJ250" s="596"/>
      <c r="AK250" s="595" t="str">
        <f ca="1">IFERROR(IF(INDEX('WPTM - Section F'!E$93:E$574,MATCH('Print View'!$AY250,'WPTM - Section F'!L$93:L$574,0))&lt;&gt;0,INDEX('WPTM - Section F'!E$93:E$574,MATCH('Print View'!$AY250,'WPTM - Section F'!L$93:L$574,0)),""),"")</f>
        <v/>
      </c>
      <c r="AL250" s="596"/>
      <c r="AM250" s="320" t="str">
        <f>IFERROR(IF(INDEX('WPTM - Section F'!O$8:O$89,MATCH('Print View'!$A250,'WPTM - Section F'!D$8:D$89,0))&lt;&gt;0,INDEX('WPTM - Section F'!O$8:O$89,MATCH('Print View'!$A250,'WPTM - Section F'!D$8:D$89,0)),""),"")</f>
        <v/>
      </c>
      <c r="AN250" s="224"/>
      <c r="AO250" s="314"/>
      <c r="AP250" s="315"/>
      <c r="AQ250" s="315"/>
      <c r="AR250" s="249" t="str">
        <f t="shared" ca="1" si="380"/>
        <v>67</v>
      </c>
      <c r="AS250" s="3" t="str">
        <f t="shared" ca="1" si="381"/>
        <v>671-Jan-19 to 30-Jun-19</v>
      </c>
      <c r="AT250" s="3" t="str">
        <f t="shared" ca="1" si="382"/>
        <v>671-Jul-19 to 31-Dec-19</v>
      </c>
      <c r="AU250" s="3" t="str">
        <f t="shared" ca="1" si="383"/>
        <v>671-Jan-20 to 30-Jun-20</v>
      </c>
      <c r="AV250" s="3" t="str">
        <f t="shared" ca="1" si="384"/>
        <v>671-Jul-20 to 31-Dec-20</v>
      </c>
      <c r="AW250" s="3" t="str">
        <f t="shared" ca="1" si="385"/>
        <v>671-Jan-21 to 30-Jun-21</v>
      </c>
      <c r="AX250" s="9" t="str">
        <f t="shared" si="386"/>
        <v xml:space="preserve">67 to </v>
      </c>
      <c r="AY250" s="9" t="str">
        <f t="shared" si="387"/>
        <v xml:space="preserve">67 to </v>
      </c>
      <c r="AZ250" s="9"/>
      <c r="BA250" s="9"/>
    </row>
    <row r="251" spans="1:53" s="229" customFormat="1" ht="60" customHeight="1" x14ac:dyDescent="0.25">
      <c r="A251" s="301">
        <v>68</v>
      </c>
      <c r="B251" s="319" t="str">
        <f>IFERROR(IF(INDEX('WPTM - Section F'!B$8:B$89,MATCH('Print View'!$A251,'WPTM - Section F'!$A$8:$A$89,0))&lt;&gt;0,INDEX('WPTM - Section F'!B$8:B$89,MATCH('Print View'!$A251,'WPTM - Section F'!$A$8:$A$89,0)),""),"")</f>
        <v/>
      </c>
      <c r="C251" s="319" t="str">
        <f>IFERROR(IF(INDEX('WPTM - Section F'!C$8:C$89,MATCH('Print View'!$A251,'WPTM - Section F'!$A$8:$A$89,0))&lt;&gt;0,INDEX('WPTM - Section F'!C$8:C$89,MATCH('Print View'!$A251,'WPTM - Section F'!$A$8:$A$89,0)),""),"")</f>
        <v/>
      </c>
      <c r="D251" s="319" t="str">
        <f>IFERROR(IF(INDEX('WPTM - Section F'!D$8:D$89,MATCH('Print View'!$A251,'WPTM - Section F'!$A$8:$A$89,0))&lt;&gt;0,INDEX('WPTM - Section F'!D$8:D$89,MATCH('Print View'!$A251,'WPTM - Section F'!$A$8:$A$89,0)),""),"")</f>
        <v/>
      </c>
      <c r="E251" s="319" t="str">
        <f>IFERROR(IF(INDEX('WPTM - Section F'!E$8:E$89,MATCH('Print View'!$A251,'WPTM - Section F'!$A$8:$A$89,0))&lt;&gt;0,INDEX('WPTM - Section F'!E$8:E$89,MATCH('Print View'!$A251,'WPTM - Section F'!$A$8:$A$89,0)),""),"")</f>
        <v/>
      </c>
      <c r="F251" s="319" t="str">
        <f>IFERROR(IF(INDEX('WPTM - Section F'!N$8:N$89,MATCH('Print View'!$A251,'WPTM - Section F'!$A$8:$A$89,0))&lt;&gt;0,INDEX('WPTM - Section F'!N$8:N$89,MATCH('Print View'!$A251,'WPTM - Section F'!$A$8:$A$89,0)),""),"")</f>
        <v/>
      </c>
      <c r="G251" s="595" t="str">
        <f ca="1">IFERROR(IF(INDEX('WPTM - Section F'!D$93:D$574,MATCH('Print View'!$AR251,'WPTM - Section F'!L$93:L$574,0))&lt;&gt;0,INDEX('WPTM - Section F'!D$93:D$574,MATCH('Print View'!$AR251,'WPTM - Section F'!L$93:L$574,0)),""),"")</f>
        <v/>
      </c>
      <c r="H251" s="596"/>
      <c r="I251" s="595" t="str">
        <f ca="1">IFERROR(IF(INDEX('WPTM - Section F'!E$93:E$574,MATCH('Print View'!$AR251,'WPTM - Section F'!L$93:L$574,0))&lt;&gt;0,INDEX('WPTM - Section F'!E$93:E$574,MATCH('Print View'!$AR251,'WPTM - Section F'!L$93:L$574,0)),""),"")</f>
        <v/>
      </c>
      <c r="J251" s="596"/>
      <c r="K251" s="595" t="str">
        <f ca="1">IFERROR(IF(INDEX('WPTM - Section F'!D$93:D$574,MATCH('Print View'!$AS251,'WPTM - Section F'!L$93:L$574,0))&lt;&gt;0,INDEX('WPTM - Section F'!D$93:D$574,MATCH('Print View'!$AS251,'WPTM - Section F'!L$93:L$574,0)),""),"")</f>
        <v/>
      </c>
      <c r="L251" s="596"/>
      <c r="M251" s="595" t="str">
        <f ca="1">IFERROR(IF(INDEX('WPTM - Section F'!E$93:E$574,MATCH('Print View'!$AS251,'WPTM - Section F'!L$93:L$574,0))&lt;&gt;0,INDEX('WPTM - Section F'!E$93:E$574,MATCH('Print View'!$AS251,'WPTM - Section F'!L$93:L$574,0)),""),"")</f>
        <v/>
      </c>
      <c r="N251" s="596"/>
      <c r="O251" s="595" t="str">
        <f ca="1">IFERROR(IF(INDEX('WPTM - Section F'!D$93:D$574,MATCH('Print View'!$AT251,'WPTM - Section F'!L$93:L$574,0))&lt;&gt;0,INDEX('WPTM - Section F'!D$93:D$574,MATCH('Print View'!$AT251,'WPTM - Section F'!L$93:L$574,0)),""),"")</f>
        <v/>
      </c>
      <c r="P251" s="596"/>
      <c r="Q251" s="595" t="str">
        <f ca="1">IFERROR(IF(INDEX('WPTM - Section F'!E$93:E$574,MATCH('Print View'!$AT251,'WPTM - Section F'!L$93:L$574,0))&lt;&gt;0,INDEX('WPTM - Section F'!E$93:E$574,MATCH('Print View'!$AT251,'WPTM - Section F'!L$93:L$574,0)),""),"")</f>
        <v/>
      </c>
      <c r="R251" s="596"/>
      <c r="S251" s="595" t="str">
        <f ca="1">IFERROR(IF(INDEX('WPTM - Section F'!D$93:D$574,MATCH('Print View'!$AU251,'WPTM - Section F'!L$93:L$574,0))&lt;&gt;0,INDEX('WPTM - Section F'!D$93:D$574,MATCH('Print View'!$AU251,'WPTM - Section F'!L$93:L$574,0)),""),"")</f>
        <v/>
      </c>
      <c r="T251" s="596"/>
      <c r="U251" s="595" t="str">
        <f ca="1">IFERROR(IF(INDEX('WPTM - Section F'!E$93:E$574,MATCH('Print View'!$AU251,'WPTM - Section F'!L$93:L$574,0))&lt;&gt;0,INDEX('WPTM - Section F'!E$93:E$574,MATCH('Print View'!$AU251,'WPTM - Section F'!L$93:L$574,0)),""),"")</f>
        <v/>
      </c>
      <c r="V251" s="596"/>
      <c r="W251" s="595" t="str">
        <f ca="1">IFERROR(IF(INDEX('WPTM - Section F'!D$93:D$574,MATCH('Print View'!$AV251,'WPTM - Section F'!L$93:L$574,0))&lt;&gt;0,INDEX('WPTM - Section F'!D$93:D$574,MATCH('Print View'!$AV251,'WPTM - Section F'!L$93:L$574,0)),""),"")</f>
        <v/>
      </c>
      <c r="X251" s="596"/>
      <c r="Y251" s="595" t="str">
        <f ca="1">IFERROR(IF(INDEX('WPTM - Section F'!E$93:E$574,MATCH('Print View'!$AV251,'WPTM - Section F'!L$93:L$574,0))&lt;&gt;0,INDEX('WPTM - Section F'!E$93:E$574,MATCH('Print View'!$AV251,'WPTM - Section F'!L$93:L$574,0)),""),"")</f>
        <v/>
      </c>
      <c r="Z251" s="596"/>
      <c r="AA251" s="595" t="str">
        <f ca="1">IFERROR(IF(INDEX('WPTM - Section F'!D$93:D$574,MATCH('Print View'!$AW251,'WPTM - Section F'!L$93:L$574,0))&lt;&gt;0,INDEX('WPTM - Section F'!D$93:D$574,MATCH('Print View'!$AW251,'WPTM - Section F'!L$93:L$574,0)),""),"")</f>
        <v/>
      </c>
      <c r="AB251" s="596"/>
      <c r="AC251" s="595" t="str">
        <f ca="1">IFERROR(IF(INDEX('WPTM - Section F'!E$93:E$574,MATCH('Print View'!$AW251,'WPTM - Section F'!L$93:L$574,0))&lt;&gt;0,INDEX('WPTM - Section F'!E$93:E$574,MATCH('Print View'!$AW251,'WPTM - Section F'!L$93:L$574,0)),""),"")</f>
        <v/>
      </c>
      <c r="AD251" s="596"/>
      <c r="AE251" s="595" t="str">
        <f ca="1">IFERROR(IF(INDEX('WPTM - Section F'!D$93:D$574,MATCH('Print View'!$AX251,'WPTM - Section F'!L$93:L$574,0))&lt;&gt;0,INDEX('WPTM - Section F'!D$93:D$574,MATCH('Print View'!$AX251,'WPTM - Section F'!L$93:L$574,0)),""),"")</f>
        <v/>
      </c>
      <c r="AF251" s="596"/>
      <c r="AG251" s="595" t="str">
        <f ca="1">IFERROR(IF(INDEX('WPTM - Section F'!E$93:E$574,MATCH('Print View'!$AX251,'WPTM - Section F'!L$93:L$574,0))&lt;&gt;0,INDEX('WPTM - Section F'!E$93:E$574,MATCH('Print View'!$AX251,'WPTM - Section F'!L$93:L$574,0)),""),"")</f>
        <v/>
      </c>
      <c r="AH251" s="596"/>
      <c r="AI251" s="595" t="str">
        <f ca="1">IFERROR(IF(INDEX('WPTM - Section F'!D$93:D$574,MATCH('Print View'!$AY251,'WPTM - Section F'!L$93:L$574,0))&lt;&gt;0,INDEX('WPTM - Section F'!D$93:D$574,MATCH('Print View'!$AY251,'WPTM - Section F'!L$93:L$574,0)),""),"")</f>
        <v/>
      </c>
      <c r="AJ251" s="596"/>
      <c r="AK251" s="595" t="str">
        <f ca="1">IFERROR(IF(INDEX('WPTM - Section F'!E$93:E$574,MATCH('Print View'!$AY251,'WPTM - Section F'!L$93:L$574,0))&lt;&gt;0,INDEX('WPTM - Section F'!E$93:E$574,MATCH('Print View'!$AY251,'WPTM - Section F'!L$93:L$574,0)),""),"")</f>
        <v/>
      </c>
      <c r="AL251" s="596"/>
      <c r="AM251" s="320" t="str">
        <f>IFERROR(IF(INDEX('WPTM - Section F'!O$8:O$89,MATCH('Print View'!$A251,'WPTM - Section F'!D$8:D$89,0))&lt;&gt;0,INDEX('WPTM - Section F'!O$8:O$89,MATCH('Print View'!$A251,'WPTM - Section F'!D$8:D$89,0)),""),"")</f>
        <v/>
      </c>
      <c r="AN251" s="224"/>
      <c r="AO251" s="314"/>
      <c r="AP251" s="315"/>
      <c r="AQ251" s="315"/>
      <c r="AR251" s="249" t="str">
        <f t="shared" ca="1" si="380"/>
        <v>68</v>
      </c>
      <c r="AS251" s="3" t="str">
        <f t="shared" ca="1" si="381"/>
        <v>681-Jan-19 to 30-Jun-19</v>
      </c>
      <c r="AT251" s="3" t="str">
        <f t="shared" ca="1" si="382"/>
        <v>681-Jul-19 to 31-Dec-19</v>
      </c>
      <c r="AU251" s="3" t="str">
        <f t="shared" ca="1" si="383"/>
        <v>681-Jan-20 to 30-Jun-20</v>
      </c>
      <c r="AV251" s="3" t="str">
        <f t="shared" ca="1" si="384"/>
        <v>681-Jul-20 to 31-Dec-20</v>
      </c>
      <c r="AW251" s="3" t="str">
        <f t="shared" ca="1" si="385"/>
        <v>681-Jan-21 to 30-Jun-21</v>
      </c>
      <c r="AX251" s="9" t="str">
        <f t="shared" si="386"/>
        <v xml:space="preserve">68 to </v>
      </c>
      <c r="AY251" s="9" t="str">
        <f t="shared" si="387"/>
        <v xml:space="preserve">68 to </v>
      </c>
      <c r="AZ251" s="9"/>
      <c r="BA251" s="9"/>
    </row>
    <row r="252" spans="1:53" s="229" customFormat="1" ht="60" customHeight="1" x14ac:dyDescent="0.25">
      <c r="A252" s="301">
        <v>69</v>
      </c>
      <c r="B252" s="319" t="str">
        <f>IFERROR(IF(INDEX('WPTM - Section F'!B$8:B$89,MATCH('Print View'!$A252,'WPTM - Section F'!$A$8:$A$89,0))&lt;&gt;0,INDEX('WPTM - Section F'!B$8:B$89,MATCH('Print View'!$A252,'WPTM - Section F'!$A$8:$A$89,0)),""),"")</f>
        <v/>
      </c>
      <c r="C252" s="319" t="str">
        <f>IFERROR(IF(INDEX('WPTM - Section F'!C$8:C$89,MATCH('Print View'!$A252,'WPTM - Section F'!$A$8:$A$89,0))&lt;&gt;0,INDEX('WPTM - Section F'!C$8:C$89,MATCH('Print View'!$A252,'WPTM - Section F'!$A$8:$A$89,0)),""),"")</f>
        <v/>
      </c>
      <c r="D252" s="319" t="str">
        <f>IFERROR(IF(INDEX('WPTM - Section F'!D$8:D$89,MATCH('Print View'!$A252,'WPTM - Section F'!$A$8:$A$89,0))&lt;&gt;0,INDEX('WPTM - Section F'!D$8:D$89,MATCH('Print View'!$A252,'WPTM - Section F'!$A$8:$A$89,0)),""),"")</f>
        <v/>
      </c>
      <c r="E252" s="319" t="str">
        <f>IFERROR(IF(INDEX('WPTM - Section F'!E$8:E$89,MATCH('Print View'!$A252,'WPTM - Section F'!$A$8:$A$89,0))&lt;&gt;0,INDEX('WPTM - Section F'!E$8:E$89,MATCH('Print View'!$A252,'WPTM - Section F'!$A$8:$A$89,0)),""),"")</f>
        <v/>
      </c>
      <c r="F252" s="319" t="str">
        <f>IFERROR(IF(INDEX('WPTM - Section F'!N$8:N$89,MATCH('Print View'!$A252,'WPTM - Section F'!$A$8:$A$89,0))&lt;&gt;0,INDEX('WPTM - Section F'!N$8:N$89,MATCH('Print View'!$A252,'WPTM - Section F'!$A$8:$A$89,0)),""),"")</f>
        <v/>
      </c>
      <c r="G252" s="595" t="str">
        <f ca="1">IFERROR(IF(INDEX('WPTM - Section F'!D$93:D$574,MATCH('Print View'!$AR252,'WPTM - Section F'!L$93:L$574,0))&lt;&gt;0,INDEX('WPTM - Section F'!D$93:D$574,MATCH('Print View'!$AR252,'WPTM - Section F'!L$93:L$574,0)),""),"")</f>
        <v/>
      </c>
      <c r="H252" s="596"/>
      <c r="I252" s="595" t="str">
        <f ca="1">IFERROR(IF(INDEX('WPTM - Section F'!E$93:E$574,MATCH('Print View'!$AR252,'WPTM - Section F'!L$93:L$574,0))&lt;&gt;0,INDEX('WPTM - Section F'!E$93:E$574,MATCH('Print View'!$AR252,'WPTM - Section F'!L$93:L$574,0)),""),"")</f>
        <v/>
      </c>
      <c r="J252" s="596"/>
      <c r="K252" s="595" t="str">
        <f ca="1">IFERROR(IF(INDEX('WPTM - Section F'!D$93:D$574,MATCH('Print View'!$AS252,'WPTM - Section F'!L$93:L$574,0))&lt;&gt;0,INDEX('WPTM - Section F'!D$93:D$574,MATCH('Print View'!$AS252,'WPTM - Section F'!L$93:L$574,0)),""),"")</f>
        <v/>
      </c>
      <c r="L252" s="596"/>
      <c r="M252" s="595" t="str">
        <f ca="1">IFERROR(IF(INDEX('WPTM - Section F'!E$93:E$574,MATCH('Print View'!$AS252,'WPTM - Section F'!L$93:L$574,0))&lt;&gt;0,INDEX('WPTM - Section F'!E$93:E$574,MATCH('Print View'!$AS252,'WPTM - Section F'!L$93:L$574,0)),""),"")</f>
        <v/>
      </c>
      <c r="N252" s="596"/>
      <c r="O252" s="595" t="str">
        <f ca="1">IFERROR(IF(INDEX('WPTM - Section F'!D$93:D$574,MATCH('Print View'!$AT252,'WPTM - Section F'!L$93:L$574,0))&lt;&gt;0,INDEX('WPTM - Section F'!D$93:D$574,MATCH('Print View'!$AT252,'WPTM - Section F'!L$93:L$574,0)),""),"")</f>
        <v/>
      </c>
      <c r="P252" s="596"/>
      <c r="Q252" s="595" t="str">
        <f ca="1">IFERROR(IF(INDEX('WPTM - Section F'!E$93:E$574,MATCH('Print View'!$AT252,'WPTM - Section F'!L$93:L$574,0))&lt;&gt;0,INDEX('WPTM - Section F'!E$93:E$574,MATCH('Print View'!$AT252,'WPTM - Section F'!L$93:L$574,0)),""),"")</f>
        <v/>
      </c>
      <c r="R252" s="596"/>
      <c r="S252" s="595" t="str">
        <f ca="1">IFERROR(IF(INDEX('WPTM - Section F'!D$93:D$574,MATCH('Print View'!$AU252,'WPTM - Section F'!L$93:L$574,0))&lt;&gt;0,INDEX('WPTM - Section F'!D$93:D$574,MATCH('Print View'!$AU252,'WPTM - Section F'!L$93:L$574,0)),""),"")</f>
        <v/>
      </c>
      <c r="T252" s="596"/>
      <c r="U252" s="595" t="str">
        <f ca="1">IFERROR(IF(INDEX('WPTM - Section F'!E$93:E$574,MATCH('Print View'!$AU252,'WPTM - Section F'!L$93:L$574,0))&lt;&gt;0,INDEX('WPTM - Section F'!E$93:E$574,MATCH('Print View'!$AU252,'WPTM - Section F'!L$93:L$574,0)),""),"")</f>
        <v/>
      </c>
      <c r="V252" s="596"/>
      <c r="W252" s="595" t="str">
        <f ca="1">IFERROR(IF(INDEX('WPTM - Section F'!D$93:D$574,MATCH('Print View'!$AV252,'WPTM - Section F'!L$93:L$574,0))&lt;&gt;0,INDEX('WPTM - Section F'!D$93:D$574,MATCH('Print View'!$AV252,'WPTM - Section F'!L$93:L$574,0)),""),"")</f>
        <v/>
      </c>
      <c r="X252" s="596"/>
      <c r="Y252" s="595" t="str">
        <f ca="1">IFERROR(IF(INDEX('WPTM - Section F'!E$93:E$574,MATCH('Print View'!$AV252,'WPTM - Section F'!L$93:L$574,0))&lt;&gt;0,INDEX('WPTM - Section F'!E$93:E$574,MATCH('Print View'!$AV252,'WPTM - Section F'!L$93:L$574,0)),""),"")</f>
        <v/>
      </c>
      <c r="Z252" s="596"/>
      <c r="AA252" s="595" t="str">
        <f ca="1">IFERROR(IF(INDEX('WPTM - Section F'!D$93:D$574,MATCH('Print View'!$AW252,'WPTM - Section F'!L$93:L$574,0))&lt;&gt;0,INDEX('WPTM - Section F'!D$93:D$574,MATCH('Print View'!$AW252,'WPTM - Section F'!L$93:L$574,0)),""),"")</f>
        <v/>
      </c>
      <c r="AB252" s="596"/>
      <c r="AC252" s="595" t="str">
        <f ca="1">IFERROR(IF(INDEX('WPTM - Section F'!E$93:E$574,MATCH('Print View'!$AW252,'WPTM - Section F'!L$93:L$574,0))&lt;&gt;0,INDEX('WPTM - Section F'!E$93:E$574,MATCH('Print View'!$AW252,'WPTM - Section F'!L$93:L$574,0)),""),"")</f>
        <v/>
      </c>
      <c r="AD252" s="596"/>
      <c r="AE252" s="595" t="str">
        <f ca="1">IFERROR(IF(INDEX('WPTM - Section F'!D$93:D$574,MATCH('Print View'!$AX252,'WPTM - Section F'!L$93:L$574,0))&lt;&gt;0,INDEX('WPTM - Section F'!D$93:D$574,MATCH('Print View'!$AX252,'WPTM - Section F'!L$93:L$574,0)),""),"")</f>
        <v/>
      </c>
      <c r="AF252" s="596"/>
      <c r="AG252" s="595" t="str">
        <f ca="1">IFERROR(IF(INDEX('WPTM - Section F'!E$93:E$574,MATCH('Print View'!$AX252,'WPTM - Section F'!L$93:L$574,0))&lt;&gt;0,INDEX('WPTM - Section F'!E$93:E$574,MATCH('Print View'!$AX252,'WPTM - Section F'!L$93:L$574,0)),""),"")</f>
        <v/>
      </c>
      <c r="AH252" s="596"/>
      <c r="AI252" s="595" t="str">
        <f ca="1">IFERROR(IF(INDEX('WPTM - Section F'!D$93:D$574,MATCH('Print View'!$AY252,'WPTM - Section F'!L$93:L$574,0))&lt;&gt;0,INDEX('WPTM - Section F'!D$93:D$574,MATCH('Print View'!$AY252,'WPTM - Section F'!L$93:L$574,0)),""),"")</f>
        <v/>
      </c>
      <c r="AJ252" s="596"/>
      <c r="AK252" s="595" t="str">
        <f ca="1">IFERROR(IF(INDEX('WPTM - Section F'!E$93:E$574,MATCH('Print View'!$AY252,'WPTM - Section F'!L$93:L$574,0))&lt;&gt;0,INDEX('WPTM - Section F'!E$93:E$574,MATCH('Print View'!$AY252,'WPTM - Section F'!L$93:L$574,0)),""),"")</f>
        <v/>
      </c>
      <c r="AL252" s="596"/>
      <c r="AM252" s="320" t="str">
        <f>IFERROR(IF(INDEX('WPTM - Section F'!O$8:O$89,MATCH('Print View'!$A252,'WPTM - Section F'!D$8:D$89,0))&lt;&gt;0,INDEX('WPTM - Section F'!O$8:O$89,MATCH('Print View'!$A252,'WPTM - Section F'!D$8:D$89,0)),""),"")</f>
        <v/>
      </c>
      <c r="AN252" s="224"/>
      <c r="AO252" s="314"/>
      <c r="AP252" s="315"/>
      <c r="AQ252" s="315"/>
      <c r="AR252" s="249" t="str">
        <f t="shared" ca="1" si="380"/>
        <v>69</v>
      </c>
      <c r="AS252" s="3" t="str">
        <f t="shared" ca="1" si="381"/>
        <v>691-Jan-19 to 30-Jun-19</v>
      </c>
      <c r="AT252" s="3" t="str">
        <f t="shared" ca="1" si="382"/>
        <v>691-Jul-19 to 31-Dec-19</v>
      </c>
      <c r="AU252" s="3" t="str">
        <f t="shared" ca="1" si="383"/>
        <v>691-Jan-20 to 30-Jun-20</v>
      </c>
      <c r="AV252" s="3" t="str">
        <f t="shared" ca="1" si="384"/>
        <v>691-Jul-20 to 31-Dec-20</v>
      </c>
      <c r="AW252" s="3" t="str">
        <f t="shared" ca="1" si="385"/>
        <v>691-Jan-21 to 30-Jun-21</v>
      </c>
      <c r="AX252" s="9" t="str">
        <f t="shared" si="386"/>
        <v xml:space="preserve">69 to </v>
      </c>
      <c r="AY252" s="9" t="str">
        <f t="shared" si="387"/>
        <v xml:space="preserve">69 to </v>
      </c>
      <c r="AZ252" s="9"/>
      <c r="BA252" s="9"/>
    </row>
    <row r="253" spans="1:53" s="229" customFormat="1" ht="60" customHeight="1" x14ac:dyDescent="0.25">
      <c r="A253" s="301">
        <v>70</v>
      </c>
      <c r="B253" s="319" t="str">
        <f>IFERROR(IF(INDEX('WPTM - Section F'!B$8:B$89,MATCH('Print View'!$A253,'WPTM - Section F'!$A$8:$A$89,0))&lt;&gt;0,INDEX('WPTM - Section F'!B$8:B$89,MATCH('Print View'!$A253,'WPTM - Section F'!$A$8:$A$89,0)),""),"")</f>
        <v/>
      </c>
      <c r="C253" s="319" t="str">
        <f>IFERROR(IF(INDEX('WPTM - Section F'!C$8:C$89,MATCH('Print View'!$A253,'WPTM - Section F'!$A$8:$A$89,0))&lt;&gt;0,INDEX('WPTM - Section F'!C$8:C$89,MATCH('Print View'!$A253,'WPTM - Section F'!$A$8:$A$89,0)),""),"")</f>
        <v/>
      </c>
      <c r="D253" s="319" t="str">
        <f>IFERROR(IF(INDEX('WPTM - Section F'!D$8:D$89,MATCH('Print View'!$A253,'WPTM - Section F'!$A$8:$A$89,0))&lt;&gt;0,INDEX('WPTM - Section F'!D$8:D$89,MATCH('Print View'!$A253,'WPTM - Section F'!$A$8:$A$89,0)),""),"")</f>
        <v/>
      </c>
      <c r="E253" s="319" t="str">
        <f>IFERROR(IF(INDEX('WPTM - Section F'!E$8:E$89,MATCH('Print View'!$A253,'WPTM - Section F'!$A$8:$A$89,0))&lt;&gt;0,INDEX('WPTM - Section F'!E$8:E$89,MATCH('Print View'!$A253,'WPTM - Section F'!$A$8:$A$89,0)),""),"")</f>
        <v/>
      </c>
      <c r="F253" s="319" t="str">
        <f>IFERROR(IF(INDEX('WPTM - Section F'!N$8:N$89,MATCH('Print View'!$A253,'WPTM - Section F'!$A$8:$A$89,0))&lt;&gt;0,INDEX('WPTM - Section F'!N$8:N$89,MATCH('Print View'!$A253,'WPTM - Section F'!$A$8:$A$89,0)),""),"")</f>
        <v/>
      </c>
      <c r="G253" s="595" t="str">
        <f ca="1">IFERROR(IF(INDEX('WPTM - Section F'!D$93:D$574,MATCH('Print View'!$AR253,'WPTM - Section F'!L$93:L$574,0))&lt;&gt;0,INDEX('WPTM - Section F'!D$93:D$574,MATCH('Print View'!$AR253,'WPTM - Section F'!L$93:L$574,0)),""),"")</f>
        <v/>
      </c>
      <c r="H253" s="596"/>
      <c r="I253" s="595" t="str">
        <f ca="1">IFERROR(IF(INDEX('WPTM - Section F'!E$93:E$574,MATCH('Print View'!$AR253,'WPTM - Section F'!L$93:L$574,0))&lt;&gt;0,INDEX('WPTM - Section F'!E$93:E$574,MATCH('Print View'!$AR253,'WPTM - Section F'!L$93:L$574,0)),""),"")</f>
        <v/>
      </c>
      <c r="J253" s="596"/>
      <c r="K253" s="595" t="str">
        <f ca="1">IFERROR(IF(INDEX('WPTM - Section F'!D$93:D$574,MATCH('Print View'!$AS253,'WPTM - Section F'!L$93:L$574,0))&lt;&gt;0,INDEX('WPTM - Section F'!D$93:D$574,MATCH('Print View'!$AS253,'WPTM - Section F'!L$93:L$574,0)),""),"")</f>
        <v/>
      </c>
      <c r="L253" s="596"/>
      <c r="M253" s="595" t="str">
        <f ca="1">IFERROR(IF(INDEX('WPTM - Section F'!E$93:E$574,MATCH('Print View'!$AS253,'WPTM - Section F'!L$93:L$574,0))&lt;&gt;0,INDEX('WPTM - Section F'!E$93:E$574,MATCH('Print View'!$AS253,'WPTM - Section F'!L$93:L$574,0)),""),"")</f>
        <v/>
      </c>
      <c r="N253" s="596"/>
      <c r="O253" s="595" t="str">
        <f ca="1">IFERROR(IF(INDEX('WPTM - Section F'!D$93:D$574,MATCH('Print View'!$AT253,'WPTM - Section F'!L$93:L$574,0))&lt;&gt;0,INDEX('WPTM - Section F'!D$93:D$574,MATCH('Print View'!$AT253,'WPTM - Section F'!L$93:L$574,0)),""),"")</f>
        <v/>
      </c>
      <c r="P253" s="596"/>
      <c r="Q253" s="595" t="str">
        <f ca="1">IFERROR(IF(INDEX('WPTM - Section F'!E$93:E$574,MATCH('Print View'!$AT253,'WPTM - Section F'!L$93:L$574,0))&lt;&gt;0,INDEX('WPTM - Section F'!E$93:E$574,MATCH('Print View'!$AT253,'WPTM - Section F'!L$93:L$574,0)),""),"")</f>
        <v/>
      </c>
      <c r="R253" s="596"/>
      <c r="S253" s="595" t="str">
        <f ca="1">IFERROR(IF(INDEX('WPTM - Section F'!D$93:D$574,MATCH('Print View'!$AU253,'WPTM - Section F'!L$93:L$574,0))&lt;&gt;0,INDEX('WPTM - Section F'!D$93:D$574,MATCH('Print View'!$AU253,'WPTM - Section F'!L$93:L$574,0)),""),"")</f>
        <v/>
      </c>
      <c r="T253" s="596"/>
      <c r="U253" s="595" t="str">
        <f ca="1">IFERROR(IF(INDEX('WPTM - Section F'!E$93:E$574,MATCH('Print View'!$AU253,'WPTM - Section F'!L$93:L$574,0))&lt;&gt;0,INDEX('WPTM - Section F'!E$93:E$574,MATCH('Print View'!$AU253,'WPTM - Section F'!L$93:L$574,0)),""),"")</f>
        <v/>
      </c>
      <c r="V253" s="596"/>
      <c r="W253" s="595" t="str">
        <f ca="1">IFERROR(IF(INDEX('WPTM - Section F'!D$93:D$574,MATCH('Print View'!$AV253,'WPTM - Section F'!L$93:L$574,0))&lt;&gt;0,INDEX('WPTM - Section F'!D$93:D$574,MATCH('Print View'!$AV253,'WPTM - Section F'!L$93:L$574,0)),""),"")</f>
        <v/>
      </c>
      <c r="X253" s="596"/>
      <c r="Y253" s="595" t="str">
        <f ca="1">IFERROR(IF(INDEX('WPTM - Section F'!E$93:E$574,MATCH('Print View'!$AV253,'WPTM - Section F'!L$93:L$574,0))&lt;&gt;0,INDEX('WPTM - Section F'!E$93:E$574,MATCH('Print View'!$AV253,'WPTM - Section F'!L$93:L$574,0)),""),"")</f>
        <v/>
      </c>
      <c r="Z253" s="596"/>
      <c r="AA253" s="595" t="str">
        <f ca="1">IFERROR(IF(INDEX('WPTM - Section F'!D$93:D$574,MATCH('Print View'!$AW253,'WPTM - Section F'!L$93:L$574,0))&lt;&gt;0,INDEX('WPTM - Section F'!D$93:D$574,MATCH('Print View'!$AW253,'WPTM - Section F'!L$93:L$574,0)),""),"")</f>
        <v/>
      </c>
      <c r="AB253" s="596"/>
      <c r="AC253" s="595" t="str">
        <f ca="1">IFERROR(IF(INDEX('WPTM - Section F'!E$93:E$574,MATCH('Print View'!$AW253,'WPTM - Section F'!L$93:L$574,0))&lt;&gt;0,INDEX('WPTM - Section F'!E$93:E$574,MATCH('Print View'!$AW253,'WPTM - Section F'!L$93:L$574,0)),""),"")</f>
        <v/>
      </c>
      <c r="AD253" s="596"/>
      <c r="AE253" s="595" t="str">
        <f ca="1">IFERROR(IF(INDEX('WPTM - Section F'!D$93:D$574,MATCH('Print View'!$AX253,'WPTM - Section F'!L$93:L$574,0))&lt;&gt;0,INDEX('WPTM - Section F'!D$93:D$574,MATCH('Print View'!$AX253,'WPTM - Section F'!L$93:L$574,0)),""),"")</f>
        <v/>
      </c>
      <c r="AF253" s="596"/>
      <c r="AG253" s="595" t="str">
        <f ca="1">IFERROR(IF(INDEX('WPTM - Section F'!E$93:E$574,MATCH('Print View'!$AX253,'WPTM - Section F'!L$93:L$574,0))&lt;&gt;0,INDEX('WPTM - Section F'!E$93:E$574,MATCH('Print View'!$AX253,'WPTM - Section F'!L$93:L$574,0)),""),"")</f>
        <v/>
      </c>
      <c r="AH253" s="596"/>
      <c r="AI253" s="595" t="str">
        <f ca="1">IFERROR(IF(INDEX('WPTM - Section F'!D$93:D$574,MATCH('Print View'!$AY253,'WPTM - Section F'!L$93:L$574,0))&lt;&gt;0,INDEX('WPTM - Section F'!D$93:D$574,MATCH('Print View'!$AY253,'WPTM - Section F'!L$93:L$574,0)),""),"")</f>
        <v/>
      </c>
      <c r="AJ253" s="596"/>
      <c r="AK253" s="595" t="str">
        <f ca="1">IFERROR(IF(INDEX('WPTM - Section F'!E$93:E$574,MATCH('Print View'!$AY253,'WPTM - Section F'!L$93:L$574,0))&lt;&gt;0,INDEX('WPTM - Section F'!E$93:E$574,MATCH('Print View'!$AY253,'WPTM - Section F'!L$93:L$574,0)),""),"")</f>
        <v/>
      </c>
      <c r="AL253" s="596"/>
      <c r="AM253" s="320" t="str">
        <f>IFERROR(IF(INDEX('WPTM - Section F'!O$8:O$89,MATCH('Print View'!$A253,'WPTM - Section F'!D$8:D$89,0))&lt;&gt;0,INDEX('WPTM - Section F'!O$8:O$89,MATCH('Print View'!$A253,'WPTM - Section F'!D$8:D$89,0)),""),"")</f>
        <v/>
      </c>
      <c r="AN253" s="224"/>
      <c r="AO253" s="314"/>
      <c r="AP253" s="315"/>
      <c r="AQ253" s="315"/>
      <c r="AR253" s="249" t="str">
        <f t="shared" ca="1" si="380"/>
        <v>70</v>
      </c>
      <c r="AS253" s="3" t="str">
        <f t="shared" ca="1" si="381"/>
        <v>701-Jan-19 to 30-Jun-19</v>
      </c>
      <c r="AT253" s="3" t="str">
        <f t="shared" ca="1" si="382"/>
        <v>701-Jul-19 to 31-Dec-19</v>
      </c>
      <c r="AU253" s="3" t="str">
        <f t="shared" ca="1" si="383"/>
        <v>701-Jan-20 to 30-Jun-20</v>
      </c>
      <c r="AV253" s="3" t="str">
        <f t="shared" ca="1" si="384"/>
        <v>701-Jul-20 to 31-Dec-20</v>
      </c>
      <c r="AW253" s="3" t="str">
        <f t="shared" ca="1" si="385"/>
        <v>701-Jan-21 to 30-Jun-21</v>
      </c>
      <c r="AX253" s="9" t="str">
        <f t="shared" si="386"/>
        <v xml:space="preserve">70 to </v>
      </c>
      <c r="AY253" s="9" t="str">
        <f t="shared" si="387"/>
        <v xml:space="preserve">70 to </v>
      </c>
      <c r="AZ253" s="9"/>
      <c r="BA253" s="9"/>
    </row>
    <row r="254" spans="1:53" s="229" customFormat="1" ht="60" customHeight="1" x14ac:dyDescent="0.25">
      <c r="A254" s="301">
        <v>71</v>
      </c>
      <c r="B254" s="319" t="str">
        <f>IFERROR(IF(INDEX('WPTM - Section F'!B$8:B$89,MATCH('Print View'!$A254,'WPTM - Section F'!$A$8:$A$89,0))&lt;&gt;0,INDEX('WPTM - Section F'!B$8:B$89,MATCH('Print View'!$A254,'WPTM - Section F'!$A$8:$A$89,0)),""),"")</f>
        <v/>
      </c>
      <c r="C254" s="319" t="str">
        <f>IFERROR(IF(INDEX('WPTM - Section F'!C$8:C$89,MATCH('Print View'!$A254,'WPTM - Section F'!$A$8:$A$89,0))&lt;&gt;0,INDEX('WPTM - Section F'!C$8:C$89,MATCH('Print View'!$A254,'WPTM - Section F'!$A$8:$A$89,0)),""),"")</f>
        <v/>
      </c>
      <c r="D254" s="319" t="str">
        <f>IFERROR(IF(INDEX('WPTM - Section F'!D$8:D$89,MATCH('Print View'!$A254,'WPTM - Section F'!$A$8:$A$89,0))&lt;&gt;0,INDEX('WPTM - Section F'!D$8:D$89,MATCH('Print View'!$A254,'WPTM - Section F'!$A$8:$A$89,0)),""),"")</f>
        <v/>
      </c>
      <c r="E254" s="319" t="str">
        <f>IFERROR(IF(INDEX('WPTM - Section F'!E$8:E$89,MATCH('Print View'!$A254,'WPTM - Section F'!$A$8:$A$89,0))&lt;&gt;0,INDEX('WPTM - Section F'!E$8:E$89,MATCH('Print View'!$A254,'WPTM - Section F'!$A$8:$A$89,0)),""),"")</f>
        <v/>
      </c>
      <c r="F254" s="319" t="str">
        <f>IFERROR(IF(INDEX('WPTM - Section F'!N$8:N$89,MATCH('Print View'!$A254,'WPTM - Section F'!$A$8:$A$89,0))&lt;&gt;0,INDEX('WPTM - Section F'!N$8:N$89,MATCH('Print View'!$A254,'WPTM - Section F'!$A$8:$A$89,0)),""),"")</f>
        <v/>
      </c>
      <c r="G254" s="595" t="str">
        <f ca="1">IFERROR(IF(INDEX('WPTM - Section F'!D$93:D$574,MATCH('Print View'!$AR254,'WPTM - Section F'!L$93:L$574,0))&lt;&gt;0,INDEX('WPTM - Section F'!D$93:D$574,MATCH('Print View'!$AR254,'WPTM - Section F'!L$93:L$574,0)),""),"")</f>
        <v/>
      </c>
      <c r="H254" s="596"/>
      <c r="I254" s="595" t="str">
        <f ca="1">IFERROR(IF(INDEX('WPTM - Section F'!E$93:E$574,MATCH('Print View'!$AR254,'WPTM - Section F'!L$93:L$574,0))&lt;&gt;0,INDEX('WPTM - Section F'!E$93:E$574,MATCH('Print View'!$AR254,'WPTM - Section F'!L$93:L$574,0)),""),"")</f>
        <v/>
      </c>
      <c r="J254" s="596"/>
      <c r="K254" s="595" t="str">
        <f ca="1">IFERROR(IF(INDEX('WPTM - Section F'!D$93:D$574,MATCH('Print View'!$AS254,'WPTM - Section F'!L$93:L$574,0))&lt;&gt;0,INDEX('WPTM - Section F'!D$93:D$574,MATCH('Print View'!$AS254,'WPTM - Section F'!L$93:L$574,0)),""),"")</f>
        <v/>
      </c>
      <c r="L254" s="596"/>
      <c r="M254" s="595" t="str">
        <f ca="1">IFERROR(IF(INDEX('WPTM - Section F'!E$93:E$574,MATCH('Print View'!$AS254,'WPTM - Section F'!L$93:L$574,0))&lt;&gt;0,INDEX('WPTM - Section F'!E$93:E$574,MATCH('Print View'!$AS254,'WPTM - Section F'!L$93:L$574,0)),""),"")</f>
        <v/>
      </c>
      <c r="N254" s="596"/>
      <c r="O254" s="595" t="str">
        <f ca="1">IFERROR(IF(INDEX('WPTM - Section F'!D$93:D$574,MATCH('Print View'!$AT254,'WPTM - Section F'!L$93:L$574,0))&lt;&gt;0,INDEX('WPTM - Section F'!D$93:D$574,MATCH('Print View'!$AT254,'WPTM - Section F'!L$93:L$574,0)),""),"")</f>
        <v/>
      </c>
      <c r="P254" s="596"/>
      <c r="Q254" s="595" t="str">
        <f ca="1">IFERROR(IF(INDEX('WPTM - Section F'!E$93:E$574,MATCH('Print View'!$AT254,'WPTM - Section F'!L$93:L$574,0))&lt;&gt;0,INDEX('WPTM - Section F'!E$93:E$574,MATCH('Print View'!$AT254,'WPTM - Section F'!L$93:L$574,0)),""),"")</f>
        <v/>
      </c>
      <c r="R254" s="596"/>
      <c r="S254" s="595" t="str">
        <f ca="1">IFERROR(IF(INDEX('WPTM - Section F'!D$93:D$574,MATCH('Print View'!$AU254,'WPTM - Section F'!L$93:L$574,0))&lt;&gt;0,INDEX('WPTM - Section F'!D$93:D$574,MATCH('Print View'!$AU254,'WPTM - Section F'!L$93:L$574,0)),""),"")</f>
        <v/>
      </c>
      <c r="T254" s="596"/>
      <c r="U254" s="595" t="str">
        <f ca="1">IFERROR(IF(INDEX('WPTM - Section F'!E$93:E$574,MATCH('Print View'!$AU254,'WPTM - Section F'!L$93:L$574,0))&lt;&gt;0,INDEX('WPTM - Section F'!E$93:E$574,MATCH('Print View'!$AU254,'WPTM - Section F'!L$93:L$574,0)),""),"")</f>
        <v/>
      </c>
      <c r="V254" s="596"/>
      <c r="W254" s="595" t="str">
        <f ca="1">IFERROR(IF(INDEX('WPTM - Section F'!D$93:D$574,MATCH('Print View'!$AV254,'WPTM - Section F'!L$93:L$574,0))&lt;&gt;0,INDEX('WPTM - Section F'!D$93:D$574,MATCH('Print View'!$AV254,'WPTM - Section F'!L$93:L$574,0)),""),"")</f>
        <v/>
      </c>
      <c r="X254" s="596"/>
      <c r="Y254" s="595" t="str">
        <f ca="1">IFERROR(IF(INDEX('WPTM - Section F'!E$93:E$574,MATCH('Print View'!$AV254,'WPTM - Section F'!L$93:L$574,0))&lt;&gt;0,INDEX('WPTM - Section F'!E$93:E$574,MATCH('Print View'!$AV254,'WPTM - Section F'!L$93:L$574,0)),""),"")</f>
        <v/>
      </c>
      <c r="Z254" s="596"/>
      <c r="AA254" s="595" t="str">
        <f ca="1">IFERROR(IF(INDEX('WPTM - Section F'!D$93:D$574,MATCH('Print View'!$AW254,'WPTM - Section F'!L$93:L$574,0))&lt;&gt;0,INDEX('WPTM - Section F'!D$93:D$574,MATCH('Print View'!$AW254,'WPTM - Section F'!L$93:L$574,0)),""),"")</f>
        <v/>
      </c>
      <c r="AB254" s="596"/>
      <c r="AC254" s="595" t="str">
        <f ca="1">IFERROR(IF(INDEX('WPTM - Section F'!E$93:E$574,MATCH('Print View'!$AW254,'WPTM - Section F'!L$93:L$574,0))&lt;&gt;0,INDEX('WPTM - Section F'!E$93:E$574,MATCH('Print View'!$AW254,'WPTM - Section F'!L$93:L$574,0)),""),"")</f>
        <v/>
      </c>
      <c r="AD254" s="596"/>
      <c r="AE254" s="595" t="str">
        <f ca="1">IFERROR(IF(INDEX('WPTM - Section F'!D$93:D$574,MATCH('Print View'!$AX254,'WPTM - Section F'!L$93:L$574,0))&lt;&gt;0,INDEX('WPTM - Section F'!D$93:D$574,MATCH('Print View'!$AX254,'WPTM - Section F'!L$93:L$574,0)),""),"")</f>
        <v/>
      </c>
      <c r="AF254" s="596"/>
      <c r="AG254" s="595" t="str">
        <f ca="1">IFERROR(IF(INDEX('WPTM - Section F'!E$93:E$574,MATCH('Print View'!$AX254,'WPTM - Section F'!L$93:L$574,0))&lt;&gt;0,INDEX('WPTM - Section F'!E$93:E$574,MATCH('Print View'!$AX254,'WPTM - Section F'!L$93:L$574,0)),""),"")</f>
        <v/>
      </c>
      <c r="AH254" s="596"/>
      <c r="AI254" s="595" t="str">
        <f ca="1">IFERROR(IF(INDEX('WPTM - Section F'!D$93:D$574,MATCH('Print View'!$AY254,'WPTM - Section F'!L$93:L$574,0))&lt;&gt;0,INDEX('WPTM - Section F'!D$93:D$574,MATCH('Print View'!$AY254,'WPTM - Section F'!L$93:L$574,0)),""),"")</f>
        <v/>
      </c>
      <c r="AJ254" s="596"/>
      <c r="AK254" s="595" t="str">
        <f ca="1">IFERROR(IF(INDEX('WPTM - Section F'!E$93:E$574,MATCH('Print View'!$AY254,'WPTM - Section F'!L$93:L$574,0))&lt;&gt;0,INDEX('WPTM - Section F'!E$93:E$574,MATCH('Print View'!$AY254,'WPTM - Section F'!L$93:L$574,0)),""),"")</f>
        <v/>
      </c>
      <c r="AL254" s="596"/>
      <c r="AM254" s="320" t="str">
        <f>IFERROR(IF(INDEX('WPTM - Section F'!O$8:O$89,MATCH('Print View'!$A254,'WPTM - Section F'!D$8:D$89,0))&lt;&gt;0,INDEX('WPTM - Section F'!O$8:O$89,MATCH('Print View'!$A254,'WPTM - Section F'!D$8:D$89,0)),""),"")</f>
        <v/>
      </c>
      <c r="AN254" s="224"/>
      <c r="AO254" s="314"/>
      <c r="AP254" s="315"/>
      <c r="AQ254" s="315"/>
      <c r="AR254" s="249" t="str">
        <f t="shared" ca="1" si="380"/>
        <v>71</v>
      </c>
      <c r="AS254" s="3" t="str">
        <f t="shared" ca="1" si="381"/>
        <v>711-Jan-19 to 30-Jun-19</v>
      </c>
      <c r="AT254" s="3" t="str">
        <f t="shared" ca="1" si="382"/>
        <v>711-Jul-19 to 31-Dec-19</v>
      </c>
      <c r="AU254" s="3" t="str">
        <f t="shared" ca="1" si="383"/>
        <v>711-Jan-20 to 30-Jun-20</v>
      </c>
      <c r="AV254" s="3" t="str">
        <f t="shared" ca="1" si="384"/>
        <v>711-Jul-20 to 31-Dec-20</v>
      </c>
      <c r="AW254" s="3" t="str">
        <f t="shared" ca="1" si="385"/>
        <v>711-Jan-21 to 30-Jun-21</v>
      </c>
      <c r="AX254" s="9" t="str">
        <f t="shared" si="386"/>
        <v xml:space="preserve">71 to </v>
      </c>
      <c r="AY254" s="9" t="str">
        <f t="shared" si="387"/>
        <v xml:space="preserve">71 to </v>
      </c>
      <c r="AZ254" s="9"/>
      <c r="BA254" s="9"/>
    </row>
    <row r="255" spans="1:53" s="229" customFormat="1" ht="60" customHeight="1" x14ac:dyDescent="0.25">
      <c r="A255" s="301">
        <v>72</v>
      </c>
      <c r="B255" s="319" t="str">
        <f>IFERROR(IF(INDEX('WPTM - Section F'!B$8:B$89,MATCH('Print View'!$A255,'WPTM - Section F'!$A$8:$A$89,0))&lt;&gt;0,INDEX('WPTM - Section F'!B$8:B$89,MATCH('Print View'!$A255,'WPTM - Section F'!$A$8:$A$89,0)),""),"")</f>
        <v/>
      </c>
      <c r="C255" s="319" t="str">
        <f>IFERROR(IF(INDEX('WPTM - Section F'!C$8:C$89,MATCH('Print View'!$A255,'WPTM - Section F'!$A$8:$A$89,0))&lt;&gt;0,INDEX('WPTM - Section F'!C$8:C$89,MATCH('Print View'!$A255,'WPTM - Section F'!$A$8:$A$89,0)),""),"")</f>
        <v/>
      </c>
      <c r="D255" s="319" t="str">
        <f>IFERROR(IF(INDEX('WPTM - Section F'!D$8:D$89,MATCH('Print View'!$A255,'WPTM - Section F'!$A$8:$A$89,0))&lt;&gt;0,INDEX('WPTM - Section F'!D$8:D$89,MATCH('Print View'!$A255,'WPTM - Section F'!$A$8:$A$89,0)),""),"")</f>
        <v/>
      </c>
      <c r="E255" s="319" t="str">
        <f>IFERROR(IF(INDEX('WPTM - Section F'!E$8:E$89,MATCH('Print View'!$A255,'WPTM - Section F'!$A$8:$A$89,0))&lt;&gt;0,INDEX('WPTM - Section F'!E$8:E$89,MATCH('Print View'!$A255,'WPTM - Section F'!$A$8:$A$89,0)),""),"")</f>
        <v/>
      </c>
      <c r="F255" s="319" t="str">
        <f>IFERROR(IF(INDEX('WPTM - Section F'!N$8:N$89,MATCH('Print View'!$A255,'WPTM - Section F'!$A$8:$A$89,0))&lt;&gt;0,INDEX('WPTM - Section F'!N$8:N$89,MATCH('Print View'!$A255,'WPTM - Section F'!$A$8:$A$89,0)),""),"")</f>
        <v/>
      </c>
      <c r="G255" s="595" t="str">
        <f ca="1">IFERROR(IF(INDEX('WPTM - Section F'!D$93:D$574,MATCH('Print View'!$AR255,'WPTM - Section F'!L$93:L$574,0))&lt;&gt;0,INDEX('WPTM - Section F'!D$93:D$574,MATCH('Print View'!$AR255,'WPTM - Section F'!L$93:L$574,0)),""),"")</f>
        <v/>
      </c>
      <c r="H255" s="596"/>
      <c r="I255" s="595" t="str">
        <f ca="1">IFERROR(IF(INDEX('WPTM - Section F'!E$93:E$574,MATCH('Print View'!$AR255,'WPTM - Section F'!L$93:L$574,0))&lt;&gt;0,INDEX('WPTM - Section F'!E$93:E$574,MATCH('Print View'!$AR255,'WPTM - Section F'!L$93:L$574,0)),""),"")</f>
        <v/>
      </c>
      <c r="J255" s="596"/>
      <c r="K255" s="595" t="str">
        <f ca="1">IFERROR(IF(INDEX('WPTM - Section F'!D$93:D$574,MATCH('Print View'!$AS255,'WPTM - Section F'!L$93:L$574,0))&lt;&gt;0,INDEX('WPTM - Section F'!D$93:D$574,MATCH('Print View'!$AS255,'WPTM - Section F'!L$93:L$574,0)),""),"")</f>
        <v/>
      </c>
      <c r="L255" s="596"/>
      <c r="M255" s="595" t="str">
        <f ca="1">IFERROR(IF(INDEX('WPTM - Section F'!E$93:E$574,MATCH('Print View'!$AS255,'WPTM - Section F'!L$93:L$574,0))&lt;&gt;0,INDEX('WPTM - Section F'!E$93:E$574,MATCH('Print View'!$AS255,'WPTM - Section F'!L$93:L$574,0)),""),"")</f>
        <v/>
      </c>
      <c r="N255" s="596"/>
      <c r="O255" s="595" t="str">
        <f ca="1">IFERROR(IF(INDEX('WPTM - Section F'!D$93:D$574,MATCH('Print View'!$AT255,'WPTM - Section F'!L$93:L$574,0))&lt;&gt;0,INDEX('WPTM - Section F'!D$93:D$574,MATCH('Print View'!$AT255,'WPTM - Section F'!L$93:L$574,0)),""),"")</f>
        <v/>
      </c>
      <c r="P255" s="596"/>
      <c r="Q255" s="595" t="str">
        <f ca="1">IFERROR(IF(INDEX('WPTM - Section F'!E$93:E$574,MATCH('Print View'!$AT255,'WPTM - Section F'!L$93:L$574,0))&lt;&gt;0,INDEX('WPTM - Section F'!E$93:E$574,MATCH('Print View'!$AT255,'WPTM - Section F'!L$93:L$574,0)),""),"")</f>
        <v/>
      </c>
      <c r="R255" s="596"/>
      <c r="S255" s="595" t="str">
        <f ca="1">IFERROR(IF(INDEX('WPTM - Section F'!D$93:D$574,MATCH('Print View'!$AU255,'WPTM - Section F'!L$93:L$574,0))&lt;&gt;0,INDEX('WPTM - Section F'!D$93:D$574,MATCH('Print View'!$AU255,'WPTM - Section F'!L$93:L$574,0)),""),"")</f>
        <v/>
      </c>
      <c r="T255" s="596"/>
      <c r="U255" s="595" t="str">
        <f ca="1">IFERROR(IF(INDEX('WPTM - Section F'!E$93:E$574,MATCH('Print View'!$AU255,'WPTM - Section F'!L$93:L$574,0))&lt;&gt;0,INDEX('WPTM - Section F'!E$93:E$574,MATCH('Print View'!$AU255,'WPTM - Section F'!L$93:L$574,0)),""),"")</f>
        <v/>
      </c>
      <c r="V255" s="596"/>
      <c r="W255" s="595" t="str">
        <f ca="1">IFERROR(IF(INDEX('WPTM - Section F'!D$93:D$574,MATCH('Print View'!$AV255,'WPTM - Section F'!L$93:L$574,0))&lt;&gt;0,INDEX('WPTM - Section F'!D$93:D$574,MATCH('Print View'!$AV255,'WPTM - Section F'!L$93:L$574,0)),""),"")</f>
        <v/>
      </c>
      <c r="X255" s="596"/>
      <c r="Y255" s="595" t="str">
        <f ca="1">IFERROR(IF(INDEX('WPTM - Section F'!E$93:E$574,MATCH('Print View'!$AV255,'WPTM - Section F'!L$93:L$574,0))&lt;&gt;0,INDEX('WPTM - Section F'!E$93:E$574,MATCH('Print View'!$AV255,'WPTM - Section F'!L$93:L$574,0)),""),"")</f>
        <v/>
      </c>
      <c r="Z255" s="596"/>
      <c r="AA255" s="595" t="str">
        <f ca="1">IFERROR(IF(INDEX('WPTM - Section F'!D$93:D$574,MATCH('Print View'!$AW255,'WPTM - Section F'!L$93:L$574,0))&lt;&gt;0,INDEX('WPTM - Section F'!D$93:D$574,MATCH('Print View'!$AW255,'WPTM - Section F'!L$93:L$574,0)),""),"")</f>
        <v/>
      </c>
      <c r="AB255" s="596"/>
      <c r="AC255" s="595" t="str">
        <f ca="1">IFERROR(IF(INDEX('WPTM - Section F'!E$93:E$574,MATCH('Print View'!$AW255,'WPTM - Section F'!L$93:L$574,0))&lt;&gt;0,INDEX('WPTM - Section F'!E$93:E$574,MATCH('Print View'!$AW255,'WPTM - Section F'!L$93:L$574,0)),""),"")</f>
        <v/>
      </c>
      <c r="AD255" s="596"/>
      <c r="AE255" s="595" t="str">
        <f ca="1">IFERROR(IF(INDEX('WPTM - Section F'!D$93:D$574,MATCH('Print View'!$AX255,'WPTM - Section F'!L$93:L$574,0))&lt;&gt;0,INDEX('WPTM - Section F'!D$93:D$574,MATCH('Print View'!$AX255,'WPTM - Section F'!L$93:L$574,0)),""),"")</f>
        <v/>
      </c>
      <c r="AF255" s="596"/>
      <c r="AG255" s="595" t="str">
        <f ca="1">IFERROR(IF(INDEX('WPTM - Section F'!E$93:E$574,MATCH('Print View'!$AX255,'WPTM - Section F'!L$93:L$574,0))&lt;&gt;0,INDEX('WPTM - Section F'!E$93:E$574,MATCH('Print View'!$AX255,'WPTM - Section F'!L$93:L$574,0)),""),"")</f>
        <v/>
      </c>
      <c r="AH255" s="596"/>
      <c r="AI255" s="595" t="str">
        <f ca="1">IFERROR(IF(INDEX('WPTM - Section F'!D$93:D$574,MATCH('Print View'!$AY255,'WPTM - Section F'!L$93:L$574,0))&lt;&gt;0,INDEX('WPTM - Section F'!D$93:D$574,MATCH('Print View'!$AY255,'WPTM - Section F'!L$93:L$574,0)),""),"")</f>
        <v/>
      </c>
      <c r="AJ255" s="596"/>
      <c r="AK255" s="595" t="str">
        <f ca="1">IFERROR(IF(INDEX('WPTM - Section F'!E$93:E$574,MATCH('Print View'!$AY255,'WPTM - Section F'!L$93:L$574,0))&lt;&gt;0,INDEX('WPTM - Section F'!E$93:E$574,MATCH('Print View'!$AY255,'WPTM - Section F'!L$93:L$574,0)),""),"")</f>
        <v/>
      </c>
      <c r="AL255" s="596"/>
      <c r="AM255" s="320" t="str">
        <f>IFERROR(IF(INDEX('WPTM - Section F'!O$8:O$89,MATCH('Print View'!$A255,'WPTM - Section F'!D$8:D$89,0))&lt;&gt;0,INDEX('WPTM - Section F'!O$8:O$89,MATCH('Print View'!$A255,'WPTM - Section F'!D$8:D$89,0)),""),"")</f>
        <v/>
      </c>
      <c r="AN255" s="224"/>
      <c r="AO255" s="314"/>
      <c r="AP255" s="315"/>
      <c r="AQ255" s="315"/>
      <c r="AR255" s="249" t="str">
        <f t="shared" ca="1" si="380"/>
        <v>72</v>
      </c>
      <c r="AS255" s="3" t="str">
        <f t="shared" ca="1" si="381"/>
        <v>721-Jan-19 to 30-Jun-19</v>
      </c>
      <c r="AT255" s="3" t="str">
        <f t="shared" ca="1" si="382"/>
        <v>721-Jul-19 to 31-Dec-19</v>
      </c>
      <c r="AU255" s="3" t="str">
        <f t="shared" ca="1" si="383"/>
        <v>721-Jan-20 to 30-Jun-20</v>
      </c>
      <c r="AV255" s="3" t="str">
        <f t="shared" ca="1" si="384"/>
        <v>721-Jul-20 to 31-Dec-20</v>
      </c>
      <c r="AW255" s="3" t="str">
        <f t="shared" ca="1" si="385"/>
        <v>721-Jan-21 to 30-Jun-21</v>
      </c>
      <c r="AX255" s="9" t="str">
        <f t="shared" si="386"/>
        <v xml:space="preserve">72 to </v>
      </c>
      <c r="AY255" s="9" t="str">
        <f t="shared" si="387"/>
        <v xml:space="preserve">72 to </v>
      </c>
      <c r="AZ255" s="9"/>
      <c r="BA255" s="9"/>
    </row>
    <row r="256" spans="1:53" s="229" customFormat="1" ht="60" customHeight="1" x14ac:dyDescent="0.25">
      <c r="A256" s="301">
        <v>73</v>
      </c>
      <c r="B256" s="319" t="str">
        <f>IFERROR(IF(INDEX('WPTM - Section F'!B$8:B$89,MATCH('Print View'!$A256,'WPTM - Section F'!$A$8:$A$89,0))&lt;&gt;0,INDEX('WPTM - Section F'!B$8:B$89,MATCH('Print View'!$A256,'WPTM - Section F'!$A$8:$A$89,0)),""),"")</f>
        <v/>
      </c>
      <c r="C256" s="319" t="str">
        <f>IFERROR(IF(INDEX('WPTM - Section F'!C$8:C$89,MATCH('Print View'!$A256,'WPTM - Section F'!$A$8:$A$89,0))&lt;&gt;0,INDEX('WPTM - Section F'!C$8:C$89,MATCH('Print View'!$A256,'WPTM - Section F'!$A$8:$A$89,0)),""),"")</f>
        <v/>
      </c>
      <c r="D256" s="319" t="str">
        <f>IFERROR(IF(INDEX('WPTM - Section F'!D$8:D$89,MATCH('Print View'!$A256,'WPTM - Section F'!$A$8:$A$89,0))&lt;&gt;0,INDEX('WPTM - Section F'!D$8:D$89,MATCH('Print View'!$A256,'WPTM - Section F'!$A$8:$A$89,0)),""),"")</f>
        <v/>
      </c>
      <c r="E256" s="319" t="str">
        <f>IFERROR(IF(INDEX('WPTM - Section F'!E$8:E$89,MATCH('Print View'!$A256,'WPTM - Section F'!$A$8:$A$89,0))&lt;&gt;0,INDEX('WPTM - Section F'!E$8:E$89,MATCH('Print View'!$A256,'WPTM - Section F'!$A$8:$A$89,0)),""),"")</f>
        <v/>
      </c>
      <c r="F256" s="319" t="str">
        <f>IFERROR(IF(INDEX('WPTM - Section F'!N$8:N$89,MATCH('Print View'!$A256,'WPTM - Section F'!$A$8:$A$89,0))&lt;&gt;0,INDEX('WPTM - Section F'!N$8:N$89,MATCH('Print View'!$A256,'WPTM - Section F'!$A$8:$A$89,0)),""),"")</f>
        <v/>
      </c>
      <c r="G256" s="595" t="str">
        <f ca="1">IFERROR(IF(INDEX('WPTM - Section F'!D$93:D$574,MATCH('Print View'!$AR256,'WPTM - Section F'!L$93:L$574,0))&lt;&gt;0,INDEX('WPTM - Section F'!D$93:D$574,MATCH('Print View'!$AR256,'WPTM - Section F'!L$93:L$574,0)),""),"")</f>
        <v/>
      </c>
      <c r="H256" s="596"/>
      <c r="I256" s="595" t="str">
        <f ca="1">IFERROR(IF(INDEX('WPTM - Section F'!E$93:E$574,MATCH('Print View'!$AR256,'WPTM - Section F'!L$93:L$574,0))&lt;&gt;0,INDEX('WPTM - Section F'!E$93:E$574,MATCH('Print View'!$AR256,'WPTM - Section F'!L$93:L$574,0)),""),"")</f>
        <v/>
      </c>
      <c r="J256" s="596"/>
      <c r="K256" s="595" t="str">
        <f ca="1">IFERROR(IF(INDEX('WPTM - Section F'!D$93:D$574,MATCH('Print View'!$AS256,'WPTM - Section F'!L$93:L$574,0))&lt;&gt;0,INDEX('WPTM - Section F'!D$93:D$574,MATCH('Print View'!$AS256,'WPTM - Section F'!L$93:L$574,0)),""),"")</f>
        <v/>
      </c>
      <c r="L256" s="596"/>
      <c r="M256" s="595" t="str">
        <f ca="1">IFERROR(IF(INDEX('WPTM - Section F'!E$93:E$574,MATCH('Print View'!$AS256,'WPTM - Section F'!L$93:L$574,0))&lt;&gt;0,INDEX('WPTM - Section F'!E$93:E$574,MATCH('Print View'!$AS256,'WPTM - Section F'!L$93:L$574,0)),""),"")</f>
        <v/>
      </c>
      <c r="N256" s="596"/>
      <c r="O256" s="595" t="str">
        <f ca="1">IFERROR(IF(INDEX('WPTM - Section F'!D$93:D$574,MATCH('Print View'!$AT256,'WPTM - Section F'!L$93:L$574,0))&lt;&gt;0,INDEX('WPTM - Section F'!D$93:D$574,MATCH('Print View'!$AT256,'WPTM - Section F'!L$93:L$574,0)),""),"")</f>
        <v/>
      </c>
      <c r="P256" s="596"/>
      <c r="Q256" s="595" t="str">
        <f ca="1">IFERROR(IF(INDEX('WPTM - Section F'!E$93:E$574,MATCH('Print View'!$AT256,'WPTM - Section F'!L$93:L$574,0))&lt;&gt;0,INDEX('WPTM - Section F'!E$93:E$574,MATCH('Print View'!$AT256,'WPTM - Section F'!L$93:L$574,0)),""),"")</f>
        <v/>
      </c>
      <c r="R256" s="596"/>
      <c r="S256" s="595" t="str">
        <f ca="1">IFERROR(IF(INDEX('WPTM - Section F'!D$93:D$574,MATCH('Print View'!$AU256,'WPTM - Section F'!L$93:L$574,0))&lt;&gt;0,INDEX('WPTM - Section F'!D$93:D$574,MATCH('Print View'!$AU256,'WPTM - Section F'!L$93:L$574,0)),""),"")</f>
        <v/>
      </c>
      <c r="T256" s="596"/>
      <c r="U256" s="595" t="str">
        <f ca="1">IFERROR(IF(INDEX('WPTM - Section F'!E$93:E$574,MATCH('Print View'!$AU256,'WPTM - Section F'!L$93:L$574,0))&lt;&gt;0,INDEX('WPTM - Section F'!E$93:E$574,MATCH('Print View'!$AU256,'WPTM - Section F'!L$93:L$574,0)),""),"")</f>
        <v/>
      </c>
      <c r="V256" s="596"/>
      <c r="W256" s="595" t="str">
        <f ca="1">IFERROR(IF(INDEX('WPTM - Section F'!D$93:D$574,MATCH('Print View'!$AV256,'WPTM - Section F'!L$93:L$574,0))&lt;&gt;0,INDEX('WPTM - Section F'!D$93:D$574,MATCH('Print View'!$AV256,'WPTM - Section F'!L$93:L$574,0)),""),"")</f>
        <v/>
      </c>
      <c r="X256" s="596"/>
      <c r="Y256" s="595" t="str">
        <f ca="1">IFERROR(IF(INDEX('WPTM - Section F'!E$93:E$574,MATCH('Print View'!$AV256,'WPTM - Section F'!L$93:L$574,0))&lt;&gt;0,INDEX('WPTM - Section F'!E$93:E$574,MATCH('Print View'!$AV256,'WPTM - Section F'!L$93:L$574,0)),""),"")</f>
        <v/>
      </c>
      <c r="Z256" s="596"/>
      <c r="AA256" s="595" t="str">
        <f ca="1">IFERROR(IF(INDEX('WPTM - Section F'!D$93:D$574,MATCH('Print View'!$AW256,'WPTM - Section F'!L$93:L$574,0))&lt;&gt;0,INDEX('WPTM - Section F'!D$93:D$574,MATCH('Print View'!$AW256,'WPTM - Section F'!L$93:L$574,0)),""),"")</f>
        <v/>
      </c>
      <c r="AB256" s="596"/>
      <c r="AC256" s="595" t="str">
        <f ca="1">IFERROR(IF(INDEX('WPTM - Section F'!E$93:E$574,MATCH('Print View'!$AW256,'WPTM - Section F'!L$93:L$574,0))&lt;&gt;0,INDEX('WPTM - Section F'!E$93:E$574,MATCH('Print View'!$AW256,'WPTM - Section F'!L$93:L$574,0)),""),"")</f>
        <v/>
      </c>
      <c r="AD256" s="596"/>
      <c r="AE256" s="595" t="str">
        <f ca="1">IFERROR(IF(INDEX('WPTM - Section F'!D$93:D$574,MATCH('Print View'!$AX256,'WPTM - Section F'!L$93:L$574,0))&lt;&gt;0,INDEX('WPTM - Section F'!D$93:D$574,MATCH('Print View'!$AX256,'WPTM - Section F'!L$93:L$574,0)),""),"")</f>
        <v/>
      </c>
      <c r="AF256" s="596"/>
      <c r="AG256" s="595" t="str">
        <f ca="1">IFERROR(IF(INDEX('WPTM - Section F'!E$93:E$574,MATCH('Print View'!$AX256,'WPTM - Section F'!L$93:L$574,0))&lt;&gt;0,INDEX('WPTM - Section F'!E$93:E$574,MATCH('Print View'!$AX256,'WPTM - Section F'!L$93:L$574,0)),""),"")</f>
        <v/>
      </c>
      <c r="AH256" s="596"/>
      <c r="AI256" s="595" t="str">
        <f ca="1">IFERROR(IF(INDEX('WPTM - Section F'!D$93:D$574,MATCH('Print View'!$AY256,'WPTM - Section F'!L$93:L$574,0))&lt;&gt;0,INDEX('WPTM - Section F'!D$93:D$574,MATCH('Print View'!$AY256,'WPTM - Section F'!L$93:L$574,0)),""),"")</f>
        <v/>
      </c>
      <c r="AJ256" s="596"/>
      <c r="AK256" s="595" t="str">
        <f ca="1">IFERROR(IF(INDEX('WPTM - Section F'!E$93:E$574,MATCH('Print View'!$AY256,'WPTM - Section F'!L$93:L$574,0))&lt;&gt;0,INDEX('WPTM - Section F'!E$93:E$574,MATCH('Print View'!$AY256,'WPTM - Section F'!L$93:L$574,0)),""),"")</f>
        <v/>
      </c>
      <c r="AL256" s="596"/>
      <c r="AM256" s="320" t="str">
        <f>IFERROR(IF(INDEX('WPTM - Section F'!O$8:O$89,MATCH('Print View'!$A256,'WPTM - Section F'!D$8:D$89,0))&lt;&gt;0,INDEX('WPTM - Section F'!O$8:O$89,MATCH('Print View'!$A256,'WPTM - Section F'!D$8:D$89,0)),""),"")</f>
        <v/>
      </c>
      <c r="AN256" s="224"/>
      <c r="AO256" s="314"/>
      <c r="AP256" s="315"/>
      <c r="AQ256" s="315"/>
      <c r="AR256" s="249" t="str">
        <f t="shared" ca="1" si="380"/>
        <v>73</v>
      </c>
      <c r="AS256" s="3" t="str">
        <f t="shared" ca="1" si="381"/>
        <v>731-Jan-19 to 30-Jun-19</v>
      </c>
      <c r="AT256" s="3" t="str">
        <f t="shared" ca="1" si="382"/>
        <v>731-Jul-19 to 31-Dec-19</v>
      </c>
      <c r="AU256" s="3" t="str">
        <f t="shared" ca="1" si="383"/>
        <v>731-Jan-20 to 30-Jun-20</v>
      </c>
      <c r="AV256" s="3" t="str">
        <f t="shared" ca="1" si="384"/>
        <v>731-Jul-20 to 31-Dec-20</v>
      </c>
      <c r="AW256" s="3" t="str">
        <f t="shared" ca="1" si="385"/>
        <v>731-Jan-21 to 30-Jun-21</v>
      </c>
      <c r="AX256" s="9" t="str">
        <f t="shared" si="386"/>
        <v xml:space="preserve">73 to </v>
      </c>
      <c r="AY256" s="9" t="str">
        <f t="shared" si="387"/>
        <v xml:space="preserve">73 to </v>
      </c>
      <c r="AZ256" s="9"/>
      <c r="BA256" s="9"/>
    </row>
    <row r="257" spans="1:53" s="229" customFormat="1" ht="60" customHeight="1" x14ac:dyDescent="0.25">
      <c r="A257" s="301">
        <v>74</v>
      </c>
      <c r="B257" s="319" t="str">
        <f>IFERROR(IF(INDEX('WPTM - Section F'!B$8:B$89,MATCH('Print View'!$A257,'WPTM - Section F'!$A$8:$A$89,0))&lt;&gt;0,INDEX('WPTM - Section F'!B$8:B$89,MATCH('Print View'!$A257,'WPTM - Section F'!$A$8:$A$89,0)),""),"")</f>
        <v/>
      </c>
      <c r="C257" s="319" t="str">
        <f>IFERROR(IF(INDEX('WPTM - Section F'!C$8:C$89,MATCH('Print View'!$A257,'WPTM - Section F'!$A$8:$A$89,0))&lt;&gt;0,INDEX('WPTM - Section F'!C$8:C$89,MATCH('Print View'!$A257,'WPTM - Section F'!$A$8:$A$89,0)),""),"")</f>
        <v/>
      </c>
      <c r="D257" s="319" t="str">
        <f>IFERROR(IF(INDEX('WPTM - Section F'!D$8:D$89,MATCH('Print View'!$A257,'WPTM - Section F'!$A$8:$A$89,0))&lt;&gt;0,INDEX('WPTM - Section F'!D$8:D$89,MATCH('Print View'!$A257,'WPTM - Section F'!$A$8:$A$89,0)),""),"")</f>
        <v/>
      </c>
      <c r="E257" s="319" t="str">
        <f>IFERROR(IF(INDEX('WPTM - Section F'!E$8:E$89,MATCH('Print View'!$A257,'WPTM - Section F'!$A$8:$A$89,0))&lt;&gt;0,INDEX('WPTM - Section F'!E$8:E$89,MATCH('Print View'!$A257,'WPTM - Section F'!$A$8:$A$89,0)),""),"")</f>
        <v/>
      </c>
      <c r="F257" s="319" t="str">
        <f>IFERROR(IF(INDEX('WPTM - Section F'!N$8:N$89,MATCH('Print View'!$A257,'WPTM - Section F'!$A$8:$A$89,0))&lt;&gt;0,INDEX('WPTM - Section F'!N$8:N$89,MATCH('Print View'!$A257,'WPTM - Section F'!$A$8:$A$89,0)),""),"")</f>
        <v/>
      </c>
      <c r="G257" s="595" t="str">
        <f ca="1">IFERROR(IF(INDEX('WPTM - Section F'!D$93:D$574,MATCH('Print View'!$AR257,'WPTM - Section F'!L$93:L$574,0))&lt;&gt;0,INDEX('WPTM - Section F'!D$93:D$574,MATCH('Print View'!$AR257,'WPTM - Section F'!L$93:L$574,0)),""),"")</f>
        <v/>
      </c>
      <c r="H257" s="596"/>
      <c r="I257" s="595" t="str">
        <f ca="1">IFERROR(IF(INDEX('WPTM - Section F'!E$93:E$574,MATCH('Print View'!$AR257,'WPTM - Section F'!L$93:L$574,0))&lt;&gt;0,INDEX('WPTM - Section F'!E$93:E$574,MATCH('Print View'!$AR257,'WPTM - Section F'!L$93:L$574,0)),""),"")</f>
        <v/>
      </c>
      <c r="J257" s="596"/>
      <c r="K257" s="595" t="str">
        <f ca="1">IFERROR(IF(INDEX('WPTM - Section F'!D$93:D$574,MATCH('Print View'!$AS257,'WPTM - Section F'!L$93:L$574,0))&lt;&gt;0,INDEX('WPTM - Section F'!D$93:D$574,MATCH('Print View'!$AS257,'WPTM - Section F'!L$93:L$574,0)),""),"")</f>
        <v/>
      </c>
      <c r="L257" s="596"/>
      <c r="M257" s="595" t="str">
        <f ca="1">IFERROR(IF(INDEX('WPTM - Section F'!E$93:E$574,MATCH('Print View'!$AS257,'WPTM - Section F'!L$93:L$574,0))&lt;&gt;0,INDEX('WPTM - Section F'!E$93:E$574,MATCH('Print View'!$AS257,'WPTM - Section F'!L$93:L$574,0)),""),"")</f>
        <v/>
      </c>
      <c r="N257" s="596"/>
      <c r="O257" s="595" t="str">
        <f ca="1">IFERROR(IF(INDEX('WPTM - Section F'!D$93:D$574,MATCH('Print View'!$AT257,'WPTM - Section F'!L$93:L$574,0))&lt;&gt;0,INDEX('WPTM - Section F'!D$93:D$574,MATCH('Print View'!$AT257,'WPTM - Section F'!L$93:L$574,0)),""),"")</f>
        <v/>
      </c>
      <c r="P257" s="596"/>
      <c r="Q257" s="595" t="str">
        <f ca="1">IFERROR(IF(INDEX('WPTM - Section F'!E$93:E$574,MATCH('Print View'!$AT257,'WPTM - Section F'!L$93:L$574,0))&lt;&gt;0,INDEX('WPTM - Section F'!E$93:E$574,MATCH('Print View'!$AT257,'WPTM - Section F'!L$93:L$574,0)),""),"")</f>
        <v/>
      </c>
      <c r="R257" s="596"/>
      <c r="S257" s="595" t="str">
        <f ca="1">IFERROR(IF(INDEX('WPTM - Section F'!D$93:D$574,MATCH('Print View'!$AU257,'WPTM - Section F'!L$93:L$574,0))&lt;&gt;0,INDEX('WPTM - Section F'!D$93:D$574,MATCH('Print View'!$AU257,'WPTM - Section F'!L$93:L$574,0)),""),"")</f>
        <v/>
      </c>
      <c r="T257" s="596"/>
      <c r="U257" s="595" t="str">
        <f ca="1">IFERROR(IF(INDEX('WPTM - Section F'!E$93:E$574,MATCH('Print View'!$AU257,'WPTM - Section F'!L$93:L$574,0))&lt;&gt;0,INDEX('WPTM - Section F'!E$93:E$574,MATCH('Print View'!$AU257,'WPTM - Section F'!L$93:L$574,0)),""),"")</f>
        <v/>
      </c>
      <c r="V257" s="596"/>
      <c r="W257" s="595" t="str">
        <f ca="1">IFERROR(IF(INDEX('WPTM - Section F'!D$93:D$574,MATCH('Print View'!$AV257,'WPTM - Section F'!L$93:L$574,0))&lt;&gt;0,INDEX('WPTM - Section F'!D$93:D$574,MATCH('Print View'!$AV257,'WPTM - Section F'!L$93:L$574,0)),""),"")</f>
        <v/>
      </c>
      <c r="X257" s="596"/>
      <c r="Y257" s="595" t="str">
        <f ca="1">IFERROR(IF(INDEX('WPTM - Section F'!E$93:E$574,MATCH('Print View'!$AV257,'WPTM - Section F'!L$93:L$574,0))&lt;&gt;0,INDEX('WPTM - Section F'!E$93:E$574,MATCH('Print View'!$AV257,'WPTM - Section F'!L$93:L$574,0)),""),"")</f>
        <v/>
      </c>
      <c r="Z257" s="596"/>
      <c r="AA257" s="595" t="str">
        <f ca="1">IFERROR(IF(INDEX('WPTM - Section F'!D$93:D$574,MATCH('Print View'!$AW257,'WPTM - Section F'!L$93:L$574,0))&lt;&gt;0,INDEX('WPTM - Section F'!D$93:D$574,MATCH('Print View'!$AW257,'WPTM - Section F'!L$93:L$574,0)),""),"")</f>
        <v/>
      </c>
      <c r="AB257" s="596"/>
      <c r="AC257" s="595" t="str">
        <f ca="1">IFERROR(IF(INDEX('WPTM - Section F'!E$93:E$574,MATCH('Print View'!$AW257,'WPTM - Section F'!L$93:L$574,0))&lt;&gt;0,INDEX('WPTM - Section F'!E$93:E$574,MATCH('Print View'!$AW257,'WPTM - Section F'!L$93:L$574,0)),""),"")</f>
        <v/>
      </c>
      <c r="AD257" s="596"/>
      <c r="AE257" s="595" t="str">
        <f ca="1">IFERROR(IF(INDEX('WPTM - Section F'!D$93:D$574,MATCH('Print View'!$AX257,'WPTM - Section F'!L$93:L$574,0))&lt;&gt;0,INDEX('WPTM - Section F'!D$93:D$574,MATCH('Print View'!$AX257,'WPTM - Section F'!L$93:L$574,0)),""),"")</f>
        <v/>
      </c>
      <c r="AF257" s="596"/>
      <c r="AG257" s="595" t="str">
        <f ca="1">IFERROR(IF(INDEX('WPTM - Section F'!E$93:E$574,MATCH('Print View'!$AX257,'WPTM - Section F'!L$93:L$574,0))&lt;&gt;0,INDEX('WPTM - Section F'!E$93:E$574,MATCH('Print View'!$AX257,'WPTM - Section F'!L$93:L$574,0)),""),"")</f>
        <v/>
      </c>
      <c r="AH257" s="596"/>
      <c r="AI257" s="595" t="str">
        <f ca="1">IFERROR(IF(INDEX('WPTM - Section F'!D$93:D$574,MATCH('Print View'!$AY257,'WPTM - Section F'!L$93:L$574,0))&lt;&gt;0,INDEX('WPTM - Section F'!D$93:D$574,MATCH('Print View'!$AY257,'WPTM - Section F'!L$93:L$574,0)),""),"")</f>
        <v/>
      </c>
      <c r="AJ257" s="596"/>
      <c r="AK257" s="595" t="str">
        <f ca="1">IFERROR(IF(INDEX('WPTM - Section F'!E$93:E$574,MATCH('Print View'!$AY257,'WPTM - Section F'!L$93:L$574,0))&lt;&gt;0,INDEX('WPTM - Section F'!E$93:E$574,MATCH('Print View'!$AY257,'WPTM - Section F'!L$93:L$574,0)),""),"")</f>
        <v/>
      </c>
      <c r="AL257" s="596"/>
      <c r="AM257" s="320" t="str">
        <f>IFERROR(IF(INDEX('WPTM - Section F'!O$8:O$89,MATCH('Print View'!$A257,'WPTM - Section F'!D$8:D$89,0))&lt;&gt;0,INDEX('WPTM - Section F'!O$8:O$89,MATCH('Print View'!$A257,'WPTM - Section F'!D$8:D$89,0)),""),"")</f>
        <v/>
      </c>
      <c r="AN257" s="224"/>
      <c r="AO257" s="314"/>
      <c r="AP257" s="315"/>
      <c r="AQ257" s="315"/>
      <c r="AR257" s="249" t="str">
        <f t="shared" ca="1" si="380"/>
        <v>74</v>
      </c>
      <c r="AS257" s="3" t="str">
        <f t="shared" ca="1" si="381"/>
        <v>741-Jan-19 to 30-Jun-19</v>
      </c>
      <c r="AT257" s="3" t="str">
        <f t="shared" ca="1" si="382"/>
        <v>741-Jul-19 to 31-Dec-19</v>
      </c>
      <c r="AU257" s="3" t="str">
        <f t="shared" ca="1" si="383"/>
        <v>741-Jan-20 to 30-Jun-20</v>
      </c>
      <c r="AV257" s="3" t="str">
        <f t="shared" ca="1" si="384"/>
        <v>741-Jul-20 to 31-Dec-20</v>
      </c>
      <c r="AW257" s="3" t="str">
        <f t="shared" ca="1" si="385"/>
        <v>741-Jan-21 to 30-Jun-21</v>
      </c>
      <c r="AX257" s="9" t="str">
        <f t="shared" si="386"/>
        <v xml:space="preserve">74 to </v>
      </c>
      <c r="AY257" s="9" t="str">
        <f t="shared" si="387"/>
        <v xml:space="preserve">74 to </v>
      </c>
      <c r="AZ257" s="9"/>
      <c r="BA257" s="9"/>
    </row>
    <row r="258" spans="1:53" s="229" customFormat="1" ht="60" customHeight="1" x14ac:dyDescent="0.25">
      <c r="A258" s="301">
        <v>75</v>
      </c>
      <c r="B258" s="319" t="str">
        <f>IFERROR(IF(INDEX('WPTM - Section F'!B$8:B$89,MATCH('Print View'!$A258,'WPTM - Section F'!$A$8:$A$89,0))&lt;&gt;0,INDEX('WPTM - Section F'!B$8:B$89,MATCH('Print View'!$A258,'WPTM - Section F'!$A$8:$A$89,0)),""),"")</f>
        <v/>
      </c>
      <c r="C258" s="319" t="str">
        <f>IFERROR(IF(INDEX('WPTM - Section F'!C$8:C$89,MATCH('Print View'!$A258,'WPTM - Section F'!$A$8:$A$89,0))&lt;&gt;0,INDEX('WPTM - Section F'!C$8:C$89,MATCH('Print View'!$A258,'WPTM - Section F'!$A$8:$A$89,0)),""),"")</f>
        <v/>
      </c>
      <c r="D258" s="319" t="str">
        <f>IFERROR(IF(INDEX('WPTM - Section F'!D$8:D$89,MATCH('Print View'!$A258,'WPTM - Section F'!$A$8:$A$89,0))&lt;&gt;0,INDEX('WPTM - Section F'!D$8:D$89,MATCH('Print View'!$A258,'WPTM - Section F'!$A$8:$A$89,0)),""),"")</f>
        <v/>
      </c>
      <c r="E258" s="319" t="str">
        <f>IFERROR(IF(INDEX('WPTM - Section F'!E$8:E$89,MATCH('Print View'!$A258,'WPTM - Section F'!$A$8:$A$89,0))&lt;&gt;0,INDEX('WPTM - Section F'!E$8:E$89,MATCH('Print View'!$A258,'WPTM - Section F'!$A$8:$A$89,0)),""),"")</f>
        <v/>
      </c>
      <c r="F258" s="319" t="str">
        <f>IFERROR(IF(INDEX('WPTM - Section F'!N$8:N$89,MATCH('Print View'!$A258,'WPTM - Section F'!$A$8:$A$89,0))&lt;&gt;0,INDEX('WPTM - Section F'!N$8:N$89,MATCH('Print View'!$A258,'WPTM - Section F'!$A$8:$A$89,0)),""),"")</f>
        <v/>
      </c>
      <c r="G258" s="595" t="str">
        <f ca="1">IFERROR(IF(INDEX('WPTM - Section F'!D$93:D$574,MATCH('Print View'!$AR258,'WPTM - Section F'!L$93:L$574,0))&lt;&gt;0,INDEX('WPTM - Section F'!D$93:D$574,MATCH('Print View'!$AR258,'WPTM - Section F'!L$93:L$574,0)),""),"")</f>
        <v/>
      </c>
      <c r="H258" s="596"/>
      <c r="I258" s="595" t="str">
        <f ca="1">IFERROR(IF(INDEX('WPTM - Section F'!E$93:E$574,MATCH('Print View'!$AR258,'WPTM - Section F'!L$93:L$574,0))&lt;&gt;0,INDEX('WPTM - Section F'!E$93:E$574,MATCH('Print View'!$AR258,'WPTM - Section F'!L$93:L$574,0)),""),"")</f>
        <v/>
      </c>
      <c r="J258" s="596"/>
      <c r="K258" s="595" t="str">
        <f ca="1">IFERROR(IF(INDEX('WPTM - Section F'!D$93:D$574,MATCH('Print View'!$AS258,'WPTM - Section F'!L$93:L$574,0))&lt;&gt;0,INDEX('WPTM - Section F'!D$93:D$574,MATCH('Print View'!$AS258,'WPTM - Section F'!L$93:L$574,0)),""),"")</f>
        <v/>
      </c>
      <c r="L258" s="596"/>
      <c r="M258" s="595" t="str">
        <f ca="1">IFERROR(IF(INDEX('WPTM - Section F'!E$93:E$574,MATCH('Print View'!$AS258,'WPTM - Section F'!L$93:L$574,0))&lt;&gt;0,INDEX('WPTM - Section F'!E$93:E$574,MATCH('Print View'!$AS258,'WPTM - Section F'!L$93:L$574,0)),""),"")</f>
        <v/>
      </c>
      <c r="N258" s="596"/>
      <c r="O258" s="595" t="str">
        <f ca="1">IFERROR(IF(INDEX('WPTM - Section F'!D$93:D$574,MATCH('Print View'!$AT258,'WPTM - Section F'!L$93:L$574,0))&lt;&gt;0,INDEX('WPTM - Section F'!D$93:D$574,MATCH('Print View'!$AT258,'WPTM - Section F'!L$93:L$574,0)),""),"")</f>
        <v/>
      </c>
      <c r="P258" s="596"/>
      <c r="Q258" s="595" t="str">
        <f ca="1">IFERROR(IF(INDEX('WPTM - Section F'!E$93:E$574,MATCH('Print View'!$AT258,'WPTM - Section F'!L$93:L$574,0))&lt;&gt;0,INDEX('WPTM - Section F'!E$93:E$574,MATCH('Print View'!$AT258,'WPTM - Section F'!L$93:L$574,0)),""),"")</f>
        <v/>
      </c>
      <c r="R258" s="596"/>
      <c r="S258" s="595" t="str">
        <f ca="1">IFERROR(IF(INDEX('WPTM - Section F'!D$93:D$574,MATCH('Print View'!$AU258,'WPTM - Section F'!L$93:L$574,0))&lt;&gt;0,INDEX('WPTM - Section F'!D$93:D$574,MATCH('Print View'!$AU258,'WPTM - Section F'!L$93:L$574,0)),""),"")</f>
        <v/>
      </c>
      <c r="T258" s="596"/>
      <c r="U258" s="595" t="str">
        <f ca="1">IFERROR(IF(INDEX('WPTM - Section F'!E$93:E$574,MATCH('Print View'!$AU258,'WPTM - Section F'!L$93:L$574,0))&lt;&gt;0,INDEX('WPTM - Section F'!E$93:E$574,MATCH('Print View'!$AU258,'WPTM - Section F'!L$93:L$574,0)),""),"")</f>
        <v/>
      </c>
      <c r="V258" s="596"/>
      <c r="W258" s="595" t="str">
        <f ca="1">IFERROR(IF(INDEX('WPTM - Section F'!D$93:D$574,MATCH('Print View'!$AV258,'WPTM - Section F'!L$93:L$574,0))&lt;&gt;0,INDEX('WPTM - Section F'!D$93:D$574,MATCH('Print View'!$AV258,'WPTM - Section F'!L$93:L$574,0)),""),"")</f>
        <v/>
      </c>
      <c r="X258" s="596"/>
      <c r="Y258" s="595" t="str">
        <f ca="1">IFERROR(IF(INDEX('WPTM - Section F'!E$93:E$574,MATCH('Print View'!$AV258,'WPTM - Section F'!L$93:L$574,0))&lt;&gt;0,INDEX('WPTM - Section F'!E$93:E$574,MATCH('Print View'!$AV258,'WPTM - Section F'!L$93:L$574,0)),""),"")</f>
        <v/>
      </c>
      <c r="Z258" s="596"/>
      <c r="AA258" s="595" t="str">
        <f ca="1">IFERROR(IF(INDEX('WPTM - Section F'!D$93:D$574,MATCH('Print View'!$AW258,'WPTM - Section F'!L$93:L$574,0))&lt;&gt;0,INDEX('WPTM - Section F'!D$93:D$574,MATCH('Print View'!$AW258,'WPTM - Section F'!L$93:L$574,0)),""),"")</f>
        <v/>
      </c>
      <c r="AB258" s="596"/>
      <c r="AC258" s="595" t="str">
        <f ca="1">IFERROR(IF(INDEX('WPTM - Section F'!E$93:E$574,MATCH('Print View'!$AW258,'WPTM - Section F'!L$93:L$574,0))&lt;&gt;0,INDEX('WPTM - Section F'!E$93:E$574,MATCH('Print View'!$AW258,'WPTM - Section F'!L$93:L$574,0)),""),"")</f>
        <v/>
      </c>
      <c r="AD258" s="596"/>
      <c r="AE258" s="595" t="str">
        <f ca="1">IFERROR(IF(INDEX('WPTM - Section F'!D$93:D$574,MATCH('Print View'!$AX258,'WPTM - Section F'!L$93:L$574,0))&lt;&gt;0,INDEX('WPTM - Section F'!D$93:D$574,MATCH('Print View'!$AX258,'WPTM - Section F'!L$93:L$574,0)),""),"")</f>
        <v/>
      </c>
      <c r="AF258" s="596"/>
      <c r="AG258" s="595" t="str">
        <f ca="1">IFERROR(IF(INDEX('WPTM - Section F'!E$93:E$574,MATCH('Print View'!$AX258,'WPTM - Section F'!L$93:L$574,0))&lt;&gt;0,INDEX('WPTM - Section F'!E$93:E$574,MATCH('Print View'!$AX258,'WPTM - Section F'!L$93:L$574,0)),""),"")</f>
        <v/>
      </c>
      <c r="AH258" s="596"/>
      <c r="AI258" s="595" t="str">
        <f ca="1">IFERROR(IF(INDEX('WPTM - Section F'!D$93:D$574,MATCH('Print View'!$AY258,'WPTM - Section F'!L$93:L$574,0))&lt;&gt;0,INDEX('WPTM - Section F'!D$93:D$574,MATCH('Print View'!$AY258,'WPTM - Section F'!L$93:L$574,0)),""),"")</f>
        <v/>
      </c>
      <c r="AJ258" s="596"/>
      <c r="AK258" s="595" t="str">
        <f ca="1">IFERROR(IF(INDEX('WPTM - Section F'!E$93:E$574,MATCH('Print View'!$AY258,'WPTM - Section F'!L$93:L$574,0))&lt;&gt;0,INDEX('WPTM - Section F'!E$93:E$574,MATCH('Print View'!$AY258,'WPTM - Section F'!L$93:L$574,0)),""),"")</f>
        <v/>
      </c>
      <c r="AL258" s="596"/>
      <c r="AM258" s="320" t="str">
        <f>IFERROR(IF(INDEX('WPTM - Section F'!O$8:O$89,MATCH('Print View'!$A258,'WPTM - Section F'!D$8:D$89,0))&lt;&gt;0,INDEX('WPTM - Section F'!O$8:O$89,MATCH('Print View'!$A258,'WPTM - Section F'!D$8:D$89,0)),""),"")</f>
        <v/>
      </c>
      <c r="AN258" s="224"/>
      <c r="AO258" s="314"/>
      <c r="AP258" s="315"/>
      <c r="AQ258" s="315"/>
      <c r="AR258" s="249" t="str">
        <f t="shared" ca="1" si="380"/>
        <v>75</v>
      </c>
      <c r="AS258" s="3" t="str">
        <f t="shared" ca="1" si="381"/>
        <v>751-Jan-19 to 30-Jun-19</v>
      </c>
      <c r="AT258" s="3" t="str">
        <f t="shared" ca="1" si="382"/>
        <v>751-Jul-19 to 31-Dec-19</v>
      </c>
      <c r="AU258" s="3" t="str">
        <f t="shared" ca="1" si="383"/>
        <v>751-Jan-20 to 30-Jun-20</v>
      </c>
      <c r="AV258" s="3" t="str">
        <f t="shared" ca="1" si="384"/>
        <v>751-Jul-20 to 31-Dec-20</v>
      </c>
      <c r="AW258" s="3" t="str">
        <f t="shared" ca="1" si="385"/>
        <v>751-Jan-21 to 30-Jun-21</v>
      </c>
      <c r="AX258" s="9" t="str">
        <f t="shared" si="386"/>
        <v xml:space="preserve">75 to </v>
      </c>
      <c r="AY258" s="9" t="str">
        <f t="shared" si="387"/>
        <v xml:space="preserve">75 to </v>
      </c>
      <c r="AZ258" s="9"/>
      <c r="BA258" s="9"/>
    </row>
    <row r="259" spans="1:53" s="229" customFormat="1" ht="60" customHeight="1" x14ac:dyDescent="0.25">
      <c r="A259" s="301">
        <v>76</v>
      </c>
      <c r="B259" s="319" t="str">
        <f>IFERROR(IF(INDEX('WPTM - Section F'!B$8:B$89,MATCH('Print View'!$A259,'WPTM - Section F'!$A$8:$A$89,0))&lt;&gt;0,INDEX('WPTM - Section F'!B$8:B$89,MATCH('Print View'!$A259,'WPTM - Section F'!$A$8:$A$89,0)),""),"")</f>
        <v/>
      </c>
      <c r="C259" s="319" t="str">
        <f>IFERROR(IF(INDEX('WPTM - Section F'!C$8:C$89,MATCH('Print View'!$A259,'WPTM - Section F'!$A$8:$A$89,0))&lt;&gt;0,INDEX('WPTM - Section F'!C$8:C$89,MATCH('Print View'!$A259,'WPTM - Section F'!$A$8:$A$89,0)),""),"")</f>
        <v/>
      </c>
      <c r="D259" s="319" t="str">
        <f>IFERROR(IF(INDEX('WPTM - Section F'!D$8:D$89,MATCH('Print View'!$A259,'WPTM - Section F'!$A$8:$A$89,0))&lt;&gt;0,INDEX('WPTM - Section F'!D$8:D$89,MATCH('Print View'!$A259,'WPTM - Section F'!$A$8:$A$89,0)),""),"")</f>
        <v/>
      </c>
      <c r="E259" s="319" t="str">
        <f>IFERROR(IF(INDEX('WPTM - Section F'!E$8:E$89,MATCH('Print View'!$A259,'WPTM - Section F'!$A$8:$A$89,0))&lt;&gt;0,INDEX('WPTM - Section F'!E$8:E$89,MATCH('Print View'!$A259,'WPTM - Section F'!$A$8:$A$89,0)),""),"")</f>
        <v/>
      </c>
      <c r="F259" s="319" t="str">
        <f>IFERROR(IF(INDEX('WPTM - Section F'!N$8:N$89,MATCH('Print View'!$A259,'WPTM - Section F'!$A$8:$A$89,0))&lt;&gt;0,INDEX('WPTM - Section F'!N$8:N$89,MATCH('Print View'!$A259,'WPTM - Section F'!$A$8:$A$89,0)),""),"")</f>
        <v/>
      </c>
      <c r="G259" s="595" t="str">
        <f ca="1">IFERROR(IF(INDEX('WPTM - Section F'!D$93:D$574,MATCH('Print View'!$AR259,'WPTM - Section F'!L$93:L$574,0))&lt;&gt;0,INDEX('WPTM - Section F'!D$93:D$574,MATCH('Print View'!$AR259,'WPTM - Section F'!L$93:L$574,0)),""),"")</f>
        <v/>
      </c>
      <c r="H259" s="596"/>
      <c r="I259" s="595" t="str">
        <f ca="1">IFERROR(IF(INDEX('WPTM - Section F'!E$93:E$574,MATCH('Print View'!$AR259,'WPTM - Section F'!L$93:L$574,0))&lt;&gt;0,INDEX('WPTM - Section F'!E$93:E$574,MATCH('Print View'!$AR259,'WPTM - Section F'!L$93:L$574,0)),""),"")</f>
        <v/>
      </c>
      <c r="J259" s="596"/>
      <c r="K259" s="595" t="str">
        <f ca="1">IFERROR(IF(INDEX('WPTM - Section F'!D$93:D$574,MATCH('Print View'!$AS259,'WPTM - Section F'!L$93:L$574,0))&lt;&gt;0,INDEX('WPTM - Section F'!D$93:D$574,MATCH('Print View'!$AS259,'WPTM - Section F'!L$93:L$574,0)),""),"")</f>
        <v/>
      </c>
      <c r="L259" s="596"/>
      <c r="M259" s="595" t="str">
        <f ca="1">IFERROR(IF(INDEX('WPTM - Section F'!E$93:E$574,MATCH('Print View'!$AS259,'WPTM - Section F'!L$93:L$574,0))&lt;&gt;0,INDEX('WPTM - Section F'!E$93:E$574,MATCH('Print View'!$AS259,'WPTM - Section F'!L$93:L$574,0)),""),"")</f>
        <v/>
      </c>
      <c r="N259" s="596"/>
      <c r="O259" s="595" t="str">
        <f ca="1">IFERROR(IF(INDEX('WPTM - Section F'!D$93:D$574,MATCH('Print View'!$AT259,'WPTM - Section F'!L$93:L$574,0))&lt;&gt;0,INDEX('WPTM - Section F'!D$93:D$574,MATCH('Print View'!$AT259,'WPTM - Section F'!L$93:L$574,0)),""),"")</f>
        <v/>
      </c>
      <c r="P259" s="596"/>
      <c r="Q259" s="595" t="str">
        <f ca="1">IFERROR(IF(INDEX('WPTM - Section F'!E$93:E$574,MATCH('Print View'!$AT259,'WPTM - Section F'!L$93:L$574,0))&lt;&gt;0,INDEX('WPTM - Section F'!E$93:E$574,MATCH('Print View'!$AT259,'WPTM - Section F'!L$93:L$574,0)),""),"")</f>
        <v/>
      </c>
      <c r="R259" s="596"/>
      <c r="S259" s="595" t="str">
        <f ca="1">IFERROR(IF(INDEX('WPTM - Section F'!D$93:D$574,MATCH('Print View'!$AU259,'WPTM - Section F'!L$93:L$574,0))&lt;&gt;0,INDEX('WPTM - Section F'!D$93:D$574,MATCH('Print View'!$AU259,'WPTM - Section F'!L$93:L$574,0)),""),"")</f>
        <v/>
      </c>
      <c r="T259" s="596"/>
      <c r="U259" s="595" t="str">
        <f ca="1">IFERROR(IF(INDEX('WPTM - Section F'!E$93:E$574,MATCH('Print View'!$AU259,'WPTM - Section F'!L$93:L$574,0))&lt;&gt;0,INDEX('WPTM - Section F'!E$93:E$574,MATCH('Print View'!$AU259,'WPTM - Section F'!L$93:L$574,0)),""),"")</f>
        <v/>
      </c>
      <c r="V259" s="596"/>
      <c r="W259" s="595" t="str">
        <f ca="1">IFERROR(IF(INDEX('WPTM - Section F'!D$93:D$574,MATCH('Print View'!$AV259,'WPTM - Section F'!L$93:L$574,0))&lt;&gt;0,INDEX('WPTM - Section F'!D$93:D$574,MATCH('Print View'!$AV259,'WPTM - Section F'!L$93:L$574,0)),""),"")</f>
        <v/>
      </c>
      <c r="X259" s="596"/>
      <c r="Y259" s="595" t="str">
        <f ca="1">IFERROR(IF(INDEX('WPTM - Section F'!E$93:E$574,MATCH('Print View'!$AV259,'WPTM - Section F'!L$93:L$574,0))&lt;&gt;0,INDEX('WPTM - Section F'!E$93:E$574,MATCH('Print View'!$AV259,'WPTM - Section F'!L$93:L$574,0)),""),"")</f>
        <v/>
      </c>
      <c r="Z259" s="596"/>
      <c r="AA259" s="595" t="str">
        <f ca="1">IFERROR(IF(INDEX('WPTM - Section F'!D$93:D$574,MATCH('Print View'!$AW259,'WPTM - Section F'!L$93:L$574,0))&lt;&gt;0,INDEX('WPTM - Section F'!D$93:D$574,MATCH('Print View'!$AW259,'WPTM - Section F'!L$93:L$574,0)),""),"")</f>
        <v/>
      </c>
      <c r="AB259" s="596"/>
      <c r="AC259" s="595" t="str">
        <f ca="1">IFERROR(IF(INDEX('WPTM - Section F'!E$93:E$574,MATCH('Print View'!$AW259,'WPTM - Section F'!L$93:L$574,0))&lt;&gt;0,INDEX('WPTM - Section F'!E$93:E$574,MATCH('Print View'!$AW259,'WPTM - Section F'!L$93:L$574,0)),""),"")</f>
        <v/>
      </c>
      <c r="AD259" s="596"/>
      <c r="AE259" s="595" t="str">
        <f ca="1">IFERROR(IF(INDEX('WPTM - Section F'!D$93:D$574,MATCH('Print View'!$AX259,'WPTM - Section F'!L$93:L$574,0))&lt;&gt;0,INDEX('WPTM - Section F'!D$93:D$574,MATCH('Print View'!$AX259,'WPTM - Section F'!L$93:L$574,0)),""),"")</f>
        <v/>
      </c>
      <c r="AF259" s="596"/>
      <c r="AG259" s="595" t="str">
        <f ca="1">IFERROR(IF(INDEX('WPTM - Section F'!E$93:E$574,MATCH('Print View'!$AX259,'WPTM - Section F'!L$93:L$574,0))&lt;&gt;0,INDEX('WPTM - Section F'!E$93:E$574,MATCH('Print View'!$AX259,'WPTM - Section F'!L$93:L$574,0)),""),"")</f>
        <v/>
      </c>
      <c r="AH259" s="596"/>
      <c r="AI259" s="595" t="str">
        <f ca="1">IFERROR(IF(INDEX('WPTM - Section F'!D$93:D$574,MATCH('Print View'!$AY259,'WPTM - Section F'!L$93:L$574,0))&lt;&gt;0,INDEX('WPTM - Section F'!D$93:D$574,MATCH('Print View'!$AY259,'WPTM - Section F'!L$93:L$574,0)),""),"")</f>
        <v/>
      </c>
      <c r="AJ259" s="596"/>
      <c r="AK259" s="595" t="str">
        <f ca="1">IFERROR(IF(INDEX('WPTM - Section F'!E$93:E$574,MATCH('Print View'!$AY259,'WPTM - Section F'!L$93:L$574,0))&lt;&gt;0,INDEX('WPTM - Section F'!E$93:E$574,MATCH('Print View'!$AY259,'WPTM - Section F'!L$93:L$574,0)),""),"")</f>
        <v/>
      </c>
      <c r="AL259" s="596"/>
      <c r="AM259" s="320" t="str">
        <f>IFERROR(IF(INDEX('WPTM - Section F'!O$8:O$89,MATCH('Print View'!$A259,'WPTM - Section F'!D$8:D$89,0))&lt;&gt;0,INDEX('WPTM - Section F'!O$8:O$89,MATCH('Print View'!$A259,'WPTM - Section F'!D$8:D$89,0)),""),"")</f>
        <v/>
      </c>
      <c r="AN259" s="224"/>
      <c r="AO259" s="314"/>
      <c r="AP259" s="315"/>
      <c r="AQ259" s="315"/>
      <c r="AR259" s="249" t="str">
        <f t="shared" ca="1" si="380"/>
        <v>76</v>
      </c>
      <c r="AS259" s="3" t="str">
        <f t="shared" ca="1" si="381"/>
        <v>761-Jan-19 to 30-Jun-19</v>
      </c>
      <c r="AT259" s="3" t="str">
        <f t="shared" ca="1" si="382"/>
        <v>761-Jul-19 to 31-Dec-19</v>
      </c>
      <c r="AU259" s="3" t="str">
        <f t="shared" ca="1" si="383"/>
        <v>761-Jan-20 to 30-Jun-20</v>
      </c>
      <c r="AV259" s="3" t="str">
        <f t="shared" ca="1" si="384"/>
        <v>761-Jul-20 to 31-Dec-20</v>
      </c>
      <c r="AW259" s="3" t="str">
        <f t="shared" ca="1" si="385"/>
        <v>761-Jan-21 to 30-Jun-21</v>
      </c>
      <c r="AX259" s="9" t="str">
        <f t="shared" si="386"/>
        <v xml:space="preserve">76 to </v>
      </c>
      <c r="AY259" s="9" t="str">
        <f t="shared" si="387"/>
        <v xml:space="preserve">76 to </v>
      </c>
      <c r="AZ259" s="9"/>
      <c r="BA259" s="9"/>
    </row>
    <row r="260" spans="1:53" s="229" customFormat="1" ht="60" customHeight="1" x14ac:dyDescent="0.25">
      <c r="A260" s="301">
        <v>77</v>
      </c>
      <c r="B260" s="319" t="str">
        <f>IFERROR(IF(INDEX('WPTM - Section F'!B$8:B$89,MATCH('Print View'!$A260,'WPTM - Section F'!$A$8:$A$89,0))&lt;&gt;0,INDEX('WPTM - Section F'!B$8:B$89,MATCH('Print View'!$A260,'WPTM - Section F'!$A$8:$A$89,0)),""),"")</f>
        <v/>
      </c>
      <c r="C260" s="319" t="str">
        <f>IFERROR(IF(INDEX('WPTM - Section F'!C$8:C$89,MATCH('Print View'!$A260,'WPTM - Section F'!$A$8:$A$89,0))&lt;&gt;0,INDEX('WPTM - Section F'!C$8:C$89,MATCH('Print View'!$A260,'WPTM - Section F'!$A$8:$A$89,0)),""),"")</f>
        <v/>
      </c>
      <c r="D260" s="319" t="str">
        <f>IFERROR(IF(INDEX('WPTM - Section F'!D$8:D$89,MATCH('Print View'!$A260,'WPTM - Section F'!$A$8:$A$89,0))&lt;&gt;0,INDEX('WPTM - Section F'!D$8:D$89,MATCH('Print View'!$A260,'WPTM - Section F'!$A$8:$A$89,0)),""),"")</f>
        <v/>
      </c>
      <c r="E260" s="319" t="str">
        <f>IFERROR(IF(INDEX('WPTM - Section F'!E$8:E$89,MATCH('Print View'!$A260,'WPTM - Section F'!$A$8:$A$89,0))&lt;&gt;0,INDEX('WPTM - Section F'!E$8:E$89,MATCH('Print View'!$A260,'WPTM - Section F'!$A$8:$A$89,0)),""),"")</f>
        <v/>
      </c>
      <c r="F260" s="319" t="str">
        <f>IFERROR(IF(INDEX('WPTM - Section F'!N$8:N$89,MATCH('Print View'!$A260,'WPTM - Section F'!$A$8:$A$89,0))&lt;&gt;0,INDEX('WPTM - Section F'!N$8:N$89,MATCH('Print View'!$A260,'WPTM - Section F'!$A$8:$A$89,0)),""),"")</f>
        <v/>
      </c>
      <c r="G260" s="595" t="str">
        <f ca="1">IFERROR(IF(INDEX('WPTM - Section F'!D$93:D$574,MATCH('Print View'!$AR260,'WPTM - Section F'!L$93:L$574,0))&lt;&gt;0,INDEX('WPTM - Section F'!D$93:D$574,MATCH('Print View'!$AR260,'WPTM - Section F'!L$93:L$574,0)),""),"")</f>
        <v/>
      </c>
      <c r="H260" s="596"/>
      <c r="I260" s="595" t="str">
        <f ca="1">IFERROR(IF(INDEX('WPTM - Section F'!E$93:E$574,MATCH('Print View'!$AR260,'WPTM - Section F'!L$93:L$574,0))&lt;&gt;0,INDEX('WPTM - Section F'!E$93:E$574,MATCH('Print View'!$AR260,'WPTM - Section F'!L$93:L$574,0)),""),"")</f>
        <v/>
      </c>
      <c r="J260" s="596"/>
      <c r="K260" s="595" t="str">
        <f ca="1">IFERROR(IF(INDEX('WPTM - Section F'!D$93:D$574,MATCH('Print View'!$AS260,'WPTM - Section F'!L$93:L$574,0))&lt;&gt;0,INDEX('WPTM - Section F'!D$93:D$574,MATCH('Print View'!$AS260,'WPTM - Section F'!L$93:L$574,0)),""),"")</f>
        <v/>
      </c>
      <c r="L260" s="596"/>
      <c r="M260" s="595" t="str">
        <f ca="1">IFERROR(IF(INDEX('WPTM - Section F'!E$93:E$574,MATCH('Print View'!$AS260,'WPTM - Section F'!L$93:L$574,0))&lt;&gt;0,INDEX('WPTM - Section F'!E$93:E$574,MATCH('Print View'!$AS260,'WPTM - Section F'!L$93:L$574,0)),""),"")</f>
        <v/>
      </c>
      <c r="N260" s="596"/>
      <c r="O260" s="595" t="str">
        <f ca="1">IFERROR(IF(INDEX('WPTM - Section F'!D$93:D$574,MATCH('Print View'!$AT260,'WPTM - Section F'!L$93:L$574,0))&lt;&gt;0,INDEX('WPTM - Section F'!D$93:D$574,MATCH('Print View'!$AT260,'WPTM - Section F'!L$93:L$574,0)),""),"")</f>
        <v/>
      </c>
      <c r="P260" s="596"/>
      <c r="Q260" s="595" t="str">
        <f ca="1">IFERROR(IF(INDEX('WPTM - Section F'!E$93:E$574,MATCH('Print View'!$AT260,'WPTM - Section F'!L$93:L$574,0))&lt;&gt;0,INDEX('WPTM - Section F'!E$93:E$574,MATCH('Print View'!$AT260,'WPTM - Section F'!L$93:L$574,0)),""),"")</f>
        <v/>
      </c>
      <c r="R260" s="596"/>
      <c r="S260" s="595" t="str">
        <f ca="1">IFERROR(IF(INDEX('WPTM - Section F'!D$93:D$574,MATCH('Print View'!$AU260,'WPTM - Section F'!L$93:L$574,0))&lt;&gt;0,INDEX('WPTM - Section F'!D$93:D$574,MATCH('Print View'!$AU260,'WPTM - Section F'!L$93:L$574,0)),""),"")</f>
        <v/>
      </c>
      <c r="T260" s="596"/>
      <c r="U260" s="595" t="str">
        <f ca="1">IFERROR(IF(INDEX('WPTM - Section F'!E$93:E$574,MATCH('Print View'!$AU260,'WPTM - Section F'!L$93:L$574,0))&lt;&gt;0,INDEX('WPTM - Section F'!E$93:E$574,MATCH('Print View'!$AU260,'WPTM - Section F'!L$93:L$574,0)),""),"")</f>
        <v/>
      </c>
      <c r="V260" s="596"/>
      <c r="W260" s="595" t="str">
        <f ca="1">IFERROR(IF(INDEX('WPTM - Section F'!D$93:D$574,MATCH('Print View'!$AV260,'WPTM - Section F'!L$93:L$574,0))&lt;&gt;0,INDEX('WPTM - Section F'!D$93:D$574,MATCH('Print View'!$AV260,'WPTM - Section F'!L$93:L$574,0)),""),"")</f>
        <v/>
      </c>
      <c r="X260" s="596"/>
      <c r="Y260" s="595" t="str">
        <f ca="1">IFERROR(IF(INDEX('WPTM - Section F'!E$93:E$574,MATCH('Print View'!$AV260,'WPTM - Section F'!L$93:L$574,0))&lt;&gt;0,INDEX('WPTM - Section F'!E$93:E$574,MATCH('Print View'!$AV260,'WPTM - Section F'!L$93:L$574,0)),""),"")</f>
        <v/>
      </c>
      <c r="Z260" s="596"/>
      <c r="AA260" s="595" t="str">
        <f ca="1">IFERROR(IF(INDEX('WPTM - Section F'!D$93:D$574,MATCH('Print View'!$AW260,'WPTM - Section F'!L$93:L$574,0))&lt;&gt;0,INDEX('WPTM - Section F'!D$93:D$574,MATCH('Print View'!$AW260,'WPTM - Section F'!L$93:L$574,0)),""),"")</f>
        <v/>
      </c>
      <c r="AB260" s="596"/>
      <c r="AC260" s="595" t="str">
        <f ca="1">IFERROR(IF(INDEX('WPTM - Section F'!E$93:E$574,MATCH('Print View'!$AW260,'WPTM - Section F'!L$93:L$574,0))&lt;&gt;0,INDEX('WPTM - Section F'!E$93:E$574,MATCH('Print View'!$AW260,'WPTM - Section F'!L$93:L$574,0)),""),"")</f>
        <v/>
      </c>
      <c r="AD260" s="596"/>
      <c r="AE260" s="595" t="str">
        <f ca="1">IFERROR(IF(INDEX('WPTM - Section F'!D$93:D$574,MATCH('Print View'!$AX260,'WPTM - Section F'!L$93:L$574,0))&lt;&gt;0,INDEX('WPTM - Section F'!D$93:D$574,MATCH('Print View'!$AX260,'WPTM - Section F'!L$93:L$574,0)),""),"")</f>
        <v/>
      </c>
      <c r="AF260" s="596"/>
      <c r="AG260" s="595" t="str">
        <f ca="1">IFERROR(IF(INDEX('WPTM - Section F'!E$93:E$574,MATCH('Print View'!$AX260,'WPTM - Section F'!L$93:L$574,0))&lt;&gt;0,INDEX('WPTM - Section F'!E$93:E$574,MATCH('Print View'!$AX260,'WPTM - Section F'!L$93:L$574,0)),""),"")</f>
        <v/>
      </c>
      <c r="AH260" s="596"/>
      <c r="AI260" s="595" t="str">
        <f ca="1">IFERROR(IF(INDEX('WPTM - Section F'!D$93:D$574,MATCH('Print View'!$AY260,'WPTM - Section F'!L$93:L$574,0))&lt;&gt;0,INDEX('WPTM - Section F'!D$93:D$574,MATCH('Print View'!$AY260,'WPTM - Section F'!L$93:L$574,0)),""),"")</f>
        <v/>
      </c>
      <c r="AJ260" s="596"/>
      <c r="AK260" s="595" t="str">
        <f ca="1">IFERROR(IF(INDEX('WPTM - Section F'!E$93:E$574,MATCH('Print View'!$AY260,'WPTM - Section F'!L$93:L$574,0))&lt;&gt;0,INDEX('WPTM - Section F'!E$93:E$574,MATCH('Print View'!$AY260,'WPTM - Section F'!L$93:L$574,0)),""),"")</f>
        <v/>
      </c>
      <c r="AL260" s="596"/>
      <c r="AM260" s="320" t="str">
        <f>IFERROR(IF(INDEX('WPTM - Section F'!O$8:O$89,MATCH('Print View'!$A260,'WPTM - Section F'!D$8:D$89,0))&lt;&gt;0,INDEX('WPTM - Section F'!O$8:O$89,MATCH('Print View'!$A260,'WPTM - Section F'!D$8:D$89,0)),""),"")</f>
        <v/>
      </c>
      <c r="AN260" s="224"/>
      <c r="AO260" s="314"/>
      <c r="AP260" s="315"/>
      <c r="AQ260" s="315"/>
      <c r="AR260" s="249" t="str">
        <f t="shared" ca="1" si="380"/>
        <v>77</v>
      </c>
      <c r="AS260" s="3" t="str">
        <f t="shared" ca="1" si="381"/>
        <v>771-Jan-19 to 30-Jun-19</v>
      </c>
      <c r="AT260" s="3" t="str">
        <f t="shared" ca="1" si="382"/>
        <v>771-Jul-19 to 31-Dec-19</v>
      </c>
      <c r="AU260" s="3" t="str">
        <f t="shared" ca="1" si="383"/>
        <v>771-Jan-20 to 30-Jun-20</v>
      </c>
      <c r="AV260" s="3" t="str">
        <f t="shared" ca="1" si="384"/>
        <v>771-Jul-20 to 31-Dec-20</v>
      </c>
      <c r="AW260" s="3" t="str">
        <f t="shared" ca="1" si="385"/>
        <v>771-Jan-21 to 30-Jun-21</v>
      </c>
      <c r="AX260" s="9" t="str">
        <f t="shared" si="386"/>
        <v xml:space="preserve">77 to </v>
      </c>
      <c r="AY260" s="9" t="str">
        <f t="shared" si="387"/>
        <v xml:space="preserve">77 to </v>
      </c>
      <c r="AZ260" s="9"/>
      <c r="BA260" s="9"/>
    </row>
    <row r="261" spans="1:53" s="229" customFormat="1" ht="60" customHeight="1" x14ac:dyDescent="0.25">
      <c r="A261" s="301">
        <v>78</v>
      </c>
      <c r="B261" s="319" t="str">
        <f>IFERROR(IF(INDEX('WPTM - Section F'!B$8:B$89,MATCH('Print View'!$A261,'WPTM - Section F'!$A$8:$A$89,0))&lt;&gt;0,INDEX('WPTM - Section F'!B$8:B$89,MATCH('Print View'!$A261,'WPTM - Section F'!$A$8:$A$89,0)),""),"")</f>
        <v/>
      </c>
      <c r="C261" s="319" t="str">
        <f>IFERROR(IF(INDEX('WPTM - Section F'!C$8:C$89,MATCH('Print View'!$A261,'WPTM - Section F'!$A$8:$A$89,0))&lt;&gt;0,INDEX('WPTM - Section F'!C$8:C$89,MATCH('Print View'!$A261,'WPTM - Section F'!$A$8:$A$89,0)),""),"")</f>
        <v/>
      </c>
      <c r="D261" s="319" t="str">
        <f>IFERROR(IF(INDEX('WPTM - Section F'!D$8:D$89,MATCH('Print View'!$A261,'WPTM - Section F'!$A$8:$A$89,0))&lt;&gt;0,INDEX('WPTM - Section F'!D$8:D$89,MATCH('Print View'!$A261,'WPTM - Section F'!$A$8:$A$89,0)),""),"")</f>
        <v/>
      </c>
      <c r="E261" s="319" t="str">
        <f>IFERROR(IF(INDEX('WPTM - Section F'!E$8:E$89,MATCH('Print View'!$A261,'WPTM - Section F'!$A$8:$A$89,0))&lt;&gt;0,INDEX('WPTM - Section F'!E$8:E$89,MATCH('Print View'!$A261,'WPTM - Section F'!$A$8:$A$89,0)),""),"")</f>
        <v/>
      </c>
      <c r="F261" s="319" t="str">
        <f>IFERROR(IF(INDEX('WPTM - Section F'!N$8:N$89,MATCH('Print View'!$A261,'WPTM - Section F'!$A$8:$A$89,0))&lt;&gt;0,INDEX('WPTM - Section F'!N$8:N$89,MATCH('Print View'!$A261,'WPTM - Section F'!$A$8:$A$89,0)),""),"")</f>
        <v/>
      </c>
      <c r="G261" s="595" t="str">
        <f ca="1">IFERROR(IF(INDEX('WPTM - Section F'!D$93:D$574,MATCH('Print View'!$AR261,'WPTM - Section F'!L$93:L$574,0))&lt;&gt;0,INDEX('WPTM - Section F'!D$93:D$574,MATCH('Print View'!$AR261,'WPTM - Section F'!L$93:L$574,0)),""),"")</f>
        <v/>
      </c>
      <c r="H261" s="596"/>
      <c r="I261" s="595" t="str">
        <f ca="1">IFERROR(IF(INDEX('WPTM - Section F'!E$93:E$574,MATCH('Print View'!$AR261,'WPTM - Section F'!L$93:L$574,0))&lt;&gt;0,INDEX('WPTM - Section F'!E$93:E$574,MATCH('Print View'!$AR261,'WPTM - Section F'!L$93:L$574,0)),""),"")</f>
        <v/>
      </c>
      <c r="J261" s="596"/>
      <c r="K261" s="595" t="str">
        <f ca="1">IFERROR(IF(INDEX('WPTM - Section F'!D$93:D$574,MATCH('Print View'!$AS261,'WPTM - Section F'!L$93:L$574,0))&lt;&gt;0,INDEX('WPTM - Section F'!D$93:D$574,MATCH('Print View'!$AS261,'WPTM - Section F'!L$93:L$574,0)),""),"")</f>
        <v/>
      </c>
      <c r="L261" s="596"/>
      <c r="M261" s="595" t="str">
        <f ca="1">IFERROR(IF(INDEX('WPTM - Section F'!E$93:E$574,MATCH('Print View'!$AS261,'WPTM - Section F'!L$93:L$574,0))&lt;&gt;0,INDEX('WPTM - Section F'!E$93:E$574,MATCH('Print View'!$AS261,'WPTM - Section F'!L$93:L$574,0)),""),"")</f>
        <v/>
      </c>
      <c r="N261" s="596"/>
      <c r="O261" s="595" t="str">
        <f ca="1">IFERROR(IF(INDEX('WPTM - Section F'!D$93:D$574,MATCH('Print View'!$AT261,'WPTM - Section F'!L$93:L$574,0))&lt;&gt;0,INDEX('WPTM - Section F'!D$93:D$574,MATCH('Print View'!$AT261,'WPTM - Section F'!L$93:L$574,0)),""),"")</f>
        <v/>
      </c>
      <c r="P261" s="596"/>
      <c r="Q261" s="595" t="str">
        <f ca="1">IFERROR(IF(INDEX('WPTM - Section F'!E$93:E$574,MATCH('Print View'!$AT261,'WPTM - Section F'!L$93:L$574,0))&lt;&gt;0,INDEX('WPTM - Section F'!E$93:E$574,MATCH('Print View'!$AT261,'WPTM - Section F'!L$93:L$574,0)),""),"")</f>
        <v/>
      </c>
      <c r="R261" s="596"/>
      <c r="S261" s="595" t="str">
        <f ca="1">IFERROR(IF(INDEX('WPTM - Section F'!D$93:D$574,MATCH('Print View'!$AU261,'WPTM - Section F'!L$93:L$574,0))&lt;&gt;0,INDEX('WPTM - Section F'!D$93:D$574,MATCH('Print View'!$AU261,'WPTM - Section F'!L$93:L$574,0)),""),"")</f>
        <v/>
      </c>
      <c r="T261" s="596"/>
      <c r="U261" s="595" t="str">
        <f ca="1">IFERROR(IF(INDEX('WPTM - Section F'!E$93:E$574,MATCH('Print View'!$AU261,'WPTM - Section F'!L$93:L$574,0))&lt;&gt;0,INDEX('WPTM - Section F'!E$93:E$574,MATCH('Print View'!$AU261,'WPTM - Section F'!L$93:L$574,0)),""),"")</f>
        <v/>
      </c>
      <c r="V261" s="596"/>
      <c r="W261" s="595" t="str">
        <f ca="1">IFERROR(IF(INDEX('WPTM - Section F'!D$93:D$574,MATCH('Print View'!$AV261,'WPTM - Section F'!L$93:L$574,0))&lt;&gt;0,INDEX('WPTM - Section F'!D$93:D$574,MATCH('Print View'!$AV261,'WPTM - Section F'!L$93:L$574,0)),""),"")</f>
        <v/>
      </c>
      <c r="X261" s="596"/>
      <c r="Y261" s="595" t="str">
        <f ca="1">IFERROR(IF(INDEX('WPTM - Section F'!E$93:E$574,MATCH('Print View'!$AV261,'WPTM - Section F'!L$93:L$574,0))&lt;&gt;0,INDEX('WPTM - Section F'!E$93:E$574,MATCH('Print View'!$AV261,'WPTM - Section F'!L$93:L$574,0)),""),"")</f>
        <v/>
      </c>
      <c r="Z261" s="596"/>
      <c r="AA261" s="595" t="str">
        <f ca="1">IFERROR(IF(INDEX('WPTM - Section F'!D$93:D$574,MATCH('Print View'!$AW261,'WPTM - Section F'!L$93:L$574,0))&lt;&gt;0,INDEX('WPTM - Section F'!D$93:D$574,MATCH('Print View'!$AW261,'WPTM - Section F'!L$93:L$574,0)),""),"")</f>
        <v/>
      </c>
      <c r="AB261" s="596"/>
      <c r="AC261" s="595" t="str">
        <f ca="1">IFERROR(IF(INDEX('WPTM - Section F'!E$93:E$574,MATCH('Print View'!$AW261,'WPTM - Section F'!L$93:L$574,0))&lt;&gt;0,INDEX('WPTM - Section F'!E$93:E$574,MATCH('Print View'!$AW261,'WPTM - Section F'!L$93:L$574,0)),""),"")</f>
        <v/>
      </c>
      <c r="AD261" s="596"/>
      <c r="AE261" s="595" t="str">
        <f ca="1">IFERROR(IF(INDEX('WPTM - Section F'!D$93:D$574,MATCH('Print View'!$AX261,'WPTM - Section F'!L$93:L$574,0))&lt;&gt;0,INDEX('WPTM - Section F'!D$93:D$574,MATCH('Print View'!$AX261,'WPTM - Section F'!L$93:L$574,0)),""),"")</f>
        <v/>
      </c>
      <c r="AF261" s="596"/>
      <c r="AG261" s="595" t="str">
        <f ca="1">IFERROR(IF(INDEX('WPTM - Section F'!E$93:E$574,MATCH('Print View'!$AX261,'WPTM - Section F'!L$93:L$574,0))&lt;&gt;0,INDEX('WPTM - Section F'!E$93:E$574,MATCH('Print View'!$AX261,'WPTM - Section F'!L$93:L$574,0)),""),"")</f>
        <v/>
      </c>
      <c r="AH261" s="596"/>
      <c r="AI261" s="595" t="str">
        <f ca="1">IFERROR(IF(INDEX('WPTM - Section F'!D$93:D$574,MATCH('Print View'!$AY261,'WPTM - Section F'!L$93:L$574,0))&lt;&gt;0,INDEX('WPTM - Section F'!D$93:D$574,MATCH('Print View'!$AY261,'WPTM - Section F'!L$93:L$574,0)),""),"")</f>
        <v/>
      </c>
      <c r="AJ261" s="596"/>
      <c r="AK261" s="595" t="str">
        <f ca="1">IFERROR(IF(INDEX('WPTM - Section F'!E$93:E$574,MATCH('Print View'!$AY261,'WPTM - Section F'!L$93:L$574,0))&lt;&gt;0,INDEX('WPTM - Section F'!E$93:E$574,MATCH('Print View'!$AY261,'WPTM - Section F'!L$93:L$574,0)),""),"")</f>
        <v/>
      </c>
      <c r="AL261" s="596"/>
      <c r="AM261" s="320" t="str">
        <f>IFERROR(IF(INDEX('WPTM - Section F'!O$8:O$89,MATCH('Print View'!$A261,'WPTM - Section F'!D$8:D$89,0))&lt;&gt;0,INDEX('WPTM - Section F'!O$8:O$89,MATCH('Print View'!$A261,'WPTM - Section F'!D$8:D$89,0)),""),"")</f>
        <v/>
      </c>
      <c r="AN261" s="224"/>
      <c r="AO261" s="314"/>
      <c r="AP261" s="315"/>
      <c r="AQ261" s="315"/>
      <c r="AR261" s="249" t="str">
        <f t="shared" ca="1" si="380"/>
        <v>78</v>
      </c>
      <c r="AS261" s="3" t="str">
        <f t="shared" ca="1" si="381"/>
        <v>781-Jan-19 to 30-Jun-19</v>
      </c>
      <c r="AT261" s="3" t="str">
        <f t="shared" ca="1" si="382"/>
        <v>781-Jul-19 to 31-Dec-19</v>
      </c>
      <c r="AU261" s="3" t="str">
        <f t="shared" ca="1" si="383"/>
        <v>781-Jan-20 to 30-Jun-20</v>
      </c>
      <c r="AV261" s="3" t="str">
        <f t="shared" ca="1" si="384"/>
        <v>781-Jul-20 to 31-Dec-20</v>
      </c>
      <c r="AW261" s="3" t="str">
        <f t="shared" ca="1" si="385"/>
        <v>781-Jan-21 to 30-Jun-21</v>
      </c>
      <c r="AX261" s="9" t="str">
        <f t="shared" si="386"/>
        <v xml:space="preserve">78 to </v>
      </c>
      <c r="AY261" s="9" t="str">
        <f t="shared" si="387"/>
        <v xml:space="preserve">78 to </v>
      </c>
      <c r="AZ261" s="9"/>
      <c r="BA261" s="9"/>
    </row>
    <row r="262" spans="1:53" s="229" customFormat="1" ht="60" customHeight="1" x14ac:dyDescent="0.25">
      <c r="A262" s="301">
        <v>79</v>
      </c>
      <c r="B262" s="319" t="str">
        <f>IFERROR(IF(INDEX('WPTM - Section F'!B$8:B$89,MATCH('Print View'!$A262,'WPTM - Section F'!$A$8:$A$89,0))&lt;&gt;0,INDEX('WPTM - Section F'!B$8:B$89,MATCH('Print View'!$A262,'WPTM - Section F'!$A$8:$A$89,0)),""),"")</f>
        <v/>
      </c>
      <c r="C262" s="319" t="str">
        <f>IFERROR(IF(INDEX('WPTM - Section F'!C$8:C$89,MATCH('Print View'!$A262,'WPTM - Section F'!$A$8:$A$89,0))&lt;&gt;0,INDEX('WPTM - Section F'!C$8:C$89,MATCH('Print View'!$A262,'WPTM - Section F'!$A$8:$A$89,0)),""),"")</f>
        <v/>
      </c>
      <c r="D262" s="319" t="str">
        <f>IFERROR(IF(INDEX('WPTM - Section F'!D$8:D$89,MATCH('Print View'!$A262,'WPTM - Section F'!$A$8:$A$89,0))&lt;&gt;0,INDEX('WPTM - Section F'!D$8:D$89,MATCH('Print View'!$A262,'WPTM - Section F'!$A$8:$A$89,0)),""),"")</f>
        <v/>
      </c>
      <c r="E262" s="319" t="str">
        <f>IFERROR(IF(INDEX('WPTM - Section F'!E$8:E$89,MATCH('Print View'!$A262,'WPTM - Section F'!$A$8:$A$89,0))&lt;&gt;0,INDEX('WPTM - Section F'!E$8:E$89,MATCH('Print View'!$A262,'WPTM - Section F'!$A$8:$A$89,0)),""),"")</f>
        <v/>
      </c>
      <c r="F262" s="319" t="str">
        <f>IFERROR(IF(INDEX('WPTM - Section F'!N$8:N$89,MATCH('Print View'!$A262,'WPTM - Section F'!$A$8:$A$89,0))&lt;&gt;0,INDEX('WPTM - Section F'!N$8:N$89,MATCH('Print View'!$A262,'WPTM - Section F'!$A$8:$A$89,0)),""),"")</f>
        <v/>
      </c>
      <c r="G262" s="595" t="str">
        <f ca="1">IFERROR(IF(INDEX('WPTM - Section F'!D$93:D$574,MATCH('Print View'!$AR262,'WPTM - Section F'!L$93:L$574,0))&lt;&gt;0,INDEX('WPTM - Section F'!D$93:D$574,MATCH('Print View'!$AR262,'WPTM - Section F'!L$93:L$574,0)),""),"")</f>
        <v/>
      </c>
      <c r="H262" s="596"/>
      <c r="I262" s="595" t="str">
        <f ca="1">IFERROR(IF(INDEX('WPTM - Section F'!E$93:E$574,MATCH('Print View'!$AR262,'WPTM - Section F'!L$93:L$574,0))&lt;&gt;0,INDEX('WPTM - Section F'!E$93:E$574,MATCH('Print View'!$AR262,'WPTM - Section F'!L$93:L$574,0)),""),"")</f>
        <v/>
      </c>
      <c r="J262" s="596"/>
      <c r="K262" s="595" t="str">
        <f ca="1">IFERROR(IF(INDEX('WPTM - Section F'!D$93:D$574,MATCH('Print View'!$AS262,'WPTM - Section F'!L$93:L$574,0))&lt;&gt;0,INDEX('WPTM - Section F'!D$93:D$574,MATCH('Print View'!$AS262,'WPTM - Section F'!L$93:L$574,0)),""),"")</f>
        <v/>
      </c>
      <c r="L262" s="596"/>
      <c r="M262" s="595" t="str">
        <f ca="1">IFERROR(IF(INDEX('WPTM - Section F'!E$93:E$574,MATCH('Print View'!$AS262,'WPTM - Section F'!L$93:L$574,0))&lt;&gt;0,INDEX('WPTM - Section F'!E$93:E$574,MATCH('Print View'!$AS262,'WPTM - Section F'!L$93:L$574,0)),""),"")</f>
        <v/>
      </c>
      <c r="N262" s="596"/>
      <c r="O262" s="595" t="str">
        <f ca="1">IFERROR(IF(INDEX('WPTM - Section F'!D$93:D$574,MATCH('Print View'!$AT262,'WPTM - Section F'!L$93:L$574,0))&lt;&gt;0,INDEX('WPTM - Section F'!D$93:D$574,MATCH('Print View'!$AT262,'WPTM - Section F'!L$93:L$574,0)),""),"")</f>
        <v/>
      </c>
      <c r="P262" s="596"/>
      <c r="Q262" s="595" t="str">
        <f ca="1">IFERROR(IF(INDEX('WPTM - Section F'!E$93:E$574,MATCH('Print View'!$AT262,'WPTM - Section F'!L$93:L$574,0))&lt;&gt;0,INDEX('WPTM - Section F'!E$93:E$574,MATCH('Print View'!$AT262,'WPTM - Section F'!L$93:L$574,0)),""),"")</f>
        <v/>
      </c>
      <c r="R262" s="596"/>
      <c r="S262" s="595" t="str">
        <f ca="1">IFERROR(IF(INDEX('WPTM - Section F'!D$93:D$574,MATCH('Print View'!$AU262,'WPTM - Section F'!L$93:L$574,0))&lt;&gt;0,INDEX('WPTM - Section F'!D$93:D$574,MATCH('Print View'!$AU262,'WPTM - Section F'!L$93:L$574,0)),""),"")</f>
        <v/>
      </c>
      <c r="T262" s="596"/>
      <c r="U262" s="595" t="str">
        <f ca="1">IFERROR(IF(INDEX('WPTM - Section F'!E$93:E$574,MATCH('Print View'!$AU262,'WPTM - Section F'!L$93:L$574,0))&lt;&gt;0,INDEX('WPTM - Section F'!E$93:E$574,MATCH('Print View'!$AU262,'WPTM - Section F'!L$93:L$574,0)),""),"")</f>
        <v/>
      </c>
      <c r="V262" s="596"/>
      <c r="W262" s="595" t="str">
        <f ca="1">IFERROR(IF(INDEX('WPTM - Section F'!D$93:D$574,MATCH('Print View'!$AV262,'WPTM - Section F'!L$93:L$574,0))&lt;&gt;0,INDEX('WPTM - Section F'!D$93:D$574,MATCH('Print View'!$AV262,'WPTM - Section F'!L$93:L$574,0)),""),"")</f>
        <v/>
      </c>
      <c r="X262" s="596"/>
      <c r="Y262" s="595" t="str">
        <f ca="1">IFERROR(IF(INDEX('WPTM - Section F'!E$93:E$574,MATCH('Print View'!$AV262,'WPTM - Section F'!L$93:L$574,0))&lt;&gt;0,INDEX('WPTM - Section F'!E$93:E$574,MATCH('Print View'!$AV262,'WPTM - Section F'!L$93:L$574,0)),""),"")</f>
        <v/>
      </c>
      <c r="Z262" s="596"/>
      <c r="AA262" s="595" t="str">
        <f ca="1">IFERROR(IF(INDEX('WPTM - Section F'!D$93:D$574,MATCH('Print View'!$AW262,'WPTM - Section F'!L$93:L$574,0))&lt;&gt;0,INDEX('WPTM - Section F'!D$93:D$574,MATCH('Print View'!$AW262,'WPTM - Section F'!L$93:L$574,0)),""),"")</f>
        <v/>
      </c>
      <c r="AB262" s="596"/>
      <c r="AC262" s="595" t="str">
        <f ca="1">IFERROR(IF(INDEX('WPTM - Section F'!E$93:E$574,MATCH('Print View'!$AW262,'WPTM - Section F'!L$93:L$574,0))&lt;&gt;0,INDEX('WPTM - Section F'!E$93:E$574,MATCH('Print View'!$AW262,'WPTM - Section F'!L$93:L$574,0)),""),"")</f>
        <v/>
      </c>
      <c r="AD262" s="596"/>
      <c r="AE262" s="595" t="str">
        <f ca="1">IFERROR(IF(INDEX('WPTM - Section F'!D$93:D$574,MATCH('Print View'!$AX262,'WPTM - Section F'!L$93:L$574,0))&lt;&gt;0,INDEX('WPTM - Section F'!D$93:D$574,MATCH('Print View'!$AX262,'WPTM - Section F'!L$93:L$574,0)),""),"")</f>
        <v/>
      </c>
      <c r="AF262" s="596"/>
      <c r="AG262" s="595" t="str">
        <f ca="1">IFERROR(IF(INDEX('WPTM - Section F'!E$93:E$574,MATCH('Print View'!$AX262,'WPTM - Section F'!L$93:L$574,0))&lt;&gt;0,INDEX('WPTM - Section F'!E$93:E$574,MATCH('Print View'!$AX262,'WPTM - Section F'!L$93:L$574,0)),""),"")</f>
        <v/>
      </c>
      <c r="AH262" s="596"/>
      <c r="AI262" s="595" t="str">
        <f ca="1">IFERROR(IF(INDEX('WPTM - Section F'!D$93:D$574,MATCH('Print View'!$AY262,'WPTM - Section F'!L$93:L$574,0))&lt;&gt;0,INDEX('WPTM - Section F'!D$93:D$574,MATCH('Print View'!$AY262,'WPTM - Section F'!L$93:L$574,0)),""),"")</f>
        <v/>
      </c>
      <c r="AJ262" s="596"/>
      <c r="AK262" s="595" t="str">
        <f ca="1">IFERROR(IF(INDEX('WPTM - Section F'!E$93:E$574,MATCH('Print View'!$AY262,'WPTM - Section F'!L$93:L$574,0))&lt;&gt;0,INDEX('WPTM - Section F'!E$93:E$574,MATCH('Print View'!$AY262,'WPTM - Section F'!L$93:L$574,0)),""),"")</f>
        <v/>
      </c>
      <c r="AL262" s="596"/>
      <c r="AM262" s="320" t="str">
        <f>IFERROR(IF(INDEX('WPTM - Section F'!O$8:O$89,MATCH('Print View'!$A262,'WPTM - Section F'!D$8:D$89,0))&lt;&gt;0,INDEX('WPTM - Section F'!O$8:O$89,MATCH('Print View'!$A262,'WPTM - Section F'!D$8:D$89,0)),""),"")</f>
        <v/>
      </c>
      <c r="AN262" s="224"/>
      <c r="AO262" s="314"/>
      <c r="AP262" s="315"/>
      <c r="AQ262" s="315"/>
      <c r="AR262" s="249" t="str">
        <f t="shared" ca="1" si="380"/>
        <v>79</v>
      </c>
      <c r="AS262" s="3" t="str">
        <f t="shared" ca="1" si="381"/>
        <v>791-Jan-19 to 30-Jun-19</v>
      </c>
      <c r="AT262" s="3" t="str">
        <f t="shared" ca="1" si="382"/>
        <v>791-Jul-19 to 31-Dec-19</v>
      </c>
      <c r="AU262" s="3" t="str">
        <f t="shared" ca="1" si="383"/>
        <v>791-Jan-20 to 30-Jun-20</v>
      </c>
      <c r="AV262" s="3" t="str">
        <f t="shared" ca="1" si="384"/>
        <v>791-Jul-20 to 31-Dec-20</v>
      </c>
      <c r="AW262" s="3" t="str">
        <f t="shared" ca="1" si="385"/>
        <v>791-Jan-21 to 30-Jun-21</v>
      </c>
      <c r="AX262" s="9" t="str">
        <f t="shared" si="386"/>
        <v xml:space="preserve">79 to </v>
      </c>
      <c r="AY262" s="9" t="str">
        <f t="shared" si="387"/>
        <v xml:space="preserve">79 to </v>
      </c>
      <c r="AZ262" s="9"/>
      <c r="BA262" s="9"/>
    </row>
    <row r="263" spans="1:53" s="229" customFormat="1" ht="60" customHeight="1" thickBot="1" x14ac:dyDescent="0.3">
      <c r="A263" s="304">
        <v>80</v>
      </c>
      <c r="B263" s="321" t="str">
        <f>IFERROR(IF(INDEX('WPTM - Section F'!B$8:B$89,MATCH('Print View'!$A263,'WPTM - Section F'!$A$8:$A$89,0))&lt;&gt;0,INDEX('WPTM - Section F'!B$8:B$89,MATCH('Print View'!$A263,'WPTM - Section F'!$A$8:$A$89,0)),""),"")</f>
        <v/>
      </c>
      <c r="C263" s="321" t="str">
        <f>IFERROR(IF(INDEX('WPTM - Section F'!C$8:C$89,MATCH('Print View'!$A263,'WPTM - Section F'!$A$8:$A$89,0))&lt;&gt;0,INDEX('WPTM - Section F'!C$8:C$89,MATCH('Print View'!$A263,'WPTM - Section F'!$A$8:$A$89,0)),""),"")</f>
        <v/>
      </c>
      <c r="D263" s="321" t="str">
        <f>IFERROR(IF(INDEX('WPTM - Section F'!D$8:D$89,MATCH('Print View'!$A263,'WPTM - Section F'!$A$8:$A$89,0))&lt;&gt;0,INDEX('WPTM - Section F'!D$8:D$89,MATCH('Print View'!$A263,'WPTM - Section F'!$A$8:$A$89,0)),""),"")</f>
        <v/>
      </c>
      <c r="E263" s="321" t="str">
        <f>IFERROR(IF(INDEX('WPTM - Section F'!E$8:E$89,MATCH('Print View'!$A263,'WPTM - Section F'!$A$8:$A$89,0))&lt;&gt;0,INDEX('WPTM - Section F'!E$8:E$89,MATCH('Print View'!$A263,'WPTM - Section F'!$A$8:$A$89,0)),""),"")</f>
        <v/>
      </c>
      <c r="F263" s="321" t="str">
        <f>IFERROR(IF(INDEX('WPTM - Section F'!N$8:N$89,MATCH('Print View'!$A263,'WPTM - Section F'!$A$8:$A$89,0))&lt;&gt;0,INDEX('WPTM - Section F'!N$8:N$89,MATCH('Print View'!$A263,'WPTM - Section F'!$A$8:$A$89,0)),""),"")</f>
        <v/>
      </c>
      <c r="G263" s="593" t="str">
        <f ca="1">IFERROR(IF(INDEX('WPTM - Section F'!D$93:D$574,MATCH('Print View'!$AR263,'WPTM - Section F'!L$93:L$574,0))&lt;&gt;0,INDEX('WPTM - Section F'!D$93:D$574,MATCH('Print View'!$AR263,'WPTM - Section F'!L$93:L$574,0)),""),"")</f>
        <v/>
      </c>
      <c r="H263" s="594"/>
      <c r="I263" s="593" t="str">
        <f ca="1">IFERROR(IF(INDEX('WPTM - Section F'!E$93:E$574,MATCH('Print View'!$AR263,'WPTM - Section F'!L$93:L$574,0))&lt;&gt;0,INDEX('WPTM - Section F'!E$93:E$574,MATCH('Print View'!$AR263,'WPTM - Section F'!L$93:L$574,0)),""),"")</f>
        <v/>
      </c>
      <c r="J263" s="594"/>
      <c r="K263" s="593" t="str">
        <f ca="1">IFERROR(IF(INDEX('WPTM - Section F'!D$93:D$574,MATCH('Print View'!$AS263,'WPTM - Section F'!L$93:L$574,0))&lt;&gt;0,INDEX('WPTM - Section F'!D$93:D$574,MATCH('Print View'!$AS263,'WPTM - Section F'!L$93:L$574,0)),""),"")</f>
        <v/>
      </c>
      <c r="L263" s="594"/>
      <c r="M263" s="593" t="str">
        <f ca="1">IFERROR(IF(INDEX('WPTM - Section F'!E$93:E$574,MATCH('Print View'!$AS263,'WPTM - Section F'!L$93:L$574,0))&lt;&gt;0,INDEX('WPTM - Section F'!E$93:E$574,MATCH('Print View'!$AS263,'WPTM - Section F'!L$93:L$574,0)),""),"")</f>
        <v/>
      </c>
      <c r="N263" s="594"/>
      <c r="O263" s="593" t="str">
        <f ca="1">IFERROR(IF(INDEX('WPTM - Section F'!D$93:D$574,MATCH('Print View'!$AT263,'WPTM - Section F'!L$93:L$574,0))&lt;&gt;0,INDEX('WPTM - Section F'!D$93:D$574,MATCH('Print View'!$AT263,'WPTM - Section F'!L$93:L$574,0)),""),"")</f>
        <v/>
      </c>
      <c r="P263" s="594"/>
      <c r="Q263" s="593" t="str">
        <f ca="1">IFERROR(IF(INDEX('WPTM - Section F'!E$93:E$574,MATCH('Print View'!$AT263,'WPTM - Section F'!L$93:L$574,0))&lt;&gt;0,INDEX('WPTM - Section F'!E$93:E$574,MATCH('Print View'!$AT263,'WPTM - Section F'!L$93:L$574,0)),""),"")</f>
        <v/>
      </c>
      <c r="R263" s="594"/>
      <c r="S263" s="593" t="str">
        <f ca="1">IFERROR(IF(INDEX('WPTM - Section F'!D$93:D$574,MATCH('Print View'!$AU263,'WPTM - Section F'!L$93:L$574,0))&lt;&gt;0,INDEX('WPTM - Section F'!D$93:D$574,MATCH('Print View'!$AU263,'WPTM - Section F'!L$93:L$574,0)),""),"")</f>
        <v/>
      </c>
      <c r="T263" s="594"/>
      <c r="U263" s="593" t="str">
        <f ca="1">IFERROR(IF(INDEX('WPTM - Section F'!E$93:E$574,MATCH('Print View'!$AU263,'WPTM - Section F'!L$93:L$574,0))&lt;&gt;0,INDEX('WPTM - Section F'!E$93:E$574,MATCH('Print View'!$AU263,'WPTM - Section F'!L$93:L$574,0)),""),"")</f>
        <v/>
      </c>
      <c r="V263" s="594"/>
      <c r="W263" s="593" t="str">
        <f ca="1">IFERROR(IF(INDEX('WPTM - Section F'!D$93:D$574,MATCH('Print View'!$AV263,'WPTM - Section F'!L$93:L$574,0))&lt;&gt;0,INDEX('WPTM - Section F'!D$93:D$574,MATCH('Print View'!$AV263,'WPTM - Section F'!L$93:L$574,0)),""),"")</f>
        <v/>
      </c>
      <c r="X263" s="594"/>
      <c r="Y263" s="593" t="str">
        <f ca="1">IFERROR(IF(INDEX('WPTM - Section F'!E$93:E$574,MATCH('Print View'!$AV263,'WPTM - Section F'!L$93:L$574,0))&lt;&gt;0,INDEX('WPTM - Section F'!E$93:E$574,MATCH('Print View'!$AV263,'WPTM - Section F'!L$93:L$574,0)),""),"")</f>
        <v/>
      </c>
      <c r="Z263" s="594"/>
      <c r="AA263" s="593" t="str">
        <f ca="1">IFERROR(IF(INDEX('WPTM - Section F'!D$93:D$574,MATCH('Print View'!$AW263,'WPTM - Section F'!L$93:L$574,0))&lt;&gt;0,INDEX('WPTM - Section F'!D$93:D$574,MATCH('Print View'!$AW263,'WPTM - Section F'!L$93:L$574,0)),""),"")</f>
        <v/>
      </c>
      <c r="AB263" s="594"/>
      <c r="AC263" s="593" t="str">
        <f ca="1">IFERROR(IF(INDEX('WPTM - Section F'!E$93:E$574,MATCH('Print View'!$AW263,'WPTM - Section F'!L$93:L$574,0))&lt;&gt;0,INDEX('WPTM - Section F'!E$93:E$574,MATCH('Print View'!$AW263,'WPTM - Section F'!L$93:L$574,0)),""),"")</f>
        <v/>
      </c>
      <c r="AD263" s="594"/>
      <c r="AE263" s="593" t="str">
        <f ca="1">IFERROR(IF(INDEX('WPTM - Section F'!D$93:D$574,MATCH('Print View'!$AX263,'WPTM - Section F'!L$93:L$574,0))&lt;&gt;0,INDEX('WPTM - Section F'!D$93:D$574,MATCH('Print View'!$AX263,'WPTM - Section F'!L$93:L$574,0)),""),"")</f>
        <v/>
      </c>
      <c r="AF263" s="594"/>
      <c r="AG263" s="593" t="str">
        <f ca="1">IFERROR(IF(INDEX('WPTM - Section F'!E$93:E$574,MATCH('Print View'!$AX263,'WPTM - Section F'!L$93:L$574,0))&lt;&gt;0,INDEX('WPTM - Section F'!E$93:E$574,MATCH('Print View'!$AX263,'WPTM - Section F'!L$93:L$574,0)),""),"")</f>
        <v/>
      </c>
      <c r="AH263" s="594"/>
      <c r="AI263" s="593" t="str">
        <f ca="1">IFERROR(IF(INDEX('WPTM - Section F'!D$93:D$574,MATCH('Print View'!$AY263,'WPTM - Section F'!L$93:L$574,0))&lt;&gt;0,INDEX('WPTM - Section F'!D$93:D$574,MATCH('Print View'!$AY263,'WPTM - Section F'!L$93:L$574,0)),""),"")</f>
        <v/>
      </c>
      <c r="AJ263" s="594"/>
      <c r="AK263" s="593" t="str">
        <f ca="1">IFERROR(IF(INDEX('WPTM - Section F'!E$93:E$574,MATCH('Print View'!$AY263,'WPTM - Section F'!L$93:L$574,0))&lt;&gt;0,INDEX('WPTM - Section F'!E$93:E$574,MATCH('Print View'!$AY263,'WPTM - Section F'!L$93:L$574,0)),""),"")</f>
        <v/>
      </c>
      <c r="AL263" s="594"/>
      <c r="AM263" s="322" t="str">
        <f>IFERROR(IF(INDEX('WPTM - Section F'!O$8:O$89,MATCH('Print View'!$A263,'WPTM - Section F'!D$8:D$89,0))&lt;&gt;0,INDEX('WPTM - Section F'!O$8:O$89,MATCH('Print View'!$A263,'WPTM - Section F'!D$8:D$89,0)),""),"")</f>
        <v/>
      </c>
      <c r="AN263" s="224"/>
      <c r="AO263" s="316"/>
      <c r="AP263" s="317"/>
      <c r="AQ263" s="317"/>
      <c r="AR263" s="249" t="str">
        <f t="shared" ca="1" si="380"/>
        <v>80</v>
      </c>
      <c r="AS263" s="3" t="str">
        <f t="shared" ca="1" si="381"/>
        <v>801-Jan-19 to 30-Jun-19</v>
      </c>
      <c r="AT263" s="3" t="str">
        <f t="shared" ca="1" si="382"/>
        <v>801-Jul-19 to 31-Dec-19</v>
      </c>
      <c r="AU263" s="3" t="str">
        <f t="shared" ca="1" si="383"/>
        <v>801-Jan-20 to 30-Jun-20</v>
      </c>
      <c r="AV263" s="3" t="str">
        <f t="shared" ca="1" si="384"/>
        <v>801-Jul-20 to 31-Dec-20</v>
      </c>
      <c r="AW263" s="3" t="str">
        <f t="shared" ca="1" si="385"/>
        <v>801-Jan-21 to 30-Jun-21</v>
      </c>
      <c r="AX263" s="9" t="str">
        <f t="shared" si="386"/>
        <v xml:space="preserve">80 to </v>
      </c>
      <c r="AY263" s="9" t="str">
        <f t="shared" si="387"/>
        <v xml:space="preserve">80 to </v>
      </c>
      <c r="AZ263" s="9"/>
      <c r="BA263" s="9"/>
    </row>
    <row r="264" spans="1:53" s="229" customFormat="1" x14ac:dyDescent="0.25">
      <c r="A264" s="230"/>
      <c r="AN264" s="224"/>
      <c r="AR264" s="4"/>
      <c r="AS264" s="9"/>
      <c r="AT264" s="9"/>
      <c r="AU264" s="9"/>
      <c r="AV264" s="9"/>
      <c r="AW264" s="9"/>
      <c r="AX264" s="9"/>
      <c r="AY264" s="9"/>
      <c r="AZ264" s="9"/>
      <c r="BA264" s="9"/>
    </row>
    <row r="265" spans="1:53" s="229" customFormat="1" x14ac:dyDescent="0.25">
      <c r="A265" s="230"/>
      <c r="AN265" s="224"/>
      <c r="AR265" s="4"/>
      <c r="AS265" s="9"/>
      <c r="AT265" s="9"/>
      <c r="AU265" s="9"/>
      <c r="AV265" s="9"/>
      <c r="AW265" s="9"/>
      <c r="AX265" s="9"/>
      <c r="AY265" s="9"/>
      <c r="AZ265" s="9"/>
      <c r="BA265" s="9"/>
    </row>
    <row r="266" spans="1:53" s="229" customFormat="1" x14ac:dyDescent="0.25">
      <c r="A266" s="230"/>
      <c r="AN266" s="224"/>
      <c r="AR266" s="4"/>
      <c r="AS266" s="9"/>
      <c r="AT266" s="9"/>
      <c r="AU266" s="9"/>
      <c r="AV266" s="9"/>
      <c r="AW266" s="9"/>
      <c r="AX266" s="9"/>
      <c r="AY266" s="9"/>
      <c r="AZ266" s="9"/>
      <c r="BA266" s="9"/>
    </row>
    <row r="267" spans="1:53" s="229" customFormat="1" x14ac:dyDescent="0.25">
      <c r="A267" s="230"/>
      <c r="AN267" s="224"/>
      <c r="AR267" s="4"/>
      <c r="AS267" s="9"/>
      <c r="AT267" s="9"/>
      <c r="AU267" s="9"/>
      <c r="AV267" s="9"/>
      <c r="AW267" s="9"/>
      <c r="AX267" s="9"/>
      <c r="AY267" s="9"/>
      <c r="AZ267" s="9"/>
      <c r="BA267" s="9"/>
    </row>
    <row r="268" spans="1:53" s="229" customFormat="1" x14ac:dyDescent="0.25">
      <c r="A268" s="230"/>
      <c r="AN268" s="224"/>
      <c r="AR268" s="4"/>
      <c r="AS268" s="9"/>
      <c r="AT268" s="9"/>
      <c r="AU268" s="9"/>
      <c r="AV268" s="9"/>
      <c r="AW268" s="9"/>
      <c r="AX268" s="9"/>
      <c r="AY268" s="9"/>
      <c r="AZ268" s="9"/>
      <c r="BA268" s="9"/>
    </row>
    <row r="269" spans="1:53" s="229" customFormat="1" x14ac:dyDescent="0.25">
      <c r="A269" s="230"/>
      <c r="AN269" s="224"/>
      <c r="AR269" s="4"/>
      <c r="AS269" s="9"/>
      <c r="AT269" s="9"/>
      <c r="AU269" s="9"/>
      <c r="AV269" s="9"/>
      <c r="AW269" s="9"/>
      <c r="AX269" s="9"/>
      <c r="AY269" s="9"/>
      <c r="AZ269" s="9"/>
      <c r="BA269" s="9"/>
    </row>
    <row r="270" spans="1:53" s="229" customFormat="1" x14ac:dyDescent="0.25">
      <c r="A270" s="230"/>
      <c r="AN270" s="224"/>
      <c r="AR270" s="4"/>
      <c r="AS270" s="9"/>
      <c r="AT270" s="9"/>
      <c r="AU270" s="9"/>
      <c r="AV270" s="9"/>
      <c r="AW270" s="9"/>
      <c r="AX270" s="9"/>
      <c r="AY270" s="9"/>
      <c r="AZ270" s="9"/>
      <c r="BA270" s="9"/>
    </row>
    <row r="271" spans="1:53" s="229" customFormat="1" x14ac:dyDescent="0.25">
      <c r="A271" s="230"/>
      <c r="AN271" s="224"/>
      <c r="AR271" s="4"/>
      <c r="AS271" s="9"/>
      <c r="AT271" s="9"/>
      <c r="AU271" s="9"/>
      <c r="AV271" s="9"/>
      <c r="AW271" s="9"/>
      <c r="AX271" s="9"/>
      <c r="AY271" s="9"/>
      <c r="AZ271" s="9"/>
      <c r="BA271" s="9"/>
    </row>
    <row r="272" spans="1:53" s="229" customFormat="1" x14ac:dyDescent="0.25">
      <c r="A272" s="230"/>
      <c r="AN272" s="224"/>
      <c r="AR272" s="4"/>
      <c r="AS272" s="9"/>
      <c r="AT272" s="9"/>
      <c r="AU272" s="9"/>
      <c r="AV272" s="9"/>
      <c r="AW272" s="9"/>
      <c r="AX272" s="9"/>
      <c r="AY272" s="9"/>
      <c r="AZ272" s="9"/>
      <c r="BA272" s="9"/>
    </row>
    <row r="273" spans="1:53" s="229" customFormat="1" x14ac:dyDescent="0.25">
      <c r="A273" s="230"/>
      <c r="AN273" s="224"/>
      <c r="AR273" s="4"/>
      <c r="AS273" s="9"/>
      <c r="AT273" s="9"/>
      <c r="AU273" s="9"/>
      <c r="AV273" s="9"/>
      <c r="AW273" s="9"/>
      <c r="AX273" s="9"/>
      <c r="AY273" s="9"/>
      <c r="AZ273" s="9"/>
      <c r="BA273" s="9"/>
    </row>
    <row r="274" spans="1:53" s="229" customFormat="1" x14ac:dyDescent="0.25">
      <c r="A274" s="230"/>
      <c r="AN274" s="224"/>
      <c r="AR274" s="4"/>
      <c r="AS274" s="9"/>
      <c r="AT274" s="9"/>
      <c r="AU274" s="9"/>
      <c r="AV274" s="9"/>
      <c r="AW274" s="9"/>
      <c r="AX274" s="9"/>
      <c r="AY274" s="9"/>
      <c r="AZ274" s="9"/>
      <c r="BA274" s="9"/>
    </row>
    <row r="275" spans="1:53" s="229" customFormat="1" x14ac:dyDescent="0.25">
      <c r="A275" s="230"/>
      <c r="AN275" s="224"/>
      <c r="AR275" s="4"/>
      <c r="AS275" s="9"/>
      <c r="AT275" s="9"/>
      <c r="AU275" s="9"/>
      <c r="AV275" s="9"/>
      <c r="AW275" s="9"/>
      <c r="AX275" s="9"/>
      <c r="AY275" s="9"/>
      <c r="AZ275" s="9"/>
      <c r="BA275" s="9"/>
    </row>
    <row r="276" spans="1:53" s="229" customFormat="1" x14ac:dyDescent="0.25">
      <c r="A276" s="230"/>
      <c r="AN276" s="224"/>
      <c r="AR276" s="4"/>
      <c r="AS276" s="9"/>
      <c r="AT276" s="9"/>
      <c r="AU276" s="9"/>
      <c r="AV276" s="9"/>
      <c r="AW276" s="9"/>
      <c r="AX276" s="9"/>
      <c r="AY276" s="9"/>
      <c r="AZ276" s="9"/>
      <c r="BA276" s="9"/>
    </row>
    <row r="277" spans="1:53" s="229" customFormat="1" x14ac:dyDescent="0.25">
      <c r="A277" s="230"/>
      <c r="AN277" s="224"/>
      <c r="AR277" s="4"/>
      <c r="AS277" s="9"/>
      <c r="AT277" s="9"/>
      <c r="AU277" s="9"/>
      <c r="AV277" s="9"/>
      <c r="AW277" s="9"/>
      <c r="AX277" s="9"/>
      <c r="AY277" s="9"/>
      <c r="AZ277" s="9"/>
      <c r="BA277" s="9"/>
    </row>
    <row r="278" spans="1:53" s="229" customFormat="1" x14ac:dyDescent="0.25">
      <c r="A278" s="230"/>
      <c r="AN278" s="224"/>
      <c r="AR278" s="4"/>
      <c r="AS278" s="9"/>
      <c r="AT278" s="9"/>
      <c r="AU278" s="9"/>
      <c r="AV278" s="9"/>
      <c r="AW278" s="9"/>
      <c r="AX278" s="9"/>
      <c r="AY278" s="9"/>
      <c r="AZ278" s="9"/>
      <c r="BA278" s="9"/>
    </row>
    <row r="279" spans="1:53" s="229" customFormat="1" x14ac:dyDescent="0.25">
      <c r="A279" s="230"/>
      <c r="AN279" s="224"/>
      <c r="AR279" s="4"/>
      <c r="AS279" s="9"/>
      <c r="AT279" s="9"/>
      <c r="AU279" s="9"/>
      <c r="AV279" s="9"/>
      <c r="AW279" s="9"/>
      <c r="AX279" s="9"/>
      <c r="AY279" s="9"/>
      <c r="AZ279" s="9"/>
      <c r="BA279" s="9"/>
    </row>
    <row r="280" spans="1:53" s="229" customFormat="1" x14ac:dyDescent="0.25">
      <c r="A280" s="230"/>
      <c r="AN280" s="224"/>
      <c r="AR280" s="4"/>
      <c r="AS280" s="9"/>
      <c r="AT280" s="9"/>
      <c r="AU280" s="9"/>
      <c r="AV280" s="9"/>
      <c r="AW280" s="9"/>
      <c r="AX280" s="9"/>
      <c r="AY280" s="9"/>
      <c r="AZ280" s="9"/>
      <c r="BA280" s="9"/>
    </row>
    <row r="281" spans="1:53" s="229" customFormat="1" x14ac:dyDescent="0.25">
      <c r="A281" s="230"/>
      <c r="AN281" s="224"/>
      <c r="AR281" s="4"/>
      <c r="AS281" s="9"/>
      <c r="AT281" s="9"/>
      <c r="AU281" s="9"/>
      <c r="AV281" s="9"/>
      <c r="AW281" s="9"/>
      <c r="AX281" s="9"/>
      <c r="AY281" s="9"/>
      <c r="AZ281" s="9"/>
      <c r="BA281" s="9"/>
    </row>
    <row r="282" spans="1:53" s="229" customFormat="1" x14ac:dyDescent="0.25">
      <c r="A282" s="230"/>
      <c r="AN282" s="224"/>
      <c r="AR282" s="4"/>
      <c r="AS282" s="9"/>
      <c r="AT282" s="9"/>
      <c r="AU282" s="9"/>
      <c r="AV282" s="9"/>
      <c r="AW282" s="9"/>
      <c r="AX282" s="9"/>
      <c r="AY282" s="9"/>
      <c r="AZ282" s="9"/>
      <c r="BA282" s="9"/>
    </row>
    <row r="283" spans="1:53" s="229" customFormat="1" x14ac:dyDescent="0.25">
      <c r="A283" s="230"/>
      <c r="AN283" s="224"/>
      <c r="AR283" s="4"/>
      <c r="AS283" s="9"/>
      <c r="AT283" s="9"/>
      <c r="AU283" s="9"/>
      <c r="AV283" s="9"/>
      <c r="AW283" s="9"/>
      <c r="AX283" s="9"/>
      <c r="AY283" s="9"/>
      <c r="AZ283" s="9"/>
      <c r="BA283" s="9"/>
    </row>
    <row r="284" spans="1:53" s="229" customFormat="1" x14ac:dyDescent="0.25">
      <c r="A284" s="230"/>
      <c r="AN284" s="224"/>
      <c r="AR284" s="4"/>
      <c r="AS284" s="9"/>
      <c r="AT284" s="9"/>
      <c r="AU284" s="9"/>
      <c r="AV284" s="9"/>
      <c r="AW284" s="9"/>
      <c r="AX284" s="9"/>
      <c r="AY284" s="9"/>
      <c r="AZ284" s="9"/>
      <c r="BA284" s="9"/>
    </row>
    <row r="285" spans="1:53" s="229" customFormat="1" x14ac:dyDescent="0.25">
      <c r="A285" s="230"/>
      <c r="AN285" s="224"/>
      <c r="AR285" s="4"/>
      <c r="AS285" s="9"/>
      <c r="AT285" s="9"/>
      <c r="AU285" s="9"/>
      <c r="AV285" s="9"/>
      <c r="AW285" s="9"/>
      <c r="AX285" s="9"/>
      <c r="AY285" s="9"/>
      <c r="AZ285" s="9"/>
      <c r="BA285" s="9"/>
    </row>
    <row r="286" spans="1:53" s="229" customFormat="1" x14ac:dyDescent="0.25">
      <c r="A286" s="230"/>
      <c r="AN286" s="224"/>
      <c r="AR286" s="4"/>
      <c r="AS286" s="9"/>
      <c r="AT286" s="9"/>
      <c r="AU286" s="9"/>
      <c r="AV286" s="9"/>
      <c r="AW286" s="9"/>
      <c r="AX286" s="9"/>
      <c r="AY286" s="9"/>
      <c r="AZ286" s="9"/>
      <c r="BA286" s="9"/>
    </row>
    <row r="287" spans="1:53" s="229" customFormat="1" x14ac:dyDescent="0.25">
      <c r="A287" s="230"/>
      <c r="AN287" s="224"/>
      <c r="AR287" s="4"/>
      <c r="AS287" s="9"/>
      <c r="AT287" s="9"/>
      <c r="AU287" s="9"/>
      <c r="AV287" s="9"/>
      <c r="AW287" s="9"/>
      <c r="AX287" s="9"/>
      <c r="AY287" s="9"/>
      <c r="AZ287" s="9"/>
      <c r="BA287" s="9"/>
    </row>
    <row r="288" spans="1:53" s="229" customFormat="1" x14ac:dyDescent="0.25">
      <c r="A288" s="230"/>
      <c r="AN288" s="224"/>
      <c r="AR288" s="4"/>
      <c r="AS288" s="9"/>
      <c r="AT288" s="9"/>
      <c r="AU288" s="9"/>
      <c r="AV288" s="9"/>
      <c r="AW288" s="9"/>
      <c r="AX288" s="9"/>
      <c r="AY288" s="9"/>
      <c r="AZ288" s="9"/>
      <c r="BA288" s="9"/>
    </row>
    <row r="289" spans="1:53" s="229" customFormat="1" x14ac:dyDescent="0.25">
      <c r="A289" s="230"/>
      <c r="AN289" s="224"/>
      <c r="AR289" s="4"/>
      <c r="AS289" s="9"/>
      <c r="AT289" s="9"/>
      <c r="AU289" s="9"/>
      <c r="AV289" s="9"/>
      <c r="AW289" s="9"/>
      <c r="AX289" s="9"/>
      <c r="AY289" s="9"/>
      <c r="AZ289" s="9"/>
      <c r="BA289" s="9"/>
    </row>
    <row r="290" spans="1:53" s="229" customFormat="1" x14ac:dyDescent="0.25">
      <c r="A290" s="230"/>
      <c r="AN290" s="224"/>
      <c r="AR290" s="4"/>
      <c r="AS290" s="9"/>
      <c r="AT290" s="9"/>
      <c r="AU290" s="9"/>
      <c r="AV290" s="9"/>
      <c r="AW290" s="9"/>
      <c r="AX290" s="9"/>
      <c r="AY290" s="9"/>
      <c r="AZ290" s="9"/>
      <c r="BA290" s="9"/>
    </row>
    <row r="291" spans="1:53" s="229" customFormat="1" x14ac:dyDescent="0.25">
      <c r="A291" s="230"/>
      <c r="AN291" s="224"/>
      <c r="AR291" s="4"/>
      <c r="AS291" s="9"/>
      <c r="AT291" s="9"/>
      <c r="AU291" s="9"/>
      <c r="AV291" s="9"/>
      <c r="AW291" s="9"/>
      <c r="AX291" s="9"/>
      <c r="AY291" s="9"/>
      <c r="AZ291" s="9"/>
      <c r="BA291" s="9"/>
    </row>
    <row r="292" spans="1:53" s="229" customFormat="1" x14ac:dyDescent="0.25">
      <c r="A292" s="230"/>
      <c r="AN292" s="224"/>
      <c r="AR292" s="4"/>
      <c r="AS292" s="9"/>
      <c r="AT292" s="9"/>
      <c r="AU292" s="9"/>
      <c r="AV292" s="9"/>
      <c r="AW292" s="9"/>
      <c r="AX292" s="9"/>
      <c r="AY292" s="9"/>
      <c r="AZ292" s="9"/>
      <c r="BA292" s="9"/>
    </row>
    <row r="293" spans="1:53" s="229" customFormat="1" x14ac:dyDescent="0.25">
      <c r="A293" s="230"/>
      <c r="AN293" s="224"/>
      <c r="AR293" s="4"/>
      <c r="AS293" s="9"/>
      <c r="AT293" s="9"/>
      <c r="AU293" s="9"/>
      <c r="AV293" s="9"/>
      <c r="AW293" s="9"/>
      <c r="AX293" s="9"/>
      <c r="AY293" s="9"/>
      <c r="AZ293" s="9"/>
      <c r="BA293" s="9"/>
    </row>
    <row r="294" spans="1:53" s="229" customFormat="1" x14ac:dyDescent="0.25">
      <c r="A294" s="230"/>
      <c r="AN294" s="224"/>
      <c r="AR294" s="4"/>
      <c r="AS294" s="9"/>
      <c r="AT294" s="9"/>
      <c r="AU294" s="9"/>
      <c r="AV294" s="9"/>
      <c r="AW294" s="9"/>
      <c r="AX294" s="9"/>
      <c r="AY294" s="9"/>
      <c r="AZ294" s="9"/>
      <c r="BA294" s="9"/>
    </row>
    <row r="295" spans="1:53" s="229" customFormat="1" x14ac:dyDescent="0.25">
      <c r="A295" s="230"/>
      <c r="AN295" s="224"/>
      <c r="AR295" s="4"/>
      <c r="AS295" s="9"/>
      <c r="AT295" s="9"/>
      <c r="AU295" s="9"/>
      <c r="AV295" s="9"/>
      <c r="AW295" s="9"/>
      <c r="AX295" s="9"/>
      <c r="AY295" s="9"/>
      <c r="AZ295" s="9"/>
      <c r="BA295" s="9"/>
    </row>
    <row r="296" spans="1:53" s="229" customFormat="1" x14ac:dyDescent="0.25">
      <c r="A296" s="230"/>
      <c r="AN296" s="224"/>
      <c r="AR296" s="4"/>
      <c r="AS296" s="9"/>
      <c r="AT296" s="9"/>
      <c r="AU296" s="9"/>
      <c r="AV296" s="9"/>
      <c r="AW296" s="9"/>
      <c r="AX296" s="9"/>
      <c r="AY296" s="9"/>
      <c r="AZ296" s="9"/>
      <c r="BA296" s="9"/>
    </row>
    <row r="297" spans="1:53" s="229" customFormat="1" x14ac:dyDescent="0.25">
      <c r="A297" s="230"/>
      <c r="AN297" s="224"/>
      <c r="AR297" s="4"/>
      <c r="AS297" s="9"/>
      <c r="AT297" s="9"/>
      <c r="AU297" s="9"/>
      <c r="AV297" s="9"/>
      <c r="AW297" s="9"/>
      <c r="AX297" s="9"/>
      <c r="AY297" s="9"/>
      <c r="AZ297" s="9"/>
      <c r="BA297" s="9"/>
    </row>
    <row r="298" spans="1:53" s="229" customFormat="1" x14ac:dyDescent="0.25">
      <c r="A298" s="230"/>
      <c r="AN298" s="224"/>
      <c r="AR298" s="4"/>
      <c r="AS298" s="9"/>
      <c r="AT298" s="9"/>
      <c r="AU298" s="9"/>
      <c r="AV298" s="9"/>
      <c r="AW298" s="9"/>
      <c r="AX298" s="9"/>
      <c r="AY298" s="9"/>
      <c r="AZ298" s="9"/>
      <c r="BA298" s="9"/>
    </row>
    <row r="299" spans="1:53" s="229" customFormat="1" x14ac:dyDescent="0.25">
      <c r="A299" s="230"/>
      <c r="AN299" s="224"/>
      <c r="AR299" s="4"/>
      <c r="AS299" s="9"/>
      <c r="AT299" s="9"/>
      <c r="AU299" s="9"/>
      <c r="AV299" s="9"/>
      <c r="AW299" s="9"/>
      <c r="AX299" s="9"/>
      <c r="AY299" s="9"/>
      <c r="AZ299" s="9"/>
      <c r="BA299" s="9"/>
    </row>
    <row r="300" spans="1:53" s="229" customFormat="1" x14ac:dyDescent="0.25">
      <c r="A300" s="230"/>
      <c r="AN300" s="224"/>
      <c r="AR300" s="4"/>
      <c r="AS300" s="9"/>
      <c r="AT300" s="9"/>
      <c r="AU300" s="9"/>
      <c r="AV300" s="9"/>
      <c r="AW300" s="9"/>
      <c r="AX300" s="9"/>
      <c r="AY300" s="9"/>
      <c r="AZ300" s="9"/>
      <c r="BA300" s="9"/>
    </row>
    <row r="301" spans="1:53" s="229" customFormat="1" x14ac:dyDescent="0.25">
      <c r="A301" s="230"/>
      <c r="AN301" s="224"/>
      <c r="AR301" s="4"/>
      <c r="AS301" s="9"/>
      <c r="AT301" s="9"/>
      <c r="AU301" s="9"/>
      <c r="AV301" s="9"/>
      <c r="AW301" s="9"/>
      <c r="AX301" s="9"/>
      <c r="AY301" s="9"/>
      <c r="AZ301" s="9"/>
      <c r="BA301" s="9"/>
    </row>
    <row r="302" spans="1:53" s="229" customFormat="1" x14ac:dyDescent="0.25">
      <c r="A302" s="230"/>
      <c r="AN302" s="224"/>
      <c r="AR302" s="4"/>
      <c r="AS302" s="9"/>
      <c r="AT302" s="9"/>
      <c r="AU302" s="9"/>
      <c r="AV302" s="9"/>
      <c r="AW302" s="9"/>
      <c r="AX302" s="9"/>
      <c r="AY302" s="9"/>
      <c r="AZ302" s="9"/>
      <c r="BA302" s="9"/>
    </row>
    <row r="303" spans="1:53" s="229" customFormat="1" x14ac:dyDescent="0.25">
      <c r="A303" s="230"/>
      <c r="AN303" s="224"/>
      <c r="AR303" s="4"/>
      <c r="AS303" s="9"/>
      <c r="AT303" s="9"/>
      <c r="AU303" s="9"/>
      <c r="AV303" s="9"/>
      <c r="AW303" s="9"/>
      <c r="AX303" s="9"/>
      <c r="AY303" s="9"/>
      <c r="AZ303" s="9"/>
      <c r="BA303" s="9"/>
    </row>
    <row r="304" spans="1:53" s="229" customFormat="1" x14ac:dyDescent="0.25">
      <c r="A304" s="230"/>
      <c r="AN304" s="224"/>
      <c r="AR304" s="4"/>
      <c r="AS304" s="9"/>
      <c r="AT304" s="9"/>
      <c r="AU304" s="9"/>
      <c r="AV304" s="9"/>
      <c r="AW304" s="9"/>
      <c r="AX304" s="9"/>
      <c r="AY304" s="9"/>
      <c r="AZ304" s="9"/>
      <c r="BA304" s="9"/>
    </row>
    <row r="305" spans="1:53" s="229" customFormat="1" x14ac:dyDescent="0.25">
      <c r="A305" s="230"/>
      <c r="AN305" s="224"/>
      <c r="AR305" s="4"/>
      <c r="AS305" s="9"/>
      <c r="AT305" s="9"/>
      <c r="AU305" s="9"/>
      <c r="AV305" s="9"/>
      <c r="AW305" s="9"/>
      <c r="AX305" s="9"/>
      <c r="AY305" s="9"/>
      <c r="AZ305" s="9"/>
      <c r="BA305" s="9"/>
    </row>
    <row r="306" spans="1:53" s="229" customFormat="1" x14ac:dyDescent="0.25">
      <c r="A306" s="230"/>
      <c r="AN306" s="224"/>
      <c r="AR306" s="4"/>
      <c r="AS306" s="9"/>
      <c r="AT306" s="9"/>
      <c r="AU306" s="9"/>
      <c r="AV306" s="9"/>
      <c r="AW306" s="9"/>
      <c r="AX306" s="9"/>
      <c r="AY306" s="9"/>
      <c r="AZ306" s="9"/>
      <c r="BA306" s="9"/>
    </row>
    <row r="307" spans="1:53" s="229" customFormat="1" x14ac:dyDescent="0.25">
      <c r="A307" s="230"/>
      <c r="AN307" s="224"/>
      <c r="AR307" s="4"/>
      <c r="AS307" s="9"/>
      <c r="AT307" s="9"/>
      <c r="AU307" s="9"/>
      <c r="AV307" s="9"/>
      <c r="AW307" s="9"/>
      <c r="AX307" s="9"/>
      <c r="AY307" s="9"/>
      <c r="AZ307" s="9"/>
      <c r="BA307" s="9"/>
    </row>
    <row r="308" spans="1:53" s="229" customFormat="1" x14ac:dyDescent="0.25">
      <c r="A308" s="230"/>
      <c r="AN308" s="224"/>
      <c r="AR308" s="4"/>
      <c r="AS308" s="9"/>
      <c r="AT308" s="9"/>
      <c r="AU308" s="9"/>
      <c r="AV308" s="9"/>
      <c r="AW308" s="9"/>
      <c r="AX308" s="9"/>
      <c r="AY308" s="9"/>
      <c r="AZ308" s="9"/>
      <c r="BA308" s="9"/>
    </row>
    <row r="309" spans="1:53" s="229" customFormat="1" x14ac:dyDescent="0.25">
      <c r="A309" s="230"/>
      <c r="AN309" s="224"/>
      <c r="AR309" s="4"/>
      <c r="AS309" s="9"/>
      <c r="AT309" s="9"/>
      <c r="AU309" s="9"/>
      <c r="AV309" s="9"/>
      <c r="AW309" s="9"/>
      <c r="AX309" s="9"/>
      <c r="AY309" s="9"/>
      <c r="AZ309" s="9"/>
      <c r="BA309" s="9"/>
    </row>
    <row r="310" spans="1:53" s="229" customFormat="1" x14ac:dyDescent="0.25">
      <c r="A310" s="230"/>
      <c r="AN310" s="224"/>
      <c r="AR310" s="4"/>
      <c r="AS310" s="9"/>
      <c r="AT310" s="9"/>
      <c r="AU310" s="9"/>
      <c r="AV310" s="9"/>
      <c r="AW310" s="9"/>
      <c r="AX310" s="9"/>
      <c r="AY310" s="9"/>
      <c r="AZ310" s="9"/>
      <c r="BA310" s="9"/>
    </row>
    <row r="311" spans="1:53" s="229" customFormat="1" x14ac:dyDescent="0.25">
      <c r="A311" s="230"/>
      <c r="AN311" s="224"/>
      <c r="AR311" s="4"/>
      <c r="AS311" s="9"/>
      <c r="AT311" s="9"/>
      <c r="AU311" s="9"/>
      <c r="AV311" s="9"/>
      <c r="AW311" s="9"/>
      <c r="AX311" s="9"/>
      <c r="AY311" s="9"/>
      <c r="AZ311" s="9"/>
      <c r="BA311" s="9"/>
    </row>
    <row r="312" spans="1:53" s="229" customFormat="1" x14ac:dyDescent="0.25">
      <c r="A312" s="230"/>
      <c r="AN312" s="224"/>
      <c r="AR312" s="4"/>
      <c r="AS312" s="9"/>
      <c r="AT312" s="9"/>
      <c r="AU312" s="9"/>
      <c r="AV312" s="9"/>
      <c r="AW312" s="9"/>
      <c r="AX312" s="9"/>
      <c r="AY312" s="9"/>
      <c r="AZ312" s="9"/>
      <c r="BA312" s="9"/>
    </row>
    <row r="313" spans="1:53" s="229" customFormat="1" x14ac:dyDescent="0.25">
      <c r="A313" s="230"/>
      <c r="AN313" s="224"/>
      <c r="AR313" s="4"/>
      <c r="AS313" s="9"/>
      <c r="AT313" s="9"/>
      <c r="AU313" s="9"/>
      <c r="AV313" s="9"/>
      <c r="AW313" s="9"/>
      <c r="AX313" s="9"/>
      <c r="AY313" s="9"/>
      <c r="AZ313" s="9"/>
      <c r="BA313" s="9"/>
    </row>
    <row r="314" spans="1:53" s="229" customFormat="1" x14ac:dyDescent="0.25">
      <c r="A314" s="230"/>
      <c r="AN314" s="224"/>
      <c r="AR314" s="4"/>
      <c r="AS314" s="9"/>
      <c r="AT314" s="9"/>
      <c r="AU314" s="9"/>
      <c r="AV314" s="9"/>
      <c r="AW314" s="9"/>
      <c r="AX314" s="9"/>
      <c r="AY314" s="9"/>
      <c r="AZ314" s="9"/>
      <c r="BA314" s="9"/>
    </row>
    <row r="315" spans="1:53" s="229" customFormat="1" x14ac:dyDescent="0.25">
      <c r="A315" s="230"/>
      <c r="AN315" s="224"/>
      <c r="AR315" s="4"/>
      <c r="AS315" s="9"/>
      <c r="AT315" s="9"/>
      <c r="AU315" s="9"/>
      <c r="AV315" s="9"/>
      <c r="AW315" s="9"/>
      <c r="AX315" s="9"/>
      <c r="AY315" s="9"/>
      <c r="AZ315" s="9"/>
      <c r="BA315" s="9"/>
    </row>
    <row r="316" spans="1:53" s="229" customFormat="1" x14ac:dyDescent="0.25">
      <c r="A316" s="230"/>
      <c r="AN316" s="224"/>
      <c r="AR316" s="4"/>
      <c r="AS316" s="9"/>
      <c r="AT316" s="9"/>
      <c r="AU316" s="9"/>
      <c r="AV316" s="9"/>
      <c r="AW316" s="9"/>
      <c r="AX316" s="9"/>
      <c r="AY316" s="9"/>
      <c r="AZ316" s="9"/>
      <c r="BA316" s="9"/>
    </row>
    <row r="317" spans="1:53" s="229" customFormat="1" x14ac:dyDescent="0.25">
      <c r="A317" s="230"/>
      <c r="AN317" s="224"/>
      <c r="AR317" s="4"/>
      <c r="AS317" s="9"/>
      <c r="AT317" s="9"/>
      <c r="AU317" s="9"/>
      <c r="AV317" s="9"/>
      <c r="AW317" s="9"/>
      <c r="AX317" s="9"/>
      <c r="AY317" s="9"/>
      <c r="AZ317" s="9"/>
      <c r="BA317" s="9"/>
    </row>
    <row r="318" spans="1:53" s="229" customFormat="1" x14ac:dyDescent="0.25">
      <c r="A318" s="230"/>
      <c r="AN318" s="224"/>
      <c r="AR318" s="4"/>
      <c r="AS318" s="9"/>
      <c r="AT318" s="9"/>
      <c r="AU318" s="9"/>
      <c r="AV318" s="9"/>
      <c r="AW318" s="9"/>
      <c r="AX318" s="9"/>
      <c r="AY318" s="9"/>
      <c r="AZ318" s="9"/>
      <c r="BA318" s="9"/>
    </row>
    <row r="319" spans="1:53" s="229" customFormat="1" x14ac:dyDescent="0.25">
      <c r="A319" s="230"/>
      <c r="AN319" s="224"/>
      <c r="AR319" s="4"/>
      <c r="AS319" s="9"/>
      <c r="AT319" s="9"/>
      <c r="AU319" s="9"/>
      <c r="AV319" s="9"/>
      <c r="AW319" s="9"/>
      <c r="AX319" s="9"/>
      <c r="AY319" s="9"/>
      <c r="AZ319" s="9"/>
      <c r="BA319" s="9"/>
    </row>
    <row r="320" spans="1:53" s="229" customFormat="1" x14ac:dyDescent="0.25">
      <c r="A320" s="230"/>
      <c r="AN320" s="224"/>
      <c r="AR320" s="4"/>
      <c r="AS320" s="9"/>
      <c r="AT320" s="9"/>
      <c r="AU320" s="9"/>
      <c r="AV320" s="9"/>
      <c r="AW320" s="9"/>
      <c r="AX320" s="9"/>
      <c r="AY320" s="9"/>
      <c r="AZ320" s="9"/>
      <c r="BA320" s="9"/>
    </row>
    <row r="321" spans="1:53" s="229" customFormat="1" x14ac:dyDescent="0.25">
      <c r="A321" s="230"/>
      <c r="AN321" s="224"/>
      <c r="AR321" s="4"/>
      <c r="AS321" s="9"/>
      <c r="AT321" s="9"/>
      <c r="AU321" s="9"/>
      <c r="AV321" s="9"/>
      <c r="AW321" s="9"/>
      <c r="AX321" s="9"/>
      <c r="AY321" s="9"/>
      <c r="AZ321" s="9"/>
      <c r="BA321" s="9"/>
    </row>
    <row r="322" spans="1:53" s="229" customFormat="1" x14ac:dyDescent="0.25">
      <c r="A322" s="230"/>
      <c r="AN322" s="224"/>
      <c r="AR322" s="4"/>
      <c r="AS322" s="9"/>
      <c r="AT322" s="9"/>
      <c r="AU322" s="9"/>
      <c r="AV322" s="9"/>
      <c r="AW322" s="9"/>
      <c r="AX322" s="9"/>
      <c r="AY322" s="9"/>
      <c r="AZ322" s="9"/>
      <c r="BA322" s="9"/>
    </row>
    <row r="323" spans="1:53" s="229" customFormat="1" x14ac:dyDescent="0.25">
      <c r="A323" s="230"/>
      <c r="AN323" s="224"/>
      <c r="AR323" s="4"/>
      <c r="AS323" s="9"/>
      <c r="AT323" s="9"/>
      <c r="AU323" s="9"/>
      <c r="AV323" s="9"/>
      <c r="AW323" s="9"/>
      <c r="AX323" s="9"/>
      <c r="AY323" s="9"/>
      <c r="AZ323" s="9"/>
      <c r="BA323" s="9"/>
    </row>
    <row r="324" spans="1:53" s="229" customFormat="1" x14ac:dyDescent="0.25">
      <c r="A324" s="230"/>
      <c r="AN324" s="224"/>
      <c r="AR324" s="4"/>
      <c r="AS324" s="9"/>
      <c r="AT324" s="9"/>
      <c r="AU324" s="9"/>
      <c r="AV324" s="9"/>
      <c r="AW324" s="9"/>
      <c r="AX324" s="9"/>
      <c r="AY324" s="9"/>
      <c r="AZ324" s="9"/>
      <c r="BA324" s="9"/>
    </row>
    <row r="325" spans="1:53" s="229" customFormat="1" x14ac:dyDescent="0.25">
      <c r="A325" s="230"/>
      <c r="AN325" s="224"/>
      <c r="AR325" s="4"/>
      <c r="AS325" s="9"/>
      <c r="AT325" s="9"/>
      <c r="AU325" s="9"/>
      <c r="AV325" s="9"/>
      <c r="AW325" s="9"/>
      <c r="AX325" s="9"/>
      <c r="AY325" s="9"/>
      <c r="AZ325" s="9"/>
      <c r="BA325" s="9"/>
    </row>
    <row r="326" spans="1:53" s="229" customFormat="1" x14ac:dyDescent="0.25">
      <c r="A326" s="230"/>
      <c r="AN326" s="224"/>
      <c r="AR326" s="4"/>
      <c r="AS326" s="9"/>
      <c r="AT326" s="9"/>
      <c r="AU326" s="9"/>
      <c r="AV326" s="9"/>
      <c r="AW326" s="9"/>
      <c r="AX326" s="9"/>
      <c r="AY326" s="9"/>
      <c r="AZ326" s="9"/>
      <c r="BA326" s="9"/>
    </row>
    <row r="327" spans="1:53" s="229" customFormat="1" x14ac:dyDescent="0.25">
      <c r="A327" s="230"/>
      <c r="AN327" s="224"/>
      <c r="AR327" s="4"/>
      <c r="AS327" s="9"/>
      <c r="AT327" s="9"/>
      <c r="AU327" s="9"/>
      <c r="AV327" s="9"/>
      <c r="AW327" s="9"/>
      <c r="AX327" s="9"/>
      <c r="AY327" s="9"/>
      <c r="AZ327" s="9"/>
      <c r="BA327" s="9"/>
    </row>
    <row r="328" spans="1:53" s="229" customFormat="1" x14ac:dyDescent="0.25">
      <c r="A328" s="230"/>
      <c r="AN328" s="224"/>
      <c r="AR328" s="4"/>
      <c r="AS328" s="9"/>
      <c r="AT328" s="9"/>
      <c r="AU328" s="9"/>
      <c r="AV328" s="9"/>
      <c r="AW328" s="9"/>
      <c r="AX328" s="9"/>
      <c r="AY328" s="9"/>
      <c r="AZ328" s="9"/>
      <c r="BA328" s="9"/>
    </row>
    <row r="329" spans="1:53" s="229" customFormat="1" x14ac:dyDescent="0.25">
      <c r="A329" s="230"/>
      <c r="AN329" s="224"/>
      <c r="AR329" s="4"/>
      <c r="AS329" s="9"/>
      <c r="AT329" s="9"/>
      <c r="AU329" s="9"/>
      <c r="AV329" s="9"/>
      <c r="AW329" s="9"/>
      <c r="AX329" s="9"/>
      <c r="AY329" s="9"/>
      <c r="AZ329" s="9"/>
      <c r="BA329" s="9"/>
    </row>
    <row r="330" spans="1:53" s="229" customFormat="1" x14ac:dyDescent="0.25">
      <c r="A330" s="230"/>
      <c r="AN330" s="224"/>
      <c r="AR330" s="4"/>
      <c r="AS330" s="9"/>
      <c r="AT330" s="9"/>
      <c r="AU330" s="9"/>
      <c r="AV330" s="9"/>
      <c r="AW330" s="9"/>
      <c r="AX330" s="9"/>
      <c r="AY330" s="9"/>
      <c r="AZ330" s="9"/>
      <c r="BA330" s="9"/>
    </row>
    <row r="331" spans="1:53" s="229" customFormat="1" x14ac:dyDescent="0.25">
      <c r="A331" s="230"/>
      <c r="AN331" s="224"/>
      <c r="AR331" s="4"/>
      <c r="AS331" s="9"/>
      <c r="AT331" s="9"/>
      <c r="AU331" s="9"/>
      <c r="AV331" s="9"/>
      <c r="AW331" s="9"/>
      <c r="AX331" s="9"/>
      <c r="AY331" s="9"/>
      <c r="AZ331" s="9"/>
      <c r="BA331" s="9"/>
    </row>
    <row r="332" spans="1:53" s="229" customFormat="1" x14ac:dyDescent="0.25">
      <c r="A332" s="230"/>
      <c r="AN332" s="224"/>
      <c r="AR332" s="4"/>
      <c r="AS332" s="9"/>
      <c r="AT332" s="9"/>
      <c r="AU332" s="9"/>
      <c r="AV332" s="9"/>
      <c r="AW332" s="9"/>
      <c r="AX332" s="9"/>
      <c r="AY332" s="9"/>
      <c r="AZ332" s="9"/>
      <c r="BA332" s="9"/>
    </row>
    <row r="333" spans="1:53" s="229" customFormat="1" x14ac:dyDescent="0.25">
      <c r="A333" s="230"/>
      <c r="AN333" s="224"/>
      <c r="AR333" s="4"/>
      <c r="AS333" s="9"/>
      <c r="AT333" s="9"/>
      <c r="AU333" s="9"/>
      <c r="AV333" s="9"/>
      <c r="AW333" s="9"/>
      <c r="AX333" s="9"/>
      <c r="AY333" s="9"/>
      <c r="AZ333" s="9"/>
      <c r="BA333" s="9"/>
    </row>
    <row r="334" spans="1:53" s="229" customFormat="1" x14ac:dyDescent="0.25">
      <c r="A334" s="230"/>
      <c r="AN334" s="224"/>
      <c r="AR334" s="4"/>
      <c r="AS334" s="9"/>
      <c r="AT334" s="9"/>
      <c r="AU334" s="9"/>
      <c r="AV334" s="9"/>
      <c r="AW334" s="9"/>
      <c r="AX334" s="9"/>
      <c r="AY334" s="9"/>
      <c r="AZ334" s="9"/>
      <c r="BA334" s="9"/>
    </row>
    <row r="335" spans="1:53" s="229" customFormat="1" x14ac:dyDescent="0.25">
      <c r="A335" s="230"/>
      <c r="AN335" s="224"/>
      <c r="AR335" s="4"/>
      <c r="AS335" s="9"/>
      <c r="AT335" s="9"/>
      <c r="AU335" s="9"/>
      <c r="AV335" s="9"/>
      <c r="AW335" s="9"/>
      <c r="AX335" s="9"/>
      <c r="AY335" s="9"/>
      <c r="AZ335" s="9"/>
      <c r="BA335" s="9"/>
    </row>
    <row r="336" spans="1:53" s="229" customFormat="1" x14ac:dyDescent="0.25">
      <c r="A336" s="230"/>
      <c r="AN336" s="224"/>
      <c r="AR336" s="4"/>
      <c r="AS336" s="9"/>
      <c r="AT336" s="9"/>
      <c r="AU336" s="9"/>
      <c r="AV336" s="9"/>
      <c r="AW336" s="9"/>
      <c r="AX336" s="9"/>
      <c r="AY336" s="9"/>
      <c r="AZ336" s="9"/>
      <c r="BA336" s="9"/>
    </row>
  </sheetData>
  <sheetProtection algorithmName="SHA-512" hashValue="ceUzjX38Izkaj+BveRaHbRDdzVcCvxR6qmosIO74D2jelm2uFHF/u9lh8TVCHayEKqbDrd74Wfaw0zZ9DaG2Wg==" saltValue="mbn/XXLq0jgM1EBFPvoVXQ==" spinCount="100000" sheet="1" objects="1" scenarios="1" formatCells="0" formatColumns="0" formatRows="0"/>
  <mergeCells count="3570">
    <mergeCell ref="AO182:AQ182"/>
    <mergeCell ref="AO117:AQ117"/>
    <mergeCell ref="AO81:AQ81"/>
    <mergeCell ref="AO45:AQ45"/>
    <mergeCell ref="G262:H262"/>
    <mergeCell ref="I262:J262"/>
    <mergeCell ref="K262:L262"/>
    <mergeCell ref="M262:N262"/>
    <mergeCell ref="O262:P262"/>
    <mergeCell ref="Q262:R262"/>
    <mergeCell ref="S262:T262"/>
    <mergeCell ref="U262:V262"/>
    <mergeCell ref="W262:X262"/>
    <mergeCell ref="Y262:Z262"/>
    <mergeCell ref="AA262:AB262"/>
    <mergeCell ref="AC262:AD262"/>
    <mergeCell ref="G263:H263"/>
    <mergeCell ref="I263:J263"/>
    <mergeCell ref="K263:L263"/>
    <mergeCell ref="M263:N263"/>
    <mergeCell ref="O263:P263"/>
    <mergeCell ref="Q263:R263"/>
    <mergeCell ref="S263:T263"/>
    <mergeCell ref="U263:V263"/>
    <mergeCell ref="W263:X263"/>
    <mergeCell ref="Y263:Z263"/>
    <mergeCell ref="AA263:AB263"/>
    <mergeCell ref="AC263:AD263"/>
    <mergeCell ref="G260:H260"/>
    <mergeCell ref="I260:J260"/>
    <mergeCell ref="K260:L260"/>
    <mergeCell ref="M260:N260"/>
    <mergeCell ref="O260:P260"/>
    <mergeCell ref="Q260:R260"/>
    <mergeCell ref="S260:T260"/>
    <mergeCell ref="U260:V260"/>
    <mergeCell ref="W260:X260"/>
    <mergeCell ref="Y260:Z260"/>
    <mergeCell ref="AA260:AB260"/>
    <mergeCell ref="AC260:AD260"/>
    <mergeCell ref="G261:H261"/>
    <mergeCell ref="I261:J261"/>
    <mergeCell ref="K261:L261"/>
    <mergeCell ref="M261:N261"/>
    <mergeCell ref="O261:P261"/>
    <mergeCell ref="Q261:R261"/>
    <mergeCell ref="S261:T261"/>
    <mergeCell ref="U261:V261"/>
    <mergeCell ref="W261:X261"/>
    <mergeCell ref="Y261:Z261"/>
    <mergeCell ref="AA261:AB261"/>
    <mergeCell ref="AC261:AD261"/>
    <mergeCell ref="G258:H258"/>
    <mergeCell ref="I258:J258"/>
    <mergeCell ref="K258:L258"/>
    <mergeCell ref="M258:N258"/>
    <mergeCell ref="O258:P258"/>
    <mergeCell ref="Q258:R258"/>
    <mergeCell ref="S258:T258"/>
    <mergeCell ref="U258:V258"/>
    <mergeCell ref="W258:X258"/>
    <mergeCell ref="Y258:Z258"/>
    <mergeCell ref="AA258:AB258"/>
    <mergeCell ref="AC258:AD258"/>
    <mergeCell ref="G259:H259"/>
    <mergeCell ref="I259:J259"/>
    <mergeCell ref="K259:L259"/>
    <mergeCell ref="M259:N259"/>
    <mergeCell ref="O259:P259"/>
    <mergeCell ref="Q259:R259"/>
    <mergeCell ref="S259:T259"/>
    <mergeCell ref="U259:V259"/>
    <mergeCell ref="W259:X259"/>
    <mergeCell ref="Y259:Z259"/>
    <mergeCell ref="AA259:AB259"/>
    <mergeCell ref="AC259:AD259"/>
    <mergeCell ref="G256:H256"/>
    <mergeCell ref="I256:J256"/>
    <mergeCell ref="K256:L256"/>
    <mergeCell ref="M256:N256"/>
    <mergeCell ref="O256:P256"/>
    <mergeCell ref="Q256:R256"/>
    <mergeCell ref="S256:T256"/>
    <mergeCell ref="U256:V256"/>
    <mergeCell ref="W256:X256"/>
    <mergeCell ref="Y256:Z256"/>
    <mergeCell ref="AA256:AB256"/>
    <mergeCell ref="AC256:AD256"/>
    <mergeCell ref="G257:H257"/>
    <mergeCell ref="I257:J257"/>
    <mergeCell ref="K257:L257"/>
    <mergeCell ref="M257:N257"/>
    <mergeCell ref="O257:P257"/>
    <mergeCell ref="Q257:R257"/>
    <mergeCell ref="S257:T257"/>
    <mergeCell ref="U257:V257"/>
    <mergeCell ref="W257:X257"/>
    <mergeCell ref="Y257:Z257"/>
    <mergeCell ref="AA257:AB257"/>
    <mergeCell ref="AC257:AD257"/>
    <mergeCell ref="G254:H254"/>
    <mergeCell ref="I254:J254"/>
    <mergeCell ref="K254:L254"/>
    <mergeCell ref="M254:N254"/>
    <mergeCell ref="O254:P254"/>
    <mergeCell ref="Q254:R254"/>
    <mergeCell ref="S254:T254"/>
    <mergeCell ref="U254:V254"/>
    <mergeCell ref="W254:X254"/>
    <mergeCell ref="Y254:Z254"/>
    <mergeCell ref="AA254:AB254"/>
    <mergeCell ref="AC254:AD254"/>
    <mergeCell ref="G255:H255"/>
    <mergeCell ref="I255:J255"/>
    <mergeCell ref="K255:L255"/>
    <mergeCell ref="M255:N255"/>
    <mergeCell ref="O255:P255"/>
    <mergeCell ref="Q255:R255"/>
    <mergeCell ref="S255:T255"/>
    <mergeCell ref="U255:V255"/>
    <mergeCell ref="W255:X255"/>
    <mergeCell ref="Y255:Z255"/>
    <mergeCell ref="AA255:AB255"/>
    <mergeCell ref="AC255:AD255"/>
    <mergeCell ref="G252:H252"/>
    <mergeCell ref="I252:J252"/>
    <mergeCell ref="K252:L252"/>
    <mergeCell ref="M252:N252"/>
    <mergeCell ref="O252:P252"/>
    <mergeCell ref="Q252:R252"/>
    <mergeCell ref="S252:T252"/>
    <mergeCell ref="U252:V252"/>
    <mergeCell ref="W252:X252"/>
    <mergeCell ref="Y252:Z252"/>
    <mergeCell ref="AA252:AB252"/>
    <mergeCell ref="AC252:AD252"/>
    <mergeCell ref="G253:H253"/>
    <mergeCell ref="I253:J253"/>
    <mergeCell ref="K253:L253"/>
    <mergeCell ref="M253:N253"/>
    <mergeCell ref="O253:P253"/>
    <mergeCell ref="Q253:R253"/>
    <mergeCell ref="S253:T253"/>
    <mergeCell ref="U253:V253"/>
    <mergeCell ref="W253:X253"/>
    <mergeCell ref="Y253:Z253"/>
    <mergeCell ref="AA253:AB253"/>
    <mergeCell ref="AC253:AD253"/>
    <mergeCell ref="G250:H250"/>
    <mergeCell ref="I250:J250"/>
    <mergeCell ref="K250:L250"/>
    <mergeCell ref="M250:N250"/>
    <mergeCell ref="O250:P250"/>
    <mergeCell ref="Q250:R250"/>
    <mergeCell ref="S250:T250"/>
    <mergeCell ref="U250:V250"/>
    <mergeCell ref="W250:X250"/>
    <mergeCell ref="Y250:Z250"/>
    <mergeCell ref="AA250:AB250"/>
    <mergeCell ref="AC250:AD250"/>
    <mergeCell ref="G251:H251"/>
    <mergeCell ref="I251:J251"/>
    <mergeCell ref="K251:L251"/>
    <mergeCell ref="M251:N251"/>
    <mergeCell ref="O251:P251"/>
    <mergeCell ref="Q251:R251"/>
    <mergeCell ref="S251:T251"/>
    <mergeCell ref="U251:V251"/>
    <mergeCell ref="W251:X251"/>
    <mergeCell ref="Y251:Z251"/>
    <mergeCell ref="AA251:AB251"/>
    <mergeCell ref="AC251:AD251"/>
    <mergeCell ref="G248:H248"/>
    <mergeCell ref="I248:J248"/>
    <mergeCell ref="K248:L248"/>
    <mergeCell ref="M248:N248"/>
    <mergeCell ref="O248:P248"/>
    <mergeCell ref="Q248:R248"/>
    <mergeCell ref="S248:T248"/>
    <mergeCell ref="U248:V248"/>
    <mergeCell ref="W248:X248"/>
    <mergeCell ref="Y248:Z248"/>
    <mergeCell ref="AA248:AB248"/>
    <mergeCell ref="AC248:AD248"/>
    <mergeCell ref="G249:H249"/>
    <mergeCell ref="I249:J249"/>
    <mergeCell ref="K249:L249"/>
    <mergeCell ref="M249:N249"/>
    <mergeCell ref="O249:P249"/>
    <mergeCell ref="Q249:R249"/>
    <mergeCell ref="S249:T249"/>
    <mergeCell ref="U249:V249"/>
    <mergeCell ref="W249:X249"/>
    <mergeCell ref="Y249:Z249"/>
    <mergeCell ref="AA249:AB249"/>
    <mergeCell ref="AC249:AD249"/>
    <mergeCell ref="G246:H246"/>
    <mergeCell ref="I246:J246"/>
    <mergeCell ref="K246:L246"/>
    <mergeCell ref="M246:N246"/>
    <mergeCell ref="O246:P246"/>
    <mergeCell ref="Q246:R246"/>
    <mergeCell ref="S246:T246"/>
    <mergeCell ref="U246:V246"/>
    <mergeCell ref="W246:X246"/>
    <mergeCell ref="Y246:Z246"/>
    <mergeCell ref="AA246:AB246"/>
    <mergeCell ref="AC246:AD246"/>
    <mergeCell ref="G247:H247"/>
    <mergeCell ref="I247:J247"/>
    <mergeCell ref="K247:L247"/>
    <mergeCell ref="M247:N247"/>
    <mergeCell ref="O247:P247"/>
    <mergeCell ref="Q247:R247"/>
    <mergeCell ref="S247:T247"/>
    <mergeCell ref="U247:V247"/>
    <mergeCell ref="W247:X247"/>
    <mergeCell ref="Y247:Z247"/>
    <mergeCell ref="AA247:AB247"/>
    <mergeCell ref="AC247:AD247"/>
    <mergeCell ref="G244:H244"/>
    <mergeCell ref="I244:J244"/>
    <mergeCell ref="K244:L244"/>
    <mergeCell ref="M244:N244"/>
    <mergeCell ref="O244:P244"/>
    <mergeCell ref="Q244:R244"/>
    <mergeCell ref="S244:T244"/>
    <mergeCell ref="U244:V244"/>
    <mergeCell ref="W244:X244"/>
    <mergeCell ref="Y244:Z244"/>
    <mergeCell ref="AA244:AB244"/>
    <mergeCell ref="AC244:AD244"/>
    <mergeCell ref="G245:H245"/>
    <mergeCell ref="I245:J245"/>
    <mergeCell ref="K245:L245"/>
    <mergeCell ref="M245:N245"/>
    <mergeCell ref="O245:P245"/>
    <mergeCell ref="Q245:R245"/>
    <mergeCell ref="S245:T245"/>
    <mergeCell ref="U245:V245"/>
    <mergeCell ref="W245:X245"/>
    <mergeCell ref="Y245:Z245"/>
    <mergeCell ref="AA245:AB245"/>
    <mergeCell ref="AC245:AD245"/>
    <mergeCell ref="G242:H242"/>
    <mergeCell ref="I242:J242"/>
    <mergeCell ref="K242:L242"/>
    <mergeCell ref="M242:N242"/>
    <mergeCell ref="O242:P242"/>
    <mergeCell ref="Q242:R242"/>
    <mergeCell ref="S242:T242"/>
    <mergeCell ref="U242:V242"/>
    <mergeCell ref="W242:X242"/>
    <mergeCell ref="Y242:Z242"/>
    <mergeCell ref="AA242:AB242"/>
    <mergeCell ref="AC242:AD242"/>
    <mergeCell ref="G243:H243"/>
    <mergeCell ref="I243:J243"/>
    <mergeCell ref="K243:L243"/>
    <mergeCell ref="M243:N243"/>
    <mergeCell ref="O243:P243"/>
    <mergeCell ref="Q243:R243"/>
    <mergeCell ref="S243:T243"/>
    <mergeCell ref="U243:V243"/>
    <mergeCell ref="W243:X243"/>
    <mergeCell ref="Y243:Z243"/>
    <mergeCell ref="AA243:AB243"/>
    <mergeCell ref="AC243:AD243"/>
    <mergeCell ref="G240:H240"/>
    <mergeCell ref="I240:J240"/>
    <mergeCell ref="K240:L240"/>
    <mergeCell ref="M240:N240"/>
    <mergeCell ref="O240:P240"/>
    <mergeCell ref="Q240:R240"/>
    <mergeCell ref="S240:T240"/>
    <mergeCell ref="U240:V240"/>
    <mergeCell ref="W240:X240"/>
    <mergeCell ref="Y240:Z240"/>
    <mergeCell ref="AA240:AB240"/>
    <mergeCell ref="AC240:AD240"/>
    <mergeCell ref="G241:H241"/>
    <mergeCell ref="I241:J241"/>
    <mergeCell ref="K241:L241"/>
    <mergeCell ref="M241:N241"/>
    <mergeCell ref="O241:P241"/>
    <mergeCell ref="Q241:R241"/>
    <mergeCell ref="S241:T241"/>
    <mergeCell ref="U241:V241"/>
    <mergeCell ref="W241:X241"/>
    <mergeCell ref="Y241:Z241"/>
    <mergeCell ref="AA241:AB241"/>
    <mergeCell ref="AC241:AD241"/>
    <mergeCell ref="G238:H238"/>
    <mergeCell ref="I238:J238"/>
    <mergeCell ref="K238:L238"/>
    <mergeCell ref="M238:N238"/>
    <mergeCell ref="O238:P238"/>
    <mergeCell ref="Q238:R238"/>
    <mergeCell ref="S238:T238"/>
    <mergeCell ref="U238:V238"/>
    <mergeCell ref="W238:X238"/>
    <mergeCell ref="Y238:Z238"/>
    <mergeCell ref="AA238:AB238"/>
    <mergeCell ref="AC238:AD238"/>
    <mergeCell ref="G239:H239"/>
    <mergeCell ref="I239:J239"/>
    <mergeCell ref="K239:L239"/>
    <mergeCell ref="M239:N239"/>
    <mergeCell ref="O239:P239"/>
    <mergeCell ref="Q239:R239"/>
    <mergeCell ref="S239:T239"/>
    <mergeCell ref="U239:V239"/>
    <mergeCell ref="W239:X239"/>
    <mergeCell ref="Y239:Z239"/>
    <mergeCell ref="AA239:AB239"/>
    <mergeCell ref="AC239:AD239"/>
    <mergeCell ref="G236:H236"/>
    <mergeCell ref="I236:J236"/>
    <mergeCell ref="K236:L236"/>
    <mergeCell ref="M236:N236"/>
    <mergeCell ref="O236:P236"/>
    <mergeCell ref="Q236:R236"/>
    <mergeCell ref="S236:T236"/>
    <mergeCell ref="U236:V236"/>
    <mergeCell ref="W236:X236"/>
    <mergeCell ref="Y236:Z236"/>
    <mergeCell ref="AA236:AB236"/>
    <mergeCell ref="AC236:AD236"/>
    <mergeCell ref="G237:H237"/>
    <mergeCell ref="I237:J237"/>
    <mergeCell ref="K237:L237"/>
    <mergeCell ref="M237:N237"/>
    <mergeCell ref="O237:P237"/>
    <mergeCell ref="Q237:R237"/>
    <mergeCell ref="S237:T237"/>
    <mergeCell ref="U237:V237"/>
    <mergeCell ref="W237:X237"/>
    <mergeCell ref="Y237:Z237"/>
    <mergeCell ref="AA237:AB237"/>
    <mergeCell ref="AC237:AD237"/>
    <mergeCell ref="G234:H234"/>
    <mergeCell ref="I234:J234"/>
    <mergeCell ref="K234:L234"/>
    <mergeCell ref="M234:N234"/>
    <mergeCell ref="O234:P234"/>
    <mergeCell ref="Q234:R234"/>
    <mergeCell ref="S234:T234"/>
    <mergeCell ref="U234:V234"/>
    <mergeCell ref="W234:X234"/>
    <mergeCell ref="Y234:Z234"/>
    <mergeCell ref="AA234:AB234"/>
    <mergeCell ref="AC234:AD234"/>
    <mergeCell ref="G235:H235"/>
    <mergeCell ref="I235:J235"/>
    <mergeCell ref="K235:L235"/>
    <mergeCell ref="M235:N235"/>
    <mergeCell ref="O235:P235"/>
    <mergeCell ref="Q235:R235"/>
    <mergeCell ref="S235:T235"/>
    <mergeCell ref="U235:V235"/>
    <mergeCell ref="W235:X235"/>
    <mergeCell ref="Y235:Z235"/>
    <mergeCell ref="AA235:AB235"/>
    <mergeCell ref="AC235:AD235"/>
    <mergeCell ref="G232:H232"/>
    <mergeCell ref="I232:J232"/>
    <mergeCell ref="K232:L232"/>
    <mergeCell ref="M232:N232"/>
    <mergeCell ref="O232:P232"/>
    <mergeCell ref="Q232:R232"/>
    <mergeCell ref="S232:T232"/>
    <mergeCell ref="U232:V232"/>
    <mergeCell ref="W232:X232"/>
    <mergeCell ref="Y232:Z232"/>
    <mergeCell ref="AA232:AB232"/>
    <mergeCell ref="AC232:AD232"/>
    <mergeCell ref="G233:H233"/>
    <mergeCell ref="I233:J233"/>
    <mergeCell ref="K233:L233"/>
    <mergeCell ref="M233:N233"/>
    <mergeCell ref="O233:P233"/>
    <mergeCell ref="Q233:R233"/>
    <mergeCell ref="S233:T233"/>
    <mergeCell ref="U233:V233"/>
    <mergeCell ref="W233:X233"/>
    <mergeCell ref="Y233:Z233"/>
    <mergeCell ref="AA233:AB233"/>
    <mergeCell ref="AC233:AD233"/>
    <mergeCell ref="G230:H230"/>
    <mergeCell ref="I230:J230"/>
    <mergeCell ref="K230:L230"/>
    <mergeCell ref="M230:N230"/>
    <mergeCell ref="O230:P230"/>
    <mergeCell ref="Q230:R230"/>
    <mergeCell ref="S230:T230"/>
    <mergeCell ref="U230:V230"/>
    <mergeCell ref="W230:X230"/>
    <mergeCell ref="Y230:Z230"/>
    <mergeCell ref="AA230:AB230"/>
    <mergeCell ref="AC230:AD230"/>
    <mergeCell ref="G231:H231"/>
    <mergeCell ref="I231:J231"/>
    <mergeCell ref="K231:L231"/>
    <mergeCell ref="M231:N231"/>
    <mergeCell ref="O231:P231"/>
    <mergeCell ref="Q231:R231"/>
    <mergeCell ref="S231:T231"/>
    <mergeCell ref="U231:V231"/>
    <mergeCell ref="W231:X231"/>
    <mergeCell ref="Y231:Z231"/>
    <mergeCell ref="AA231:AB231"/>
    <mergeCell ref="AC231:AD231"/>
    <mergeCell ref="G228:H228"/>
    <mergeCell ref="I228:J228"/>
    <mergeCell ref="K228:L228"/>
    <mergeCell ref="M228:N228"/>
    <mergeCell ref="O228:P228"/>
    <mergeCell ref="Q228:R228"/>
    <mergeCell ref="S228:T228"/>
    <mergeCell ref="U228:V228"/>
    <mergeCell ref="W228:X228"/>
    <mergeCell ref="Y228:Z228"/>
    <mergeCell ref="AA228:AB228"/>
    <mergeCell ref="AC228:AD228"/>
    <mergeCell ref="G229:H229"/>
    <mergeCell ref="I229:J229"/>
    <mergeCell ref="K229:L229"/>
    <mergeCell ref="M229:N229"/>
    <mergeCell ref="O229:P229"/>
    <mergeCell ref="Q229:R229"/>
    <mergeCell ref="S229:T229"/>
    <mergeCell ref="U229:V229"/>
    <mergeCell ref="W229:X229"/>
    <mergeCell ref="Y229:Z229"/>
    <mergeCell ref="AA229:AB229"/>
    <mergeCell ref="AC229:AD229"/>
    <mergeCell ref="G226:H226"/>
    <mergeCell ref="I226:J226"/>
    <mergeCell ref="K226:L226"/>
    <mergeCell ref="M226:N226"/>
    <mergeCell ref="O226:P226"/>
    <mergeCell ref="Q226:R226"/>
    <mergeCell ref="S226:T226"/>
    <mergeCell ref="U226:V226"/>
    <mergeCell ref="W226:X226"/>
    <mergeCell ref="Y226:Z226"/>
    <mergeCell ref="AA226:AB226"/>
    <mergeCell ref="AC226:AD226"/>
    <mergeCell ref="G227:H227"/>
    <mergeCell ref="I227:J227"/>
    <mergeCell ref="K227:L227"/>
    <mergeCell ref="M227:N227"/>
    <mergeCell ref="O227:P227"/>
    <mergeCell ref="Q227:R227"/>
    <mergeCell ref="S227:T227"/>
    <mergeCell ref="U227:V227"/>
    <mergeCell ref="W227:X227"/>
    <mergeCell ref="Y227:Z227"/>
    <mergeCell ref="AA227:AB227"/>
    <mergeCell ref="AC227:AD227"/>
    <mergeCell ref="G224:H224"/>
    <mergeCell ref="I224:J224"/>
    <mergeCell ref="K224:L224"/>
    <mergeCell ref="M224:N224"/>
    <mergeCell ref="O224:P224"/>
    <mergeCell ref="Q224:R224"/>
    <mergeCell ref="S224:T224"/>
    <mergeCell ref="U224:V224"/>
    <mergeCell ref="W224:X224"/>
    <mergeCell ref="Y224:Z224"/>
    <mergeCell ref="AA224:AB224"/>
    <mergeCell ref="AC224:AD224"/>
    <mergeCell ref="G225:H225"/>
    <mergeCell ref="I225:J225"/>
    <mergeCell ref="K225:L225"/>
    <mergeCell ref="M225:N225"/>
    <mergeCell ref="O225:P225"/>
    <mergeCell ref="Q225:R225"/>
    <mergeCell ref="S225:T225"/>
    <mergeCell ref="U225:V225"/>
    <mergeCell ref="W225:X225"/>
    <mergeCell ref="Y225:Z225"/>
    <mergeCell ref="AA225:AB225"/>
    <mergeCell ref="AC225:AD225"/>
    <mergeCell ref="G222:H222"/>
    <mergeCell ref="I222:J222"/>
    <mergeCell ref="K222:L222"/>
    <mergeCell ref="M222:N222"/>
    <mergeCell ref="O222:P222"/>
    <mergeCell ref="Q222:R222"/>
    <mergeCell ref="S222:T222"/>
    <mergeCell ref="U222:V222"/>
    <mergeCell ref="W222:X222"/>
    <mergeCell ref="Y222:Z222"/>
    <mergeCell ref="AA222:AB222"/>
    <mergeCell ref="AC222:AD222"/>
    <mergeCell ref="G223:H223"/>
    <mergeCell ref="I223:J223"/>
    <mergeCell ref="K223:L223"/>
    <mergeCell ref="M223:N223"/>
    <mergeCell ref="O223:P223"/>
    <mergeCell ref="Q223:R223"/>
    <mergeCell ref="S223:T223"/>
    <mergeCell ref="U223:V223"/>
    <mergeCell ref="W223:X223"/>
    <mergeCell ref="Y223:Z223"/>
    <mergeCell ref="AA223:AB223"/>
    <mergeCell ref="AC223:AD223"/>
    <mergeCell ref="G220:H220"/>
    <mergeCell ref="I220:J220"/>
    <mergeCell ref="K220:L220"/>
    <mergeCell ref="M220:N220"/>
    <mergeCell ref="O220:P220"/>
    <mergeCell ref="Q220:R220"/>
    <mergeCell ref="S220:T220"/>
    <mergeCell ref="U220:V220"/>
    <mergeCell ref="W220:X220"/>
    <mergeCell ref="Y220:Z220"/>
    <mergeCell ref="AA220:AB220"/>
    <mergeCell ref="AC220:AD220"/>
    <mergeCell ref="G221:H221"/>
    <mergeCell ref="I221:J221"/>
    <mergeCell ref="K221:L221"/>
    <mergeCell ref="M221:N221"/>
    <mergeCell ref="O221:P221"/>
    <mergeCell ref="Q221:R221"/>
    <mergeCell ref="S221:T221"/>
    <mergeCell ref="U221:V221"/>
    <mergeCell ref="W221:X221"/>
    <mergeCell ref="Y221:Z221"/>
    <mergeCell ref="AA221:AB221"/>
    <mergeCell ref="AC221:AD221"/>
    <mergeCell ref="G218:H218"/>
    <mergeCell ref="I218:J218"/>
    <mergeCell ref="K218:L218"/>
    <mergeCell ref="M218:N218"/>
    <mergeCell ref="O218:P218"/>
    <mergeCell ref="Q218:R218"/>
    <mergeCell ref="S218:T218"/>
    <mergeCell ref="U218:V218"/>
    <mergeCell ref="W218:X218"/>
    <mergeCell ref="Y218:Z218"/>
    <mergeCell ref="AA218:AB218"/>
    <mergeCell ref="AC218:AD218"/>
    <mergeCell ref="G219:H219"/>
    <mergeCell ref="I219:J219"/>
    <mergeCell ref="K219:L219"/>
    <mergeCell ref="M219:N219"/>
    <mergeCell ref="O219:P219"/>
    <mergeCell ref="Q219:R219"/>
    <mergeCell ref="S219:T219"/>
    <mergeCell ref="U219:V219"/>
    <mergeCell ref="W219:X219"/>
    <mergeCell ref="Y219:Z219"/>
    <mergeCell ref="AA219:AB219"/>
    <mergeCell ref="AC219:AD219"/>
    <mergeCell ref="G216:H216"/>
    <mergeCell ref="I216:J216"/>
    <mergeCell ref="K216:L216"/>
    <mergeCell ref="M216:N216"/>
    <mergeCell ref="O216:P216"/>
    <mergeCell ref="Q216:R216"/>
    <mergeCell ref="S216:T216"/>
    <mergeCell ref="U216:V216"/>
    <mergeCell ref="W216:X216"/>
    <mergeCell ref="Y216:Z216"/>
    <mergeCell ref="AA216:AB216"/>
    <mergeCell ref="AC216:AD216"/>
    <mergeCell ref="G217:H217"/>
    <mergeCell ref="I217:J217"/>
    <mergeCell ref="K217:L217"/>
    <mergeCell ref="M217:N217"/>
    <mergeCell ref="O217:P217"/>
    <mergeCell ref="Q217:R217"/>
    <mergeCell ref="S217:T217"/>
    <mergeCell ref="U217:V217"/>
    <mergeCell ref="W217:X217"/>
    <mergeCell ref="Y217:Z217"/>
    <mergeCell ref="AA217:AB217"/>
    <mergeCell ref="AC217:AD217"/>
    <mergeCell ref="G214:H214"/>
    <mergeCell ref="I214:J214"/>
    <mergeCell ref="K214:L214"/>
    <mergeCell ref="M214:N214"/>
    <mergeCell ref="O214:P214"/>
    <mergeCell ref="Q214:R214"/>
    <mergeCell ref="S214:T214"/>
    <mergeCell ref="U214:V214"/>
    <mergeCell ref="W214:X214"/>
    <mergeCell ref="Y214:Z214"/>
    <mergeCell ref="AA214:AB214"/>
    <mergeCell ref="AC214:AD214"/>
    <mergeCell ref="G215:H215"/>
    <mergeCell ref="I215:J215"/>
    <mergeCell ref="K215:L215"/>
    <mergeCell ref="M215:N215"/>
    <mergeCell ref="O215:P215"/>
    <mergeCell ref="Q215:R215"/>
    <mergeCell ref="S215:T215"/>
    <mergeCell ref="U215:V215"/>
    <mergeCell ref="W215:X215"/>
    <mergeCell ref="Y215:Z215"/>
    <mergeCell ref="AA215:AB215"/>
    <mergeCell ref="AC215:AD215"/>
    <mergeCell ref="G212:H212"/>
    <mergeCell ref="I212:J212"/>
    <mergeCell ref="K212:L212"/>
    <mergeCell ref="M212:N212"/>
    <mergeCell ref="O212:P212"/>
    <mergeCell ref="Q212:R212"/>
    <mergeCell ref="S212:T212"/>
    <mergeCell ref="U212:V212"/>
    <mergeCell ref="W212:X212"/>
    <mergeCell ref="Y212:Z212"/>
    <mergeCell ref="AA212:AB212"/>
    <mergeCell ref="AC212:AD212"/>
    <mergeCell ref="G213:H213"/>
    <mergeCell ref="I213:J213"/>
    <mergeCell ref="K213:L213"/>
    <mergeCell ref="M213:N213"/>
    <mergeCell ref="O213:P213"/>
    <mergeCell ref="Q213:R213"/>
    <mergeCell ref="S213:T213"/>
    <mergeCell ref="U213:V213"/>
    <mergeCell ref="W213:X213"/>
    <mergeCell ref="Y213:Z213"/>
    <mergeCell ref="AA213:AB213"/>
    <mergeCell ref="AC213:AD213"/>
    <mergeCell ref="G210:H210"/>
    <mergeCell ref="I210:J210"/>
    <mergeCell ref="K210:L210"/>
    <mergeCell ref="M210:N210"/>
    <mergeCell ref="O210:P210"/>
    <mergeCell ref="Q210:R210"/>
    <mergeCell ref="S210:T210"/>
    <mergeCell ref="U210:V210"/>
    <mergeCell ref="W210:X210"/>
    <mergeCell ref="Y210:Z210"/>
    <mergeCell ref="AA210:AB210"/>
    <mergeCell ref="AC210:AD210"/>
    <mergeCell ref="G211:H211"/>
    <mergeCell ref="I211:J211"/>
    <mergeCell ref="K211:L211"/>
    <mergeCell ref="M211:N211"/>
    <mergeCell ref="O211:P211"/>
    <mergeCell ref="Q211:R211"/>
    <mergeCell ref="S211:T211"/>
    <mergeCell ref="U211:V211"/>
    <mergeCell ref="W211:X211"/>
    <mergeCell ref="Y211:Z211"/>
    <mergeCell ref="AA211:AB211"/>
    <mergeCell ref="AC211:AD211"/>
    <mergeCell ref="G208:H208"/>
    <mergeCell ref="I208:J208"/>
    <mergeCell ref="K208:L208"/>
    <mergeCell ref="M208:N208"/>
    <mergeCell ref="O208:P208"/>
    <mergeCell ref="Q208:R208"/>
    <mergeCell ref="S208:T208"/>
    <mergeCell ref="U208:V208"/>
    <mergeCell ref="W208:X208"/>
    <mergeCell ref="Y208:Z208"/>
    <mergeCell ref="AA208:AB208"/>
    <mergeCell ref="AC208:AD208"/>
    <mergeCell ref="G209:H209"/>
    <mergeCell ref="I209:J209"/>
    <mergeCell ref="K209:L209"/>
    <mergeCell ref="M209:N209"/>
    <mergeCell ref="O209:P209"/>
    <mergeCell ref="Q209:R209"/>
    <mergeCell ref="S209:T209"/>
    <mergeCell ref="U209:V209"/>
    <mergeCell ref="W209:X209"/>
    <mergeCell ref="Y209:Z209"/>
    <mergeCell ref="AA209:AB209"/>
    <mergeCell ref="AC209:AD209"/>
    <mergeCell ref="G206:H206"/>
    <mergeCell ref="I206:J206"/>
    <mergeCell ref="K206:L206"/>
    <mergeCell ref="M206:N206"/>
    <mergeCell ref="O206:P206"/>
    <mergeCell ref="Q206:R206"/>
    <mergeCell ref="S206:T206"/>
    <mergeCell ref="U206:V206"/>
    <mergeCell ref="W206:X206"/>
    <mergeCell ref="Y206:Z206"/>
    <mergeCell ref="AA206:AB206"/>
    <mergeCell ref="AC206:AD206"/>
    <mergeCell ref="G207:H207"/>
    <mergeCell ref="I207:J207"/>
    <mergeCell ref="K207:L207"/>
    <mergeCell ref="M207:N207"/>
    <mergeCell ref="O207:P207"/>
    <mergeCell ref="Q207:R207"/>
    <mergeCell ref="S207:T207"/>
    <mergeCell ref="U207:V207"/>
    <mergeCell ref="W207:X207"/>
    <mergeCell ref="Y207:Z207"/>
    <mergeCell ref="AA207:AB207"/>
    <mergeCell ref="AC207:AD207"/>
    <mergeCell ref="G204:H204"/>
    <mergeCell ref="I204:J204"/>
    <mergeCell ref="K204:L204"/>
    <mergeCell ref="M204:N204"/>
    <mergeCell ref="O204:P204"/>
    <mergeCell ref="Q204:R204"/>
    <mergeCell ref="S204:T204"/>
    <mergeCell ref="U204:V204"/>
    <mergeCell ref="W204:X204"/>
    <mergeCell ref="Y204:Z204"/>
    <mergeCell ref="AA204:AB204"/>
    <mergeCell ref="AC204:AD204"/>
    <mergeCell ref="G205:H205"/>
    <mergeCell ref="I205:J205"/>
    <mergeCell ref="K205:L205"/>
    <mergeCell ref="M205:N205"/>
    <mergeCell ref="O205:P205"/>
    <mergeCell ref="Q205:R205"/>
    <mergeCell ref="S205:T205"/>
    <mergeCell ref="U205:V205"/>
    <mergeCell ref="W205:X205"/>
    <mergeCell ref="Y205:Z205"/>
    <mergeCell ref="AA205:AB205"/>
    <mergeCell ref="AC205:AD205"/>
    <mergeCell ref="G202:H202"/>
    <mergeCell ref="I202:J202"/>
    <mergeCell ref="K202:L202"/>
    <mergeCell ref="M202:N202"/>
    <mergeCell ref="O202:P202"/>
    <mergeCell ref="Q202:R202"/>
    <mergeCell ref="S202:T202"/>
    <mergeCell ref="U202:V202"/>
    <mergeCell ref="W202:X202"/>
    <mergeCell ref="Y202:Z202"/>
    <mergeCell ref="AA202:AB202"/>
    <mergeCell ref="AC202:AD202"/>
    <mergeCell ref="G203:H203"/>
    <mergeCell ref="I203:J203"/>
    <mergeCell ref="K203:L203"/>
    <mergeCell ref="M203:N203"/>
    <mergeCell ref="O203:P203"/>
    <mergeCell ref="Q203:R203"/>
    <mergeCell ref="S203:T203"/>
    <mergeCell ref="U203:V203"/>
    <mergeCell ref="W203:X203"/>
    <mergeCell ref="Y203:Z203"/>
    <mergeCell ref="AA203:AB203"/>
    <mergeCell ref="AC203:AD203"/>
    <mergeCell ref="G200:H200"/>
    <mergeCell ref="I200:J200"/>
    <mergeCell ref="K200:L200"/>
    <mergeCell ref="M200:N200"/>
    <mergeCell ref="O200:P200"/>
    <mergeCell ref="Q200:R200"/>
    <mergeCell ref="S200:T200"/>
    <mergeCell ref="U200:V200"/>
    <mergeCell ref="W200:X200"/>
    <mergeCell ref="Y200:Z200"/>
    <mergeCell ref="AA200:AB200"/>
    <mergeCell ref="AC200:AD200"/>
    <mergeCell ref="G201:H201"/>
    <mergeCell ref="I201:J201"/>
    <mergeCell ref="K201:L201"/>
    <mergeCell ref="M201:N201"/>
    <mergeCell ref="O201:P201"/>
    <mergeCell ref="Q201:R201"/>
    <mergeCell ref="S201:T201"/>
    <mergeCell ref="U201:V201"/>
    <mergeCell ref="W201:X201"/>
    <mergeCell ref="Y201:Z201"/>
    <mergeCell ref="AA201:AB201"/>
    <mergeCell ref="AC201:AD201"/>
    <mergeCell ref="G198:H198"/>
    <mergeCell ref="I198:J198"/>
    <mergeCell ref="K198:L198"/>
    <mergeCell ref="M198:N198"/>
    <mergeCell ref="O198:P198"/>
    <mergeCell ref="Q198:R198"/>
    <mergeCell ref="S198:T198"/>
    <mergeCell ref="U198:V198"/>
    <mergeCell ref="W198:X198"/>
    <mergeCell ref="Y198:Z198"/>
    <mergeCell ref="AA198:AB198"/>
    <mergeCell ref="AC198:AD198"/>
    <mergeCell ref="G199:H199"/>
    <mergeCell ref="I199:J199"/>
    <mergeCell ref="K199:L199"/>
    <mergeCell ref="M199:N199"/>
    <mergeCell ref="O199:P199"/>
    <mergeCell ref="Q199:R199"/>
    <mergeCell ref="S199:T199"/>
    <mergeCell ref="U199:V199"/>
    <mergeCell ref="W199:X199"/>
    <mergeCell ref="Y199:Z199"/>
    <mergeCell ref="AA199:AB199"/>
    <mergeCell ref="AC199:AD199"/>
    <mergeCell ref="G196:H196"/>
    <mergeCell ref="I196:J196"/>
    <mergeCell ref="K196:L196"/>
    <mergeCell ref="M196:N196"/>
    <mergeCell ref="O196:P196"/>
    <mergeCell ref="Q196:R196"/>
    <mergeCell ref="S196:T196"/>
    <mergeCell ref="U196:V196"/>
    <mergeCell ref="W196:X196"/>
    <mergeCell ref="Y196:Z196"/>
    <mergeCell ref="AA196:AB196"/>
    <mergeCell ref="AC196:AD196"/>
    <mergeCell ref="G197:H197"/>
    <mergeCell ref="I197:J197"/>
    <mergeCell ref="K197:L197"/>
    <mergeCell ref="M197:N197"/>
    <mergeCell ref="O197:P197"/>
    <mergeCell ref="Q197:R197"/>
    <mergeCell ref="S197:T197"/>
    <mergeCell ref="U197:V197"/>
    <mergeCell ref="W197:X197"/>
    <mergeCell ref="Y197:Z197"/>
    <mergeCell ref="AA197:AB197"/>
    <mergeCell ref="AC197:AD197"/>
    <mergeCell ref="G194:H194"/>
    <mergeCell ref="I194:J194"/>
    <mergeCell ref="K194:L194"/>
    <mergeCell ref="M194:N194"/>
    <mergeCell ref="O194:P194"/>
    <mergeCell ref="Q194:R194"/>
    <mergeCell ref="S194:T194"/>
    <mergeCell ref="U194:V194"/>
    <mergeCell ref="W194:X194"/>
    <mergeCell ref="Y194:Z194"/>
    <mergeCell ref="AA194:AB194"/>
    <mergeCell ref="AC194:AD194"/>
    <mergeCell ref="G195:H195"/>
    <mergeCell ref="I195:J195"/>
    <mergeCell ref="K195:L195"/>
    <mergeCell ref="M195:N195"/>
    <mergeCell ref="O195:P195"/>
    <mergeCell ref="Q195:R195"/>
    <mergeCell ref="S195:T195"/>
    <mergeCell ref="U195:V195"/>
    <mergeCell ref="W195:X195"/>
    <mergeCell ref="Y195:Z195"/>
    <mergeCell ref="AA195:AB195"/>
    <mergeCell ref="AC195:AD195"/>
    <mergeCell ref="G192:H192"/>
    <mergeCell ref="I192:J192"/>
    <mergeCell ref="K192:L192"/>
    <mergeCell ref="M192:N192"/>
    <mergeCell ref="O192:P192"/>
    <mergeCell ref="Q192:R192"/>
    <mergeCell ref="S192:T192"/>
    <mergeCell ref="U192:V192"/>
    <mergeCell ref="W192:X192"/>
    <mergeCell ref="Y192:Z192"/>
    <mergeCell ref="AA192:AB192"/>
    <mergeCell ref="AC192:AD192"/>
    <mergeCell ref="G193:H193"/>
    <mergeCell ref="I193:J193"/>
    <mergeCell ref="K193:L193"/>
    <mergeCell ref="M193:N193"/>
    <mergeCell ref="O193:P193"/>
    <mergeCell ref="Q193:R193"/>
    <mergeCell ref="S193:T193"/>
    <mergeCell ref="U193:V193"/>
    <mergeCell ref="W193:X193"/>
    <mergeCell ref="Y193:Z193"/>
    <mergeCell ref="AA193:AB193"/>
    <mergeCell ref="AC193:AD193"/>
    <mergeCell ref="G190:H190"/>
    <mergeCell ref="I190:J190"/>
    <mergeCell ref="K190:L190"/>
    <mergeCell ref="M190:N190"/>
    <mergeCell ref="O190:P190"/>
    <mergeCell ref="Q190:R190"/>
    <mergeCell ref="S190:T190"/>
    <mergeCell ref="U190:V190"/>
    <mergeCell ref="W190:X190"/>
    <mergeCell ref="Y190:Z190"/>
    <mergeCell ref="AA190:AB190"/>
    <mergeCell ref="AC190:AD190"/>
    <mergeCell ref="G191:H191"/>
    <mergeCell ref="I191:J191"/>
    <mergeCell ref="K191:L191"/>
    <mergeCell ref="M191:N191"/>
    <mergeCell ref="O191:P191"/>
    <mergeCell ref="Q191:R191"/>
    <mergeCell ref="S191:T191"/>
    <mergeCell ref="U191:V191"/>
    <mergeCell ref="W191:X191"/>
    <mergeCell ref="Y191:Z191"/>
    <mergeCell ref="AA191:AB191"/>
    <mergeCell ref="AC191:AD191"/>
    <mergeCell ref="G189:H189"/>
    <mergeCell ref="I189:J189"/>
    <mergeCell ref="K189:L189"/>
    <mergeCell ref="M189:N189"/>
    <mergeCell ref="O189:P189"/>
    <mergeCell ref="Q189:R189"/>
    <mergeCell ref="S189:T189"/>
    <mergeCell ref="U189:V189"/>
    <mergeCell ref="W189:X189"/>
    <mergeCell ref="Y189:Z189"/>
    <mergeCell ref="AA189:AB189"/>
    <mergeCell ref="AC189:AD189"/>
    <mergeCell ref="G187:H187"/>
    <mergeCell ref="I187:J187"/>
    <mergeCell ref="K187:L187"/>
    <mergeCell ref="M187:N187"/>
    <mergeCell ref="O187:P187"/>
    <mergeCell ref="O185:P185"/>
    <mergeCell ref="Q185:R185"/>
    <mergeCell ref="S185:T185"/>
    <mergeCell ref="U185:V185"/>
    <mergeCell ref="W185:X185"/>
    <mergeCell ref="Y185:Z185"/>
    <mergeCell ref="AC185:AD185"/>
    <mergeCell ref="Y187:Z187"/>
    <mergeCell ref="AA187:AB187"/>
    <mergeCell ref="AC187:AD187"/>
    <mergeCell ref="G188:H188"/>
    <mergeCell ref="I188:J188"/>
    <mergeCell ref="K188:L188"/>
    <mergeCell ref="M188:N188"/>
    <mergeCell ref="O188:P188"/>
    <mergeCell ref="Q188:R188"/>
    <mergeCell ref="S188:T188"/>
    <mergeCell ref="U188:V188"/>
    <mergeCell ref="W188:X188"/>
    <mergeCell ref="Y188:Z188"/>
    <mergeCell ref="AA188:AB188"/>
    <mergeCell ref="AC188:AD188"/>
    <mergeCell ref="Q187:R187"/>
    <mergeCell ref="S187:T187"/>
    <mergeCell ref="U187:V187"/>
    <mergeCell ref="W187:X187"/>
    <mergeCell ref="G186:H186"/>
    <mergeCell ref="I186:J186"/>
    <mergeCell ref="K186:L186"/>
    <mergeCell ref="M186:N186"/>
    <mergeCell ref="O186:P186"/>
    <mergeCell ref="Q186:R186"/>
    <mergeCell ref="W183:X183"/>
    <mergeCell ref="Y183:Z183"/>
    <mergeCell ref="S183:T183"/>
    <mergeCell ref="U183:V183"/>
    <mergeCell ref="O183:P183"/>
    <mergeCell ref="Q183:R183"/>
    <mergeCell ref="K183:L183"/>
    <mergeCell ref="M183:N183"/>
    <mergeCell ref="G183:H183"/>
    <mergeCell ref="I183:J183"/>
    <mergeCell ref="S186:T186"/>
    <mergeCell ref="U186:V186"/>
    <mergeCell ref="W186:X186"/>
    <mergeCell ref="Y186:Z186"/>
    <mergeCell ref="AA186:AB186"/>
    <mergeCell ref="AC186:AD186"/>
    <mergeCell ref="G184:H184"/>
    <mergeCell ref="I184:J184"/>
    <mergeCell ref="K184:L184"/>
    <mergeCell ref="M184:N184"/>
    <mergeCell ref="O184:P184"/>
    <mergeCell ref="Q184:R184"/>
    <mergeCell ref="S184:T184"/>
    <mergeCell ref="U184:V184"/>
    <mergeCell ref="W184:X184"/>
    <mergeCell ref="Y184:Z184"/>
    <mergeCell ref="AA184:AB184"/>
    <mergeCell ref="AC184:AD184"/>
    <mergeCell ref="G185:H185"/>
    <mergeCell ref="I185:J185"/>
    <mergeCell ref="K185:L185"/>
    <mergeCell ref="M185:N185"/>
    <mergeCell ref="AV175:AV176"/>
    <mergeCell ref="AW175:AW176"/>
    <mergeCell ref="AR177:AR178"/>
    <mergeCell ref="AS177:AS178"/>
    <mergeCell ref="AT177:AT178"/>
    <mergeCell ref="AU177:AU178"/>
    <mergeCell ref="AV177:AV178"/>
    <mergeCell ref="AW177:AW178"/>
    <mergeCell ref="X177:X178"/>
    <mergeCell ref="Y177:Y178"/>
    <mergeCell ref="A177:A178"/>
    <mergeCell ref="B177:B178"/>
    <mergeCell ref="C177:C178"/>
    <mergeCell ref="D177:D178"/>
    <mergeCell ref="F177:F178"/>
    <mergeCell ref="G177:G178"/>
    <mergeCell ref="H177:H178"/>
    <mergeCell ref="I177:I178"/>
    <mergeCell ref="J177:J178"/>
    <mergeCell ref="K177:K178"/>
    <mergeCell ref="M177:M178"/>
    <mergeCell ref="AM175:AM176"/>
    <mergeCell ref="F175:F176"/>
    <mergeCell ref="G175:G176"/>
    <mergeCell ref="H175:H176"/>
    <mergeCell ref="I175:I176"/>
    <mergeCell ref="J175:J176"/>
    <mergeCell ref="K175:K176"/>
    <mergeCell ref="M175:M176"/>
    <mergeCell ref="O175:O176"/>
    <mergeCell ref="P175:P176"/>
    <mergeCell ref="R175:R176"/>
    <mergeCell ref="AD173:AD174"/>
    <mergeCell ref="AE173:AE174"/>
    <mergeCell ref="AD175:AD176"/>
    <mergeCell ref="AE175:AE176"/>
    <mergeCell ref="AA169:AA170"/>
    <mergeCell ref="A180:I180"/>
    <mergeCell ref="G182:J182"/>
    <mergeCell ref="K182:N182"/>
    <mergeCell ref="O182:R182"/>
    <mergeCell ref="S182:V182"/>
    <mergeCell ref="W182:Z182"/>
    <mergeCell ref="AA182:AD182"/>
    <mergeCell ref="AR175:AR176"/>
    <mergeCell ref="AS175:AS176"/>
    <mergeCell ref="AT175:AT176"/>
    <mergeCell ref="AU175:AU176"/>
    <mergeCell ref="AR167:AR168"/>
    <mergeCell ref="AS167:AS168"/>
    <mergeCell ref="AT167:AT168"/>
    <mergeCell ref="AU167:AU168"/>
    <mergeCell ref="O177:O178"/>
    <mergeCell ref="P177:P178"/>
    <mergeCell ref="R177:R178"/>
    <mergeCell ref="S177:S178"/>
    <mergeCell ref="U177:U178"/>
    <mergeCell ref="V177:V178"/>
    <mergeCell ref="X173:X174"/>
    <mergeCell ref="Y173:Y174"/>
    <mergeCell ref="A175:A176"/>
    <mergeCell ref="B175:B176"/>
    <mergeCell ref="C175:C176"/>
    <mergeCell ref="D175:D176"/>
    <mergeCell ref="AV167:AV168"/>
    <mergeCell ref="AW167:AW168"/>
    <mergeCell ref="AA185:AB185"/>
    <mergeCell ref="AA183:AB183"/>
    <mergeCell ref="AC183:AD183"/>
    <mergeCell ref="AR169:AR170"/>
    <mergeCell ref="AS169:AS170"/>
    <mergeCell ref="AT169:AT170"/>
    <mergeCell ref="AU169:AU170"/>
    <mergeCell ref="AV169:AV170"/>
    <mergeCell ref="AW169:AW170"/>
    <mergeCell ref="AR171:AR172"/>
    <mergeCell ref="AS171:AS172"/>
    <mergeCell ref="AT171:AT172"/>
    <mergeCell ref="AU171:AU172"/>
    <mergeCell ref="AV171:AV172"/>
    <mergeCell ref="AW171:AW172"/>
    <mergeCell ref="AR173:AR174"/>
    <mergeCell ref="AS173:AS174"/>
    <mergeCell ref="AT173:AT174"/>
    <mergeCell ref="AU173:AU174"/>
    <mergeCell ref="AV173:AV174"/>
    <mergeCell ref="AW173:AW174"/>
    <mergeCell ref="AA177:AA178"/>
    <mergeCell ref="AB177:AB178"/>
    <mergeCell ref="AM177:AM178"/>
    <mergeCell ref="AD177:AD178"/>
    <mergeCell ref="AE177:AE178"/>
    <mergeCell ref="AA173:AA174"/>
    <mergeCell ref="AB173:AB174"/>
    <mergeCell ref="AM173:AM174"/>
    <mergeCell ref="AM169:AM170"/>
    <mergeCell ref="AR161:AR162"/>
    <mergeCell ref="AS161:AS162"/>
    <mergeCell ref="AT161:AT162"/>
    <mergeCell ref="AU161:AU162"/>
    <mergeCell ref="AV161:AV162"/>
    <mergeCell ref="AW161:AW162"/>
    <mergeCell ref="AR163:AR164"/>
    <mergeCell ref="AS163:AS164"/>
    <mergeCell ref="AT163:AT164"/>
    <mergeCell ref="AU163:AU164"/>
    <mergeCell ref="AV163:AV164"/>
    <mergeCell ref="AW163:AW164"/>
    <mergeCell ref="AR165:AR166"/>
    <mergeCell ref="AS165:AS166"/>
    <mergeCell ref="AT165:AT166"/>
    <mergeCell ref="AU165:AU166"/>
    <mergeCell ref="AV165:AV166"/>
    <mergeCell ref="AW165:AW166"/>
    <mergeCell ref="AR155:AR156"/>
    <mergeCell ref="AS155:AS156"/>
    <mergeCell ref="AT155:AT156"/>
    <mergeCell ref="AU155:AU156"/>
    <mergeCell ref="AV155:AV156"/>
    <mergeCell ref="AW155:AW156"/>
    <mergeCell ref="AR157:AR158"/>
    <mergeCell ref="AS157:AS158"/>
    <mergeCell ref="AT157:AT158"/>
    <mergeCell ref="AU157:AU158"/>
    <mergeCell ref="AV157:AV158"/>
    <mergeCell ref="AW157:AW158"/>
    <mergeCell ref="AR159:AR160"/>
    <mergeCell ref="AS159:AS160"/>
    <mergeCell ref="AT159:AT160"/>
    <mergeCell ref="AU159:AU160"/>
    <mergeCell ref="AV159:AV160"/>
    <mergeCell ref="AW159:AW160"/>
    <mergeCell ref="AR149:AR150"/>
    <mergeCell ref="AS149:AS150"/>
    <mergeCell ref="AT149:AT150"/>
    <mergeCell ref="AU149:AU150"/>
    <mergeCell ref="AV149:AV150"/>
    <mergeCell ref="AW149:AW150"/>
    <mergeCell ref="AR151:AR152"/>
    <mergeCell ref="AS151:AS152"/>
    <mergeCell ref="AT151:AT152"/>
    <mergeCell ref="AU151:AU152"/>
    <mergeCell ref="AV151:AV152"/>
    <mergeCell ref="AW151:AW152"/>
    <mergeCell ref="AR153:AR154"/>
    <mergeCell ref="AS153:AS154"/>
    <mergeCell ref="AT153:AT154"/>
    <mergeCell ref="AU153:AU154"/>
    <mergeCell ref="AV153:AV154"/>
    <mergeCell ref="AW153:AW154"/>
    <mergeCell ref="AR143:AR144"/>
    <mergeCell ref="AS143:AS144"/>
    <mergeCell ref="AT143:AT144"/>
    <mergeCell ref="AU143:AU144"/>
    <mergeCell ref="AV143:AV144"/>
    <mergeCell ref="AW143:AW144"/>
    <mergeCell ref="AR145:AR146"/>
    <mergeCell ref="AS145:AS146"/>
    <mergeCell ref="AT145:AT146"/>
    <mergeCell ref="AU145:AU146"/>
    <mergeCell ref="AV145:AV146"/>
    <mergeCell ref="AW145:AW146"/>
    <mergeCell ref="AR147:AR148"/>
    <mergeCell ref="AS147:AS148"/>
    <mergeCell ref="AT147:AT148"/>
    <mergeCell ref="AU147:AU148"/>
    <mergeCell ref="AV147:AV148"/>
    <mergeCell ref="AW147:AW148"/>
    <mergeCell ref="AR137:AR138"/>
    <mergeCell ref="AS137:AS138"/>
    <mergeCell ref="AT137:AT138"/>
    <mergeCell ref="AU137:AU138"/>
    <mergeCell ref="AV137:AV138"/>
    <mergeCell ref="AW137:AW138"/>
    <mergeCell ref="AR139:AR140"/>
    <mergeCell ref="AS139:AS140"/>
    <mergeCell ref="AT139:AT140"/>
    <mergeCell ref="AU139:AU140"/>
    <mergeCell ref="AV139:AV140"/>
    <mergeCell ref="AW139:AW140"/>
    <mergeCell ref="AR141:AR142"/>
    <mergeCell ref="AS141:AS142"/>
    <mergeCell ref="AT141:AT142"/>
    <mergeCell ref="AU141:AU142"/>
    <mergeCell ref="AV141:AV142"/>
    <mergeCell ref="AW141:AW142"/>
    <mergeCell ref="AR131:AR132"/>
    <mergeCell ref="AS131:AS132"/>
    <mergeCell ref="AT131:AT132"/>
    <mergeCell ref="AU131:AU132"/>
    <mergeCell ref="AV131:AV132"/>
    <mergeCell ref="AW131:AW132"/>
    <mergeCell ref="AR133:AR134"/>
    <mergeCell ref="AS133:AS134"/>
    <mergeCell ref="AT133:AT134"/>
    <mergeCell ref="AU133:AU134"/>
    <mergeCell ref="AV133:AV134"/>
    <mergeCell ref="AW133:AW134"/>
    <mergeCell ref="AR135:AR136"/>
    <mergeCell ref="AS135:AS136"/>
    <mergeCell ref="AT135:AT136"/>
    <mergeCell ref="AU135:AU136"/>
    <mergeCell ref="AV135:AV136"/>
    <mergeCell ref="AW135:AW136"/>
    <mergeCell ref="AS125:AS126"/>
    <mergeCell ref="AT125:AT126"/>
    <mergeCell ref="AU125:AU126"/>
    <mergeCell ref="AV125:AV126"/>
    <mergeCell ref="AW125:AW126"/>
    <mergeCell ref="AR127:AR128"/>
    <mergeCell ref="AS127:AS128"/>
    <mergeCell ref="AT127:AT128"/>
    <mergeCell ref="AU127:AU128"/>
    <mergeCell ref="AV127:AV128"/>
    <mergeCell ref="AW127:AW128"/>
    <mergeCell ref="AR129:AR130"/>
    <mergeCell ref="AS129:AS130"/>
    <mergeCell ref="AT129:AT130"/>
    <mergeCell ref="AU129:AU130"/>
    <mergeCell ref="AV129:AV130"/>
    <mergeCell ref="AW129:AW130"/>
    <mergeCell ref="AR109:AR110"/>
    <mergeCell ref="AS109:AS110"/>
    <mergeCell ref="AT109:AT110"/>
    <mergeCell ref="AU109:AU110"/>
    <mergeCell ref="AV109:AV110"/>
    <mergeCell ref="AR111:AR112"/>
    <mergeCell ref="AS111:AS112"/>
    <mergeCell ref="AT111:AT112"/>
    <mergeCell ref="AU111:AU112"/>
    <mergeCell ref="AV111:AV112"/>
    <mergeCell ref="AD45:AL45"/>
    <mergeCell ref="AD81:AL81"/>
    <mergeCell ref="AC117:AE117"/>
    <mergeCell ref="AD119:AD120"/>
    <mergeCell ref="AE119:AE120"/>
    <mergeCell ref="AD121:AD122"/>
    <mergeCell ref="AE121:AE122"/>
    <mergeCell ref="AR119:AR120"/>
    <mergeCell ref="AS119:AS120"/>
    <mergeCell ref="AT119:AT120"/>
    <mergeCell ref="AU119:AU120"/>
    <mergeCell ref="AV119:AV120"/>
    <mergeCell ref="AR101:AR102"/>
    <mergeCell ref="AS101:AS102"/>
    <mergeCell ref="AT101:AT102"/>
    <mergeCell ref="AU101:AU102"/>
    <mergeCell ref="AV101:AV102"/>
    <mergeCell ref="AR103:AR104"/>
    <mergeCell ref="AS103:AS104"/>
    <mergeCell ref="AT103:AT104"/>
    <mergeCell ref="AU103:AU104"/>
    <mergeCell ref="AV103:AV104"/>
    <mergeCell ref="AR105:AR106"/>
    <mergeCell ref="AS105:AS106"/>
    <mergeCell ref="AT105:AT106"/>
    <mergeCell ref="AU105:AU106"/>
    <mergeCell ref="AV105:AV106"/>
    <mergeCell ref="AR107:AR108"/>
    <mergeCell ref="AS107:AS108"/>
    <mergeCell ref="AT107:AT108"/>
    <mergeCell ref="AU107:AU108"/>
    <mergeCell ref="AV107:AV108"/>
    <mergeCell ref="AR93:AR94"/>
    <mergeCell ref="AS93:AS94"/>
    <mergeCell ref="AT93:AT94"/>
    <mergeCell ref="AU93:AU94"/>
    <mergeCell ref="AV93:AV94"/>
    <mergeCell ref="AR95:AR96"/>
    <mergeCell ref="AS95:AS96"/>
    <mergeCell ref="AT95:AT96"/>
    <mergeCell ref="AU95:AU96"/>
    <mergeCell ref="AV95:AV96"/>
    <mergeCell ref="AR97:AR98"/>
    <mergeCell ref="AS97:AS98"/>
    <mergeCell ref="AT97:AT98"/>
    <mergeCell ref="AU97:AU98"/>
    <mergeCell ref="AV97:AV98"/>
    <mergeCell ref="AR99:AR100"/>
    <mergeCell ref="AS99:AS100"/>
    <mergeCell ref="AT99:AT100"/>
    <mergeCell ref="AU99:AU100"/>
    <mergeCell ref="AV99:AV100"/>
    <mergeCell ref="AR85:AR86"/>
    <mergeCell ref="AS85:AS86"/>
    <mergeCell ref="AT85:AT86"/>
    <mergeCell ref="AU85:AU86"/>
    <mergeCell ref="AV85:AV86"/>
    <mergeCell ref="AR87:AR88"/>
    <mergeCell ref="AS87:AS88"/>
    <mergeCell ref="AT87:AT88"/>
    <mergeCell ref="AU87:AU88"/>
    <mergeCell ref="AV87:AV88"/>
    <mergeCell ref="AR89:AR90"/>
    <mergeCell ref="AS89:AS90"/>
    <mergeCell ref="AT89:AT90"/>
    <mergeCell ref="AU89:AU90"/>
    <mergeCell ref="AV89:AV90"/>
    <mergeCell ref="AR91:AR92"/>
    <mergeCell ref="AS91:AS92"/>
    <mergeCell ref="AT91:AT92"/>
    <mergeCell ref="AU91:AU92"/>
    <mergeCell ref="AV91:AV92"/>
    <mergeCell ref="AR71:AR72"/>
    <mergeCell ref="AS71:AS72"/>
    <mergeCell ref="AT71:AT72"/>
    <mergeCell ref="AU71:AU72"/>
    <mergeCell ref="AV71:AV72"/>
    <mergeCell ref="AR73:AR74"/>
    <mergeCell ref="AS73:AS74"/>
    <mergeCell ref="AT73:AT74"/>
    <mergeCell ref="AU73:AU74"/>
    <mergeCell ref="AV73:AV74"/>
    <mergeCell ref="AR75:AR76"/>
    <mergeCell ref="AS75:AS76"/>
    <mergeCell ref="AT75:AT76"/>
    <mergeCell ref="AU75:AU76"/>
    <mergeCell ref="AV75:AV76"/>
    <mergeCell ref="AR83:AR84"/>
    <mergeCell ref="AS83:AS84"/>
    <mergeCell ref="AT83:AT84"/>
    <mergeCell ref="AU83:AU84"/>
    <mergeCell ref="AV83:AV84"/>
    <mergeCell ref="AR63:AR64"/>
    <mergeCell ref="AS63:AS64"/>
    <mergeCell ref="AT63:AT64"/>
    <mergeCell ref="AU63:AU64"/>
    <mergeCell ref="AV63:AV64"/>
    <mergeCell ref="AR65:AR66"/>
    <mergeCell ref="AS65:AS66"/>
    <mergeCell ref="AT65:AT66"/>
    <mergeCell ref="AU65:AU66"/>
    <mergeCell ref="AV65:AV66"/>
    <mergeCell ref="AR67:AR68"/>
    <mergeCell ref="AS67:AS68"/>
    <mergeCell ref="AT67:AT68"/>
    <mergeCell ref="AU67:AU68"/>
    <mergeCell ref="AV67:AV68"/>
    <mergeCell ref="AR69:AR70"/>
    <mergeCell ref="AS69:AS70"/>
    <mergeCell ref="AT69:AT70"/>
    <mergeCell ref="AU69:AU70"/>
    <mergeCell ref="AV69:AV70"/>
    <mergeCell ref="AU55:AU56"/>
    <mergeCell ref="AV55:AV56"/>
    <mergeCell ref="AR57:AR58"/>
    <mergeCell ref="AS57:AS58"/>
    <mergeCell ref="AT57:AT58"/>
    <mergeCell ref="AU57:AU58"/>
    <mergeCell ref="AV57:AV58"/>
    <mergeCell ref="AR59:AR60"/>
    <mergeCell ref="AS59:AS60"/>
    <mergeCell ref="AT59:AT60"/>
    <mergeCell ref="AU59:AU60"/>
    <mergeCell ref="AV59:AV60"/>
    <mergeCell ref="AR61:AR62"/>
    <mergeCell ref="AS61:AS62"/>
    <mergeCell ref="AT61:AT62"/>
    <mergeCell ref="AU61:AU62"/>
    <mergeCell ref="AV61:AV62"/>
    <mergeCell ref="AR55:AR56"/>
    <mergeCell ref="AS55:AS56"/>
    <mergeCell ref="AT55:AT56"/>
    <mergeCell ref="AR47:AR48"/>
    <mergeCell ref="AS47:AS48"/>
    <mergeCell ref="AT47:AT48"/>
    <mergeCell ref="AU47:AU48"/>
    <mergeCell ref="AV47:AV48"/>
    <mergeCell ref="AR49:AR50"/>
    <mergeCell ref="AS49:AS50"/>
    <mergeCell ref="AT49:AT50"/>
    <mergeCell ref="AU49:AU50"/>
    <mergeCell ref="AV49:AV50"/>
    <mergeCell ref="AR51:AR52"/>
    <mergeCell ref="AS51:AS52"/>
    <mergeCell ref="AT51:AT52"/>
    <mergeCell ref="AU51:AU52"/>
    <mergeCell ref="AV51:AV52"/>
    <mergeCell ref="AR53:AR54"/>
    <mergeCell ref="AS53:AS54"/>
    <mergeCell ref="AT53:AT54"/>
    <mergeCell ref="AU53:AU54"/>
    <mergeCell ref="AV53:AV54"/>
    <mergeCell ref="S175:S176"/>
    <mergeCell ref="U175:U176"/>
    <mergeCell ref="V175:V176"/>
    <mergeCell ref="X175:X176"/>
    <mergeCell ref="Y175:Y176"/>
    <mergeCell ref="AA175:AA176"/>
    <mergeCell ref="AB175:AB176"/>
    <mergeCell ref="D169:D170"/>
    <mergeCell ref="F169:F170"/>
    <mergeCell ref="G169:G170"/>
    <mergeCell ref="H169:H170"/>
    <mergeCell ref="I169:I170"/>
    <mergeCell ref="J169:J170"/>
    <mergeCell ref="K169:K170"/>
    <mergeCell ref="M169:M170"/>
    <mergeCell ref="O169:O170"/>
    <mergeCell ref="P169:P170"/>
    <mergeCell ref="R169:R170"/>
    <mergeCell ref="S169:S170"/>
    <mergeCell ref="U169:U170"/>
    <mergeCell ref="V169:V170"/>
    <mergeCell ref="Y169:Y170"/>
    <mergeCell ref="AB169:AB170"/>
    <mergeCell ref="X171:X172"/>
    <mergeCell ref="Y171:Y172"/>
    <mergeCell ref="AA171:AA172"/>
    <mergeCell ref="AB171:AB172"/>
    <mergeCell ref="A173:A174"/>
    <mergeCell ref="B173:B174"/>
    <mergeCell ref="C173:C174"/>
    <mergeCell ref="D173:D174"/>
    <mergeCell ref="F173:F174"/>
    <mergeCell ref="G173:G174"/>
    <mergeCell ref="H173:H174"/>
    <mergeCell ref="I173:I174"/>
    <mergeCell ref="J173:J174"/>
    <mergeCell ref="K173:K174"/>
    <mergeCell ref="M173:M174"/>
    <mergeCell ref="O173:O174"/>
    <mergeCell ref="P173:P174"/>
    <mergeCell ref="R173:R174"/>
    <mergeCell ref="S173:S174"/>
    <mergeCell ref="U173:U174"/>
    <mergeCell ref="V173:V174"/>
    <mergeCell ref="A171:A172"/>
    <mergeCell ref="B171:B172"/>
    <mergeCell ref="C171:C172"/>
    <mergeCell ref="D171:D172"/>
    <mergeCell ref="F171:F172"/>
    <mergeCell ref="G171:G172"/>
    <mergeCell ref="H171:H172"/>
    <mergeCell ref="I171:I172"/>
    <mergeCell ref="J171:J172"/>
    <mergeCell ref="K171:K172"/>
    <mergeCell ref="M171:M172"/>
    <mergeCell ref="O171:O172"/>
    <mergeCell ref="P171:P172"/>
    <mergeCell ref="R171:R172"/>
    <mergeCell ref="S171:S172"/>
    <mergeCell ref="U171:U172"/>
    <mergeCell ref="V171:V172"/>
    <mergeCell ref="AM171:AM172"/>
    <mergeCell ref="AD169:AD170"/>
    <mergeCell ref="AE169:AE170"/>
    <mergeCell ref="AD171:AD172"/>
    <mergeCell ref="AE171:AE172"/>
    <mergeCell ref="A169:A170"/>
    <mergeCell ref="B169:B170"/>
    <mergeCell ref="X169:X170"/>
    <mergeCell ref="C169:C170"/>
    <mergeCell ref="X165:X166"/>
    <mergeCell ref="Y165:Y166"/>
    <mergeCell ref="AA165:AA166"/>
    <mergeCell ref="AB165:AB166"/>
    <mergeCell ref="AM165:AM166"/>
    <mergeCell ref="A167:A168"/>
    <mergeCell ref="B167:B168"/>
    <mergeCell ref="C167:C168"/>
    <mergeCell ref="D167:D168"/>
    <mergeCell ref="F167:F168"/>
    <mergeCell ref="G167:G168"/>
    <mergeCell ref="H167:H168"/>
    <mergeCell ref="I167:I168"/>
    <mergeCell ref="J167:J168"/>
    <mergeCell ref="K167:K168"/>
    <mergeCell ref="M167:M168"/>
    <mergeCell ref="O167:O168"/>
    <mergeCell ref="P167:P168"/>
    <mergeCell ref="R167:R168"/>
    <mergeCell ref="S167:S168"/>
    <mergeCell ref="U167:U168"/>
    <mergeCell ref="V167:V168"/>
    <mergeCell ref="X167:X168"/>
    <mergeCell ref="Y167:Y168"/>
    <mergeCell ref="AA167:AA168"/>
    <mergeCell ref="AB167:AB168"/>
    <mergeCell ref="AM167:AM168"/>
    <mergeCell ref="AD165:AD166"/>
    <mergeCell ref="AE165:AE166"/>
    <mergeCell ref="AD167:AD168"/>
    <mergeCell ref="AE167:AE168"/>
    <mergeCell ref="A165:A166"/>
    <mergeCell ref="B165:B166"/>
    <mergeCell ref="C165:C166"/>
    <mergeCell ref="D165:D166"/>
    <mergeCell ref="F165:F166"/>
    <mergeCell ref="G165:G166"/>
    <mergeCell ref="H165:H166"/>
    <mergeCell ref="I165:I166"/>
    <mergeCell ref="J165:J166"/>
    <mergeCell ref="K165:K166"/>
    <mergeCell ref="M165:M166"/>
    <mergeCell ref="O165:O166"/>
    <mergeCell ref="P165:P166"/>
    <mergeCell ref="R165:R166"/>
    <mergeCell ref="S165:S166"/>
    <mergeCell ref="U165:U166"/>
    <mergeCell ref="V165:V166"/>
    <mergeCell ref="X161:X162"/>
    <mergeCell ref="C161:C162"/>
    <mergeCell ref="D161:D162"/>
    <mergeCell ref="F161:F162"/>
    <mergeCell ref="G161:G162"/>
    <mergeCell ref="H161:H162"/>
    <mergeCell ref="I161:I162"/>
    <mergeCell ref="J161:J162"/>
    <mergeCell ref="K161:K162"/>
    <mergeCell ref="M161:M162"/>
    <mergeCell ref="O161:O162"/>
    <mergeCell ref="P161:P162"/>
    <mergeCell ref="R161:R162"/>
    <mergeCell ref="S161:S162"/>
    <mergeCell ref="U161:U162"/>
    <mergeCell ref="V161:V162"/>
    <mergeCell ref="Y161:Y162"/>
    <mergeCell ref="AA161:AA162"/>
    <mergeCell ref="AB161:AB162"/>
    <mergeCell ref="AM161:AM162"/>
    <mergeCell ref="A163:A164"/>
    <mergeCell ref="B163:B164"/>
    <mergeCell ref="C163:C164"/>
    <mergeCell ref="D163:D164"/>
    <mergeCell ref="F163:F164"/>
    <mergeCell ref="G163:G164"/>
    <mergeCell ref="H163:H164"/>
    <mergeCell ref="I163:I164"/>
    <mergeCell ref="J163:J164"/>
    <mergeCell ref="K163:K164"/>
    <mergeCell ref="M163:M164"/>
    <mergeCell ref="O163:O164"/>
    <mergeCell ref="P163:P164"/>
    <mergeCell ref="R163:R164"/>
    <mergeCell ref="S163:S164"/>
    <mergeCell ref="U163:U164"/>
    <mergeCell ref="V163:V164"/>
    <mergeCell ref="X163:X164"/>
    <mergeCell ref="Y163:Y164"/>
    <mergeCell ref="AA163:AA164"/>
    <mergeCell ref="AB163:AB164"/>
    <mergeCell ref="AM163:AM164"/>
    <mergeCell ref="AD161:AD162"/>
    <mergeCell ref="AE161:AE162"/>
    <mergeCell ref="AD163:AD164"/>
    <mergeCell ref="AE163:AE164"/>
    <mergeCell ref="A161:A162"/>
    <mergeCell ref="B161:B162"/>
    <mergeCell ref="AG161:AG162"/>
    <mergeCell ref="X157:X158"/>
    <mergeCell ref="Y157:Y158"/>
    <mergeCell ref="AA157:AA158"/>
    <mergeCell ref="AB157:AB158"/>
    <mergeCell ref="AM157:AM158"/>
    <mergeCell ref="A159:A160"/>
    <mergeCell ref="B159:B160"/>
    <mergeCell ref="C159:C160"/>
    <mergeCell ref="D159:D160"/>
    <mergeCell ref="F159:F160"/>
    <mergeCell ref="G159:G160"/>
    <mergeCell ref="H159:H160"/>
    <mergeCell ref="I159:I160"/>
    <mergeCell ref="J159:J160"/>
    <mergeCell ref="K159:K160"/>
    <mergeCell ref="M159:M160"/>
    <mergeCell ref="O159:O160"/>
    <mergeCell ref="P159:P160"/>
    <mergeCell ref="R159:R160"/>
    <mergeCell ref="S159:S160"/>
    <mergeCell ref="U159:U160"/>
    <mergeCell ref="V159:V160"/>
    <mergeCell ref="X159:X160"/>
    <mergeCell ref="Y159:Y160"/>
    <mergeCell ref="AA159:AA160"/>
    <mergeCell ref="AB159:AB160"/>
    <mergeCell ref="AM159:AM160"/>
    <mergeCell ref="AD157:AD158"/>
    <mergeCell ref="AE157:AE158"/>
    <mergeCell ref="AD159:AD160"/>
    <mergeCell ref="AE159:AE160"/>
    <mergeCell ref="A157:A158"/>
    <mergeCell ref="B157:B158"/>
    <mergeCell ref="C157:C158"/>
    <mergeCell ref="D157:D158"/>
    <mergeCell ref="F157:F158"/>
    <mergeCell ref="G157:G158"/>
    <mergeCell ref="H157:H158"/>
    <mergeCell ref="I157:I158"/>
    <mergeCell ref="J157:J158"/>
    <mergeCell ref="K157:K158"/>
    <mergeCell ref="M157:M158"/>
    <mergeCell ref="O157:O158"/>
    <mergeCell ref="P157:P158"/>
    <mergeCell ref="R157:R158"/>
    <mergeCell ref="S157:S158"/>
    <mergeCell ref="U157:U158"/>
    <mergeCell ref="V157:V158"/>
    <mergeCell ref="X153:X154"/>
    <mergeCell ref="C153:C154"/>
    <mergeCell ref="D153:D154"/>
    <mergeCell ref="F153:F154"/>
    <mergeCell ref="G153:G154"/>
    <mergeCell ref="H153:H154"/>
    <mergeCell ref="I153:I154"/>
    <mergeCell ref="J153:J154"/>
    <mergeCell ref="K153:K154"/>
    <mergeCell ref="M153:M154"/>
    <mergeCell ref="O153:O154"/>
    <mergeCell ref="P153:P154"/>
    <mergeCell ref="R153:R154"/>
    <mergeCell ref="S153:S154"/>
    <mergeCell ref="U153:U154"/>
    <mergeCell ref="V153:V154"/>
    <mergeCell ref="Y153:Y154"/>
    <mergeCell ref="AA153:AA154"/>
    <mergeCell ref="AB153:AB154"/>
    <mergeCell ref="AM153:AM154"/>
    <mergeCell ref="A155:A156"/>
    <mergeCell ref="B155:B156"/>
    <mergeCell ref="C155:C156"/>
    <mergeCell ref="D155:D156"/>
    <mergeCell ref="F155:F156"/>
    <mergeCell ref="G155:G156"/>
    <mergeCell ref="H155:H156"/>
    <mergeCell ref="I155:I156"/>
    <mergeCell ref="J155:J156"/>
    <mergeCell ref="K155:K156"/>
    <mergeCell ref="M155:M156"/>
    <mergeCell ref="O155:O156"/>
    <mergeCell ref="P155:P156"/>
    <mergeCell ref="R155:R156"/>
    <mergeCell ref="S155:S156"/>
    <mergeCell ref="U155:U156"/>
    <mergeCell ref="V155:V156"/>
    <mergeCell ref="X155:X156"/>
    <mergeCell ref="Y155:Y156"/>
    <mergeCell ref="AA155:AA156"/>
    <mergeCell ref="AB155:AB156"/>
    <mergeCell ref="AM155:AM156"/>
    <mergeCell ref="AD153:AD154"/>
    <mergeCell ref="AE153:AE154"/>
    <mergeCell ref="AD155:AD156"/>
    <mergeCell ref="AE155:AE156"/>
    <mergeCell ref="A153:A154"/>
    <mergeCell ref="B153:B154"/>
    <mergeCell ref="X149:X150"/>
    <mergeCell ref="Y149:Y150"/>
    <mergeCell ref="AA149:AA150"/>
    <mergeCell ref="AB149:AB150"/>
    <mergeCell ref="AM149:AM150"/>
    <mergeCell ref="A151:A152"/>
    <mergeCell ref="B151:B152"/>
    <mergeCell ref="C151:C152"/>
    <mergeCell ref="D151:D152"/>
    <mergeCell ref="F151:F152"/>
    <mergeCell ref="G151:G152"/>
    <mergeCell ref="H151:H152"/>
    <mergeCell ref="I151:I152"/>
    <mergeCell ref="J151:J152"/>
    <mergeCell ref="K151:K152"/>
    <mergeCell ref="M151:M152"/>
    <mergeCell ref="O151:O152"/>
    <mergeCell ref="P151:P152"/>
    <mergeCell ref="R151:R152"/>
    <mergeCell ref="S151:S152"/>
    <mergeCell ref="U151:U152"/>
    <mergeCell ref="V151:V152"/>
    <mergeCell ref="X151:X152"/>
    <mergeCell ref="Y151:Y152"/>
    <mergeCell ref="AA151:AA152"/>
    <mergeCell ref="AB151:AB152"/>
    <mergeCell ref="AM151:AM152"/>
    <mergeCell ref="AD149:AD150"/>
    <mergeCell ref="AE149:AE150"/>
    <mergeCell ref="AD151:AD152"/>
    <mergeCell ref="AE151:AE152"/>
    <mergeCell ref="A149:A150"/>
    <mergeCell ref="B149:B150"/>
    <mergeCell ref="C149:C150"/>
    <mergeCell ref="D149:D150"/>
    <mergeCell ref="F149:F150"/>
    <mergeCell ref="G149:G150"/>
    <mergeCell ref="H149:H150"/>
    <mergeCell ref="I149:I150"/>
    <mergeCell ref="J149:J150"/>
    <mergeCell ref="K149:K150"/>
    <mergeCell ref="M149:M150"/>
    <mergeCell ref="O149:O150"/>
    <mergeCell ref="P149:P150"/>
    <mergeCell ref="R149:R150"/>
    <mergeCell ref="S149:S150"/>
    <mergeCell ref="U149:U150"/>
    <mergeCell ref="V149:V150"/>
    <mergeCell ref="X145:X146"/>
    <mergeCell ref="C145:C146"/>
    <mergeCell ref="D145:D146"/>
    <mergeCell ref="F145:F146"/>
    <mergeCell ref="G145:G146"/>
    <mergeCell ref="H145:H146"/>
    <mergeCell ref="I145:I146"/>
    <mergeCell ref="J145:J146"/>
    <mergeCell ref="K145:K146"/>
    <mergeCell ref="M145:M146"/>
    <mergeCell ref="O145:O146"/>
    <mergeCell ref="P145:P146"/>
    <mergeCell ref="R145:R146"/>
    <mergeCell ref="S145:S146"/>
    <mergeCell ref="U145:U146"/>
    <mergeCell ref="V145:V146"/>
    <mergeCell ref="Y145:Y146"/>
    <mergeCell ref="AA145:AA146"/>
    <mergeCell ref="AB145:AB146"/>
    <mergeCell ref="AM145:AM146"/>
    <mergeCell ref="A147:A148"/>
    <mergeCell ref="B147:B148"/>
    <mergeCell ref="C147:C148"/>
    <mergeCell ref="D147:D148"/>
    <mergeCell ref="F147:F148"/>
    <mergeCell ref="G147:G148"/>
    <mergeCell ref="H147:H148"/>
    <mergeCell ref="I147:I148"/>
    <mergeCell ref="J147:J148"/>
    <mergeCell ref="K147:K148"/>
    <mergeCell ref="M147:M148"/>
    <mergeCell ref="O147:O148"/>
    <mergeCell ref="P147:P148"/>
    <mergeCell ref="R147:R148"/>
    <mergeCell ref="S147:S148"/>
    <mergeCell ref="U147:U148"/>
    <mergeCell ref="V147:V148"/>
    <mergeCell ref="X147:X148"/>
    <mergeCell ref="Y147:Y148"/>
    <mergeCell ref="AA147:AA148"/>
    <mergeCell ref="AB147:AB148"/>
    <mergeCell ref="AM147:AM148"/>
    <mergeCell ref="AD145:AD146"/>
    <mergeCell ref="AE145:AE146"/>
    <mergeCell ref="AD147:AD148"/>
    <mergeCell ref="AE147:AE148"/>
    <mergeCell ref="A145:A146"/>
    <mergeCell ref="B145:B146"/>
    <mergeCell ref="X141:X142"/>
    <mergeCell ref="Y141:Y142"/>
    <mergeCell ref="AA141:AA142"/>
    <mergeCell ref="AB141:AB142"/>
    <mergeCell ref="AM141:AM142"/>
    <mergeCell ref="A143:A144"/>
    <mergeCell ref="B143:B144"/>
    <mergeCell ref="C143:C144"/>
    <mergeCell ref="D143:D144"/>
    <mergeCell ref="F143:F144"/>
    <mergeCell ref="G143:G144"/>
    <mergeCell ref="H143:H144"/>
    <mergeCell ref="I143:I144"/>
    <mergeCell ref="J143:J144"/>
    <mergeCell ref="K143:K144"/>
    <mergeCell ref="M143:M144"/>
    <mergeCell ref="O143:O144"/>
    <mergeCell ref="P143:P144"/>
    <mergeCell ref="R143:R144"/>
    <mergeCell ref="S143:S144"/>
    <mergeCell ref="U143:U144"/>
    <mergeCell ref="V143:V144"/>
    <mergeCell ref="X143:X144"/>
    <mergeCell ref="Y143:Y144"/>
    <mergeCell ref="AA143:AA144"/>
    <mergeCell ref="AB143:AB144"/>
    <mergeCell ref="AM143:AM144"/>
    <mergeCell ref="AD141:AD142"/>
    <mergeCell ref="AE141:AE142"/>
    <mergeCell ref="AD143:AD144"/>
    <mergeCell ref="AE143:AE144"/>
    <mergeCell ref="A141:A142"/>
    <mergeCell ref="B141:B142"/>
    <mergeCell ref="C141:C142"/>
    <mergeCell ref="D141:D142"/>
    <mergeCell ref="F141:F142"/>
    <mergeCell ref="G141:G142"/>
    <mergeCell ref="H141:H142"/>
    <mergeCell ref="I141:I142"/>
    <mergeCell ref="J141:J142"/>
    <mergeCell ref="K141:K142"/>
    <mergeCell ref="M141:M142"/>
    <mergeCell ref="O141:O142"/>
    <mergeCell ref="P141:P142"/>
    <mergeCell ref="R141:R142"/>
    <mergeCell ref="S141:S142"/>
    <mergeCell ref="U141:U142"/>
    <mergeCell ref="V141:V142"/>
    <mergeCell ref="X137:X138"/>
    <mergeCell ref="C137:C138"/>
    <mergeCell ref="D137:D138"/>
    <mergeCell ref="F137:F138"/>
    <mergeCell ref="G137:G138"/>
    <mergeCell ref="H137:H138"/>
    <mergeCell ref="I137:I138"/>
    <mergeCell ref="J137:J138"/>
    <mergeCell ref="K137:K138"/>
    <mergeCell ref="M137:M138"/>
    <mergeCell ref="O137:O138"/>
    <mergeCell ref="P137:P138"/>
    <mergeCell ref="R137:R138"/>
    <mergeCell ref="S137:S138"/>
    <mergeCell ref="U137:U138"/>
    <mergeCell ref="V137:V138"/>
    <mergeCell ref="Y137:Y138"/>
    <mergeCell ref="AA137:AA138"/>
    <mergeCell ref="AB137:AB138"/>
    <mergeCell ref="AM137:AM138"/>
    <mergeCell ref="A139:A140"/>
    <mergeCell ref="B139:B140"/>
    <mergeCell ref="C139:C140"/>
    <mergeCell ref="D139:D140"/>
    <mergeCell ref="F139:F140"/>
    <mergeCell ref="G139:G140"/>
    <mergeCell ref="H139:H140"/>
    <mergeCell ref="I139:I140"/>
    <mergeCell ref="J139:J140"/>
    <mergeCell ref="K139:K140"/>
    <mergeCell ref="M139:M140"/>
    <mergeCell ref="O139:O140"/>
    <mergeCell ref="P139:P140"/>
    <mergeCell ref="R139:R140"/>
    <mergeCell ref="S139:S140"/>
    <mergeCell ref="U139:U140"/>
    <mergeCell ref="V139:V140"/>
    <mergeCell ref="X139:X140"/>
    <mergeCell ref="Y139:Y140"/>
    <mergeCell ref="AA139:AA140"/>
    <mergeCell ref="AB139:AB140"/>
    <mergeCell ref="AM139:AM140"/>
    <mergeCell ref="AD137:AD138"/>
    <mergeCell ref="AE137:AE138"/>
    <mergeCell ref="AD139:AD140"/>
    <mergeCell ref="AE139:AE140"/>
    <mergeCell ref="A137:A138"/>
    <mergeCell ref="B137:B138"/>
    <mergeCell ref="X133:X134"/>
    <mergeCell ref="Y133:Y134"/>
    <mergeCell ref="AA133:AA134"/>
    <mergeCell ref="AB133:AB134"/>
    <mergeCell ref="AM133:AM134"/>
    <mergeCell ref="A135:A136"/>
    <mergeCell ref="B135:B136"/>
    <mergeCell ref="C135:C136"/>
    <mergeCell ref="D135:D136"/>
    <mergeCell ref="F135:F136"/>
    <mergeCell ref="G135:G136"/>
    <mergeCell ref="H135:H136"/>
    <mergeCell ref="I135:I136"/>
    <mergeCell ref="J135:J136"/>
    <mergeCell ref="K135:K136"/>
    <mergeCell ref="M135:M136"/>
    <mergeCell ref="O135:O136"/>
    <mergeCell ref="P135:P136"/>
    <mergeCell ref="R135:R136"/>
    <mergeCell ref="S135:S136"/>
    <mergeCell ref="U135:U136"/>
    <mergeCell ref="V135:V136"/>
    <mergeCell ref="X135:X136"/>
    <mergeCell ref="Y135:Y136"/>
    <mergeCell ref="AA135:AA136"/>
    <mergeCell ref="AB135:AB136"/>
    <mergeCell ref="AM135:AM136"/>
    <mergeCell ref="AD133:AD134"/>
    <mergeCell ref="AE133:AE134"/>
    <mergeCell ref="AD135:AD136"/>
    <mergeCell ref="AE135:AE136"/>
    <mergeCell ref="A133:A134"/>
    <mergeCell ref="B133:B134"/>
    <mergeCell ref="C133:C134"/>
    <mergeCell ref="D133:D134"/>
    <mergeCell ref="F133:F134"/>
    <mergeCell ref="G133:G134"/>
    <mergeCell ref="H133:H134"/>
    <mergeCell ref="I133:I134"/>
    <mergeCell ref="J133:J134"/>
    <mergeCell ref="K133:K134"/>
    <mergeCell ref="M133:M134"/>
    <mergeCell ref="O133:O134"/>
    <mergeCell ref="P133:P134"/>
    <mergeCell ref="R133:R134"/>
    <mergeCell ref="S133:S134"/>
    <mergeCell ref="U133:U134"/>
    <mergeCell ref="V133:V134"/>
    <mergeCell ref="X129:X130"/>
    <mergeCell ref="C129:C130"/>
    <mergeCell ref="D129:D130"/>
    <mergeCell ref="F129:F130"/>
    <mergeCell ref="G129:G130"/>
    <mergeCell ref="H129:H130"/>
    <mergeCell ref="I129:I130"/>
    <mergeCell ref="J129:J130"/>
    <mergeCell ref="K129:K130"/>
    <mergeCell ref="M129:M130"/>
    <mergeCell ref="O129:O130"/>
    <mergeCell ref="P129:P130"/>
    <mergeCell ref="R129:R130"/>
    <mergeCell ref="S129:S130"/>
    <mergeCell ref="U129:U130"/>
    <mergeCell ref="V129:V130"/>
    <mergeCell ref="Y129:Y130"/>
    <mergeCell ref="AA129:AA130"/>
    <mergeCell ref="AB129:AB130"/>
    <mergeCell ref="AM129:AM130"/>
    <mergeCell ref="A131:A132"/>
    <mergeCell ref="B131:B132"/>
    <mergeCell ref="C131:C132"/>
    <mergeCell ref="D131:D132"/>
    <mergeCell ref="F131:F132"/>
    <mergeCell ref="G131:G132"/>
    <mergeCell ref="H131:H132"/>
    <mergeCell ref="I131:I132"/>
    <mergeCell ref="J131:J132"/>
    <mergeCell ref="K131:K132"/>
    <mergeCell ref="M131:M132"/>
    <mergeCell ref="O131:O132"/>
    <mergeCell ref="P131:P132"/>
    <mergeCell ref="R131:R132"/>
    <mergeCell ref="S131:S132"/>
    <mergeCell ref="U131:U132"/>
    <mergeCell ref="V131:V132"/>
    <mergeCell ref="X131:X132"/>
    <mergeCell ref="Y131:Y132"/>
    <mergeCell ref="AA131:AA132"/>
    <mergeCell ref="AB131:AB132"/>
    <mergeCell ref="AM131:AM132"/>
    <mergeCell ref="AD129:AD130"/>
    <mergeCell ref="AE129:AE130"/>
    <mergeCell ref="AD131:AD132"/>
    <mergeCell ref="AE131:AE132"/>
    <mergeCell ref="A129:A130"/>
    <mergeCell ref="B129:B130"/>
    <mergeCell ref="Y125:Y126"/>
    <mergeCell ref="AA125:AA126"/>
    <mergeCell ref="AB125:AB126"/>
    <mergeCell ref="AM125:AM126"/>
    <mergeCell ref="A127:A128"/>
    <mergeCell ref="B127:B128"/>
    <mergeCell ref="C127:C128"/>
    <mergeCell ref="D127:D128"/>
    <mergeCell ref="F127:F128"/>
    <mergeCell ref="G127:G128"/>
    <mergeCell ref="H127:H128"/>
    <mergeCell ref="I127:I128"/>
    <mergeCell ref="J127:J128"/>
    <mergeCell ref="K127:K128"/>
    <mergeCell ref="M127:M128"/>
    <mergeCell ref="O127:O128"/>
    <mergeCell ref="P127:P128"/>
    <mergeCell ref="R127:R128"/>
    <mergeCell ref="S127:S128"/>
    <mergeCell ref="U127:U128"/>
    <mergeCell ref="V127:V128"/>
    <mergeCell ref="X127:X128"/>
    <mergeCell ref="Y127:Y128"/>
    <mergeCell ref="AA127:AA128"/>
    <mergeCell ref="AB127:AB128"/>
    <mergeCell ref="AM127:AM128"/>
    <mergeCell ref="AD125:AD126"/>
    <mergeCell ref="AE125:AE126"/>
    <mergeCell ref="AD127:AD128"/>
    <mergeCell ref="AE127:AE128"/>
    <mergeCell ref="A125:A126"/>
    <mergeCell ref="B125:B126"/>
    <mergeCell ref="C125:C126"/>
    <mergeCell ref="D125:D126"/>
    <mergeCell ref="F125:F126"/>
    <mergeCell ref="G125:G126"/>
    <mergeCell ref="H125:H126"/>
    <mergeCell ref="I125:I126"/>
    <mergeCell ref="J125:J126"/>
    <mergeCell ref="K125:K126"/>
    <mergeCell ref="M125:M126"/>
    <mergeCell ref="O125:O126"/>
    <mergeCell ref="P125:P126"/>
    <mergeCell ref="R125:R126"/>
    <mergeCell ref="S125:S126"/>
    <mergeCell ref="U125:U126"/>
    <mergeCell ref="V125:V126"/>
    <mergeCell ref="X121:X122"/>
    <mergeCell ref="F121:F122"/>
    <mergeCell ref="G121:G122"/>
    <mergeCell ref="H121:H122"/>
    <mergeCell ref="I121:I122"/>
    <mergeCell ref="J121:J122"/>
    <mergeCell ref="K121:K122"/>
    <mergeCell ref="M121:M122"/>
    <mergeCell ref="O121:O122"/>
    <mergeCell ref="P121:P122"/>
    <mergeCell ref="R121:R122"/>
    <mergeCell ref="S121:S122"/>
    <mergeCell ref="U121:U122"/>
    <mergeCell ref="V121:V122"/>
    <mergeCell ref="X125:X126"/>
    <mergeCell ref="Y121:Y122"/>
    <mergeCell ref="AA121:AA122"/>
    <mergeCell ref="AB121:AB122"/>
    <mergeCell ref="AM121:AM122"/>
    <mergeCell ref="A123:A124"/>
    <mergeCell ref="B123:B124"/>
    <mergeCell ref="C123:C124"/>
    <mergeCell ref="D123:D124"/>
    <mergeCell ref="F123:F124"/>
    <mergeCell ref="G123:G124"/>
    <mergeCell ref="H123:H124"/>
    <mergeCell ref="I123:I124"/>
    <mergeCell ref="J123:J124"/>
    <mergeCell ref="K123:K124"/>
    <mergeCell ref="M123:M124"/>
    <mergeCell ref="O123:O124"/>
    <mergeCell ref="P123:P124"/>
    <mergeCell ref="R123:R124"/>
    <mergeCell ref="S123:S124"/>
    <mergeCell ref="U123:U124"/>
    <mergeCell ref="V123:V124"/>
    <mergeCell ref="X123:X124"/>
    <mergeCell ref="Y123:Y124"/>
    <mergeCell ref="AA123:AA124"/>
    <mergeCell ref="AB123:AB124"/>
    <mergeCell ref="AM123:AM124"/>
    <mergeCell ref="AD123:AD124"/>
    <mergeCell ref="AE123:AE124"/>
    <mergeCell ref="A121:A122"/>
    <mergeCell ref="B121:B122"/>
    <mergeCell ref="C121:C122"/>
    <mergeCell ref="D121:D122"/>
    <mergeCell ref="AM111:AM112"/>
    <mergeCell ref="A115:I115"/>
    <mergeCell ref="N117:P117"/>
    <mergeCell ref="Q117:S117"/>
    <mergeCell ref="T117:V117"/>
    <mergeCell ref="W117:Y117"/>
    <mergeCell ref="Z117:AB117"/>
    <mergeCell ref="W111:W112"/>
    <mergeCell ref="X111:X112"/>
    <mergeCell ref="Y111:Y112"/>
    <mergeCell ref="A119:A120"/>
    <mergeCell ref="B119:B120"/>
    <mergeCell ref="C119:C120"/>
    <mergeCell ref="D119:D120"/>
    <mergeCell ref="F119:F120"/>
    <mergeCell ref="G119:G120"/>
    <mergeCell ref="H119:H120"/>
    <mergeCell ref="I119:I120"/>
    <mergeCell ref="J119:J120"/>
    <mergeCell ref="K119:K120"/>
    <mergeCell ref="M119:M120"/>
    <mergeCell ref="O119:O120"/>
    <mergeCell ref="P119:P120"/>
    <mergeCell ref="R119:R120"/>
    <mergeCell ref="S119:S120"/>
    <mergeCell ref="U119:U120"/>
    <mergeCell ref="V119:V120"/>
    <mergeCell ref="X119:X120"/>
    <mergeCell ref="Y119:Y120"/>
    <mergeCell ref="AA119:AA120"/>
    <mergeCell ref="AB119:AB120"/>
    <mergeCell ref="AM119:AM120"/>
    <mergeCell ref="A111:A112"/>
    <mergeCell ref="B111:B112"/>
    <mergeCell ref="C111:C112"/>
    <mergeCell ref="D111:D112"/>
    <mergeCell ref="E111:E112"/>
    <mergeCell ref="F111:F112"/>
    <mergeCell ref="G111:G112"/>
    <mergeCell ref="H111:H112"/>
    <mergeCell ref="I111:I112"/>
    <mergeCell ref="K111:K112"/>
    <mergeCell ref="L111:L112"/>
    <mergeCell ref="M111:M112"/>
    <mergeCell ref="AA111:AA112"/>
    <mergeCell ref="AB111:AB112"/>
    <mergeCell ref="AC111:AC112"/>
    <mergeCell ref="O111:O112"/>
    <mergeCell ref="P111:P112"/>
    <mergeCell ref="Q111:Q112"/>
    <mergeCell ref="S111:S112"/>
    <mergeCell ref="T111:T112"/>
    <mergeCell ref="U111:U112"/>
    <mergeCell ref="AM107:AM108"/>
    <mergeCell ref="A109:A110"/>
    <mergeCell ref="B109:B110"/>
    <mergeCell ref="C109:C110"/>
    <mergeCell ref="D109:D110"/>
    <mergeCell ref="E109:E110"/>
    <mergeCell ref="F109:F110"/>
    <mergeCell ref="G109:G110"/>
    <mergeCell ref="H109:H110"/>
    <mergeCell ref="I109:I110"/>
    <mergeCell ref="K109:K110"/>
    <mergeCell ref="L109:L110"/>
    <mergeCell ref="M109:M110"/>
    <mergeCell ref="O109:O110"/>
    <mergeCell ref="P109:P110"/>
    <mergeCell ref="Q109:Q110"/>
    <mergeCell ref="S109:S110"/>
    <mergeCell ref="T109:T110"/>
    <mergeCell ref="U109:U110"/>
    <mergeCell ref="W109:W110"/>
    <mergeCell ref="X109:X110"/>
    <mergeCell ref="Y109:Y110"/>
    <mergeCell ref="AA109:AA110"/>
    <mergeCell ref="AB109:AB110"/>
    <mergeCell ref="AC109:AC110"/>
    <mergeCell ref="AM109:AM110"/>
    <mergeCell ref="U105:U106"/>
    <mergeCell ref="W105:W106"/>
    <mergeCell ref="X105:X106"/>
    <mergeCell ref="Y105:Y106"/>
    <mergeCell ref="AA105:AA106"/>
    <mergeCell ref="AB105:AB106"/>
    <mergeCell ref="AC105:AC106"/>
    <mergeCell ref="AM105:AM106"/>
    <mergeCell ref="A107:A108"/>
    <mergeCell ref="B107:B108"/>
    <mergeCell ref="C107:C108"/>
    <mergeCell ref="D107:D108"/>
    <mergeCell ref="E107:E108"/>
    <mergeCell ref="F107:F108"/>
    <mergeCell ref="G107:G108"/>
    <mergeCell ref="H107:H108"/>
    <mergeCell ref="I107:I108"/>
    <mergeCell ref="K107:K108"/>
    <mergeCell ref="L107:L108"/>
    <mergeCell ref="M107:M108"/>
    <mergeCell ref="O107:O108"/>
    <mergeCell ref="P107:P108"/>
    <mergeCell ref="Q107:Q108"/>
    <mergeCell ref="S107:S108"/>
    <mergeCell ref="T107:T108"/>
    <mergeCell ref="U107:U108"/>
    <mergeCell ref="W107:W108"/>
    <mergeCell ref="X107:X108"/>
    <mergeCell ref="Y107:Y108"/>
    <mergeCell ref="AA107:AA108"/>
    <mergeCell ref="AB107:AB108"/>
    <mergeCell ref="AC107:AC108"/>
    <mergeCell ref="A105:A106"/>
    <mergeCell ref="B105:B106"/>
    <mergeCell ref="C105:C106"/>
    <mergeCell ref="D105:D106"/>
    <mergeCell ref="E105:E106"/>
    <mergeCell ref="F105:F106"/>
    <mergeCell ref="G105:G106"/>
    <mergeCell ref="H105:H106"/>
    <mergeCell ref="I105:I106"/>
    <mergeCell ref="K105:K106"/>
    <mergeCell ref="L105:L106"/>
    <mergeCell ref="M105:M106"/>
    <mergeCell ref="O105:O106"/>
    <mergeCell ref="P105:P106"/>
    <mergeCell ref="Q105:Q106"/>
    <mergeCell ref="S105:S106"/>
    <mergeCell ref="T105:T106"/>
    <mergeCell ref="AM101:AM102"/>
    <mergeCell ref="A103:A104"/>
    <mergeCell ref="B103:B104"/>
    <mergeCell ref="C103:C104"/>
    <mergeCell ref="D103:D104"/>
    <mergeCell ref="E103:E104"/>
    <mergeCell ref="F103:F104"/>
    <mergeCell ref="G103:G104"/>
    <mergeCell ref="H103:H104"/>
    <mergeCell ref="I103:I104"/>
    <mergeCell ref="K103:K104"/>
    <mergeCell ref="L103:L104"/>
    <mergeCell ref="M103:M104"/>
    <mergeCell ref="O103:O104"/>
    <mergeCell ref="P103:P104"/>
    <mergeCell ref="Q103:Q104"/>
    <mergeCell ref="S103:S104"/>
    <mergeCell ref="T103:T104"/>
    <mergeCell ref="U103:U104"/>
    <mergeCell ref="W103:W104"/>
    <mergeCell ref="X103:X104"/>
    <mergeCell ref="Y103:Y104"/>
    <mergeCell ref="AA103:AA104"/>
    <mergeCell ref="AB103:AB104"/>
    <mergeCell ref="AC103:AC104"/>
    <mergeCell ref="AM103:AM104"/>
    <mergeCell ref="U99:U100"/>
    <mergeCell ref="W99:W100"/>
    <mergeCell ref="X99:X100"/>
    <mergeCell ref="Y99:Y100"/>
    <mergeCell ref="AA99:AA100"/>
    <mergeCell ref="AB99:AB100"/>
    <mergeCell ref="AC99:AC100"/>
    <mergeCell ref="AM99:AM100"/>
    <mergeCell ref="A101:A102"/>
    <mergeCell ref="B101:B102"/>
    <mergeCell ref="C101:C102"/>
    <mergeCell ref="D101:D102"/>
    <mergeCell ref="E101:E102"/>
    <mergeCell ref="F101:F102"/>
    <mergeCell ref="G101:G102"/>
    <mergeCell ref="H101:H102"/>
    <mergeCell ref="I101:I102"/>
    <mergeCell ref="K101:K102"/>
    <mergeCell ref="L101:L102"/>
    <mergeCell ref="M101:M102"/>
    <mergeCell ref="O101:O102"/>
    <mergeCell ref="P101:P102"/>
    <mergeCell ref="Q101:Q102"/>
    <mergeCell ref="S101:S102"/>
    <mergeCell ref="T101:T102"/>
    <mergeCell ref="U101:U102"/>
    <mergeCell ref="W101:W102"/>
    <mergeCell ref="X101:X102"/>
    <mergeCell ref="Y101:Y102"/>
    <mergeCell ref="AA101:AA102"/>
    <mergeCell ref="AB101:AB102"/>
    <mergeCell ref="AC101:AC102"/>
    <mergeCell ref="A99:A100"/>
    <mergeCell ref="B99:B100"/>
    <mergeCell ref="C99:C100"/>
    <mergeCell ref="D99:D100"/>
    <mergeCell ref="E99:E100"/>
    <mergeCell ref="F99:F100"/>
    <mergeCell ref="G99:G100"/>
    <mergeCell ref="H99:H100"/>
    <mergeCell ref="I99:I100"/>
    <mergeCell ref="K99:K100"/>
    <mergeCell ref="L99:L100"/>
    <mergeCell ref="M99:M100"/>
    <mergeCell ref="O99:O100"/>
    <mergeCell ref="P99:P100"/>
    <mergeCell ref="Q99:Q100"/>
    <mergeCell ref="S99:S100"/>
    <mergeCell ref="T99:T100"/>
    <mergeCell ref="AM95:AM96"/>
    <mergeCell ref="A97:A98"/>
    <mergeCell ref="B97:B98"/>
    <mergeCell ref="C97:C98"/>
    <mergeCell ref="D97:D98"/>
    <mergeCell ref="E97:E98"/>
    <mergeCell ref="F97:F98"/>
    <mergeCell ref="G97:G98"/>
    <mergeCell ref="H97:H98"/>
    <mergeCell ref="I97:I98"/>
    <mergeCell ref="K97:K98"/>
    <mergeCell ref="L97:L98"/>
    <mergeCell ref="M97:M98"/>
    <mergeCell ref="O97:O98"/>
    <mergeCell ref="P97:P98"/>
    <mergeCell ref="Q97:Q98"/>
    <mergeCell ref="S97:S98"/>
    <mergeCell ref="T97:T98"/>
    <mergeCell ref="U97:U98"/>
    <mergeCell ref="W97:W98"/>
    <mergeCell ref="X97:X98"/>
    <mergeCell ref="Y97:Y98"/>
    <mergeCell ref="AA97:AA98"/>
    <mergeCell ref="AB97:AB98"/>
    <mergeCell ref="AC97:AC98"/>
    <mergeCell ref="AM97:AM98"/>
    <mergeCell ref="U93:U94"/>
    <mergeCell ref="W93:W94"/>
    <mergeCell ref="X93:X94"/>
    <mergeCell ref="Y93:Y94"/>
    <mergeCell ref="AA93:AA94"/>
    <mergeCell ref="AB93:AB94"/>
    <mergeCell ref="AC93:AC94"/>
    <mergeCell ref="AM93:AM94"/>
    <mergeCell ref="A95:A96"/>
    <mergeCell ref="B95:B96"/>
    <mergeCell ref="C95:C96"/>
    <mergeCell ref="D95:D96"/>
    <mergeCell ref="E95:E96"/>
    <mergeCell ref="F95:F96"/>
    <mergeCell ref="G95:G96"/>
    <mergeCell ref="H95:H96"/>
    <mergeCell ref="I95:I96"/>
    <mergeCell ref="K95:K96"/>
    <mergeCell ref="L95:L96"/>
    <mergeCell ref="M95:M96"/>
    <mergeCell ref="O95:O96"/>
    <mergeCell ref="P95:P96"/>
    <mergeCell ref="Q95:Q96"/>
    <mergeCell ref="S95:S96"/>
    <mergeCell ref="T95:T96"/>
    <mergeCell ref="U95:U96"/>
    <mergeCell ref="W95:W96"/>
    <mergeCell ref="X95:X96"/>
    <mergeCell ref="Y95:Y96"/>
    <mergeCell ref="AA95:AA96"/>
    <mergeCell ref="AB95:AB96"/>
    <mergeCell ref="AC95:AC96"/>
    <mergeCell ref="A93:A94"/>
    <mergeCell ref="B93:B94"/>
    <mergeCell ref="C93:C94"/>
    <mergeCell ref="D93:D94"/>
    <mergeCell ref="E93:E94"/>
    <mergeCell ref="F93:F94"/>
    <mergeCell ref="G93:G94"/>
    <mergeCell ref="H93:H94"/>
    <mergeCell ref="I93:I94"/>
    <mergeCell ref="K93:K94"/>
    <mergeCell ref="L93:L94"/>
    <mergeCell ref="M93:M94"/>
    <mergeCell ref="O93:O94"/>
    <mergeCell ref="P93:P94"/>
    <mergeCell ref="Q93:Q94"/>
    <mergeCell ref="S93:S94"/>
    <mergeCell ref="T93:T94"/>
    <mergeCell ref="AM89:AM90"/>
    <mergeCell ref="A91:A92"/>
    <mergeCell ref="B91:B92"/>
    <mergeCell ref="C91:C92"/>
    <mergeCell ref="D91:D92"/>
    <mergeCell ref="E91:E92"/>
    <mergeCell ref="F91:F92"/>
    <mergeCell ref="G91:G92"/>
    <mergeCell ref="H91:H92"/>
    <mergeCell ref="I91:I92"/>
    <mergeCell ref="K91:K92"/>
    <mergeCell ref="L91:L92"/>
    <mergeCell ref="M91:M92"/>
    <mergeCell ref="O91:O92"/>
    <mergeCell ref="P91:P92"/>
    <mergeCell ref="Q91:Q92"/>
    <mergeCell ref="S91:S92"/>
    <mergeCell ref="T91:T92"/>
    <mergeCell ref="U91:U92"/>
    <mergeCell ref="W91:W92"/>
    <mergeCell ref="X91:X92"/>
    <mergeCell ref="Y91:Y92"/>
    <mergeCell ref="AA91:AA92"/>
    <mergeCell ref="AB91:AB92"/>
    <mergeCell ref="AC91:AC92"/>
    <mergeCell ref="AM91:AM92"/>
    <mergeCell ref="U87:U88"/>
    <mergeCell ref="W87:W88"/>
    <mergeCell ref="X87:X88"/>
    <mergeCell ref="Y87:Y88"/>
    <mergeCell ref="AA87:AA88"/>
    <mergeCell ref="AB87:AB88"/>
    <mergeCell ref="AC87:AC88"/>
    <mergeCell ref="AM87:AM88"/>
    <mergeCell ref="A89:A90"/>
    <mergeCell ref="B89:B90"/>
    <mergeCell ref="C89:C90"/>
    <mergeCell ref="D89:D90"/>
    <mergeCell ref="E89:E90"/>
    <mergeCell ref="F89:F90"/>
    <mergeCell ref="G89:G90"/>
    <mergeCell ref="H89:H90"/>
    <mergeCell ref="I89:I90"/>
    <mergeCell ref="K89:K90"/>
    <mergeCell ref="L89:L90"/>
    <mergeCell ref="M89:M90"/>
    <mergeCell ref="O89:O90"/>
    <mergeCell ref="P89:P90"/>
    <mergeCell ref="Q89:Q90"/>
    <mergeCell ref="S89:S90"/>
    <mergeCell ref="T89:T90"/>
    <mergeCell ref="U89:U90"/>
    <mergeCell ref="W89:W90"/>
    <mergeCell ref="X89:X90"/>
    <mergeCell ref="Y89:Y90"/>
    <mergeCell ref="AA89:AA90"/>
    <mergeCell ref="AB89:AB90"/>
    <mergeCell ref="AC89:AC90"/>
    <mergeCell ref="A87:A88"/>
    <mergeCell ref="B87:B88"/>
    <mergeCell ref="C87:C88"/>
    <mergeCell ref="D87:D88"/>
    <mergeCell ref="E87:E88"/>
    <mergeCell ref="F87:F88"/>
    <mergeCell ref="G87:G88"/>
    <mergeCell ref="H87:H88"/>
    <mergeCell ref="I87:I88"/>
    <mergeCell ref="K87:K88"/>
    <mergeCell ref="L87:L88"/>
    <mergeCell ref="M87:M88"/>
    <mergeCell ref="O87:O88"/>
    <mergeCell ref="P87:P88"/>
    <mergeCell ref="Q87:Q88"/>
    <mergeCell ref="S87:S88"/>
    <mergeCell ref="T87:T88"/>
    <mergeCell ref="AB83:AB84"/>
    <mergeCell ref="AC83:AC84"/>
    <mergeCell ref="AM83:AM84"/>
    <mergeCell ref="A85:A86"/>
    <mergeCell ref="B85:B86"/>
    <mergeCell ref="C85:C86"/>
    <mergeCell ref="D85:D86"/>
    <mergeCell ref="E85:E86"/>
    <mergeCell ref="F85:F86"/>
    <mergeCell ref="G85:G86"/>
    <mergeCell ref="H85:H86"/>
    <mergeCell ref="I85:I86"/>
    <mergeCell ref="K85:K86"/>
    <mergeCell ref="L85:L86"/>
    <mergeCell ref="M85:M86"/>
    <mergeCell ref="O85:O86"/>
    <mergeCell ref="P85:P86"/>
    <mergeCell ref="Q85:Q86"/>
    <mergeCell ref="S85:S86"/>
    <mergeCell ref="T85:T86"/>
    <mergeCell ref="U85:U86"/>
    <mergeCell ref="W85:W86"/>
    <mergeCell ref="X85:X86"/>
    <mergeCell ref="Y85:Y86"/>
    <mergeCell ref="AA85:AA86"/>
    <mergeCell ref="AB85:AB86"/>
    <mergeCell ref="AC85:AC86"/>
    <mergeCell ref="AM85:AM86"/>
    <mergeCell ref="AM75:AM76"/>
    <mergeCell ref="A79:I79"/>
    <mergeCell ref="J81:M81"/>
    <mergeCell ref="N81:Q81"/>
    <mergeCell ref="R81:U81"/>
    <mergeCell ref="V81:Y81"/>
    <mergeCell ref="Z81:AC81"/>
    <mergeCell ref="W75:W76"/>
    <mergeCell ref="X75:X76"/>
    <mergeCell ref="A83:A84"/>
    <mergeCell ref="B83:B84"/>
    <mergeCell ref="C83:C84"/>
    <mergeCell ref="D83:D84"/>
    <mergeCell ref="E83:E84"/>
    <mergeCell ref="F83:F84"/>
    <mergeCell ref="G83:G84"/>
    <mergeCell ref="H83:H84"/>
    <mergeCell ref="I83:I84"/>
    <mergeCell ref="K83:K84"/>
    <mergeCell ref="L83:L84"/>
    <mergeCell ref="M83:M84"/>
    <mergeCell ref="O83:O84"/>
    <mergeCell ref="P83:P84"/>
    <mergeCell ref="Q83:Q84"/>
    <mergeCell ref="S83:S84"/>
    <mergeCell ref="T83:T84"/>
    <mergeCell ref="U83:U84"/>
    <mergeCell ref="W83:W84"/>
    <mergeCell ref="X83:X84"/>
    <mergeCell ref="Y83:Y84"/>
    <mergeCell ref="AA83:AA84"/>
    <mergeCell ref="A75:A76"/>
    <mergeCell ref="B75:B76"/>
    <mergeCell ref="C75:C76"/>
    <mergeCell ref="D75:D76"/>
    <mergeCell ref="E75:E76"/>
    <mergeCell ref="F75:F76"/>
    <mergeCell ref="G75:G76"/>
    <mergeCell ref="H75:H76"/>
    <mergeCell ref="I75:I76"/>
    <mergeCell ref="K75:K76"/>
    <mergeCell ref="L75:L76"/>
    <mergeCell ref="M75:M76"/>
    <mergeCell ref="Y75:Y76"/>
    <mergeCell ref="AA75:AA76"/>
    <mergeCell ref="AB75:AB76"/>
    <mergeCell ref="AC75:AC76"/>
    <mergeCell ref="O75:O76"/>
    <mergeCell ref="P75:P76"/>
    <mergeCell ref="Q75:Q76"/>
    <mergeCell ref="S75:S76"/>
    <mergeCell ref="T75:T76"/>
    <mergeCell ref="U75:U76"/>
    <mergeCell ref="AM71:AM72"/>
    <mergeCell ref="A73:A74"/>
    <mergeCell ref="B73:B74"/>
    <mergeCell ref="C73:C74"/>
    <mergeCell ref="D73:D74"/>
    <mergeCell ref="E73:E74"/>
    <mergeCell ref="F73:F74"/>
    <mergeCell ref="G73:G74"/>
    <mergeCell ref="H73:H74"/>
    <mergeCell ref="I73:I74"/>
    <mergeCell ref="K73:K74"/>
    <mergeCell ref="L73:L74"/>
    <mergeCell ref="M73:M74"/>
    <mergeCell ref="O73:O74"/>
    <mergeCell ref="P73:P74"/>
    <mergeCell ref="Q73:Q74"/>
    <mergeCell ref="S73:S74"/>
    <mergeCell ref="T73:T74"/>
    <mergeCell ref="U73:U74"/>
    <mergeCell ref="W73:W74"/>
    <mergeCell ref="X73:X74"/>
    <mergeCell ref="Y73:Y74"/>
    <mergeCell ref="AA73:AA74"/>
    <mergeCell ref="AB73:AB74"/>
    <mergeCell ref="AC73:AC74"/>
    <mergeCell ref="AM73:AM74"/>
    <mergeCell ref="U69:U70"/>
    <mergeCell ref="W69:W70"/>
    <mergeCell ref="X69:X70"/>
    <mergeCell ref="Y69:Y70"/>
    <mergeCell ref="AA69:AA70"/>
    <mergeCell ref="AB69:AB70"/>
    <mergeCell ref="AC69:AC70"/>
    <mergeCell ref="AM69:AM70"/>
    <mergeCell ref="A71:A72"/>
    <mergeCell ref="B71:B72"/>
    <mergeCell ref="C71:C72"/>
    <mergeCell ref="D71:D72"/>
    <mergeCell ref="E71:E72"/>
    <mergeCell ref="F71:F72"/>
    <mergeCell ref="G71:G72"/>
    <mergeCell ref="H71:H72"/>
    <mergeCell ref="I71:I72"/>
    <mergeCell ref="K71:K72"/>
    <mergeCell ref="L71:L72"/>
    <mergeCell ref="M71:M72"/>
    <mergeCell ref="O71:O72"/>
    <mergeCell ref="P71:P72"/>
    <mergeCell ref="Q71:Q72"/>
    <mergeCell ref="S71:S72"/>
    <mergeCell ref="T71:T72"/>
    <mergeCell ref="U71:U72"/>
    <mergeCell ref="W71:W72"/>
    <mergeCell ref="X71:X72"/>
    <mergeCell ref="Y71:Y72"/>
    <mergeCell ref="AA71:AA72"/>
    <mergeCell ref="AB71:AB72"/>
    <mergeCell ref="AC71:AC72"/>
    <mergeCell ref="A69:A70"/>
    <mergeCell ref="B69:B70"/>
    <mergeCell ref="C69:C70"/>
    <mergeCell ref="D69:D70"/>
    <mergeCell ref="E69:E70"/>
    <mergeCell ref="F69:F70"/>
    <mergeCell ref="G69:G70"/>
    <mergeCell ref="H69:H70"/>
    <mergeCell ref="I69:I70"/>
    <mergeCell ref="K69:K70"/>
    <mergeCell ref="L69:L70"/>
    <mergeCell ref="M69:M70"/>
    <mergeCell ref="O69:O70"/>
    <mergeCell ref="P69:P70"/>
    <mergeCell ref="Q69:Q70"/>
    <mergeCell ref="S69:S70"/>
    <mergeCell ref="T69:T70"/>
    <mergeCell ref="AM65:AM66"/>
    <mergeCell ref="A67:A68"/>
    <mergeCell ref="B67:B68"/>
    <mergeCell ref="C67:C68"/>
    <mergeCell ref="D67:D68"/>
    <mergeCell ref="E67:E68"/>
    <mergeCell ref="F67:F68"/>
    <mergeCell ref="G67:G68"/>
    <mergeCell ref="H67:H68"/>
    <mergeCell ref="I67:I68"/>
    <mergeCell ref="K67:K68"/>
    <mergeCell ref="L67:L68"/>
    <mergeCell ref="M67:M68"/>
    <mergeCell ref="O67:O68"/>
    <mergeCell ref="P67:P68"/>
    <mergeCell ref="Q67:Q68"/>
    <mergeCell ref="S67:S68"/>
    <mergeCell ref="T67:T68"/>
    <mergeCell ref="U67:U68"/>
    <mergeCell ref="W67:W68"/>
    <mergeCell ref="X67:X68"/>
    <mergeCell ref="Y67:Y68"/>
    <mergeCell ref="AA67:AA68"/>
    <mergeCell ref="AB67:AB68"/>
    <mergeCell ref="AC67:AC68"/>
    <mergeCell ref="AM67:AM68"/>
    <mergeCell ref="U63:U64"/>
    <mergeCell ref="W63:W64"/>
    <mergeCell ref="X63:X64"/>
    <mergeCell ref="Y63:Y64"/>
    <mergeCell ref="AA63:AA64"/>
    <mergeCell ref="AB63:AB64"/>
    <mergeCell ref="AC63:AC64"/>
    <mergeCell ref="AM63:AM64"/>
    <mergeCell ref="A65:A66"/>
    <mergeCell ref="B65:B66"/>
    <mergeCell ref="C65:C66"/>
    <mergeCell ref="D65:D66"/>
    <mergeCell ref="E65:E66"/>
    <mergeCell ref="F65:F66"/>
    <mergeCell ref="G65:G66"/>
    <mergeCell ref="H65:H66"/>
    <mergeCell ref="I65:I66"/>
    <mergeCell ref="K65:K66"/>
    <mergeCell ref="L65:L66"/>
    <mergeCell ref="M65:M66"/>
    <mergeCell ref="O65:O66"/>
    <mergeCell ref="P65:P66"/>
    <mergeCell ref="Q65:Q66"/>
    <mergeCell ref="S65:S66"/>
    <mergeCell ref="T65:T66"/>
    <mergeCell ref="U65:U66"/>
    <mergeCell ref="W65:W66"/>
    <mergeCell ref="X65:X66"/>
    <mergeCell ref="Y65:Y66"/>
    <mergeCell ref="AA65:AA66"/>
    <mergeCell ref="AB65:AB66"/>
    <mergeCell ref="AC65:AC66"/>
    <mergeCell ref="A63:A64"/>
    <mergeCell ref="B63:B64"/>
    <mergeCell ref="C63:C64"/>
    <mergeCell ref="D63:D64"/>
    <mergeCell ref="E63:E64"/>
    <mergeCell ref="F63:F64"/>
    <mergeCell ref="G63:G64"/>
    <mergeCell ref="H63:H64"/>
    <mergeCell ref="I63:I64"/>
    <mergeCell ref="K63:K64"/>
    <mergeCell ref="L63:L64"/>
    <mergeCell ref="M63:M64"/>
    <mergeCell ref="O63:O64"/>
    <mergeCell ref="P63:P64"/>
    <mergeCell ref="Q63:Q64"/>
    <mergeCell ref="S63:S64"/>
    <mergeCell ref="T63:T64"/>
    <mergeCell ref="AM59:AM60"/>
    <mergeCell ref="A61:A62"/>
    <mergeCell ref="B61:B62"/>
    <mergeCell ref="C61:C62"/>
    <mergeCell ref="D61:D62"/>
    <mergeCell ref="E61:E62"/>
    <mergeCell ref="F61:F62"/>
    <mergeCell ref="G61:G62"/>
    <mergeCell ref="H61:H62"/>
    <mergeCell ref="I61:I62"/>
    <mergeCell ref="K61:K62"/>
    <mergeCell ref="L61:L62"/>
    <mergeCell ref="M61:M62"/>
    <mergeCell ref="O61:O62"/>
    <mergeCell ref="P61:P62"/>
    <mergeCell ref="Q61:Q62"/>
    <mergeCell ref="S61:S62"/>
    <mergeCell ref="T61:T62"/>
    <mergeCell ref="U61:U62"/>
    <mergeCell ref="W61:W62"/>
    <mergeCell ref="X61:X62"/>
    <mergeCell ref="Y61:Y62"/>
    <mergeCell ref="AA61:AA62"/>
    <mergeCell ref="AB61:AB62"/>
    <mergeCell ref="AC61:AC62"/>
    <mergeCell ref="AM61:AM62"/>
    <mergeCell ref="U57:U58"/>
    <mergeCell ref="W57:W58"/>
    <mergeCell ref="X57:X58"/>
    <mergeCell ref="Y57:Y58"/>
    <mergeCell ref="AA57:AA58"/>
    <mergeCell ref="AB57:AB58"/>
    <mergeCell ref="AC57:AC58"/>
    <mergeCell ref="AM57:AM58"/>
    <mergeCell ref="A59:A60"/>
    <mergeCell ref="B59:B60"/>
    <mergeCell ref="C59:C60"/>
    <mergeCell ref="D59:D60"/>
    <mergeCell ref="E59:E60"/>
    <mergeCell ref="F59:F60"/>
    <mergeCell ref="G59:G60"/>
    <mergeCell ref="H59:H60"/>
    <mergeCell ref="I59:I60"/>
    <mergeCell ref="K59:K60"/>
    <mergeCell ref="L59:L60"/>
    <mergeCell ref="M59:M60"/>
    <mergeCell ref="O59:O60"/>
    <mergeCell ref="P59:P60"/>
    <mergeCell ref="Q59:Q60"/>
    <mergeCell ref="S59:S60"/>
    <mergeCell ref="T59:T60"/>
    <mergeCell ref="U59:U60"/>
    <mergeCell ref="W59:W60"/>
    <mergeCell ref="X59:X60"/>
    <mergeCell ref="Y59:Y60"/>
    <mergeCell ref="AA59:AA60"/>
    <mergeCell ref="AB59:AB60"/>
    <mergeCell ref="AC59:AC60"/>
    <mergeCell ref="A57:A58"/>
    <mergeCell ref="B57:B58"/>
    <mergeCell ref="C57:C58"/>
    <mergeCell ref="D57:D58"/>
    <mergeCell ref="E57:E58"/>
    <mergeCell ref="F57:F58"/>
    <mergeCell ref="G57:G58"/>
    <mergeCell ref="H57:H58"/>
    <mergeCell ref="I57:I58"/>
    <mergeCell ref="K57:K58"/>
    <mergeCell ref="L57:L58"/>
    <mergeCell ref="M57:M58"/>
    <mergeCell ref="O57:O58"/>
    <mergeCell ref="P57:P58"/>
    <mergeCell ref="Q57:Q58"/>
    <mergeCell ref="S57:S58"/>
    <mergeCell ref="T57:T58"/>
    <mergeCell ref="AM53:AM54"/>
    <mergeCell ref="A55:A56"/>
    <mergeCell ref="B55:B56"/>
    <mergeCell ref="C55:C56"/>
    <mergeCell ref="D55:D56"/>
    <mergeCell ref="E55:E56"/>
    <mergeCell ref="F55:F56"/>
    <mergeCell ref="G55:G56"/>
    <mergeCell ref="H55:H56"/>
    <mergeCell ref="I55:I56"/>
    <mergeCell ref="K55:K56"/>
    <mergeCell ref="L55:L56"/>
    <mergeCell ref="M55:M56"/>
    <mergeCell ref="O55:O56"/>
    <mergeCell ref="P55:P56"/>
    <mergeCell ref="Q55:Q56"/>
    <mergeCell ref="S55:S56"/>
    <mergeCell ref="T55:T56"/>
    <mergeCell ref="U55:U56"/>
    <mergeCell ref="W55:W56"/>
    <mergeCell ref="X55:X56"/>
    <mergeCell ref="Y55:Y56"/>
    <mergeCell ref="AA55:AA56"/>
    <mergeCell ref="AB55:AB56"/>
    <mergeCell ref="AC55:AC56"/>
    <mergeCell ref="AM55:AM56"/>
    <mergeCell ref="U51:U52"/>
    <mergeCell ref="W51:W52"/>
    <mergeCell ref="X51:X52"/>
    <mergeCell ref="Y51:Y52"/>
    <mergeCell ref="AA51:AA52"/>
    <mergeCell ref="AB51:AB52"/>
    <mergeCell ref="AC51:AC52"/>
    <mergeCell ref="AM51:AM52"/>
    <mergeCell ref="A53:A54"/>
    <mergeCell ref="B53:B54"/>
    <mergeCell ref="C53:C54"/>
    <mergeCell ref="D53:D54"/>
    <mergeCell ref="E53:E54"/>
    <mergeCell ref="F53:F54"/>
    <mergeCell ref="G53:G54"/>
    <mergeCell ref="H53:H54"/>
    <mergeCell ref="I53:I54"/>
    <mergeCell ref="K53:K54"/>
    <mergeCell ref="L53:L54"/>
    <mergeCell ref="M53:M54"/>
    <mergeCell ref="O53:O54"/>
    <mergeCell ref="P53:P54"/>
    <mergeCell ref="Q53:Q54"/>
    <mergeCell ref="S53:S54"/>
    <mergeCell ref="T53:T54"/>
    <mergeCell ref="U53:U54"/>
    <mergeCell ref="W53:W54"/>
    <mergeCell ref="X53:X54"/>
    <mergeCell ref="Y53:Y54"/>
    <mergeCell ref="AA53:AA54"/>
    <mergeCell ref="AB53:AB54"/>
    <mergeCell ref="AC53:AC54"/>
    <mergeCell ref="A51:A52"/>
    <mergeCell ref="B51:B52"/>
    <mergeCell ref="C51:C52"/>
    <mergeCell ref="D51:D52"/>
    <mergeCell ref="E51:E52"/>
    <mergeCell ref="F51:F52"/>
    <mergeCell ref="G51:G52"/>
    <mergeCell ref="H51:H52"/>
    <mergeCell ref="I51:I52"/>
    <mergeCell ref="K51:K52"/>
    <mergeCell ref="L51:L52"/>
    <mergeCell ref="M51:M52"/>
    <mergeCell ref="O51:O52"/>
    <mergeCell ref="P51:P52"/>
    <mergeCell ref="Q51:Q52"/>
    <mergeCell ref="S51:S52"/>
    <mergeCell ref="T51:T52"/>
    <mergeCell ref="W47:W48"/>
    <mergeCell ref="X47:X48"/>
    <mergeCell ref="Y47:Y48"/>
    <mergeCell ref="AA47:AA48"/>
    <mergeCell ref="AB47:AB48"/>
    <mergeCell ref="AC47:AC48"/>
    <mergeCell ref="AM47:AM48"/>
    <mergeCell ref="A49:A50"/>
    <mergeCell ref="B49:B50"/>
    <mergeCell ref="C49:C50"/>
    <mergeCell ref="D49:D50"/>
    <mergeCell ref="E49:E50"/>
    <mergeCell ref="F49:F50"/>
    <mergeCell ref="G49:G50"/>
    <mergeCell ref="H49:H50"/>
    <mergeCell ref="I49:I50"/>
    <mergeCell ref="K49:K50"/>
    <mergeCell ref="L49:L50"/>
    <mergeCell ref="M49:M50"/>
    <mergeCell ref="O49:O50"/>
    <mergeCell ref="P49:P50"/>
    <mergeCell ref="Q49:Q50"/>
    <mergeCell ref="S49:S50"/>
    <mergeCell ref="T49:T50"/>
    <mergeCell ref="U49:U50"/>
    <mergeCell ref="W49:W50"/>
    <mergeCell ref="X49:X50"/>
    <mergeCell ref="Y49:Y50"/>
    <mergeCell ref="AA49:AA50"/>
    <mergeCell ref="AB49:AB50"/>
    <mergeCell ref="AC49:AC50"/>
    <mergeCell ref="AM49:AM50"/>
    <mergeCell ref="B35:L35"/>
    <mergeCell ref="O35:AA35"/>
    <mergeCell ref="B36:L36"/>
    <mergeCell ref="O36:AA36"/>
    <mergeCell ref="B37:L37"/>
    <mergeCell ref="O37:AA37"/>
    <mergeCell ref="B38:L38"/>
    <mergeCell ref="O38:AA38"/>
    <mergeCell ref="A43:I43"/>
    <mergeCell ref="J45:M45"/>
    <mergeCell ref="N45:Q45"/>
    <mergeCell ref="R45:U45"/>
    <mergeCell ref="V45:Y45"/>
    <mergeCell ref="Z45:AC45"/>
    <mergeCell ref="A47:A48"/>
    <mergeCell ref="B47:B48"/>
    <mergeCell ref="C47:C48"/>
    <mergeCell ref="D47:D48"/>
    <mergeCell ref="E47:E48"/>
    <mergeCell ref="F47:F48"/>
    <mergeCell ref="G47:G48"/>
    <mergeCell ref="H47:H48"/>
    <mergeCell ref="I47:I48"/>
    <mergeCell ref="K47:K48"/>
    <mergeCell ref="L47:L48"/>
    <mergeCell ref="M47:M48"/>
    <mergeCell ref="O47:O48"/>
    <mergeCell ref="P47:P48"/>
    <mergeCell ref="Q47:Q48"/>
    <mergeCell ref="S47:S48"/>
    <mergeCell ref="T47:T48"/>
    <mergeCell ref="U47:U48"/>
    <mergeCell ref="B26:L26"/>
    <mergeCell ref="O26:AA26"/>
    <mergeCell ref="B27:L27"/>
    <mergeCell ref="O27:AA27"/>
    <mergeCell ref="B28:L28"/>
    <mergeCell ref="O28:AA28"/>
    <mergeCell ref="B29:L29"/>
    <mergeCell ref="O29:AA29"/>
    <mergeCell ref="B30:L30"/>
    <mergeCell ref="O30:AA30"/>
    <mergeCell ref="B31:L31"/>
    <mergeCell ref="O31:AA31"/>
    <mergeCell ref="B32:L32"/>
    <mergeCell ref="O32:AA32"/>
    <mergeCell ref="B33:L33"/>
    <mergeCell ref="O33:AA33"/>
    <mergeCell ref="B34:L34"/>
    <mergeCell ref="O34:AA34"/>
    <mergeCell ref="B15:E15"/>
    <mergeCell ref="B16:C16"/>
    <mergeCell ref="D16:E16"/>
    <mergeCell ref="B17:C17"/>
    <mergeCell ref="D17:E17"/>
    <mergeCell ref="B18:C18"/>
    <mergeCell ref="D18:E18"/>
    <mergeCell ref="B19:C19"/>
    <mergeCell ref="D19:E19"/>
    <mergeCell ref="B20:C20"/>
    <mergeCell ref="D20:E20"/>
    <mergeCell ref="B21:C21"/>
    <mergeCell ref="D21:E21"/>
    <mergeCell ref="B22:C22"/>
    <mergeCell ref="D22:E22"/>
    <mergeCell ref="B23:C23"/>
    <mergeCell ref="D23:E23"/>
    <mergeCell ref="B7:C7"/>
    <mergeCell ref="I7:L7"/>
    <mergeCell ref="M7:P7"/>
    <mergeCell ref="B8:C8"/>
    <mergeCell ref="I8:L8"/>
    <mergeCell ref="M8:P8"/>
    <mergeCell ref="B9:C9"/>
    <mergeCell ref="I9:L9"/>
    <mergeCell ref="M9:P9"/>
    <mergeCell ref="B10:C10"/>
    <mergeCell ref="I10:L10"/>
    <mergeCell ref="M10:P10"/>
    <mergeCell ref="I11:L11"/>
    <mergeCell ref="M11:P11"/>
    <mergeCell ref="I12:L12"/>
    <mergeCell ref="M12:P12"/>
    <mergeCell ref="I13:L13"/>
    <mergeCell ref="M13:P13"/>
    <mergeCell ref="A1:AC1"/>
    <mergeCell ref="A2:D2"/>
    <mergeCell ref="E2:H2"/>
    <mergeCell ref="I2:L2"/>
    <mergeCell ref="M2:P2"/>
    <mergeCell ref="Q2:T2"/>
    <mergeCell ref="U2:X2"/>
    <mergeCell ref="Y2:AB2"/>
    <mergeCell ref="B4:C4"/>
    <mergeCell ref="I4:L4"/>
    <mergeCell ref="M4:P4"/>
    <mergeCell ref="B5:C5"/>
    <mergeCell ref="I5:L5"/>
    <mergeCell ref="M5:P5"/>
    <mergeCell ref="B6:C6"/>
    <mergeCell ref="I6:L6"/>
    <mergeCell ref="M6:P6"/>
    <mergeCell ref="AF117:AH117"/>
    <mergeCell ref="AI117:AK117"/>
    <mergeCell ref="AG119:AG120"/>
    <mergeCell ref="AH119:AH120"/>
    <mergeCell ref="AJ119:AJ120"/>
    <mergeCell ref="AK119:AK120"/>
    <mergeCell ref="AX119:AX120"/>
    <mergeCell ref="AY119:AY120"/>
    <mergeCell ref="AX121:AX122"/>
    <mergeCell ref="AY121:AY122"/>
    <mergeCell ref="AX123:AX124"/>
    <mergeCell ref="AY123:AY124"/>
    <mergeCell ref="AX125:AX126"/>
    <mergeCell ref="AY125:AY126"/>
    <mergeCell ref="AX127:AX128"/>
    <mergeCell ref="AY127:AY128"/>
    <mergeCell ref="AX129:AX130"/>
    <mergeCell ref="AY129:AY130"/>
    <mergeCell ref="AW119:AW120"/>
    <mergeCell ref="AR121:AR122"/>
    <mergeCell ref="AS121:AS122"/>
    <mergeCell ref="AT121:AT122"/>
    <mergeCell ref="AU121:AU122"/>
    <mergeCell ref="AV121:AV122"/>
    <mergeCell ref="AW121:AW122"/>
    <mergeCell ref="AR123:AR124"/>
    <mergeCell ref="AS123:AS124"/>
    <mergeCell ref="AT123:AT124"/>
    <mergeCell ref="AU123:AU124"/>
    <mergeCell ref="AV123:AV124"/>
    <mergeCell ref="AW123:AW124"/>
    <mergeCell ref="AR125:AR126"/>
    <mergeCell ref="AX131:AX132"/>
    <mergeCell ref="AY131:AY132"/>
    <mergeCell ref="AX133:AX134"/>
    <mergeCell ref="AY133:AY134"/>
    <mergeCell ref="AX135:AX136"/>
    <mergeCell ref="AY135:AY136"/>
    <mergeCell ref="AX137:AX138"/>
    <mergeCell ref="AY137:AY138"/>
    <mergeCell ref="AX139:AX140"/>
    <mergeCell ref="AY139:AY140"/>
    <mergeCell ref="AX141:AX142"/>
    <mergeCell ref="AY141:AY142"/>
    <mergeCell ref="AX143:AX144"/>
    <mergeCell ref="AY143:AY144"/>
    <mergeCell ref="AX145:AX146"/>
    <mergeCell ref="AY145:AY146"/>
    <mergeCell ref="AX147:AX148"/>
    <mergeCell ref="AY147:AY148"/>
    <mergeCell ref="AX149:AX150"/>
    <mergeCell ref="AY149:AY150"/>
    <mergeCell ref="AX151:AX152"/>
    <mergeCell ref="AY151:AY152"/>
    <mergeCell ref="AX153:AX154"/>
    <mergeCell ref="AY153:AY154"/>
    <mergeCell ref="AX155:AX156"/>
    <mergeCell ref="AY155:AY156"/>
    <mergeCell ref="AX157:AX158"/>
    <mergeCell ref="AY157:AY158"/>
    <mergeCell ref="AX159:AX160"/>
    <mergeCell ref="AY159:AY160"/>
    <mergeCell ref="AX161:AX162"/>
    <mergeCell ref="AY161:AY162"/>
    <mergeCell ref="AX163:AX164"/>
    <mergeCell ref="AY163:AY164"/>
    <mergeCell ref="AX165:AX166"/>
    <mergeCell ref="AY165:AY166"/>
    <mergeCell ref="AX167:AX168"/>
    <mergeCell ref="AY167:AY168"/>
    <mergeCell ref="AX169:AX170"/>
    <mergeCell ref="AY169:AY170"/>
    <mergeCell ref="AX171:AX172"/>
    <mergeCell ref="AY171:AY172"/>
    <mergeCell ref="AX173:AX174"/>
    <mergeCell ref="AY173:AY174"/>
    <mergeCell ref="AX175:AX176"/>
    <mergeCell ref="AY175:AY176"/>
    <mergeCell ref="AX177:AX178"/>
    <mergeCell ref="AY177:AY178"/>
    <mergeCell ref="AG121:AG122"/>
    <mergeCell ref="AH121:AH122"/>
    <mergeCell ref="AJ121:AJ122"/>
    <mergeCell ref="AK121:AK122"/>
    <mergeCell ref="AG123:AG124"/>
    <mergeCell ref="AH123:AH124"/>
    <mergeCell ref="AJ123:AJ124"/>
    <mergeCell ref="AK123:AK124"/>
    <mergeCell ref="AG125:AG126"/>
    <mergeCell ref="AH125:AH126"/>
    <mergeCell ref="AJ125:AJ126"/>
    <mergeCell ref="AK125:AK126"/>
    <mergeCell ref="AG127:AG128"/>
    <mergeCell ref="AH127:AH128"/>
    <mergeCell ref="AJ127:AJ128"/>
    <mergeCell ref="AK127:AK128"/>
    <mergeCell ref="AG129:AG130"/>
    <mergeCell ref="AH129:AH130"/>
    <mergeCell ref="AJ129:AJ130"/>
    <mergeCell ref="AK129:AK130"/>
    <mergeCell ref="AG131:AG132"/>
    <mergeCell ref="AH131:AH132"/>
    <mergeCell ref="AJ131:AJ132"/>
    <mergeCell ref="AK131:AK132"/>
    <mergeCell ref="AG133:AG134"/>
    <mergeCell ref="AH133:AH134"/>
    <mergeCell ref="AJ133:AJ134"/>
    <mergeCell ref="AK133:AK134"/>
    <mergeCell ref="AG135:AG136"/>
    <mergeCell ref="AH135:AH136"/>
    <mergeCell ref="AJ135:AJ136"/>
    <mergeCell ref="AK135:AK136"/>
    <mergeCell ref="AG137:AG138"/>
    <mergeCell ref="AH137:AH138"/>
    <mergeCell ref="AJ137:AJ138"/>
    <mergeCell ref="AK137:AK138"/>
    <mergeCell ref="AG139:AG140"/>
    <mergeCell ref="AH139:AH140"/>
    <mergeCell ref="AJ139:AJ140"/>
    <mergeCell ref="AK139:AK140"/>
    <mergeCell ref="AG141:AG142"/>
    <mergeCell ref="AH141:AH142"/>
    <mergeCell ref="AJ141:AJ142"/>
    <mergeCell ref="AK141:AK142"/>
    <mergeCell ref="AG143:AG144"/>
    <mergeCell ref="AH143:AH144"/>
    <mergeCell ref="AJ143:AJ144"/>
    <mergeCell ref="AK143:AK144"/>
    <mergeCell ref="AG145:AG146"/>
    <mergeCell ref="AH145:AH146"/>
    <mergeCell ref="AJ145:AJ146"/>
    <mergeCell ref="AK145:AK146"/>
    <mergeCell ref="AG147:AG148"/>
    <mergeCell ref="AH147:AH148"/>
    <mergeCell ref="AJ147:AJ148"/>
    <mergeCell ref="AK147:AK148"/>
    <mergeCell ref="AG149:AG150"/>
    <mergeCell ref="AH149:AH150"/>
    <mergeCell ref="AJ149:AJ150"/>
    <mergeCell ref="AK149:AK150"/>
    <mergeCell ref="AG151:AG152"/>
    <mergeCell ref="AH151:AH152"/>
    <mergeCell ref="AJ151:AJ152"/>
    <mergeCell ref="AK151:AK152"/>
    <mergeCell ref="AG153:AG154"/>
    <mergeCell ref="AH153:AH154"/>
    <mergeCell ref="AJ153:AJ154"/>
    <mergeCell ref="AK153:AK154"/>
    <mergeCell ref="AG155:AG156"/>
    <mergeCell ref="AH155:AH156"/>
    <mergeCell ref="AJ155:AJ156"/>
    <mergeCell ref="AK155:AK156"/>
    <mergeCell ref="AG157:AG158"/>
    <mergeCell ref="AH157:AH158"/>
    <mergeCell ref="AJ157:AJ158"/>
    <mergeCell ref="AK157:AK158"/>
    <mergeCell ref="AG159:AG160"/>
    <mergeCell ref="AH159:AH160"/>
    <mergeCell ref="AJ159:AJ160"/>
    <mergeCell ref="AK159:AK160"/>
    <mergeCell ref="AH161:AH162"/>
    <mergeCell ref="AJ161:AJ162"/>
    <mergeCell ref="AK161:AK162"/>
    <mergeCell ref="AG163:AG164"/>
    <mergeCell ref="AH163:AH164"/>
    <mergeCell ref="AJ163:AJ164"/>
    <mergeCell ref="AK163:AK164"/>
    <mergeCell ref="AG165:AG166"/>
    <mergeCell ref="AH165:AH166"/>
    <mergeCell ref="AJ165:AJ166"/>
    <mergeCell ref="AK165:AK166"/>
    <mergeCell ref="AG167:AG168"/>
    <mergeCell ref="AH167:AH168"/>
    <mergeCell ref="AJ167:AJ168"/>
    <mergeCell ref="AK167:AK168"/>
    <mergeCell ref="AG169:AG170"/>
    <mergeCell ref="AH169:AH170"/>
    <mergeCell ref="AJ169:AJ170"/>
    <mergeCell ref="AK169:AK170"/>
    <mergeCell ref="AG171:AG172"/>
    <mergeCell ref="AH171:AH172"/>
    <mergeCell ref="AJ171:AJ172"/>
    <mergeCell ref="AK171:AK172"/>
    <mergeCell ref="AG173:AG174"/>
    <mergeCell ref="AH173:AH174"/>
    <mergeCell ref="AJ173:AJ174"/>
    <mergeCell ref="AK173:AK174"/>
    <mergeCell ref="AG175:AG176"/>
    <mergeCell ref="AH175:AH176"/>
    <mergeCell ref="AJ175:AJ176"/>
    <mergeCell ref="AK175:AK176"/>
    <mergeCell ref="AG177:AG178"/>
    <mergeCell ref="AH177:AH178"/>
    <mergeCell ref="AJ177:AJ178"/>
    <mergeCell ref="AK177:AK178"/>
    <mergeCell ref="AE182:AH182"/>
    <mergeCell ref="AI182:AL182"/>
    <mergeCell ref="AE183:AF183"/>
    <mergeCell ref="AG183:AH183"/>
    <mergeCell ref="AI183:AJ183"/>
    <mergeCell ref="AK183:AL183"/>
    <mergeCell ref="AE184:AF184"/>
    <mergeCell ref="AG184:AH184"/>
    <mergeCell ref="AK184:AL184"/>
    <mergeCell ref="AI184:AJ184"/>
    <mergeCell ref="AE185:AF185"/>
    <mergeCell ref="AG185:AH185"/>
    <mergeCell ref="AI185:AJ185"/>
    <mergeCell ref="AK185:AL185"/>
    <mergeCell ref="AE186:AF186"/>
    <mergeCell ref="AG186:AH186"/>
    <mergeCell ref="AI186:AJ186"/>
    <mergeCell ref="AK186:AL186"/>
    <mergeCell ref="AE187:AF187"/>
    <mergeCell ref="AG187:AH187"/>
    <mergeCell ref="AI187:AJ187"/>
    <mergeCell ref="AK187:AL187"/>
    <mergeCell ref="AE188:AF188"/>
    <mergeCell ref="AG188:AH188"/>
    <mergeCell ref="AI188:AJ188"/>
    <mergeCell ref="AK188:AL188"/>
    <mergeCell ref="AE189:AF189"/>
    <mergeCell ref="AG189:AH189"/>
    <mergeCell ref="AI189:AJ189"/>
    <mergeCell ref="AK189:AL189"/>
    <mergeCell ref="AE190:AF190"/>
    <mergeCell ref="AG190:AH190"/>
    <mergeCell ref="AI190:AJ190"/>
    <mergeCell ref="AK190:AL190"/>
    <mergeCell ref="AE191:AF191"/>
    <mergeCell ref="AG191:AH191"/>
    <mergeCell ref="AI191:AJ191"/>
    <mergeCell ref="AK191:AL191"/>
    <mergeCell ref="AE192:AF192"/>
    <mergeCell ref="AG192:AH192"/>
    <mergeCell ref="AI192:AJ192"/>
    <mergeCell ref="AK192:AL192"/>
    <mergeCell ref="AE193:AF193"/>
    <mergeCell ref="AG193:AH193"/>
    <mergeCell ref="AI193:AJ193"/>
    <mergeCell ref="AK193:AL193"/>
    <mergeCell ref="AE194:AF194"/>
    <mergeCell ref="AG194:AH194"/>
    <mergeCell ref="AI194:AJ194"/>
    <mergeCell ref="AK194:AL194"/>
    <mergeCell ref="AE195:AF195"/>
    <mergeCell ref="AG195:AH195"/>
    <mergeCell ref="AI195:AJ195"/>
    <mergeCell ref="AK195:AL195"/>
    <mergeCell ref="AE196:AF196"/>
    <mergeCell ref="AG196:AH196"/>
    <mergeCell ref="AI196:AJ196"/>
    <mergeCell ref="AK196:AL196"/>
    <mergeCell ref="AE197:AF197"/>
    <mergeCell ref="AG197:AH197"/>
    <mergeCell ref="AI197:AJ197"/>
    <mergeCell ref="AK197:AL197"/>
    <mergeCell ref="AE198:AF198"/>
    <mergeCell ref="AG198:AH198"/>
    <mergeCell ref="AI198:AJ198"/>
    <mergeCell ref="AK198:AL198"/>
    <mergeCell ref="AE199:AF199"/>
    <mergeCell ref="AG199:AH199"/>
    <mergeCell ref="AI199:AJ199"/>
    <mergeCell ref="AK199:AL199"/>
    <mergeCell ref="AE200:AF200"/>
    <mergeCell ref="AG200:AH200"/>
    <mergeCell ref="AI200:AJ200"/>
    <mergeCell ref="AK200:AL200"/>
    <mergeCell ref="AE201:AF201"/>
    <mergeCell ref="AG201:AH201"/>
    <mergeCell ref="AI201:AJ201"/>
    <mergeCell ref="AK201:AL201"/>
    <mergeCell ref="AE202:AF202"/>
    <mergeCell ref="AG202:AH202"/>
    <mergeCell ref="AI202:AJ202"/>
    <mergeCell ref="AK202:AL202"/>
    <mergeCell ref="AE203:AF203"/>
    <mergeCell ref="AG203:AH203"/>
    <mergeCell ref="AI203:AJ203"/>
    <mergeCell ref="AK203:AL203"/>
    <mergeCell ref="AE204:AF204"/>
    <mergeCell ref="AG204:AH204"/>
    <mergeCell ref="AI204:AJ204"/>
    <mergeCell ref="AK204:AL204"/>
    <mergeCell ref="AE205:AF205"/>
    <mergeCell ref="AG205:AH205"/>
    <mergeCell ref="AI205:AJ205"/>
    <mergeCell ref="AK205:AL205"/>
    <mergeCell ref="AE206:AF206"/>
    <mergeCell ref="AG206:AH206"/>
    <mergeCell ref="AI206:AJ206"/>
    <mergeCell ref="AK206:AL206"/>
    <mergeCell ref="AE207:AF207"/>
    <mergeCell ref="AG207:AH207"/>
    <mergeCell ref="AI207:AJ207"/>
    <mergeCell ref="AK207:AL207"/>
    <mergeCell ref="AE208:AF208"/>
    <mergeCell ref="AG208:AH208"/>
    <mergeCell ref="AI208:AJ208"/>
    <mergeCell ref="AK208:AL208"/>
    <mergeCell ref="AE209:AF209"/>
    <mergeCell ref="AG209:AH209"/>
    <mergeCell ref="AI209:AJ209"/>
    <mergeCell ref="AK209:AL209"/>
    <mergeCell ref="AE210:AF210"/>
    <mergeCell ref="AG210:AH210"/>
    <mergeCell ref="AI210:AJ210"/>
    <mergeCell ref="AK210:AL210"/>
    <mergeCell ref="AE211:AF211"/>
    <mergeCell ref="AG211:AH211"/>
    <mergeCell ref="AI211:AJ211"/>
    <mergeCell ref="AK211:AL211"/>
    <mergeCell ref="AE212:AF212"/>
    <mergeCell ref="AG212:AH212"/>
    <mergeCell ref="AI212:AJ212"/>
    <mergeCell ref="AK212:AL212"/>
    <mergeCell ref="AE213:AF213"/>
    <mergeCell ref="AG213:AH213"/>
    <mergeCell ref="AI213:AJ213"/>
    <mergeCell ref="AK213:AL213"/>
    <mergeCell ref="AE214:AF214"/>
    <mergeCell ref="AG214:AH214"/>
    <mergeCell ref="AI214:AJ214"/>
    <mergeCell ref="AK214:AL214"/>
    <mergeCell ref="AE215:AF215"/>
    <mergeCell ref="AG215:AH215"/>
    <mergeCell ref="AI215:AJ215"/>
    <mergeCell ref="AK215:AL215"/>
    <mergeCell ref="AE216:AF216"/>
    <mergeCell ref="AG216:AH216"/>
    <mergeCell ref="AI216:AJ216"/>
    <mergeCell ref="AK216:AL216"/>
    <mergeCell ref="AE217:AF217"/>
    <mergeCell ref="AG217:AH217"/>
    <mergeCell ref="AI217:AJ217"/>
    <mergeCell ref="AK217:AL217"/>
    <mergeCell ref="AE218:AF218"/>
    <mergeCell ref="AG218:AH218"/>
    <mergeCell ref="AI218:AJ218"/>
    <mergeCell ref="AK218:AL218"/>
    <mergeCell ref="AE219:AF219"/>
    <mergeCell ref="AG219:AH219"/>
    <mergeCell ref="AI219:AJ219"/>
    <mergeCell ref="AK219:AL219"/>
    <mergeCell ref="AE220:AF220"/>
    <mergeCell ref="AG220:AH220"/>
    <mergeCell ref="AI220:AJ220"/>
    <mergeCell ref="AK220:AL220"/>
    <mergeCell ref="AE221:AF221"/>
    <mergeCell ref="AG221:AH221"/>
    <mergeCell ref="AI221:AJ221"/>
    <mergeCell ref="AK221:AL221"/>
    <mergeCell ref="AE222:AF222"/>
    <mergeCell ref="AG222:AH222"/>
    <mergeCell ref="AI222:AJ222"/>
    <mergeCell ref="AK222:AL222"/>
    <mergeCell ref="AE223:AF223"/>
    <mergeCell ref="AG223:AH223"/>
    <mergeCell ref="AI223:AJ223"/>
    <mergeCell ref="AK223:AL223"/>
    <mergeCell ref="AE224:AF224"/>
    <mergeCell ref="AG224:AH224"/>
    <mergeCell ref="AI224:AJ224"/>
    <mergeCell ref="AK224:AL224"/>
    <mergeCell ref="AE225:AF225"/>
    <mergeCell ref="AG225:AH225"/>
    <mergeCell ref="AI225:AJ225"/>
    <mergeCell ref="AK225:AL225"/>
    <mergeCell ref="AE226:AF226"/>
    <mergeCell ref="AG226:AH226"/>
    <mergeCell ref="AI226:AJ226"/>
    <mergeCell ref="AK226:AL226"/>
    <mergeCell ref="AE227:AF227"/>
    <mergeCell ref="AG227:AH227"/>
    <mergeCell ref="AI227:AJ227"/>
    <mergeCell ref="AK227:AL227"/>
    <mergeCell ref="AE228:AF228"/>
    <mergeCell ref="AG228:AH228"/>
    <mergeCell ref="AI228:AJ228"/>
    <mergeCell ref="AK228:AL228"/>
    <mergeCell ref="AE229:AF229"/>
    <mergeCell ref="AG229:AH229"/>
    <mergeCell ref="AI229:AJ229"/>
    <mergeCell ref="AK229:AL229"/>
    <mergeCell ref="AE230:AF230"/>
    <mergeCell ref="AG230:AH230"/>
    <mergeCell ref="AI230:AJ230"/>
    <mergeCell ref="AK230:AL230"/>
    <mergeCell ref="AE231:AF231"/>
    <mergeCell ref="AG231:AH231"/>
    <mergeCell ref="AI231:AJ231"/>
    <mergeCell ref="AK231:AL231"/>
    <mergeCell ref="AE232:AF232"/>
    <mergeCell ref="AG232:AH232"/>
    <mergeCell ref="AI232:AJ232"/>
    <mergeCell ref="AK232:AL232"/>
    <mergeCell ref="AE233:AF233"/>
    <mergeCell ref="AG233:AH233"/>
    <mergeCell ref="AI233:AJ233"/>
    <mergeCell ref="AK233:AL233"/>
    <mergeCell ref="AE234:AF234"/>
    <mergeCell ref="AG234:AH234"/>
    <mergeCell ref="AI234:AJ234"/>
    <mergeCell ref="AK234:AL234"/>
    <mergeCell ref="AE235:AF235"/>
    <mergeCell ref="AG235:AH235"/>
    <mergeCell ref="AI235:AJ235"/>
    <mergeCell ref="AK235:AL235"/>
    <mergeCell ref="AE236:AF236"/>
    <mergeCell ref="AG236:AH236"/>
    <mergeCell ref="AI236:AJ236"/>
    <mergeCell ref="AK236:AL236"/>
    <mergeCell ref="AE237:AF237"/>
    <mergeCell ref="AG237:AH237"/>
    <mergeCell ref="AI237:AJ237"/>
    <mergeCell ref="AK237:AL237"/>
    <mergeCell ref="AE238:AF238"/>
    <mergeCell ref="AG238:AH238"/>
    <mergeCell ref="AI238:AJ238"/>
    <mergeCell ref="AK238:AL238"/>
    <mergeCell ref="AE239:AF239"/>
    <mergeCell ref="AG239:AH239"/>
    <mergeCell ref="AI239:AJ239"/>
    <mergeCell ref="AK239:AL239"/>
    <mergeCell ref="AE240:AF240"/>
    <mergeCell ref="AG240:AH240"/>
    <mergeCell ref="AI240:AJ240"/>
    <mergeCell ref="AK240:AL240"/>
    <mergeCell ref="AE241:AF241"/>
    <mergeCell ref="AG241:AH241"/>
    <mergeCell ref="AI241:AJ241"/>
    <mergeCell ref="AK241:AL241"/>
    <mergeCell ref="AE242:AF242"/>
    <mergeCell ref="AG242:AH242"/>
    <mergeCell ref="AI242:AJ242"/>
    <mergeCell ref="AK242:AL242"/>
    <mergeCell ref="AE243:AF243"/>
    <mergeCell ref="AG243:AH243"/>
    <mergeCell ref="AI243:AJ243"/>
    <mergeCell ref="AK243:AL243"/>
    <mergeCell ref="AE244:AF244"/>
    <mergeCell ref="AG244:AH244"/>
    <mergeCell ref="AI244:AJ244"/>
    <mergeCell ref="AK244:AL244"/>
    <mergeCell ref="AE245:AF245"/>
    <mergeCell ref="AG245:AH245"/>
    <mergeCell ref="AI245:AJ245"/>
    <mergeCell ref="AK245:AL245"/>
    <mergeCell ref="AE246:AF246"/>
    <mergeCell ref="AG246:AH246"/>
    <mergeCell ref="AI246:AJ246"/>
    <mergeCell ref="AK246:AL246"/>
    <mergeCell ref="AE247:AF247"/>
    <mergeCell ref="AG247:AH247"/>
    <mergeCell ref="AI247:AJ247"/>
    <mergeCell ref="AK247:AL247"/>
    <mergeCell ref="AE248:AF248"/>
    <mergeCell ref="AG248:AH248"/>
    <mergeCell ref="AI248:AJ248"/>
    <mergeCell ref="AK248:AL248"/>
    <mergeCell ref="AE249:AF249"/>
    <mergeCell ref="AG249:AH249"/>
    <mergeCell ref="AI249:AJ249"/>
    <mergeCell ref="AK249:AL249"/>
    <mergeCell ref="AE250:AF250"/>
    <mergeCell ref="AG250:AH250"/>
    <mergeCell ref="AI250:AJ250"/>
    <mergeCell ref="AK250:AL250"/>
    <mergeCell ref="AE251:AF251"/>
    <mergeCell ref="AG251:AH251"/>
    <mergeCell ref="AI251:AJ251"/>
    <mergeCell ref="AK251:AL251"/>
    <mergeCell ref="AE252:AF252"/>
    <mergeCell ref="AG252:AH252"/>
    <mergeCell ref="AI252:AJ252"/>
    <mergeCell ref="AK252:AL252"/>
    <mergeCell ref="AE253:AF253"/>
    <mergeCell ref="AG253:AH253"/>
    <mergeCell ref="AI253:AJ253"/>
    <mergeCell ref="AK253:AL253"/>
    <mergeCell ref="AE254:AF254"/>
    <mergeCell ref="AG254:AH254"/>
    <mergeCell ref="AI254:AJ254"/>
    <mergeCell ref="AK254:AL254"/>
    <mergeCell ref="AE255:AF255"/>
    <mergeCell ref="AG255:AH255"/>
    <mergeCell ref="AI255:AJ255"/>
    <mergeCell ref="AK255:AL255"/>
    <mergeCell ref="AE256:AF256"/>
    <mergeCell ref="AG256:AH256"/>
    <mergeCell ref="AI256:AJ256"/>
    <mergeCell ref="AK256:AL256"/>
    <mergeCell ref="AE257:AF257"/>
    <mergeCell ref="AG257:AH257"/>
    <mergeCell ref="AI257:AJ257"/>
    <mergeCell ref="AK257:AL257"/>
    <mergeCell ref="AG258:AH258"/>
    <mergeCell ref="AI258:AJ258"/>
    <mergeCell ref="AK258:AL258"/>
    <mergeCell ref="AE259:AF259"/>
    <mergeCell ref="AG259:AH259"/>
    <mergeCell ref="AI259:AJ259"/>
    <mergeCell ref="AK259:AL259"/>
    <mergeCell ref="AE260:AF260"/>
    <mergeCell ref="AG260:AH260"/>
    <mergeCell ref="AI260:AJ260"/>
    <mergeCell ref="AK260:AL260"/>
    <mergeCell ref="AE261:AF261"/>
    <mergeCell ref="AG261:AH261"/>
    <mergeCell ref="AI261:AJ261"/>
    <mergeCell ref="AK261:AL261"/>
    <mergeCell ref="AE262:AF262"/>
    <mergeCell ref="AG262:AH262"/>
    <mergeCell ref="AI262:AJ262"/>
    <mergeCell ref="AK262:AL262"/>
    <mergeCell ref="AE263:AF263"/>
    <mergeCell ref="AG263:AH263"/>
    <mergeCell ref="AI263:AJ263"/>
    <mergeCell ref="AK263:AL263"/>
    <mergeCell ref="AO119:AO120"/>
    <mergeCell ref="AP119:AP120"/>
    <mergeCell ref="AQ119:AQ120"/>
    <mergeCell ref="AO121:AO122"/>
    <mergeCell ref="AP121:AP122"/>
    <mergeCell ref="AQ121:AQ122"/>
    <mergeCell ref="AO123:AO124"/>
    <mergeCell ref="AP123:AP124"/>
    <mergeCell ref="AQ123:AQ124"/>
    <mergeCell ref="AO125:AO126"/>
    <mergeCell ref="AP125:AP126"/>
    <mergeCell ref="AQ125:AQ126"/>
    <mergeCell ref="AO127:AO128"/>
    <mergeCell ref="AP127:AP128"/>
    <mergeCell ref="AQ127:AQ128"/>
    <mergeCell ref="AO129:AO130"/>
    <mergeCell ref="AP129:AP130"/>
    <mergeCell ref="AQ129:AQ130"/>
    <mergeCell ref="AO131:AO132"/>
    <mergeCell ref="AP131:AP132"/>
    <mergeCell ref="AQ131:AQ132"/>
    <mergeCell ref="AO133:AO134"/>
    <mergeCell ref="AP133:AP134"/>
    <mergeCell ref="AQ133:AQ134"/>
    <mergeCell ref="AO135:AO136"/>
    <mergeCell ref="AP135:AP136"/>
    <mergeCell ref="AQ135:AQ136"/>
    <mergeCell ref="AE258:AF258"/>
    <mergeCell ref="AO137:AO138"/>
    <mergeCell ref="AP137:AP138"/>
    <mergeCell ref="AQ137:AQ138"/>
    <mergeCell ref="AO139:AO140"/>
    <mergeCell ref="AP139:AP140"/>
    <mergeCell ref="AQ139:AQ140"/>
    <mergeCell ref="AO141:AO142"/>
    <mergeCell ref="AP141:AP142"/>
    <mergeCell ref="AQ141:AQ142"/>
    <mergeCell ref="AO143:AO144"/>
    <mergeCell ref="AP143:AP144"/>
    <mergeCell ref="AQ143:AQ144"/>
    <mergeCell ref="AO145:AO146"/>
    <mergeCell ref="AP145:AP146"/>
    <mergeCell ref="AQ145:AQ146"/>
    <mergeCell ref="AO147:AO148"/>
    <mergeCell ref="AP147:AP148"/>
    <mergeCell ref="AQ147:AQ148"/>
    <mergeCell ref="AO149:AO150"/>
    <mergeCell ref="AP149:AP150"/>
    <mergeCell ref="AQ149:AQ150"/>
    <mergeCell ref="AO151:AO152"/>
    <mergeCell ref="AP151:AP152"/>
    <mergeCell ref="AQ151:AQ152"/>
    <mergeCell ref="AO153:AO154"/>
    <mergeCell ref="AP153:AP154"/>
    <mergeCell ref="AQ153:AQ154"/>
    <mergeCell ref="AO155:AO156"/>
    <mergeCell ref="AP155:AP156"/>
    <mergeCell ref="AQ155:AQ156"/>
    <mergeCell ref="AO157:AO158"/>
    <mergeCell ref="AP157:AP158"/>
    <mergeCell ref="AQ157:AQ158"/>
    <mergeCell ref="AO159:AO160"/>
    <mergeCell ref="AP159:AP160"/>
    <mergeCell ref="AQ159:AQ160"/>
    <mergeCell ref="AO161:AO162"/>
    <mergeCell ref="AP161:AP162"/>
    <mergeCell ref="AQ161:AQ162"/>
    <mergeCell ref="AO163:AO164"/>
    <mergeCell ref="AP163:AP164"/>
    <mergeCell ref="AQ163:AQ164"/>
    <mergeCell ref="AO165:AO166"/>
    <mergeCell ref="AP165:AP166"/>
    <mergeCell ref="AQ165:AQ166"/>
    <mergeCell ref="AO167:AO168"/>
    <mergeCell ref="AP167:AP168"/>
    <mergeCell ref="AQ167:AQ168"/>
    <mergeCell ref="AO169:AO170"/>
    <mergeCell ref="AP169:AP170"/>
    <mergeCell ref="AQ169:AQ170"/>
    <mergeCell ref="AO171:AO172"/>
    <mergeCell ref="AP171:AP172"/>
    <mergeCell ref="AQ171:AQ172"/>
    <mergeCell ref="AO173:AO174"/>
    <mergeCell ref="AP173:AP174"/>
    <mergeCell ref="AQ173:AQ174"/>
    <mergeCell ref="AO175:AO176"/>
    <mergeCell ref="AP175:AP176"/>
    <mergeCell ref="AQ175:AQ176"/>
    <mergeCell ref="AO177:AO178"/>
    <mergeCell ref="AP177:AP178"/>
    <mergeCell ref="AQ177:AQ178"/>
    <mergeCell ref="AO83:AO84"/>
    <mergeCell ref="AP83:AP84"/>
    <mergeCell ref="AQ83:AQ84"/>
    <mergeCell ref="AO85:AO86"/>
    <mergeCell ref="AP85:AP86"/>
    <mergeCell ref="AQ85:AQ86"/>
    <mergeCell ref="AO87:AO88"/>
    <mergeCell ref="AP87:AP88"/>
    <mergeCell ref="AQ87:AQ88"/>
    <mergeCell ref="AO89:AO90"/>
    <mergeCell ref="AP89:AP90"/>
    <mergeCell ref="AQ89:AQ90"/>
    <mergeCell ref="AO91:AO92"/>
    <mergeCell ref="AP91:AP92"/>
    <mergeCell ref="AQ91:AQ92"/>
    <mergeCell ref="AO93:AO94"/>
    <mergeCell ref="AP93:AP94"/>
    <mergeCell ref="AQ93:AQ94"/>
    <mergeCell ref="AO95:AO96"/>
    <mergeCell ref="AP95:AP96"/>
    <mergeCell ref="AQ95:AQ96"/>
    <mergeCell ref="AO97:AO98"/>
    <mergeCell ref="AP97:AP98"/>
    <mergeCell ref="AO59:AO60"/>
    <mergeCell ref="AP59:AP60"/>
    <mergeCell ref="AQ59:AQ60"/>
    <mergeCell ref="AO61:AO62"/>
    <mergeCell ref="AP61:AP62"/>
    <mergeCell ref="AQ61:AQ62"/>
    <mergeCell ref="AO63:AO64"/>
    <mergeCell ref="AP63:AP64"/>
    <mergeCell ref="AQ63:AQ64"/>
    <mergeCell ref="AO65:AO66"/>
    <mergeCell ref="AP65:AP66"/>
    <mergeCell ref="AQ97:AQ98"/>
    <mergeCell ref="AO99:AO100"/>
    <mergeCell ref="AP99:AP100"/>
    <mergeCell ref="AQ99:AQ100"/>
    <mergeCell ref="AO101:AO102"/>
    <mergeCell ref="AP101:AP102"/>
    <mergeCell ref="AQ101:AQ102"/>
    <mergeCell ref="AQ65:AQ66"/>
    <mergeCell ref="AO67:AO68"/>
    <mergeCell ref="AP67:AP68"/>
    <mergeCell ref="AQ67:AQ68"/>
    <mergeCell ref="AO69:AO70"/>
    <mergeCell ref="AP69:AP70"/>
    <mergeCell ref="AQ69:AQ70"/>
    <mergeCell ref="AO71:AO72"/>
    <mergeCell ref="AP71:AP72"/>
    <mergeCell ref="AQ71:AQ72"/>
    <mergeCell ref="AO73:AO74"/>
    <mergeCell ref="AP73:AP74"/>
    <mergeCell ref="AQ73:AQ74"/>
    <mergeCell ref="AO75:AO76"/>
    <mergeCell ref="AO47:AO48"/>
    <mergeCell ref="AP47:AP48"/>
    <mergeCell ref="AQ47:AQ48"/>
    <mergeCell ref="AO49:AO50"/>
    <mergeCell ref="AP49:AP50"/>
    <mergeCell ref="AQ49:AQ50"/>
    <mergeCell ref="AO51:AO52"/>
    <mergeCell ref="AP51:AP52"/>
    <mergeCell ref="AQ51:AQ52"/>
    <mergeCell ref="AO53:AO54"/>
    <mergeCell ref="AP53:AP54"/>
    <mergeCell ref="AQ53:AQ54"/>
    <mergeCell ref="AO55:AO56"/>
    <mergeCell ref="AP55:AP56"/>
    <mergeCell ref="AQ55:AQ56"/>
    <mergeCell ref="AO57:AO58"/>
    <mergeCell ref="AP57:AP58"/>
    <mergeCell ref="AQ57:AQ58"/>
    <mergeCell ref="AP75:AP76"/>
    <mergeCell ref="AQ75:AQ76"/>
    <mergeCell ref="AO111:AO112"/>
    <mergeCell ref="AP111:AP112"/>
    <mergeCell ref="AQ111:AQ112"/>
    <mergeCell ref="AO103:AO104"/>
    <mergeCell ref="AP103:AP104"/>
    <mergeCell ref="AQ103:AQ104"/>
    <mergeCell ref="AO105:AO106"/>
    <mergeCell ref="AP105:AP106"/>
    <mergeCell ref="AQ105:AQ106"/>
    <mergeCell ref="AO107:AO108"/>
    <mergeCell ref="AP107:AP108"/>
    <mergeCell ref="AQ107:AQ108"/>
    <mergeCell ref="AO109:AO110"/>
    <mergeCell ref="AP109:AP110"/>
    <mergeCell ref="AQ109:AQ110"/>
  </mergeCells>
  <conditionalFormatting sqref="B16:E23">
    <cfRule type="expression" dxfId="28" priority="28">
      <formula>$D16&gt;$D$7</formula>
    </cfRule>
  </conditionalFormatting>
  <conditionalFormatting sqref="J45:M45">
    <cfRule type="expression" dxfId="27" priority="27">
      <formula>$J$45&gt;$D$7</formula>
    </cfRule>
  </conditionalFormatting>
  <conditionalFormatting sqref="N45:AC45">
    <cfRule type="expression" dxfId="26" priority="25">
      <formula>$J$45&gt;$D$7</formula>
    </cfRule>
  </conditionalFormatting>
  <conditionalFormatting sqref="I49:J50 A47:I76 J53:J54 J57:J58 J61:J62 J65:J66 J69:J70 J73:J74 N47:AC76 AM47:AM76 A119:AM178">
    <cfRule type="expression" dxfId="25" priority="24">
      <formula>MOD($A47,2)=1</formula>
    </cfRule>
  </conditionalFormatting>
  <conditionalFormatting sqref="J47:M48 J51:J52 J55:J56 J59:J60 J63:J64 J67:J68 J71:J72 J75:J76 K49:M76">
    <cfRule type="expression" dxfId="24" priority="14">
      <formula>MOD($A47,2)=1</formula>
    </cfRule>
  </conditionalFormatting>
  <conditionalFormatting sqref="A82:AC112 AM82:AM112">
    <cfRule type="expression" dxfId="23" priority="13">
      <formula>MOD($A84,2)=1</formula>
    </cfRule>
  </conditionalFormatting>
  <conditionalFormatting sqref="J81:M81">
    <cfRule type="expression" dxfId="22" priority="12">
      <formula>$J$45&gt;$D$7</formula>
    </cfRule>
  </conditionalFormatting>
  <conditionalFormatting sqref="N81:AC81">
    <cfRule type="expression" dxfId="21" priority="11">
      <formula>$J$45&gt;$D$7</formula>
    </cfRule>
  </conditionalFormatting>
  <conditionalFormatting sqref="A184:A263">
    <cfRule type="expression" dxfId="20" priority="8">
      <formula>MOD($A184,2)=1</formula>
    </cfRule>
  </conditionalFormatting>
  <conditionalFormatting sqref="AM184:AM263 A184:AD263">
    <cfRule type="expression" dxfId="19" priority="6">
      <formula>MOD($A184,2)=0</formula>
    </cfRule>
  </conditionalFormatting>
  <conditionalFormatting sqref="AE184:AL263">
    <cfRule type="expression" dxfId="18" priority="5">
      <formula>MOD($A184,2)=0</formula>
    </cfRule>
  </conditionalFormatting>
  <conditionalFormatting sqref="AO119:AQ178">
    <cfRule type="expression" dxfId="17" priority="4">
      <formula>MOD($A119,2)=1</formula>
    </cfRule>
  </conditionalFormatting>
  <conditionalFormatting sqref="AO184:AQ263">
    <cfRule type="expression" dxfId="16" priority="3">
      <formula>MOD($A184,2)=0</formula>
    </cfRule>
  </conditionalFormatting>
  <conditionalFormatting sqref="AO83:AQ112">
    <cfRule type="expression" dxfId="15" priority="2">
      <formula>MOD($A85,2)=1</formula>
    </cfRule>
  </conditionalFormatting>
  <conditionalFormatting sqref="AO47:AQ76">
    <cfRule type="expression" dxfId="14" priority="1">
      <formula>MOD($A47,2)=1</formula>
    </cfRule>
  </conditionalFormatting>
  <pageMargins left="0.7" right="0.7" top="0.75" bottom="0.75" header="0.3" footer="0.3"/>
  <pageSetup paperSize="8" scale="18"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2:M367"/>
  <sheetViews>
    <sheetView zoomScale="80" zoomScaleNormal="80" workbookViewId="0">
      <selection activeCell="J16" sqref="J16:J17"/>
    </sheetView>
  </sheetViews>
  <sheetFormatPr defaultColWidth="8.75" defaultRowHeight="12.75" x14ac:dyDescent="0.2"/>
  <cols>
    <col min="1" max="1" width="25.75" style="1" customWidth="1"/>
    <col min="2" max="2" width="30.625" style="1" customWidth="1"/>
    <col min="3" max="3" width="52.25" style="1" customWidth="1"/>
    <col min="4" max="4" width="23.5" style="1" customWidth="1"/>
    <col min="5" max="5" width="19.625" style="1" customWidth="1"/>
    <col min="6" max="6" width="18.25" style="1" customWidth="1"/>
    <col min="7" max="7" width="10.25" style="1" customWidth="1"/>
    <col min="8" max="11" width="8.75" style="1"/>
    <col min="12" max="12" width="14.75" style="1" bestFit="1" customWidth="1"/>
    <col min="13" max="13" width="15" style="1" bestFit="1" customWidth="1"/>
    <col min="14" max="16384" width="8.75" style="1"/>
  </cols>
  <sheetData>
    <row r="2" spans="2:11" x14ac:dyDescent="0.2">
      <c r="B2" s="2" t="s">
        <v>120</v>
      </c>
    </row>
    <row r="3" spans="2:11" x14ac:dyDescent="0.2">
      <c r="B3" s="506" t="s">
        <v>117</v>
      </c>
      <c r="C3" s="506" t="s">
        <v>57</v>
      </c>
      <c r="D3" s="506" t="s">
        <v>59</v>
      </c>
      <c r="E3" s="506" t="s">
        <v>119</v>
      </c>
      <c r="F3" s="506" t="s">
        <v>318</v>
      </c>
      <c r="G3" s="506" t="s">
        <v>62</v>
      </c>
      <c r="H3" s="506" t="s">
        <v>316</v>
      </c>
      <c r="I3" s="506" t="s">
        <v>317</v>
      </c>
      <c r="J3" s="506"/>
      <c r="K3" s="506" t="s">
        <v>315</v>
      </c>
    </row>
    <row r="4" spans="2:11" hidden="1" x14ac:dyDescent="0.2">
      <c r="B4" s="506" t="s">
        <v>116</v>
      </c>
      <c r="C4" s="509" t="s">
        <v>67</v>
      </c>
      <c r="D4" s="507" t="s">
        <v>58</v>
      </c>
      <c r="E4" s="506" t="s">
        <v>118</v>
      </c>
      <c r="F4" s="506" t="str">
        <f t="array" ref="F4">IFERROR(INDEX($C$4:$C$29, MATCH(0, COUNTIF($F$3:F3, $C$4:$C$29&amp;"") + IF($C$4:$C$29="",1,0), 0)), "")</f>
        <v>--Select--</v>
      </c>
      <c r="G4" s="506" t="s">
        <v>61</v>
      </c>
      <c r="H4" s="506" t="str">
        <f t="array" ref="H4">IFERROR(INDEX($B$4:$B$29, MATCH(0, COUNTIF($H$3:H3, $B$4:$B$29&amp;"") + IF($B$4:$B$29="",1,0), 0)), "")</f>
        <v>[Impact Outcome Reference (Name)]</v>
      </c>
      <c r="I4" s="506" t="str">
        <f t="array" ref="I4">IFERROR(IF(INDEX($C$4:$C$29,MATCH(LEFT(H4,255),LEFT($B$4:$B$29,255),0))=0,"",INDEX($C$4:$C$29,MATCH(LEFT(H4,255),LEFT($B$4:$B$29,255),0))),"")</f>
        <v>--Select--</v>
      </c>
      <c r="J4" s="506"/>
      <c r="K4" s="507" t="s">
        <v>314</v>
      </c>
    </row>
    <row r="5" spans="2:11" s="11" customFormat="1" x14ac:dyDescent="0.2">
      <c r="B5" s="506" t="s">
        <v>2743</v>
      </c>
      <c r="C5" s="509" t="s">
        <v>2744</v>
      </c>
      <c r="D5" s="507"/>
      <c r="E5" s="506" t="s">
        <v>2418</v>
      </c>
      <c r="F5" s="506" t="str">
        <f t="array" ref="F5">IFERROR(INDEX($C$4:$C$29, MATCH(0, COUNTIF($F$3:F4, $C$4:$C$29&amp;"") + IF($C$4:$C$29="",1,0), 0)), "")</f>
        <v>HIV I-3b: Percentage of men who have sex with men with active syphilis</v>
      </c>
      <c r="G5" s="506" t="s">
        <v>2745</v>
      </c>
      <c r="H5" s="506" t="str">
        <f t="array" ref="H5">IFERROR(INDEX($B$4:$B$29, MATCH(0, COUNTIF($H$3:H4, $B$4:$B$29&amp;"") + IF($B$4:$B$29="",1,0), 0)), "")</f>
        <v>IOR-00031</v>
      </c>
      <c r="I5" s="506" t="str">
        <f t="array" ref="I5">IFERROR(IF(INDEX($C$4:$C$29,MATCH(LEFT(H5,255),LEFT($B$4:$B$29,255),0))=0,"",INDEX($C$4:$C$29,MATCH(LEFT(H5,255),LEFT($B$4:$B$29,255),0))),"")</f>
        <v>HIV I-3b: Percentage of men who have sex with men with active syphilis</v>
      </c>
      <c r="J5" s="506"/>
      <c r="K5" s="507" t="s">
        <v>2746</v>
      </c>
    </row>
    <row r="6" spans="2:11" s="11" customFormat="1" x14ac:dyDescent="0.2">
      <c r="B6" s="506" t="s">
        <v>2747</v>
      </c>
      <c r="C6" s="509" t="s">
        <v>2748</v>
      </c>
      <c r="D6" s="507"/>
      <c r="E6" s="506" t="s">
        <v>2418</v>
      </c>
      <c r="F6" s="506" t="str">
        <f t="array" ref="F6">IFERROR(INDEX($C$4:$C$29, MATCH(0, COUNTIF($F$3:F5, $C$4:$C$29&amp;"") + IF($C$4:$C$29="",1,0), 0)), "")</f>
        <v>HIV I-3c: Percentage of sex workers with active syphilis</v>
      </c>
      <c r="G6" s="506" t="s">
        <v>2749</v>
      </c>
      <c r="H6" s="506" t="str">
        <f t="array" ref="H6">IFERROR(INDEX($B$4:$B$29, MATCH(0, COUNTIF($H$3:H5, $B$4:$B$29&amp;"") + IF($B$4:$B$29="",1,0), 0)), "")</f>
        <v>IOR-00032</v>
      </c>
      <c r="I6" s="506" t="str">
        <f t="array" ref="I6">IFERROR(IF(INDEX($C$4:$C$29,MATCH(LEFT(H6,255),LEFT($B$4:$B$29,255),0))=0,"",INDEX($C$4:$C$29,MATCH(LEFT(H6,255),LEFT($B$4:$B$29,255),0))),"")</f>
        <v>HIV I-3c: Percentage of sex workers with active syphilis</v>
      </c>
      <c r="J6" s="506"/>
      <c r="K6" s="507" t="s">
        <v>2750</v>
      </c>
    </row>
    <row r="7" spans="2:11" s="11" customFormat="1" x14ac:dyDescent="0.2">
      <c r="B7" s="506" t="s">
        <v>2751</v>
      </c>
      <c r="C7" s="509" t="s">
        <v>2752</v>
      </c>
      <c r="D7" s="507"/>
      <c r="E7" s="506" t="s">
        <v>2418</v>
      </c>
      <c r="F7" s="506" t="str">
        <f t="array" ref="F7">IFERROR(INDEX($C$4:$C$29, MATCH(0, COUNTIF($F$3:F6, $C$4:$C$29&amp;"") + IF($C$4:$C$29="",1,0), 0)), "")</f>
        <v>HIV I-6: Estimated percentage of child HIV infections from HIV-positive women delivering in the past 12 months</v>
      </c>
      <c r="G7" s="506" t="s">
        <v>2753</v>
      </c>
      <c r="H7" s="506" t="str">
        <f t="array" ref="H7">IFERROR(INDEX($B$4:$B$29, MATCH(0, COUNTIF($H$3:H6, $B$4:$B$29&amp;"") + IF($B$4:$B$29="",1,0), 0)), "")</f>
        <v>IOR-00033</v>
      </c>
      <c r="I7" s="506" t="str">
        <f t="array" ref="I7">IFERROR(IF(INDEX($C$4:$C$29,MATCH(LEFT(H7,255),LEFT($B$4:$B$29,255),0))=0,"",INDEX($C$4:$C$29,MATCH(LEFT(H7,255),LEFT($B$4:$B$29,255),0))),"")</f>
        <v>HIV I-6: Estimated percentage of child HIV infections from HIV-positive women delivering in the past 12 months</v>
      </c>
      <c r="J7" s="506"/>
      <c r="K7" s="507" t="s">
        <v>2754</v>
      </c>
    </row>
    <row r="8" spans="2:11" s="11" customFormat="1" x14ac:dyDescent="0.2">
      <c r="B8" s="506" t="s">
        <v>2420</v>
      </c>
      <c r="C8" s="509" t="s">
        <v>2421</v>
      </c>
      <c r="D8" s="507" t="s">
        <v>2422</v>
      </c>
      <c r="E8" s="506" t="s">
        <v>2418</v>
      </c>
      <c r="F8" s="506" t="str">
        <f t="array" ref="F8">IFERROR(INDEX($C$4:$C$29, MATCH(0, COUNTIF($F$3:F7, $C$4:$C$29&amp;"") + IF($C$4:$C$29="",1,0), 0)), "")</f>
        <v>HIV I-9a(M): Percentage of men who have sex with men who are living with HIV</v>
      </c>
      <c r="G8" s="506" t="s">
        <v>2755</v>
      </c>
      <c r="H8" s="506" t="str">
        <f t="array" ref="H8">IFERROR(INDEX($B$4:$B$29, MATCH(0, COUNTIF($H$3:H7, $B$4:$B$29&amp;"") + IF($B$4:$B$29="",1,0), 0)), "")</f>
        <v>IOR-00034</v>
      </c>
      <c r="I8" s="506" t="str">
        <f t="array" ref="I8">IFERROR(IF(INDEX($C$4:$C$29,MATCH(LEFT(H8,255),LEFT($B$4:$B$29,255),0))=0,"",INDEX($C$4:$C$29,MATCH(LEFT(H8,255),LEFT($B$4:$B$29,255),0))),"")</f>
        <v>HIV I-9a(M): Percentage of men who have sex with men who are living with HIV</v>
      </c>
      <c r="J8" s="506"/>
      <c r="K8" s="507" t="s">
        <v>2756</v>
      </c>
    </row>
    <row r="9" spans="2:11" s="11" customFormat="1" x14ac:dyDescent="0.2">
      <c r="B9" s="506" t="s">
        <v>2427</v>
      </c>
      <c r="C9" s="509" t="s">
        <v>2428</v>
      </c>
      <c r="D9" s="507" t="s">
        <v>2422</v>
      </c>
      <c r="E9" s="506" t="s">
        <v>2418</v>
      </c>
      <c r="F9" s="506" t="str">
        <f t="array" ref="F9">IFERROR(INDEX($C$4:$C$29, MATCH(0, COUNTIF($F$3:F8, $C$4:$C$29&amp;"") + IF($C$4:$C$29="",1,0), 0)), "")</f>
        <v>HIV I-9b(M): Percentage of transgender people who are living with HIV</v>
      </c>
      <c r="G9" s="506" t="s">
        <v>2757</v>
      </c>
      <c r="H9" s="506" t="str">
        <f t="array" ref="H9">IFERROR(INDEX($B$4:$B$29, MATCH(0, COUNTIF($H$3:H8, $B$4:$B$29&amp;"") + IF($B$4:$B$29="",1,0), 0)), "")</f>
        <v>IOR-00035</v>
      </c>
      <c r="I9" s="506" t="str">
        <f t="array" ref="I9">IFERROR(IF(INDEX($C$4:$C$29,MATCH(LEFT(H9,255),LEFT($B$4:$B$29,255),0))=0,"",INDEX($C$4:$C$29,MATCH(LEFT(H9,255),LEFT($B$4:$B$29,255),0))),"")</f>
        <v>HIV I-9b(M): Percentage of transgender people who are living with HIV</v>
      </c>
      <c r="J9" s="506"/>
      <c r="K9" s="507" t="s">
        <v>2758</v>
      </c>
    </row>
    <row r="10" spans="2:11" s="11" customFormat="1" x14ac:dyDescent="0.2">
      <c r="B10" s="506" t="s">
        <v>2431</v>
      </c>
      <c r="C10" s="509" t="s">
        <v>2432</v>
      </c>
      <c r="D10" s="507" t="s">
        <v>2422</v>
      </c>
      <c r="E10" s="506" t="s">
        <v>2418</v>
      </c>
      <c r="F10" s="506" t="str">
        <f t="array" ref="F10">IFERROR(INDEX($C$4:$C$29, MATCH(0, COUNTIF($F$3:F9, $C$4:$C$29&amp;"") + IF($C$4:$C$29="",1,0), 0)), "")</f>
        <v>HIV I-10(M): Percentage of sex workers who are living with HIV</v>
      </c>
      <c r="G10" s="506" t="s">
        <v>2759</v>
      </c>
      <c r="H10" s="506" t="str">
        <f t="array" ref="H10">IFERROR(INDEX($B$4:$B$29, MATCH(0, COUNTIF($H$3:H9, $B$4:$B$29&amp;"") + IF($B$4:$B$29="",1,0), 0)), "")</f>
        <v>IOR-00036</v>
      </c>
      <c r="I10" s="506" t="str">
        <f t="array" ref="I10">IFERROR(IF(INDEX($C$4:$C$29,MATCH(LEFT(H10,255),LEFT($B$4:$B$29,255),0))=0,"",INDEX($C$4:$C$29,MATCH(LEFT(H10,255),LEFT($B$4:$B$29,255),0))),"")</f>
        <v>HIV I-10(M): Percentage of sex workers who are living with HIV</v>
      </c>
      <c r="J10" s="506"/>
      <c r="K10" s="507" t="s">
        <v>2760</v>
      </c>
    </row>
    <row r="11" spans="2:11" s="11" customFormat="1" x14ac:dyDescent="0.2">
      <c r="B11" s="506" t="s">
        <v>2435</v>
      </c>
      <c r="C11" s="509" t="s">
        <v>2436</v>
      </c>
      <c r="D11" s="507" t="s">
        <v>2422</v>
      </c>
      <c r="E11" s="506" t="s">
        <v>2418</v>
      </c>
      <c r="F11" s="506" t="str">
        <f t="array" ref="F11">IFERROR(INDEX($C$4:$C$29, MATCH(0, COUNTIF($F$3:F10, $C$4:$C$29&amp;"") + IF($C$4:$C$29="",1,0), 0)), "")</f>
        <v>HIV I-11(M): Percentage of people who inject drugs who are living with HIV</v>
      </c>
      <c r="G11" s="506" t="s">
        <v>2761</v>
      </c>
      <c r="H11" s="506" t="str">
        <f t="array" ref="H11">IFERROR(INDEX($B$4:$B$29, MATCH(0, COUNTIF($H$3:H10, $B$4:$B$29&amp;"") + IF($B$4:$B$29="",1,0), 0)), "")</f>
        <v>IOR-00037</v>
      </c>
      <c r="I11" s="506" t="str">
        <f t="array" ref="I11">IFERROR(IF(INDEX($C$4:$C$29,MATCH(LEFT(H11,255),LEFT($B$4:$B$29,255),0))=0,"",INDEX($C$4:$C$29,MATCH(LEFT(H11,255),LEFT($B$4:$B$29,255),0))),"")</f>
        <v>HIV I-11(M): Percentage of people who inject drugs who are living with HIV</v>
      </c>
      <c r="J11" s="506"/>
      <c r="K11" s="507" t="s">
        <v>2762</v>
      </c>
    </row>
    <row r="12" spans="2:11" s="11" customFormat="1" x14ac:dyDescent="0.2">
      <c r="B12" s="506" t="s">
        <v>2763</v>
      </c>
      <c r="C12" s="509" t="s">
        <v>2764</v>
      </c>
      <c r="D12" s="507"/>
      <c r="E12" s="506" t="s">
        <v>2418</v>
      </c>
      <c r="F12" s="506" t="str">
        <f t="array" ref="F12">IFERROR(INDEX($C$4:$C$29, MATCH(0, COUNTIF($F$3:F11, $C$4:$C$29&amp;"") + IF($C$4:$C$29="",1,0), 0)), "")</f>
        <v>HIV I-12: Percentage of other vulnerable populations (specify) who are living with HIV</v>
      </c>
      <c r="G12" s="506" t="s">
        <v>2765</v>
      </c>
      <c r="H12" s="506" t="str">
        <f t="array" ref="H12">IFERROR(INDEX($B$4:$B$29, MATCH(0, COUNTIF($H$3:H11, $B$4:$B$29&amp;"") + IF($B$4:$B$29="",1,0), 0)), "")</f>
        <v>IOR-00038</v>
      </c>
      <c r="I12" s="506" t="str">
        <f t="array" ref="I12">IFERROR(IF(INDEX($C$4:$C$29,MATCH(LEFT(H12,255),LEFT($B$4:$B$29,255),0))=0,"",INDEX($C$4:$C$29,MATCH(LEFT(H12,255),LEFT($B$4:$B$29,255),0))),"")</f>
        <v>HIV I-12: Percentage of other vulnerable populations (specify) who are living with HIV</v>
      </c>
      <c r="J12" s="506"/>
      <c r="K12" s="507" t="s">
        <v>2766</v>
      </c>
    </row>
    <row r="13" spans="2:11" s="11" customFormat="1" x14ac:dyDescent="0.2">
      <c r="B13" s="506" t="s">
        <v>2767</v>
      </c>
      <c r="C13" s="509" t="s">
        <v>2768</v>
      </c>
      <c r="D13" s="507"/>
      <c r="E13" s="506" t="s">
        <v>2419</v>
      </c>
      <c r="F13" s="506" t="str">
        <f t="array" ref="F13">IFERROR(INDEX($C$4:$C$29, MATCH(0, COUNTIF($F$3:F12, $C$4:$C$29&amp;"") + IF($C$4:$C$29="",1,0), 0)), "")</f>
        <v>TB I-4(M): RR-TB and/or MDR-TB prevalence among new TB patients: Proportion of new TB cases with RR-TB and/or MDR-TB</v>
      </c>
      <c r="G13" s="506" t="s">
        <v>2769</v>
      </c>
      <c r="H13" s="506" t="str">
        <f t="array" ref="H13">IFERROR(INDEX($B$4:$B$29, MATCH(0, COUNTIF($H$3:H12, $B$4:$B$29&amp;"") + IF($B$4:$B$29="",1,0), 0)), "")</f>
        <v>IOR-00039</v>
      </c>
      <c r="I13" s="506" t="str">
        <f t="array" ref="I13">IFERROR(IF(INDEX($C$4:$C$29,MATCH(LEFT(H13,255),LEFT($B$4:$B$29,255),0))=0,"",INDEX($C$4:$C$29,MATCH(LEFT(H13,255),LEFT($B$4:$B$29,255),0))),"")</f>
        <v>TB I-4(M): RR-TB and/or MDR-TB prevalence among new TB patients: Proportion of new TB cases with RR-TB and/or MDR-TB</v>
      </c>
      <c r="J13" s="506"/>
      <c r="K13" s="507" t="s">
        <v>2770</v>
      </c>
    </row>
    <row r="14" spans="2:11" s="11" customFormat="1" x14ac:dyDescent="0.2">
      <c r="B14" s="506" t="s">
        <v>2456</v>
      </c>
      <c r="C14" s="509" t="s">
        <v>2457</v>
      </c>
      <c r="D14" s="507" t="s">
        <v>2771</v>
      </c>
      <c r="E14" s="506" t="s">
        <v>2418</v>
      </c>
      <c r="F14" s="506" t="str">
        <f t="array" ref="F14">IFERROR(INDEX($C$4:$C$29, MATCH(0, COUNTIF($F$3:F13, $C$4:$C$29&amp;"") + IF($C$4:$C$29="",1,0), 0)), "")</f>
        <v>HIV I-4: Number of AIDS-related deaths per 100,000 population</v>
      </c>
      <c r="G14" s="506" t="s">
        <v>2772</v>
      </c>
      <c r="H14" s="506" t="str">
        <f t="array" ref="H14">IFERROR(INDEX($B$4:$B$29, MATCH(0, COUNTIF($H$3:H13, $B$4:$B$29&amp;"") + IF($B$4:$B$29="",1,0), 0)), "")</f>
        <v>IOR-00042</v>
      </c>
      <c r="I14" s="506" t="str">
        <f t="array" ref="I14">IFERROR(IF(INDEX($C$4:$C$29,MATCH(LEFT(H14,255),LEFT($B$4:$B$29,255),0))=0,"",INDEX($C$4:$C$29,MATCH(LEFT(H14,255),LEFT($B$4:$B$29,255),0))),"")</f>
        <v>HIV I-4: Number of AIDS-related deaths per 100,000 population</v>
      </c>
      <c r="J14" s="506"/>
      <c r="K14" s="507" t="s">
        <v>2773</v>
      </c>
    </row>
    <row r="15" spans="2:11" s="11" customFormat="1" x14ac:dyDescent="0.2">
      <c r="B15" s="506" t="s">
        <v>2774</v>
      </c>
      <c r="C15" s="509" t="s">
        <v>2775</v>
      </c>
      <c r="D15" s="507"/>
      <c r="E15" s="506" t="s">
        <v>2419</v>
      </c>
      <c r="F15" s="506" t="str">
        <f t="array" ref="F15">IFERROR(INDEX($C$4:$C$29, MATCH(0, COUNTIF($F$3:F14, $C$4:$C$29&amp;"") + IF($C$4:$C$29="",1,0), 0)), "")</f>
        <v>TB I-1: TB prevalence rate per 100,000 population</v>
      </c>
      <c r="G15" s="506" t="s">
        <v>2776</v>
      </c>
      <c r="H15" s="506" t="str">
        <f t="array" ref="H15">IFERROR(INDEX($B$4:$B$29, MATCH(0, COUNTIF($H$3:H14, $B$4:$B$29&amp;"") + IF($B$4:$B$29="",1,0), 0)), "")</f>
        <v>IOR-00046</v>
      </c>
      <c r="I15" s="506" t="str">
        <f t="array" ref="I15">IFERROR(IF(INDEX($C$4:$C$29,MATCH(LEFT(H15,255),LEFT($B$4:$B$29,255),0))=0,"",INDEX($C$4:$C$29,MATCH(LEFT(H15,255),LEFT($B$4:$B$29,255),0))),"")</f>
        <v>TB I-1: TB prevalence rate per 100,000 population</v>
      </c>
      <c r="J15" s="506"/>
      <c r="K15" s="507" t="s">
        <v>2777</v>
      </c>
    </row>
    <row r="16" spans="2:11" s="11" customFormat="1" x14ac:dyDescent="0.2">
      <c r="B16" s="506" t="s">
        <v>2778</v>
      </c>
      <c r="C16" s="509" t="s">
        <v>2779</v>
      </c>
      <c r="D16" s="507"/>
      <c r="E16" s="506" t="s">
        <v>2419</v>
      </c>
      <c r="F16" s="506" t="str">
        <f t="array" ref="F16">IFERROR(INDEX($C$4:$C$29, MATCH(0, COUNTIF($F$3:F15, $C$4:$C$29&amp;"") + IF($C$4:$C$29="",1,0), 0)), "")</f>
        <v>TB I-2: TB incidence rate per 100,000 population</v>
      </c>
      <c r="G16" s="506" t="s">
        <v>2780</v>
      </c>
      <c r="H16" s="506" t="str">
        <f t="array" ref="H16">IFERROR(INDEX($B$4:$B$29, MATCH(0, COUNTIF($H$3:H15, $B$4:$B$29&amp;"") + IF($B$4:$B$29="",1,0), 0)), "")</f>
        <v>IOR-00047</v>
      </c>
      <c r="I16" s="506" t="str">
        <f t="array" ref="I16">IFERROR(IF(INDEX($C$4:$C$29,MATCH(LEFT(H16,255),LEFT($B$4:$B$29,255),0))=0,"",INDEX($C$4:$C$29,MATCH(LEFT(H16,255),LEFT($B$4:$B$29,255),0))),"")</f>
        <v>TB I-2: TB incidence rate per 100,000 population</v>
      </c>
      <c r="J16" s="506"/>
      <c r="K16" s="507" t="s">
        <v>2781</v>
      </c>
    </row>
    <row r="17" spans="2:11" s="11" customFormat="1" x14ac:dyDescent="0.2">
      <c r="B17" s="506" t="s">
        <v>2782</v>
      </c>
      <c r="C17" s="509" t="s">
        <v>2783</v>
      </c>
      <c r="D17" s="507"/>
      <c r="E17" s="506" t="s">
        <v>2419</v>
      </c>
      <c r="F17" s="506" t="str">
        <f t="array" ref="F17">IFERROR(INDEX($C$4:$C$29, MATCH(0, COUNTIF($F$3:F16, $C$4:$C$29&amp;"") + IF($C$4:$C$29="",1,0), 0)), "")</f>
        <v>TB I-3(M): TB mortality rate per 100,000 population</v>
      </c>
      <c r="G17" s="506" t="s">
        <v>2784</v>
      </c>
      <c r="H17" s="506" t="str">
        <f t="array" ref="H17">IFERROR(INDEX($B$4:$B$29, MATCH(0, COUNTIF($H$3:H16, $B$4:$B$29&amp;"") + IF($B$4:$B$29="",1,0), 0)), "")</f>
        <v>IOR-00048</v>
      </c>
      <c r="I17" s="506" t="str">
        <f t="array" ref="I17">IFERROR(IF(INDEX($C$4:$C$29,MATCH(LEFT(H17,255),LEFT($B$4:$B$29,255),0))=0,"",INDEX($C$4:$C$29,MATCH(LEFT(H17,255),LEFT($B$4:$B$29,255),0))),"")</f>
        <v>TB I-3(M): TB mortality rate per 100,000 population</v>
      </c>
      <c r="J17" s="506"/>
      <c r="K17" s="507" t="s">
        <v>2785</v>
      </c>
    </row>
    <row r="18" spans="2:11" s="11" customFormat="1" x14ac:dyDescent="0.2">
      <c r="B18" s="506" t="s">
        <v>2786</v>
      </c>
      <c r="C18" s="509" t="s">
        <v>2787</v>
      </c>
      <c r="D18" s="507"/>
      <c r="E18" s="506" t="s">
        <v>2418</v>
      </c>
      <c r="F18" s="506" t="str">
        <f t="array" ref="F18">IFERROR(INDEX($C$4:$C$29, MATCH(0, COUNTIF($F$3:F17, $C$4:$C$29&amp;"") + IF($C$4:$C$29="",1,0), 0)), "")</f>
        <v>TB/HIV I-1: TB/HIV mortality rate per 100,000 population</v>
      </c>
      <c r="G18" s="506" t="s">
        <v>2788</v>
      </c>
      <c r="H18" s="506" t="str">
        <f t="array" ref="H18">IFERROR(INDEX($B$4:$B$29, MATCH(0, COUNTIF($H$3:H17, $B$4:$B$29&amp;"") + IF($B$4:$B$29="",1,0), 0)), "")</f>
        <v>IOR-00051</v>
      </c>
      <c r="I18" s="506" t="str">
        <f t="array" ref="I18">IFERROR(IF(INDEX($C$4:$C$29,MATCH(LEFT(H18,255),LEFT($B$4:$B$29,255),0))=0,"",INDEX($C$4:$C$29,MATCH(LEFT(H18,255),LEFT($B$4:$B$29,255),0))),"")</f>
        <v>TB/HIV I-1: TB/HIV mortality rate per 100,000 population</v>
      </c>
      <c r="J18" s="506"/>
      <c r="K18" s="507" t="s">
        <v>2789</v>
      </c>
    </row>
    <row r="19" spans="2:11" s="11" customFormat="1" x14ac:dyDescent="0.2">
      <c r="B19" s="506" t="s">
        <v>2786</v>
      </c>
      <c r="C19" s="509" t="s">
        <v>2787</v>
      </c>
      <c r="D19" s="507"/>
      <c r="E19" s="506" t="s">
        <v>2419</v>
      </c>
      <c r="F19" s="506" t="str">
        <f t="array" ref="F19">IFERROR(INDEX($C$4:$C$29, MATCH(0, COUNTIF($F$3:F18, $C$4:$C$29&amp;"") + IF($C$4:$C$29="",1,0), 0)), "")</f>
        <v>HSS I-1: Under 5 mortality rate per 1000 live births</v>
      </c>
      <c r="G19" s="506" t="s">
        <v>2788</v>
      </c>
      <c r="H19" s="506" t="str">
        <f t="array" ref="H19">IFERROR(INDEX($B$4:$B$29, MATCH(0, COUNTIF($H$3:H18, $B$4:$B$29&amp;"") + IF($B$4:$B$29="",1,0), 0)), "")</f>
        <v>IOR-00058</v>
      </c>
      <c r="I19" s="506" t="str">
        <f t="array" ref="I19">IFERROR(IF(INDEX($C$4:$C$29,MATCH(LEFT(H19,255),LEFT($B$4:$B$29,255),0))=0,"",INDEX($C$4:$C$29,MATCH(LEFT(H19,255),LEFT($B$4:$B$29,255),0))),"")</f>
        <v>HSS I-1: Under 5 mortality rate per 1000 live births</v>
      </c>
      <c r="J19" s="506"/>
      <c r="K19" s="507" t="s">
        <v>2790</v>
      </c>
    </row>
    <row r="20" spans="2:11" s="11" customFormat="1" x14ac:dyDescent="0.2">
      <c r="B20" s="506" t="s">
        <v>2791</v>
      </c>
      <c r="C20" s="509" t="s">
        <v>2792</v>
      </c>
      <c r="D20" s="507"/>
      <c r="E20" s="506" t="s">
        <v>2418</v>
      </c>
      <c r="F20" s="506" t="str">
        <f t="array" ref="F20">IFERROR(INDEX($C$4:$C$29, MATCH(0, COUNTIF($F$3:F19, $C$4:$C$29&amp;"") + IF($C$4:$C$29="",1,0), 0)), "")</f>
        <v>HSS I-2: Neonatal mortality rate, per 100,000 population</v>
      </c>
      <c r="G20" s="506" t="s">
        <v>2793</v>
      </c>
      <c r="H20" s="506" t="str">
        <f t="array" ref="H20">IFERROR(INDEX($B$4:$B$29, MATCH(0, COUNTIF($H$3:H19, $B$4:$B$29&amp;"") + IF($B$4:$B$29="",1,0), 0)), "")</f>
        <v>IOR-00059</v>
      </c>
      <c r="I20" s="506" t="str">
        <f t="array" ref="I20">IFERROR(IF(INDEX($C$4:$C$29,MATCH(LEFT(H20,255),LEFT($B$4:$B$29,255),0))=0,"",INDEX($C$4:$C$29,MATCH(LEFT(H20,255),LEFT($B$4:$B$29,255),0))),"")</f>
        <v>HSS I-2: Neonatal mortality rate, per 100,000 population</v>
      </c>
      <c r="J20" s="506"/>
      <c r="K20" s="507" t="s">
        <v>2794</v>
      </c>
    </row>
    <row r="21" spans="2:11" s="11" customFormat="1" x14ac:dyDescent="0.2">
      <c r="B21" s="506" t="s">
        <v>2791</v>
      </c>
      <c r="C21" s="509" t="s">
        <v>2792</v>
      </c>
      <c r="D21" s="507"/>
      <c r="E21" s="506" t="s">
        <v>2419</v>
      </c>
      <c r="F21" s="506" t="str">
        <f t="array" ref="F21">IFERROR(INDEX($C$4:$C$29, MATCH(0, COUNTIF($F$3:F20, $C$4:$C$29&amp;"") + IF($C$4:$C$29="",1,0), 0)), "")</f>
        <v>HSS I-3: Maternal mortality ratio, per 100,000 population</v>
      </c>
      <c r="G21" s="506" t="s">
        <v>2793</v>
      </c>
      <c r="H21" s="506" t="str">
        <f t="array" ref="H21">IFERROR(INDEX($B$4:$B$29, MATCH(0, COUNTIF($H$3:H20, $B$4:$B$29&amp;"") + IF($B$4:$B$29="",1,0), 0)), "")</f>
        <v>IOR-00060</v>
      </c>
      <c r="I21" s="506" t="str">
        <f t="array" ref="I21">IFERROR(IF(INDEX($C$4:$C$29,MATCH(LEFT(H21,255),LEFT($B$4:$B$29,255),0))=0,"",INDEX($C$4:$C$29,MATCH(LEFT(H21,255),LEFT($B$4:$B$29,255),0))),"")</f>
        <v>HSS I-3: Maternal mortality ratio, per 100,000 population</v>
      </c>
      <c r="J21" s="506"/>
      <c r="K21" s="507" t="s">
        <v>2795</v>
      </c>
    </row>
    <row r="22" spans="2:11" s="11" customFormat="1" x14ac:dyDescent="0.2">
      <c r="B22" s="506" t="s">
        <v>2796</v>
      </c>
      <c r="C22" s="509" t="s">
        <v>2797</v>
      </c>
      <c r="D22" s="507"/>
      <c r="E22" s="506" t="s">
        <v>2418</v>
      </c>
      <c r="F22" s="506" t="str">
        <f t="array" ref="F22">IFERROR(INDEX($C$4:$C$29, MATCH(0, COUNTIF($F$3:F21, $C$4:$C$29&amp;"") + IF($C$4:$C$29="",1,0), 0)), "")</f>
        <v>HIV I-14: Number of new HIV infections per 1000 uninfected population</v>
      </c>
      <c r="G22" s="506" t="s">
        <v>2798</v>
      </c>
      <c r="H22" s="506" t="str">
        <f t="array" ref="H22">IFERROR(INDEX($B$4:$B$29, MATCH(0, COUNTIF($H$3:H21, $B$4:$B$29&amp;"") + IF($B$4:$B$29="",1,0), 0)), "")</f>
        <v>IOR-00061</v>
      </c>
      <c r="I22" s="506" t="str">
        <f t="array" ref="I22">IFERROR(IF(INDEX($C$4:$C$29,MATCH(LEFT(H22,255),LEFT($B$4:$B$29,255),0))=0,"",INDEX($C$4:$C$29,MATCH(LEFT(H22,255),LEFT($B$4:$B$29,255),0))),"")</f>
        <v>HIV I-14: Number of new HIV infections per 1000 uninfected population</v>
      </c>
      <c r="J22" s="506"/>
      <c r="K22" s="507" t="s">
        <v>2799</v>
      </c>
    </row>
    <row r="23" spans="2:11" s="11" customFormat="1" x14ac:dyDescent="0.2">
      <c r="B23" s="506" t="s">
        <v>2796</v>
      </c>
      <c r="C23" s="509" t="s">
        <v>2797</v>
      </c>
      <c r="D23" s="507"/>
      <c r="E23" s="506" t="s">
        <v>2419</v>
      </c>
      <c r="F23" s="506" t="str">
        <f t="array" ref="F23">IFERROR(INDEX($C$4:$C$29, MATCH(0, COUNTIF($F$3:F22, $C$4:$C$29&amp;"") + IF($C$4:$C$29="",1,0), 0)), "")</f>
        <v>HIV I-3.1a: Percentage of individuals seropositive for syphilis</v>
      </c>
      <c r="G23" s="506" t="s">
        <v>2798</v>
      </c>
      <c r="H23" s="506" t="str">
        <f t="array" ref="H23">IFERROR(INDEX($B$4:$B$29, MATCH(0, COUNTIF($H$3:H22, $B$4:$B$29&amp;"") + IF($B$4:$B$29="",1,0), 0)), "")</f>
        <v>IOR-00064</v>
      </c>
      <c r="I23" s="506" t="str">
        <f t="array" ref="I23">IFERROR(IF(INDEX($C$4:$C$29,MATCH(LEFT(H23,255),LEFT($B$4:$B$29,255),0))=0,"",INDEX($C$4:$C$29,MATCH(LEFT(H23,255),LEFT($B$4:$B$29,255),0))),"")</f>
        <v>HIV I-3.1a: Percentage of individuals seropositive for syphilis</v>
      </c>
      <c r="J23" s="506"/>
      <c r="K23" s="507" t="s">
        <v>2800</v>
      </c>
    </row>
    <row r="24" spans="2:11" s="11" customFormat="1" x14ac:dyDescent="0.2">
      <c r="B24" s="506" t="s">
        <v>2801</v>
      </c>
      <c r="C24" s="509" t="s">
        <v>2802</v>
      </c>
      <c r="D24" s="507"/>
      <c r="E24" s="506" t="s">
        <v>2418</v>
      </c>
      <c r="F24" s="506" t="str">
        <f t="array" ref="F24">IFERROR(INDEX($C$4:$C$29, MATCH(0, COUNTIF($F$3:F23, $C$4:$C$29&amp;"") + IF($C$4:$C$29="",1,0), 0)), "")</f>
        <v>HIV I-13: Number and % of people living with HIV</v>
      </c>
      <c r="G24" s="506" t="s">
        <v>2803</v>
      </c>
      <c r="H24" s="506" t="str">
        <f t="array" ref="H24">IFERROR(INDEX($B$4:$B$29, MATCH(0, COUNTIF($H$3:H23, $B$4:$B$29&amp;"") + IF($B$4:$B$29="",1,0), 0)), "")</f>
        <v>IOR-00076</v>
      </c>
      <c r="I24" s="506" t="str">
        <f t="array" ref="I24">IFERROR(IF(INDEX($C$4:$C$29,MATCH(LEFT(H24,255),LEFT($B$4:$B$29,255),0))=0,"",INDEX($C$4:$C$29,MATCH(LEFT(H24,255),LEFT($B$4:$B$29,255),0))),"")</f>
        <v>HIV I-13: Number and % of people living with HIV</v>
      </c>
      <c r="J24" s="506"/>
      <c r="K24" s="507" t="s">
        <v>2804</v>
      </c>
    </row>
    <row r="25" spans="2:11" s="11" customFormat="1" x14ac:dyDescent="0.2">
      <c r="B25" s="506" t="s">
        <v>2801</v>
      </c>
      <c r="C25" s="509" t="s">
        <v>2802</v>
      </c>
      <c r="D25" s="507"/>
      <c r="E25" s="506" t="s">
        <v>2419</v>
      </c>
      <c r="F25" s="506" t="str">
        <f t="array" ref="F25">IFERROR(INDEX($C$4:$C$29, MATCH(0, COUNTIF($F$3:F24, $C$4:$C$29&amp;"") + IF($C$4:$C$29="",1,0), 0)), "")</f>
        <v/>
      </c>
      <c r="G25" s="506" t="s">
        <v>2803</v>
      </c>
      <c r="H25" s="506" t="str">
        <f t="array" ref="H25">IFERROR(INDEX($B$4:$B$29, MATCH(0, COUNTIF($H$3:H24, $B$4:$B$29&amp;"") + IF($B$4:$B$29="",1,0), 0)), "")</f>
        <v/>
      </c>
      <c r="I25" s="506" t="str">
        <f t="array" ref="I25">IFERROR(IF(INDEX($C$4:$C$29,MATCH(LEFT(H25,255),LEFT($B$4:$B$29,255),0))=0,"",INDEX($C$4:$C$29,MATCH(LEFT(H25,255),LEFT($B$4:$B$29,255),0))),"")</f>
        <v/>
      </c>
      <c r="J25" s="506"/>
      <c r="K25" s="507" t="s">
        <v>2805</v>
      </c>
    </row>
    <row r="26" spans="2:11" s="11" customFormat="1" x14ac:dyDescent="0.2">
      <c r="B26" s="506" t="s">
        <v>2497</v>
      </c>
      <c r="C26" s="509" t="s">
        <v>2498</v>
      </c>
      <c r="D26" s="507" t="s">
        <v>2806</v>
      </c>
      <c r="E26" s="506" t="s">
        <v>2418</v>
      </c>
      <c r="F26" s="506" t="str">
        <f t="array" ref="F26">IFERROR(INDEX($C$4:$C$29, MATCH(0, COUNTIF($F$3:F25, $C$4:$C$29&amp;"") + IF($C$4:$C$29="",1,0), 0)), "")</f>
        <v/>
      </c>
      <c r="G26" s="506" t="s">
        <v>2807</v>
      </c>
      <c r="H26" s="506" t="str">
        <f t="array" ref="H26">IFERROR(INDEX($B$4:$B$29, MATCH(0, COUNTIF($H$3:H25, $B$4:$B$29&amp;"") + IF($B$4:$B$29="",1,0), 0)), "")</f>
        <v/>
      </c>
      <c r="I26" s="506" t="str">
        <f t="array" ref="I26">IFERROR(IF(INDEX($C$4:$C$29,MATCH(LEFT(H26,255),LEFT($B$4:$B$29,255),0))=0,"",INDEX($C$4:$C$29,MATCH(LEFT(H26,255),LEFT($B$4:$B$29,255),0))),"")</f>
        <v/>
      </c>
      <c r="J26" s="506"/>
      <c r="K26" s="507" t="s">
        <v>2808</v>
      </c>
    </row>
    <row r="27" spans="2:11" s="11" customFormat="1" x14ac:dyDescent="0.2">
      <c r="B27" s="506" t="s">
        <v>2809</v>
      </c>
      <c r="C27" s="509" t="s">
        <v>2810</v>
      </c>
      <c r="D27" s="507"/>
      <c r="E27" s="506" t="s">
        <v>2418</v>
      </c>
      <c r="F27" s="506" t="str">
        <f t="array" ref="F27">IFERROR(INDEX($C$4:$C$29, MATCH(0, COUNTIF($F$3:F26, $C$4:$C$29&amp;"") + IF($C$4:$C$29="",1,0), 0)), "")</f>
        <v/>
      </c>
      <c r="G27" s="506" t="s">
        <v>2811</v>
      </c>
      <c r="H27" s="506" t="str">
        <f t="array" ref="H27">IFERROR(INDEX($B$4:$B$29, MATCH(0, COUNTIF($H$3:H26, $B$4:$B$29&amp;"") + IF($B$4:$B$29="",1,0), 0)), "")</f>
        <v/>
      </c>
      <c r="I27" s="506" t="str">
        <f t="array" ref="I27">IFERROR(IF(INDEX($C$4:$C$29,MATCH(LEFT(H27,255),LEFT($B$4:$B$29,255),0))=0,"",INDEX($C$4:$C$29,MATCH(LEFT(H27,255),LEFT($B$4:$B$29,255),0))),"")</f>
        <v/>
      </c>
      <c r="J27" s="506"/>
      <c r="K27" s="507" t="s">
        <v>2812</v>
      </c>
    </row>
    <row r="28" spans="2:11" s="11" customFormat="1" x14ac:dyDescent="0.2">
      <c r="B28" s="506" t="s">
        <v>2518</v>
      </c>
      <c r="C28" s="509" t="s">
        <v>2519</v>
      </c>
      <c r="D28" s="507" t="s">
        <v>2813</v>
      </c>
      <c r="E28" s="506" t="s">
        <v>2418</v>
      </c>
      <c r="F28" s="506" t="str">
        <f t="array" ref="F28">IFERROR(INDEX($C$4:$C$29, MATCH(0, COUNTIF($F$3:F27, $C$4:$C$29&amp;"") + IF($C$4:$C$29="",1,0), 0)), "")</f>
        <v/>
      </c>
      <c r="G28" s="506" t="s">
        <v>2814</v>
      </c>
      <c r="H28" s="506" t="str">
        <f t="array" ref="H28">IFERROR(INDEX($B$4:$B$29, MATCH(0, COUNTIF($H$3:H27, $B$4:$B$29&amp;"") + IF($B$4:$B$29="",1,0), 0)), "")</f>
        <v/>
      </c>
      <c r="I28" s="506" t="str">
        <f t="array" ref="I28">IFERROR(IF(INDEX($C$4:$C$29,MATCH(LEFT(H28,255),LEFT($B$4:$B$29,255),0))=0,"",INDEX($C$4:$C$29,MATCH(LEFT(H28,255),LEFT($B$4:$B$29,255),0))),"")</f>
        <v/>
      </c>
      <c r="J28" s="506"/>
      <c r="K28" s="507" t="s">
        <v>2815</v>
      </c>
    </row>
    <row r="30" spans="2:11" x14ac:dyDescent="0.2">
      <c r="B30" s="2" t="s">
        <v>121</v>
      </c>
    </row>
    <row r="31" spans="2:11" x14ac:dyDescent="0.2">
      <c r="B31" s="506" t="s">
        <v>117</v>
      </c>
      <c r="C31" s="506" t="s">
        <v>57</v>
      </c>
      <c r="D31" s="506" t="s">
        <v>59</v>
      </c>
      <c r="E31" s="506" t="s">
        <v>119</v>
      </c>
      <c r="F31" s="506" t="s">
        <v>318</v>
      </c>
      <c r="G31" s="506" t="s">
        <v>62</v>
      </c>
      <c r="H31" s="506" t="s">
        <v>316</v>
      </c>
      <c r="I31" s="506" t="s">
        <v>317</v>
      </c>
      <c r="J31" s="506"/>
      <c r="K31" s="506" t="s">
        <v>315</v>
      </c>
    </row>
    <row r="32" spans="2:11" hidden="1" x14ac:dyDescent="0.2">
      <c r="B32" s="506" t="s">
        <v>116</v>
      </c>
      <c r="C32" s="509" t="s">
        <v>67</v>
      </c>
      <c r="D32" s="507" t="s">
        <v>58</v>
      </c>
      <c r="E32" s="506" t="s">
        <v>118</v>
      </c>
      <c r="F32" s="506" t="str">
        <f t="array" ref="F32">IFERROR(INDEX($C$32:$C$57, MATCH(0, COUNTIF($F$31:F31, $C$32:$C$57&amp;"") + IF($C$32:$C$57="",1,0), 0)), "")</f>
        <v>--Select--</v>
      </c>
      <c r="G32" s="506" t="s">
        <v>61</v>
      </c>
      <c r="H32" s="506" t="str">
        <f t="array" ref="H32">IFERROR(INDEX($B$32:$B$57, MATCH(0, COUNTIF($H$31:H31, $B$32:$B$57&amp;"") + IF($B$32:$B$57="",1,0), 0)), "")</f>
        <v>[Impact Outcome Reference (Name)]</v>
      </c>
      <c r="I32" s="506" t="str">
        <f t="array" ref="I32">IFERROR(IF(INDEX($C$32:$C$57,MATCH(LEFT(H32,255),LEFT($B$32:$B$57,255),0))=0,"",INDEX($C$32:$C$57,MATCH(LEFT(H32,255),LEFT($B$32:$B$57,255),0))),"")</f>
        <v>--Select--</v>
      </c>
      <c r="J32" s="506"/>
      <c r="K32" s="507" t="s">
        <v>314</v>
      </c>
    </row>
    <row r="33" spans="2:11" s="11" customFormat="1" x14ac:dyDescent="0.2">
      <c r="B33" s="506" t="s">
        <v>2816</v>
      </c>
      <c r="C33" s="509" t="s">
        <v>2817</v>
      </c>
      <c r="D33" s="507"/>
      <c r="E33" s="506" t="s">
        <v>2418</v>
      </c>
      <c r="F33" s="506" t="str">
        <f t="array" ref="F33">IFERROR(INDEX($C$32:$C$57, MATCH(0, COUNTIF($F$31:F32, $C$32:$C$57&amp;"") + IF($C$32:$C$57="",1,0), 0)), "")</f>
        <v>HSS O-3: Ratio of household out-of-pocket payments for health to total expenditure on health</v>
      </c>
      <c r="G33" s="506" t="s">
        <v>2818</v>
      </c>
      <c r="H33" s="506" t="str">
        <f t="array" ref="H33">IFERROR(INDEX($B$32:$B$57, MATCH(0, COUNTIF($H$31:H32, $B$32:$B$57&amp;"") + IF($B$32:$B$57="",1,0), 0)), "")</f>
        <v>IOR-00001</v>
      </c>
      <c r="I33" s="506" t="str">
        <f t="array" ref="I33">IFERROR(IF(INDEX($C$32:$C$57,MATCH(LEFT(H33,255),LEFT($B$32:$B$57,255),0))=0,"",INDEX($C$32:$C$57,MATCH(LEFT(H33,255),LEFT($B$32:$B$57,255),0))),"")</f>
        <v>HSS O-3: Ratio of household out-of-pocket payments for health to total expenditure on health</v>
      </c>
      <c r="J33" s="506"/>
      <c r="K33" s="507" t="s">
        <v>2819</v>
      </c>
    </row>
    <row r="34" spans="2:11" s="11" customFormat="1" x14ac:dyDescent="0.2">
      <c r="B34" s="506" t="s">
        <v>2816</v>
      </c>
      <c r="C34" s="509" t="s">
        <v>2817</v>
      </c>
      <c r="D34" s="507"/>
      <c r="E34" s="506" t="s">
        <v>2419</v>
      </c>
      <c r="F34" s="506" t="str">
        <f t="array" ref="F34">IFERROR(INDEX($C$32:$C$57, MATCH(0, COUNTIF($F$31:F33, $C$32:$C$57&amp;"") + IF($C$32:$C$57="",1,0), 0)), "")</f>
        <v>HIV O-1(M): Percentage of adults and children with HIV, known to be on treatment 12 months after initiation of antiretroviral therapy</v>
      </c>
      <c r="G34" s="506" t="s">
        <v>2818</v>
      </c>
      <c r="H34" s="506" t="str">
        <f t="array" ref="H34">IFERROR(INDEX($B$32:$B$57, MATCH(0, COUNTIF($H$31:H33, $B$32:$B$57&amp;"") + IF($B$32:$B$57="",1,0), 0)), "")</f>
        <v>IOR-00002</v>
      </c>
      <c r="I34" s="506" t="str">
        <f t="array" ref="I34">IFERROR(IF(INDEX($C$32:$C$57,MATCH(LEFT(H34,255),LEFT($B$32:$B$57,255),0))=0,"",INDEX($C$32:$C$57,MATCH(LEFT(H34,255),LEFT($B$32:$B$57,255),0))),"")</f>
        <v>HIV O-1(M): Percentage of adults and children with HIV, known to be on treatment 12 months after initiation of antiretroviral therapy</v>
      </c>
      <c r="J34" s="506"/>
      <c r="K34" s="507" t="s">
        <v>2820</v>
      </c>
    </row>
    <row r="35" spans="2:11" s="11" customFormat="1" x14ac:dyDescent="0.2">
      <c r="B35" s="506" t="s">
        <v>2528</v>
      </c>
      <c r="C35" s="509" t="s">
        <v>2529</v>
      </c>
      <c r="D35" s="507" t="s">
        <v>2821</v>
      </c>
      <c r="E35" s="506" t="s">
        <v>2418</v>
      </c>
      <c r="F35" s="506" t="str">
        <f t="array" ref="F35">IFERROR(INDEX($C$32:$C$57, MATCH(0, COUNTIF($F$31:F34, $C$32:$C$57&amp;"") + IF($C$32:$C$57="",1,0), 0)), "")</f>
        <v>HIV O-4a(M): Percentage of men reporting the use of a condom the last time they had anal sex with a male partner</v>
      </c>
      <c r="G35" s="506" t="s">
        <v>2822</v>
      </c>
      <c r="H35" s="506" t="str">
        <f t="array" ref="H35">IFERROR(INDEX($B$32:$B$57, MATCH(0, COUNTIF($H$31:H34, $B$32:$B$57&amp;"") + IF($B$32:$B$57="",1,0), 0)), "")</f>
        <v>IOR-00005</v>
      </c>
      <c r="I35" s="506" t="str">
        <f t="array" ref="I35">IFERROR(IF(INDEX($C$32:$C$57,MATCH(LEFT(H35,255),LEFT($B$32:$B$57,255),0))=0,"",INDEX($C$32:$C$57,MATCH(LEFT(H35,255),LEFT($B$32:$B$57,255),0))),"")</f>
        <v>HIV O-4a(M): Percentage of men reporting the use of a condom the last time they had anal sex with a male partner</v>
      </c>
      <c r="J35" s="506"/>
      <c r="K35" s="507" t="s">
        <v>2823</v>
      </c>
    </row>
    <row r="36" spans="2:11" s="11" customFormat="1" x14ac:dyDescent="0.2">
      <c r="B36" s="506" t="s">
        <v>2541</v>
      </c>
      <c r="C36" s="509" t="s">
        <v>2542</v>
      </c>
      <c r="D36" s="507" t="s">
        <v>2422</v>
      </c>
      <c r="E36" s="506" t="s">
        <v>2418</v>
      </c>
      <c r="F36" s="506" t="str">
        <f t="array" ref="F36">IFERROR(INDEX($C$32:$C$57, MATCH(0, COUNTIF($F$31:F35, $C$32:$C$57&amp;"") + IF($C$32:$C$57="",1,0), 0)), "")</f>
        <v>HIV O-5(M): Percentage of sex workers reporting the use of a condom with their most recent client</v>
      </c>
      <c r="G36" s="506" t="s">
        <v>2824</v>
      </c>
      <c r="H36" s="506" t="str">
        <f t="array" ref="H36">IFERROR(INDEX($B$32:$B$57, MATCH(0, COUNTIF($H$31:H35, $B$32:$B$57&amp;"") + IF($B$32:$B$57="",1,0), 0)), "")</f>
        <v>IOR-00007</v>
      </c>
      <c r="I36" s="506" t="str">
        <f t="array" ref="I36">IFERROR(IF(INDEX($C$32:$C$57,MATCH(LEFT(H36,255),LEFT($B$32:$B$57,255),0))=0,"",INDEX($C$32:$C$57,MATCH(LEFT(H36,255),LEFT($B$32:$B$57,255),0))),"")</f>
        <v>HIV O-5(M): Percentage of sex workers reporting the use of a condom with their most recent client</v>
      </c>
      <c r="J36" s="506"/>
      <c r="K36" s="507" t="s">
        <v>2825</v>
      </c>
    </row>
    <row r="37" spans="2:11" s="11" customFormat="1" x14ac:dyDescent="0.2">
      <c r="B37" s="506" t="s">
        <v>2545</v>
      </c>
      <c r="C37" s="509" t="s">
        <v>2546</v>
      </c>
      <c r="D37" s="507" t="s">
        <v>2826</v>
      </c>
      <c r="E37" s="506" t="s">
        <v>2418</v>
      </c>
      <c r="F37" s="506" t="str">
        <f t="array" ref="F37">IFERROR(INDEX($C$32:$C$57, MATCH(0, COUNTIF($F$31:F36, $C$32:$C$57&amp;"") + IF($C$32:$C$57="",1,0), 0)), "")</f>
        <v>HIV O-6(M): Percentage of people who inject drugs reporting the use of sterile injecting equipment the last time they injected</v>
      </c>
      <c r="G37" s="506" t="s">
        <v>2827</v>
      </c>
      <c r="H37" s="506" t="str">
        <f t="array" ref="H37">IFERROR(INDEX($B$32:$B$57, MATCH(0, COUNTIF($H$31:H36, $B$32:$B$57&amp;"") + IF($B$32:$B$57="",1,0), 0)), "")</f>
        <v>IOR-00008</v>
      </c>
      <c r="I37" s="506" t="str">
        <f t="array" ref="I37">IFERROR(IF(INDEX($C$32:$C$57,MATCH(LEFT(H37,255),LEFT($B$32:$B$57,255),0))=0,"",INDEX($C$32:$C$57,MATCH(LEFT(H37,255),LEFT($B$32:$B$57,255),0))),"")</f>
        <v>HIV O-6(M): Percentage of people who inject drugs reporting the use of sterile injecting equipment the last time they injected</v>
      </c>
      <c r="J37" s="506"/>
      <c r="K37" s="507" t="s">
        <v>2828</v>
      </c>
    </row>
    <row r="38" spans="2:11" s="11" customFormat="1" x14ac:dyDescent="0.2">
      <c r="B38" s="506" t="s">
        <v>2551</v>
      </c>
      <c r="C38" s="509" t="s">
        <v>2552</v>
      </c>
      <c r="D38" s="507" t="s">
        <v>2826</v>
      </c>
      <c r="E38" s="506" t="s">
        <v>2418</v>
      </c>
      <c r="F38" s="506" t="str">
        <f t="array" ref="F38">IFERROR(INDEX($C$32:$C$57, MATCH(0, COUNTIF($F$31:F37, $C$32:$C$57&amp;"") + IF($C$32:$C$57="",1,0), 0)), "")</f>
        <v>HIV O-7: Percentage of other vulnerable populations who report the use of a condom at last sexual intercourse</v>
      </c>
      <c r="G38" s="506" t="s">
        <v>2829</v>
      </c>
      <c r="H38" s="506" t="str">
        <f t="array" ref="H38">IFERROR(INDEX($B$32:$B$57, MATCH(0, COUNTIF($H$31:H37, $B$32:$B$57&amp;"") + IF($B$32:$B$57="",1,0), 0)), "")</f>
        <v>IOR-00009</v>
      </c>
      <c r="I38" s="506" t="str">
        <f t="array" ref="I38">IFERROR(IF(INDEX($C$32:$C$57,MATCH(LEFT(H38,255),LEFT($B$32:$B$57,255),0))=0,"",INDEX($C$32:$C$57,MATCH(LEFT(H38,255),LEFT($B$32:$B$57,255),0))),"")</f>
        <v>HIV O-7: Percentage of other vulnerable populations who report the use of a condom at last sexual intercourse</v>
      </c>
      <c r="J38" s="506"/>
      <c r="K38" s="507" t="s">
        <v>2830</v>
      </c>
    </row>
    <row r="39" spans="2:11" s="11" customFormat="1" x14ac:dyDescent="0.2">
      <c r="B39" s="506" t="s">
        <v>2831</v>
      </c>
      <c r="C39" s="509" t="s">
        <v>2832</v>
      </c>
      <c r="D39" s="507"/>
      <c r="E39" s="506" t="s">
        <v>2418</v>
      </c>
      <c r="F39" s="506" t="str">
        <f t="array" ref="F39">IFERROR(INDEX($C$32:$C$57, MATCH(0, COUNTIF($F$31:F38, $C$32:$C$57&amp;"") + IF($C$32:$C$57="",1,0), 0)), "")</f>
        <v>TB O-2a: Treatment success rate of all forms of TB- bacteriologically confirmed plus clinically diagnosed, new and relapse cases</v>
      </c>
      <c r="G39" s="506" t="s">
        <v>2833</v>
      </c>
      <c r="H39" s="506" t="str">
        <f t="array" ref="H39">IFERROR(INDEX($B$32:$B$57, MATCH(0, COUNTIF($H$31:H38, $B$32:$B$57&amp;"") + IF($B$32:$B$57="",1,0), 0)), "")</f>
        <v>IOR-00010</v>
      </c>
      <c r="I39" s="506" t="str">
        <f t="array" ref="I39">IFERROR(IF(INDEX($C$32:$C$57,MATCH(LEFT(H39,255),LEFT($B$32:$B$57,255),0))=0,"",INDEX($C$32:$C$57,MATCH(LEFT(H39,255),LEFT($B$32:$B$57,255),0))),"")</f>
        <v>TB O-2a: Treatment success rate of all forms of TB- bacteriologically confirmed plus clinically diagnosed, new and relapse cases</v>
      </c>
      <c r="J39" s="506"/>
      <c r="K39" s="507" t="s">
        <v>2834</v>
      </c>
    </row>
    <row r="40" spans="2:11" s="11" customFormat="1" x14ac:dyDescent="0.2">
      <c r="B40" s="506" t="s">
        <v>2835</v>
      </c>
      <c r="C40" s="509" t="s">
        <v>2836</v>
      </c>
      <c r="D40" s="507"/>
      <c r="E40" s="506" t="s">
        <v>2419</v>
      </c>
      <c r="F40" s="506" t="str">
        <f t="array" ref="F40">IFERROR(INDEX($C$32:$C$57, MATCH(0, COUNTIF($F$31:F39, $C$32:$C$57&amp;"") + IF($C$32:$C$57="",1,0), 0)), "")</f>
        <v>TB O-4(M): Treatment success rate of RR TB and/or MDR-TB: Percentage of cases with RR and/or MDR-TB successfully treated</v>
      </c>
      <c r="G40" s="506" t="s">
        <v>2837</v>
      </c>
      <c r="H40" s="506" t="str">
        <f t="array" ref="H40">IFERROR(INDEX($B$32:$B$57, MATCH(0, COUNTIF($H$31:H39, $B$32:$B$57&amp;"") + IF($B$32:$B$57="",1,0), 0)), "")</f>
        <v>IOR-00013</v>
      </c>
      <c r="I40" s="506" t="str">
        <f t="array" ref="I40">IFERROR(IF(INDEX($C$32:$C$57,MATCH(LEFT(H40,255),LEFT($B$32:$B$57,255),0))=0,"",INDEX($C$32:$C$57,MATCH(LEFT(H40,255),LEFT($B$32:$B$57,255),0))),"")</f>
        <v>TB O-4(M): Treatment success rate of RR TB and/or MDR-TB: Percentage of cases with RR and/or MDR-TB successfully treated</v>
      </c>
      <c r="J40" s="506"/>
      <c r="K40" s="507" t="s">
        <v>2838</v>
      </c>
    </row>
    <row r="41" spans="2:11" s="11" customFormat="1" x14ac:dyDescent="0.2">
      <c r="B41" s="506" t="s">
        <v>2557</v>
      </c>
      <c r="C41" s="509" t="s">
        <v>2558</v>
      </c>
      <c r="D41" s="507" t="s">
        <v>2559</v>
      </c>
      <c r="E41" s="506" t="s">
        <v>2419</v>
      </c>
      <c r="F41" s="506" t="str">
        <f t="array" ref="F41">IFERROR(INDEX($C$32:$C$57, MATCH(0, COUNTIF($F$31:F40, $C$32:$C$57&amp;"") + IF($C$32:$C$57="",1,0), 0)), "")</f>
        <v>HSS O-1: Percentage of women attending antenatal care</v>
      </c>
      <c r="G41" s="506" t="s">
        <v>2839</v>
      </c>
      <c r="H41" s="506" t="str">
        <f t="array" ref="H41">IFERROR(INDEX($B$32:$B$57, MATCH(0, COUNTIF($H$31:H40, $B$32:$B$57&amp;"") + IF($B$32:$B$57="",1,0), 0)), "")</f>
        <v>IOR-00022</v>
      </c>
      <c r="I41" s="506" t="str">
        <f t="array" ref="I41">IFERROR(IF(INDEX($C$32:$C$57,MATCH(LEFT(H41,255),LEFT($B$32:$B$57,255),0))=0,"",INDEX($C$32:$C$57,MATCH(LEFT(H41,255),LEFT($B$32:$B$57,255),0))),"")</f>
        <v>HSS O-1: Percentage of women attending antenatal care</v>
      </c>
      <c r="J41" s="506"/>
      <c r="K41" s="507" t="s">
        <v>2840</v>
      </c>
    </row>
    <row r="42" spans="2:11" s="11" customFormat="1" x14ac:dyDescent="0.2">
      <c r="B42" s="506" t="s">
        <v>2841</v>
      </c>
      <c r="C42" s="509" t="s">
        <v>2842</v>
      </c>
      <c r="D42" s="507"/>
      <c r="E42" s="506" t="s">
        <v>2418</v>
      </c>
      <c r="F42" s="506" t="str">
        <f t="array" ref="F42">IFERROR(INDEX($C$32:$C$57, MATCH(0, COUNTIF($F$31:F41, $C$32:$C$57&amp;"") + IF($C$32:$C$57="",1,0), 0)), "")</f>
        <v>HSS O-2: Percentage of births attended by skilled health professional</v>
      </c>
      <c r="G42" s="506" t="s">
        <v>2843</v>
      </c>
      <c r="H42" s="506" t="str">
        <f t="array" ref="H42">IFERROR(INDEX($B$32:$B$57, MATCH(0, COUNTIF($H$31:H41, $B$32:$B$57&amp;"") + IF($B$32:$B$57="",1,0), 0)), "")</f>
        <v>IOR-00023</v>
      </c>
      <c r="I42" s="506" t="str">
        <f t="array" ref="I42">IFERROR(IF(INDEX($C$32:$C$57,MATCH(LEFT(H42,255),LEFT($B$32:$B$57,255),0))=0,"",INDEX($C$32:$C$57,MATCH(LEFT(H42,255),LEFT($B$32:$B$57,255),0))),"")</f>
        <v>HSS O-2: Percentage of births attended by skilled health professional</v>
      </c>
      <c r="J42" s="506"/>
      <c r="K42" s="507" t="s">
        <v>2844</v>
      </c>
    </row>
    <row r="43" spans="2:11" s="11" customFormat="1" x14ac:dyDescent="0.2">
      <c r="B43" s="506" t="s">
        <v>2841</v>
      </c>
      <c r="C43" s="509" t="s">
        <v>2842</v>
      </c>
      <c r="D43" s="507"/>
      <c r="E43" s="506" t="s">
        <v>2419</v>
      </c>
      <c r="F43" s="506" t="str">
        <f t="array" ref="F43">IFERROR(INDEX($C$32:$C$57, MATCH(0, COUNTIF($F$31:F42, $C$32:$C$57&amp;"") + IF($C$32:$C$57="",1,0), 0)), "")</f>
        <v>TB O-1a: Case notification rate of all forms of TB per 100,000 population - bacteriologically confirmed plus clinically diagnosed, new and relapse cases</v>
      </c>
      <c r="G43" s="506" t="s">
        <v>2843</v>
      </c>
      <c r="H43" s="506" t="str">
        <f t="array" ref="H43">IFERROR(INDEX($B$32:$B$57, MATCH(0, COUNTIF($H$31:H42, $B$32:$B$57&amp;"") + IF($B$32:$B$57="",1,0), 0)), "")</f>
        <v>IOR-00024</v>
      </c>
      <c r="I43" s="506" t="str">
        <f t="array" ref="I43">IFERROR(IF(INDEX($C$32:$C$57,MATCH(LEFT(H43,255),LEFT($B$32:$B$57,255),0))=0,"",INDEX($C$32:$C$57,MATCH(LEFT(H43,255),LEFT($B$32:$B$57,255),0))),"")</f>
        <v>TB O-1a: Case notification rate of all forms of TB per 100,000 population - bacteriologically confirmed plus clinically diagnosed, new and relapse cases</v>
      </c>
      <c r="J43" s="506"/>
      <c r="K43" s="507" t="s">
        <v>2845</v>
      </c>
    </row>
    <row r="44" spans="2:11" s="11" customFormat="1" x14ac:dyDescent="0.2">
      <c r="B44" s="506" t="s">
        <v>2846</v>
      </c>
      <c r="C44" s="509" t="s">
        <v>2847</v>
      </c>
      <c r="D44" s="507"/>
      <c r="E44" s="506" t="s">
        <v>2418</v>
      </c>
      <c r="F44" s="506" t="str">
        <f t="array" ref="F44">IFERROR(INDEX($C$32:$C$57, MATCH(0, COUNTIF($F$31:F43, $C$32:$C$57&amp;"") + IF($C$32:$C$57="",1,0), 0)), "")</f>
        <v>HIV O-10: Percentage of women and men with non-regular partner in the past 12 months who report the use of a condom during their last intercourse</v>
      </c>
      <c r="G44" s="506" t="s">
        <v>2848</v>
      </c>
      <c r="H44" s="506" t="str">
        <f t="array" ref="H44">IFERROR(INDEX($B$32:$B$57, MATCH(0, COUNTIF($H$31:H43, $B$32:$B$57&amp;"") + IF($B$32:$B$57="",1,0), 0)), "")</f>
        <v>IOR-00065</v>
      </c>
      <c r="I44" s="506" t="str">
        <f t="array" ref="I44">IFERROR(IF(INDEX($C$32:$C$57,MATCH(LEFT(H44,255),LEFT($B$32:$B$57,255),0))=0,"",INDEX($C$32:$C$57,MATCH(LEFT(H44,255),LEFT($B$32:$B$57,255),0))),"")</f>
        <v>HIV O-10: Percentage of women and men with non-regular partner in the past 12 months who report the use of a condom during their last intercourse</v>
      </c>
      <c r="J44" s="506"/>
      <c r="K44" s="507" t="s">
        <v>2849</v>
      </c>
    </row>
    <row r="45" spans="2:11" s="11" customFormat="1" x14ac:dyDescent="0.2">
      <c r="B45" s="506" t="s">
        <v>2846</v>
      </c>
      <c r="C45" s="509" t="s">
        <v>2847</v>
      </c>
      <c r="D45" s="507"/>
      <c r="E45" s="506" t="s">
        <v>2419</v>
      </c>
      <c r="F45" s="506" t="str">
        <f t="array" ref="F45">IFERROR(INDEX($C$32:$C$57, MATCH(0, COUNTIF($F$31:F44, $C$32:$C$57&amp;"") + IF($C$32:$C$57="",1,0), 0)), "")</f>
        <v>HIV O-4.1b(M): Percentage of transgender people reporting the use of a condom the last time they had sex with a partner</v>
      </c>
      <c r="G45" s="506" t="s">
        <v>2848</v>
      </c>
      <c r="H45" s="506" t="str">
        <f t="array" ref="H45">IFERROR(INDEX($B$32:$B$57, MATCH(0, COUNTIF($H$31:H44, $B$32:$B$57&amp;"") + IF($B$32:$B$57="",1,0), 0)), "")</f>
        <v>IOR-00066</v>
      </c>
      <c r="I45" s="506" t="str">
        <f t="array" ref="I45">IFERROR(IF(INDEX($C$32:$C$57,MATCH(LEFT(H45,255),LEFT($B$32:$B$57,255),0))=0,"",INDEX($C$32:$C$57,MATCH(LEFT(H45,255),LEFT($B$32:$B$57,255),0))),"")</f>
        <v>HIV O-4.1b(M): Percentage of transgender people reporting the use of a condom the last time they had sex with a partner</v>
      </c>
      <c r="J45" s="506"/>
      <c r="K45" s="507" t="s">
        <v>2850</v>
      </c>
    </row>
    <row r="46" spans="2:11" s="11" customFormat="1" x14ac:dyDescent="0.2">
      <c r="B46" s="506" t="s">
        <v>2851</v>
      </c>
      <c r="C46" s="509" t="s">
        <v>2852</v>
      </c>
      <c r="D46" s="507"/>
      <c r="E46" s="506" t="s">
        <v>2419</v>
      </c>
      <c r="F46" s="506" t="str">
        <f t="array" ref="F46">IFERROR(INDEX($C$32:$C$57, MATCH(0, COUNTIF($F$31:F45, $C$32:$C$57&amp;"") + IF($C$32:$C$57="",1,0), 0)), "")</f>
        <v>HIV O-9: Percentage of people who inject drugs reporting condom use at the last sexual intercourse</v>
      </c>
      <c r="G46" s="506" t="s">
        <v>2853</v>
      </c>
      <c r="H46" s="506" t="str">
        <f t="array" ref="H46">IFERROR(INDEX($B$32:$B$57, MATCH(0, COUNTIF($H$31:H45, $B$32:$B$57&amp;"") + IF($B$32:$B$57="",1,0), 0)), "")</f>
        <v>IOR-00067</v>
      </c>
      <c r="I46" s="506" t="str">
        <f t="array" ref="I46">IFERROR(IF(INDEX($C$32:$C$57,MATCH(LEFT(H46,255),LEFT($B$32:$B$57,255),0))=0,"",INDEX($C$32:$C$57,MATCH(LEFT(H46,255),LEFT($B$32:$B$57,255),0))),"")</f>
        <v>HIV O-9: Percentage of people who inject drugs reporting condom use at the last sexual intercourse</v>
      </c>
      <c r="J46" s="506"/>
      <c r="K46" s="507" t="s">
        <v>2854</v>
      </c>
    </row>
    <row r="47" spans="2:11" s="11" customFormat="1" x14ac:dyDescent="0.2">
      <c r="B47" s="506" t="s">
        <v>2855</v>
      </c>
      <c r="C47" s="509" t="s">
        <v>2856</v>
      </c>
      <c r="D47" s="507"/>
      <c r="E47" s="506" t="s">
        <v>2418</v>
      </c>
      <c r="F47" s="506" t="str">
        <f t="array" ref="F47">IFERROR(INDEX($C$32:$C$57, MATCH(0, COUNTIF($F$31:F46, $C$32:$C$57&amp;"") + IF($C$32:$C$57="",1,0), 0)), "")</f>
        <v>HIV O-11: Percentage of (estimated) people living with HIV who have been tested HIV-positive</v>
      </c>
      <c r="G47" s="506" t="s">
        <v>2857</v>
      </c>
      <c r="H47" s="506" t="str">
        <f t="array" ref="H47">IFERROR(INDEX($B$32:$B$57, MATCH(0, COUNTIF($H$31:H46, $B$32:$B$57&amp;"") + IF($B$32:$B$57="",1,0), 0)), "")</f>
        <v>IOR-00068</v>
      </c>
      <c r="I47" s="506" t="str">
        <f t="array" ref="I47">IFERROR(IF(INDEX($C$32:$C$57,MATCH(LEFT(H47,255),LEFT($B$32:$B$57,255),0))=0,"",INDEX($C$32:$C$57,MATCH(LEFT(H47,255),LEFT($B$32:$B$57,255),0))),"")</f>
        <v>HIV O-11: Percentage of (estimated) people living with HIV who have been tested HIV-positive</v>
      </c>
      <c r="J47" s="506"/>
      <c r="K47" s="507" t="s">
        <v>2858</v>
      </c>
    </row>
    <row r="48" spans="2:11" s="11" customFormat="1" x14ac:dyDescent="0.2">
      <c r="B48" s="506" t="s">
        <v>2570</v>
      </c>
      <c r="C48" s="509" t="s">
        <v>2571</v>
      </c>
      <c r="D48" s="507" t="s">
        <v>2422</v>
      </c>
      <c r="E48" s="506" t="s">
        <v>2418</v>
      </c>
      <c r="F48" s="506" t="str">
        <f t="array" ref="F48">IFERROR(INDEX($C$32:$C$57, MATCH(0, COUNTIF($F$31:F47, $C$32:$C$57&amp;"") + IF($C$32:$C$57="",1,0), 0)), "")</f>
        <v>HIV O-12: Percentage of people living with HIV and on ART who are virologically suppressed (among all those currently on treatment who received a VL measurement regardless of when they started ART)</v>
      </c>
      <c r="G48" s="506" t="s">
        <v>2859</v>
      </c>
      <c r="H48" s="506" t="str">
        <f t="array" ref="H48">IFERROR(INDEX($B$32:$B$57, MATCH(0, COUNTIF($H$31:H47, $B$32:$B$57&amp;"") + IF($B$32:$B$57="",1,0), 0)), "")</f>
        <v>IOR-00069</v>
      </c>
      <c r="I48" s="506" t="str">
        <f t="array" ref="I48">IFERROR(IF(INDEX($C$32:$C$57,MATCH(LEFT(H48,255),LEFT($B$32:$B$57,255),0))=0,"",INDEX($C$32:$C$57,MATCH(LEFT(H48,255),LEFT($B$32:$B$57,255),0))),"")</f>
        <v>HIV O-12: Percentage of people living with HIV and on ART who are virologically suppressed (among all those currently on treatment who received a VL measurement regardless of when they started ART)</v>
      </c>
      <c r="J48" s="506"/>
      <c r="K48" s="507" t="s">
        <v>2860</v>
      </c>
    </row>
    <row r="49" spans="1:11" s="11" customFormat="1" x14ac:dyDescent="0.2">
      <c r="B49" s="506" t="s">
        <v>2574</v>
      </c>
      <c r="C49" s="509" t="s">
        <v>2575</v>
      </c>
      <c r="D49" s="507" t="s">
        <v>2826</v>
      </c>
      <c r="E49" s="506" t="s">
        <v>2418</v>
      </c>
      <c r="F49" s="506" t="str">
        <f t="array" ref="F49">IFERROR(INDEX($C$32:$C$57, MATCH(0, COUNTIF($F$31:F48, $C$32:$C$57&amp;"") + IF($C$32:$C$57="",1,0), 0)), "")</f>
        <v>HIV O-13: Proportion of ever-married or partnered women aged 15-49 who experienced physical or sexual violence from a male intimate partner in the past 12 months</v>
      </c>
      <c r="G49" s="506" t="s">
        <v>2861</v>
      </c>
      <c r="H49" s="506" t="str">
        <f t="array" ref="H49">IFERROR(INDEX($B$32:$B$57, MATCH(0, COUNTIF($H$31:H48, $B$32:$B$57&amp;"") + IF($B$32:$B$57="",1,0), 0)), "")</f>
        <v>IOR-00070</v>
      </c>
      <c r="I49" s="506" t="str">
        <f t="array" ref="I49">IFERROR(IF(INDEX($C$32:$C$57,MATCH(LEFT(H49,255),LEFT($B$32:$B$57,255),0))=0,"",INDEX($C$32:$C$57,MATCH(LEFT(H49,255),LEFT($B$32:$B$57,255),0))),"")</f>
        <v>HIV O-13: Proportion of ever-married or partnered women aged 15-49 who experienced physical or sexual violence from a male intimate partner in the past 12 months</v>
      </c>
      <c r="J49" s="506"/>
      <c r="K49" s="507" t="s">
        <v>2862</v>
      </c>
    </row>
    <row r="50" spans="1:11" s="11" customFormat="1" x14ac:dyDescent="0.2">
      <c r="B50" s="506" t="s">
        <v>2580</v>
      </c>
      <c r="C50" s="509" t="s">
        <v>2581</v>
      </c>
      <c r="D50" s="507" t="s">
        <v>2451</v>
      </c>
      <c r="E50" s="506" t="s">
        <v>2418</v>
      </c>
      <c r="F50" s="506" t="str">
        <f t="array" ref="F50">IFERROR(INDEX($C$32:$C$57, MATCH(0, COUNTIF($F$31:F49, $C$32:$C$57&amp;"") + IF($C$32:$C$57="",1,0), 0)), "")</f>
        <v>HIV O-14: Percentage of women and men aged 15–49 who report discriminatory attitudes towards people living with HIV</v>
      </c>
      <c r="G50" s="506" t="s">
        <v>2863</v>
      </c>
      <c r="H50" s="506" t="str">
        <f t="array" ref="H50">IFERROR(INDEX($B$32:$B$57, MATCH(0, COUNTIF($H$31:H49, $B$32:$B$57&amp;"") + IF($B$32:$B$57="",1,0), 0)), "")</f>
        <v>IOR-00071</v>
      </c>
      <c r="I50" s="506" t="str">
        <f t="array" ref="I50">IFERROR(IF(INDEX($C$32:$C$57,MATCH(LEFT(H50,255),LEFT($B$32:$B$57,255),0))=0,"",INDEX($C$32:$C$57,MATCH(LEFT(H50,255),LEFT($B$32:$B$57,255),0))),"")</f>
        <v>HIV O-14: Percentage of women and men aged 15–49 who report discriminatory attitudes towards people living with HIV</v>
      </c>
      <c r="J50" s="506"/>
      <c r="K50" s="507" t="s">
        <v>2864</v>
      </c>
    </row>
    <row r="51" spans="1:11" s="11" customFormat="1" x14ac:dyDescent="0.2">
      <c r="B51" s="506" t="s">
        <v>2865</v>
      </c>
      <c r="C51" s="509" t="s">
        <v>2866</v>
      </c>
      <c r="D51" s="507"/>
      <c r="E51" s="506" t="s">
        <v>2418</v>
      </c>
      <c r="F51" s="506" t="str">
        <f t="array" ref="F51">IFERROR(INDEX($C$32:$C$57, MATCH(0, COUNTIF($F$31:F50, $C$32:$C$57&amp;"") + IF($C$32:$C$57="",1,0), 0)), "")</f>
        <v>HIV O-15: Percent of people living with HIV who experienced recent discrimination at health care facilities</v>
      </c>
      <c r="G51" s="506" t="s">
        <v>2867</v>
      </c>
      <c r="H51" s="506" t="str">
        <f t="array" ref="H51">IFERROR(INDEX($B$32:$B$57, MATCH(0, COUNTIF($H$31:H50, $B$32:$B$57&amp;"") + IF($B$32:$B$57="",1,0), 0)), "")</f>
        <v>IOR-00072</v>
      </c>
      <c r="I51" s="506" t="str">
        <f t="array" ref="I51">IFERROR(IF(INDEX($C$32:$C$57,MATCH(LEFT(H51,255),LEFT($B$32:$B$57,255),0))=0,"",INDEX($C$32:$C$57,MATCH(LEFT(H51,255),LEFT($B$32:$B$57,255),0))),"")</f>
        <v>HIV O-15: Percent of people living with HIV who experienced recent discrimination at health care facilities</v>
      </c>
      <c r="J51" s="506"/>
      <c r="K51" s="507" t="s">
        <v>2868</v>
      </c>
    </row>
    <row r="52" spans="1:11" s="11" customFormat="1" x14ac:dyDescent="0.2">
      <c r="B52" s="506" t="s">
        <v>2869</v>
      </c>
      <c r="C52" s="509" t="s">
        <v>2870</v>
      </c>
      <c r="D52" s="507"/>
      <c r="E52" s="506" t="s">
        <v>2418</v>
      </c>
      <c r="F52" s="506" t="str">
        <f t="array" ref="F52">IFERROR(INDEX($C$32:$C$57, MATCH(0, COUNTIF($F$31:F51, $C$32:$C$57&amp;"") + IF($C$32:$C$57="",1,0), 0)), "")</f>
        <v>TB O-6: Notification of RR-TB and/or MDR-TB cases – Percentage of notified cases of bacteriologically confirmed, drug resistant RR-TB and/or MDR-TB as a proportion of all estimated RR-TB and/or MDR-TB cases</v>
      </c>
      <c r="G52" s="506" t="s">
        <v>2871</v>
      </c>
      <c r="H52" s="506" t="str">
        <f t="array" ref="H52">IFERROR(INDEX($B$32:$B$57, MATCH(0, COUNTIF($H$31:H51, $B$32:$B$57&amp;"") + IF($B$32:$B$57="",1,0), 0)), "")</f>
        <v>IOR-00077</v>
      </c>
      <c r="I52" s="506" t="str">
        <f t="array" ref="I52">IFERROR(IF(INDEX($C$32:$C$57,MATCH(LEFT(H52,255),LEFT($B$32:$B$57,255),0))=0,"",INDEX($C$32:$C$57,MATCH(LEFT(H52,255),LEFT($B$32:$B$57,255),0))),"")</f>
        <v>TB O-6: Notification of RR-TB and/or MDR-TB cases – Percentage of notified cases of bacteriologically confirmed, drug resistant RR-TB and/or MDR-TB as a proportion of all estimated RR-TB and/or MDR-TB cases</v>
      </c>
      <c r="J52" s="506"/>
      <c r="K52" s="507" t="s">
        <v>2872</v>
      </c>
    </row>
    <row r="53" spans="1:11" s="11" customFormat="1" x14ac:dyDescent="0.2">
      <c r="B53" s="506" t="s">
        <v>2873</v>
      </c>
      <c r="C53" s="509" t="s">
        <v>2874</v>
      </c>
      <c r="D53" s="507"/>
      <c r="E53" s="506" t="s">
        <v>2418</v>
      </c>
      <c r="F53" s="506" t="str">
        <f t="array" ref="F53">IFERROR(INDEX($C$32:$C$57, MATCH(0, COUNTIF($F$31:F52, $C$32:$C$57&amp;"") + IF($C$32:$C$57="",1,0), 0)), "")</f>
        <v>TB O-5(M): TB treatment coverage: Percentage of new and relapse cases that were notified and treated among the estimated number of incident TB cases in the same year (all form of TB - bacteriologically confirmed plus clinically diagnosed)</v>
      </c>
      <c r="G53" s="506" t="s">
        <v>2875</v>
      </c>
      <c r="H53" s="506" t="str">
        <f t="array" ref="H53">IFERROR(INDEX($B$32:$B$57, MATCH(0, COUNTIF($H$31:H52, $B$32:$B$57&amp;"") + IF($B$32:$B$57="",1,0), 0)), "")</f>
        <v>IOR-00078</v>
      </c>
      <c r="I53" s="506" t="str">
        <f t="array" ref="I53">IFERROR(IF(INDEX($C$32:$C$57,MATCH(LEFT(H53,255),LEFT($B$32:$B$57,255),0))=0,"",INDEX($C$32:$C$57,MATCH(LEFT(H53,255),LEFT($B$32:$B$57,255),0))),"")</f>
        <v>TB O-5(M): TB treatment coverage: Percentage of new and relapse cases that were notified and treated among the estimated number of incident TB cases in the same year (all form of TB - bacteriologically confirmed plus clinically diagnosed)</v>
      </c>
      <c r="J53" s="506"/>
      <c r="K53" s="507" t="s">
        <v>2876</v>
      </c>
    </row>
    <row r="54" spans="1:11" s="11" customFormat="1" x14ac:dyDescent="0.2">
      <c r="B54" s="506" t="s">
        <v>2877</v>
      </c>
      <c r="C54" s="509" t="s">
        <v>2878</v>
      </c>
      <c r="D54" s="507"/>
      <c r="E54" s="506" t="s">
        <v>2418</v>
      </c>
      <c r="F54" s="506" t="str">
        <f t="array" ref="F54">IFERROR(INDEX($C$32:$C$57, MATCH(0, COUNTIF($F$31:F53, $C$32:$C$57&amp;"") + IF($C$32:$C$57="",1,0), 0)), "")</f>
        <v/>
      </c>
      <c r="G54" s="506" t="s">
        <v>2879</v>
      </c>
      <c r="H54" s="506" t="str">
        <f t="array" ref="H54">IFERROR(INDEX($B$32:$B$57, MATCH(0, COUNTIF($H$31:H53, $B$32:$B$57&amp;"") + IF($B$32:$B$57="",1,0), 0)), "")</f>
        <v/>
      </c>
      <c r="I54" s="506" t="str">
        <f t="array" ref="I54">IFERROR(IF(INDEX($C$32:$C$57,MATCH(LEFT(H54,255),LEFT($B$32:$B$57,255),0))=0,"",INDEX($C$32:$C$57,MATCH(LEFT(H54,255),LEFT($B$32:$B$57,255),0))),"")</f>
        <v/>
      </c>
      <c r="J54" s="506"/>
      <c r="K54" s="507" t="s">
        <v>2880</v>
      </c>
    </row>
    <row r="55" spans="1:11" s="11" customFormat="1" x14ac:dyDescent="0.2">
      <c r="B55" s="506" t="s">
        <v>2881</v>
      </c>
      <c r="C55" s="509" t="s">
        <v>2882</v>
      </c>
      <c r="D55" s="507"/>
      <c r="E55" s="506" t="s">
        <v>2419</v>
      </c>
      <c r="F55" s="506" t="str">
        <f t="array" ref="F55">IFERROR(INDEX($C$32:$C$57, MATCH(0, COUNTIF($F$31:F54, $C$32:$C$57&amp;"") + IF($C$32:$C$57="",1,0), 0)), "")</f>
        <v/>
      </c>
      <c r="G55" s="506" t="s">
        <v>2883</v>
      </c>
      <c r="H55" s="506" t="str">
        <f t="array" ref="H55">IFERROR(INDEX($B$32:$B$57, MATCH(0, COUNTIF($H$31:H54, $B$32:$B$57&amp;"") + IF($B$32:$B$57="",1,0), 0)), "")</f>
        <v/>
      </c>
      <c r="I55" s="506" t="str">
        <f t="array" ref="I55">IFERROR(IF(INDEX($C$32:$C$57,MATCH(LEFT(H55,255),LEFT($B$32:$B$57,255),0))=0,"",INDEX($C$32:$C$57,MATCH(LEFT(H55,255),LEFT($B$32:$B$57,255),0))),"")</f>
        <v/>
      </c>
      <c r="J55" s="506"/>
      <c r="K55" s="507" t="s">
        <v>2884</v>
      </c>
    </row>
    <row r="56" spans="1:11" s="11" customFormat="1" x14ac:dyDescent="0.2">
      <c r="B56" s="506" t="s">
        <v>2885</v>
      </c>
      <c r="C56" s="509" t="s">
        <v>2886</v>
      </c>
      <c r="D56" s="507"/>
      <c r="E56" s="506" t="s">
        <v>2419</v>
      </c>
      <c r="F56" s="506" t="str">
        <f t="array" ref="F56">IFERROR(INDEX($C$32:$C$57, MATCH(0, COUNTIF($F$31:F55, $C$32:$C$57&amp;"") + IF($C$32:$C$57="",1,0), 0)), "")</f>
        <v/>
      </c>
      <c r="G56" s="506" t="s">
        <v>2887</v>
      </c>
      <c r="H56" s="506" t="str">
        <f t="array" ref="H56">IFERROR(INDEX($B$32:$B$57, MATCH(0, COUNTIF($H$31:H55, $B$32:$B$57&amp;"") + IF($B$32:$B$57="",1,0), 0)), "")</f>
        <v/>
      </c>
      <c r="I56" s="506" t="str">
        <f t="array" ref="I56">IFERROR(IF(INDEX($C$32:$C$57,MATCH(LEFT(H56,255),LEFT($B$32:$B$57,255),0))=0,"",INDEX($C$32:$C$57,MATCH(LEFT(H56,255),LEFT($B$32:$B$57,255),0))),"")</f>
        <v/>
      </c>
      <c r="J56" s="506"/>
      <c r="K56" s="507" t="s">
        <v>2888</v>
      </c>
    </row>
    <row r="58" spans="1:11" x14ac:dyDescent="0.2">
      <c r="B58" s="2" t="s">
        <v>172</v>
      </c>
    </row>
    <row r="59" spans="1:11" x14ac:dyDescent="0.2">
      <c r="A59" s="512" t="s">
        <v>1</v>
      </c>
      <c r="B59" s="513" t="s">
        <v>140</v>
      </c>
      <c r="C59" s="513" t="s">
        <v>57</v>
      </c>
      <c r="D59" s="513" t="s">
        <v>59</v>
      </c>
      <c r="E59" s="513" t="s">
        <v>136</v>
      </c>
      <c r="F59" s="513" t="s">
        <v>137</v>
      </c>
      <c r="G59" s="513" t="s">
        <v>62</v>
      </c>
    </row>
    <row r="60" spans="1:11" hidden="1" x14ac:dyDescent="0.2">
      <c r="A60" s="513" t="s">
        <v>135</v>
      </c>
      <c r="B60" s="514" t="s">
        <v>105</v>
      </c>
      <c r="C60" s="515" t="s">
        <v>67</v>
      </c>
      <c r="D60" s="514" t="s">
        <v>58</v>
      </c>
      <c r="E60" s="513"/>
      <c r="F60" s="513"/>
      <c r="G60" s="513" t="s">
        <v>61</v>
      </c>
    </row>
    <row r="61" spans="1:11" s="11" customFormat="1" x14ac:dyDescent="0.2">
      <c r="A61" s="513" t="s">
        <v>2942</v>
      </c>
      <c r="B61" s="514" t="s">
        <v>3029</v>
      </c>
      <c r="C61" s="515" t="s">
        <v>3030</v>
      </c>
      <c r="D61" s="514"/>
      <c r="E61" s="513"/>
      <c r="F61" s="513"/>
      <c r="G61" s="513" t="s">
        <v>3031</v>
      </c>
    </row>
    <row r="62" spans="1:11" s="11" customFormat="1" x14ac:dyDescent="0.2">
      <c r="A62" s="513" t="s">
        <v>2942</v>
      </c>
      <c r="B62" s="514" t="s">
        <v>3032</v>
      </c>
      <c r="C62" s="515" t="s">
        <v>3033</v>
      </c>
      <c r="D62" s="514"/>
      <c r="E62" s="513"/>
      <c r="F62" s="513"/>
      <c r="G62" s="513" t="s">
        <v>3034</v>
      </c>
    </row>
    <row r="63" spans="1:11" s="11" customFormat="1" x14ac:dyDescent="0.2">
      <c r="A63" s="513" t="s">
        <v>2942</v>
      </c>
      <c r="B63" s="514" t="s">
        <v>3035</v>
      </c>
      <c r="C63" s="515" t="s">
        <v>3036</v>
      </c>
      <c r="D63" s="514"/>
      <c r="E63" s="513"/>
      <c r="F63" s="513"/>
      <c r="G63" s="513" t="s">
        <v>3037</v>
      </c>
    </row>
    <row r="64" spans="1:11" s="11" customFormat="1" x14ac:dyDescent="0.2">
      <c r="A64" s="513" t="s">
        <v>2900</v>
      </c>
      <c r="B64" s="514" t="s">
        <v>3038</v>
      </c>
      <c r="C64" s="515" t="s">
        <v>3039</v>
      </c>
      <c r="D64" s="514"/>
      <c r="E64" s="513"/>
      <c r="F64" s="513"/>
      <c r="G64" s="513" t="s">
        <v>3040</v>
      </c>
    </row>
    <row r="65" spans="1:7" s="11" customFormat="1" x14ac:dyDescent="0.2">
      <c r="A65" s="513" t="s">
        <v>2900</v>
      </c>
      <c r="B65" s="514" t="s">
        <v>3041</v>
      </c>
      <c r="C65" s="515" t="s">
        <v>3042</v>
      </c>
      <c r="D65" s="514"/>
      <c r="E65" s="513"/>
      <c r="F65" s="513"/>
      <c r="G65" s="513" t="s">
        <v>3043</v>
      </c>
    </row>
    <row r="66" spans="1:7" s="11" customFormat="1" x14ac:dyDescent="0.2">
      <c r="A66" s="513" t="s">
        <v>2900</v>
      </c>
      <c r="B66" s="514" t="s">
        <v>3044</v>
      </c>
      <c r="C66" s="515" t="s">
        <v>3045</v>
      </c>
      <c r="D66" s="514"/>
      <c r="E66" s="513"/>
      <c r="F66" s="513"/>
      <c r="G66" s="513" t="s">
        <v>3046</v>
      </c>
    </row>
    <row r="67" spans="1:7" s="11" customFormat="1" x14ac:dyDescent="0.2">
      <c r="A67" s="513" t="s">
        <v>2895</v>
      </c>
      <c r="B67" s="514" t="s">
        <v>3047</v>
      </c>
      <c r="C67" s="515" t="s">
        <v>3048</v>
      </c>
      <c r="D67" s="514"/>
      <c r="E67" s="513"/>
      <c r="F67" s="513"/>
      <c r="G67" s="513" t="s">
        <v>3049</v>
      </c>
    </row>
    <row r="68" spans="1:7" s="11" customFormat="1" x14ac:dyDescent="0.2">
      <c r="A68" s="513" t="s">
        <v>2895</v>
      </c>
      <c r="B68" s="514" t="s">
        <v>3050</v>
      </c>
      <c r="C68" s="515" t="s">
        <v>3051</v>
      </c>
      <c r="D68" s="514"/>
      <c r="E68" s="513"/>
      <c r="F68" s="513"/>
      <c r="G68" s="513" t="s">
        <v>3052</v>
      </c>
    </row>
    <row r="69" spans="1:7" s="11" customFormat="1" x14ac:dyDescent="0.2">
      <c r="A69" s="513" t="s">
        <v>2895</v>
      </c>
      <c r="B69" s="514" t="s">
        <v>3053</v>
      </c>
      <c r="C69" s="515" t="s">
        <v>3054</v>
      </c>
      <c r="D69" s="514"/>
      <c r="E69" s="513"/>
      <c r="F69" s="513"/>
      <c r="G69" s="513" t="s">
        <v>3055</v>
      </c>
    </row>
    <row r="70" spans="1:7" s="11" customFormat="1" x14ac:dyDescent="0.2">
      <c r="A70" s="513" t="s">
        <v>2895</v>
      </c>
      <c r="B70" s="514" t="s">
        <v>3056</v>
      </c>
      <c r="C70" s="515" t="s">
        <v>3057</v>
      </c>
      <c r="D70" s="514"/>
      <c r="E70" s="513"/>
      <c r="F70" s="513"/>
      <c r="G70" s="513" t="s">
        <v>3058</v>
      </c>
    </row>
    <row r="71" spans="1:7" s="11" customFormat="1" x14ac:dyDescent="0.2">
      <c r="A71" s="513" t="s">
        <v>2947</v>
      </c>
      <c r="B71" s="514" t="s">
        <v>3059</v>
      </c>
      <c r="C71" s="515" t="s">
        <v>3060</v>
      </c>
      <c r="D71" s="514"/>
      <c r="E71" s="513"/>
      <c r="F71" s="513"/>
      <c r="G71" s="513" t="s">
        <v>3061</v>
      </c>
    </row>
    <row r="72" spans="1:7" s="11" customFormat="1" x14ac:dyDescent="0.2">
      <c r="A72" s="513" t="s">
        <v>2947</v>
      </c>
      <c r="B72" s="514" t="s">
        <v>3062</v>
      </c>
      <c r="C72" s="515" t="s">
        <v>3063</v>
      </c>
      <c r="D72" s="514"/>
      <c r="E72" s="513"/>
      <c r="F72" s="513"/>
      <c r="G72" s="513" t="s">
        <v>3064</v>
      </c>
    </row>
    <row r="73" spans="1:7" s="11" customFormat="1" x14ac:dyDescent="0.2">
      <c r="A73" s="513" t="s">
        <v>2937</v>
      </c>
      <c r="B73" s="514" t="s">
        <v>3065</v>
      </c>
      <c r="C73" s="515" t="s">
        <v>3066</v>
      </c>
      <c r="D73" s="514"/>
      <c r="E73" s="513"/>
      <c r="F73" s="513"/>
      <c r="G73" s="513" t="s">
        <v>3067</v>
      </c>
    </row>
    <row r="74" spans="1:7" s="11" customFormat="1" x14ac:dyDescent="0.2">
      <c r="A74" s="513" t="s">
        <v>2937</v>
      </c>
      <c r="B74" s="514" t="s">
        <v>3068</v>
      </c>
      <c r="C74" s="515" t="s">
        <v>3069</v>
      </c>
      <c r="D74" s="514"/>
      <c r="E74" s="513"/>
      <c r="F74" s="513"/>
      <c r="G74" s="513" t="s">
        <v>3070</v>
      </c>
    </row>
    <row r="75" spans="1:7" s="11" customFormat="1" x14ac:dyDescent="0.2">
      <c r="A75" s="513" t="s">
        <v>2937</v>
      </c>
      <c r="B75" s="514" t="s">
        <v>2713</v>
      </c>
      <c r="C75" s="515" t="s">
        <v>2714</v>
      </c>
      <c r="D75" s="514" t="s">
        <v>3071</v>
      </c>
      <c r="E75" s="513"/>
      <c r="F75" s="513"/>
      <c r="G75" s="513" t="s">
        <v>3072</v>
      </c>
    </row>
    <row r="76" spans="1:7" s="11" customFormat="1" x14ac:dyDescent="0.2">
      <c r="A76" s="513" t="s">
        <v>2937</v>
      </c>
      <c r="B76" s="514" t="s">
        <v>3073</v>
      </c>
      <c r="C76" s="515" t="s">
        <v>3074</v>
      </c>
      <c r="D76" s="514"/>
      <c r="E76" s="513"/>
      <c r="F76" s="513"/>
      <c r="G76" s="513" t="s">
        <v>3075</v>
      </c>
    </row>
    <row r="77" spans="1:7" s="11" customFormat="1" x14ac:dyDescent="0.2">
      <c r="A77" s="513" t="s">
        <v>2932</v>
      </c>
      <c r="B77" s="514" t="s">
        <v>3076</v>
      </c>
      <c r="C77" s="515" t="s">
        <v>3077</v>
      </c>
      <c r="D77" s="514"/>
      <c r="E77" s="513"/>
      <c r="F77" s="513"/>
      <c r="G77" s="513" t="s">
        <v>3078</v>
      </c>
    </row>
    <row r="78" spans="1:7" s="11" customFormat="1" x14ac:dyDescent="0.2">
      <c r="A78" s="513" t="s">
        <v>2932</v>
      </c>
      <c r="B78" s="514" t="s">
        <v>3079</v>
      </c>
      <c r="C78" s="515" t="s">
        <v>3080</v>
      </c>
      <c r="D78" s="514"/>
      <c r="E78" s="513"/>
      <c r="F78" s="513"/>
      <c r="G78" s="513" t="s">
        <v>3081</v>
      </c>
    </row>
    <row r="79" spans="1:7" s="11" customFormat="1" x14ac:dyDescent="0.2">
      <c r="A79" s="513" t="s">
        <v>2932</v>
      </c>
      <c r="B79" s="514" t="s">
        <v>3082</v>
      </c>
      <c r="C79" s="515" t="s">
        <v>3083</v>
      </c>
      <c r="D79" s="514"/>
      <c r="E79" s="513"/>
      <c r="F79" s="513"/>
      <c r="G79" s="513" t="s">
        <v>3084</v>
      </c>
    </row>
    <row r="80" spans="1:7" s="11" customFormat="1" x14ac:dyDescent="0.2">
      <c r="A80" s="513" t="s">
        <v>3025</v>
      </c>
      <c r="B80" s="514" t="s">
        <v>2663</v>
      </c>
      <c r="C80" s="515" t="s">
        <v>2664</v>
      </c>
      <c r="D80" s="514" t="s">
        <v>3085</v>
      </c>
      <c r="E80" s="513"/>
      <c r="F80" s="513"/>
      <c r="G80" s="513" t="s">
        <v>3086</v>
      </c>
    </row>
    <row r="81" spans="1:7" s="11" customFormat="1" x14ac:dyDescent="0.2">
      <c r="A81" s="513" t="s">
        <v>3025</v>
      </c>
      <c r="B81" s="514" t="s">
        <v>2685</v>
      </c>
      <c r="C81" s="515" t="s">
        <v>2686</v>
      </c>
      <c r="D81" s="514" t="s">
        <v>2451</v>
      </c>
      <c r="E81" s="513"/>
      <c r="F81" s="513"/>
      <c r="G81" s="513" t="s">
        <v>3087</v>
      </c>
    </row>
    <row r="82" spans="1:7" s="11" customFormat="1" x14ac:dyDescent="0.2">
      <c r="A82" s="513" t="s">
        <v>3025</v>
      </c>
      <c r="B82" s="514" t="s">
        <v>2737</v>
      </c>
      <c r="C82" s="515" t="s">
        <v>2738</v>
      </c>
      <c r="D82" s="514" t="s">
        <v>2462</v>
      </c>
      <c r="E82" s="513"/>
      <c r="F82" s="513"/>
      <c r="G82" s="513" t="s">
        <v>3088</v>
      </c>
    </row>
    <row r="83" spans="1:7" s="11" customFormat="1" x14ac:dyDescent="0.2">
      <c r="A83" s="513" t="s">
        <v>3025</v>
      </c>
      <c r="B83" s="514" t="s">
        <v>3089</v>
      </c>
      <c r="C83" s="515" t="s">
        <v>3090</v>
      </c>
      <c r="D83" s="514"/>
      <c r="E83" s="513"/>
      <c r="F83" s="513"/>
      <c r="G83" s="513" t="s">
        <v>3091</v>
      </c>
    </row>
    <row r="84" spans="1:7" s="11" customFormat="1" x14ac:dyDescent="0.2">
      <c r="A84" s="513" t="s">
        <v>3025</v>
      </c>
      <c r="B84" s="514" t="s">
        <v>3092</v>
      </c>
      <c r="C84" s="515" t="s">
        <v>3093</v>
      </c>
      <c r="D84" s="514"/>
      <c r="E84" s="513"/>
      <c r="F84" s="513"/>
      <c r="G84" s="513" t="s">
        <v>3094</v>
      </c>
    </row>
    <row r="85" spans="1:7" s="11" customFormat="1" x14ac:dyDescent="0.2">
      <c r="A85" s="513" t="s">
        <v>3013</v>
      </c>
      <c r="B85" s="514" t="s">
        <v>2689</v>
      </c>
      <c r="C85" s="515" t="s">
        <v>2690</v>
      </c>
      <c r="D85" s="514" t="s">
        <v>3095</v>
      </c>
      <c r="E85" s="513"/>
      <c r="F85" s="513"/>
      <c r="G85" s="513" t="s">
        <v>3096</v>
      </c>
    </row>
    <row r="86" spans="1:7" s="11" customFormat="1" x14ac:dyDescent="0.2">
      <c r="A86" s="513" t="s">
        <v>3013</v>
      </c>
      <c r="B86" s="514" t="s">
        <v>2704</v>
      </c>
      <c r="C86" s="515" t="s">
        <v>2705</v>
      </c>
      <c r="D86" s="514" t="s">
        <v>3097</v>
      </c>
      <c r="E86" s="513"/>
      <c r="F86" s="513"/>
      <c r="G86" s="513" t="s">
        <v>3098</v>
      </c>
    </row>
    <row r="87" spans="1:7" s="11" customFormat="1" x14ac:dyDescent="0.2">
      <c r="A87" s="513" t="s">
        <v>3013</v>
      </c>
      <c r="B87" s="514" t="s">
        <v>3099</v>
      </c>
      <c r="C87" s="515" t="s">
        <v>3100</v>
      </c>
      <c r="D87" s="514"/>
      <c r="E87" s="513"/>
      <c r="F87" s="513"/>
      <c r="G87" s="513" t="s">
        <v>3101</v>
      </c>
    </row>
    <row r="88" spans="1:7" s="11" customFormat="1" x14ac:dyDescent="0.2">
      <c r="A88" s="513" t="s">
        <v>3013</v>
      </c>
      <c r="B88" s="514" t="s">
        <v>3102</v>
      </c>
      <c r="C88" s="515" t="s">
        <v>3103</v>
      </c>
      <c r="D88" s="514"/>
      <c r="E88" s="513"/>
      <c r="F88" s="513"/>
      <c r="G88" s="513" t="s">
        <v>3104</v>
      </c>
    </row>
    <row r="89" spans="1:7" s="11" customFormat="1" x14ac:dyDescent="0.2">
      <c r="A89" s="513" t="s">
        <v>3013</v>
      </c>
      <c r="B89" s="514" t="s">
        <v>3105</v>
      </c>
      <c r="C89" s="515" t="s">
        <v>3106</v>
      </c>
      <c r="D89" s="514"/>
      <c r="E89" s="513"/>
      <c r="F89" s="513"/>
      <c r="G89" s="513" t="s">
        <v>3107</v>
      </c>
    </row>
    <row r="90" spans="1:7" s="11" customFormat="1" x14ac:dyDescent="0.2">
      <c r="A90" s="513" t="s">
        <v>3013</v>
      </c>
      <c r="B90" s="514" t="s">
        <v>3108</v>
      </c>
      <c r="C90" s="515" t="s">
        <v>3109</v>
      </c>
      <c r="D90" s="514"/>
      <c r="E90" s="513"/>
      <c r="F90" s="513"/>
      <c r="G90" s="513" t="s">
        <v>3110</v>
      </c>
    </row>
    <row r="91" spans="1:7" s="11" customFormat="1" x14ac:dyDescent="0.2">
      <c r="A91" s="513" t="s">
        <v>3013</v>
      </c>
      <c r="B91" s="514" t="s">
        <v>2729</v>
      </c>
      <c r="C91" s="515" t="s">
        <v>2730</v>
      </c>
      <c r="D91" s="514" t="s">
        <v>2610</v>
      </c>
      <c r="E91" s="513"/>
      <c r="F91" s="513"/>
      <c r="G91" s="513" t="s">
        <v>3111</v>
      </c>
    </row>
    <row r="92" spans="1:7" s="11" customFormat="1" x14ac:dyDescent="0.2">
      <c r="A92" s="513" t="s">
        <v>3013</v>
      </c>
      <c r="B92" s="514" t="s">
        <v>3112</v>
      </c>
      <c r="C92" s="515" t="s">
        <v>3113</v>
      </c>
      <c r="D92" s="514"/>
      <c r="E92" s="513"/>
      <c r="F92" s="513"/>
      <c r="G92" s="513" t="s">
        <v>3114</v>
      </c>
    </row>
    <row r="93" spans="1:7" s="11" customFormat="1" x14ac:dyDescent="0.2">
      <c r="A93" s="513" t="s">
        <v>3013</v>
      </c>
      <c r="B93" s="514" t="s">
        <v>3115</v>
      </c>
      <c r="C93" s="515" t="s">
        <v>3116</v>
      </c>
      <c r="D93" s="514"/>
      <c r="E93" s="513"/>
      <c r="F93" s="513"/>
      <c r="G93" s="513" t="s">
        <v>3117</v>
      </c>
    </row>
    <row r="94" spans="1:7" s="11" customFormat="1" x14ac:dyDescent="0.2">
      <c r="A94" s="513" t="s">
        <v>3013</v>
      </c>
      <c r="B94" s="514" t="s">
        <v>3118</v>
      </c>
      <c r="C94" s="515" t="s">
        <v>3119</v>
      </c>
      <c r="D94" s="514"/>
      <c r="E94" s="513"/>
      <c r="F94" s="513"/>
      <c r="G94" s="513" t="s">
        <v>3120</v>
      </c>
    </row>
    <row r="95" spans="1:7" s="11" customFormat="1" x14ac:dyDescent="0.2">
      <c r="A95" s="513" t="s">
        <v>3013</v>
      </c>
      <c r="B95" s="514" t="s">
        <v>3121</v>
      </c>
      <c r="C95" s="515" t="s">
        <v>3122</v>
      </c>
      <c r="D95" s="514"/>
      <c r="E95" s="513"/>
      <c r="F95" s="513"/>
      <c r="G95" s="513" t="s">
        <v>3123</v>
      </c>
    </row>
    <row r="96" spans="1:7" s="11" customFormat="1" x14ac:dyDescent="0.2">
      <c r="A96" s="513" t="s">
        <v>3018</v>
      </c>
      <c r="B96" s="514" t="s">
        <v>3124</v>
      </c>
      <c r="C96" s="515" t="s">
        <v>3125</v>
      </c>
      <c r="D96" s="514"/>
      <c r="E96" s="513"/>
      <c r="F96" s="513"/>
      <c r="G96" s="513" t="s">
        <v>3126</v>
      </c>
    </row>
    <row r="97" spans="1:7" s="11" customFormat="1" x14ac:dyDescent="0.2">
      <c r="A97" s="513" t="s">
        <v>3018</v>
      </c>
      <c r="B97" s="514" t="s">
        <v>3127</v>
      </c>
      <c r="C97" s="515" t="s">
        <v>3128</v>
      </c>
      <c r="D97" s="514"/>
      <c r="E97" s="513"/>
      <c r="F97" s="513"/>
      <c r="G97" s="513" t="s">
        <v>3129</v>
      </c>
    </row>
    <row r="98" spans="1:7" s="11" customFormat="1" x14ac:dyDescent="0.2">
      <c r="A98" s="513" t="s">
        <v>3018</v>
      </c>
      <c r="B98" s="514" t="s">
        <v>3130</v>
      </c>
      <c r="C98" s="515" t="s">
        <v>3131</v>
      </c>
      <c r="D98" s="514"/>
      <c r="E98" s="513"/>
      <c r="F98" s="513"/>
      <c r="G98" s="513" t="s">
        <v>3132</v>
      </c>
    </row>
    <row r="99" spans="1:7" s="11" customFormat="1" x14ac:dyDescent="0.2">
      <c r="A99" s="513" t="s">
        <v>3018</v>
      </c>
      <c r="B99" s="514" t="s">
        <v>3133</v>
      </c>
      <c r="C99" s="515" t="s">
        <v>3134</v>
      </c>
      <c r="D99" s="514"/>
      <c r="E99" s="513"/>
      <c r="F99" s="513"/>
      <c r="G99" s="513" t="s">
        <v>3135</v>
      </c>
    </row>
    <row r="100" spans="1:7" s="11" customFormat="1" x14ac:dyDescent="0.2">
      <c r="A100" s="513" t="s">
        <v>2920</v>
      </c>
      <c r="B100" s="514" t="s">
        <v>3136</v>
      </c>
      <c r="C100" s="515" t="s">
        <v>3137</v>
      </c>
      <c r="D100" s="514"/>
      <c r="E100" s="513"/>
      <c r="F100" s="513"/>
      <c r="G100" s="513" t="s">
        <v>3138</v>
      </c>
    </row>
    <row r="101" spans="1:7" s="11" customFormat="1" x14ac:dyDescent="0.2">
      <c r="A101" s="513" t="s">
        <v>2920</v>
      </c>
      <c r="B101" s="514" t="s">
        <v>2591</v>
      </c>
      <c r="C101" s="515" t="s">
        <v>2592</v>
      </c>
      <c r="D101" s="514" t="s">
        <v>2826</v>
      </c>
      <c r="E101" s="513"/>
      <c r="F101" s="513"/>
      <c r="G101" s="513" t="s">
        <v>3139</v>
      </c>
    </row>
    <row r="102" spans="1:7" s="11" customFormat="1" x14ac:dyDescent="0.2">
      <c r="A102" s="513" t="s">
        <v>2920</v>
      </c>
      <c r="B102" s="514" t="s">
        <v>2597</v>
      </c>
      <c r="C102" s="515" t="s">
        <v>2598</v>
      </c>
      <c r="D102" s="514" t="s">
        <v>3140</v>
      </c>
      <c r="E102" s="513"/>
      <c r="F102" s="513"/>
      <c r="G102" s="513" t="s">
        <v>3141</v>
      </c>
    </row>
    <row r="103" spans="1:7" s="11" customFormat="1" x14ac:dyDescent="0.2">
      <c r="A103" s="513" t="s">
        <v>2920</v>
      </c>
      <c r="B103" s="514" t="s">
        <v>3142</v>
      </c>
      <c r="C103" s="515" t="s">
        <v>3143</v>
      </c>
      <c r="D103" s="514"/>
      <c r="E103" s="513"/>
      <c r="F103" s="513"/>
      <c r="G103" s="513" t="s">
        <v>3144</v>
      </c>
    </row>
    <row r="104" spans="1:7" s="11" customFormat="1" x14ac:dyDescent="0.2">
      <c r="A104" s="513" t="s">
        <v>2920</v>
      </c>
      <c r="B104" s="514" t="s">
        <v>3145</v>
      </c>
      <c r="C104" s="515" t="s">
        <v>3146</v>
      </c>
      <c r="D104" s="514"/>
      <c r="E104" s="513"/>
      <c r="F104" s="513"/>
      <c r="G104" s="513" t="s">
        <v>3147</v>
      </c>
    </row>
    <row r="105" spans="1:7" s="11" customFormat="1" x14ac:dyDescent="0.2">
      <c r="A105" s="513" t="s">
        <v>2920</v>
      </c>
      <c r="B105" s="514" t="s">
        <v>3148</v>
      </c>
      <c r="C105" s="515" t="s">
        <v>3149</v>
      </c>
      <c r="D105" s="514"/>
      <c r="E105" s="513"/>
      <c r="F105" s="513"/>
      <c r="G105" s="513" t="s">
        <v>3150</v>
      </c>
    </row>
    <row r="106" spans="1:7" s="11" customFormat="1" x14ac:dyDescent="0.2">
      <c r="A106" s="513" t="s">
        <v>2920</v>
      </c>
      <c r="B106" s="514" t="s">
        <v>3151</v>
      </c>
      <c r="C106" s="515" t="s">
        <v>3152</v>
      </c>
      <c r="D106" s="514"/>
      <c r="E106" s="513"/>
      <c r="F106" s="513"/>
      <c r="G106" s="513" t="s">
        <v>3153</v>
      </c>
    </row>
    <row r="107" spans="1:7" s="11" customFormat="1" x14ac:dyDescent="0.2">
      <c r="A107" s="513" t="s">
        <v>2920</v>
      </c>
      <c r="B107" s="514" t="s">
        <v>3154</v>
      </c>
      <c r="C107" s="515" t="s">
        <v>3155</v>
      </c>
      <c r="D107" s="514"/>
      <c r="E107" s="513"/>
      <c r="F107" s="513"/>
      <c r="G107" s="513" t="s">
        <v>3156</v>
      </c>
    </row>
    <row r="108" spans="1:7" s="11" customFormat="1" x14ac:dyDescent="0.2">
      <c r="A108" s="513" t="s">
        <v>2992</v>
      </c>
      <c r="B108" s="514" t="s">
        <v>3157</v>
      </c>
      <c r="C108" s="515" t="s">
        <v>3158</v>
      </c>
      <c r="D108" s="514"/>
      <c r="E108" s="513"/>
      <c r="F108" s="513"/>
      <c r="G108" s="513" t="s">
        <v>3159</v>
      </c>
    </row>
    <row r="109" spans="1:7" s="11" customFormat="1" x14ac:dyDescent="0.2">
      <c r="A109" s="513" t="s">
        <v>2992</v>
      </c>
      <c r="B109" s="514" t="s">
        <v>3160</v>
      </c>
      <c r="C109" s="515" t="s">
        <v>3161</v>
      </c>
      <c r="D109" s="514"/>
      <c r="E109" s="513"/>
      <c r="F109" s="513"/>
      <c r="G109" s="513" t="s">
        <v>3162</v>
      </c>
    </row>
    <row r="110" spans="1:7" s="11" customFormat="1" x14ac:dyDescent="0.2">
      <c r="A110" s="513" t="s">
        <v>2985</v>
      </c>
      <c r="B110" s="514" t="s">
        <v>3163</v>
      </c>
      <c r="C110" s="515" t="s">
        <v>3164</v>
      </c>
      <c r="D110" s="514"/>
      <c r="E110" s="513"/>
      <c r="F110" s="513"/>
      <c r="G110" s="513" t="s">
        <v>3165</v>
      </c>
    </row>
    <row r="111" spans="1:7" s="11" customFormat="1" x14ac:dyDescent="0.2">
      <c r="A111" s="513" t="s">
        <v>2985</v>
      </c>
      <c r="B111" s="514" t="s">
        <v>3166</v>
      </c>
      <c r="C111" s="515" t="s">
        <v>3167</v>
      </c>
      <c r="D111" s="514"/>
      <c r="E111" s="513"/>
      <c r="F111" s="513"/>
      <c r="G111" s="513" t="s">
        <v>3168</v>
      </c>
    </row>
    <row r="112" spans="1:7" s="11" customFormat="1" x14ac:dyDescent="0.2">
      <c r="A112" s="513" t="s">
        <v>2985</v>
      </c>
      <c r="B112" s="514" t="s">
        <v>3169</v>
      </c>
      <c r="C112" s="515" t="s">
        <v>3170</v>
      </c>
      <c r="D112" s="514"/>
      <c r="E112" s="513"/>
      <c r="F112" s="513"/>
      <c r="G112" s="513" t="s">
        <v>3171</v>
      </c>
    </row>
    <row r="113" spans="1:7" s="11" customFormat="1" x14ac:dyDescent="0.2">
      <c r="A113" s="513" t="s">
        <v>2985</v>
      </c>
      <c r="B113" s="514" t="s">
        <v>3172</v>
      </c>
      <c r="C113" s="515" t="s">
        <v>3173</v>
      </c>
      <c r="D113" s="514"/>
      <c r="E113" s="513"/>
      <c r="F113" s="513"/>
      <c r="G113" s="513" t="s">
        <v>3174</v>
      </c>
    </row>
    <row r="114" spans="1:7" s="11" customFormat="1" x14ac:dyDescent="0.2">
      <c r="A114" s="513" t="s">
        <v>2985</v>
      </c>
      <c r="B114" s="514" t="s">
        <v>3175</v>
      </c>
      <c r="C114" s="515" t="s">
        <v>3176</v>
      </c>
      <c r="D114" s="514"/>
      <c r="E114" s="513"/>
      <c r="F114" s="513"/>
      <c r="G114" s="513" t="s">
        <v>3177</v>
      </c>
    </row>
    <row r="115" spans="1:7" s="11" customFormat="1" x14ac:dyDescent="0.2">
      <c r="A115" s="513" t="s">
        <v>3006</v>
      </c>
      <c r="B115" s="514" t="s">
        <v>3178</v>
      </c>
      <c r="C115" s="515" t="s">
        <v>3179</v>
      </c>
      <c r="D115" s="514"/>
      <c r="E115" s="513"/>
      <c r="F115" s="513"/>
      <c r="G115" s="513" t="s">
        <v>3180</v>
      </c>
    </row>
    <row r="116" spans="1:7" s="11" customFormat="1" x14ac:dyDescent="0.2">
      <c r="A116" s="513" t="s">
        <v>3006</v>
      </c>
      <c r="B116" s="514" t="s">
        <v>3181</v>
      </c>
      <c r="C116" s="515" t="s">
        <v>3182</v>
      </c>
      <c r="D116" s="514"/>
      <c r="E116" s="513"/>
      <c r="F116" s="513"/>
      <c r="G116" s="513" t="s">
        <v>3183</v>
      </c>
    </row>
    <row r="117" spans="1:7" s="11" customFormat="1" x14ac:dyDescent="0.2">
      <c r="A117" s="513" t="s">
        <v>2971</v>
      </c>
      <c r="B117" s="514" t="s">
        <v>3184</v>
      </c>
      <c r="C117" s="515" t="s">
        <v>3185</v>
      </c>
      <c r="D117" s="514"/>
      <c r="E117" s="513"/>
      <c r="F117" s="513"/>
      <c r="G117" s="513" t="s">
        <v>3186</v>
      </c>
    </row>
    <row r="118" spans="1:7" s="11" customFormat="1" x14ac:dyDescent="0.2">
      <c r="A118" s="513" t="s">
        <v>2978</v>
      </c>
      <c r="B118" s="514" t="s">
        <v>3187</v>
      </c>
      <c r="C118" s="515" t="s">
        <v>3188</v>
      </c>
      <c r="D118" s="514"/>
      <c r="E118" s="513"/>
      <c r="F118" s="513"/>
      <c r="G118" s="513" t="s">
        <v>3189</v>
      </c>
    </row>
    <row r="119" spans="1:7" s="11" customFormat="1" x14ac:dyDescent="0.2">
      <c r="A119" s="513" t="s">
        <v>2978</v>
      </c>
      <c r="B119" s="514" t="s">
        <v>3190</v>
      </c>
      <c r="C119" s="515" t="s">
        <v>3191</v>
      </c>
      <c r="D119" s="514"/>
      <c r="E119" s="513"/>
      <c r="F119" s="513"/>
      <c r="G119" s="513" t="s">
        <v>3192</v>
      </c>
    </row>
    <row r="120" spans="1:7" s="11" customFormat="1" x14ac:dyDescent="0.2">
      <c r="A120" s="513" t="s">
        <v>2978</v>
      </c>
      <c r="B120" s="514" t="s">
        <v>3193</v>
      </c>
      <c r="C120" s="515" t="s">
        <v>3194</v>
      </c>
      <c r="D120" s="514"/>
      <c r="E120" s="513"/>
      <c r="F120" s="513"/>
      <c r="G120" s="513" t="s">
        <v>3195</v>
      </c>
    </row>
    <row r="121" spans="1:7" s="11" customFormat="1" x14ac:dyDescent="0.2">
      <c r="A121" s="513" t="s">
        <v>2905</v>
      </c>
      <c r="B121" s="514" t="s">
        <v>3196</v>
      </c>
      <c r="C121" s="515" t="s">
        <v>3197</v>
      </c>
      <c r="D121" s="514"/>
      <c r="E121" s="513"/>
      <c r="F121" s="513"/>
      <c r="G121" s="513" t="s">
        <v>3198</v>
      </c>
    </row>
    <row r="122" spans="1:7" s="11" customFormat="1" x14ac:dyDescent="0.2">
      <c r="A122" s="513" t="s">
        <v>2905</v>
      </c>
      <c r="B122" s="514" t="s">
        <v>3199</v>
      </c>
      <c r="C122" s="515" t="s">
        <v>3200</v>
      </c>
      <c r="D122" s="514"/>
      <c r="E122" s="513"/>
      <c r="F122" s="513"/>
      <c r="G122" s="513" t="s">
        <v>3201</v>
      </c>
    </row>
    <row r="123" spans="1:7" s="11" customFormat="1" x14ac:dyDescent="0.2">
      <c r="A123" s="513" t="s">
        <v>2905</v>
      </c>
      <c r="B123" s="514" t="s">
        <v>3202</v>
      </c>
      <c r="C123" s="515" t="s">
        <v>3203</v>
      </c>
      <c r="D123" s="514"/>
      <c r="E123" s="513"/>
      <c r="F123" s="513"/>
      <c r="G123" s="513" t="s">
        <v>3204</v>
      </c>
    </row>
    <row r="124" spans="1:7" s="11" customFormat="1" x14ac:dyDescent="0.2">
      <c r="A124" s="513" t="s">
        <v>2915</v>
      </c>
      <c r="B124" s="514" t="s">
        <v>2723</v>
      </c>
      <c r="C124" s="515" t="s">
        <v>2724</v>
      </c>
      <c r="D124" s="514" t="s">
        <v>3205</v>
      </c>
      <c r="E124" s="513"/>
      <c r="F124" s="513"/>
      <c r="G124" s="513" t="s">
        <v>3206</v>
      </c>
    </row>
    <row r="125" spans="1:7" s="11" customFormat="1" x14ac:dyDescent="0.2">
      <c r="A125" s="513" t="s">
        <v>2890</v>
      </c>
      <c r="B125" s="514" t="s">
        <v>3207</v>
      </c>
      <c r="C125" s="515" t="s">
        <v>3208</v>
      </c>
      <c r="D125" s="514"/>
      <c r="E125" s="513"/>
      <c r="F125" s="513"/>
      <c r="G125" s="513" t="s">
        <v>3209</v>
      </c>
    </row>
    <row r="126" spans="1:7" s="11" customFormat="1" x14ac:dyDescent="0.2">
      <c r="A126" s="513" t="s">
        <v>2890</v>
      </c>
      <c r="B126" s="514" t="s">
        <v>3210</v>
      </c>
      <c r="C126" s="515" t="s">
        <v>3211</v>
      </c>
      <c r="D126" s="514"/>
      <c r="E126" s="513"/>
      <c r="F126" s="513"/>
      <c r="G126" s="513" t="s">
        <v>3212</v>
      </c>
    </row>
    <row r="127" spans="1:7" s="11" customFormat="1" x14ac:dyDescent="0.2">
      <c r="A127" s="513" t="s">
        <v>2890</v>
      </c>
      <c r="B127" s="514" t="s">
        <v>3213</v>
      </c>
      <c r="C127" s="515" t="s">
        <v>3214</v>
      </c>
      <c r="D127" s="514"/>
      <c r="E127" s="513"/>
      <c r="F127" s="513"/>
      <c r="G127" s="513" t="s">
        <v>3215</v>
      </c>
    </row>
    <row r="129" spans="2:13" x14ac:dyDescent="0.2">
      <c r="B129" s="2" t="s">
        <v>134</v>
      </c>
    </row>
    <row r="130" spans="2:13" x14ac:dyDescent="0.2">
      <c r="B130" s="11" t="s">
        <v>319</v>
      </c>
      <c r="C130" s="506" t="s">
        <v>76</v>
      </c>
      <c r="D130" s="506" t="s">
        <v>268</v>
      </c>
      <c r="E130" s="506" t="s">
        <v>119</v>
      </c>
      <c r="F130" s="506" t="s">
        <v>269</v>
      </c>
      <c r="G130" s="506" t="s">
        <v>62</v>
      </c>
      <c r="H130" s="506" t="s">
        <v>150</v>
      </c>
      <c r="I130" s="506" t="s">
        <v>320</v>
      </c>
      <c r="J130" s="506" t="s">
        <v>317</v>
      </c>
      <c r="K130" s="506"/>
      <c r="L130" s="506"/>
      <c r="M130" s="506" t="s">
        <v>315</v>
      </c>
    </row>
    <row r="131" spans="2:13" hidden="1" x14ac:dyDescent="0.2">
      <c r="B131" s="1" t="str">
        <f t="array" ref="B131">IFERROR(INDEX($C$131:$C$166, MATCH(0, COUNTIF($B$130:B130, $C$131:$C$166&amp;"") + IF($C$131:$C$166="",1,0), 0)), "")</f>
        <v>--Select--</v>
      </c>
      <c r="C131" s="509" t="s">
        <v>67</v>
      </c>
      <c r="D131" s="506" t="s">
        <v>122</v>
      </c>
      <c r="E131" s="506" t="s">
        <v>118</v>
      </c>
      <c r="F131" s="506" t="str">
        <f>C131</f>
        <v>--Select--</v>
      </c>
      <c r="G131" s="506" t="s">
        <v>61</v>
      </c>
      <c r="H131" s="510" t="s">
        <v>149</v>
      </c>
      <c r="I131" s="506" t="str">
        <f t="array" ref="I131">IFERROR(INDEX($D$131:$D$166, MATCH(0, COUNTIF($I$130:I130, $D$131:$D$166&amp;"") + IF($D$131:$D$166="",1,0), 0)), "")</f>
        <v>[Module-Coverage-Intervention Reference (Name)]</v>
      </c>
      <c r="J131" s="506" t="str">
        <f t="array" ref="J131">IFERROR(IF(INDEX($C$131:$C$166,MATCH(LEFT(I131,255),LEFT($D$131:$D$166,255),0))=0,"",INDEX($C$131:$C$166,MATCH(LEFT(I131,255),LEFT($D$131:$D$166,255),0))),"")</f>
        <v>--Select--</v>
      </c>
      <c r="K131" s="506"/>
      <c r="L131" s="506"/>
      <c r="M131" s="507" t="s">
        <v>314</v>
      </c>
    </row>
    <row r="132" spans="2:13" s="11" customFormat="1" x14ac:dyDescent="0.2">
      <c r="C132" s="509" t="s">
        <v>2889</v>
      </c>
      <c r="D132" s="506" t="s">
        <v>2890</v>
      </c>
      <c r="E132" s="506" t="s">
        <v>2418</v>
      </c>
      <c r="F132" s="511" t="str">
        <f t="shared" ref="F132:F165" si="0">C132</f>
        <v>Comprehensive prevention programs for MSM</v>
      </c>
      <c r="G132" s="506" t="s">
        <v>2891</v>
      </c>
      <c r="H132" s="510" t="s">
        <v>2892</v>
      </c>
      <c r="I132" s="506" t="str">
        <f t="array" ref="I132">IFERROR(INDEX($D$131:$D$166, MATCH(0, COUNTIF($I$130:I131, $D$131:$D$166&amp;"") + IF($D$131:$D$166="",1,0), 0)), "")</f>
        <v>MCI-00534</v>
      </c>
      <c r="J132" s="506" t="str">
        <f t="array" ref="J132">IFERROR(IF(INDEX($C$131:$C$166,MATCH(LEFT(I132,255),LEFT($D$131:$D$166,255),0))=0,"",INDEX($C$131:$C$166,MATCH(LEFT(I132,255),LEFT($D$131:$D$166,255),0))),"")</f>
        <v>Comprehensive prevention programs for MSM</v>
      </c>
      <c r="K132" s="506"/>
      <c r="L132" s="506"/>
      <c r="M132" s="507" t="s">
        <v>2893</v>
      </c>
    </row>
    <row r="133" spans="2:13" s="11" customFormat="1" x14ac:dyDescent="0.2">
      <c r="C133" s="509" t="s">
        <v>2894</v>
      </c>
      <c r="D133" s="506" t="s">
        <v>2895</v>
      </c>
      <c r="E133" s="506" t="s">
        <v>2418</v>
      </c>
      <c r="F133" s="511" t="str">
        <f t="shared" si="0"/>
        <v>Comprehensive prevention programs for people who inject drugs (PWID) and their partners</v>
      </c>
      <c r="G133" s="506" t="s">
        <v>2896</v>
      </c>
      <c r="H133" s="510" t="s">
        <v>2897</v>
      </c>
      <c r="I133" s="506" t="str">
        <f t="array" ref="I133">IFERROR(INDEX($D$131:$D$166, MATCH(0, COUNTIF($I$130:I132, $D$131:$D$166&amp;"") + IF($D$131:$D$166="",1,0), 0)), "")</f>
        <v>MCI-00003</v>
      </c>
      <c r="J133" s="506" t="str">
        <f t="array" ref="J133">IFERROR(IF(INDEX($C$131:$C$166,MATCH(LEFT(I133,255),LEFT($D$131:$D$166,255),0))=0,"",INDEX($C$131:$C$166,MATCH(LEFT(I133,255),LEFT($D$131:$D$166,255),0))),"")</f>
        <v>Comprehensive prevention programs for people who inject drugs (PWID) and their partners</v>
      </c>
      <c r="K133" s="506"/>
      <c r="L133" s="506"/>
      <c r="M133" s="507" t="s">
        <v>2898</v>
      </c>
    </row>
    <row r="134" spans="2:13" s="11" customFormat="1" x14ac:dyDescent="0.2">
      <c r="C134" s="509" t="s">
        <v>2899</v>
      </c>
      <c r="D134" s="506" t="s">
        <v>2900</v>
      </c>
      <c r="E134" s="506" t="s">
        <v>2418</v>
      </c>
      <c r="F134" s="511" t="str">
        <f t="shared" si="0"/>
        <v>Comprehensive prevention programs for sex workers and their clients</v>
      </c>
      <c r="G134" s="506" t="s">
        <v>2901</v>
      </c>
      <c r="H134" s="510" t="s">
        <v>2902</v>
      </c>
      <c r="I134" s="506" t="str">
        <f t="array" ref="I134">IFERROR(INDEX($D$131:$D$166, MATCH(0, COUNTIF($I$130:I133, $D$131:$D$166&amp;"") + IF($D$131:$D$166="",1,0), 0)), "")</f>
        <v>MCI-00002</v>
      </c>
      <c r="J134" s="506" t="str">
        <f t="array" ref="J134">IFERROR(IF(INDEX($C$131:$C$166,MATCH(LEFT(I134,255),LEFT($D$131:$D$166,255),0))=0,"",INDEX($C$131:$C$166,MATCH(LEFT(I134,255),LEFT($D$131:$D$166,255),0))),"")</f>
        <v>Comprehensive prevention programs for sex workers and their clients</v>
      </c>
      <c r="K134" s="506"/>
      <c r="L134" s="506"/>
      <c r="M134" s="507" t="s">
        <v>2903</v>
      </c>
    </row>
    <row r="135" spans="2:13" s="11" customFormat="1" x14ac:dyDescent="0.2">
      <c r="C135" s="509" t="s">
        <v>2904</v>
      </c>
      <c r="D135" s="506" t="s">
        <v>2905</v>
      </c>
      <c r="E135" s="506" t="s">
        <v>2418</v>
      </c>
      <c r="F135" s="511" t="str">
        <f t="shared" si="0"/>
        <v>Comprehensive prevention programs for TGs</v>
      </c>
      <c r="G135" s="506" t="s">
        <v>2906</v>
      </c>
      <c r="H135" s="510" t="s">
        <v>2907</v>
      </c>
      <c r="I135" s="506" t="str">
        <f t="array" ref="I135">IFERROR(INDEX($D$131:$D$166, MATCH(0, COUNTIF($I$130:I134, $D$131:$D$166&amp;"") + IF($D$131:$D$166="",1,0), 0)), "")</f>
        <v>MCI-00531</v>
      </c>
      <c r="J135" s="506" t="str">
        <f t="array" ref="J135">IFERROR(IF(INDEX($C$131:$C$166,MATCH(LEFT(I135,255),LEFT($D$131:$D$166,255),0))=0,"",INDEX($C$131:$C$166,MATCH(LEFT(I135,255),LEFT($D$131:$D$166,255),0))),"")</f>
        <v>Comprehensive prevention programs for TGs</v>
      </c>
      <c r="K135" s="506"/>
      <c r="L135" s="506"/>
      <c r="M135" s="507" t="s">
        <v>2908</v>
      </c>
    </row>
    <row r="136" spans="2:13" s="11" customFormat="1" x14ac:dyDescent="0.2">
      <c r="C136" s="509" t="s">
        <v>2909</v>
      </c>
      <c r="D136" s="506" t="s">
        <v>2910</v>
      </c>
      <c r="E136" s="506" t="s">
        <v>2418</v>
      </c>
      <c r="F136" s="511" t="str">
        <f t="shared" si="0"/>
        <v>Comprehensive programs for people in prisons and other closed settings</v>
      </c>
      <c r="G136" s="506" t="s">
        <v>2911</v>
      </c>
      <c r="H136" s="510" t="s">
        <v>2912</v>
      </c>
      <c r="I136" s="506" t="str">
        <f t="array" ref="I136">IFERROR(INDEX($D$131:$D$166, MATCH(0, COUNTIF($I$130:I135, $D$131:$D$166&amp;"") + IF($D$131:$D$166="",1,0), 0)), "")</f>
        <v>MCI-00532</v>
      </c>
      <c r="J136" s="506" t="str">
        <f t="array" ref="J136">IFERROR(IF(INDEX($C$131:$C$166,MATCH(LEFT(I136,255),LEFT($D$131:$D$166,255),0))=0,"",INDEX($C$131:$C$166,MATCH(LEFT(I136,255),LEFT($D$131:$D$166,255),0))),"")</f>
        <v>Comprehensive programs for people in prisons and other closed settings</v>
      </c>
      <c r="K136" s="506"/>
      <c r="L136" s="506"/>
      <c r="M136" s="507" t="s">
        <v>2913</v>
      </c>
    </row>
    <row r="137" spans="2:13" s="11" customFormat="1" x14ac:dyDescent="0.2">
      <c r="C137" s="509" t="s">
        <v>2914</v>
      </c>
      <c r="D137" s="506" t="s">
        <v>2915</v>
      </c>
      <c r="E137" s="506" t="s">
        <v>2418</v>
      </c>
      <c r="F137" s="511" t="str">
        <f t="shared" si="0"/>
        <v>HIV Testing Services</v>
      </c>
      <c r="G137" s="506" t="s">
        <v>2916</v>
      </c>
      <c r="H137" s="510" t="s">
        <v>2917</v>
      </c>
      <c r="I137" s="506" t="str">
        <f t="array" ref="I137">IFERROR(INDEX($D$131:$D$166, MATCH(0, COUNTIF($I$130:I136, $D$131:$D$166&amp;"") + IF($D$131:$D$166="",1,0), 0)), "")</f>
        <v>MCI-00533</v>
      </c>
      <c r="J137" s="506" t="str">
        <f t="array" ref="J137">IFERROR(IF(INDEX($C$131:$C$166,MATCH(LEFT(I137,255),LEFT($D$131:$D$166,255),0))=0,"",INDEX($C$131:$C$166,MATCH(LEFT(I137,255),LEFT($D$131:$D$166,255),0))),"")</f>
        <v>HIV Testing Services</v>
      </c>
      <c r="K137" s="506"/>
      <c r="L137" s="506"/>
      <c r="M137" s="507" t="s">
        <v>2918</v>
      </c>
    </row>
    <row r="138" spans="2:13" s="11" customFormat="1" x14ac:dyDescent="0.2">
      <c r="C138" s="509" t="s">
        <v>2919</v>
      </c>
      <c r="D138" s="506" t="s">
        <v>2920</v>
      </c>
      <c r="E138" s="506" t="s">
        <v>2419</v>
      </c>
      <c r="F138" s="511" t="str">
        <f t="shared" si="0"/>
        <v>MDR-TB</v>
      </c>
      <c r="G138" s="506" t="s">
        <v>2921</v>
      </c>
      <c r="H138" s="510" t="s">
        <v>2922</v>
      </c>
      <c r="I138" s="506" t="str">
        <f t="array" ref="I138">IFERROR(INDEX($D$131:$D$166, MATCH(0, COUNTIF($I$130:I137, $D$131:$D$166&amp;"") + IF($D$131:$D$166="",1,0), 0)), "")</f>
        <v>MCI-00010</v>
      </c>
      <c r="J138" s="506" t="str">
        <f t="array" ref="J138">IFERROR(IF(INDEX($C$131:$C$166,MATCH(LEFT(I138,255),LEFT($D$131:$D$166,255),0))=0,"",INDEX($C$131:$C$166,MATCH(LEFT(I138,255),LEFT($D$131:$D$166,255),0))),"")</f>
        <v>MDR-TB</v>
      </c>
      <c r="K138" s="506"/>
      <c r="L138" s="506"/>
      <c r="M138" s="507" t="s">
        <v>2923</v>
      </c>
    </row>
    <row r="139" spans="2:13" s="11" customFormat="1" x14ac:dyDescent="0.2">
      <c r="C139" s="509" t="s">
        <v>2924</v>
      </c>
      <c r="D139" s="506" t="s">
        <v>2925</v>
      </c>
      <c r="E139" s="506" t="s">
        <v>2418</v>
      </c>
      <c r="F139" s="511" t="str">
        <f t="shared" si="0"/>
        <v>Payment for results</v>
      </c>
      <c r="G139" s="506" t="s">
        <v>2926</v>
      </c>
      <c r="H139" s="510" t="s">
        <v>2927</v>
      </c>
      <c r="I139" s="506" t="str">
        <f t="array" ref="I139">IFERROR(INDEX($D$131:$D$166, MATCH(0, COUNTIF($I$130:I138, $D$131:$D$166&amp;"") + IF($D$131:$D$166="",1,0), 0)), "")</f>
        <v>MCI-00024</v>
      </c>
      <c r="J139" s="506" t="str">
        <f t="array" ref="J139">IFERROR(IF(INDEX($C$131:$C$166,MATCH(LEFT(I139,255),LEFT($D$131:$D$166,255),0))=0,"",INDEX($C$131:$C$166,MATCH(LEFT(I139,255),LEFT($D$131:$D$166,255),0))),"")</f>
        <v>Payment for results</v>
      </c>
      <c r="K139" s="506"/>
      <c r="L139" s="506"/>
      <c r="M139" s="507" t="s">
        <v>2928</v>
      </c>
    </row>
    <row r="140" spans="2:13" s="11" customFormat="1" x14ac:dyDescent="0.2">
      <c r="C140" s="509" t="s">
        <v>2924</v>
      </c>
      <c r="D140" s="506" t="s">
        <v>2925</v>
      </c>
      <c r="E140" s="506" t="s">
        <v>2419</v>
      </c>
      <c r="F140" s="511" t="str">
        <f t="shared" si="0"/>
        <v>Payment for results</v>
      </c>
      <c r="G140" s="506" t="s">
        <v>2929</v>
      </c>
      <c r="H140" s="510" t="s">
        <v>2927</v>
      </c>
      <c r="I140" s="506" t="str">
        <f t="array" ref="I140">IFERROR(INDEX($D$131:$D$166, MATCH(0, COUNTIF($I$130:I139, $D$131:$D$166&amp;"") + IF($D$131:$D$166="",1,0), 0)), "")</f>
        <v>MCI-00006</v>
      </c>
      <c r="J140" s="506" t="str">
        <f t="array" ref="J140">IFERROR(IF(INDEX($C$131:$C$166,MATCH(LEFT(I140,255),LEFT($D$131:$D$166,255),0))=0,"",INDEX($C$131:$C$166,MATCH(LEFT(I140,255),LEFT($D$131:$D$166,255),0))),"")</f>
        <v>PMTCT</v>
      </c>
      <c r="K140" s="506"/>
      <c r="L140" s="506"/>
      <c r="M140" s="507" t="s">
        <v>2930</v>
      </c>
    </row>
    <row r="141" spans="2:13" s="11" customFormat="1" x14ac:dyDescent="0.2">
      <c r="C141" s="509" t="s">
        <v>2931</v>
      </c>
      <c r="D141" s="506" t="s">
        <v>2932</v>
      </c>
      <c r="E141" s="506" t="s">
        <v>2418</v>
      </c>
      <c r="F141" s="511" t="str">
        <f t="shared" si="0"/>
        <v>PMTCT</v>
      </c>
      <c r="G141" s="506" t="s">
        <v>2933</v>
      </c>
      <c r="H141" s="510" t="s">
        <v>2934</v>
      </c>
      <c r="I141" s="506" t="str">
        <f t="array" ref="I141">IFERROR(INDEX($D$131:$D$166, MATCH(0, COUNTIF($I$130:I140, $D$131:$D$166&amp;"") + IF($D$131:$D$166="",1,0), 0)), "")</f>
        <v>MCI-00005</v>
      </c>
      <c r="J141" s="506" t="str">
        <f t="array" ref="J141">IFERROR(IF(INDEX($C$131:$C$166,MATCH(LEFT(I141,255),LEFT($D$131:$D$166,255),0))=0,"",INDEX($C$131:$C$166,MATCH(LEFT(I141,255),LEFT($D$131:$D$166,255),0))),"")</f>
        <v>Prevention programs for adolescents and youth, in and out of school</v>
      </c>
      <c r="K141" s="506"/>
      <c r="L141" s="506"/>
      <c r="M141" s="507" t="s">
        <v>2935</v>
      </c>
    </row>
    <row r="142" spans="2:13" s="11" customFormat="1" x14ac:dyDescent="0.2">
      <c r="C142" s="509" t="s">
        <v>2936</v>
      </c>
      <c r="D142" s="506" t="s">
        <v>2937</v>
      </c>
      <c r="E142" s="506" t="s">
        <v>2418</v>
      </c>
      <c r="F142" s="511" t="str">
        <f t="shared" si="0"/>
        <v>Prevention programs for adolescents and youth, in and out of school</v>
      </c>
      <c r="G142" s="506" t="s">
        <v>2938</v>
      </c>
      <c r="H142" s="510" t="s">
        <v>2939</v>
      </c>
      <c r="I142" s="506" t="str">
        <f t="array" ref="I142">IFERROR(INDEX($D$131:$D$166, MATCH(0, COUNTIF($I$130:I141, $D$131:$D$166&amp;"") + IF($D$131:$D$166="",1,0), 0)), "")</f>
        <v>MCI-00000</v>
      </c>
      <c r="J142" s="506" t="str">
        <f t="array" ref="J142">IFERROR(IF(INDEX($C$131:$C$166,MATCH(LEFT(I142,255),LEFT($D$131:$D$166,255),0))=0,"",INDEX($C$131:$C$166,MATCH(LEFT(I142,255),LEFT($D$131:$D$166,255),0))),"")</f>
        <v>Prevention programs for general population</v>
      </c>
      <c r="K142" s="506"/>
      <c r="L142" s="506"/>
      <c r="M142" s="507" t="s">
        <v>2940</v>
      </c>
    </row>
    <row r="143" spans="2:13" s="11" customFormat="1" x14ac:dyDescent="0.2">
      <c r="C143" s="509" t="s">
        <v>2941</v>
      </c>
      <c r="D143" s="506" t="s">
        <v>2942</v>
      </c>
      <c r="E143" s="506" t="s">
        <v>2418</v>
      </c>
      <c r="F143" s="511" t="str">
        <f t="shared" si="0"/>
        <v>Prevention programs for general population</v>
      </c>
      <c r="G143" s="506" t="s">
        <v>2943</v>
      </c>
      <c r="H143" s="510" t="s">
        <v>2944</v>
      </c>
      <c r="I143" s="506" t="str">
        <f t="array" ref="I143">IFERROR(INDEX($D$131:$D$166, MATCH(0, COUNTIF($I$130:I142, $D$131:$D$166&amp;"") + IF($D$131:$D$166="",1,0), 0)), "")</f>
        <v>MCI-00004</v>
      </c>
      <c r="J143" s="506" t="str">
        <f t="array" ref="J143">IFERROR(IF(INDEX($C$131:$C$166,MATCH(LEFT(I143,255),LEFT($D$131:$D$166,255),0))=0,"",INDEX($C$131:$C$166,MATCH(LEFT(I143,255),LEFT($D$131:$D$166,255),0))),"")</f>
        <v>Prevention programs for other vulnerable populations</v>
      </c>
      <c r="K143" s="506"/>
      <c r="L143" s="506"/>
      <c r="M143" s="507" t="s">
        <v>2945</v>
      </c>
    </row>
    <row r="144" spans="2:13" s="11" customFormat="1" x14ac:dyDescent="0.2">
      <c r="C144" s="509" t="s">
        <v>2946</v>
      </c>
      <c r="D144" s="506" t="s">
        <v>2947</v>
      </c>
      <c r="E144" s="506" t="s">
        <v>2418</v>
      </c>
      <c r="F144" s="511" t="str">
        <f t="shared" si="0"/>
        <v>Prevention programs for other vulnerable populations</v>
      </c>
      <c r="G144" s="506" t="s">
        <v>2948</v>
      </c>
      <c r="H144" s="510" t="s">
        <v>2949</v>
      </c>
      <c r="I144" s="506" t="str">
        <f t="array" ref="I144">IFERROR(INDEX($D$131:$D$166, MATCH(0, COUNTIF($I$130:I143, $D$131:$D$166&amp;"") + IF($D$131:$D$166="",1,0), 0)), "")</f>
        <v>MCI-00023</v>
      </c>
      <c r="J144" s="506" t="str">
        <f t="array" ref="J144">IFERROR(IF(INDEX($C$131:$C$166,MATCH(LEFT(I144,255),LEFT($D$131:$D$166,255),0))=0,"",INDEX($C$131:$C$166,MATCH(LEFT(I144,255),LEFT($D$131:$D$166,255),0))),"")</f>
        <v>Program management</v>
      </c>
      <c r="K144" s="506"/>
      <c r="L144" s="506"/>
      <c r="M144" s="507" t="s">
        <v>2950</v>
      </c>
    </row>
    <row r="145" spans="3:13" s="11" customFormat="1" x14ac:dyDescent="0.2">
      <c r="C145" s="509" t="s">
        <v>2951</v>
      </c>
      <c r="D145" s="506" t="s">
        <v>2952</v>
      </c>
      <c r="E145" s="506" t="s">
        <v>2418</v>
      </c>
      <c r="F145" s="511" t="str">
        <f t="shared" si="0"/>
        <v>Program management</v>
      </c>
      <c r="G145" s="506" t="s">
        <v>2953</v>
      </c>
      <c r="H145" s="510" t="s">
        <v>2954</v>
      </c>
      <c r="I145" s="506" t="str">
        <f t="array" ref="I145">IFERROR(INDEX($D$131:$D$166, MATCH(0, COUNTIF($I$130:I144, $D$131:$D$166&amp;"") + IF($D$131:$D$166="",1,0), 0)), "")</f>
        <v>MCI-00535</v>
      </c>
      <c r="J145" s="506" t="str">
        <f t="array" ref="J145">IFERROR(IF(INDEX($C$131:$C$166,MATCH(LEFT(I145,255),LEFT($D$131:$D$166,255),0))=0,"",INDEX($C$131:$C$166,MATCH(LEFT(I145,255),LEFT($D$131:$D$166,255),0))),"")</f>
        <v>Programs to reduce human rights-related barriers to HIV services</v>
      </c>
      <c r="K145" s="506"/>
      <c r="L145" s="506"/>
      <c r="M145" s="507" t="s">
        <v>2955</v>
      </c>
    </row>
    <row r="146" spans="3:13" s="11" customFormat="1" x14ac:dyDescent="0.2">
      <c r="C146" s="509" t="s">
        <v>2951</v>
      </c>
      <c r="D146" s="506" t="s">
        <v>2952</v>
      </c>
      <c r="E146" s="506" t="s">
        <v>2419</v>
      </c>
      <c r="F146" s="511" t="str">
        <f t="shared" si="0"/>
        <v>Program management</v>
      </c>
      <c r="G146" s="506" t="s">
        <v>2956</v>
      </c>
      <c r="H146" s="510" t="s">
        <v>2954</v>
      </c>
      <c r="I146" s="506" t="str">
        <f t="array" ref="I146">IFERROR(INDEX($D$131:$D$166, MATCH(0, COUNTIF($I$130:I145, $D$131:$D$166&amp;"") + IF($D$131:$D$166="",1,0), 0)), "")</f>
        <v>MCI-00021</v>
      </c>
      <c r="J146" s="506" t="str">
        <f t="array" ref="J146">IFERROR(IF(INDEX($C$131:$C$166,MATCH(LEFT(I146,255),LEFT($D$131:$D$166,255),0))=0,"",INDEX($C$131:$C$166,MATCH(LEFT(I146,255),LEFT($D$131:$D$166,255),0))),"")</f>
        <v>RSSH: Community responses and systems</v>
      </c>
      <c r="K146" s="506"/>
      <c r="L146" s="506"/>
      <c r="M146" s="507" t="s">
        <v>2957</v>
      </c>
    </row>
    <row r="147" spans="3:13" s="11" customFormat="1" x14ac:dyDescent="0.2">
      <c r="C147" s="509" t="s">
        <v>2958</v>
      </c>
      <c r="D147" s="506" t="s">
        <v>2959</v>
      </c>
      <c r="E147" s="506" t="s">
        <v>2418</v>
      </c>
      <c r="F147" s="511" t="str">
        <f t="shared" si="0"/>
        <v>Programs to reduce human rights-related barriers to HIV services</v>
      </c>
      <c r="G147" s="506" t="s">
        <v>2960</v>
      </c>
      <c r="H147" s="510" t="s">
        <v>2961</v>
      </c>
      <c r="I147" s="506" t="str">
        <f t="array" ref="I147">IFERROR(INDEX($D$131:$D$166, MATCH(0, COUNTIF($I$130:I146, $D$131:$D$166&amp;"") + IF($D$131:$D$166="",1,0), 0)), "")</f>
        <v>MCI-00019</v>
      </c>
      <c r="J147" s="506" t="str">
        <f t="array" ref="J147">IFERROR(IF(INDEX($C$131:$C$166,MATCH(LEFT(I147,255),LEFT($D$131:$D$166,255),0))=0,"",INDEX($C$131:$C$166,MATCH(LEFT(I147,255),LEFT($D$131:$D$166,255),0))),"")</f>
        <v>RSSH: Financial management systems</v>
      </c>
      <c r="K147" s="506"/>
      <c r="L147" s="506"/>
      <c r="M147" s="507" t="s">
        <v>2962</v>
      </c>
    </row>
    <row r="148" spans="3:13" s="11" customFormat="1" x14ac:dyDescent="0.2">
      <c r="C148" s="509" t="s">
        <v>2963</v>
      </c>
      <c r="D148" s="506" t="s">
        <v>2964</v>
      </c>
      <c r="E148" s="506" t="s">
        <v>2418</v>
      </c>
      <c r="F148" s="511" t="str">
        <f t="shared" si="0"/>
        <v>RSSH: Community responses and systems</v>
      </c>
      <c r="G148" s="506" t="s">
        <v>2965</v>
      </c>
      <c r="H148" s="510" t="s">
        <v>2966</v>
      </c>
      <c r="I148" s="506" t="str">
        <f t="array" ref="I148">IFERROR(INDEX($D$131:$D$166, MATCH(0, COUNTIF($I$130:I147, $D$131:$D$166&amp;"") + IF($D$131:$D$166="",1,0), 0)), "")</f>
        <v>MCI-00022</v>
      </c>
      <c r="J148" s="506" t="str">
        <f t="array" ref="J148">IFERROR(IF(INDEX($C$131:$C$166,MATCH(LEFT(I148,255),LEFT($D$131:$D$166,255),0))=0,"",INDEX($C$131:$C$166,MATCH(LEFT(I148,255),LEFT($D$131:$D$166,255),0))),"")</f>
        <v>RSSH: Health management information systems and M&amp;E</v>
      </c>
      <c r="K148" s="506"/>
      <c r="L148" s="506"/>
      <c r="M148" s="507" t="s">
        <v>2967</v>
      </c>
    </row>
    <row r="149" spans="3:13" s="11" customFormat="1" x14ac:dyDescent="0.2">
      <c r="C149" s="509" t="s">
        <v>2963</v>
      </c>
      <c r="D149" s="506" t="s">
        <v>2964</v>
      </c>
      <c r="E149" s="506" t="s">
        <v>2419</v>
      </c>
      <c r="F149" s="511" t="str">
        <f t="shared" si="0"/>
        <v>RSSH: Community responses and systems</v>
      </c>
      <c r="G149" s="506" t="s">
        <v>2968</v>
      </c>
      <c r="H149" s="510" t="s">
        <v>2966</v>
      </c>
      <c r="I149" s="506" t="str">
        <f t="array" ref="I149">IFERROR(INDEX($D$131:$D$166, MATCH(0, COUNTIF($I$130:I148, $D$131:$D$166&amp;"") + IF($D$131:$D$166="",1,0), 0)), "")</f>
        <v>MCI-00015</v>
      </c>
      <c r="J149" s="506" t="str">
        <f t="array" ref="J149">IFERROR(IF(INDEX($C$131:$C$166,MATCH(LEFT(I149,255),LEFT($D$131:$D$166,255),0))=0,"",INDEX($C$131:$C$166,MATCH(LEFT(I149,255),LEFT($D$131:$D$166,255),0))),"")</f>
        <v>RSSH: Human resources for health (HRH), including community health workers</v>
      </c>
      <c r="K149" s="506"/>
      <c r="L149" s="506"/>
      <c r="M149" s="507" t="s">
        <v>2969</v>
      </c>
    </row>
    <row r="150" spans="3:13" s="11" customFormat="1" x14ac:dyDescent="0.2">
      <c r="C150" s="509" t="s">
        <v>2970</v>
      </c>
      <c r="D150" s="506" t="s">
        <v>2971</v>
      </c>
      <c r="E150" s="506" t="s">
        <v>2418</v>
      </c>
      <c r="F150" s="511" t="str">
        <f t="shared" si="0"/>
        <v>RSSH: Financial management systems</v>
      </c>
      <c r="G150" s="506" t="s">
        <v>2972</v>
      </c>
      <c r="H150" s="510" t="s">
        <v>2973</v>
      </c>
      <c r="I150" s="506" t="str">
        <f t="array" ref="I150">IFERROR(INDEX($D$131:$D$166, MATCH(0, COUNTIF($I$130:I149, $D$131:$D$166&amp;"") + IF($D$131:$D$166="",1,0), 0)), "")</f>
        <v>MCI-00014</v>
      </c>
      <c r="J150" s="506" t="str">
        <f t="array" ref="J150">IFERROR(IF(INDEX($C$131:$C$166,MATCH(LEFT(I150,255),LEFT($D$131:$D$166,255),0))=0,"",INDEX($C$131:$C$166,MATCH(LEFT(I150,255),LEFT($D$131:$D$166,255),0))),"")</f>
        <v>RSSH: Integrated service delivery and quality improvement</v>
      </c>
      <c r="K150" s="506"/>
      <c r="L150" s="506"/>
      <c r="M150" s="507" t="s">
        <v>2974</v>
      </c>
    </row>
    <row r="151" spans="3:13" s="11" customFormat="1" x14ac:dyDescent="0.2">
      <c r="C151" s="509" t="s">
        <v>2970</v>
      </c>
      <c r="D151" s="506" t="s">
        <v>2971</v>
      </c>
      <c r="E151" s="506" t="s">
        <v>2419</v>
      </c>
      <c r="F151" s="511" t="str">
        <f t="shared" si="0"/>
        <v>RSSH: Financial management systems</v>
      </c>
      <c r="G151" s="506" t="s">
        <v>2975</v>
      </c>
      <c r="H151" s="510" t="s">
        <v>2973</v>
      </c>
      <c r="I151" s="506" t="str">
        <f t="array" ref="I151">IFERROR(INDEX($D$131:$D$166, MATCH(0, COUNTIF($I$130:I150, $D$131:$D$166&amp;"") + IF($D$131:$D$166="",1,0), 0)), "")</f>
        <v>MCI-00536</v>
      </c>
      <c r="J151" s="506" t="str">
        <f t="array" ref="J151">IFERROR(IF(INDEX($C$131:$C$166,MATCH(LEFT(I151,255),LEFT($D$131:$D$166,255),0))=0,"",INDEX($C$131:$C$166,MATCH(LEFT(I151,255),LEFT($D$131:$D$166,255),0))),"")</f>
        <v>RSSH: National health strategies</v>
      </c>
      <c r="K151" s="506"/>
      <c r="L151" s="506"/>
      <c r="M151" s="507" t="s">
        <v>2976</v>
      </c>
    </row>
    <row r="152" spans="3:13" s="11" customFormat="1" x14ac:dyDescent="0.2">
      <c r="C152" s="509" t="s">
        <v>2977</v>
      </c>
      <c r="D152" s="506" t="s">
        <v>2978</v>
      </c>
      <c r="E152" s="506" t="s">
        <v>2418</v>
      </c>
      <c r="F152" s="511" t="str">
        <f t="shared" si="0"/>
        <v>RSSH: Health management information systems and M&amp;E</v>
      </c>
      <c r="G152" s="506" t="s">
        <v>2979</v>
      </c>
      <c r="H152" s="510" t="s">
        <v>2980</v>
      </c>
      <c r="I152" s="506" t="str">
        <f t="array" ref="I152">IFERROR(INDEX($D$131:$D$166, MATCH(0, COUNTIF($I$130:I151, $D$131:$D$166&amp;"") + IF($D$131:$D$166="",1,0), 0)), "")</f>
        <v>MCI-00016</v>
      </c>
      <c r="J152" s="506" t="str">
        <f t="array" ref="J152">IFERROR(IF(INDEX($C$131:$C$166,MATCH(LEFT(I152,255),LEFT($D$131:$D$166,255),0))=0,"",INDEX($C$131:$C$166,MATCH(LEFT(I152,255),LEFT($D$131:$D$166,255),0))),"")</f>
        <v>RSSH: Procurement and supply chain management systems</v>
      </c>
      <c r="K152" s="506"/>
      <c r="L152" s="506"/>
      <c r="M152" s="507" t="s">
        <v>2981</v>
      </c>
    </row>
    <row r="153" spans="3:13" s="11" customFormat="1" x14ac:dyDescent="0.2">
      <c r="C153" s="509" t="s">
        <v>2977</v>
      </c>
      <c r="D153" s="506" t="s">
        <v>2978</v>
      </c>
      <c r="E153" s="506" t="s">
        <v>2419</v>
      </c>
      <c r="F153" s="511" t="str">
        <f t="shared" si="0"/>
        <v>RSSH: Health management information systems and M&amp;E</v>
      </c>
      <c r="G153" s="506" t="s">
        <v>2982</v>
      </c>
      <c r="H153" s="510" t="s">
        <v>2980</v>
      </c>
      <c r="I153" s="506" t="str">
        <f t="array" ref="I153">IFERROR(INDEX($D$131:$D$166, MATCH(0, COUNTIF($I$130:I152, $D$131:$D$166&amp;"") + IF($D$131:$D$166="",1,0), 0)), "")</f>
        <v>MCI-00008</v>
      </c>
      <c r="J153" s="506" t="str">
        <f t="array" ref="J153">IFERROR(IF(INDEX($C$131:$C$166,MATCH(LEFT(I153,255),LEFT($D$131:$D$166,255),0))=0,"",INDEX($C$131:$C$166,MATCH(LEFT(I153,255),LEFT($D$131:$D$166,255),0))),"")</f>
        <v>TB care and prevention</v>
      </c>
      <c r="K153" s="506"/>
      <c r="L153" s="506"/>
      <c r="M153" s="507" t="s">
        <v>2983</v>
      </c>
    </row>
    <row r="154" spans="3:13" s="11" customFormat="1" x14ac:dyDescent="0.2">
      <c r="C154" s="509" t="s">
        <v>2984</v>
      </c>
      <c r="D154" s="506" t="s">
        <v>2985</v>
      </c>
      <c r="E154" s="506" t="s">
        <v>2418</v>
      </c>
      <c r="F154" s="511" t="str">
        <f t="shared" si="0"/>
        <v>RSSH: Human resources for health (HRH), including community health workers</v>
      </c>
      <c r="G154" s="506" t="s">
        <v>2986</v>
      </c>
      <c r="H154" s="510" t="s">
        <v>2987</v>
      </c>
      <c r="I154" s="506" t="str">
        <f t="array" ref="I154">IFERROR(INDEX($D$131:$D$166, MATCH(0, COUNTIF($I$130:I153, $D$131:$D$166&amp;"") + IF($D$131:$D$166="",1,0), 0)), "")</f>
        <v>MCI-00009</v>
      </c>
      <c r="J154" s="506" t="str">
        <f t="array" ref="J154">IFERROR(IF(INDEX($C$131:$C$166,MATCH(LEFT(I154,255),LEFT($D$131:$D$166,255),0))=0,"",INDEX($C$131:$C$166,MATCH(LEFT(I154,255),LEFT($D$131:$D$166,255),0))),"")</f>
        <v>TB/HIV</v>
      </c>
      <c r="K154" s="506"/>
      <c r="L154" s="506"/>
      <c r="M154" s="507" t="s">
        <v>2988</v>
      </c>
    </row>
    <row r="155" spans="3:13" s="11" customFormat="1" x14ac:dyDescent="0.2">
      <c r="C155" s="509" t="s">
        <v>2984</v>
      </c>
      <c r="D155" s="506" t="s">
        <v>2985</v>
      </c>
      <c r="E155" s="506" t="s">
        <v>2419</v>
      </c>
      <c r="F155" s="511" t="str">
        <f t="shared" si="0"/>
        <v>RSSH: Human resources for health (HRH), including community health workers</v>
      </c>
      <c r="G155" s="506" t="s">
        <v>2989</v>
      </c>
      <c r="H155" s="510" t="s">
        <v>2987</v>
      </c>
      <c r="I155" s="506" t="str">
        <f t="array" ref="I155">IFERROR(INDEX($D$131:$D$166, MATCH(0, COUNTIF($I$130:I154, $D$131:$D$166&amp;"") + IF($D$131:$D$166="",1,0), 0)), "")</f>
        <v>MCI-00007</v>
      </c>
      <c r="J155" s="506" t="str">
        <f t="array" ref="J155">IFERROR(IF(INDEX($C$131:$C$166,MATCH(LEFT(I155,255),LEFT($D$131:$D$166,255),0))=0,"",INDEX($C$131:$C$166,MATCH(LEFT(I155,255),LEFT($D$131:$D$166,255),0))),"")</f>
        <v>Treatment, care and support</v>
      </c>
      <c r="K155" s="506"/>
      <c r="L155" s="506"/>
      <c r="M155" s="507" t="s">
        <v>2990</v>
      </c>
    </row>
    <row r="156" spans="3:13" s="11" customFormat="1" x14ac:dyDescent="0.2">
      <c r="C156" s="509" t="s">
        <v>2991</v>
      </c>
      <c r="D156" s="506" t="s">
        <v>2992</v>
      </c>
      <c r="E156" s="506" t="s">
        <v>2418</v>
      </c>
      <c r="F156" s="511" t="str">
        <f t="shared" si="0"/>
        <v>RSSH: Integrated service delivery and quality improvement</v>
      </c>
      <c r="G156" s="506" t="s">
        <v>2993</v>
      </c>
      <c r="H156" s="510" t="s">
        <v>2994</v>
      </c>
      <c r="I156" s="506" t="str">
        <f t="array" ref="I156">IFERROR(INDEX($D$131:$D$166, MATCH(0, COUNTIF($I$130:I155, $D$131:$D$166&amp;"") + IF($D$131:$D$166="",1,0), 0)), "")</f>
        <v/>
      </c>
      <c r="J156" s="506" t="str">
        <f t="array" ref="J156">IFERROR(IF(INDEX($C$131:$C$166,MATCH(LEFT(I156,255),LEFT($D$131:$D$166,255),0))=0,"",INDEX($C$131:$C$166,MATCH(LEFT(I156,255),LEFT($D$131:$D$166,255),0))),"")</f>
        <v/>
      </c>
      <c r="K156" s="506"/>
      <c r="L156" s="506"/>
      <c r="M156" s="507" t="s">
        <v>2995</v>
      </c>
    </row>
    <row r="157" spans="3:13" s="11" customFormat="1" x14ac:dyDescent="0.2">
      <c r="C157" s="509" t="s">
        <v>2991</v>
      </c>
      <c r="D157" s="506" t="s">
        <v>2992</v>
      </c>
      <c r="E157" s="506" t="s">
        <v>2419</v>
      </c>
      <c r="F157" s="511" t="str">
        <f t="shared" si="0"/>
        <v>RSSH: Integrated service delivery and quality improvement</v>
      </c>
      <c r="G157" s="506" t="s">
        <v>2996</v>
      </c>
      <c r="H157" s="510" t="s">
        <v>2994</v>
      </c>
      <c r="I157" s="506" t="str">
        <f t="array" ref="I157">IFERROR(INDEX($D$131:$D$166, MATCH(0, COUNTIF($I$130:I156, $D$131:$D$166&amp;"") + IF($D$131:$D$166="",1,0), 0)), "")</f>
        <v/>
      </c>
      <c r="J157" s="506" t="str">
        <f t="array" ref="J157">IFERROR(IF(INDEX($C$131:$C$166,MATCH(LEFT(I157,255),LEFT($D$131:$D$166,255),0))=0,"",INDEX($C$131:$C$166,MATCH(LEFT(I157,255),LEFT($D$131:$D$166,255),0))),"")</f>
        <v/>
      </c>
      <c r="K157" s="506"/>
      <c r="L157" s="506"/>
      <c r="M157" s="507" t="s">
        <v>2997</v>
      </c>
    </row>
    <row r="158" spans="3:13" s="11" customFormat="1" x14ac:dyDescent="0.2">
      <c r="C158" s="509" t="s">
        <v>2998</v>
      </c>
      <c r="D158" s="506" t="s">
        <v>2999</v>
      </c>
      <c r="E158" s="506" t="s">
        <v>2418</v>
      </c>
      <c r="F158" s="511" t="str">
        <f t="shared" si="0"/>
        <v>RSSH: National health strategies</v>
      </c>
      <c r="G158" s="506" t="s">
        <v>3000</v>
      </c>
      <c r="H158" s="510" t="s">
        <v>3001</v>
      </c>
      <c r="I158" s="506" t="str">
        <f t="array" ref="I158">IFERROR(INDEX($D$131:$D$166, MATCH(0, COUNTIF($I$130:I157, $D$131:$D$166&amp;"") + IF($D$131:$D$166="",1,0), 0)), "")</f>
        <v/>
      </c>
      <c r="J158" s="506" t="str">
        <f t="array" ref="J158">IFERROR(IF(INDEX($C$131:$C$166,MATCH(LEFT(I158,255),LEFT($D$131:$D$166,255),0))=0,"",INDEX($C$131:$C$166,MATCH(LEFT(I158,255),LEFT($D$131:$D$166,255),0))),"")</f>
        <v/>
      </c>
      <c r="K158" s="506"/>
      <c r="L158" s="506"/>
      <c r="M158" s="507" t="s">
        <v>3002</v>
      </c>
    </row>
    <row r="159" spans="3:13" s="11" customFormat="1" x14ac:dyDescent="0.2">
      <c r="C159" s="509" t="s">
        <v>2998</v>
      </c>
      <c r="D159" s="506" t="s">
        <v>2999</v>
      </c>
      <c r="E159" s="506" t="s">
        <v>2419</v>
      </c>
      <c r="F159" s="511" t="str">
        <f t="shared" si="0"/>
        <v>RSSH: National health strategies</v>
      </c>
      <c r="G159" s="506" t="s">
        <v>3003</v>
      </c>
      <c r="H159" s="510" t="s">
        <v>3001</v>
      </c>
      <c r="I159" s="506" t="str">
        <f t="array" ref="I159">IFERROR(INDEX($D$131:$D$166, MATCH(0, COUNTIF($I$130:I158, $D$131:$D$166&amp;"") + IF($D$131:$D$166="",1,0), 0)), "")</f>
        <v/>
      </c>
      <c r="J159" s="506" t="str">
        <f t="array" ref="J159">IFERROR(IF(INDEX($C$131:$C$166,MATCH(LEFT(I159,255),LEFT($D$131:$D$166,255),0))=0,"",INDEX($C$131:$C$166,MATCH(LEFT(I159,255),LEFT($D$131:$D$166,255),0))),"")</f>
        <v/>
      </c>
      <c r="K159" s="506"/>
      <c r="L159" s="506"/>
      <c r="M159" s="507" t="s">
        <v>3004</v>
      </c>
    </row>
    <row r="160" spans="3:13" s="11" customFormat="1" x14ac:dyDescent="0.2">
      <c r="C160" s="509" t="s">
        <v>3005</v>
      </c>
      <c r="D160" s="506" t="s">
        <v>3006</v>
      </c>
      <c r="E160" s="506" t="s">
        <v>2418</v>
      </c>
      <c r="F160" s="511" t="str">
        <f t="shared" si="0"/>
        <v>RSSH: Procurement and supply chain management systems</v>
      </c>
      <c r="G160" s="506" t="s">
        <v>3007</v>
      </c>
      <c r="H160" s="510" t="s">
        <v>3008</v>
      </c>
      <c r="I160" s="506" t="str">
        <f t="array" ref="I160">IFERROR(INDEX($D$131:$D$166, MATCH(0, COUNTIF($I$130:I159, $D$131:$D$166&amp;"") + IF($D$131:$D$166="",1,0), 0)), "")</f>
        <v/>
      </c>
      <c r="J160" s="506" t="str">
        <f t="array" ref="J160">IFERROR(IF(INDEX($C$131:$C$166,MATCH(LEFT(I160,255),LEFT($D$131:$D$166,255),0))=0,"",INDEX($C$131:$C$166,MATCH(LEFT(I160,255),LEFT($D$131:$D$166,255),0))),"")</f>
        <v/>
      </c>
      <c r="K160" s="506"/>
      <c r="L160" s="506"/>
      <c r="M160" s="507" t="s">
        <v>3009</v>
      </c>
    </row>
    <row r="161" spans="1:13" s="11" customFormat="1" x14ac:dyDescent="0.2">
      <c r="C161" s="509" t="s">
        <v>3005</v>
      </c>
      <c r="D161" s="506" t="s">
        <v>3006</v>
      </c>
      <c r="E161" s="506" t="s">
        <v>2419</v>
      </c>
      <c r="F161" s="511" t="str">
        <f t="shared" si="0"/>
        <v>RSSH: Procurement and supply chain management systems</v>
      </c>
      <c r="G161" s="506" t="s">
        <v>3010</v>
      </c>
      <c r="H161" s="510" t="s">
        <v>3008</v>
      </c>
      <c r="I161" s="506" t="str">
        <f t="array" ref="I161">IFERROR(INDEX($D$131:$D$166, MATCH(0, COUNTIF($I$130:I160, $D$131:$D$166&amp;"") + IF($D$131:$D$166="",1,0), 0)), "")</f>
        <v/>
      </c>
      <c r="J161" s="506" t="str">
        <f t="array" ref="J161">IFERROR(IF(INDEX($C$131:$C$166,MATCH(LEFT(I161,255),LEFT($D$131:$D$166,255),0))=0,"",INDEX($C$131:$C$166,MATCH(LEFT(I161,255),LEFT($D$131:$D$166,255),0))),"")</f>
        <v/>
      </c>
      <c r="K161" s="506"/>
      <c r="L161" s="506"/>
      <c r="M161" s="507" t="s">
        <v>3011</v>
      </c>
    </row>
    <row r="162" spans="1:13" s="11" customFormat="1" x14ac:dyDescent="0.2">
      <c r="C162" s="509" t="s">
        <v>3012</v>
      </c>
      <c r="D162" s="506" t="s">
        <v>3013</v>
      </c>
      <c r="E162" s="506" t="s">
        <v>2419</v>
      </c>
      <c r="F162" s="511" t="str">
        <f t="shared" si="0"/>
        <v>TB care and prevention</v>
      </c>
      <c r="G162" s="506" t="s">
        <v>3014</v>
      </c>
      <c r="H162" s="510" t="s">
        <v>3015</v>
      </c>
      <c r="I162" s="506" t="str">
        <f t="array" ref="I162">IFERROR(INDEX($D$131:$D$166, MATCH(0, COUNTIF($I$130:I161, $D$131:$D$166&amp;"") + IF($D$131:$D$166="",1,0), 0)), "")</f>
        <v/>
      </c>
      <c r="J162" s="506" t="str">
        <f t="array" ref="J162">IFERROR(IF(INDEX($C$131:$C$166,MATCH(LEFT(I162,255),LEFT($D$131:$D$166,255),0))=0,"",INDEX($C$131:$C$166,MATCH(LEFT(I162,255),LEFT($D$131:$D$166,255),0))),"")</f>
        <v/>
      </c>
      <c r="K162" s="506"/>
      <c r="L162" s="506"/>
      <c r="M162" s="507" t="s">
        <v>3016</v>
      </c>
    </row>
    <row r="163" spans="1:13" s="11" customFormat="1" x14ac:dyDescent="0.2">
      <c r="C163" s="509" t="s">
        <v>3017</v>
      </c>
      <c r="D163" s="506" t="s">
        <v>3018</v>
      </c>
      <c r="E163" s="506" t="s">
        <v>2418</v>
      </c>
      <c r="F163" s="511" t="str">
        <f t="shared" si="0"/>
        <v>TB/HIV</v>
      </c>
      <c r="G163" s="506" t="s">
        <v>3019</v>
      </c>
      <c r="H163" s="510" t="s">
        <v>3020</v>
      </c>
      <c r="I163" s="506" t="str">
        <f t="array" ref="I163">IFERROR(INDEX($D$131:$D$166, MATCH(0, COUNTIF($I$130:I162, $D$131:$D$166&amp;"") + IF($D$131:$D$166="",1,0), 0)), "")</f>
        <v/>
      </c>
      <c r="J163" s="506" t="str">
        <f t="array" ref="J163">IFERROR(IF(INDEX($C$131:$C$166,MATCH(LEFT(I163,255),LEFT($D$131:$D$166,255),0))=0,"",INDEX($C$131:$C$166,MATCH(LEFT(I163,255),LEFT($D$131:$D$166,255),0))),"")</f>
        <v/>
      </c>
      <c r="K163" s="506"/>
      <c r="L163" s="506"/>
      <c r="M163" s="507" t="s">
        <v>3021</v>
      </c>
    </row>
    <row r="164" spans="1:13" s="11" customFormat="1" x14ac:dyDescent="0.2">
      <c r="C164" s="509" t="s">
        <v>3017</v>
      </c>
      <c r="D164" s="506" t="s">
        <v>3018</v>
      </c>
      <c r="E164" s="506" t="s">
        <v>2419</v>
      </c>
      <c r="F164" s="511" t="str">
        <f t="shared" si="0"/>
        <v>TB/HIV</v>
      </c>
      <c r="G164" s="506" t="s">
        <v>3022</v>
      </c>
      <c r="H164" s="510" t="s">
        <v>3020</v>
      </c>
      <c r="I164" s="506" t="str">
        <f t="array" ref="I164">IFERROR(INDEX($D$131:$D$166, MATCH(0, COUNTIF($I$130:I163, $D$131:$D$166&amp;"") + IF($D$131:$D$166="",1,0), 0)), "")</f>
        <v/>
      </c>
      <c r="J164" s="506" t="str">
        <f t="array" ref="J164">IFERROR(IF(INDEX($C$131:$C$166,MATCH(LEFT(I164,255),LEFT($D$131:$D$166,255),0))=0,"",INDEX($C$131:$C$166,MATCH(LEFT(I164,255),LEFT($D$131:$D$166,255),0))),"")</f>
        <v/>
      </c>
      <c r="K164" s="506"/>
      <c r="L164" s="506"/>
      <c r="M164" s="507" t="s">
        <v>3023</v>
      </c>
    </row>
    <row r="165" spans="1:13" s="11" customFormat="1" x14ac:dyDescent="0.2">
      <c r="C165" s="509" t="s">
        <v>3024</v>
      </c>
      <c r="D165" s="506" t="s">
        <v>3025</v>
      </c>
      <c r="E165" s="506" t="s">
        <v>2418</v>
      </c>
      <c r="F165" s="511" t="str">
        <f t="shared" si="0"/>
        <v>Treatment, care and support</v>
      </c>
      <c r="G165" s="506" t="s">
        <v>3026</v>
      </c>
      <c r="H165" s="510" t="s">
        <v>3027</v>
      </c>
      <c r="I165" s="506" t="str">
        <f t="array" ref="I165">IFERROR(INDEX($D$131:$D$166, MATCH(0, COUNTIF($I$130:I164, $D$131:$D$166&amp;"") + IF($D$131:$D$166="",1,0), 0)), "")</f>
        <v/>
      </c>
      <c r="J165" s="506" t="str">
        <f t="array" ref="J165">IFERROR(IF(INDEX($C$131:$C$166,MATCH(LEFT(I165,255),LEFT($D$131:$D$166,255),0))=0,"",INDEX($C$131:$C$166,MATCH(LEFT(I165,255),LEFT($D$131:$D$166,255),0))),"")</f>
        <v/>
      </c>
      <c r="K165" s="506"/>
      <c r="L165" s="506"/>
      <c r="M165" s="507" t="s">
        <v>3028</v>
      </c>
    </row>
    <row r="167" spans="1:13" x14ac:dyDescent="0.2">
      <c r="A167" s="2" t="s">
        <v>75</v>
      </c>
    </row>
    <row r="168" spans="1:13" x14ac:dyDescent="0.2">
      <c r="A168" s="506" t="s">
        <v>1</v>
      </c>
      <c r="B168" s="506" t="s">
        <v>140</v>
      </c>
      <c r="C168" s="506" t="s">
        <v>88</v>
      </c>
      <c r="D168" s="506" t="s">
        <v>59</v>
      </c>
      <c r="E168" s="506" t="s">
        <v>62</v>
      </c>
      <c r="F168" s="1" t="s">
        <v>136</v>
      </c>
      <c r="G168" s="1" t="s">
        <v>137</v>
      </c>
      <c r="H168" s="7" t="s">
        <v>138</v>
      </c>
      <c r="I168" s="7" t="s">
        <v>139</v>
      </c>
    </row>
    <row r="169" spans="1:13" hidden="1" x14ac:dyDescent="0.2">
      <c r="A169" s="506" t="s">
        <v>135</v>
      </c>
      <c r="B169" s="507" t="s">
        <v>105</v>
      </c>
      <c r="C169" s="509" t="s">
        <v>67</v>
      </c>
      <c r="D169" s="507" t="s">
        <v>58</v>
      </c>
      <c r="E169" s="506" t="s">
        <v>61</v>
      </c>
      <c r="H169" s="7"/>
      <c r="I169" s="7"/>
    </row>
    <row r="170" spans="1:13" s="11" customFormat="1" x14ac:dyDescent="0.2">
      <c r="A170" s="506" t="s">
        <v>2942</v>
      </c>
      <c r="B170" s="507" t="s">
        <v>3216</v>
      </c>
      <c r="C170" s="509" t="s">
        <v>3217</v>
      </c>
      <c r="D170" s="507"/>
      <c r="E170" s="506" t="s">
        <v>3218</v>
      </c>
      <c r="H170" s="7"/>
      <c r="I170" s="7"/>
    </row>
    <row r="171" spans="1:13" s="11" customFormat="1" x14ac:dyDescent="0.2">
      <c r="A171" s="506" t="s">
        <v>2942</v>
      </c>
      <c r="B171" s="507" t="s">
        <v>3219</v>
      </c>
      <c r="C171" s="509" t="s">
        <v>3220</v>
      </c>
      <c r="D171" s="507"/>
      <c r="E171" s="506" t="s">
        <v>3221</v>
      </c>
      <c r="H171" s="7"/>
      <c r="I171" s="7"/>
    </row>
    <row r="172" spans="1:13" s="11" customFormat="1" x14ac:dyDescent="0.2">
      <c r="A172" s="506" t="s">
        <v>2942</v>
      </c>
      <c r="B172" s="507" t="s">
        <v>3222</v>
      </c>
      <c r="C172" s="509" t="s">
        <v>3223</v>
      </c>
      <c r="D172" s="507"/>
      <c r="E172" s="506" t="s">
        <v>3224</v>
      </c>
      <c r="H172" s="7"/>
      <c r="I172" s="7"/>
    </row>
    <row r="173" spans="1:13" s="11" customFormat="1" x14ac:dyDescent="0.2">
      <c r="A173" s="506" t="s">
        <v>2942</v>
      </c>
      <c r="B173" s="507" t="s">
        <v>3225</v>
      </c>
      <c r="C173" s="509" t="s">
        <v>3226</v>
      </c>
      <c r="D173" s="507"/>
      <c r="E173" s="506" t="s">
        <v>3227</v>
      </c>
      <c r="H173" s="7"/>
      <c r="I173" s="7"/>
    </row>
    <row r="174" spans="1:13" s="11" customFormat="1" x14ac:dyDescent="0.2">
      <c r="A174" s="506" t="s">
        <v>2942</v>
      </c>
      <c r="B174" s="507" t="s">
        <v>3228</v>
      </c>
      <c r="C174" s="509" t="s">
        <v>3229</v>
      </c>
      <c r="D174" s="507"/>
      <c r="E174" s="506" t="s">
        <v>3230</v>
      </c>
      <c r="H174" s="7"/>
      <c r="I174" s="7"/>
    </row>
    <row r="175" spans="1:13" s="11" customFormat="1" x14ac:dyDescent="0.2">
      <c r="A175" s="506" t="s">
        <v>2942</v>
      </c>
      <c r="B175" s="507" t="s">
        <v>3231</v>
      </c>
      <c r="C175" s="509" t="s">
        <v>3232</v>
      </c>
      <c r="D175" s="507"/>
      <c r="E175" s="506" t="s">
        <v>3233</v>
      </c>
      <c r="H175" s="7"/>
      <c r="I175" s="7"/>
    </row>
    <row r="176" spans="1:13" s="11" customFormat="1" x14ac:dyDescent="0.2">
      <c r="A176" s="506" t="s">
        <v>2942</v>
      </c>
      <c r="B176" s="507" t="s">
        <v>3234</v>
      </c>
      <c r="C176" s="509" t="s">
        <v>3235</v>
      </c>
      <c r="D176" s="507"/>
      <c r="E176" s="506" t="s">
        <v>3236</v>
      </c>
      <c r="H176" s="7"/>
      <c r="I176" s="7"/>
    </row>
    <row r="177" spans="1:9" s="11" customFormat="1" x14ac:dyDescent="0.2">
      <c r="A177" s="506" t="s">
        <v>2942</v>
      </c>
      <c r="B177" s="507" t="s">
        <v>3237</v>
      </c>
      <c r="C177" s="509" t="s">
        <v>3238</v>
      </c>
      <c r="D177" s="507"/>
      <c r="E177" s="506" t="s">
        <v>3239</v>
      </c>
      <c r="H177" s="7"/>
      <c r="I177" s="7"/>
    </row>
    <row r="178" spans="1:9" s="11" customFormat="1" x14ac:dyDescent="0.2">
      <c r="A178" s="506" t="s">
        <v>2900</v>
      </c>
      <c r="B178" s="507" t="s">
        <v>3240</v>
      </c>
      <c r="C178" s="509" t="s">
        <v>3241</v>
      </c>
      <c r="D178" s="507"/>
      <c r="E178" s="506" t="s">
        <v>3242</v>
      </c>
      <c r="H178" s="7"/>
      <c r="I178" s="7"/>
    </row>
    <row r="179" spans="1:9" s="11" customFormat="1" x14ac:dyDescent="0.2">
      <c r="A179" s="506" t="s">
        <v>2900</v>
      </c>
      <c r="B179" s="507" t="s">
        <v>3243</v>
      </c>
      <c r="C179" s="509" t="s">
        <v>3244</v>
      </c>
      <c r="D179" s="507"/>
      <c r="E179" s="506" t="s">
        <v>3245</v>
      </c>
      <c r="H179" s="7"/>
      <c r="I179" s="7"/>
    </row>
    <row r="180" spans="1:9" s="11" customFormat="1" x14ac:dyDescent="0.2">
      <c r="A180" s="506" t="s">
        <v>2900</v>
      </c>
      <c r="B180" s="507" t="s">
        <v>3246</v>
      </c>
      <c r="C180" s="509" t="s">
        <v>3247</v>
      </c>
      <c r="D180" s="507"/>
      <c r="E180" s="506" t="s">
        <v>3248</v>
      </c>
      <c r="H180" s="7"/>
      <c r="I180" s="7"/>
    </row>
    <row r="181" spans="1:9" s="11" customFormat="1" x14ac:dyDescent="0.2">
      <c r="A181" s="506" t="s">
        <v>2900</v>
      </c>
      <c r="B181" s="507" t="s">
        <v>3249</v>
      </c>
      <c r="C181" s="509" t="s">
        <v>3250</v>
      </c>
      <c r="D181" s="507"/>
      <c r="E181" s="506" t="s">
        <v>3251</v>
      </c>
      <c r="H181" s="7"/>
      <c r="I181" s="7"/>
    </row>
    <row r="182" spans="1:9" s="11" customFormat="1" x14ac:dyDescent="0.2">
      <c r="A182" s="506" t="s">
        <v>2900</v>
      </c>
      <c r="B182" s="507" t="s">
        <v>3252</v>
      </c>
      <c r="C182" s="509" t="s">
        <v>3253</v>
      </c>
      <c r="D182" s="507"/>
      <c r="E182" s="506" t="s">
        <v>3254</v>
      </c>
      <c r="H182" s="7"/>
      <c r="I182" s="7"/>
    </row>
    <row r="183" spans="1:9" s="11" customFormat="1" x14ac:dyDescent="0.2">
      <c r="A183" s="506" t="s">
        <v>2900</v>
      </c>
      <c r="B183" s="507" t="s">
        <v>3255</v>
      </c>
      <c r="C183" s="509" t="s">
        <v>3256</v>
      </c>
      <c r="D183" s="507"/>
      <c r="E183" s="506" t="s">
        <v>3257</v>
      </c>
      <c r="H183" s="7"/>
      <c r="I183" s="7"/>
    </row>
    <row r="184" spans="1:9" s="11" customFormat="1" x14ac:dyDescent="0.2">
      <c r="A184" s="506" t="s">
        <v>2900</v>
      </c>
      <c r="B184" s="507" t="s">
        <v>3258</v>
      </c>
      <c r="C184" s="509" t="s">
        <v>3259</v>
      </c>
      <c r="D184" s="507"/>
      <c r="E184" s="506" t="s">
        <v>3260</v>
      </c>
      <c r="H184" s="7"/>
      <c r="I184" s="7"/>
    </row>
    <row r="185" spans="1:9" s="11" customFormat="1" x14ac:dyDescent="0.2">
      <c r="A185" s="506" t="s">
        <v>2900</v>
      </c>
      <c r="B185" s="507" t="s">
        <v>3261</v>
      </c>
      <c r="C185" s="509" t="s">
        <v>3262</v>
      </c>
      <c r="D185" s="507"/>
      <c r="E185" s="506" t="s">
        <v>3263</v>
      </c>
      <c r="H185" s="7"/>
      <c r="I185" s="7"/>
    </row>
    <row r="186" spans="1:9" s="11" customFormat="1" x14ac:dyDescent="0.2">
      <c r="A186" s="506" t="s">
        <v>2900</v>
      </c>
      <c r="B186" s="507" t="s">
        <v>3264</v>
      </c>
      <c r="C186" s="509" t="s">
        <v>3265</v>
      </c>
      <c r="D186" s="507"/>
      <c r="E186" s="506" t="s">
        <v>3266</v>
      </c>
      <c r="H186" s="7"/>
      <c r="I186" s="7"/>
    </row>
    <row r="187" spans="1:9" s="11" customFormat="1" x14ac:dyDescent="0.2">
      <c r="A187" s="506" t="s">
        <v>2900</v>
      </c>
      <c r="B187" s="507" t="s">
        <v>3267</v>
      </c>
      <c r="C187" s="509" t="s">
        <v>3268</v>
      </c>
      <c r="D187" s="507"/>
      <c r="E187" s="506" t="s">
        <v>3269</v>
      </c>
      <c r="H187" s="7"/>
      <c r="I187" s="7"/>
    </row>
    <row r="188" spans="1:9" s="11" customFormat="1" x14ac:dyDescent="0.2">
      <c r="A188" s="506" t="s">
        <v>2900</v>
      </c>
      <c r="B188" s="507" t="s">
        <v>3270</v>
      </c>
      <c r="C188" s="509" t="s">
        <v>3271</v>
      </c>
      <c r="D188" s="507"/>
      <c r="E188" s="506" t="s">
        <v>3272</v>
      </c>
      <c r="H188" s="7"/>
      <c r="I188" s="7"/>
    </row>
    <row r="189" spans="1:9" s="11" customFormat="1" x14ac:dyDescent="0.2">
      <c r="A189" s="506" t="s">
        <v>2895</v>
      </c>
      <c r="B189" s="507" t="s">
        <v>3273</v>
      </c>
      <c r="C189" s="509" t="s">
        <v>3274</v>
      </c>
      <c r="D189" s="507"/>
      <c r="E189" s="506" t="s">
        <v>3275</v>
      </c>
      <c r="H189" s="7"/>
      <c r="I189" s="7"/>
    </row>
    <row r="190" spans="1:9" s="11" customFormat="1" x14ac:dyDescent="0.2">
      <c r="A190" s="506" t="s">
        <v>2895</v>
      </c>
      <c r="B190" s="507" t="s">
        <v>3276</v>
      </c>
      <c r="C190" s="509" t="s">
        <v>3277</v>
      </c>
      <c r="D190" s="507"/>
      <c r="E190" s="506" t="s">
        <v>3278</v>
      </c>
      <c r="H190" s="7"/>
      <c r="I190" s="7"/>
    </row>
    <row r="191" spans="1:9" s="11" customFormat="1" x14ac:dyDescent="0.2">
      <c r="A191" s="506" t="s">
        <v>2895</v>
      </c>
      <c r="B191" s="507" t="s">
        <v>3279</v>
      </c>
      <c r="C191" s="509" t="s">
        <v>3280</v>
      </c>
      <c r="D191" s="507"/>
      <c r="E191" s="506" t="s">
        <v>3281</v>
      </c>
      <c r="H191" s="7"/>
      <c r="I191" s="7"/>
    </row>
    <row r="192" spans="1:9" s="11" customFormat="1" x14ac:dyDescent="0.2">
      <c r="A192" s="506" t="s">
        <v>2895</v>
      </c>
      <c r="B192" s="507" t="s">
        <v>3282</v>
      </c>
      <c r="C192" s="509" t="s">
        <v>3283</v>
      </c>
      <c r="D192" s="507"/>
      <c r="E192" s="506" t="s">
        <v>3284</v>
      </c>
      <c r="H192" s="7"/>
      <c r="I192" s="7"/>
    </row>
    <row r="193" spans="1:9" s="11" customFormat="1" x14ac:dyDescent="0.2">
      <c r="A193" s="506" t="s">
        <v>2895</v>
      </c>
      <c r="B193" s="507" t="s">
        <v>3285</v>
      </c>
      <c r="C193" s="509" t="s">
        <v>3286</v>
      </c>
      <c r="D193" s="507"/>
      <c r="E193" s="506" t="s">
        <v>3287</v>
      </c>
      <c r="H193" s="7"/>
      <c r="I193" s="7"/>
    </row>
    <row r="194" spans="1:9" s="11" customFormat="1" x14ac:dyDescent="0.2">
      <c r="A194" s="506" t="s">
        <v>2895</v>
      </c>
      <c r="B194" s="507" t="s">
        <v>3288</v>
      </c>
      <c r="C194" s="509" t="s">
        <v>3289</v>
      </c>
      <c r="D194" s="507"/>
      <c r="E194" s="506" t="s">
        <v>3290</v>
      </c>
      <c r="H194" s="7"/>
      <c r="I194" s="7"/>
    </row>
    <row r="195" spans="1:9" s="11" customFormat="1" x14ac:dyDescent="0.2">
      <c r="A195" s="506" t="s">
        <v>2895</v>
      </c>
      <c r="B195" s="507" t="s">
        <v>3291</v>
      </c>
      <c r="C195" s="509" t="s">
        <v>3292</v>
      </c>
      <c r="D195" s="507"/>
      <c r="E195" s="506" t="s">
        <v>3293</v>
      </c>
      <c r="H195" s="7"/>
      <c r="I195" s="7"/>
    </row>
    <row r="196" spans="1:9" s="11" customFormat="1" x14ac:dyDescent="0.2">
      <c r="A196" s="506" t="s">
        <v>2895</v>
      </c>
      <c r="B196" s="507" t="s">
        <v>3294</v>
      </c>
      <c r="C196" s="509" t="s">
        <v>3295</v>
      </c>
      <c r="D196" s="507"/>
      <c r="E196" s="506" t="s">
        <v>3296</v>
      </c>
      <c r="H196" s="7"/>
      <c r="I196" s="7"/>
    </row>
    <row r="197" spans="1:9" s="11" customFormat="1" x14ac:dyDescent="0.2">
      <c r="A197" s="506" t="s">
        <v>2895</v>
      </c>
      <c r="B197" s="507" t="s">
        <v>3297</v>
      </c>
      <c r="C197" s="509" t="s">
        <v>3298</v>
      </c>
      <c r="D197" s="507"/>
      <c r="E197" s="506" t="s">
        <v>3299</v>
      </c>
      <c r="H197" s="7"/>
      <c r="I197" s="7"/>
    </row>
    <row r="198" spans="1:9" s="11" customFormat="1" x14ac:dyDescent="0.2">
      <c r="A198" s="506" t="s">
        <v>2895</v>
      </c>
      <c r="B198" s="507" t="s">
        <v>3300</v>
      </c>
      <c r="C198" s="509" t="s">
        <v>3301</v>
      </c>
      <c r="D198" s="507"/>
      <c r="E198" s="506" t="s">
        <v>3302</v>
      </c>
      <c r="H198" s="7"/>
      <c r="I198" s="7"/>
    </row>
    <row r="199" spans="1:9" s="11" customFormat="1" x14ac:dyDescent="0.2">
      <c r="A199" s="506" t="s">
        <v>2895</v>
      </c>
      <c r="B199" s="507" t="s">
        <v>3303</v>
      </c>
      <c r="C199" s="509" t="s">
        <v>3304</v>
      </c>
      <c r="D199" s="507"/>
      <c r="E199" s="506" t="s">
        <v>3305</v>
      </c>
      <c r="H199" s="7"/>
      <c r="I199" s="7"/>
    </row>
    <row r="200" spans="1:9" s="11" customFormat="1" x14ac:dyDescent="0.2">
      <c r="A200" s="506" t="s">
        <v>2895</v>
      </c>
      <c r="B200" s="507" t="s">
        <v>3306</v>
      </c>
      <c r="C200" s="509" t="s">
        <v>3307</v>
      </c>
      <c r="D200" s="507"/>
      <c r="E200" s="506" t="s">
        <v>3308</v>
      </c>
      <c r="H200" s="7"/>
      <c r="I200" s="7"/>
    </row>
    <row r="201" spans="1:9" s="11" customFormat="1" x14ac:dyDescent="0.2">
      <c r="A201" s="506" t="s">
        <v>2947</v>
      </c>
      <c r="B201" s="507" t="s">
        <v>3309</v>
      </c>
      <c r="C201" s="509" t="s">
        <v>3310</v>
      </c>
      <c r="D201" s="507"/>
      <c r="E201" s="506" t="s">
        <v>3311</v>
      </c>
      <c r="H201" s="7"/>
      <c r="I201" s="7"/>
    </row>
    <row r="202" spans="1:9" s="11" customFormat="1" x14ac:dyDescent="0.2">
      <c r="A202" s="506" t="s">
        <v>2947</v>
      </c>
      <c r="B202" s="507" t="s">
        <v>3312</v>
      </c>
      <c r="C202" s="509" t="s">
        <v>3313</v>
      </c>
      <c r="D202" s="507"/>
      <c r="E202" s="506" t="s">
        <v>3314</v>
      </c>
      <c r="H202" s="7"/>
      <c r="I202" s="7"/>
    </row>
    <row r="203" spans="1:9" s="11" customFormat="1" x14ac:dyDescent="0.2">
      <c r="A203" s="506" t="s">
        <v>2947</v>
      </c>
      <c r="B203" s="507" t="s">
        <v>3315</v>
      </c>
      <c r="C203" s="509" t="s">
        <v>3316</v>
      </c>
      <c r="D203" s="507"/>
      <c r="E203" s="506" t="s">
        <v>3317</v>
      </c>
      <c r="H203" s="7"/>
      <c r="I203" s="7"/>
    </row>
    <row r="204" spans="1:9" s="11" customFormat="1" x14ac:dyDescent="0.2">
      <c r="A204" s="506" t="s">
        <v>2947</v>
      </c>
      <c r="B204" s="507" t="s">
        <v>3318</v>
      </c>
      <c r="C204" s="509" t="s">
        <v>3319</v>
      </c>
      <c r="D204" s="507"/>
      <c r="E204" s="506" t="s">
        <v>3320</v>
      </c>
      <c r="H204" s="7"/>
      <c r="I204" s="7"/>
    </row>
    <row r="205" spans="1:9" s="11" customFormat="1" x14ac:dyDescent="0.2">
      <c r="A205" s="506" t="s">
        <v>2947</v>
      </c>
      <c r="B205" s="507" t="s">
        <v>3321</v>
      </c>
      <c r="C205" s="509" t="s">
        <v>3322</v>
      </c>
      <c r="D205" s="507"/>
      <c r="E205" s="506" t="s">
        <v>3323</v>
      </c>
      <c r="H205" s="7"/>
      <c r="I205" s="7"/>
    </row>
    <row r="206" spans="1:9" s="11" customFormat="1" x14ac:dyDescent="0.2">
      <c r="A206" s="506" t="s">
        <v>2937</v>
      </c>
      <c r="B206" s="507" t="s">
        <v>3324</v>
      </c>
      <c r="C206" s="509" t="s">
        <v>3325</v>
      </c>
      <c r="D206" s="507"/>
      <c r="E206" s="506" t="s">
        <v>3326</v>
      </c>
      <c r="H206" s="7"/>
      <c r="I206" s="7"/>
    </row>
    <row r="207" spans="1:9" s="11" customFormat="1" x14ac:dyDescent="0.2">
      <c r="A207" s="506" t="s">
        <v>2937</v>
      </c>
      <c r="B207" s="507" t="s">
        <v>3327</v>
      </c>
      <c r="C207" s="509" t="s">
        <v>3328</v>
      </c>
      <c r="D207" s="507"/>
      <c r="E207" s="506" t="s">
        <v>3329</v>
      </c>
      <c r="H207" s="7"/>
      <c r="I207" s="7"/>
    </row>
    <row r="208" spans="1:9" s="11" customFormat="1" x14ac:dyDescent="0.2">
      <c r="A208" s="506" t="s">
        <v>2937</v>
      </c>
      <c r="B208" s="507" t="s">
        <v>3330</v>
      </c>
      <c r="C208" s="509" t="s">
        <v>3331</v>
      </c>
      <c r="D208" s="507"/>
      <c r="E208" s="506" t="s">
        <v>3332</v>
      </c>
      <c r="H208" s="7"/>
      <c r="I208" s="7"/>
    </row>
    <row r="209" spans="1:9" s="11" customFormat="1" x14ac:dyDescent="0.2">
      <c r="A209" s="506" t="s">
        <v>2937</v>
      </c>
      <c r="B209" s="507" t="s">
        <v>3333</v>
      </c>
      <c r="C209" s="509" t="s">
        <v>3334</v>
      </c>
      <c r="D209" s="507"/>
      <c r="E209" s="506" t="s">
        <v>3335</v>
      </c>
      <c r="H209" s="7"/>
      <c r="I209" s="7"/>
    </row>
    <row r="210" spans="1:9" s="11" customFormat="1" x14ac:dyDescent="0.2">
      <c r="A210" s="506" t="s">
        <v>2937</v>
      </c>
      <c r="B210" s="507" t="s">
        <v>3336</v>
      </c>
      <c r="C210" s="509" t="s">
        <v>3337</v>
      </c>
      <c r="D210" s="507"/>
      <c r="E210" s="506" t="s">
        <v>3338</v>
      </c>
      <c r="H210" s="7"/>
      <c r="I210" s="7"/>
    </row>
    <row r="211" spans="1:9" s="11" customFormat="1" x14ac:dyDescent="0.2">
      <c r="A211" s="506" t="s">
        <v>2937</v>
      </c>
      <c r="B211" s="507" t="s">
        <v>3339</v>
      </c>
      <c r="C211" s="509" t="s">
        <v>3340</v>
      </c>
      <c r="D211" s="507"/>
      <c r="E211" s="506" t="s">
        <v>3341</v>
      </c>
      <c r="H211" s="7"/>
      <c r="I211" s="7"/>
    </row>
    <row r="212" spans="1:9" s="11" customFormat="1" x14ac:dyDescent="0.2">
      <c r="A212" s="506" t="s">
        <v>2937</v>
      </c>
      <c r="B212" s="507" t="s">
        <v>3342</v>
      </c>
      <c r="C212" s="509" t="s">
        <v>3343</v>
      </c>
      <c r="D212" s="507"/>
      <c r="E212" s="506" t="s">
        <v>3344</v>
      </c>
      <c r="H212" s="7"/>
      <c r="I212" s="7"/>
    </row>
    <row r="213" spans="1:9" s="11" customFormat="1" x14ac:dyDescent="0.2">
      <c r="A213" s="506" t="s">
        <v>2937</v>
      </c>
      <c r="B213" s="507" t="s">
        <v>3345</v>
      </c>
      <c r="C213" s="509" t="s">
        <v>3346</v>
      </c>
      <c r="D213" s="507"/>
      <c r="E213" s="506" t="s">
        <v>3347</v>
      </c>
      <c r="H213" s="7"/>
      <c r="I213" s="7"/>
    </row>
    <row r="214" spans="1:9" s="11" customFormat="1" x14ac:dyDescent="0.2">
      <c r="A214" s="506" t="s">
        <v>2937</v>
      </c>
      <c r="B214" s="507" t="s">
        <v>3348</v>
      </c>
      <c r="C214" s="509" t="s">
        <v>3349</v>
      </c>
      <c r="D214" s="507"/>
      <c r="E214" s="506" t="s">
        <v>3350</v>
      </c>
      <c r="H214" s="7"/>
      <c r="I214" s="7"/>
    </row>
    <row r="215" spans="1:9" s="11" customFormat="1" x14ac:dyDescent="0.2">
      <c r="A215" s="506" t="s">
        <v>2937</v>
      </c>
      <c r="B215" s="507" t="s">
        <v>3351</v>
      </c>
      <c r="C215" s="509" t="s">
        <v>3352</v>
      </c>
      <c r="D215" s="507"/>
      <c r="E215" s="506" t="s">
        <v>3353</v>
      </c>
      <c r="H215" s="7"/>
      <c r="I215" s="7"/>
    </row>
    <row r="216" spans="1:9" s="11" customFormat="1" x14ac:dyDescent="0.2">
      <c r="A216" s="506" t="s">
        <v>2937</v>
      </c>
      <c r="B216" s="507" t="s">
        <v>3354</v>
      </c>
      <c r="C216" s="509" t="s">
        <v>3355</v>
      </c>
      <c r="D216" s="507"/>
      <c r="E216" s="506" t="s">
        <v>3356</v>
      </c>
      <c r="H216" s="7"/>
      <c r="I216" s="7"/>
    </row>
    <row r="217" spans="1:9" s="11" customFormat="1" x14ac:dyDescent="0.2">
      <c r="A217" s="506" t="s">
        <v>2932</v>
      </c>
      <c r="B217" s="507" t="s">
        <v>3357</v>
      </c>
      <c r="C217" s="509" t="s">
        <v>3358</v>
      </c>
      <c r="D217" s="507"/>
      <c r="E217" s="506" t="s">
        <v>3359</v>
      </c>
      <c r="H217" s="7"/>
      <c r="I217" s="7"/>
    </row>
    <row r="218" spans="1:9" s="11" customFormat="1" x14ac:dyDescent="0.2">
      <c r="A218" s="506" t="s">
        <v>2932</v>
      </c>
      <c r="B218" s="507" t="s">
        <v>3360</v>
      </c>
      <c r="C218" s="509" t="s">
        <v>3361</v>
      </c>
      <c r="D218" s="507"/>
      <c r="E218" s="506" t="s">
        <v>3362</v>
      </c>
      <c r="H218" s="7"/>
      <c r="I218" s="7"/>
    </row>
    <row r="219" spans="1:9" s="11" customFormat="1" x14ac:dyDescent="0.2">
      <c r="A219" s="506" t="s">
        <v>2932</v>
      </c>
      <c r="B219" s="507" t="s">
        <v>3363</v>
      </c>
      <c r="C219" s="509" t="s">
        <v>3364</v>
      </c>
      <c r="D219" s="507"/>
      <c r="E219" s="506" t="s">
        <v>3365</v>
      </c>
      <c r="H219" s="7"/>
      <c r="I219" s="7"/>
    </row>
    <row r="220" spans="1:9" s="11" customFormat="1" x14ac:dyDescent="0.2">
      <c r="A220" s="506" t="s">
        <v>2932</v>
      </c>
      <c r="B220" s="507" t="s">
        <v>3366</v>
      </c>
      <c r="C220" s="509" t="s">
        <v>3367</v>
      </c>
      <c r="D220" s="507"/>
      <c r="E220" s="506" t="s">
        <v>3368</v>
      </c>
      <c r="H220" s="7"/>
      <c r="I220" s="7"/>
    </row>
    <row r="221" spans="1:9" s="11" customFormat="1" x14ac:dyDescent="0.2">
      <c r="A221" s="506" t="s">
        <v>2932</v>
      </c>
      <c r="B221" s="507" t="s">
        <v>3369</v>
      </c>
      <c r="C221" s="509" t="s">
        <v>3370</v>
      </c>
      <c r="D221" s="507"/>
      <c r="E221" s="506" t="s">
        <v>3371</v>
      </c>
      <c r="H221" s="7"/>
      <c r="I221" s="7"/>
    </row>
    <row r="222" spans="1:9" s="11" customFormat="1" x14ac:dyDescent="0.2">
      <c r="A222" s="506" t="s">
        <v>3025</v>
      </c>
      <c r="B222" s="507" t="s">
        <v>3372</v>
      </c>
      <c r="C222" s="509" t="s">
        <v>3373</v>
      </c>
      <c r="D222" s="507"/>
      <c r="E222" s="506" t="s">
        <v>3374</v>
      </c>
      <c r="H222" s="7"/>
      <c r="I222" s="7"/>
    </row>
    <row r="223" spans="1:9" s="11" customFormat="1" x14ac:dyDescent="0.2">
      <c r="A223" s="506" t="s">
        <v>3025</v>
      </c>
      <c r="B223" s="507" t="s">
        <v>3375</v>
      </c>
      <c r="C223" s="509" t="s">
        <v>3376</v>
      </c>
      <c r="D223" s="507"/>
      <c r="E223" s="506" t="s">
        <v>3377</v>
      </c>
      <c r="H223" s="7"/>
      <c r="I223" s="7"/>
    </row>
    <row r="224" spans="1:9" s="11" customFormat="1" x14ac:dyDescent="0.2">
      <c r="A224" s="506" t="s">
        <v>3025</v>
      </c>
      <c r="B224" s="507" t="s">
        <v>3378</v>
      </c>
      <c r="C224" s="509" t="s">
        <v>3379</v>
      </c>
      <c r="D224" s="507"/>
      <c r="E224" s="506" t="s">
        <v>3380</v>
      </c>
      <c r="H224" s="7"/>
      <c r="I224" s="7"/>
    </row>
    <row r="225" spans="1:9" s="11" customFormat="1" x14ac:dyDescent="0.2">
      <c r="A225" s="506" t="s">
        <v>3025</v>
      </c>
      <c r="B225" s="507" t="s">
        <v>3381</v>
      </c>
      <c r="C225" s="509" t="s">
        <v>3382</v>
      </c>
      <c r="D225" s="507"/>
      <c r="E225" s="506" t="s">
        <v>3383</v>
      </c>
      <c r="H225" s="7"/>
      <c r="I225" s="7"/>
    </row>
    <row r="226" spans="1:9" s="11" customFormat="1" x14ac:dyDescent="0.2">
      <c r="A226" s="506" t="s">
        <v>3025</v>
      </c>
      <c r="B226" s="507" t="s">
        <v>3384</v>
      </c>
      <c r="C226" s="509" t="s">
        <v>3385</v>
      </c>
      <c r="D226" s="507"/>
      <c r="E226" s="506" t="s">
        <v>3386</v>
      </c>
      <c r="H226" s="7"/>
      <c r="I226" s="7"/>
    </row>
    <row r="227" spans="1:9" s="11" customFormat="1" x14ac:dyDescent="0.2">
      <c r="A227" s="506" t="s">
        <v>3025</v>
      </c>
      <c r="B227" s="507" t="s">
        <v>3387</v>
      </c>
      <c r="C227" s="509" t="s">
        <v>3388</v>
      </c>
      <c r="D227" s="507"/>
      <c r="E227" s="506" t="s">
        <v>3389</v>
      </c>
      <c r="H227" s="7"/>
      <c r="I227" s="7"/>
    </row>
    <row r="228" spans="1:9" s="11" customFormat="1" x14ac:dyDescent="0.2">
      <c r="A228" s="506" t="s">
        <v>3025</v>
      </c>
      <c r="B228" s="507" t="s">
        <v>3390</v>
      </c>
      <c r="C228" s="509" t="s">
        <v>3391</v>
      </c>
      <c r="D228" s="507"/>
      <c r="E228" s="506" t="s">
        <v>3392</v>
      </c>
      <c r="H228" s="7"/>
      <c r="I228" s="7"/>
    </row>
    <row r="229" spans="1:9" s="11" customFormat="1" x14ac:dyDescent="0.2">
      <c r="A229" s="506" t="s">
        <v>3025</v>
      </c>
      <c r="B229" s="507" t="s">
        <v>3393</v>
      </c>
      <c r="C229" s="509" t="s">
        <v>3394</v>
      </c>
      <c r="D229" s="507"/>
      <c r="E229" s="506" t="s">
        <v>3395</v>
      </c>
      <c r="H229" s="7"/>
      <c r="I229" s="7"/>
    </row>
    <row r="230" spans="1:9" s="11" customFormat="1" x14ac:dyDescent="0.2">
      <c r="A230" s="506" t="s">
        <v>3013</v>
      </c>
      <c r="B230" s="507" t="s">
        <v>3396</v>
      </c>
      <c r="C230" s="509" t="s">
        <v>3397</v>
      </c>
      <c r="D230" s="507"/>
      <c r="E230" s="506" t="s">
        <v>3398</v>
      </c>
      <c r="H230" s="7"/>
      <c r="I230" s="7"/>
    </row>
    <row r="231" spans="1:9" s="11" customFormat="1" x14ac:dyDescent="0.2">
      <c r="A231" s="506" t="s">
        <v>3013</v>
      </c>
      <c r="B231" s="507" t="s">
        <v>3399</v>
      </c>
      <c r="C231" s="509" t="s">
        <v>3400</v>
      </c>
      <c r="D231" s="507"/>
      <c r="E231" s="506" t="s">
        <v>3401</v>
      </c>
      <c r="H231" s="7"/>
      <c r="I231" s="7"/>
    </row>
    <row r="232" spans="1:9" s="11" customFormat="1" x14ac:dyDescent="0.2">
      <c r="A232" s="506" t="s">
        <v>3013</v>
      </c>
      <c r="B232" s="507" t="s">
        <v>3402</v>
      </c>
      <c r="C232" s="509" t="s">
        <v>3403</v>
      </c>
      <c r="D232" s="507"/>
      <c r="E232" s="506" t="s">
        <v>3404</v>
      </c>
      <c r="H232" s="7"/>
      <c r="I232" s="7"/>
    </row>
    <row r="233" spans="1:9" s="11" customFormat="1" x14ac:dyDescent="0.2">
      <c r="A233" s="506" t="s">
        <v>3013</v>
      </c>
      <c r="B233" s="507" t="s">
        <v>3405</v>
      </c>
      <c r="C233" s="509" t="s">
        <v>3406</v>
      </c>
      <c r="D233" s="507"/>
      <c r="E233" s="506" t="s">
        <v>3407</v>
      </c>
      <c r="H233" s="7"/>
      <c r="I233" s="7"/>
    </row>
    <row r="234" spans="1:9" s="11" customFormat="1" x14ac:dyDescent="0.2">
      <c r="A234" s="506" t="s">
        <v>3013</v>
      </c>
      <c r="B234" s="507" t="s">
        <v>3408</v>
      </c>
      <c r="C234" s="509" t="s">
        <v>3409</v>
      </c>
      <c r="D234" s="507"/>
      <c r="E234" s="506" t="s">
        <v>3410</v>
      </c>
      <c r="H234" s="7"/>
      <c r="I234" s="7"/>
    </row>
    <row r="235" spans="1:9" s="11" customFormat="1" x14ac:dyDescent="0.2">
      <c r="A235" s="506" t="s">
        <v>3013</v>
      </c>
      <c r="B235" s="507" t="s">
        <v>3411</v>
      </c>
      <c r="C235" s="509" t="s">
        <v>3412</v>
      </c>
      <c r="D235" s="507"/>
      <c r="E235" s="506" t="s">
        <v>3413</v>
      </c>
      <c r="H235" s="7"/>
      <c r="I235" s="7"/>
    </row>
    <row r="236" spans="1:9" s="11" customFormat="1" x14ac:dyDescent="0.2">
      <c r="A236" s="506" t="s">
        <v>3013</v>
      </c>
      <c r="B236" s="507" t="s">
        <v>3414</v>
      </c>
      <c r="C236" s="509" t="s">
        <v>3415</v>
      </c>
      <c r="D236" s="507"/>
      <c r="E236" s="506" t="s">
        <v>3416</v>
      </c>
      <c r="H236" s="7"/>
      <c r="I236" s="7"/>
    </row>
    <row r="237" spans="1:9" s="11" customFormat="1" x14ac:dyDescent="0.2">
      <c r="A237" s="506" t="s">
        <v>3013</v>
      </c>
      <c r="B237" s="507" t="s">
        <v>3417</v>
      </c>
      <c r="C237" s="509" t="s">
        <v>3418</v>
      </c>
      <c r="D237" s="507"/>
      <c r="E237" s="506" t="s">
        <v>3419</v>
      </c>
      <c r="H237" s="7"/>
      <c r="I237" s="7"/>
    </row>
    <row r="238" spans="1:9" s="11" customFormat="1" x14ac:dyDescent="0.2">
      <c r="A238" s="506" t="s">
        <v>3013</v>
      </c>
      <c r="B238" s="507" t="s">
        <v>3420</v>
      </c>
      <c r="C238" s="509" t="s">
        <v>3421</v>
      </c>
      <c r="D238" s="507"/>
      <c r="E238" s="506" t="s">
        <v>3422</v>
      </c>
      <c r="H238" s="7"/>
      <c r="I238" s="7"/>
    </row>
    <row r="239" spans="1:9" s="11" customFormat="1" x14ac:dyDescent="0.2">
      <c r="A239" s="506" t="s">
        <v>3013</v>
      </c>
      <c r="B239" s="507" t="s">
        <v>3423</v>
      </c>
      <c r="C239" s="509" t="s">
        <v>3424</v>
      </c>
      <c r="D239" s="507"/>
      <c r="E239" s="506" t="s">
        <v>3425</v>
      </c>
      <c r="H239" s="7"/>
      <c r="I239" s="7"/>
    </row>
    <row r="240" spans="1:9" s="11" customFormat="1" x14ac:dyDescent="0.2">
      <c r="A240" s="506" t="s">
        <v>3018</v>
      </c>
      <c r="B240" s="507" t="s">
        <v>3426</v>
      </c>
      <c r="C240" s="509" t="s">
        <v>3427</v>
      </c>
      <c r="D240" s="507"/>
      <c r="E240" s="506" t="s">
        <v>3428</v>
      </c>
      <c r="H240" s="7"/>
      <c r="I240" s="7"/>
    </row>
    <row r="241" spans="1:9" s="11" customFormat="1" x14ac:dyDescent="0.2">
      <c r="A241" s="506" t="s">
        <v>3018</v>
      </c>
      <c r="B241" s="507" t="s">
        <v>3429</v>
      </c>
      <c r="C241" s="509" t="s">
        <v>3430</v>
      </c>
      <c r="D241" s="507"/>
      <c r="E241" s="506" t="s">
        <v>3431</v>
      </c>
      <c r="H241" s="7"/>
      <c r="I241" s="7"/>
    </row>
    <row r="242" spans="1:9" s="11" customFormat="1" x14ac:dyDescent="0.2">
      <c r="A242" s="506" t="s">
        <v>3018</v>
      </c>
      <c r="B242" s="507" t="s">
        <v>3432</v>
      </c>
      <c r="C242" s="509" t="s">
        <v>3433</v>
      </c>
      <c r="D242" s="507"/>
      <c r="E242" s="506" t="s">
        <v>3434</v>
      </c>
      <c r="H242" s="7"/>
      <c r="I242" s="7"/>
    </row>
    <row r="243" spans="1:9" s="11" customFormat="1" x14ac:dyDescent="0.2">
      <c r="A243" s="506" t="s">
        <v>3018</v>
      </c>
      <c r="B243" s="507" t="s">
        <v>3435</v>
      </c>
      <c r="C243" s="509" t="s">
        <v>3436</v>
      </c>
      <c r="D243" s="507"/>
      <c r="E243" s="506" t="s">
        <v>3437</v>
      </c>
      <c r="H243" s="7"/>
      <c r="I243" s="7"/>
    </row>
    <row r="244" spans="1:9" s="11" customFormat="1" x14ac:dyDescent="0.2">
      <c r="A244" s="506" t="s">
        <v>3018</v>
      </c>
      <c r="B244" s="507" t="s">
        <v>3438</v>
      </c>
      <c r="C244" s="509" t="s">
        <v>3439</v>
      </c>
      <c r="D244" s="507"/>
      <c r="E244" s="506" t="s">
        <v>3440</v>
      </c>
      <c r="H244" s="7"/>
      <c r="I244" s="7"/>
    </row>
    <row r="245" spans="1:9" s="11" customFormat="1" x14ac:dyDescent="0.2">
      <c r="A245" s="506" t="s">
        <v>3018</v>
      </c>
      <c r="B245" s="507" t="s">
        <v>3441</v>
      </c>
      <c r="C245" s="509" t="s">
        <v>3442</v>
      </c>
      <c r="D245" s="507"/>
      <c r="E245" s="506" t="s">
        <v>3443</v>
      </c>
      <c r="H245" s="7"/>
      <c r="I245" s="7"/>
    </row>
    <row r="246" spans="1:9" s="11" customFormat="1" x14ac:dyDescent="0.2">
      <c r="A246" s="506" t="s">
        <v>3018</v>
      </c>
      <c r="B246" s="507" t="s">
        <v>3444</v>
      </c>
      <c r="C246" s="509" t="s">
        <v>3445</v>
      </c>
      <c r="D246" s="507"/>
      <c r="E246" s="506" t="s">
        <v>3446</v>
      </c>
      <c r="H246" s="7"/>
      <c r="I246" s="7"/>
    </row>
    <row r="247" spans="1:9" s="11" customFormat="1" x14ac:dyDescent="0.2">
      <c r="A247" s="506" t="s">
        <v>3018</v>
      </c>
      <c r="B247" s="507" t="s">
        <v>3447</v>
      </c>
      <c r="C247" s="509" t="s">
        <v>3448</v>
      </c>
      <c r="D247" s="507"/>
      <c r="E247" s="506" t="s">
        <v>3449</v>
      </c>
      <c r="H247" s="7"/>
      <c r="I247" s="7"/>
    </row>
    <row r="248" spans="1:9" s="11" customFormat="1" x14ac:dyDescent="0.2">
      <c r="A248" s="506" t="s">
        <v>2920</v>
      </c>
      <c r="B248" s="507" t="s">
        <v>3450</v>
      </c>
      <c r="C248" s="509" t="s">
        <v>3451</v>
      </c>
      <c r="D248" s="507"/>
      <c r="E248" s="506" t="s">
        <v>3452</v>
      </c>
      <c r="H248" s="7"/>
      <c r="I248" s="7"/>
    </row>
    <row r="249" spans="1:9" s="11" customFormat="1" x14ac:dyDescent="0.2">
      <c r="A249" s="506" t="s">
        <v>2920</v>
      </c>
      <c r="B249" s="507" t="s">
        <v>3453</v>
      </c>
      <c r="C249" s="509" t="s">
        <v>3454</v>
      </c>
      <c r="D249" s="507"/>
      <c r="E249" s="506" t="s">
        <v>3455</v>
      </c>
      <c r="H249" s="7"/>
      <c r="I249" s="7"/>
    </row>
    <row r="250" spans="1:9" s="11" customFormat="1" x14ac:dyDescent="0.2">
      <c r="A250" s="506" t="s">
        <v>2920</v>
      </c>
      <c r="B250" s="507" t="s">
        <v>3456</v>
      </c>
      <c r="C250" s="509" t="s">
        <v>3457</v>
      </c>
      <c r="D250" s="507"/>
      <c r="E250" s="506" t="s">
        <v>3458</v>
      </c>
      <c r="H250" s="7"/>
      <c r="I250" s="7"/>
    </row>
    <row r="251" spans="1:9" s="11" customFormat="1" x14ac:dyDescent="0.2">
      <c r="A251" s="506" t="s">
        <v>2920</v>
      </c>
      <c r="B251" s="507" t="s">
        <v>3459</v>
      </c>
      <c r="C251" s="509" t="s">
        <v>3460</v>
      </c>
      <c r="D251" s="507"/>
      <c r="E251" s="506" t="s">
        <v>3461</v>
      </c>
      <c r="H251" s="7"/>
      <c r="I251" s="7"/>
    </row>
    <row r="252" spans="1:9" s="11" customFormat="1" x14ac:dyDescent="0.2">
      <c r="A252" s="506" t="s">
        <v>2920</v>
      </c>
      <c r="B252" s="507" t="s">
        <v>3462</v>
      </c>
      <c r="C252" s="509" t="s">
        <v>3463</v>
      </c>
      <c r="D252" s="507"/>
      <c r="E252" s="506" t="s">
        <v>3464</v>
      </c>
      <c r="H252" s="7"/>
      <c r="I252" s="7"/>
    </row>
    <row r="253" spans="1:9" s="11" customFormat="1" x14ac:dyDescent="0.2">
      <c r="A253" s="506" t="s">
        <v>2920</v>
      </c>
      <c r="B253" s="507" t="s">
        <v>3465</v>
      </c>
      <c r="C253" s="509" t="s">
        <v>3466</v>
      </c>
      <c r="D253" s="507"/>
      <c r="E253" s="506" t="s">
        <v>3467</v>
      </c>
      <c r="H253" s="7"/>
      <c r="I253" s="7"/>
    </row>
    <row r="254" spans="1:9" s="11" customFormat="1" x14ac:dyDescent="0.2">
      <c r="A254" s="506" t="s">
        <v>2920</v>
      </c>
      <c r="B254" s="507" t="s">
        <v>3468</v>
      </c>
      <c r="C254" s="509" t="s">
        <v>3469</v>
      </c>
      <c r="D254" s="507"/>
      <c r="E254" s="506" t="s">
        <v>3470</v>
      </c>
      <c r="H254" s="7"/>
      <c r="I254" s="7"/>
    </row>
    <row r="255" spans="1:9" s="11" customFormat="1" x14ac:dyDescent="0.2">
      <c r="A255" s="506" t="s">
        <v>2920</v>
      </c>
      <c r="B255" s="507" t="s">
        <v>3471</v>
      </c>
      <c r="C255" s="509" t="s">
        <v>3472</v>
      </c>
      <c r="D255" s="507"/>
      <c r="E255" s="506" t="s">
        <v>3473</v>
      </c>
      <c r="H255" s="7"/>
      <c r="I255" s="7"/>
    </row>
    <row r="256" spans="1:9" s="11" customFormat="1" x14ac:dyDescent="0.2">
      <c r="A256" s="506" t="s">
        <v>2920</v>
      </c>
      <c r="B256" s="507" t="s">
        <v>3474</v>
      </c>
      <c r="C256" s="509" t="s">
        <v>3475</v>
      </c>
      <c r="D256" s="507"/>
      <c r="E256" s="506" t="s">
        <v>3476</v>
      </c>
      <c r="H256" s="7"/>
      <c r="I256" s="7"/>
    </row>
    <row r="257" spans="1:9" s="11" customFormat="1" x14ac:dyDescent="0.2">
      <c r="A257" s="506" t="s">
        <v>2920</v>
      </c>
      <c r="B257" s="507" t="s">
        <v>3477</v>
      </c>
      <c r="C257" s="509" t="s">
        <v>3478</v>
      </c>
      <c r="D257" s="507"/>
      <c r="E257" s="506" t="s">
        <v>3479</v>
      </c>
      <c r="H257" s="7"/>
      <c r="I257" s="7"/>
    </row>
    <row r="258" spans="1:9" s="11" customFormat="1" x14ac:dyDescent="0.2">
      <c r="A258" s="506" t="s">
        <v>2992</v>
      </c>
      <c r="B258" s="507" t="s">
        <v>3480</v>
      </c>
      <c r="C258" s="509" t="s">
        <v>3481</v>
      </c>
      <c r="D258" s="507"/>
      <c r="E258" s="506" t="s">
        <v>3482</v>
      </c>
      <c r="H258" s="7"/>
      <c r="I258" s="7"/>
    </row>
    <row r="259" spans="1:9" s="11" customFormat="1" x14ac:dyDescent="0.2">
      <c r="A259" s="506" t="s">
        <v>2992</v>
      </c>
      <c r="B259" s="507" t="s">
        <v>3483</v>
      </c>
      <c r="C259" s="509" t="s">
        <v>3484</v>
      </c>
      <c r="D259" s="507"/>
      <c r="E259" s="506" t="s">
        <v>3485</v>
      </c>
      <c r="H259" s="7"/>
      <c r="I259" s="7"/>
    </row>
    <row r="260" spans="1:9" s="11" customFormat="1" x14ac:dyDescent="0.2">
      <c r="A260" s="506" t="s">
        <v>2992</v>
      </c>
      <c r="B260" s="507" t="s">
        <v>3486</v>
      </c>
      <c r="C260" s="509" t="s">
        <v>3487</v>
      </c>
      <c r="D260" s="507"/>
      <c r="E260" s="506" t="s">
        <v>3488</v>
      </c>
      <c r="H260" s="7"/>
      <c r="I260" s="7"/>
    </row>
    <row r="261" spans="1:9" s="11" customFormat="1" x14ac:dyDescent="0.2">
      <c r="A261" s="506" t="s">
        <v>2992</v>
      </c>
      <c r="B261" s="507" t="s">
        <v>3489</v>
      </c>
      <c r="C261" s="509" t="s">
        <v>3490</v>
      </c>
      <c r="D261" s="507"/>
      <c r="E261" s="506" t="s">
        <v>3491</v>
      </c>
      <c r="H261" s="7"/>
      <c r="I261" s="7"/>
    </row>
    <row r="262" spans="1:9" s="11" customFormat="1" x14ac:dyDescent="0.2">
      <c r="A262" s="506" t="s">
        <v>2992</v>
      </c>
      <c r="B262" s="507" t="s">
        <v>3492</v>
      </c>
      <c r="C262" s="509" t="s">
        <v>3493</v>
      </c>
      <c r="D262" s="507"/>
      <c r="E262" s="506" t="s">
        <v>3494</v>
      </c>
      <c r="H262" s="7"/>
      <c r="I262" s="7"/>
    </row>
    <row r="263" spans="1:9" s="11" customFormat="1" x14ac:dyDescent="0.2">
      <c r="A263" s="506" t="s">
        <v>2992</v>
      </c>
      <c r="B263" s="507" t="s">
        <v>3495</v>
      </c>
      <c r="C263" s="509" t="s">
        <v>3496</v>
      </c>
      <c r="D263" s="507"/>
      <c r="E263" s="506" t="s">
        <v>3497</v>
      </c>
      <c r="H263" s="7"/>
      <c r="I263" s="7"/>
    </row>
    <row r="264" spans="1:9" s="11" customFormat="1" x14ac:dyDescent="0.2">
      <c r="A264" s="506" t="s">
        <v>2985</v>
      </c>
      <c r="B264" s="507" t="s">
        <v>3498</v>
      </c>
      <c r="C264" s="509" t="s">
        <v>3499</v>
      </c>
      <c r="D264" s="507"/>
      <c r="E264" s="506" t="s">
        <v>3500</v>
      </c>
      <c r="H264" s="7"/>
      <c r="I264" s="7"/>
    </row>
    <row r="265" spans="1:9" s="11" customFormat="1" x14ac:dyDescent="0.2">
      <c r="A265" s="506" t="s">
        <v>2985</v>
      </c>
      <c r="B265" s="507" t="s">
        <v>3501</v>
      </c>
      <c r="C265" s="509" t="s">
        <v>3502</v>
      </c>
      <c r="D265" s="507"/>
      <c r="E265" s="506" t="s">
        <v>3503</v>
      </c>
      <c r="H265" s="7"/>
      <c r="I265" s="7"/>
    </row>
    <row r="266" spans="1:9" s="11" customFormat="1" x14ac:dyDescent="0.2">
      <c r="A266" s="506" t="s">
        <v>2985</v>
      </c>
      <c r="B266" s="507" t="s">
        <v>3504</v>
      </c>
      <c r="C266" s="509" t="s">
        <v>3505</v>
      </c>
      <c r="D266" s="507"/>
      <c r="E266" s="506" t="s">
        <v>3506</v>
      </c>
      <c r="H266" s="7"/>
      <c r="I266" s="7"/>
    </row>
    <row r="267" spans="1:9" s="11" customFormat="1" x14ac:dyDescent="0.2">
      <c r="A267" s="506" t="s">
        <v>3006</v>
      </c>
      <c r="B267" s="507" t="s">
        <v>3507</v>
      </c>
      <c r="C267" s="509" t="s">
        <v>3508</v>
      </c>
      <c r="D267" s="507"/>
      <c r="E267" s="506" t="s">
        <v>3509</v>
      </c>
      <c r="H267" s="7"/>
      <c r="I267" s="7"/>
    </row>
    <row r="268" spans="1:9" s="11" customFormat="1" x14ac:dyDescent="0.2">
      <c r="A268" s="506" t="s">
        <v>3006</v>
      </c>
      <c r="B268" s="507" t="s">
        <v>3510</v>
      </c>
      <c r="C268" s="509" t="s">
        <v>3511</v>
      </c>
      <c r="D268" s="507"/>
      <c r="E268" s="506" t="s">
        <v>3512</v>
      </c>
      <c r="H268" s="7"/>
      <c r="I268" s="7"/>
    </row>
    <row r="269" spans="1:9" s="11" customFormat="1" x14ac:dyDescent="0.2">
      <c r="A269" s="506" t="s">
        <v>3006</v>
      </c>
      <c r="B269" s="507" t="s">
        <v>3513</v>
      </c>
      <c r="C269" s="509" t="s">
        <v>3514</v>
      </c>
      <c r="D269" s="507"/>
      <c r="E269" s="506" t="s">
        <v>3515</v>
      </c>
      <c r="H269" s="7"/>
      <c r="I269" s="7"/>
    </row>
    <row r="270" spans="1:9" s="11" customFormat="1" x14ac:dyDescent="0.2">
      <c r="A270" s="506" t="s">
        <v>3006</v>
      </c>
      <c r="B270" s="507" t="s">
        <v>3516</v>
      </c>
      <c r="C270" s="509" t="s">
        <v>3517</v>
      </c>
      <c r="D270" s="507"/>
      <c r="E270" s="506" t="s">
        <v>3518</v>
      </c>
      <c r="H270" s="7"/>
      <c r="I270" s="7"/>
    </row>
    <row r="271" spans="1:9" s="11" customFormat="1" x14ac:dyDescent="0.2">
      <c r="A271" s="506" t="s">
        <v>3006</v>
      </c>
      <c r="B271" s="507" t="s">
        <v>3519</v>
      </c>
      <c r="C271" s="509" t="s">
        <v>3520</v>
      </c>
      <c r="D271" s="507"/>
      <c r="E271" s="506" t="s">
        <v>3521</v>
      </c>
      <c r="H271" s="7"/>
      <c r="I271" s="7"/>
    </row>
    <row r="272" spans="1:9" s="11" customFormat="1" x14ac:dyDescent="0.2">
      <c r="A272" s="506" t="s">
        <v>2971</v>
      </c>
      <c r="B272" s="507" t="s">
        <v>3522</v>
      </c>
      <c r="C272" s="509" t="s">
        <v>3523</v>
      </c>
      <c r="D272" s="507"/>
      <c r="E272" s="506" t="s">
        <v>3524</v>
      </c>
      <c r="H272" s="7"/>
      <c r="I272" s="7"/>
    </row>
    <row r="273" spans="1:9" s="11" customFormat="1" x14ac:dyDescent="0.2">
      <c r="A273" s="506" t="s">
        <v>2971</v>
      </c>
      <c r="B273" s="507" t="s">
        <v>3525</v>
      </c>
      <c r="C273" s="509" t="s">
        <v>3526</v>
      </c>
      <c r="D273" s="507"/>
      <c r="E273" s="506" t="s">
        <v>3527</v>
      </c>
      <c r="H273" s="7"/>
      <c r="I273" s="7"/>
    </row>
    <row r="274" spans="1:9" s="11" customFormat="1" x14ac:dyDescent="0.2">
      <c r="A274" s="506" t="s">
        <v>2971</v>
      </c>
      <c r="B274" s="507" t="s">
        <v>3528</v>
      </c>
      <c r="C274" s="509" t="s">
        <v>3529</v>
      </c>
      <c r="D274" s="507"/>
      <c r="E274" s="506" t="s">
        <v>3530</v>
      </c>
      <c r="H274" s="7"/>
      <c r="I274" s="7"/>
    </row>
    <row r="275" spans="1:9" s="11" customFormat="1" x14ac:dyDescent="0.2">
      <c r="A275" s="506" t="s">
        <v>2964</v>
      </c>
      <c r="B275" s="507" t="s">
        <v>3531</v>
      </c>
      <c r="C275" s="509" t="s">
        <v>3532</v>
      </c>
      <c r="D275" s="507"/>
      <c r="E275" s="506" t="s">
        <v>3533</v>
      </c>
      <c r="H275" s="7"/>
      <c r="I275" s="7"/>
    </row>
    <row r="276" spans="1:9" s="11" customFormat="1" x14ac:dyDescent="0.2">
      <c r="A276" s="506" t="s">
        <v>2964</v>
      </c>
      <c r="B276" s="507" t="s">
        <v>3534</v>
      </c>
      <c r="C276" s="509" t="s">
        <v>3535</v>
      </c>
      <c r="D276" s="507"/>
      <c r="E276" s="506" t="s">
        <v>3536</v>
      </c>
      <c r="H276" s="7"/>
      <c r="I276" s="7"/>
    </row>
    <row r="277" spans="1:9" s="11" customFormat="1" x14ac:dyDescent="0.2">
      <c r="A277" s="506" t="s">
        <v>2964</v>
      </c>
      <c r="B277" s="507" t="s">
        <v>3537</v>
      </c>
      <c r="C277" s="509" t="s">
        <v>3538</v>
      </c>
      <c r="D277" s="507"/>
      <c r="E277" s="506" t="s">
        <v>3539</v>
      </c>
      <c r="H277" s="7"/>
      <c r="I277" s="7"/>
    </row>
    <row r="278" spans="1:9" s="11" customFormat="1" x14ac:dyDescent="0.2">
      <c r="A278" s="506" t="s">
        <v>2964</v>
      </c>
      <c r="B278" s="507" t="s">
        <v>3540</v>
      </c>
      <c r="C278" s="509" t="s">
        <v>3541</v>
      </c>
      <c r="D278" s="507"/>
      <c r="E278" s="506" t="s">
        <v>3542</v>
      </c>
      <c r="H278" s="7"/>
      <c r="I278" s="7"/>
    </row>
    <row r="279" spans="1:9" s="11" customFormat="1" x14ac:dyDescent="0.2">
      <c r="A279" s="506" t="s">
        <v>2964</v>
      </c>
      <c r="B279" s="507" t="s">
        <v>3543</v>
      </c>
      <c r="C279" s="509" t="s">
        <v>3544</v>
      </c>
      <c r="D279" s="507"/>
      <c r="E279" s="506" t="s">
        <v>3545</v>
      </c>
      <c r="H279" s="7"/>
      <c r="I279" s="7"/>
    </row>
    <row r="280" spans="1:9" s="11" customFormat="1" x14ac:dyDescent="0.2">
      <c r="A280" s="506" t="s">
        <v>2978</v>
      </c>
      <c r="B280" s="507" t="s">
        <v>3546</v>
      </c>
      <c r="C280" s="509" t="s">
        <v>3547</v>
      </c>
      <c r="D280" s="507"/>
      <c r="E280" s="506" t="s">
        <v>3548</v>
      </c>
      <c r="H280" s="7"/>
      <c r="I280" s="7"/>
    </row>
    <row r="281" spans="1:9" s="11" customFormat="1" x14ac:dyDescent="0.2">
      <c r="A281" s="506" t="s">
        <v>2978</v>
      </c>
      <c r="B281" s="507" t="s">
        <v>3549</v>
      </c>
      <c r="C281" s="509" t="s">
        <v>3550</v>
      </c>
      <c r="D281" s="507"/>
      <c r="E281" s="506" t="s">
        <v>3551</v>
      </c>
      <c r="H281" s="7"/>
      <c r="I281" s="7"/>
    </row>
    <row r="282" spans="1:9" s="11" customFormat="1" x14ac:dyDescent="0.2">
      <c r="A282" s="506" t="s">
        <v>2978</v>
      </c>
      <c r="B282" s="507" t="s">
        <v>3552</v>
      </c>
      <c r="C282" s="509" t="s">
        <v>3553</v>
      </c>
      <c r="D282" s="507"/>
      <c r="E282" s="506" t="s">
        <v>3554</v>
      </c>
      <c r="H282" s="7"/>
      <c r="I282" s="7"/>
    </row>
    <row r="283" spans="1:9" s="11" customFormat="1" x14ac:dyDescent="0.2">
      <c r="A283" s="506" t="s">
        <v>2978</v>
      </c>
      <c r="B283" s="507" t="s">
        <v>3555</v>
      </c>
      <c r="C283" s="509" t="s">
        <v>3556</v>
      </c>
      <c r="D283" s="507"/>
      <c r="E283" s="506" t="s">
        <v>3557</v>
      </c>
      <c r="H283" s="7"/>
      <c r="I283" s="7"/>
    </row>
    <row r="284" spans="1:9" s="11" customFormat="1" x14ac:dyDescent="0.2">
      <c r="A284" s="506" t="s">
        <v>2978</v>
      </c>
      <c r="B284" s="507" t="s">
        <v>3558</v>
      </c>
      <c r="C284" s="509" t="s">
        <v>3559</v>
      </c>
      <c r="D284" s="507"/>
      <c r="E284" s="506" t="s">
        <v>3560</v>
      </c>
      <c r="H284" s="7"/>
      <c r="I284" s="7"/>
    </row>
    <row r="285" spans="1:9" s="11" customFormat="1" x14ac:dyDescent="0.2">
      <c r="A285" s="506" t="s">
        <v>2978</v>
      </c>
      <c r="B285" s="507" t="s">
        <v>3561</v>
      </c>
      <c r="C285" s="509" t="s">
        <v>3562</v>
      </c>
      <c r="D285" s="507"/>
      <c r="E285" s="506" t="s">
        <v>3563</v>
      </c>
      <c r="H285" s="7"/>
      <c r="I285" s="7"/>
    </row>
    <row r="286" spans="1:9" s="11" customFormat="1" x14ac:dyDescent="0.2">
      <c r="A286" s="506" t="s">
        <v>2978</v>
      </c>
      <c r="B286" s="507" t="s">
        <v>3564</v>
      </c>
      <c r="C286" s="509" t="s">
        <v>3565</v>
      </c>
      <c r="D286" s="507"/>
      <c r="E286" s="506" t="s">
        <v>3566</v>
      </c>
      <c r="H286" s="7"/>
      <c r="I286" s="7"/>
    </row>
    <row r="287" spans="1:9" s="11" customFormat="1" x14ac:dyDescent="0.2">
      <c r="A287" s="506" t="s">
        <v>2952</v>
      </c>
      <c r="B287" s="507" t="s">
        <v>3567</v>
      </c>
      <c r="C287" s="509" t="s">
        <v>3568</v>
      </c>
      <c r="D287" s="507"/>
      <c r="E287" s="506" t="s">
        <v>3569</v>
      </c>
      <c r="H287" s="7"/>
      <c r="I287" s="7"/>
    </row>
    <row r="288" spans="1:9" s="11" customFormat="1" x14ac:dyDescent="0.2">
      <c r="A288" s="506" t="s">
        <v>2952</v>
      </c>
      <c r="B288" s="507" t="s">
        <v>3570</v>
      </c>
      <c r="C288" s="509" t="s">
        <v>3571</v>
      </c>
      <c r="D288" s="507"/>
      <c r="E288" s="506" t="s">
        <v>3572</v>
      </c>
      <c r="H288" s="7"/>
      <c r="I288" s="7"/>
    </row>
    <row r="289" spans="1:9" s="11" customFormat="1" x14ac:dyDescent="0.2">
      <c r="A289" s="506" t="s">
        <v>2952</v>
      </c>
      <c r="B289" s="507" t="s">
        <v>3573</v>
      </c>
      <c r="C289" s="509" t="s">
        <v>3574</v>
      </c>
      <c r="D289" s="507"/>
      <c r="E289" s="506" t="s">
        <v>3575</v>
      </c>
      <c r="H289" s="7"/>
      <c r="I289" s="7"/>
    </row>
    <row r="290" spans="1:9" s="11" customFormat="1" x14ac:dyDescent="0.2">
      <c r="A290" s="506" t="s">
        <v>2925</v>
      </c>
      <c r="B290" s="507" t="s">
        <v>3576</v>
      </c>
      <c r="C290" s="509" t="s">
        <v>2924</v>
      </c>
      <c r="D290" s="507"/>
      <c r="E290" s="506" t="s">
        <v>3577</v>
      </c>
      <c r="H290" s="7"/>
      <c r="I290" s="7"/>
    </row>
    <row r="291" spans="1:9" s="11" customFormat="1" x14ac:dyDescent="0.2">
      <c r="A291" s="506" t="s">
        <v>2905</v>
      </c>
      <c r="B291" s="507" t="s">
        <v>3578</v>
      </c>
      <c r="C291" s="509" t="s">
        <v>3579</v>
      </c>
      <c r="D291" s="507"/>
      <c r="E291" s="506" t="s">
        <v>3580</v>
      </c>
      <c r="H291" s="7"/>
      <c r="I291" s="7"/>
    </row>
    <row r="292" spans="1:9" s="11" customFormat="1" x14ac:dyDescent="0.2">
      <c r="A292" s="506" t="s">
        <v>2905</v>
      </c>
      <c r="B292" s="507" t="s">
        <v>3581</v>
      </c>
      <c r="C292" s="509" t="s">
        <v>3582</v>
      </c>
      <c r="D292" s="507"/>
      <c r="E292" s="506" t="s">
        <v>3583</v>
      </c>
      <c r="H292" s="7"/>
      <c r="I292" s="7"/>
    </row>
    <row r="293" spans="1:9" s="11" customFormat="1" x14ac:dyDescent="0.2">
      <c r="A293" s="506" t="s">
        <v>2905</v>
      </c>
      <c r="B293" s="507" t="s">
        <v>3584</v>
      </c>
      <c r="C293" s="509" t="s">
        <v>3585</v>
      </c>
      <c r="D293" s="507"/>
      <c r="E293" s="506" t="s">
        <v>3586</v>
      </c>
      <c r="H293" s="7"/>
      <c r="I293" s="7"/>
    </row>
    <row r="294" spans="1:9" s="11" customFormat="1" x14ac:dyDescent="0.2">
      <c r="A294" s="506" t="s">
        <v>2905</v>
      </c>
      <c r="B294" s="507" t="s">
        <v>3587</v>
      </c>
      <c r="C294" s="509" t="s">
        <v>3588</v>
      </c>
      <c r="D294" s="507"/>
      <c r="E294" s="506" t="s">
        <v>3589</v>
      </c>
      <c r="H294" s="7"/>
      <c r="I294" s="7"/>
    </row>
    <row r="295" spans="1:9" s="11" customFormat="1" x14ac:dyDescent="0.2">
      <c r="A295" s="506" t="s">
        <v>2905</v>
      </c>
      <c r="B295" s="507" t="s">
        <v>3590</v>
      </c>
      <c r="C295" s="509" t="s">
        <v>3591</v>
      </c>
      <c r="D295" s="507"/>
      <c r="E295" s="506" t="s">
        <v>3592</v>
      </c>
      <c r="H295" s="7"/>
      <c r="I295" s="7"/>
    </row>
    <row r="296" spans="1:9" s="11" customFormat="1" x14ac:dyDescent="0.2">
      <c r="A296" s="506" t="s">
        <v>2905</v>
      </c>
      <c r="B296" s="507" t="s">
        <v>3593</v>
      </c>
      <c r="C296" s="509" t="s">
        <v>3594</v>
      </c>
      <c r="D296" s="507"/>
      <c r="E296" s="506" t="s">
        <v>3595</v>
      </c>
      <c r="H296" s="7"/>
      <c r="I296" s="7"/>
    </row>
    <row r="297" spans="1:9" s="11" customFormat="1" x14ac:dyDescent="0.2">
      <c r="A297" s="506" t="s">
        <v>2905</v>
      </c>
      <c r="B297" s="507" t="s">
        <v>3596</v>
      </c>
      <c r="C297" s="509" t="s">
        <v>3597</v>
      </c>
      <c r="D297" s="507"/>
      <c r="E297" s="506" t="s">
        <v>3598</v>
      </c>
      <c r="H297" s="7"/>
      <c r="I297" s="7"/>
    </row>
    <row r="298" spans="1:9" s="11" customFormat="1" x14ac:dyDescent="0.2">
      <c r="A298" s="506" t="s">
        <v>2905</v>
      </c>
      <c r="B298" s="507" t="s">
        <v>3599</v>
      </c>
      <c r="C298" s="509" t="s">
        <v>3600</v>
      </c>
      <c r="D298" s="507"/>
      <c r="E298" s="506" t="s">
        <v>3601</v>
      </c>
      <c r="H298" s="7"/>
      <c r="I298" s="7"/>
    </row>
    <row r="299" spans="1:9" s="11" customFormat="1" x14ac:dyDescent="0.2">
      <c r="A299" s="506" t="s">
        <v>2905</v>
      </c>
      <c r="B299" s="507" t="s">
        <v>3602</v>
      </c>
      <c r="C299" s="509" t="s">
        <v>3603</v>
      </c>
      <c r="D299" s="507"/>
      <c r="E299" s="506" t="s">
        <v>3604</v>
      </c>
      <c r="H299" s="7"/>
      <c r="I299" s="7"/>
    </row>
    <row r="300" spans="1:9" s="11" customFormat="1" x14ac:dyDescent="0.2">
      <c r="A300" s="506" t="s">
        <v>2905</v>
      </c>
      <c r="B300" s="507" t="s">
        <v>3605</v>
      </c>
      <c r="C300" s="509" t="s">
        <v>3606</v>
      </c>
      <c r="D300" s="507"/>
      <c r="E300" s="506" t="s">
        <v>3607</v>
      </c>
      <c r="H300" s="7"/>
      <c r="I300" s="7"/>
    </row>
    <row r="301" spans="1:9" s="11" customFormat="1" x14ac:dyDescent="0.2">
      <c r="A301" s="506" t="s">
        <v>2905</v>
      </c>
      <c r="B301" s="507" t="s">
        <v>3608</v>
      </c>
      <c r="C301" s="509" t="s">
        <v>3609</v>
      </c>
      <c r="D301" s="507"/>
      <c r="E301" s="506" t="s">
        <v>3610</v>
      </c>
      <c r="H301" s="7"/>
      <c r="I301" s="7"/>
    </row>
    <row r="302" spans="1:9" s="11" customFormat="1" x14ac:dyDescent="0.2">
      <c r="A302" s="506" t="s">
        <v>2910</v>
      </c>
      <c r="B302" s="507" t="s">
        <v>3611</v>
      </c>
      <c r="C302" s="509" t="s">
        <v>3612</v>
      </c>
      <c r="D302" s="507"/>
      <c r="E302" s="506" t="s">
        <v>3613</v>
      </c>
      <c r="H302" s="7"/>
      <c r="I302" s="7"/>
    </row>
    <row r="303" spans="1:9" s="11" customFormat="1" x14ac:dyDescent="0.2">
      <c r="A303" s="506" t="s">
        <v>2910</v>
      </c>
      <c r="B303" s="507" t="s">
        <v>3614</v>
      </c>
      <c r="C303" s="509" t="s">
        <v>3615</v>
      </c>
      <c r="D303" s="507"/>
      <c r="E303" s="506" t="s">
        <v>3616</v>
      </c>
      <c r="H303" s="7"/>
      <c r="I303" s="7"/>
    </row>
    <row r="304" spans="1:9" s="11" customFormat="1" x14ac:dyDescent="0.2">
      <c r="A304" s="506" t="s">
        <v>2910</v>
      </c>
      <c r="B304" s="507" t="s">
        <v>3617</v>
      </c>
      <c r="C304" s="509" t="s">
        <v>3618</v>
      </c>
      <c r="D304" s="507"/>
      <c r="E304" s="506" t="s">
        <v>3619</v>
      </c>
      <c r="H304" s="7"/>
      <c r="I304" s="7"/>
    </row>
    <row r="305" spans="1:9" s="11" customFormat="1" x14ac:dyDescent="0.2">
      <c r="A305" s="506" t="s">
        <v>2910</v>
      </c>
      <c r="B305" s="507" t="s">
        <v>3620</v>
      </c>
      <c r="C305" s="509" t="s">
        <v>3621</v>
      </c>
      <c r="D305" s="507"/>
      <c r="E305" s="506" t="s">
        <v>3622</v>
      </c>
      <c r="H305" s="7"/>
      <c r="I305" s="7"/>
    </row>
    <row r="306" spans="1:9" s="11" customFormat="1" x14ac:dyDescent="0.2">
      <c r="A306" s="506" t="s">
        <v>2910</v>
      </c>
      <c r="B306" s="507" t="s">
        <v>3623</v>
      </c>
      <c r="C306" s="509" t="s">
        <v>3624</v>
      </c>
      <c r="D306" s="507"/>
      <c r="E306" s="506" t="s">
        <v>3625</v>
      </c>
      <c r="H306" s="7"/>
      <c r="I306" s="7"/>
    </row>
    <row r="307" spans="1:9" s="11" customFormat="1" x14ac:dyDescent="0.2">
      <c r="A307" s="506" t="s">
        <v>2910</v>
      </c>
      <c r="B307" s="507" t="s">
        <v>3626</v>
      </c>
      <c r="C307" s="509" t="s">
        <v>3627</v>
      </c>
      <c r="D307" s="507"/>
      <c r="E307" s="506" t="s">
        <v>3628</v>
      </c>
      <c r="H307" s="7"/>
      <c r="I307" s="7"/>
    </row>
    <row r="308" spans="1:9" s="11" customFormat="1" x14ac:dyDescent="0.2">
      <c r="A308" s="506" t="s">
        <v>2910</v>
      </c>
      <c r="B308" s="507" t="s">
        <v>3629</v>
      </c>
      <c r="C308" s="509" t="s">
        <v>3630</v>
      </c>
      <c r="D308" s="507"/>
      <c r="E308" s="506" t="s">
        <v>3631</v>
      </c>
      <c r="H308" s="7"/>
      <c r="I308" s="7"/>
    </row>
    <row r="309" spans="1:9" s="11" customFormat="1" x14ac:dyDescent="0.2">
      <c r="A309" s="506" t="s">
        <v>2910</v>
      </c>
      <c r="B309" s="507" t="s">
        <v>3632</v>
      </c>
      <c r="C309" s="509" t="s">
        <v>3633</v>
      </c>
      <c r="D309" s="507"/>
      <c r="E309" s="506" t="s">
        <v>3634</v>
      </c>
      <c r="H309" s="7"/>
      <c r="I309" s="7"/>
    </row>
    <row r="310" spans="1:9" s="11" customFormat="1" x14ac:dyDescent="0.2">
      <c r="A310" s="506" t="s">
        <v>2910</v>
      </c>
      <c r="B310" s="507" t="s">
        <v>3635</v>
      </c>
      <c r="C310" s="509" t="s">
        <v>3636</v>
      </c>
      <c r="D310" s="507"/>
      <c r="E310" s="506" t="s">
        <v>3637</v>
      </c>
      <c r="H310" s="7"/>
      <c r="I310" s="7"/>
    </row>
    <row r="311" spans="1:9" s="11" customFormat="1" x14ac:dyDescent="0.2">
      <c r="A311" s="506" t="s">
        <v>2910</v>
      </c>
      <c r="B311" s="507" t="s">
        <v>3638</v>
      </c>
      <c r="C311" s="509" t="s">
        <v>3639</v>
      </c>
      <c r="D311" s="507"/>
      <c r="E311" s="506" t="s">
        <v>3640</v>
      </c>
      <c r="H311" s="7"/>
      <c r="I311" s="7"/>
    </row>
    <row r="312" spans="1:9" s="11" customFormat="1" x14ac:dyDescent="0.2">
      <c r="A312" s="506" t="s">
        <v>2915</v>
      </c>
      <c r="B312" s="507" t="s">
        <v>3641</v>
      </c>
      <c r="C312" s="509" t="s">
        <v>3642</v>
      </c>
      <c r="D312" s="507"/>
      <c r="E312" s="506" t="s">
        <v>3643</v>
      </c>
      <c r="H312" s="7"/>
      <c r="I312" s="7"/>
    </row>
    <row r="313" spans="1:9" s="11" customFormat="1" x14ac:dyDescent="0.2">
      <c r="A313" s="506" t="s">
        <v>2890</v>
      </c>
      <c r="B313" s="507" t="s">
        <v>3644</v>
      </c>
      <c r="C313" s="509" t="s">
        <v>3645</v>
      </c>
      <c r="D313" s="507"/>
      <c r="E313" s="506" t="s">
        <v>3646</v>
      </c>
      <c r="H313" s="7"/>
      <c r="I313" s="7"/>
    </row>
    <row r="314" spans="1:9" s="11" customFormat="1" x14ac:dyDescent="0.2">
      <c r="A314" s="506" t="s">
        <v>2890</v>
      </c>
      <c r="B314" s="507" t="s">
        <v>3647</v>
      </c>
      <c r="C314" s="509" t="s">
        <v>3648</v>
      </c>
      <c r="D314" s="507"/>
      <c r="E314" s="506" t="s">
        <v>3649</v>
      </c>
      <c r="H314" s="7"/>
      <c r="I314" s="7"/>
    </row>
    <row r="315" spans="1:9" s="11" customFormat="1" x14ac:dyDescent="0.2">
      <c r="A315" s="506" t="s">
        <v>2890</v>
      </c>
      <c r="B315" s="507" t="s">
        <v>3650</v>
      </c>
      <c r="C315" s="509" t="s">
        <v>3651</v>
      </c>
      <c r="D315" s="507"/>
      <c r="E315" s="506" t="s">
        <v>3652</v>
      </c>
      <c r="H315" s="7"/>
      <c r="I315" s="7"/>
    </row>
    <row r="316" spans="1:9" s="11" customFormat="1" x14ac:dyDescent="0.2">
      <c r="A316" s="506" t="s">
        <v>2890</v>
      </c>
      <c r="B316" s="507" t="s">
        <v>3653</v>
      </c>
      <c r="C316" s="509" t="s">
        <v>3654</v>
      </c>
      <c r="D316" s="507"/>
      <c r="E316" s="506" t="s">
        <v>3655</v>
      </c>
      <c r="H316" s="7"/>
      <c r="I316" s="7"/>
    </row>
    <row r="317" spans="1:9" s="11" customFormat="1" x14ac:dyDescent="0.2">
      <c r="A317" s="506" t="s">
        <v>2890</v>
      </c>
      <c r="B317" s="507" t="s">
        <v>3656</v>
      </c>
      <c r="C317" s="509" t="s">
        <v>3657</v>
      </c>
      <c r="D317" s="507"/>
      <c r="E317" s="506" t="s">
        <v>3658</v>
      </c>
      <c r="H317" s="7"/>
      <c r="I317" s="7"/>
    </row>
    <row r="318" spans="1:9" s="11" customFormat="1" x14ac:dyDescent="0.2">
      <c r="A318" s="506" t="s">
        <v>2890</v>
      </c>
      <c r="B318" s="507" t="s">
        <v>3659</v>
      </c>
      <c r="C318" s="509" t="s">
        <v>3660</v>
      </c>
      <c r="D318" s="507"/>
      <c r="E318" s="506" t="s">
        <v>3661</v>
      </c>
      <c r="H318" s="7"/>
      <c r="I318" s="7"/>
    </row>
    <row r="319" spans="1:9" s="11" customFormat="1" x14ac:dyDescent="0.2">
      <c r="A319" s="506" t="s">
        <v>2890</v>
      </c>
      <c r="B319" s="507" t="s">
        <v>3662</v>
      </c>
      <c r="C319" s="509" t="s">
        <v>3663</v>
      </c>
      <c r="D319" s="507"/>
      <c r="E319" s="506" t="s">
        <v>3664</v>
      </c>
      <c r="H319" s="7"/>
      <c r="I319" s="7"/>
    </row>
    <row r="320" spans="1:9" s="11" customFormat="1" x14ac:dyDescent="0.2">
      <c r="A320" s="506" t="s">
        <v>2890</v>
      </c>
      <c r="B320" s="507" t="s">
        <v>3665</v>
      </c>
      <c r="C320" s="509" t="s">
        <v>3666</v>
      </c>
      <c r="D320" s="507"/>
      <c r="E320" s="506" t="s">
        <v>3667</v>
      </c>
      <c r="H320" s="7"/>
      <c r="I320" s="7"/>
    </row>
    <row r="321" spans="1:9" s="11" customFormat="1" x14ac:dyDescent="0.2">
      <c r="A321" s="506" t="s">
        <v>2890</v>
      </c>
      <c r="B321" s="507" t="s">
        <v>3668</v>
      </c>
      <c r="C321" s="509" t="s">
        <v>3669</v>
      </c>
      <c r="D321" s="507"/>
      <c r="E321" s="506" t="s">
        <v>3670</v>
      </c>
      <c r="H321" s="7"/>
      <c r="I321" s="7"/>
    </row>
    <row r="322" spans="1:9" s="11" customFormat="1" x14ac:dyDescent="0.2">
      <c r="A322" s="506" t="s">
        <v>2890</v>
      </c>
      <c r="B322" s="507" t="s">
        <v>3671</v>
      </c>
      <c r="C322" s="509" t="s">
        <v>3672</v>
      </c>
      <c r="D322" s="507"/>
      <c r="E322" s="506" t="s">
        <v>3673</v>
      </c>
      <c r="H322" s="7"/>
      <c r="I322" s="7"/>
    </row>
    <row r="323" spans="1:9" s="11" customFormat="1" x14ac:dyDescent="0.2">
      <c r="A323" s="506" t="s">
        <v>2890</v>
      </c>
      <c r="B323" s="507" t="s">
        <v>3674</v>
      </c>
      <c r="C323" s="509" t="s">
        <v>3675</v>
      </c>
      <c r="D323" s="507"/>
      <c r="E323" s="506" t="s">
        <v>3676</v>
      </c>
      <c r="H323" s="7"/>
      <c r="I323" s="7"/>
    </row>
    <row r="324" spans="1:9" s="11" customFormat="1" x14ac:dyDescent="0.2">
      <c r="A324" s="506" t="s">
        <v>2959</v>
      </c>
      <c r="B324" s="507" t="s">
        <v>3677</v>
      </c>
      <c r="C324" s="509" t="s">
        <v>3678</v>
      </c>
      <c r="D324" s="507"/>
      <c r="E324" s="506" t="s">
        <v>3679</v>
      </c>
      <c r="H324" s="7"/>
      <c r="I324" s="7"/>
    </row>
    <row r="325" spans="1:9" s="11" customFormat="1" x14ac:dyDescent="0.2">
      <c r="A325" s="506" t="s">
        <v>2959</v>
      </c>
      <c r="B325" s="507" t="s">
        <v>3680</v>
      </c>
      <c r="C325" s="509" t="s">
        <v>3681</v>
      </c>
      <c r="D325" s="507"/>
      <c r="E325" s="506" t="s">
        <v>3682</v>
      </c>
      <c r="H325" s="7"/>
      <c r="I325" s="7"/>
    </row>
    <row r="326" spans="1:9" s="11" customFormat="1" x14ac:dyDescent="0.2">
      <c r="A326" s="506" t="s">
        <v>2959</v>
      </c>
      <c r="B326" s="507" t="s">
        <v>3683</v>
      </c>
      <c r="C326" s="509" t="s">
        <v>3684</v>
      </c>
      <c r="D326" s="507"/>
      <c r="E326" s="506" t="s">
        <v>3685</v>
      </c>
      <c r="H326" s="7"/>
      <c r="I326" s="7"/>
    </row>
    <row r="327" spans="1:9" s="11" customFormat="1" x14ac:dyDescent="0.2">
      <c r="A327" s="506" t="s">
        <v>2959</v>
      </c>
      <c r="B327" s="507" t="s">
        <v>3686</v>
      </c>
      <c r="C327" s="509" t="s">
        <v>3687</v>
      </c>
      <c r="D327" s="507"/>
      <c r="E327" s="506" t="s">
        <v>3688</v>
      </c>
      <c r="H327" s="7"/>
      <c r="I327" s="7"/>
    </row>
    <row r="328" spans="1:9" s="11" customFormat="1" x14ac:dyDescent="0.2">
      <c r="A328" s="506" t="s">
        <v>2959</v>
      </c>
      <c r="B328" s="507" t="s">
        <v>3689</v>
      </c>
      <c r="C328" s="509" t="s">
        <v>3690</v>
      </c>
      <c r="D328" s="507"/>
      <c r="E328" s="506" t="s">
        <v>3691</v>
      </c>
      <c r="H328" s="7"/>
      <c r="I328" s="7"/>
    </row>
    <row r="329" spans="1:9" s="11" customFormat="1" x14ac:dyDescent="0.2">
      <c r="A329" s="506" t="s">
        <v>2959</v>
      </c>
      <c r="B329" s="507" t="s">
        <v>3692</v>
      </c>
      <c r="C329" s="509" t="s">
        <v>3693</v>
      </c>
      <c r="D329" s="507"/>
      <c r="E329" s="506" t="s">
        <v>3694</v>
      </c>
      <c r="H329" s="7"/>
      <c r="I329" s="7"/>
    </row>
    <row r="330" spans="1:9" s="11" customFormat="1" x14ac:dyDescent="0.2">
      <c r="A330" s="506" t="s">
        <v>2959</v>
      </c>
      <c r="B330" s="507" t="s">
        <v>3695</v>
      </c>
      <c r="C330" s="509" t="s">
        <v>3696</v>
      </c>
      <c r="D330" s="507"/>
      <c r="E330" s="506" t="s">
        <v>3697</v>
      </c>
      <c r="H330" s="7"/>
      <c r="I330" s="7"/>
    </row>
    <row r="331" spans="1:9" s="11" customFormat="1" x14ac:dyDescent="0.2">
      <c r="A331" s="506" t="s">
        <v>2959</v>
      </c>
      <c r="B331" s="507" t="s">
        <v>3698</v>
      </c>
      <c r="C331" s="509" t="s">
        <v>3699</v>
      </c>
      <c r="D331" s="507"/>
      <c r="E331" s="506" t="s">
        <v>3700</v>
      </c>
      <c r="H331" s="7"/>
      <c r="I331" s="7"/>
    </row>
    <row r="332" spans="1:9" s="11" customFormat="1" x14ac:dyDescent="0.2">
      <c r="A332" s="506" t="s">
        <v>2999</v>
      </c>
      <c r="B332" s="507" t="s">
        <v>3701</v>
      </c>
      <c r="C332" s="509" t="s">
        <v>3702</v>
      </c>
      <c r="D332" s="507"/>
      <c r="E332" s="506" t="s">
        <v>3703</v>
      </c>
      <c r="H332" s="7"/>
      <c r="I332" s="7"/>
    </row>
    <row r="333" spans="1:9" s="11" customFormat="1" x14ac:dyDescent="0.2">
      <c r="A333" s="506" t="s">
        <v>2999</v>
      </c>
      <c r="B333" s="507" t="s">
        <v>3704</v>
      </c>
      <c r="C333" s="509" t="s">
        <v>3705</v>
      </c>
      <c r="D333" s="507"/>
      <c r="E333" s="506" t="s">
        <v>3706</v>
      </c>
      <c r="H333" s="7"/>
      <c r="I333" s="7"/>
    </row>
    <row r="334" spans="1:9" x14ac:dyDescent="0.2">
      <c r="H334" s="7"/>
      <c r="I334" s="7"/>
    </row>
    <row r="335" spans="1:9" x14ac:dyDescent="0.2">
      <c r="B335" s="2"/>
    </row>
    <row r="336" spans="1:9" hidden="1" x14ac:dyDescent="0.2">
      <c r="A336" s="8"/>
    </row>
    <row r="337" spans="1:3" hidden="1" x14ac:dyDescent="0.2"/>
    <row r="338" spans="1:3" hidden="1" x14ac:dyDescent="0.2"/>
    <row r="339" spans="1:3" hidden="1" x14ac:dyDescent="0.2"/>
    <row r="340" spans="1:3" hidden="1" x14ac:dyDescent="0.2"/>
    <row r="341" spans="1:3" x14ac:dyDescent="0.2">
      <c r="A341" s="8" t="s">
        <v>246</v>
      </c>
    </row>
    <row r="342" spans="1:3" x14ac:dyDescent="0.2">
      <c r="A342" s="10" t="s">
        <v>247</v>
      </c>
      <c r="B342" s="359" t="s">
        <v>380</v>
      </c>
    </row>
    <row r="343" spans="1:3" x14ac:dyDescent="0.2">
      <c r="A343" s="1" t="s">
        <v>48</v>
      </c>
      <c r="B343" s="359" t="s">
        <v>381</v>
      </c>
      <c r="C343" s="1" t="s">
        <v>382</v>
      </c>
    </row>
    <row r="344" spans="1:3" x14ac:dyDescent="0.2">
      <c r="A344" s="1" t="s">
        <v>248</v>
      </c>
      <c r="B344" s="359"/>
    </row>
    <row r="346" spans="1:3" x14ac:dyDescent="0.2">
      <c r="A346" s="8" t="s">
        <v>249</v>
      </c>
    </row>
    <row r="347" spans="1:3" x14ac:dyDescent="0.2">
      <c r="A347" s="1" t="s">
        <v>250</v>
      </c>
      <c r="B347" s="359" t="s">
        <v>383</v>
      </c>
    </row>
    <row r="348" spans="1:3" x14ac:dyDescent="0.2">
      <c r="A348" s="1" t="s">
        <v>240</v>
      </c>
      <c r="B348" s="359" t="s">
        <v>381</v>
      </c>
      <c r="C348" s="1" t="s">
        <v>382</v>
      </c>
    </row>
    <row r="349" spans="1:3" s="11" customFormat="1" x14ac:dyDescent="0.2"/>
    <row r="350" spans="1:3" s="11" customFormat="1" hidden="1" x14ac:dyDescent="0.2"/>
    <row r="351" spans="1:3" s="11" customFormat="1" hidden="1" x14ac:dyDescent="0.2"/>
    <row r="352" spans="1:3" s="11" customFormat="1" hidden="1" x14ac:dyDescent="0.2"/>
    <row r="353" spans="1:3" hidden="1" x14ac:dyDescent="0.2"/>
    <row r="354" spans="1:3" x14ac:dyDescent="0.2">
      <c r="A354" s="8" t="s">
        <v>252</v>
      </c>
    </row>
    <row r="355" spans="1:3" x14ac:dyDescent="0.2">
      <c r="A355" s="1" t="s">
        <v>240</v>
      </c>
      <c r="B355" s="1" t="s">
        <v>254</v>
      </c>
      <c r="C355" s="1" t="s">
        <v>255</v>
      </c>
    </row>
    <row r="356" spans="1:3" hidden="1" x14ac:dyDescent="0.2">
      <c r="A356" s="1" t="s">
        <v>239</v>
      </c>
      <c r="B356" s="1" t="s">
        <v>253</v>
      </c>
      <c r="C356" s="1" t="s">
        <v>61</v>
      </c>
    </row>
    <row r="358" spans="1:3" x14ac:dyDescent="0.2">
      <c r="A358" s="8" t="s">
        <v>251</v>
      </c>
    </row>
    <row r="359" spans="1:3" x14ac:dyDescent="0.2">
      <c r="A359" s="506" t="s">
        <v>48</v>
      </c>
      <c r="B359" s="506" t="s">
        <v>234</v>
      </c>
      <c r="C359" s="506" t="s">
        <v>255</v>
      </c>
    </row>
    <row r="360" spans="1:3" hidden="1" x14ac:dyDescent="0.2">
      <c r="A360" s="506" t="s">
        <v>198</v>
      </c>
      <c r="B360" s="506" t="s">
        <v>233</v>
      </c>
      <c r="C360" s="506" t="s">
        <v>61</v>
      </c>
    </row>
    <row r="361" spans="1:3" s="11" customFormat="1" x14ac:dyDescent="0.2">
      <c r="A361" s="506" t="s">
        <v>381</v>
      </c>
      <c r="B361" s="506" t="s">
        <v>4607</v>
      </c>
      <c r="C361" s="506" t="s">
        <v>382</v>
      </c>
    </row>
    <row r="363" spans="1:3" x14ac:dyDescent="0.2">
      <c r="A363" s="8" t="s">
        <v>271</v>
      </c>
    </row>
    <row r="364" spans="1:3" x14ac:dyDescent="0.2">
      <c r="A364" s="1" t="s">
        <v>272</v>
      </c>
      <c r="B364" s="359"/>
    </row>
    <row r="366" spans="1:3" x14ac:dyDescent="0.2">
      <c r="A366" s="8" t="s">
        <v>308</v>
      </c>
    </row>
    <row r="367" spans="1:3" x14ac:dyDescent="0.2">
      <c r="A367" s="1" t="s">
        <v>307</v>
      </c>
      <c r="B367" s="1" t="b">
        <f>IFERROR(TRUE,FALSE)</f>
        <v>1</v>
      </c>
    </row>
  </sheetData>
  <sheetProtection selectLockedCells="1" selectUnlockedCells="1"/>
  <dataValidations count="3">
    <dataValidation type="list" allowBlank="1" showInputMessage="1" showErrorMessage="1" errorTitle="X-Author for Excel" error="Please select either TRUE or FALSE from the dropdown." promptTitle="X-Author for Excel" sqref="B367">
      <formula1>"TRUE,FALSE"</formula1>
    </dataValidation>
    <dataValidation type="custom" allowBlank="1" showInputMessage="1" showErrorMessage="1" errorTitle="X-Author for Excel" error="Id and Lookup fields are not editable." promptTitle="X-Author for Excel" sqref="G4:G28 C348 C343:C344 G32:G56 G131:H165 G60:G127 E169:E333 C360:C361">
      <formula1>""</formula1>
    </dataValidation>
    <dataValidation type="list" allowBlank="1" showInputMessage="1" showErrorMessage="1" errorTitle="X-Author for Excel" error="Please select a value from the drop-down." promptTitle="X-Author for Excel" sqref="B364">
      <formula1>IF(IFERROR(ROWS(INDIRECT(SUBSTITUTE("AIM_Grant_Revision__c.aim_revision_type__c"," ","_"))),-1) &lt; 0, XAuthorInvalidPicklistData,INDIRECT(SUBSTITUTE("AIM_Grant_Revision__c.aim_revision_type__c"," ","_")))</formula1>
    </dataValidation>
  </dataValidations>
  <pageMargins left="0.75" right="0.75" top="1" bottom="1" header="0.5" footer="0.5"/>
  <pageSetup orientation="portrait" r:id="rId1"/>
  <headerFooter alignWithMargins="0"/>
  <tableParts count="3">
    <tablePart r:id="rId2"/>
    <tablePart r:id="rId3"/>
    <tablePart r:id="rId4"/>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G425"/>
  <sheetViews>
    <sheetView workbookViewId="0">
      <selection activeCell="G6" sqref="G6"/>
    </sheetView>
  </sheetViews>
  <sheetFormatPr defaultColWidth="8.75" defaultRowHeight="12.75" x14ac:dyDescent="0.2"/>
  <cols>
    <col min="1" max="1" width="19.375" style="11" customWidth="1"/>
    <col min="2" max="2" width="28.25" style="11" bestFit="1" customWidth="1"/>
    <col min="3" max="3" width="8.75" style="11"/>
    <col min="4" max="4" width="7.25" style="11" customWidth="1"/>
    <col min="5" max="16384" width="8.75" style="11"/>
  </cols>
  <sheetData>
    <row r="1" spans="1:7" x14ac:dyDescent="0.2">
      <c r="A1" s="11" t="s">
        <v>292</v>
      </c>
    </row>
    <row r="4" spans="1:7" x14ac:dyDescent="0.2">
      <c r="A4" s="8" t="s">
        <v>120</v>
      </c>
    </row>
    <row r="5" spans="1:7" x14ac:dyDescent="0.2">
      <c r="B5" s="506" t="s">
        <v>117</v>
      </c>
      <c r="C5" s="506"/>
      <c r="D5" s="506" t="s">
        <v>57</v>
      </c>
      <c r="E5" s="506"/>
      <c r="F5" s="506"/>
      <c r="G5" s="506" t="s">
        <v>62</v>
      </c>
    </row>
    <row r="6" spans="1:7" hidden="1" x14ac:dyDescent="0.2">
      <c r="B6" s="506" t="s">
        <v>116</v>
      </c>
      <c r="C6" s="506"/>
      <c r="D6" s="507" t="s">
        <v>87</v>
      </c>
      <c r="E6" s="506"/>
      <c r="F6" s="506"/>
      <c r="G6" s="506" t="s">
        <v>61</v>
      </c>
    </row>
    <row r="7" spans="1:7" x14ac:dyDescent="0.2">
      <c r="B7" s="506" t="s">
        <v>4624</v>
      </c>
      <c r="C7" s="506"/>
      <c r="D7" s="507" t="s">
        <v>4625</v>
      </c>
      <c r="E7" s="506"/>
      <c r="F7" s="506"/>
      <c r="G7" s="506" t="s">
        <v>4626</v>
      </c>
    </row>
    <row r="8" spans="1:7" x14ac:dyDescent="0.2">
      <c r="B8" s="506" t="s">
        <v>4627</v>
      </c>
      <c r="C8" s="506"/>
      <c r="D8" s="507" t="s">
        <v>4628</v>
      </c>
      <c r="E8" s="506"/>
      <c r="F8" s="506"/>
      <c r="G8" s="506" t="s">
        <v>4629</v>
      </c>
    </row>
    <row r="9" spans="1:7" x14ac:dyDescent="0.2">
      <c r="B9" s="506" t="s">
        <v>4630</v>
      </c>
      <c r="C9" s="506"/>
      <c r="D9" s="507" t="s">
        <v>4631</v>
      </c>
      <c r="E9" s="506"/>
      <c r="F9" s="506"/>
      <c r="G9" s="506" t="s">
        <v>4632</v>
      </c>
    </row>
    <row r="10" spans="1:7" x14ac:dyDescent="0.2">
      <c r="B10" s="506" t="s">
        <v>2743</v>
      </c>
      <c r="C10" s="506"/>
      <c r="D10" s="507" t="s">
        <v>2744</v>
      </c>
      <c r="E10" s="506"/>
      <c r="F10" s="506"/>
      <c r="G10" s="506" t="s">
        <v>4633</v>
      </c>
    </row>
    <row r="11" spans="1:7" x14ac:dyDescent="0.2">
      <c r="B11" s="506" t="s">
        <v>4634</v>
      </c>
      <c r="C11" s="506"/>
      <c r="D11" s="507" t="s">
        <v>4635</v>
      </c>
      <c r="E11" s="506"/>
      <c r="F11" s="506"/>
      <c r="G11" s="506" t="s">
        <v>4636</v>
      </c>
    </row>
    <row r="12" spans="1:7" x14ac:dyDescent="0.2">
      <c r="B12" s="506" t="s">
        <v>2751</v>
      </c>
      <c r="C12" s="506"/>
      <c r="D12" s="507" t="s">
        <v>2752</v>
      </c>
      <c r="E12" s="506"/>
      <c r="F12" s="506"/>
      <c r="G12" s="506" t="s">
        <v>4637</v>
      </c>
    </row>
    <row r="13" spans="1:7" x14ac:dyDescent="0.2">
      <c r="B13" s="506" t="s">
        <v>4638</v>
      </c>
      <c r="C13" s="506"/>
      <c r="D13" s="507" t="s">
        <v>4639</v>
      </c>
      <c r="E13" s="506"/>
      <c r="F13" s="506"/>
      <c r="G13" s="506" t="s">
        <v>4640</v>
      </c>
    </row>
    <row r="14" spans="1:7" x14ac:dyDescent="0.2">
      <c r="B14" s="506" t="s">
        <v>4641</v>
      </c>
      <c r="C14" s="506"/>
      <c r="D14" s="507" t="s">
        <v>4642</v>
      </c>
      <c r="E14" s="506"/>
      <c r="F14" s="506"/>
      <c r="G14" s="506" t="s">
        <v>4643</v>
      </c>
    </row>
    <row r="15" spans="1:7" x14ac:dyDescent="0.2">
      <c r="B15" s="506" t="s">
        <v>2420</v>
      </c>
      <c r="C15" s="506"/>
      <c r="D15" s="507" t="s">
        <v>2421</v>
      </c>
      <c r="E15" s="506"/>
      <c r="F15" s="506"/>
      <c r="G15" s="506" t="s">
        <v>4644</v>
      </c>
    </row>
    <row r="16" spans="1:7" x14ac:dyDescent="0.2">
      <c r="B16" s="506" t="s">
        <v>2747</v>
      </c>
      <c r="C16" s="506"/>
      <c r="D16" s="507" t="s">
        <v>2748</v>
      </c>
      <c r="E16" s="506"/>
      <c r="F16" s="506"/>
      <c r="G16" s="506" t="s">
        <v>4645</v>
      </c>
    </row>
    <row r="17" spans="2:7" x14ac:dyDescent="0.2">
      <c r="B17" s="506" t="s">
        <v>2456</v>
      </c>
      <c r="C17" s="506"/>
      <c r="D17" s="507" t="s">
        <v>2457</v>
      </c>
      <c r="E17" s="506"/>
      <c r="F17" s="506"/>
      <c r="G17" s="506" t="s">
        <v>4646</v>
      </c>
    </row>
    <row r="18" spans="2:7" x14ac:dyDescent="0.2">
      <c r="B18" s="506" t="s">
        <v>2427</v>
      </c>
      <c r="C18" s="506"/>
      <c r="D18" s="507" t="s">
        <v>2428</v>
      </c>
      <c r="E18" s="506"/>
      <c r="F18" s="506"/>
      <c r="G18" s="506" t="s">
        <v>4647</v>
      </c>
    </row>
    <row r="19" spans="2:7" x14ac:dyDescent="0.2">
      <c r="B19" s="506" t="s">
        <v>2431</v>
      </c>
      <c r="C19" s="506"/>
      <c r="D19" s="507" t="s">
        <v>2432</v>
      </c>
      <c r="E19" s="506"/>
      <c r="F19" s="506"/>
      <c r="G19" s="506" t="s">
        <v>4648</v>
      </c>
    </row>
    <row r="20" spans="2:7" x14ac:dyDescent="0.2">
      <c r="B20" s="506" t="s">
        <v>2435</v>
      </c>
      <c r="C20" s="506"/>
      <c r="D20" s="507" t="s">
        <v>2436</v>
      </c>
      <c r="E20" s="506"/>
      <c r="F20" s="506"/>
      <c r="G20" s="506" t="s">
        <v>4649</v>
      </c>
    </row>
    <row r="21" spans="2:7" x14ac:dyDescent="0.2">
      <c r="B21" s="506" t="s">
        <v>2763</v>
      </c>
      <c r="C21" s="506"/>
      <c r="D21" s="507" t="s">
        <v>2764</v>
      </c>
      <c r="E21" s="506"/>
      <c r="F21" s="506"/>
      <c r="G21" s="506" t="s">
        <v>4650</v>
      </c>
    </row>
    <row r="22" spans="2:7" x14ac:dyDescent="0.2">
      <c r="B22" s="506" t="s">
        <v>2786</v>
      </c>
      <c r="C22" s="506"/>
      <c r="D22" s="507" t="s">
        <v>2787</v>
      </c>
      <c r="E22" s="506"/>
      <c r="F22" s="506"/>
      <c r="G22" s="506" t="s">
        <v>4651</v>
      </c>
    </row>
    <row r="23" spans="2:7" x14ac:dyDescent="0.2">
      <c r="B23" s="506" t="s">
        <v>2791</v>
      </c>
      <c r="C23" s="506"/>
      <c r="D23" s="507" t="s">
        <v>2792</v>
      </c>
      <c r="E23" s="506"/>
      <c r="F23" s="506"/>
      <c r="G23" s="506" t="s">
        <v>4652</v>
      </c>
    </row>
    <row r="24" spans="2:7" x14ac:dyDescent="0.2">
      <c r="B24" s="506" t="s">
        <v>2796</v>
      </c>
      <c r="C24" s="506"/>
      <c r="D24" s="507" t="s">
        <v>2797</v>
      </c>
      <c r="E24" s="506"/>
      <c r="F24" s="506"/>
      <c r="G24" s="506" t="s">
        <v>4653</v>
      </c>
    </row>
    <row r="25" spans="2:7" x14ac:dyDescent="0.2">
      <c r="B25" s="506" t="s">
        <v>2801</v>
      </c>
      <c r="C25" s="506"/>
      <c r="D25" s="507" t="s">
        <v>2802</v>
      </c>
      <c r="E25" s="506"/>
      <c r="F25" s="506"/>
      <c r="G25" s="506" t="s">
        <v>4654</v>
      </c>
    </row>
    <row r="26" spans="2:7" x14ac:dyDescent="0.2">
      <c r="B26" s="506" t="s">
        <v>2518</v>
      </c>
      <c r="C26" s="506"/>
      <c r="D26" s="507" t="s">
        <v>2519</v>
      </c>
      <c r="E26" s="506"/>
      <c r="F26" s="506"/>
      <c r="G26" s="506" t="s">
        <v>4655</v>
      </c>
    </row>
    <row r="27" spans="2:7" x14ac:dyDescent="0.2">
      <c r="B27" s="506" t="s">
        <v>2497</v>
      </c>
      <c r="C27" s="506"/>
      <c r="D27" s="507" t="s">
        <v>2498</v>
      </c>
      <c r="E27" s="506"/>
      <c r="F27" s="506"/>
      <c r="G27" s="506" t="s">
        <v>4656</v>
      </c>
    </row>
    <row r="28" spans="2:7" x14ac:dyDescent="0.2">
      <c r="B28" s="506" t="s">
        <v>2774</v>
      </c>
      <c r="C28" s="506"/>
      <c r="D28" s="507" t="s">
        <v>2775</v>
      </c>
      <c r="E28" s="506"/>
      <c r="F28" s="506"/>
      <c r="G28" s="506" t="s">
        <v>4657</v>
      </c>
    </row>
    <row r="29" spans="2:7" x14ac:dyDescent="0.2">
      <c r="B29" s="506" t="s">
        <v>2778</v>
      </c>
      <c r="C29" s="506"/>
      <c r="D29" s="507" t="s">
        <v>2779</v>
      </c>
      <c r="E29" s="506"/>
      <c r="F29" s="506"/>
      <c r="G29" s="506" t="s">
        <v>4658</v>
      </c>
    </row>
    <row r="30" spans="2:7" x14ac:dyDescent="0.2">
      <c r="B30" s="506" t="s">
        <v>2782</v>
      </c>
      <c r="C30" s="506"/>
      <c r="D30" s="507" t="s">
        <v>2783</v>
      </c>
      <c r="E30" s="506"/>
      <c r="F30" s="506"/>
      <c r="G30" s="506" t="s">
        <v>4659</v>
      </c>
    </row>
    <row r="31" spans="2:7" x14ac:dyDescent="0.2">
      <c r="B31" s="506" t="s">
        <v>2767</v>
      </c>
      <c r="C31" s="506"/>
      <c r="D31" s="507" t="s">
        <v>2768</v>
      </c>
      <c r="E31" s="506"/>
      <c r="F31" s="506"/>
      <c r="G31" s="506" t="s">
        <v>4660</v>
      </c>
    </row>
    <row r="32" spans="2:7" x14ac:dyDescent="0.2">
      <c r="B32" s="506" t="s">
        <v>4661</v>
      </c>
      <c r="C32" s="506"/>
      <c r="D32" s="507" t="s">
        <v>4662</v>
      </c>
      <c r="E32" s="506"/>
      <c r="F32" s="506"/>
      <c r="G32" s="506" t="s">
        <v>4663</v>
      </c>
    </row>
    <row r="33" spans="1:7" x14ac:dyDescent="0.2">
      <c r="B33" s="506" t="s">
        <v>4664</v>
      </c>
      <c r="C33" s="506"/>
      <c r="D33" s="507" t="s">
        <v>4665</v>
      </c>
      <c r="E33" s="506"/>
      <c r="F33" s="506"/>
      <c r="G33" s="506" t="s">
        <v>4666</v>
      </c>
    </row>
    <row r="34" spans="1:7" x14ac:dyDescent="0.2">
      <c r="B34" s="506" t="s">
        <v>2786</v>
      </c>
      <c r="C34" s="506"/>
      <c r="D34" s="507" t="s">
        <v>2787</v>
      </c>
      <c r="E34" s="506"/>
      <c r="F34" s="506"/>
      <c r="G34" s="506" t="s">
        <v>4667</v>
      </c>
    </row>
    <row r="35" spans="1:7" x14ac:dyDescent="0.2">
      <c r="B35" s="506" t="s">
        <v>2791</v>
      </c>
      <c r="C35" s="506"/>
      <c r="D35" s="507" t="s">
        <v>2792</v>
      </c>
      <c r="E35" s="506"/>
      <c r="F35" s="506"/>
      <c r="G35" s="506" t="s">
        <v>4668</v>
      </c>
    </row>
    <row r="36" spans="1:7" x14ac:dyDescent="0.2">
      <c r="B36" s="506" t="s">
        <v>2796</v>
      </c>
      <c r="C36" s="506"/>
      <c r="D36" s="507" t="s">
        <v>2797</v>
      </c>
      <c r="E36" s="506"/>
      <c r="F36" s="506"/>
      <c r="G36" s="506" t="s">
        <v>4669</v>
      </c>
    </row>
    <row r="37" spans="1:7" x14ac:dyDescent="0.2">
      <c r="B37" s="506" t="s">
        <v>2801</v>
      </c>
      <c r="C37" s="506"/>
      <c r="D37" s="507" t="s">
        <v>2802</v>
      </c>
      <c r="E37" s="506"/>
      <c r="F37" s="506"/>
      <c r="G37" s="506" t="s">
        <v>4670</v>
      </c>
    </row>
    <row r="38" spans="1:7" x14ac:dyDescent="0.2">
      <c r="B38" s="506" t="s">
        <v>2809</v>
      </c>
      <c r="C38" s="506"/>
      <c r="D38" s="507" t="s">
        <v>2810</v>
      </c>
      <c r="E38" s="506"/>
      <c r="F38" s="506"/>
      <c r="G38" s="506" t="s">
        <v>4671</v>
      </c>
    </row>
    <row r="42" spans="1:7" x14ac:dyDescent="0.2">
      <c r="A42" s="8" t="s">
        <v>121</v>
      </c>
    </row>
    <row r="43" spans="1:7" x14ac:dyDescent="0.2">
      <c r="B43" s="506" t="s">
        <v>117</v>
      </c>
      <c r="C43" s="506"/>
      <c r="D43" s="506" t="s">
        <v>57</v>
      </c>
      <c r="E43" s="506"/>
      <c r="F43" s="506"/>
      <c r="G43" s="506" t="s">
        <v>62</v>
      </c>
    </row>
    <row r="44" spans="1:7" hidden="1" x14ac:dyDescent="0.2">
      <c r="B44" s="506" t="s">
        <v>116</v>
      </c>
      <c r="C44" s="506"/>
      <c r="D44" s="507" t="s">
        <v>87</v>
      </c>
      <c r="E44" s="506"/>
      <c r="F44" s="506"/>
      <c r="G44" s="506" t="s">
        <v>61</v>
      </c>
    </row>
    <row r="45" spans="1:7" x14ac:dyDescent="0.2">
      <c r="B45" s="506" t="s">
        <v>2528</v>
      </c>
      <c r="C45" s="506"/>
      <c r="D45" s="507" t="s">
        <v>2529</v>
      </c>
      <c r="E45" s="506"/>
      <c r="F45" s="506"/>
      <c r="G45" s="506" t="s">
        <v>4672</v>
      </c>
    </row>
    <row r="46" spans="1:7" x14ac:dyDescent="0.2">
      <c r="B46" s="506" t="s">
        <v>4673</v>
      </c>
      <c r="C46" s="506"/>
      <c r="D46" s="507" t="s">
        <v>4674</v>
      </c>
      <c r="E46" s="506"/>
      <c r="F46" s="506"/>
      <c r="G46" s="506" t="s">
        <v>4675</v>
      </c>
    </row>
    <row r="47" spans="1:7" x14ac:dyDescent="0.2">
      <c r="B47" s="506" t="s">
        <v>4676</v>
      </c>
      <c r="C47" s="506"/>
      <c r="D47" s="507" t="s">
        <v>4677</v>
      </c>
      <c r="E47" s="506"/>
      <c r="F47" s="506"/>
      <c r="G47" s="506" t="s">
        <v>4678</v>
      </c>
    </row>
    <row r="48" spans="1:7" x14ac:dyDescent="0.2">
      <c r="B48" s="506" t="s">
        <v>2541</v>
      </c>
      <c r="C48" s="506"/>
      <c r="D48" s="507" t="s">
        <v>2542</v>
      </c>
      <c r="E48" s="506"/>
      <c r="F48" s="506"/>
      <c r="G48" s="506" t="s">
        <v>4679</v>
      </c>
    </row>
    <row r="49" spans="2:7" x14ac:dyDescent="0.2">
      <c r="B49" s="506" t="s">
        <v>4680</v>
      </c>
      <c r="C49" s="506"/>
      <c r="D49" s="507" t="s">
        <v>4681</v>
      </c>
      <c r="E49" s="506"/>
      <c r="F49" s="506"/>
      <c r="G49" s="506" t="s">
        <v>4682</v>
      </c>
    </row>
    <row r="50" spans="2:7" x14ac:dyDescent="0.2">
      <c r="B50" s="506" t="s">
        <v>2545</v>
      </c>
      <c r="C50" s="506"/>
      <c r="D50" s="507" t="s">
        <v>2546</v>
      </c>
      <c r="E50" s="506"/>
      <c r="F50" s="506"/>
      <c r="G50" s="506" t="s">
        <v>4683</v>
      </c>
    </row>
    <row r="51" spans="2:7" x14ac:dyDescent="0.2">
      <c r="B51" s="506" t="s">
        <v>2551</v>
      </c>
      <c r="C51" s="506"/>
      <c r="D51" s="507" t="s">
        <v>2552</v>
      </c>
      <c r="E51" s="506"/>
      <c r="F51" s="506"/>
      <c r="G51" s="506" t="s">
        <v>4684</v>
      </c>
    </row>
    <row r="52" spans="2:7" x14ac:dyDescent="0.2">
      <c r="B52" s="506" t="s">
        <v>2831</v>
      </c>
      <c r="C52" s="506"/>
      <c r="D52" s="507" t="s">
        <v>2832</v>
      </c>
      <c r="E52" s="506"/>
      <c r="F52" s="506"/>
      <c r="G52" s="506" t="s">
        <v>4685</v>
      </c>
    </row>
    <row r="53" spans="2:7" x14ac:dyDescent="0.2">
      <c r="B53" s="506" t="s">
        <v>4686</v>
      </c>
      <c r="C53" s="506"/>
      <c r="D53" s="507" t="s">
        <v>4687</v>
      </c>
      <c r="E53" s="506"/>
      <c r="F53" s="506"/>
      <c r="G53" s="506" t="s">
        <v>4688</v>
      </c>
    </row>
    <row r="54" spans="2:7" x14ac:dyDescent="0.2">
      <c r="B54" s="506" t="s">
        <v>2841</v>
      </c>
      <c r="C54" s="506"/>
      <c r="D54" s="507" t="s">
        <v>2842</v>
      </c>
      <c r="E54" s="506"/>
      <c r="F54" s="506"/>
      <c r="G54" s="506" t="s">
        <v>4689</v>
      </c>
    </row>
    <row r="55" spans="2:7" x14ac:dyDescent="0.2">
      <c r="B55" s="506" t="s">
        <v>2846</v>
      </c>
      <c r="C55" s="506"/>
      <c r="D55" s="507" t="s">
        <v>2847</v>
      </c>
      <c r="E55" s="506"/>
      <c r="F55" s="506"/>
      <c r="G55" s="506" t="s">
        <v>4690</v>
      </c>
    </row>
    <row r="56" spans="2:7" x14ac:dyDescent="0.2">
      <c r="B56" s="506" t="s">
        <v>2816</v>
      </c>
      <c r="C56" s="506"/>
      <c r="D56" s="507" t="s">
        <v>2817</v>
      </c>
      <c r="E56" s="506"/>
      <c r="F56" s="506"/>
      <c r="G56" s="506" t="s">
        <v>4691</v>
      </c>
    </row>
    <row r="57" spans="2:7" x14ac:dyDescent="0.2">
      <c r="B57" s="506" t="s">
        <v>4692</v>
      </c>
      <c r="C57" s="506"/>
      <c r="D57" s="507" t="s">
        <v>4693</v>
      </c>
      <c r="E57" s="506"/>
      <c r="F57" s="506"/>
      <c r="G57" s="506" t="s">
        <v>4694</v>
      </c>
    </row>
    <row r="58" spans="2:7" x14ac:dyDescent="0.2">
      <c r="B58" s="506" t="s">
        <v>4695</v>
      </c>
      <c r="C58" s="506"/>
      <c r="D58" s="507" t="s">
        <v>4696</v>
      </c>
      <c r="E58" s="506"/>
      <c r="F58" s="506"/>
      <c r="G58" s="506" t="s">
        <v>4697</v>
      </c>
    </row>
    <row r="59" spans="2:7" x14ac:dyDescent="0.2">
      <c r="B59" s="506" t="s">
        <v>2855</v>
      </c>
      <c r="C59" s="506"/>
      <c r="D59" s="507" t="s">
        <v>2856</v>
      </c>
      <c r="E59" s="506"/>
      <c r="F59" s="506"/>
      <c r="G59" s="506" t="s">
        <v>4698</v>
      </c>
    </row>
    <row r="60" spans="2:7" x14ac:dyDescent="0.2">
      <c r="B60" s="506" t="s">
        <v>2570</v>
      </c>
      <c r="C60" s="506"/>
      <c r="D60" s="507" t="s">
        <v>2571</v>
      </c>
      <c r="E60" s="506"/>
      <c r="F60" s="506"/>
      <c r="G60" s="506" t="s">
        <v>4699</v>
      </c>
    </row>
    <row r="61" spans="2:7" x14ac:dyDescent="0.2">
      <c r="B61" s="506" t="s">
        <v>2574</v>
      </c>
      <c r="C61" s="506"/>
      <c r="D61" s="507" t="s">
        <v>2575</v>
      </c>
      <c r="E61" s="506"/>
      <c r="F61" s="506"/>
      <c r="G61" s="506" t="s">
        <v>4700</v>
      </c>
    </row>
    <row r="62" spans="2:7" x14ac:dyDescent="0.2">
      <c r="B62" s="506" t="s">
        <v>2580</v>
      </c>
      <c r="C62" s="506"/>
      <c r="D62" s="507" t="s">
        <v>2581</v>
      </c>
      <c r="E62" s="506"/>
      <c r="F62" s="506"/>
      <c r="G62" s="506" t="s">
        <v>4701</v>
      </c>
    </row>
    <row r="63" spans="2:7" x14ac:dyDescent="0.2">
      <c r="B63" s="506" t="s">
        <v>2865</v>
      </c>
      <c r="C63" s="506"/>
      <c r="D63" s="507" t="s">
        <v>2866</v>
      </c>
      <c r="E63" s="506"/>
      <c r="F63" s="506"/>
      <c r="G63" s="506" t="s">
        <v>4702</v>
      </c>
    </row>
    <row r="64" spans="2:7" x14ac:dyDescent="0.2">
      <c r="B64" s="506" t="s">
        <v>2869</v>
      </c>
      <c r="C64" s="506"/>
      <c r="D64" s="507" t="s">
        <v>2870</v>
      </c>
      <c r="E64" s="506"/>
      <c r="F64" s="506"/>
      <c r="G64" s="506" t="s">
        <v>4703</v>
      </c>
    </row>
    <row r="65" spans="2:7" x14ac:dyDescent="0.2">
      <c r="B65" s="506" t="s">
        <v>2873</v>
      </c>
      <c r="C65" s="506"/>
      <c r="D65" s="507" t="s">
        <v>2874</v>
      </c>
      <c r="E65" s="506"/>
      <c r="F65" s="506"/>
      <c r="G65" s="506" t="s">
        <v>4704</v>
      </c>
    </row>
    <row r="66" spans="2:7" x14ac:dyDescent="0.2">
      <c r="B66" s="506" t="s">
        <v>2877</v>
      </c>
      <c r="C66" s="506"/>
      <c r="D66" s="507" t="s">
        <v>2878</v>
      </c>
      <c r="E66" s="506"/>
      <c r="F66" s="506"/>
      <c r="G66" s="506" t="s">
        <v>4705</v>
      </c>
    </row>
    <row r="67" spans="2:7" x14ac:dyDescent="0.2">
      <c r="B67" s="506" t="s">
        <v>2851</v>
      </c>
      <c r="C67" s="506"/>
      <c r="D67" s="507" t="s">
        <v>2852</v>
      </c>
      <c r="E67" s="506"/>
      <c r="F67" s="506"/>
      <c r="G67" s="506" t="s">
        <v>4706</v>
      </c>
    </row>
    <row r="68" spans="2:7" x14ac:dyDescent="0.2">
      <c r="B68" s="506" t="s">
        <v>4707</v>
      </c>
      <c r="C68" s="506"/>
      <c r="D68" s="507" t="s">
        <v>4708</v>
      </c>
      <c r="E68" s="506"/>
      <c r="F68" s="506"/>
      <c r="G68" s="506" t="s">
        <v>4709</v>
      </c>
    </row>
    <row r="69" spans="2:7" x14ac:dyDescent="0.2">
      <c r="B69" s="506" t="s">
        <v>2835</v>
      </c>
      <c r="C69" s="506"/>
      <c r="D69" s="507" t="s">
        <v>2836</v>
      </c>
      <c r="E69" s="506"/>
      <c r="F69" s="506"/>
      <c r="G69" s="506" t="s">
        <v>4710</v>
      </c>
    </row>
    <row r="70" spans="2:7" x14ac:dyDescent="0.2">
      <c r="B70" s="506" t="s">
        <v>4711</v>
      </c>
      <c r="C70" s="506"/>
      <c r="D70" s="507" t="s">
        <v>4712</v>
      </c>
      <c r="E70" s="506"/>
      <c r="F70" s="506"/>
      <c r="G70" s="506" t="s">
        <v>4713</v>
      </c>
    </row>
    <row r="71" spans="2:7" x14ac:dyDescent="0.2">
      <c r="B71" s="506" t="s">
        <v>4714</v>
      </c>
      <c r="C71" s="506"/>
      <c r="D71" s="507" t="s">
        <v>4715</v>
      </c>
      <c r="E71" s="506"/>
      <c r="F71" s="506"/>
      <c r="G71" s="506" t="s">
        <v>4716</v>
      </c>
    </row>
    <row r="72" spans="2:7" x14ac:dyDescent="0.2">
      <c r="B72" s="506" t="s">
        <v>2557</v>
      </c>
      <c r="C72" s="506"/>
      <c r="D72" s="507" t="s">
        <v>2558</v>
      </c>
      <c r="E72" s="506"/>
      <c r="F72" s="506"/>
      <c r="G72" s="506" t="s">
        <v>4717</v>
      </c>
    </row>
    <row r="73" spans="2:7" x14ac:dyDescent="0.2">
      <c r="B73" s="506" t="s">
        <v>2841</v>
      </c>
      <c r="C73" s="506"/>
      <c r="D73" s="507" t="s">
        <v>2842</v>
      </c>
      <c r="E73" s="506"/>
      <c r="F73" s="506"/>
      <c r="G73" s="506" t="s">
        <v>4718</v>
      </c>
    </row>
    <row r="74" spans="2:7" x14ac:dyDescent="0.2">
      <c r="B74" s="506" t="s">
        <v>2846</v>
      </c>
      <c r="C74" s="506"/>
      <c r="D74" s="507" t="s">
        <v>2847</v>
      </c>
      <c r="E74" s="506"/>
      <c r="F74" s="506"/>
      <c r="G74" s="506" t="s">
        <v>4719</v>
      </c>
    </row>
    <row r="75" spans="2:7" x14ac:dyDescent="0.2">
      <c r="B75" s="506" t="s">
        <v>2816</v>
      </c>
      <c r="C75" s="506"/>
      <c r="D75" s="507" t="s">
        <v>2817</v>
      </c>
      <c r="E75" s="506"/>
      <c r="F75" s="506"/>
      <c r="G75" s="506" t="s">
        <v>4720</v>
      </c>
    </row>
    <row r="76" spans="2:7" x14ac:dyDescent="0.2">
      <c r="B76" s="506" t="s">
        <v>4692</v>
      </c>
      <c r="C76" s="506"/>
      <c r="D76" s="507" t="s">
        <v>4693</v>
      </c>
      <c r="E76" s="506"/>
      <c r="F76" s="506"/>
      <c r="G76" s="506" t="s">
        <v>4721</v>
      </c>
    </row>
    <row r="77" spans="2:7" x14ac:dyDescent="0.2">
      <c r="B77" s="506" t="s">
        <v>4695</v>
      </c>
      <c r="C77" s="506"/>
      <c r="D77" s="507" t="s">
        <v>4696</v>
      </c>
      <c r="E77" s="506"/>
      <c r="F77" s="506"/>
      <c r="G77" s="506" t="s">
        <v>4722</v>
      </c>
    </row>
    <row r="78" spans="2:7" x14ac:dyDescent="0.2">
      <c r="B78" s="506" t="s">
        <v>2881</v>
      </c>
      <c r="C78" s="506"/>
      <c r="D78" s="507" t="s">
        <v>2882</v>
      </c>
      <c r="E78" s="506"/>
      <c r="F78" s="506"/>
      <c r="G78" s="506" t="s">
        <v>4723</v>
      </c>
    </row>
    <row r="79" spans="2:7" x14ac:dyDescent="0.2">
      <c r="B79" s="506" t="s">
        <v>2885</v>
      </c>
      <c r="C79" s="506"/>
      <c r="D79" s="507" t="s">
        <v>2886</v>
      </c>
      <c r="E79" s="506"/>
      <c r="F79" s="506"/>
      <c r="G79" s="506" t="s">
        <v>4724</v>
      </c>
    </row>
    <row r="82" spans="1:7" x14ac:dyDescent="0.2">
      <c r="A82" s="8" t="s">
        <v>293</v>
      </c>
    </row>
    <row r="83" spans="1:7" x14ac:dyDescent="0.2">
      <c r="B83" s="506" t="s">
        <v>268</v>
      </c>
      <c r="C83" s="506"/>
      <c r="D83" s="506" t="s">
        <v>57</v>
      </c>
      <c r="E83" s="506"/>
      <c r="F83" s="506"/>
      <c r="G83" s="506" t="s">
        <v>62</v>
      </c>
    </row>
    <row r="84" spans="1:7" hidden="1" x14ac:dyDescent="0.2">
      <c r="B84" s="506" t="s">
        <v>122</v>
      </c>
      <c r="C84" s="506"/>
      <c r="D84" s="507" t="s">
        <v>87</v>
      </c>
      <c r="E84" s="506"/>
      <c r="F84" s="506"/>
      <c r="G84" s="506" t="s">
        <v>61</v>
      </c>
    </row>
    <row r="85" spans="1:7" x14ac:dyDescent="0.2">
      <c r="B85" s="506" t="s">
        <v>4725</v>
      </c>
      <c r="C85" s="506"/>
      <c r="D85" s="507" t="s">
        <v>4726</v>
      </c>
      <c r="E85" s="506"/>
      <c r="F85" s="506"/>
      <c r="G85" s="506" t="s">
        <v>4727</v>
      </c>
    </row>
    <row r="86" spans="1:7" x14ac:dyDescent="0.2">
      <c r="B86" s="506" t="s">
        <v>2900</v>
      </c>
      <c r="C86" s="506"/>
      <c r="D86" s="507" t="s">
        <v>2899</v>
      </c>
      <c r="E86" s="506"/>
      <c r="F86" s="506"/>
      <c r="G86" s="506" t="s">
        <v>2901</v>
      </c>
    </row>
    <row r="87" spans="1:7" x14ac:dyDescent="0.2">
      <c r="B87" s="506" t="s">
        <v>2895</v>
      </c>
      <c r="C87" s="506"/>
      <c r="D87" s="507" t="s">
        <v>2894</v>
      </c>
      <c r="E87" s="506"/>
      <c r="F87" s="506"/>
      <c r="G87" s="506" t="s">
        <v>2896</v>
      </c>
    </row>
    <row r="88" spans="1:7" x14ac:dyDescent="0.2">
      <c r="B88" s="506" t="s">
        <v>2947</v>
      </c>
      <c r="C88" s="506"/>
      <c r="D88" s="507" t="s">
        <v>2946</v>
      </c>
      <c r="E88" s="506"/>
      <c r="F88" s="506"/>
      <c r="G88" s="506" t="s">
        <v>2948</v>
      </c>
    </row>
    <row r="89" spans="1:7" x14ac:dyDescent="0.2">
      <c r="B89" s="506" t="s">
        <v>2942</v>
      </c>
      <c r="C89" s="506"/>
      <c r="D89" s="507" t="s">
        <v>2941</v>
      </c>
      <c r="E89" s="506"/>
      <c r="F89" s="506"/>
      <c r="G89" s="506" t="s">
        <v>2943</v>
      </c>
    </row>
    <row r="90" spans="1:7" x14ac:dyDescent="0.2">
      <c r="B90" s="506" t="s">
        <v>2937</v>
      </c>
      <c r="C90" s="506"/>
      <c r="D90" s="507" t="s">
        <v>2936</v>
      </c>
      <c r="E90" s="506"/>
      <c r="F90" s="506"/>
      <c r="G90" s="506" t="s">
        <v>2938</v>
      </c>
    </row>
    <row r="91" spans="1:7" x14ac:dyDescent="0.2">
      <c r="B91" s="506" t="s">
        <v>2932</v>
      </c>
      <c r="C91" s="506"/>
      <c r="D91" s="507" t="s">
        <v>2931</v>
      </c>
      <c r="E91" s="506"/>
      <c r="F91" s="506"/>
      <c r="G91" s="506" t="s">
        <v>2933</v>
      </c>
    </row>
    <row r="92" spans="1:7" x14ac:dyDescent="0.2">
      <c r="B92" s="506" t="s">
        <v>3025</v>
      </c>
      <c r="C92" s="506"/>
      <c r="D92" s="507" t="s">
        <v>3024</v>
      </c>
      <c r="E92" s="506"/>
      <c r="F92" s="506"/>
      <c r="G92" s="506" t="s">
        <v>3026</v>
      </c>
    </row>
    <row r="93" spans="1:7" x14ac:dyDescent="0.2">
      <c r="B93" s="506" t="s">
        <v>3018</v>
      </c>
      <c r="C93" s="506"/>
      <c r="D93" s="507" t="s">
        <v>3017</v>
      </c>
      <c r="E93" s="506"/>
      <c r="F93" s="506"/>
      <c r="G93" s="506" t="s">
        <v>3019</v>
      </c>
    </row>
    <row r="94" spans="1:7" x14ac:dyDescent="0.2">
      <c r="B94" s="506" t="s">
        <v>2992</v>
      </c>
      <c r="C94" s="506"/>
      <c r="D94" s="507" t="s">
        <v>2991</v>
      </c>
      <c r="E94" s="506"/>
      <c r="F94" s="506"/>
      <c r="G94" s="506" t="s">
        <v>2993</v>
      </c>
    </row>
    <row r="95" spans="1:7" x14ac:dyDescent="0.2">
      <c r="B95" s="506" t="s">
        <v>2985</v>
      </c>
      <c r="C95" s="506"/>
      <c r="D95" s="507" t="s">
        <v>2984</v>
      </c>
      <c r="E95" s="506"/>
      <c r="F95" s="506"/>
      <c r="G95" s="506" t="s">
        <v>2986</v>
      </c>
    </row>
    <row r="96" spans="1:7" x14ac:dyDescent="0.2">
      <c r="B96" s="506" t="s">
        <v>3006</v>
      </c>
      <c r="C96" s="506"/>
      <c r="D96" s="507" t="s">
        <v>3005</v>
      </c>
      <c r="E96" s="506"/>
      <c r="F96" s="506"/>
      <c r="G96" s="506" t="s">
        <v>3007</v>
      </c>
    </row>
    <row r="97" spans="2:7" x14ac:dyDescent="0.2">
      <c r="B97" s="506" t="s">
        <v>4728</v>
      </c>
      <c r="C97" s="506"/>
      <c r="D97" s="507" t="s">
        <v>4729</v>
      </c>
      <c r="E97" s="506"/>
      <c r="F97" s="506"/>
      <c r="G97" s="506" t="s">
        <v>4730</v>
      </c>
    </row>
    <row r="98" spans="2:7" x14ac:dyDescent="0.2">
      <c r="B98" s="506" t="s">
        <v>4731</v>
      </c>
      <c r="C98" s="506"/>
      <c r="D98" s="507" t="s">
        <v>4732</v>
      </c>
      <c r="E98" s="506"/>
      <c r="F98" s="506"/>
      <c r="G98" s="506" t="s">
        <v>4733</v>
      </c>
    </row>
    <row r="99" spans="2:7" x14ac:dyDescent="0.2">
      <c r="B99" s="506" t="s">
        <v>2971</v>
      </c>
      <c r="C99" s="506"/>
      <c r="D99" s="507" t="s">
        <v>2970</v>
      </c>
      <c r="E99" s="506"/>
      <c r="F99" s="506"/>
      <c r="G99" s="506" t="s">
        <v>2972</v>
      </c>
    </row>
    <row r="100" spans="2:7" x14ac:dyDescent="0.2">
      <c r="B100" s="506" t="s">
        <v>4734</v>
      </c>
      <c r="C100" s="506"/>
      <c r="D100" s="507" t="s">
        <v>4735</v>
      </c>
      <c r="E100" s="506"/>
      <c r="F100" s="506"/>
      <c r="G100" s="506" t="s">
        <v>4736</v>
      </c>
    </row>
    <row r="101" spans="2:7" x14ac:dyDescent="0.2">
      <c r="B101" s="506" t="s">
        <v>2964</v>
      </c>
      <c r="C101" s="506"/>
      <c r="D101" s="507" t="s">
        <v>2963</v>
      </c>
      <c r="E101" s="506"/>
      <c r="F101" s="506"/>
      <c r="G101" s="506" t="s">
        <v>2965</v>
      </c>
    </row>
    <row r="102" spans="2:7" x14ac:dyDescent="0.2">
      <c r="B102" s="506" t="s">
        <v>2978</v>
      </c>
      <c r="C102" s="506"/>
      <c r="D102" s="507" t="s">
        <v>2977</v>
      </c>
      <c r="E102" s="506"/>
      <c r="F102" s="506"/>
      <c r="G102" s="506" t="s">
        <v>2979</v>
      </c>
    </row>
    <row r="103" spans="2:7" x14ac:dyDescent="0.2">
      <c r="B103" s="506" t="s">
        <v>2952</v>
      </c>
      <c r="C103" s="506"/>
      <c r="D103" s="507" t="s">
        <v>2951</v>
      </c>
      <c r="E103" s="506"/>
      <c r="F103" s="506"/>
      <c r="G103" s="506" t="s">
        <v>2953</v>
      </c>
    </row>
    <row r="104" spans="2:7" x14ac:dyDescent="0.2">
      <c r="B104" s="506" t="s">
        <v>2925</v>
      </c>
      <c r="C104" s="506"/>
      <c r="D104" s="507" t="s">
        <v>2924</v>
      </c>
      <c r="E104" s="506"/>
      <c r="F104" s="506"/>
      <c r="G104" s="506" t="s">
        <v>2926</v>
      </c>
    </row>
    <row r="105" spans="2:7" x14ac:dyDescent="0.2">
      <c r="B105" s="506" t="s">
        <v>4737</v>
      </c>
      <c r="C105" s="506"/>
      <c r="D105" s="507" t="s">
        <v>4738</v>
      </c>
      <c r="E105" s="506"/>
      <c r="F105" s="506"/>
      <c r="G105" s="506" t="s">
        <v>4739</v>
      </c>
    </row>
    <row r="106" spans="2:7" x14ac:dyDescent="0.2">
      <c r="B106" s="506" t="s">
        <v>2905</v>
      </c>
      <c r="C106" s="506"/>
      <c r="D106" s="507" t="s">
        <v>2904</v>
      </c>
      <c r="E106" s="506"/>
      <c r="F106" s="506"/>
      <c r="G106" s="506" t="s">
        <v>2906</v>
      </c>
    </row>
    <row r="107" spans="2:7" x14ac:dyDescent="0.2">
      <c r="B107" s="506" t="s">
        <v>2910</v>
      </c>
      <c r="C107" s="506"/>
      <c r="D107" s="507" t="s">
        <v>2909</v>
      </c>
      <c r="E107" s="506"/>
      <c r="F107" s="506"/>
      <c r="G107" s="506" t="s">
        <v>2911</v>
      </c>
    </row>
    <row r="108" spans="2:7" x14ac:dyDescent="0.2">
      <c r="B108" s="506" t="s">
        <v>2915</v>
      </c>
      <c r="C108" s="506"/>
      <c r="D108" s="507" t="s">
        <v>2914</v>
      </c>
      <c r="E108" s="506"/>
      <c r="F108" s="506"/>
      <c r="G108" s="506" t="s">
        <v>2916</v>
      </c>
    </row>
    <row r="109" spans="2:7" x14ac:dyDescent="0.2">
      <c r="B109" s="506" t="s">
        <v>3013</v>
      </c>
      <c r="C109" s="506"/>
      <c r="D109" s="507" t="s">
        <v>3012</v>
      </c>
      <c r="E109" s="506"/>
      <c r="F109" s="506"/>
      <c r="G109" s="506" t="s">
        <v>3014</v>
      </c>
    </row>
    <row r="110" spans="2:7" x14ac:dyDescent="0.2">
      <c r="B110" s="506" t="s">
        <v>3018</v>
      </c>
      <c r="C110" s="506"/>
      <c r="D110" s="507" t="s">
        <v>3017</v>
      </c>
      <c r="E110" s="506"/>
      <c r="F110" s="506"/>
      <c r="G110" s="506" t="s">
        <v>3022</v>
      </c>
    </row>
    <row r="111" spans="2:7" x14ac:dyDescent="0.2">
      <c r="B111" s="506" t="s">
        <v>2920</v>
      </c>
      <c r="C111" s="506"/>
      <c r="D111" s="507" t="s">
        <v>2919</v>
      </c>
      <c r="E111" s="506"/>
      <c r="F111" s="506"/>
      <c r="G111" s="506" t="s">
        <v>2921</v>
      </c>
    </row>
    <row r="112" spans="2:7" x14ac:dyDescent="0.2">
      <c r="B112" s="506" t="s">
        <v>2992</v>
      </c>
      <c r="C112" s="506"/>
      <c r="D112" s="507" t="s">
        <v>2991</v>
      </c>
      <c r="E112" s="506"/>
      <c r="F112" s="506"/>
      <c r="G112" s="506" t="s">
        <v>2996</v>
      </c>
    </row>
    <row r="113" spans="2:7" x14ac:dyDescent="0.2">
      <c r="B113" s="506" t="s">
        <v>2985</v>
      </c>
      <c r="C113" s="506"/>
      <c r="D113" s="507" t="s">
        <v>2984</v>
      </c>
      <c r="E113" s="506"/>
      <c r="F113" s="506"/>
      <c r="G113" s="506" t="s">
        <v>2989</v>
      </c>
    </row>
    <row r="114" spans="2:7" x14ac:dyDescent="0.2">
      <c r="B114" s="506" t="s">
        <v>3006</v>
      </c>
      <c r="C114" s="506"/>
      <c r="D114" s="507" t="s">
        <v>3005</v>
      </c>
      <c r="E114" s="506"/>
      <c r="F114" s="506"/>
      <c r="G114" s="506" t="s">
        <v>3010</v>
      </c>
    </row>
    <row r="115" spans="2:7" x14ac:dyDescent="0.2">
      <c r="B115" s="506" t="s">
        <v>4728</v>
      </c>
      <c r="C115" s="506"/>
      <c r="D115" s="507" t="s">
        <v>4729</v>
      </c>
      <c r="E115" s="506"/>
      <c r="F115" s="506"/>
      <c r="G115" s="506" t="s">
        <v>4740</v>
      </c>
    </row>
    <row r="116" spans="2:7" x14ac:dyDescent="0.2">
      <c r="B116" s="506" t="s">
        <v>4731</v>
      </c>
      <c r="C116" s="506"/>
      <c r="D116" s="507" t="s">
        <v>4732</v>
      </c>
      <c r="E116" s="506"/>
      <c r="F116" s="506"/>
      <c r="G116" s="506" t="s">
        <v>4741</v>
      </c>
    </row>
    <row r="117" spans="2:7" x14ac:dyDescent="0.2">
      <c r="B117" s="506" t="s">
        <v>2971</v>
      </c>
      <c r="C117" s="506"/>
      <c r="D117" s="507" t="s">
        <v>2970</v>
      </c>
      <c r="E117" s="506"/>
      <c r="F117" s="506"/>
      <c r="G117" s="506" t="s">
        <v>2975</v>
      </c>
    </row>
    <row r="118" spans="2:7" x14ac:dyDescent="0.2">
      <c r="B118" s="506" t="s">
        <v>2952</v>
      </c>
      <c r="C118" s="506"/>
      <c r="D118" s="507" t="s">
        <v>2951</v>
      </c>
      <c r="E118" s="506"/>
      <c r="F118" s="506"/>
      <c r="G118" s="506" t="s">
        <v>2956</v>
      </c>
    </row>
    <row r="119" spans="2:7" x14ac:dyDescent="0.2">
      <c r="B119" s="506" t="s">
        <v>2925</v>
      </c>
      <c r="C119" s="506"/>
      <c r="D119" s="507" t="s">
        <v>2924</v>
      </c>
      <c r="E119" s="506"/>
      <c r="F119" s="506"/>
      <c r="G119" s="506" t="s">
        <v>2929</v>
      </c>
    </row>
    <row r="120" spans="2:7" x14ac:dyDescent="0.2">
      <c r="B120" s="506" t="s">
        <v>4737</v>
      </c>
      <c r="C120" s="506"/>
      <c r="D120" s="507" t="s">
        <v>4738</v>
      </c>
      <c r="E120" s="506"/>
      <c r="F120" s="506"/>
      <c r="G120" s="506" t="s">
        <v>4742</v>
      </c>
    </row>
    <row r="121" spans="2:7" x14ac:dyDescent="0.2">
      <c r="B121" s="506" t="s">
        <v>2964</v>
      </c>
      <c r="C121" s="506"/>
      <c r="D121" s="507" t="s">
        <v>2963</v>
      </c>
      <c r="E121" s="506"/>
      <c r="F121" s="506"/>
      <c r="G121" s="506" t="s">
        <v>2968</v>
      </c>
    </row>
    <row r="122" spans="2:7" x14ac:dyDescent="0.2">
      <c r="B122" s="506" t="s">
        <v>2978</v>
      </c>
      <c r="C122" s="506"/>
      <c r="D122" s="507" t="s">
        <v>2977</v>
      </c>
      <c r="E122" s="506"/>
      <c r="F122" s="506"/>
      <c r="G122" s="506" t="s">
        <v>2982</v>
      </c>
    </row>
    <row r="123" spans="2:7" x14ac:dyDescent="0.2">
      <c r="B123" s="506" t="s">
        <v>2890</v>
      </c>
      <c r="C123" s="506"/>
      <c r="D123" s="507" t="s">
        <v>2889</v>
      </c>
      <c r="E123" s="506"/>
      <c r="F123" s="506"/>
      <c r="G123" s="506" t="s">
        <v>2891</v>
      </c>
    </row>
    <row r="124" spans="2:7" x14ac:dyDescent="0.2">
      <c r="B124" s="506" t="s">
        <v>2959</v>
      </c>
      <c r="C124" s="506"/>
      <c r="D124" s="507" t="s">
        <v>2958</v>
      </c>
      <c r="E124" s="506"/>
      <c r="F124" s="506"/>
      <c r="G124" s="506" t="s">
        <v>2960</v>
      </c>
    </row>
    <row r="125" spans="2:7" x14ac:dyDescent="0.2">
      <c r="B125" s="506" t="s">
        <v>2999</v>
      </c>
      <c r="C125" s="506"/>
      <c r="D125" s="507" t="s">
        <v>2998</v>
      </c>
      <c r="E125" s="506"/>
      <c r="F125" s="506"/>
      <c r="G125" s="506" t="s">
        <v>3000</v>
      </c>
    </row>
    <row r="126" spans="2:7" x14ac:dyDescent="0.2">
      <c r="B126" s="506" t="s">
        <v>2999</v>
      </c>
      <c r="C126" s="506"/>
      <c r="D126" s="507" t="s">
        <v>2998</v>
      </c>
      <c r="E126" s="506"/>
      <c r="F126" s="506"/>
      <c r="G126" s="506" t="s">
        <v>3003</v>
      </c>
    </row>
    <row r="130" spans="1:7" x14ac:dyDescent="0.2">
      <c r="A130" s="8" t="s">
        <v>172</v>
      </c>
    </row>
    <row r="131" spans="1:7" x14ac:dyDescent="0.2">
      <c r="B131" s="506" t="s">
        <v>140</v>
      </c>
      <c r="C131" s="506"/>
      <c r="D131" s="506" t="s">
        <v>57</v>
      </c>
      <c r="E131" s="506"/>
      <c r="F131" s="506"/>
      <c r="G131" s="506" t="s">
        <v>62</v>
      </c>
    </row>
    <row r="132" spans="1:7" hidden="1" x14ac:dyDescent="0.2">
      <c r="B132" s="507" t="s">
        <v>105</v>
      </c>
      <c r="C132" s="506"/>
      <c r="D132" s="507" t="s">
        <v>87</v>
      </c>
      <c r="E132" s="506"/>
      <c r="F132" s="506"/>
      <c r="G132" s="506" t="s">
        <v>61</v>
      </c>
    </row>
    <row r="133" spans="1:7" x14ac:dyDescent="0.2">
      <c r="B133" s="507" t="s">
        <v>4743</v>
      </c>
      <c r="C133" s="506"/>
      <c r="D133" s="507" t="s">
        <v>4744</v>
      </c>
      <c r="E133" s="506"/>
      <c r="F133" s="506"/>
      <c r="G133" s="506" t="s">
        <v>4745</v>
      </c>
    </row>
    <row r="134" spans="1:7" x14ac:dyDescent="0.2">
      <c r="B134" s="507" t="s">
        <v>4746</v>
      </c>
      <c r="C134" s="506"/>
      <c r="D134" s="507" t="s">
        <v>4747</v>
      </c>
      <c r="E134" s="506"/>
      <c r="F134" s="506"/>
      <c r="G134" s="506" t="s">
        <v>4748</v>
      </c>
    </row>
    <row r="135" spans="1:7" x14ac:dyDescent="0.2">
      <c r="B135" s="507" t="s">
        <v>3038</v>
      </c>
      <c r="C135" s="506"/>
      <c r="D135" s="507" t="s">
        <v>3039</v>
      </c>
      <c r="E135" s="506"/>
      <c r="F135" s="506"/>
      <c r="G135" s="506" t="s">
        <v>3040</v>
      </c>
    </row>
    <row r="136" spans="1:7" x14ac:dyDescent="0.2">
      <c r="B136" s="507" t="s">
        <v>4749</v>
      </c>
      <c r="C136" s="506"/>
      <c r="D136" s="507" t="s">
        <v>4750</v>
      </c>
      <c r="E136" s="506"/>
      <c r="F136" s="506"/>
      <c r="G136" s="506" t="s">
        <v>4751</v>
      </c>
    </row>
    <row r="137" spans="1:7" x14ac:dyDescent="0.2">
      <c r="B137" s="507" t="s">
        <v>3041</v>
      </c>
      <c r="C137" s="506"/>
      <c r="D137" s="507" t="s">
        <v>3042</v>
      </c>
      <c r="E137" s="506"/>
      <c r="F137" s="506"/>
      <c r="G137" s="506" t="s">
        <v>3043</v>
      </c>
    </row>
    <row r="138" spans="1:7" x14ac:dyDescent="0.2">
      <c r="B138" s="507" t="s">
        <v>3047</v>
      </c>
      <c r="C138" s="506"/>
      <c r="D138" s="507" t="s">
        <v>3048</v>
      </c>
      <c r="E138" s="506"/>
      <c r="F138" s="506"/>
      <c r="G138" s="506" t="s">
        <v>3049</v>
      </c>
    </row>
    <row r="139" spans="1:7" x14ac:dyDescent="0.2">
      <c r="B139" s="507" t="s">
        <v>4752</v>
      </c>
      <c r="C139" s="506"/>
      <c r="D139" s="507" t="s">
        <v>4753</v>
      </c>
      <c r="E139" s="506"/>
      <c r="F139" s="506"/>
      <c r="G139" s="506" t="s">
        <v>4754</v>
      </c>
    </row>
    <row r="140" spans="1:7" x14ac:dyDescent="0.2">
      <c r="B140" s="507" t="s">
        <v>3050</v>
      </c>
      <c r="C140" s="506"/>
      <c r="D140" s="507" t="s">
        <v>3051</v>
      </c>
      <c r="E140" s="506"/>
      <c r="F140" s="506"/>
      <c r="G140" s="506" t="s">
        <v>3052</v>
      </c>
    </row>
    <row r="141" spans="1:7" x14ac:dyDescent="0.2">
      <c r="B141" s="507" t="s">
        <v>3053</v>
      </c>
      <c r="C141" s="506"/>
      <c r="D141" s="507" t="s">
        <v>3054</v>
      </c>
      <c r="E141" s="506"/>
      <c r="F141" s="506"/>
      <c r="G141" s="506" t="s">
        <v>3055</v>
      </c>
    </row>
    <row r="142" spans="1:7" x14ac:dyDescent="0.2">
      <c r="B142" s="507" t="s">
        <v>3056</v>
      </c>
      <c r="C142" s="506"/>
      <c r="D142" s="507" t="s">
        <v>3057</v>
      </c>
      <c r="E142" s="506"/>
      <c r="F142" s="506"/>
      <c r="G142" s="506" t="s">
        <v>3058</v>
      </c>
    </row>
    <row r="143" spans="1:7" x14ac:dyDescent="0.2">
      <c r="B143" s="507" t="s">
        <v>3059</v>
      </c>
      <c r="C143" s="506"/>
      <c r="D143" s="507" t="s">
        <v>3060</v>
      </c>
      <c r="E143" s="506"/>
      <c r="F143" s="506"/>
      <c r="G143" s="506" t="s">
        <v>3061</v>
      </c>
    </row>
    <row r="144" spans="1:7" x14ac:dyDescent="0.2">
      <c r="B144" s="507" t="s">
        <v>4755</v>
      </c>
      <c r="C144" s="506"/>
      <c r="D144" s="507" t="s">
        <v>4756</v>
      </c>
      <c r="E144" s="506"/>
      <c r="F144" s="506"/>
      <c r="G144" s="506" t="s">
        <v>4757</v>
      </c>
    </row>
    <row r="145" spans="2:7" x14ac:dyDescent="0.2">
      <c r="B145" s="507" t="s">
        <v>3062</v>
      </c>
      <c r="C145" s="506"/>
      <c r="D145" s="507" t="s">
        <v>3063</v>
      </c>
      <c r="E145" s="506"/>
      <c r="F145" s="506"/>
      <c r="G145" s="506" t="s">
        <v>3064</v>
      </c>
    </row>
    <row r="146" spans="2:7" x14ac:dyDescent="0.2">
      <c r="B146" s="507" t="s">
        <v>3065</v>
      </c>
      <c r="C146" s="506"/>
      <c r="D146" s="507" t="s">
        <v>3066</v>
      </c>
      <c r="E146" s="506"/>
      <c r="F146" s="506"/>
      <c r="G146" s="506" t="s">
        <v>3067</v>
      </c>
    </row>
    <row r="147" spans="2:7" x14ac:dyDescent="0.2">
      <c r="B147" s="507" t="s">
        <v>3076</v>
      </c>
      <c r="C147" s="506"/>
      <c r="D147" s="507" t="s">
        <v>3077</v>
      </c>
      <c r="E147" s="506"/>
      <c r="F147" s="506"/>
      <c r="G147" s="506" t="s">
        <v>3078</v>
      </c>
    </row>
    <row r="148" spans="2:7" x14ac:dyDescent="0.2">
      <c r="B148" s="507" t="s">
        <v>4758</v>
      </c>
      <c r="C148" s="506"/>
      <c r="D148" s="507" t="s">
        <v>4759</v>
      </c>
      <c r="E148" s="506"/>
      <c r="F148" s="506"/>
      <c r="G148" s="506" t="s">
        <v>4760</v>
      </c>
    </row>
    <row r="149" spans="2:7" x14ac:dyDescent="0.2">
      <c r="B149" s="507" t="s">
        <v>4761</v>
      </c>
      <c r="C149" s="506"/>
      <c r="D149" s="507" t="s">
        <v>4762</v>
      </c>
      <c r="E149" s="506"/>
      <c r="F149" s="506"/>
      <c r="G149" s="506" t="s">
        <v>4763</v>
      </c>
    </row>
    <row r="150" spans="2:7" x14ac:dyDescent="0.2">
      <c r="B150" s="507" t="s">
        <v>4764</v>
      </c>
      <c r="C150" s="506"/>
      <c r="D150" s="507" t="s">
        <v>4765</v>
      </c>
      <c r="E150" s="506"/>
      <c r="F150" s="506"/>
      <c r="G150" s="506" t="s">
        <v>4766</v>
      </c>
    </row>
    <row r="151" spans="2:7" x14ac:dyDescent="0.2">
      <c r="B151" s="507" t="s">
        <v>2663</v>
      </c>
      <c r="C151" s="506"/>
      <c r="D151" s="507" t="s">
        <v>2664</v>
      </c>
      <c r="E151" s="506"/>
      <c r="F151" s="506"/>
      <c r="G151" s="506" t="s">
        <v>3086</v>
      </c>
    </row>
    <row r="152" spans="2:7" x14ac:dyDescent="0.2">
      <c r="B152" s="507" t="s">
        <v>2685</v>
      </c>
      <c r="C152" s="506"/>
      <c r="D152" s="507" t="s">
        <v>2686</v>
      </c>
      <c r="E152" s="506"/>
      <c r="F152" s="506"/>
      <c r="G152" s="506" t="s">
        <v>3087</v>
      </c>
    </row>
    <row r="153" spans="2:7" x14ac:dyDescent="0.2">
      <c r="B153" s="507" t="s">
        <v>4767</v>
      </c>
      <c r="C153" s="506"/>
      <c r="D153" s="507" t="s">
        <v>4768</v>
      </c>
      <c r="E153" s="506"/>
      <c r="F153" s="506"/>
      <c r="G153" s="506" t="s">
        <v>4769</v>
      </c>
    </row>
    <row r="154" spans="2:7" x14ac:dyDescent="0.2">
      <c r="B154" s="507" t="s">
        <v>4770</v>
      </c>
      <c r="C154" s="506"/>
      <c r="D154" s="507" t="s">
        <v>4771</v>
      </c>
      <c r="E154" s="506"/>
      <c r="F154" s="506"/>
      <c r="G154" s="506" t="s">
        <v>4772</v>
      </c>
    </row>
    <row r="155" spans="2:7" x14ac:dyDescent="0.2">
      <c r="B155" s="507" t="s">
        <v>4773</v>
      </c>
      <c r="C155" s="506"/>
      <c r="D155" s="507" t="s">
        <v>4774</v>
      </c>
      <c r="E155" s="506"/>
      <c r="F155" s="506"/>
      <c r="G155" s="506" t="s">
        <v>4775</v>
      </c>
    </row>
    <row r="156" spans="2:7" x14ac:dyDescent="0.2">
      <c r="B156" s="507" t="s">
        <v>2689</v>
      </c>
      <c r="C156" s="506"/>
      <c r="D156" s="507" t="s">
        <v>2690</v>
      </c>
      <c r="E156" s="506"/>
      <c r="F156" s="506"/>
      <c r="G156" s="506" t="s">
        <v>3096</v>
      </c>
    </row>
    <row r="157" spans="2:7" x14ac:dyDescent="0.2">
      <c r="B157" s="507" t="s">
        <v>4776</v>
      </c>
      <c r="C157" s="506"/>
      <c r="D157" s="507" t="s">
        <v>4777</v>
      </c>
      <c r="E157" s="506"/>
      <c r="F157" s="506"/>
      <c r="G157" s="506" t="s">
        <v>4778</v>
      </c>
    </row>
    <row r="158" spans="2:7" x14ac:dyDescent="0.2">
      <c r="B158" s="507" t="s">
        <v>2704</v>
      </c>
      <c r="C158" s="506"/>
      <c r="D158" s="507" t="s">
        <v>2705</v>
      </c>
      <c r="E158" s="506"/>
      <c r="F158" s="506"/>
      <c r="G158" s="506" t="s">
        <v>3098</v>
      </c>
    </row>
    <row r="159" spans="2:7" x14ac:dyDescent="0.2">
      <c r="B159" s="507" t="s">
        <v>4779</v>
      </c>
      <c r="C159" s="506"/>
      <c r="D159" s="507" t="s">
        <v>4780</v>
      </c>
      <c r="E159" s="506"/>
      <c r="F159" s="506"/>
      <c r="G159" s="506" t="s">
        <v>4781</v>
      </c>
    </row>
    <row r="160" spans="2:7" x14ac:dyDescent="0.2">
      <c r="B160" s="507" t="s">
        <v>4782</v>
      </c>
      <c r="C160" s="506"/>
      <c r="D160" s="507" t="s">
        <v>4783</v>
      </c>
      <c r="E160" s="506"/>
      <c r="F160" s="506"/>
      <c r="G160" s="506" t="s">
        <v>4784</v>
      </c>
    </row>
    <row r="161" spans="2:7" x14ac:dyDescent="0.2">
      <c r="B161" s="507" t="s">
        <v>4785</v>
      </c>
      <c r="C161" s="506"/>
      <c r="D161" s="507" t="s">
        <v>4786</v>
      </c>
      <c r="E161" s="506"/>
      <c r="F161" s="506"/>
      <c r="G161" s="506" t="s">
        <v>4787</v>
      </c>
    </row>
    <row r="162" spans="2:7" x14ac:dyDescent="0.2">
      <c r="B162" s="507" t="s">
        <v>3029</v>
      </c>
      <c r="C162" s="506"/>
      <c r="D162" s="507" t="s">
        <v>3030</v>
      </c>
      <c r="E162" s="506"/>
      <c r="F162" s="506"/>
      <c r="G162" s="506" t="s">
        <v>3031</v>
      </c>
    </row>
    <row r="163" spans="2:7" x14ac:dyDescent="0.2">
      <c r="B163" s="507" t="s">
        <v>3032</v>
      </c>
      <c r="C163" s="506"/>
      <c r="D163" s="507" t="s">
        <v>3033</v>
      </c>
      <c r="E163" s="506"/>
      <c r="F163" s="506"/>
      <c r="G163" s="506" t="s">
        <v>3034</v>
      </c>
    </row>
    <row r="164" spans="2:7" x14ac:dyDescent="0.2">
      <c r="B164" s="507" t="s">
        <v>3035</v>
      </c>
      <c r="C164" s="506"/>
      <c r="D164" s="507" t="s">
        <v>3036</v>
      </c>
      <c r="E164" s="506"/>
      <c r="F164" s="506"/>
      <c r="G164" s="506" t="s">
        <v>3037</v>
      </c>
    </row>
    <row r="165" spans="2:7" x14ac:dyDescent="0.2">
      <c r="B165" s="507" t="s">
        <v>4788</v>
      </c>
      <c r="C165" s="506"/>
      <c r="D165" s="507" t="s">
        <v>4789</v>
      </c>
      <c r="E165" s="506"/>
      <c r="F165" s="506"/>
      <c r="G165" s="506" t="s">
        <v>4790</v>
      </c>
    </row>
    <row r="166" spans="2:7" x14ac:dyDescent="0.2">
      <c r="B166" s="507" t="s">
        <v>4791</v>
      </c>
      <c r="C166" s="506"/>
      <c r="D166" s="507" t="s">
        <v>4792</v>
      </c>
      <c r="E166" s="506"/>
      <c r="F166" s="506"/>
      <c r="G166" s="506" t="s">
        <v>4793</v>
      </c>
    </row>
    <row r="167" spans="2:7" x14ac:dyDescent="0.2">
      <c r="B167" s="507" t="s">
        <v>4794</v>
      </c>
      <c r="C167" s="506"/>
      <c r="D167" s="507" t="s">
        <v>4795</v>
      </c>
      <c r="E167" s="506"/>
      <c r="F167" s="506"/>
      <c r="G167" s="506" t="s">
        <v>4796</v>
      </c>
    </row>
    <row r="168" spans="2:7" x14ac:dyDescent="0.2">
      <c r="B168" s="507" t="s">
        <v>4797</v>
      </c>
      <c r="C168" s="506"/>
      <c r="D168" s="507" t="s">
        <v>4798</v>
      </c>
      <c r="E168" s="506"/>
      <c r="F168" s="506"/>
      <c r="G168" s="506" t="s">
        <v>4799</v>
      </c>
    </row>
    <row r="169" spans="2:7" x14ac:dyDescent="0.2">
      <c r="B169" s="507" t="s">
        <v>4800</v>
      </c>
      <c r="C169" s="506"/>
      <c r="D169" s="507" t="s">
        <v>4801</v>
      </c>
      <c r="E169" s="506"/>
      <c r="F169" s="506"/>
      <c r="G169" s="506" t="s">
        <v>4802</v>
      </c>
    </row>
    <row r="170" spans="2:7" x14ac:dyDescent="0.2">
      <c r="B170" s="507" t="s">
        <v>4803</v>
      </c>
      <c r="C170" s="506"/>
      <c r="D170" s="507" t="s">
        <v>4804</v>
      </c>
      <c r="E170" s="506"/>
      <c r="F170" s="506"/>
      <c r="G170" s="506" t="s">
        <v>4805</v>
      </c>
    </row>
    <row r="171" spans="2:7" x14ac:dyDescent="0.2">
      <c r="B171" s="507" t="s">
        <v>3136</v>
      </c>
      <c r="C171" s="506"/>
      <c r="D171" s="507" t="s">
        <v>3137</v>
      </c>
      <c r="E171" s="506"/>
      <c r="F171" s="506"/>
      <c r="G171" s="506" t="s">
        <v>3138</v>
      </c>
    </row>
    <row r="172" spans="2:7" x14ac:dyDescent="0.2">
      <c r="B172" s="507" t="s">
        <v>2591</v>
      </c>
      <c r="C172" s="506"/>
      <c r="D172" s="507" t="s">
        <v>2592</v>
      </c>
      <c r="E172" s="506"/>
      <c r="F172" s="506"/>
      <c r="G172" s="506" t="s">
        <v>3139</v>
      </c>
    </row>
    <row r="173" spans="2:7" x14ac:dyDescent="0.2">
      <c r="B173" s="507" t="s">
        <v>2597</v>
      </c>
      <c r="C173" s="506"/>
      <c r="D173" s="507" t="s">
        <v>2598</v>
      </c>
      <c r="E173" s="506"/>
      <c r="F173" s="506"/>
      <c r="G173" s="506" t="s">
        <v>3141</v>
      </c>
    </row>
    <row r="174" spans="2:7" x14ac:dyDescent="0.2">
      <c r="B174" s="507" t="s">
        <v>3142</v>
      </c>
      <c r="C174" s="506"/>
      <c r="D174" s="507" t="s">
        <v>3143</v>
      </c>
      <c r="E174" s="506"/>
      <c r="F174" s="506"/>
      <c r="G174" s="506" t="s">
        <v>3144</v>
      </c>
    </row>
    <row r="175" spans="2:7" x14ac:dyDescent="0.2">
      <c r="B175" s="507" t="s">
        <v>3145</v>
      </c>
      <c r="C175" s="506"/>
      <c r="D175" s="507" t="s">
        <v>3146</v>
      </c>
      <c r="E175" s="506"/>
      <c r="F175" s="506"/>
      <c r="G175" s="506" t="s">
        <v>3147</v>
      </c>
    </row>
    <row r="176" spans="2:7" x14ac:dyDescent="0.2">
      <c r="B176" s="507" t="s">
        <v>3157</v>
      </c>
      <c r="C176" s="506"/>
      <c r="D176" s="507" t="s">
        <v>3158</v>
      </c>
      <c r="E176" s="506"/>
      <c r="F176" s="506"/>
      <c r="G176" s="506" t="s">
        <v>3159</v>
      </c>
    </row>
    <row r="177" spans="2:7" x14ac:dyDescent="0.2">
      <c r="B177" s="507" t="s">
        <v>3099</v>
      </c>
      <c r="C177" s="506"/>
      <c r="D177" s="507" t="s">
        <v>3100</v>
      </c>
      <c r="E177" s="506"/>
      <c r="F177" s="506"/>
      <c r="G177" s="506" t="s">
        <v>3101</v>
      </c>
    </row>
    <row r="178" spans="2:7" x14ac:dyDescent="0.2">
      <c r="B178" s="507" t="s">
        <v>4806</v>
      </c>
      <c r="C178" s="506"/>
      <c r="D178" s="507" t="s">
        <v>4807</v>
      </c>
      <c r="E178" s="506"/>
      <c r="F178" s="506"/>
      <c r="G178" s="506" t="s">
        <v>4808</v>
      </c>
    </row>
    <row r="179" spans="2:7" x14ac:dyDescent="0.2">
      <c r="B179" s="507" t="s">
        <v>3163</v>
      </c>
      <c r="C179" s="506"/>
      <c r="D179" s="507" t="s">
        <v>3164</v>
      </c>
      <c r="E179" s="506"/>
      <c r="F179" s="506"/>
      <c r="G179" s="506" t="s">
        <v>3165</v>
      </c>
    </row>
    <row r="180" spans="2:7" x14ac:dyDescent="0.2">
      <c r="B180" s="507" t="s">
        <v>3166</v>
      </c>
      <c r="C180" s="506"/>
      <c r="D180" s="507" t="s">
        <v>3167</v>
      </c>
      <c r="E180" s="506"/>
      <c r="F180" s="506"/>
      <c r="G180" s="506" t="s">
        <v>3168</v>
      </c>
    </row>
    <row r="181" spans="2:7" x14ac:dyDescent="0.2">
      <c r="B181" s="507" t="s">
        <v>3169</v>
      </c>
      <c r="C181" s="506"/>
      <c r="D181" s="507" t="s">
        <v>3170</v>
      </c>
      <c r="E181" s="506"/>
      <c r="F181" s="506"/>
      <c r="G181" s="506" t="s">
        <v>3171</v>
      </c>
    </row>
    <row r="182" spans="2:7" x14ac:dyDescent="0.2">
      <c r="B182" s="507" t="s">
        <v>3172</v>
      </c>
      <c r="C182" s="506"/>
      <c r="D182" s="507" t="s">
        <v>3173</v>
      </c>
      <c r="E182" s="506"/>
      <c r="F182" s="506"/>
      <c r="G182" s="506" t="s">
        <v>3174</v>
      </c>
    </row>
    <row r="183" spans="2:7" x14ac:dyDescent="0.2">
      <c r="B183" s="507" t="s">
        <v>4809</v>
      </c>
      <c r="C183" s="506"/>
      <c r="D183" s="507" t="s">
        <v>4810</v>
      </c>
      <c r="E183" s="506"/>
      <c r="F183" s="506"/>
      <c r="G183" s="506" t="s">
        <v>4811</v>
      </c>
    </row>
    <row r="184" spans="2:7" x14ac:dyDescent="0.2">
      <c r="B184" s="507" t="s">
        <v>3184</v>
      </c>
      <c r="C184" s="506"/>
      <c r="D184" s="507" t="s">
        <v>3185</v>
      </c>
      <c r="E184" s="506"/>
      <c r="F184" s="506"/>
      <c r="G184" s="506" t="s">
        <v>3186</v>
      </c>
    </row>
    <row r="185" spans="2:7" x14ac:dyDescent="0.2">
      <c r="B185" s="507" t="s">
        <v>3187</v>
      </c>
      <c r="C185" s="506"/>
      <c r="D185" s="507" t="s">
        <v>3188</v>
      </c>
      <c r="E185" s="506"/>
      <c r="F185" s="506"/>
      <c r="G185" s="506" t="s">
        <v>3189</v>
      </c>
    </row>
    <row r="186" spans="2:7" x14ac:dyDescent="0.2">
      <c r="B186" s="507" t="s">
        <v>3190</v>
      </c>
      <c r="C186" s="506"/>
      <c r="D186" s="507" t="s">
        <v>3191</v>
      </c>
      <c r="E186" s="506"/>
      <c r="F186" s="506"/>
      <c r="G186" s="506" t="s">
        <v>3192</v>
      </c>
    </row>
    <row r="187" spans="2:7" x14ac:dyDescent="0.2">
      <c r="B187" s="507" t="s">
        <v>3102</v>
      </c>
      <c r="C187" s="506"/>
      <c r="D187" s="507" t="s">
        <v>3103</v>
      </c>
      <c r="E187" s="506"/>
      <c r="F187" s="506"/>
      <c r="G187" s="506" t="s">
        <v>3104</v>
      </c>
    </row>
    <row r="188" spans="2:7" x14ac:dyDescent="0.2">
      <c r="B188" s="507" t="s">
        <v>3105</v>
      </c>
      <c r="C188" s="506"/>
      <c r="D188" s="507" t="s">
        <v>3106</v>
      </c>
      <c r="E188" s="506"/>
      <c r="F188" s="506"/>
      <c r="G188" s="506" t="s">
        <v>3107</v>
      </c>
    </row>
    <row r="189" spans="2:7" x14ac:dyDescent="0.2">
      <c r="B189" s="507" t="s">
        <v>4812</v>
      </c>
      <c r="C189" s="506"/>
      <c r="D189" s="507" t="s">
        <v>4813</v>
      </c>
      <c r="E189" s="506"/>
      <c r="F189" s="506"/>
      <c r="G189" s="506" t="s">
        <v>4814</v>
      </c>
    </row>
    <row r="190" spans="2:7" x14ac:dyDescent="0.2">
      <c r="B190" s="507" t="s">
        <v>4815</v>
      </c>
      <c r="C190" s="506"/>
      <c r="D190" s="507" t="s">
        <v>4816</v>
      </c>
      <c r="E190" s="506"/>
      <c r="F190" s="506"/>
      <c r="G190" s="506" t="s">
        <v>4817</v>
      </c>
    </row>
    <row r="191" spans="2:7" x14ac:dyDescent="0.2">
      <c r="B191" s="507" t="s">
        <v>4818</v>
      </c>
      <c r="C191" s="506"/>
      <c r="D191" s="507" t="s">
        <v>4819</v>
      </c>
      <c r="E191" s="506"/>
      <c r="F191" s="506"/>
      <c r="G191" s="506" t="s">
        <v>4820</v>
      </c>
    </row>
    <row r="192" spans="2:7" x14ac:dyDescent="0.2">
      <c r="B192" s="507" t="s">
        <v>4821</v>
      </c>
      <c r="C192" s="506"/>
      <c r="D192" s="507" t="s">
        <v>4822</v>
      </c>
      <c r="E192" s="506"/>
      <c r="F192" s="506"/>
      <c r="G192" s="506" t="s">
        <v>4823</v>
      </c>
    </row>
    <row r="193" spans="2:7" x14ac:dyDescent="0.2">
      <c r="B193" s="507" t="s">
        <v>4824</v>
      </c>
      <c r="C193" s="506"/>
      <c r="D193" s="507" t="s">
        <v>4825</v>
      </c>
      <c r="E193" s="506"/>
      <c r="F193" s="506"/>
      <c r="G193" s="506" t="s">
        <v>4826</v>
      </c>
    </row>
    <row r="194" spans="2:7" x14ac:dyDescent="0.2">
      <c r="B194" s="507" t="s">
        <v>4827</v>
      </c>
      <c r="C194" s="506"/>
      <c r="D194" s="507" t="s">
        <v>4828</v>
      </c>
      <c r="E194" s="506"/>
      <c r="F194" s="506"/>
      <c r="G194" s="506" t="s">
        <v>4829</v>
      </c>
    </row>
    <row r="195" spans="2:7" x14ac:dyDescent="0.2">
      <c r="B195" s="507" t="s">
        <v>3193</v>
      </c>
      <c r="C195" s="506"/>
      <c r="D195" s="507" t="s">
        <v>3194</v>
      </c>
      <c r="E195" s="506"/>
      <c r="F195" s="506"/>
      <c r="G195" s="506" t="s">
        <v>3195</v>
      </c>
    </row>
    <row r="196" spans="2:7" x14ac:dyDescent="0.2">
      <c r="B196" s="507" t="s">
        <v>3213</v>
      </c>
      <c r="C196" s="506"/>
      <c r="D196" s="507" t="s">
        <v>3214</v>
      </c>
      <c r="E196" s="506"/>
      <c r="F196" s="506"/>
      <c r="G196" s="506" t="s">
        <v>3215</v>
      </c>
    </row>
    <row r="197" spans="2:7" x14ac:dyDescent="0.2">
      <c r="B197" s="507" t="s">
        <v>3202</v>
      </c>
      <c r="C197" s="506"/>
      <c r="D197" s="507" t="s">
        <v>3203</v>
      </c>
      <c r="E197" s="506"/>
      <c r="F197" s="506"/>
      <c r="G197" s="506" t="s">
        <v>3204</v>
      </c>
    </row>
    <row r="198" spans="2:7" x14ac:dyDescent="0.2">
      <c r="B198" s="507" t="s">
        <v>3044</v>
      </c>
      <c r="C198" s="506"/>
      <c r="D198" s="507" t="s">
        <v>3045</v>
      </c>
      <c r="E198" s="506"/>
      <c r="F198" s="506"/>
      <c r="G198" s="506" t="s">
        <v>3046</v>
      </c>
    </row>
    <row r="199" spans="2:7" x14ac:dyDescent="0.2">
      <c r="B199" s="507" t="s">
        <v>3068</v>
      </c>
      <c r="C199" s="506"/>
      <c r="D199" s="507" t="s">
        <v>3069</v>
      </c>
      <c r="E199" s="506"/>
      <c r="F199" s="506"/>
      <c r="G199" s="506" t="s">
        <v>3070</v>
      </c>
    </row>
    <row r="200" spans="2:7" x14ac:dyDescent="0.2">
      <c r="B200" s="507" t="s">
        <v>2713</v>
      </c>
      <c r="C200" s="506"/>
      <c r="D200" s="507" t="s">
        <v>2714</v>
      </c>
      <c r="E200" s="506"/>
      <c r="F200" s="506"/>
      <c r="G200" s="506" t="s">
        <v>3072</v>
      </c>
    </row>
    <row r="201" spans="2:7" x14ac:dyDescent="0.2">
      <c r="B201" s="507" t="s">
        <v>3073</v>
      </c>
      <c r="C201" s="506"/>
      <c r="D201" s="507" t="s">
        <v>3074</v>
      </c>
      <c r="E201" s="506"/>
      <c r="F201" s="506"/>
      <c r="G201" s="506" t="s">
        <v>3075</v>
      </c>
    </row>
    <row r="202" spans="2:7" x14ac:dyDescent="0.2">
      <c r="B202" s="507" t="s">
        <v>2723</v>
      </c>
      <c r="C202" s="506"/>
      <c r="D202" s="507" t="s">
        <v>2724</v>
      </c>
      <c r="E202" s="506"/>
      <c r="F202" s="506"/>
      <c r="G202" s="506" t="s">
        <v>3206</v>
      </c>
    </row>
    <row r="203" spans="2:7" x14ac:dyDescent="0.2">
      <c r="B203" s="507" t="s">
        <v>3092</v>
      </c>
      <c r="C203" s="506"/>
      <c r="D203" s="507" t="s">
        <v>3093</v>
      </c>
      <c r="E203" s="506"/>
      <c r="F203" s="506"/>
      <c r="G203" s="506" t="s">
        <v>3094</v>
      </c>
    </row>
    <row r="204" spans="2:7" x14ac:dyDescent="0.2">
      <c r="B204" s="507" t="s">
        <v>3089</v>
      </c>
      <c r="C204" s="506"/>
      <c r="D204" s="507" t="s">
        <v>3090</v>
      </c>
      <c r="E204" s="506"/>
      <c r="F204" s="506"/>
      <c r="G204" s="506" t="s">
        <v>3091</v>
      </c>
    </row>
    <row r="205" spans="2:7" x14ac:dyDescent="0.2">
      <c r="B205" s="507" t="s">
        <v>3130</v>
      </c>
      <c r="C205" s="506"/>
      <c r="D205" s="507" t="s">
        <v>3131</v>
      </c>
      <c r="E205" s="506"/>
      <c r="F205" s="506"/>
      <c r="G205" s="506" t="s">
        <v>3132</v>
      </c>
    </row>
    <row r="206" spans="2:7" x14ac:dyDescent="0.2">
      <c r="B206" s="507" t="s">
        <v>3133</v>
      </c>
      <c r="C206" s="506"/>
      <c r="D206" s="507" t="s">
        <v>3134</v>
      </c>
      <c r="E206" s="506"/>
      <c r="F206" s="506"/>
      <c r="G206" s="506" t="s">
        <v>3135</v>
      </c>
    </row>
    <row r="207" spans="2:7" x14ac:dyDescent="0.2">
      <c r="B207" s="507" t="s">
        <v>3108</v>
      </c>
      <c r="C207" s="506"/>
      <c r="D207" s="507" t="s">
        <v>3109</v>
      </c>
      <c r="E207" s="506"/>
      <c r="F207" s="506"/>
      <c r="G207" s="506" t="s">
        <v>3110</v>
      </c>
    </row>
    <row r="208" spans="2:7" x14ac:dyDescent="0.2">
      <c r="B208" s="507" t="s">
        <v>2729</v>
      </c>
      <c r="C208" s="506"/>
      <c r="D208" s="507" t="s">
        <v>2730</v>
      </c>
      <c r="E208" s="506"/>
      <c r="F208" s="506"/>
      <c r="G208" s="506" t="s">
        <v>3111</v>
      </c>
    </row>
    <row r="209" spans="2:7" x14ac:dyDescent="0.2">
      <c r="B209" s="507" t="s">
        <v>3121</v>
      </c>
      <c r="C209" s="506"/>
      <c r="D209" s="507" t="s">
        <v>3122</v>
      </c>
      <c r="E209" s="506"/>
      <c r="F209" s="506"/>
      <c r="G209" s="506" t="s">
        <v>3123</v>
      </c>
    </row>
    <row r="210" spans="2:7" x14ac:dyDescent="0.2">
      <c r="B210" s="507" t="s">
        <v>3148</v>
      </c>
      <c r="C210" s="506"/>
      <c r="D210" s="507" t="s">
        <v>3149</v>
      </c>
      <c r="E210" s="506"/>
      <c r="F210" s="506"/>
      <c r="G210" s="506" t="s">
        <v>3150</v>
      </c>
    </row>
    <row r="211" spans="2:7" x14ac:dyDescent="0.2">
      <c r="B211" s="507" t="s">
        <v>3151</v>
      </c>
      <c r="C211" s="506"/>
      <c r="D211" s="507" t="s">
        <v>3152</v>
      </c>
      <c r="E211" s="506"/>
      <c r="F211" s="506"/>
      <c r="G211" s="506" t="s">
        <v>3153</v>
      </c>
    </row>
    <row r="212" spans="2:7" x14ac:dyDescent="0.2">
      <c r="B212" s="507" t="s">
        <v>3154</v>
      </c>
      <c r="C212" s="506"/>
      <c r="D212" s="507" t="s">
        <v>3155</v>
      </c>
      <c r="E212" s="506"/>
      <c r="F212" s="506"/>
      <c r="G212" s="506" t="s">
        <v>3156</v>
      </c>
    </row>
    <row r="213" spans="2:7" x14ac:dyDescent="0.2">
      <c r="B213" s="507" t="s">
        <v>3178</v>
      </c>
      <c r="C213" s="506"/>
      <c r="D213" s="507" t="s">
        <v>3179</v>
      </c>
      <c r="E213" s="506"/>
      <c r="F213" s="506"/>
      <c r="G213" s="506" t="s">
        <v>3180</v>
      </c>
    </row>
    <row r="214" spans="2:7" x14ac:dyDescent="0.2">
      <c r="B214" s="507" t="s">
        <v>3181</v>
      </c>
      <c r="C214" s="506"/>
      <c r="D214" s="507" t="s">
        <v>3182</v>
      </c>
      <c r="E214" s="506"/>
      <c r="F214" s="506"/>
      <c r="G214" s="506" t="s">
        <v>3183</v>
      </c>
    </row>
    <row r="215" spans="2:7" x14ac:dyDescent="0.2">
      <c r="B215" s="507" t="s">
        <v>3175</v>
      </c>
      <c r="C215" s="506"/>
      <c r="D215" s="507" t="s">
        <v>3176</v>
      </c>
      <c r="E215" s="506"/>
      <c r="F215" s="506"/>
      <c r="G215" s="506" t="s">
        <v>3177</v>
      </c>
    </row>
    <row r="216" spans="2:7" x14ac:dyDescent="0.2">
      <c r="B216" s="507" t="s">
        <v>3160</v>
      </c>
      <c r="C216" s="506"/>
      <c r="D216" s="507" t="s">
        <v>3161</v>
      </c>
      <c r="E216" s="506"/>
      <c r="F216" s="506"/>
      <c r="G216" s="506" t="s">
        <v>3162</v>
      </c>
    </row>
    <row r="217" spans="2:7" x14ac:dyDescent="0.2">
      <c r="B217" s="507" t="s">
        <v>3082</v>
      </c>
      <c r="C217" s="506"/>
      <c r="D217" s="507" t="s">
        <v>3083</v>
      </c>
      <c r="E217" s="506"/>
      <c r="F217" s="506"/>
      <c r="G217" s="506" t="s">
        <v>3084</v>
      </c>
    </row>
    <row r="218" spans="2:7" x14ac:dyDescent="0.2">
      <c r="B218" s="507" t="s">
        <v>2737</v>
      </c>
      <c r="C218" s="506"/>
      <c r="D218" s="507" t="s">
        <v>2738</v>
      </c>
      <c r="E218" s="506"/>
      <c r="F218" s="506"/>
      <c r="G218" s="506" t="s">
        <v>3088</v>
      </c>
    </row>
    <row r="219" spans="2:7" x14ac:dyDescent="0.2">
      <c r="B219" s="507" t="s">
        <v>3207</v>
      </c>
      <c r="C219" s="506"/>
      <c r="D219" s="507" t="s">
        <v>3208</v>
      </c>
      <c r="E219" s="506"/>
      <c r="F219" s="506"/>
      <c r="G219" s="506" t="s">
        <v>3209</v>
      </c>
    </row>
    <row r="220" spans="2:7" x14ac:dyDescent="0.2">
      <c r="B220" s="507" t="s">
        <v>3210</v>
      </c>
      <c r="C220" s="506"/>
      <c r="D220" s="507" t="s">
        <v>3211</v>
      </c>
      <c r="E220" s="506"/>
      <c r="F220" s="506"/>
      <c r="G220" s="506" t="s">
        <v>3212</v>
      </c>
    </row>
    <row r="221" spans="2:7" x14ac:dyDescent="0.2">
      <c r="B221" s="507" t="s">
        <v>3196</v>
      </c>
      <c r="C221" s="506"/>
      <c r="D221" s="507" t="s">
        <v>3197</v>
      </c>
      <c r="E221" s="506"/>
      <c r="F221" s="506"/>
      <c r="G221" s="506" t="s">
        <v>3198</v>
      </c>
    </row>
    <row r="222" spans="2:7" x14ac:dyDescent="0.2">
      <c r="B222" s="507" t="s">
        <v>3199</v>
      </c>
      <c r="C222" s="506"/>
      <c r="D222" s="507" t="s">
        <v>3200</v>
      </c>
      <c r="E222" s="506"/>
      <c r="F222" s="506"/>
      <c r="G222" s="506" t="s">
        <v>3201</v>
      </c>
    </row>
    <row r="223" spans="2:7" x14ac:dyDescent="0.2">
      <c r="B223" s="507" t="s">
        <v>3079</v>
      </c>
      <c r="C223" s="506"/>
      <c r="D223" s="507" t="s">
        <v>3080</v>
      </c>
      <c r="E223" s="506"/>
      <c r="F223" s="506"/>
      <c r="G223" s="506" t="s">
        <v>3081</v>
      </c>
    </row>
    <row r="224" spans="2:7" x14ac:dyDescent="0.2">
      <c r="B224" s="507" t="s">
        <v>3124</v>
      </c>
      <c r="C224" s="506"/>
      <c r="D224" s="507" t="s">
        <v>3125</v>
      </c>
      <c r="E224" s="506"/>
      <c r="F224" s="506"/>
      <c r="G224" s="506" t="s">
        <v>3126</v>
      </c>
    </row>
    <row r="225" spans="1:7" x14ac:dyDescent="0.2">
      <c r="B225" s="507" t="s">
        <v>3127</v>
      </c>
      <c r="C225" s="506"/>
      <c r="D225" s="507" t="s">
        <v>3128</v>
      </c>
      <c r="E225" s="506"/>
      <c r="F225" s="506"/>
      <c r="G225" s="506" t="s">
        <v>3129</v>
      </c>
    </row>
    <row r="226" spans="1:7" x14ac:dyDescent="0.2">
      <c r="B226" s="507" t="s">
        <v>3112</v>
      </c>
      <c r="C226" s="506"/>
      <c r="D226" s="507" t="s">
        <v>3113</v>
      </c>
      <c r="E226" s="506"/>
      <c r="F226" s="506"/>
      <c r="G226" s="506" t="s">
        <v>3114</v>
      </c>
    </row>
    <row r="227" spans="1:7" x14ac:dyDescent="0.2">
      <c r="B227" s="507" t="s">
        <v>3115</v>
      </c>
      <c r="C227" s="506"/>
      <c r="D227" s="507" t="s">
        <v>3116</v>
      </c>
      <c r="E227" s="506"/>
      <c r="F227" s="506"/>
      <c r="G227" s="506" t="s">
        <v>3117</v>
      </c>
    </row>
    <row r="228" spans="1:7" x14ac:dyDescent="0.2">
      <c r="B228" s="507" t="s">
        <v>3118</v>
      </c>
      <c r="C228" s="506"/>
      <c r="D228" s="507" t="s">
        <v>3119</v>
      </c>
      <c r="E228" s="506"/>
      <c r="F228" s="506"/>
      <c r="G228" s="506" t="s">
        <v>3120</v>
      </c>
    </row>
    <row r="230" spans="1:7" hidden="1" x14ac:dyDescent="0.2"/>
    <row r="231" spans="1:7" hidden="1" x14ac:dyDescent="0.2"/>
    <row r="233" spans="1:7" x14ac:dyDescent="0.2">
      <c r="A233" s="8" t="s">
        <v>294</v>
      </c>
    </row>
    <row r="234" spans="1:7" x14ac:dyDescent="0.2">
      <c r="B234" s="506" t="s">
        <v>140</v>
      </c>
      <c r="C234" s="506"/>
      <c r="D234" s="506" t="s">
        <v>57</v>
      </c>
      <c r="E234" s="506"/>
      <c r="F234" s="506"/>
      <c r="G234" s="506" t="s">
        <v>62</v>
      </c>
    </row>
    <row r="235" spans="1:7" hidden="1" x14ac:dyDescent="0.2">
      <c r="B235" s="507" t="s">
        <v>105</v>
      </c>
      <c r="C235" s="506"/>
      <c r="D235" s="507" t="s">
        <v>87</v>
      </c>
      <c r="E235" s="506"/>
      <c r="F235" s="506"/>
      <c r="G235" s="506" t="s">
        <v>61</v>
      </c>
    </row>
    <row r="236" spans="1:7" x14ac:dyDescent="0.2">
      <c r="B236" s="507" t="s">
        <v>3216</v>
      </c>
      <c r="C236" s="506"/>
      <c r="D236" s="507" t="s">
        <v>3217</v>
      </c>
      <c r="E236" s="506"/>
      <c r="F236" s="506"/>
      <c r="G236" s="506" t="s">
        <v>3218</v>
      </c>
    </row>
    <row r="237" spans="1:7" x14ac:dyDescent="0.2">
      <c r="B237" s="507" t="s">
        <v>3243</v>
      </c>
      <c r="C237" s="506"/>
      <c r="D237" s="507" t="s">
        <v>3244</v>
      </c>
      <c r="E237" s="506"/>
      <c r="F237" s="506"/>
      <c r="G237" s="506" t="s">
        <v>3245</v>
      </c>
    </row>
    <row r="238" spans="1:7" x14ac:dyDescent="0.2">
      <c r="B238" s="507" t="s">
        <v>3249</v>
      </c>
      <c r="C238" s="506"/>
      <c r="D238" s="507" t="s">
        <v>3250</v>
      </c>
      <c r="E238" s="506"/>
      <c r="F238" s="506"/>
      <c r="G238" s="506" t="s">
        <v>3251</v>
      </c>
    </row>
    <row r="239" spans="1:7" x14ac:dyDescent="0.2">
      <c r="B239" s="507" t="s">
        <v>3258</v>
      </c>
      <c r="C239" s="506"/>
      <c r="D239" s="507" t="s">
        <v>3259</v>
      </c>
      <c r="E239" s="506"/>
      <c r="F239" s="506"/>
      <c r="G239" s="506" t="s">
        <v>3260</v>
      </c>
    </row>
    <row r="240" spans="1:7" x14ac:dyDescent="0.2">
      <c r="B240" s="507" t="s">
        <v>3252</v>
      </c>
      <c r="C240" s="506"/>
      <c r="D240" s="507" t="s">
        <v>3253</v>
      </c>
      <c r="E240" s="506"/>
      <c r="F240" s="506"/>
      <c r="G240" s="506" t="s">
        <v>3254</v>
      </c>
    </row>
    <row r="241" spans="2:7" x14ac:dyDescent="0.2">
      <c r="B241" s="507" t="s">
        <v>3234</v>
      </c>
      <c r="C241" s="506"/>
      <c r="D241" s="507" t="s">
        <v>3235</v>
      </c>
      <c r="E241" s="506"/>
      <c r="F241" s="506"/>
      <c r="G241" s="506" t="s">
        <v>3236</v>
      </c>
    </row>
    <row r="242" spans="2:7" x14ac:dyDescent="0.2">
      <c r="B242" s="507" t="s">
        <v>3225</v>
      </c>
      <c r="C242" s="506"/>
      <c r="D242" s="507" t="s">
        <v>3226</v>
      </c>
      <c r="E242" s="506"/>
      <c r="F242" s="506"/>
      <c r="G242" s="506" t="s">
        <v>3227</v>
      </c>
    </row>
    <row r="243" spans="2:7" x14ac:dyDescent="0.2">
      <c r="B243" s="507" t="s">
        <v>3237</v>
      </c>
      <c r="C243" s="506"/>
      <c r="D243" s="507" t="s">
        <v>3238</v>
      </c>
      <c r="E243" s="506"/>
      <c r="F243" s="506"/>
      <c r="G243" s="506" t="s">
        <v>3239</v>
      </c>
    </row>
    <row r="244" spans="2:7" x14ac:dyDescent="0.2">
      <c r="B244" s="507" t="s">
        <v>4830</v>
      </c>
      <c r="C244" s="506"/>
      <c r="D244" s="507" t="s">
        <v>4831</v>
      </c>
      <c r="E244" s="506"/>
      <c r="F244" s="506"/>
      <c r="G244" s="506" t="s">
        <v>4832</v>
      </c>
    </row>
    <row r="245" spans="2:7" x14ac:dyDescent="0.2">
      <c r="B245" s="507" t="s">
        <v>4833</v>
      </c>
      <c r="C245" s="506"/>
      <c r="D245" s="507" t="s">
        <v>4834</v>
      </c>
      <c r="E245" s="506"/>
      <c r="F245" s="506"/>
      <c r="G245" s="506" t="s">
        <v>4835</v>
      </c>
    </row>
    <row r="246" spans="2:7" x14ac:dyDescent="0.2">
      <c r="B246" s="507" t="s">
        <v>4836</v>
      </c>
      <c r="C246" s="506"/>
      <c r="D246" s="507" t="s">
        <v>4837</v>
      </c>
      <c r="E246" s="506"/>
      <c r="F246" s="506"/>
      <c r="G246" s="506" t="s">
        <v>4838</v>
      </c>
    </row>
    <row r="247" spans="2:7" x14ac:dyDescent="0.2">
      <c r="B247" s="507" t="s">
        <v>4839</v>
      </c>
      <c r="C247" s="506"/>
      <c r="D247" s="507" t="s">
        <v>4840</v>
      </c>
      <c r="E247" s="506"/>
      <c r="F247" s="506"/>
      <c r="G247" s="506" t="s">
        <v>4841</v>
      </c>
    </row>
    <row r="248" spans="2:7" x14ac:dyDescent="0.2">
      <c r="B248" s="507" t="s">
        <v>4842</v>
      </c>
      <c r="C248" s="506"/>
      <c r="D248" s="507" t="s">
        <v>4843</v>
      </c>
      <c r="E248" s="506"/>
      <c r="F248" s="506"/>
      <c r="G248" s="506" t="s">
        <v>4844</v>
      </c>
    </row>
    <row r="249" spans="2:7" x14ac:dyDescent="0.2">
      <c r="B249" s="507" t="s">
        <v>4845</v>
      </c>
      <c r="C249" s="506"/>
      <c r="D249" s="507" t="s">
        <v>4846</v>
      </c>
      <c r="E249" s="506"/>
      <c r="F249" s="506"/>
      <c r="G249" s="506" t="s">
        <v>4847</v>
      </c>
    </row>
    <row r="250" spans="2:7" x14ac:dyDescent="0.2">
      <c r="B250" s="507" t="s">
        <v>3219</v>
      </c>
      <c r="C250" s="506"/>
      <c r="D250" s="507" t="s">
        <v>3220</v>
      </c>
      <c r="E250" s="506"/>
      <c r="F250" s="506"/>
      <c r="G250" s="506" t="s">
        <v>3221</v>
      </c>
    </row>
    <row r="251" spans="2:7" x14ac:dyDescent="0.2">
      <c r="B251" s="507" t="s">
        <v>3231</v>
      </c>
      <c r="C251" s="506"/>
      <c r="D251" s="507" t="s">
        <v>3232</v>
      </c>
      <c r="E251" s="506"/>
      <c r="F251" s="506"/>
      <c r="G251" s="506" t="s">
        <v>3233</v>
      </c>
    </row>
    <row r="252" spans="2:7" x14ac:dyDescent="0.2">
      <c r="B252" s="507" t="s">
        <v>4848</v>
      </c>
      <c r="C252" s="506"/>
      <c r="D252" s="507" t="s">
        <v>4849</v>
      </c>
      <c r="E252" s="506"/>
      <c r="F252" s="506"/>
      <c r="G252" s="506" t="s">
        <v>4850</v>
      </c>
    </row>
    <row r="253" spans="2:7" x14ac:dyDescent="0.2">
      <c r="B253" s="507" t="s">
        <v>3222</v>
      </c>
      <c r="C253" s="506"/>
      <c r="D253" s="507" t="s">
        <v>3223</v>
      </c>
      <c r="E253" s="506"/>
      <c r="F253" s="506"/>
      <c r="G253" s="506" t="s">
        <v>3224</v>
      </c>
    </row>
    <row r="254" spans="2:7" x14ac:dyDescent="0.2">
      <c r="B254" s="507" t="s">
        <v>4851</v>
      </c>
      <c r="C254" s="506"/>
      <c r="D254" s="507" t="s">
        <v>4852</v>
      </c>
      <c r="E254" s="506"/>
      <c r="F254" s="506"/>
      <c r="G254" s="506" t="s">
        <v>4853</v>
      </c>
    </row>
    <row r="255" spans="2:7" x14ac:dyDescent="0.2">
      <c r="B255" s="507" t="s">
        <v>3255</v>
      </c>
      <c r="C255" s="506"/>
      <c r="D255" s="507" t="s">
        <v>3256</v>
      </c>
      <c r="E255" s="506"/>
      <c r="F255" s="506"/>
      <c r="G255" s="506" t="s">
        <v>3257</v>
      </c>
    </row>
    <row r="256" spans="2:7" x14ac:dyDescent="0.2">
      <c r="B256" s="507" t="s">
        <v>3264</v>
      </c>
      <c r="C256" s="506"/>
      <c r="D256" s="507" t="s">
        <v>3265</v>
      </c>
      <c r="E256" s="506"/>
      <c r="F256" s="506"/>
      <c r="G256" s="506" t="s">
        <v>3266</v>
      </c>
    </row>
    <row r="257" spans="2:7" x14ac:dyDescent="0.2">
      <c r="B257" s="507" t="s">
        <v>3276</v>
      </c>
      <c r="C257" s="506"/>
      <c r="D257" s="507" t="s">
        <v>3277</v>
      </c>
      <c r="E257" s="506"/>
      <c r="F257" s="506"/>
      <c r="G257" s="506" t="s">
        <v>3278</v>
      </c>
    </row>
    <row r="258" spans="2:7" x14ac:dyDescent="0.2">
      <c r="B258" s="507" t="s">
        <v>3282</v>
      </c>
      <c r="C258" s="506"/>
      <c r="D258" s="507" t="s">
        <v>3283</v>
      </c>
      <c r="E258" s="506"/>
      <c r="F258" s="506"/>
      <c r="G258" s="506" t="s">
        <v>3284</v>
      </c>
    </row>
    <row r="259" spans="2:7" x14ac:dyDescent="0.2">
      <c r="B259" s="507" t="s">
        <v>3288</v>
      </c>
      <c r="C259" s="506"/>
      <c r="D259" s="507" t="s">
        <v>3289</v>
      </c>
      <c r="E259" s="506"/>
      <c r="F259" s="506"/>
      <c r="G259" s="506" t="s">
        <v>3290</v>
      </c>
    </row>
    <row r="260" spans="2:7" x14ac:dyDescent="0.2">
      <c r="B260" s="507" t="s">
        <v>3285</v>
      </c>
      <c r="C260" s="506"/>
      <c r="D260" s="507" t="s">
        <v>3286</v>
      </c>
      <c r="E260" s="506"/>
      <c r="F260" s="506"/>
      <c r="G260" s="506" t="s">
        <v>3287</v>
      </c>
    </row>
    <row r="261" spans="2:7" x14ac:dyDescent="0.2">
      <c r="B261" s="507" t="s">
        <v>3294</v>
      </c>
      <c r="C261" s="506"/>
      <c r="D261" s="507" t="s">
        <v>3295</v>
      </c>
      <c r="E261" s="506"/>
      <c r="F261" s="506"/>
      <c r="G261" s="506" t="s">
        <v>3296</v>
      </c>
    </row>
    <row r="262" spans="2:7" x14ac:dyDescent="0.2">
      <c r="B262" s="507" t="s">
        <v>3327</v>
      </c>
      <c r="C262" s="506"/>
      <c r="D262" s="507" t="s">
        <v>3328</v>
      </c>
      <c r="E262" s="506"/>
      <c r="F262" s="506"/>
      <c r="G262" s="506" t="s">
        <v>3329</v>
      </c>
    </row>
    <row r="263" spans="2:7" x14ac:dyDescent="0.2">
      <c r="B263" s="507" t="s">
        <v>3345</v>
      </c>
      <c r="C263" s="506"/>
      <c r="D263" s="507" t="s">
        <v>3346</v>
      </c>
      <c r="E263" s="506"/>
      <c r="F263" s="506"/>
      <c r="G263" s="506" t="s">
        <v>3347</v>
      </c>
    </row>
    <row r="264" spans="2:7" x14ac:dyDescent="0.2">
      <c r="B264" s="507" t="s">
        <v>3336</v>
      </c>
      <c r="C264" s="506"/>
      <c r="D264" s="507" t="s">
        <v>3337</v>
      </c>
      <c r="E264" s="506"/>
      <c r="F264" s="506"/>
      <c r="G264" s="506" t="s">
        <v>3338</v>
      </c>
    </row>
    <row r="265" spans="2:7" x14ac:dyDescent="0.2">
      <c r="B265" s="507" t="s">
        <v>3297</v>
      </c>
      <c r="C265" s="506"/>
      <c r="D265" s="507" t="s">
        <v>3298</v>
      </c>
      <c r="E265" s="506"/>
      <c r="F265" s="506"/>
      <c r="G265" s="506" t="s">
        <v>3299</v>
      </c>
    </row>
    <row r="266" spans="2:7" x14ac:dyDescent="0.2">
      <c r="B266" s="507" t="s">
        <v>3306</v>
      </c>
      <c r="C266" s="506"/>
      <c r="D266" s="507" t="s">
        <v>3307</v>
      </c>
      <c r="E266" s="506"/>
      <c r="F266" s="506"/>
      <c r="G266" s="506" t="s">
        <v>3308</v>
      </c>
    </row>
    <row r="267" spans="2:7" x14ac:dyDescent="0.2">
      <c r="B267" s="507" t="s">
        <v>3300</v>
      </c>
      <c r="C267" s="506"/>
      <c r="D267" s="507" t="s">
        <v>3301</v>
      </c>
      <c r="E267" s="506"/>
      <c r="F267" s="506"/>
      <c r="G267" s="506" t="s">
        <v>3302</v>
      </c>
    </row>
    <row r="268" spans="2:7" x14ac:dyDescent="0.2">
      <c r="B268" s="507" t="s">
        <v>3309</v>
      </c>
      <c r="C268" s="506"/>
      <c r="D268" s="507" t="s">
        <v>3310</v>
      </c>
      <c r="E268" s="506"/>
      <c r="F268" s="506"/>
      <c r="G268" s="506" t="s">
        <v>3311</v>
      </c>
    </row>
    <row r="269" spans="2:7" x14ac:dyDescent="0.2">
      <c r="B269" s="507" t="s">
        <v>3342</v>
      </c>
      <c r="C269" s="506"/>
      <c r="D269" s="507" t="s">
        <v>3343</v>
      </c>
      <c r="E269" s="506"/>
      <c r="F269" s="506"/>
      <c r="G269" s="506" t="s">
        <v>3344</v>
      </c>
    </row>
    <row r="270" spans="2:7" x14ac:dyDescent="0.2">
      <c r="B270" s="507" t="s">
        <v>4854</v>
      </c>
      <c r="C270" s="506"/>
      <c r="D270" s="507" t="s">
        <v>4855</v>
      </c>
      <c r="E270" s="506"/>
      <c r="F270" s="506"/>
      <c r="G270" s="506" t="s">
        <v>4856</v>
      </c>
    </row>
    <row r="271" spans="2:7" x14ac:dyDescent="0.2">
      <c r="B271" s="507" t="s">
        <v>3348</v>
      </c>
      <c r="C271" s="506"/>
      <c r="D271" s="507" t="s">
        <v>3349</v>
      </c>
      <c r="E271" s="506"/>
      <c r="F271" s="506"/>
      <c r="G271" s="506" t="s">
        <v>3350</v>
      </c>
    </row>
    <row r="272" spans="2:7" x14ac:dyDescent="0.2">
      <c r="B272" s="507" t="s">
        <v>3360</v>
      </c>
      <c r="C272" s="506"/>
      <c r="D272" s="507" t="s">
        <v>3361</v>
      </c>
      <c r="E272" s="506"/>
      <c r="F272" s="506"/>
      <c r="G272" s="506" t="s">
        <v>3362</v>
      </c>
    </row>
    <row r="273" spans="2:7" x14ac:dyDescent="0.2">
      <c r="B273" s="507" t="s">
        <v>3384</v>
      </c>
      <c r="C273" s="506"/>
      <c r="D273" s="507" t="s">
        <v>3385</v>
      </c>
      <c r="E273" s="506"/>
      <c r="F273" s="506"/>
      <c r="G273" s="506" t="s">
        <v>3386</v>
      </c>
    </row>
    <row r="274" spans="2:7" x14ac:dyDescent="0.2">
      <c r="B274" s="507" t="s">
        <v>3372</v>
      </c>
      <c r="C274" s="506"/>
      <c r="D274" s="507" t="s">
        <v>3373</v>
      </c>
      <c r="E274" s="506"/>
      <c r="F274" s="506"/>
      <c r="G274" s="506" t="s">
        <v>3374</v>
      </c>
    </row>
    <row r="275" spans="2:7" x14ac:dyDescent="0.2">
      <c r="B275" s="507" t="s">
        <v>4857</v>
      </c>
      <c r="C275" s="506"/>
      <c r="D275" s="507" t="s">
        <v>4858</v>
      </c>
      <c r="E275" s="506"/>
      <c r="F275" s="506"/>
      <c r="G275" s="506" t="s">
        <v>4859</v>
      </c>
    </row>
    <row r="276" spans="2:7" x14ac:dyDescent="0.2">
      <c r="B276" s="507" t="s">
        <v>4860</v>
      </c>
      <c r="C276" s="506"/>
      <c r="D276" s="507" t="s">
        <v>4861</v>
      </c>
      <c r="E276" s="506"/>
      <c r="F276" s="506"/>
      <c r="G276" s="506" t="s">
        <v>4862</v>
      </c>
    </row>
    <row r="277" spans="2:7" x14ac:dyDescent="0.2">
      <c r="B277" s="507" t="s">
        <v>3318</v>
      </c>
      <c r="C277" s="506"/>
      <c r="D277" s="507" t="s">
        <v>3319</v>
      </c>
      <c r="E277" s="506"/>
      <c r="F277" s="506"/>
      <c r="G277" s="506" t="s">
        <v>3320</v>
      </c>
    </row>
    <row r="278" spans="2:7" x14ac:dyDescent="0.2">
      <c r="B278" s="507" t="s">
        <v>3315</v>
      </c>
      <c r="C278" s="506"/>
      <c r="D278" s="507" t="s">
        <v>3316</v>
      </c>
      <c r="E278" s="506"/>
      <c r="F278" s="506"/>
      <c r="G278" s="506" t="s">
        <v>3317</v>
      </c>
    </row>
    <row r="279" spans="2:7" x14ac:dyDescent="0.2">
      <c r="B279" s="507" t="s">
        <v>3312</v>
      </c>
      <c r="C279" s="506"/>
      <c r="D279" s="507" t="s">
        <v>3313</v>
      </c>
      <c r="E279" s="506"/>
      <c r="F279" s="506"/>
      <c r="G279" s="506" t="s">
        <v>3314</v>
      </c>
    </row>
    <row r="280" spans="2:7" x14ac:dyDescent="0.2">
      <c r="B280" s="507" t="s">
        <v>3321</v>
      </c>
      <c r="C280" s="506"/>
      <c r="D280" s="507" t="s">
        <v>3322</v>
      </c>
      <c r="E280" s="506"/>
      <c r="F280" s="506"/>
      <c r="G280" s="506" t="s">
        <v>3323</v>
      </c>
    </row>
    <row r="281" spans="2:7" x14ac:dyDescent="0.2">
      <c r="B281" s="507" t="s">
        <v>3363</v>
      </c>
      <c r="C281" s="506"/>
      <c r="D281" s="507" t="s">
        <v>3364</v>
      </c>
      <c r="E281" s="506"/>
      <c r="F281" s="506"/>
      <c r="G281" s="506" t="s">
        <v>3365</v>
      </c>
    </row>
    <row r="282" spans="2:7" x14ac:dyDescent="0.2">
      <c r="B282" s="507" t="s">
        <v>3366</v>
      </c>
      <c r="C282" s="506"/>
      <c r="D282" s="507" t="s">
        <v>3367</v>
      </c>
      <c r="E282" s="506"/>
      <c r="F282" s="506"/>
      <c r="G282" s="506" t="s">
        <v>3368</v>
      </c>
    </row>
    <row r="283" spans="2:7" x14ac:dyDescent="0.2">
      <c r="B283" s="507" t="s">
        <v>3369</v>
      </c>
      <c r="C283" s="506"/>
      <c r="D283" s="507" t="s">
        <v>3370</v>
      </c>
      <c r="E283" s="506"/>
      <c r="F283" s="506"/>
      <c r="G283" s="506" t="s">
        <v>3371</v>
      </c>
    </row>
    <row r="284" spans="2:7" x14ac:dyDescent="0.2">
      <c r="B284" s="507" t="s">
        <v>3357</v>
      </c>
      <c r="C284" s="506"/>
      <c r="D284" s="507" t="s">
        <v>3358</v>
      </c>
      <c r="E284" s="506"/>
      <c r="F284" s="506"/>
      <c r="G284" s="506" t="s">
        <v>3359</v>
      </c>
    </row>
    <row r="285" spans="2:7" x14ac:dyDescent="0.2">
      <c r="B285" s="507" t="s">
        <v>3381</v>
      </c>
      <c r="C285" s="506"/>
      <c r="D285" s="507" t="s">
        <v>3382</v>
      </c>
      <c r="E285" s="506"/>
      <c r="F285" s="506"/>
      <c r="G285" s="506" t="s">
        <v>3383</v>
      </c>
    </row>
    <row r="286" spans="2:7" x14ac:dyDescent="0.2">
      <c r="B286" s="507" t="s">
        <v>3396</v>
      </c>
      <c r="C286" s="506"/>
      <c r="D286" s="507" t="s">
        <v>3397</v>
      </c>
      <c r="E286" s="506"/>
      <c r="F286" s="506"/>
      <c r="G286" s="506" t="s">
        <v>3398</v>
      </c>
    </row>
    <row r="287" spans="2:7" x14ac:dyDescent="0.2">
      <c r="B287" s="507" t="s">
        <v>3423</v>
      </c>
      <c r="C287" s="506"/>
      <c r="D287" s="507" t="s">
        <v>3424</v>
      </c>
      <c r="E287" s="506"/>
      <c r="F287" s="506"/>
      <c r="G287" s="506" t="s">
        <v>3425</v>
      </c>
    </row>
    <row r="288" spans="2:7" x14ac:dyDescent="0.2">
      <c r="B288" s="507" t="s">
        <v>3417</v>
      </c>
      <c r="C288" s="506"/>
      <c r="D288" s="507" t="s">
        <v>3418</v>
      </c>
      <c r="E288" s="506"/>
      <c r="F288" s="506"/>
      <c r="G288" s="506" t="s">
        <v>3419</v>
      </c>
    </row>
    <row r="289" spans="2:7" x14ac:dyDescent="0.2">
      <c r="B289" s="507" t="s">
        <v>3405</v>
      </c>
      <c r="C289" s="506"/>
      <c r="D289" s="507" t="s">
        <v>3406</v>
      </c>
      <c r="E289" s="506"/>
      <c r="F289" s="506"/>
      <c r="G289" s="506" t="s">
        <v>3407</v>
      </c>
    </row>
    <row r="290" spans="2:7" x14ac:dyDescent="0.2">
      <c r="B290" s="507" t="s">
        <v>3471</v>
      </c>
      <c r="C290" s="506"/>
      <c r="D290" s="507" t="s">
        <v>3472</v>
      </c>
      <c r="E290" s="506"/>
      <c r="F290" s="506"/>
      <c r="G290" s="506" t="s">
        <v>3473</v>
      </c>
    </row>
    <row r="291" spans="2:7" x14ac:dyDescent="0.2">
      <c r="B291" s="507" t="s">
        <v>3459</v>
      </c>
      <c r="C291" s="506"/>
      <c r="D291" s="507" t="s">
        <v>3460</v>
      </c>
      <c r="E291" s="506"/>
      <c r="F291" s="506"/>
      <c r="G291" s="506" t="s">
        <v>3461</v>
      </c>
    </row>
    <row r="292" spans="2:7" x14ac:dyDescent="0.2">
      <c r="B292" s="507" t="s">
        <v>3378</v>
      </c>
      <c r="C292" s="506"/>
      <c r="D292" s="507" t="s">
        <v>3379</v>
      </c>
      <c r="E292" s="506"/>
      <c r="F292" s="506"/>
      <c r="G292" s="506" t="s">
        <v>3380</v>
      </c>
    </row>
    <row r="293" spans="2:7" x14ac:dyDescent="0.2">
      <c r="B293" s="507" t="s">
        <v>3375</v>
      </c>
      <c r="C293" s="506"/>
      <c r="D293" s="507" t="s">
        <v>3376</v>
      </c>
      <c r="E293" s="506"/>
      <c r="F293" s="506"/>
      <c r="G293" s="506" t="s">
        <v>3377</v>
      </c>
    </row>
    <row r="294" spans="2:7" x14ac:dyDescent="0.2">
      <c r="B294" s="507" t="s">
        <v>3390</v>
      </c>
      <c r="C294" s="506"/>
      <c r="D294" s="507" t="s">
        <v>3391</v>
      </c>
      <c r="E294" s="506"/>
      <c r="F294" s="506"/>
      <c r="G294" s="506" t="s">
        <v>3392</v>
      </c>
    </row>
    <row r="295" spans="2:7" x14ac:dyDescent="0.2">
      <c r="B295" s="507" t="s">
        <v>3387</v>
      </c>
      <c r="C295" s="506"/>
      <c r="D295" s="507" t="s">
        <v>3388</v>
      </c>
      <c r="E295" s="506"/>
      <c r="F295" s="506"/>
      <c r="G295" s="506" t="s">
        <v>3389</v>
      </c>
    </row>
    <row r="296" spans="2:7" x14ac:dyDescent="0.2">
      <c r="B296" s="507" t="s">
        <v>3402</v>
      </c>
      <c r="C296" s="506"/>
      <c r="D296" s="507" t="s">
        <v>3403</v>
      </c>
      <c r="E296" s="506"/>
      <c r="F296" s="506"/>
      <c r="G296" s="506" t="s">
        <v>3404</v>
      </c>
    </row>
    <row r="297" spans="2:7" x14ac:dyDescent="0.2">
      <c r="B297" s="507" t="s">
        <v>3408</v>
      </c>
      <c r="C297" s="506"/>
      <c r="D297" s="507" t="s">
        <v>3409</v>
      </c>
      <c r="E297" s="506"/>
      <c r="F297" s="506"/>
      <c r="G297" s="506" t="s">
        <v>3410</v>
      </c>
    </row>
    <row r="298" spans="2:7" x14ac:dyDescent="0.2">
      <c r="B298" s="507" t="s">
        <v>3399</v>
      </c>
      <c r="C298" s="506"/>
      <c r="D298" s="507" t="s">
        <v>3400</v>
      </c>
      <c r="E298" s="506"/>
      <c r="F298" s="506"/>
      <c r="G298" s="506" t="s">
        <v>3401</v>
      </c>
    </row>
    <row r="299" spans="2:7" x14ac:dyDescent="0.2">
      <c r="B299" s="507" t="s">
        <v>3414</v>
      </c>
      <c r="C299" s="506"/>
      <c r="D299" s="507" t="s">
        <v>3415</v>
      </c>
      <c r="E299" s="506"/>
      <c r="F299" s="506"/>
      <c r="G299" s="506" t="s">
        <v>3416</v>
      </c>
    </row>
    <row r="300" spans="2:7" x14ac:dyDescent="0.2">
      <c r="B300" s="507" t="s">
        <v>3456</v>
      </c>
      <c r="C300" s="506"/>
      <c r="D300" s="507" t="s">
        <v>3457</v>
      </c>
      <c r="E300" s="506"/>
      <c r="F300" s="506"/>
      <c r="G300" s="506" t="s">
        <v>3458</v>
      </c>
    </row>
    <row r="301" spans="2:7" x14ac:dyDescent="0.2">
      <c r="B301" s="507" t="s">
        <v>3462</v>
      </c>
      <c r="C301" s="506"/>
      <c r="D301" s="507" t="s">
        <v>3463</v>
      </c>
      <c r="E301" s="506"/>
      <c r="F301" s="506"/>
      <c r="G301" s="506" t="s">
        <v>3464</v>
      </c>
    </row>
    <row r="302" spans="2:7" x14ac:dyDescent="0.2">
      <c r="B302" s="507" t="s">
        <v>3453</v>
      </c>
      <c r="C302" s="506"/>
      <c r="D302" s="507" t="s">
        <v>3454</v>
      </c>
      <c r="E302" s="506"/>
      <c r="F302" s="506"/>
      <c r="G302" s="506" t="s">
        <v>3455</v>
      </c>
    </row>
    <row r="303" spans="2:7" x14ac:dyDescent="0.2">
      <c r="B303" s="507" t="s">
        <v>3468</v>
      </c>
      <c r="C303" s="506"/>
      <c r="D303" s="507" t="s">
        <v>3469</v>
      </c>
      <c r="E303" s="506"/>
      <c r="F303" s="506"/>
      <c r="G303" s="506" t="s">
        <v>3470</v>
      </c>
    </row>
    <row r="304" spans="2:7" x14ac:dyDescent="0.2">
      <c r="B304" s="507" t="s">
        <v>3447</v>
      </c>
      <c r="C304" s="506"/>
      <c r="D304" s="507" t="s">
        <v>3448</v>
      </c>
      <c r="E304" s="506"/>
      <c r="F304" s="506"/>
      <c r="G304" s="506" t="s">
        <v>3449</v>
      </c>
    </row>
    <row r="305" spans="2:7" x14ac:dyDescent="0.2">
      <c r="B305" s="507" t="s">
        <v>3432</v>
      </c>
      <c r="C305" s="506"/>
      <c r="D305" s="507" t="s">
        <v>3433</v>
      </c>
      <c r="E305" s="506"/>
      <c r="F305" s="506"/>
      <c r="G305" s="506" t="s">
        <v>3434</v>
      </c>
    </row>
    <row r="306" spans="2:7" x14ac:dyDescent="0.2">
      <c r="B306" s="507" t="s">
        <v>3429</v>
      </c>
      <c r="C306" s="506"/>
      <c r="D306" s="507" t="s">
        <v>3430</v>
      </c>
      <c r="E306" s="506"/>
      <c r="F306" s="506"/>
      <c r="G306" s="506" t="s">
        <v>3431</v>
      </c>
    </row>
    <row r="307" spans="2:7" x14ac:dyDescent="0.2">
      <c r="B307" s="507" t="s">
        <v>3435</v>
      </c>
      <c r="C307" s="506"/>
      <c r="D307" s="507" t="s">
        <v>3436</v>
      </c>
      <c r="E307" s="506"/>
      <c r="F307" s="506"/>
      <c r="G307" s="506" t="s">
        <v>3437</v>
      </c>
    </row>
    <row r="308" spans="2:7" x14ac:dyDescent="0.2">
      <c r="B308" s="507" t="s">
        <v>4863</v>
      </c>
      <c r="C308" s="506"/>
      <c r="D308" s="507" t="s">
        <v>4864</v>
      </c>
      <c r="E308" s="506"/>
      <c r="F308" s="506"/>
      <c r="G308" s="506" t="s">
        <v>4865</v>
      </c>
    </row>
    <row r="309" spans="2:7" x14ac:dyDescent="0.2">
      <c r="B309" s="507" t="s">
        <v>3501</v>
      </c>
      <c r="C309" s="506"/>
      <c r="D309" s="507" t="s">
        <v>3502</v>
      </c>
      <c r="E309" s="506"/>
      <c r="F309" s="506"/>
      <c r="G309" s="506" t="s">
        <v>3503</v>
      </c>
    </row>
    <row r="310" spans="2:7" x14ac:dyDescent="0.2">
      <c r="B310" s="507" t="s">
        <v>3507</v>
      </c>
      <c r="C310" s="506"/>
      <c r="D310" s="507" t="s">
        <v>3508</v>
      </c>
      <c r="E310" s="506"/>
      <c r="F310" s="506"/>
      <c r="G310" s="506" t="s">
        <v>3509</v>
      </c>
    </row>
    <row r="311" spans="2:7" x14ac:dyDescent="0.2">
      <c r="B311" s="507" t="s">
        <v>3519</v>
      </c>
      <c r="C311" s="506"/>
      <c r="D311" s="507" t="s">
        <v>3520</v>
      </c>
      <c r="E311" s="506"/>
      <c r="F311" s="506"/>
      <c r="G311" s="506" t="s">
        <v>3521</v>
      </c>
    </row>
    <row r="312" spans="2:7" x14ac:dyDescent="0.2">
      <c r="B312" s="507" t="s">
        <v>3513</v>
      </c>
      <c r="C312" s="506"/>
      <c r="D312" s="507" t="s">
        <v>3514</v>
      </c>
      <c r="E312" s="506"/>
      <c r="F312" s="506"/>
      <c r="G312" s="506" t="s">
        <v>3515</v>
      </c>
    </row>
    <row r="313" spans="2:7" x14ac:dyDescent="0.2">
      <c r="B313" s="507" t="s">
        <v>3426</v>
      </c>
      <c r="C313" s="506"/>
      <c r="D313" s="507" t="s">
        <v>3427</v>
      </c>
      <c r="E313" s="506"/>
      <c r="F313" s="506"/>
      <c r="G313" s="506" t="s">
        <v>3428</v>
      </c>
    </row>
    <row r="314" spans="2:7" x14ac:dyDescent="0.2">
      <c r="B314" s="507" t="s">
        <v>3441</v>
      </c>
      <c r="C314" s="506"/>
      <c r="D314" s="507" t="s">
        <v>3442</v>
      </c>
      <c r="E314" s="506"/>
      <c r="F314" s="506"/>
      <c r="G314" s="506" t="s">
        <v>3443</v>
      </c>
    </row>
    <row r="315" spans="2:7" x14ac:dyDescent="0.2">
      <c r="B315" s="507" t="s">
        <v>3450</v>
      </c>
      <c r="C315" s="506"/>
      <c r="D315" s="507" t="s">
        <v>3451</v>
      </c>
      <c r="E315" s="506"/>
      <c r="F315" s="506"/>
      <c r="G315" s="506" t="s">
        <v>3452</v>
      </c>
    </row>
    <row r="316" spans="2:7" x14ac:dyDescent="0.2">
      <c r="B316" s="507" t="s">
        <v>3477</v>
      </c>
      <c r="C316" s="506"/>
      <c r="D316" s="507" t="s">
        <v>3478</v>
      </c>
      <c r="E316" s="506"/>
      <c r="F316" s="506"/>
      <c r="G316" s="506" t="s">
        <v>3479</v>
      </c>
    </row>
    <row r="317" spans="2:7" x14ac:dyDescent="0.2">
      <c r="B317" s="507" t="s">
        <v>4866</v>
      </c>
      <c r="C317" s="506"/>
      <c r="D317" s="507" t="s">
        <v>4867</v>
      </c>
      <c r="E317" s="506"/>
      <c r="F317" s="506"/>
      <c r="G317" s="506" t="s">
        <v>4868</v>
      </c>
    </row>
    <row r="318" spans="2:7" x14ac:dyDescent="0.2">
      <c r="B318" s="507" t="s">
        <v>4869</v>
      </c>
      <c r="C318" s="506"/>
      <c r="D318" s="507" t="s">
        <v>4870</v>
      </c>
      <c r="E318" s="506"/>
      <c r="F318" s="506"/>
      <c r="G318" s="506" t="s">
        <v>4871</v>
      </c>
    </row>
    <row r="319" spans="2:7" x14ac:dyDescent="0.2">
      <c r="B319" s="507" t="s">
        <v>4872</v>
      </c>
      <c r="C319" s="506"/>
      <c r="D319" s="507" t="s">
        <v>3705</v>
      </c>
      <c r="E319" s="506"/>
      <c r="F319" s="506"/>
      <c r="G319" s="506" t="s">
        <v>4873</v>
      </c>
    </row>
    <row r="320" spans="2:7" x14ac:dyDescent="0.2">
      <c r="B320" s="507" t="s">
        <v>4874</v>
      </c>
      <c r="C320" s="506"/>
      <c r="D320" s="507" t="s">
        <v>4875</v>
      </c>
      <c r="E320" s="506"/>
      <c r="F320" s="506"/>
      <c r="G320" s="506" t="s">
        <v>4876</v>
      </c>
    </row>
    <row r="321" spans="2:7" x14ac:dyDescent="0.2">
      <c r="B321" s="507" t="s">
        <v>4877</v>
      </c>
      <c r="C321" s="506"/>
      <c r="D321" s="507" t="s">
        <v>4878</v>
      </c>
      <c r="E321" s="506"/>
      <c r="F321" s="506"/>
      <c r="G321" s="506" t="s">
        <v>4879</v>
      </c>
    </row>
    <row r="322" spans="2:7" x14ac:dyDescent="0.2">
      <c r="B322" s="507" t="s">
        <v>3534</v>
      </c>
      <c r="C322" s="506"/>
      <c r="D322" s="507" t="s">
        <v>3535</v>
      </c>
      <c r="E322" s="506"/>
      <c r="F322" s="506"/>
      <c r="G322" s="506" t="s">
        <v>3536</v>
      </c>
    </row>
    <row r="323" spans="2:7" x14ac:dyDescent="0.2">
      <c r="B323" s="507" t="s">
        <v>3531</v>
      </c>
      <c r="C323" s="506"/>
      <c r="D323" s="507" t="s">
        <v>3532</v>
      </c>
      <c r="E323" s="506"/>
      <c r="F323" s="506"/>
      <c r="G323" s="506" t="s">
        <v>3533</v>
      </c>
    </row>
    <row r="324" spans="2:7" x14ac:dyDescent="0.2">
      <c r="B324" s="507" t="s">
        <v>3543</v>
      </c>
      <c r="C324" s="506"/>
      <c r="D324" s="507" t="s">
        <v>3544</v>
      </c>
      <c r="E324" s="506"/>
      <c r="F324" s="506"/>
      <c r="G324" s="506" t="s">
        <v>3545</v>
      </c>
    </row>
    <row r="325" spans="2:7" x14ac:dyDescent="0.2">
      <c r="B325" s="507" t="s">
        <v>3492</v>
      </c>
      <c r="C325" s="506"/>
      <c r="D325" s="507" t="s">
        <v>3493</v>
      </c>
      <c r="E325" s="506"/>
      <c r="F325" s="506"/>
      <c r="G325" s="506" t="s">
        <v>3494</v>
      </c>
    </row>
    <row r="326" spans="2:7" x14ac:dyDescent="0.2">
      <c r="B326" s="507" t="s">
        <v>3483</v>
      </c>
      <c r="C326" s="506"/>
      <c r="D326" s="507" t="s">
        <v>3484</v>
      </c>
      <c r="E326" s="506"/>
      <c r="F326" s="506"/>
      <c r="G326" s="506" t="s">
        <v>3485</v>
      </c>
    </row>
    <row r="327" spans="2:7" x14ac:dyDescent="0.2">
      <c r="B327" s="507" t="s">
        <v>3537</v>
      </c>
      <c r="C327" s="506"/>
      <c r="D327" s="507" t="s">
        <v>3538</v>
      </c>
      <c r="E327" s="506"/>
      <c r="F327" s="506"/>
      <c r="G327" s="506" t="s">
        <v>3539</v>
      </c>
    </row>
    <row r="328" spans="2:7" x14ac:dyDescent="0.2">
      <c r="B328" s="507" t="s">
        <v>3540</v>
      </c>
      <c r="C328" s="506"/>
      <c r="D328" s="507" t="s">
        <v>3541</v>
      </c>
      <c r="E328" s="506"/>
      <c r="F328" s="506"/>
      <c r="G328" s="506" t="s">
        <v>3542</v>
      </c>
    </row>
    <row r="329" spans="2:7" x14ac:dyDescent="0.2">
      <c r="B329" s="507" t="s">
        <v>3558</v>
      </c>
      <c r="C329" s="506"/>
      <c r="D329" s="507" t="s">
        <v>3559</v>
      </c>
      <c r="E329" s="506"/>
      <c r="F329" s="506"/>
      <c r="G329" s="506" t="s">
        <v>3560</v>
      </c>
    </row>
    <row r="330" spans="2:7" x14ac:dyDescent="0.2">
      <c r="B330" s="507" t="s">
        <v>3549</v>
      </c>
      <c r="C330" s="506"/>
      <c r="D330" s="507" t="s">
        <v>3550</v>
      </c>
      <c r="E330" s="506"/>
      <c r="F330" s="506"/>
      <c r="G330" s="506" t="s">
        <v>3551</v>
      </c>
    </row>
    <row r="331" spans="2:7" x14ac:dyDescent="0.2">
      <c r="B331" s="507" t="s">
        <v>3480</v>
      </c>
      <c r="C331" s="506"/>
      <c r="D331" s="507" t="s">
        <v>3481</v>
      </c>
      <c r="E331" s="506"/>
      <c r="F331" s="506"/>
      <c r="G331" s="506" t="s">
        <v>3482</v>
      </c>
    </row>
    <row r="332" spans="2:7" x14ac:dyDescent="0.2">
      <c r="B332" s="507" t="s">
        <v>3486</v>
      </c>
      <c r="C332" s="506"/>
      <c r="D332" s="507" t="s">
        <v>3487</v>
      </c>
      <c r="E332" s="506"/>
      <c r="F332" s="506"/>
      <c r="G332" s="506" t="s">
        <v>3488</v>
      </c>
    </row>
    <row r="333" spans="2:7" x14ac:dyDescent="0.2">
      <c r="B333" s="507" t="s">
        <v>3498</v>
      </c>
      <c r="C333" s="506"/>
      <c r="D333" s="507" t="s">
        <v>3499</v>
      </c>
      <c r="E333" s="506"/>
      <c r="F333" s="506"/>
      <c r="G333" s="506" t="s">
        <v>3500</v>
      </c>
    </row>
    <row r="334" spans="2:7" x14ac:dyDescent="0.2">
      <c r="B334" s="507" t="s">
        <v>3504</v>
      </c>
      <c r="C334" s="506"/>
      <c r="D334" s="507" t="s">
        <v>3505</v>
      </c>
      <c r="E334" s="506"/>
      <c r="F334" s="506"/>
      <c r="G334" s="506" t="s">
        <v>3506</v>
      </c>
    </row>
    <row r="335" spans="2:7" x14ac:dyDescent="0.2">
      <c r="B335" s="507" t="s">
        <v>4880</v>
      </c>
      <c r="C335" s="506"/>
      <c r="D335" s="507" t="s">
        <v>4881</v>
      </c>
      <c r="E335" s="506"/>
      <c r="F335" s="506"/>
      <c r="G335" s="506" t="s">
        <v>4882</v>
      </c>
    </row>
    <row r="336" spans="2:7" x14ac:dyDescent="0.2">
      <c r="B336" s="507" t="s">
        <v>4883</v>
      </c>
      <c r="C336" s="506"/>
      <c r="D336" s="507" t="s">
        <v>4884</v>
      </c>
      <c r="E336" s="506"/>
      <c r="F336" s="506"/>
      <c r="G336" s="506" t="s">
        <v>4885</v>
      </c>
    </row>
    <row r="337" spans="2:7" x14ac:dyDescent="0.2">
      <c r="B337" s="507" t="s">
        <v>3525</v>
      </c>
      <c r="C337" s="506"/>
      <c r="D337" s="507" t="s">
        <v>3526</v>
      </c>
      <c r="E337" s="506"/>
      <c r="F337" s="506"/>
      <c r="G337" s="506" t="s">
        <v>3527</v>
      </c>
    </row>
    <row r="338" spans="2:7" x14ac:dyDescent="0.2">
      <c r="B338" s="507" t="s">
        <v>3522</v>
      </c>
      <c r="C338" s="506"/>
      <c r="D338" s="507" t="s">
        <v>3523</v>
      </c>
      <c r="E338" s="506"/>
      <c r="F338" s="506"/>
      <c r="G338" s="506" t="s">
        <v>3524</v>
      </c>
    </row>
    <row r="339" spans="2:7" x14ac:dyDescent="0.2">
      <c r="B339" s="507" t="s">
        <v>4886</v>
      </c>
      <c r="C339" s="506"/>
      <c r="D339" s="507" t="s">
        <v>4887</v>
      </c>
      <c r="E339" s="506"/>
      <c r="F339" s="506"/>
      <c r="G339" s="506" t="s">
        <v>4888</v>
      </c>
    </row>
    <row r="340" spans="2:7" x14ac:dyDescent="0.2">
      <c r="B340" s="507" t="s">
        <v>3561</v>
      </c>
      <c r="C340" s="506"/>
      <c r="D340" s="507" t="s">
        <v>3562</v>
      </c>
      <c r="E340" s="506"/>
      <c r="F340" s="506"/>
      <c r="G340" s="506" t="s">
        <v>3563</v>
      </c>
    </row>
    <row r="341" spans="2:7" x14ac:dyDescent="0.2">
      <c r="B341" s="507" t="s">
        <v>3546</v>
      </c>
      <c r="C341" s="506"/>
      <c r="D341" s="507" t="s">
        <v>3547</v>
      </c>
      <c r="E341" s="506"/>
      <c r="F341" s="506"/>
      <c r="G341" s="506" t="s">
        <v>3548</v>
      </c>
    </row>
    <row r="342" spans="2:7" x14ac:dyDescent="0.2">
      <c r="B342" s="507" t="s">
        <v>3564</v>
      </c>
      <c r="C342" s="506"/>
      <c r="D342" s="507" t="s">
        <v>3565</v>
      </c>
      <c r="E342" s="506"/>
      <c r="F342" s="506"/>
      <c r="G342" s="506" t="s">
        <v>3566</v>
      </c>
    </row>
    <row r="343" spans="2:7" x14ac:dyDescent="0.2">
      <c r="B343" s="507" t="s">
        <v>4889</v>
      </c>
      <c r="C343" s="506"/>
      <c r="D343" s="507" t="s">
        <v>4890</v>
      </c>
      <c r="E343" s="506"/>
      <c r="F343" s="506"/>
      <c r="G343" s="506" t="s">
        <v>4891</v>
      </c>
    </row>
    <row r="344" spans="2:7" x14ac:dyDescent="0.2">
      <c r="B344" s="507" t="s">
        <v>4892</v>
      </c>
      <c r="C344" s="506"/>
      <c r="D344" s="507" t="s">
        <v>4893</v>
      </c>
      <c r="E344" s="506"/>
      <c r="F344" s="506"/>
      <c r="G344" s="506" t="s">
        <v>4894</v>
      </c>
    </row>
    <row r="345" spans="2:7" x14ac:dyDescent="0.2">
      <c r="B345" s="507" t="s">
        <v>4895</v>
      </c>
      <c r="C345" s="506"/>
      <c r="D345" s="507" t="s">
        <v>4896</v>
      </c>
      <c r="E345" s="506"/>
      <c r="F345" s="506"/>
      <c r="G345" s="506" t="s">
        <v>4897</v>
      </c>
    </row>
    <row r="346" spans="2:7" x14ac:dyDescent="0.2">
      <c r="B346" s="507" t="s">
        <v>4898</v>
      </c>
      <c r="C346" s="506"/>
      <c r="D346" s="507" t="s">
        <v>4899</v>
      </c>
      <c r="E346" s="506"/>
      <c r="F346" s="506"/>
      <c r="G346" s="506" t="s">
        <v>4900</v>
      </c>
    </row>
    <row r="347" spans="2:7" x14ac:dyDescent="0.2">
      <c r="B347" s="507" t="s">
        <v>3552</v>
      </c>
      <c r="C347" s="506"/>
      <c r="D347" s="507" t="s">
        <v>3553</v>
      </c>
      <c r="E347" s="506"/>
      <c r="F347" s="506"/>
      <c r="G347" s="506" t="s">
        <v>3554</v>
      </c>
    </row>
    <row r="348" spans="2:7" x14ac:dyDescent="0.2">
      <c r="B348" s="507" t="s">
        <v>3573</v>
      </c>
      <c r="C348" s="506"/>
      <c r="D348" s="507" t="s">
        <v>3574</v>
      </c>
      <c r="E348" s="506"/>
      <c r="F348" s="506"/>
      <c r="G348" s="506" t="s">
        <v>3575</v>
      </c>
    </row>
    <row r="349" spans="2:7" x14ac:dyDescent="0.2">
      <c r="B349" s="507" t="s">
        <v>3567</v>
      </c>
      <c r="C349" s="506"/>
      <c r="D349" s="507" t="s">
        <v>3568</v>
      </c>
      <c r="E349" s="506"/>
      <c r="F349" s="506"/>
      <c r="G349" s="506" t="s">
        <v>3569</v>
      </c>
    </row>
    <row r="350" spans="2:7" x14ac:dyDescent="0.2">
      <c r="B350" s="507" t="s">
        <v>4901</v>
      </c>
      <c r="C350" s="506"/>
      <c r="D350" s="507" t="s">
        <v>4902</v>
      </c>
      <c r="E350" s="506"/>
      <c r="F350" s="506"/>
      <c r="G350" s="506" t="s">
        <v>4903</v>
      </c>
    </row>
    <row r="351" spans="2:7" x14ac:dyDescent="0.2">
      <c r="B351" s="507" t="s">
        <v>3570</v>
      </c>
      <c r="C351" s="506"/>
      <c r="D351" s="507" t="s">
        <v>3571</v>
      </c>
      <c r="E351" s="506"/>
      <c r="F351" s="506"/>
      <c r="G351" s="506" t="s">
        <v>3572</v>
      </c>
    </row>
    <row r="352" spans="2:7" x14ac:dyDescent="0.2">
      <c r="B352" s="507" t="s">
        <v>3576</v>
      </c>
      <c r="C352" s="506"/>
      <c r="D352" s="507" t="s">
        <v>2924</v>
      </c>
      <c r="E352" s="506"/>
      <c r="F352" s="506"/>
      <c r="G352" s="506" t="s">
        <v>3577</v>
      </c>
    </row>
    <row r="353" spans="2:7" x14ac:dyDescent="0.2">
      <c r="B353" s="507" t="s">
        <v>4904</v>
      </c>
      <c r="C353" s="506"/>
      <c r="D353" s="507" t="s">
        <v>4905</v>
      </c>
      <c r="E353" s="506"/>
      <c r="F353" s="506"/>
      <c r="G353" s="506" t="s">
        <v>4906</v>
      </c>
    </row>
    <row r="354" spans="2:7" x14ac:dyDescent="0.2">
      <c r="B354" s="507" t="s">
        <v>3228</v>
      </c>
      <c r="C354" s="506"/>
      <c r="D354" s="507" t="s">
        <v>3229</v>
      </c>
      <c r="E354" s="506"/>
      <c r="F354" s="506"/>
      <c r="G354" s="506" t="s">
        <v>3230</v>
      </c>
    </row>
    <row r="355" spans="2:7" x14ac:dyDescent="0.2">
      <c r="B355" s="507" t="s">
        <v>3650</v>
      </c>
      <c r="C355" s="506"/>
      <c r="D355" s="507" t="s">
        <v>3651</v>
      </c>
      <c r="E355" s="506"/>
      <c r="F355" s="506"/>
      <c r="G355" s="506" t="s">
        <v>3652</v>
      </c>
    </row>
    <row r="356" spans="2:7" x14ac:dyDescent="0.2">
      <c r="B356" s="507" t="s">
        <v>3644</v>
      </c>
      <c r="C356" s="506"/>
      <c r="D356" s="507" t="s">
        <v>3645</v>
      </c>
      <c r="E356" s="506"/>
      <c r="F356" s="506"/>
      <c r="G356" s="506" t="s">
        <v>3646</v>
      </c>
    </row>
    <row r="357" spans="2:7" x14ac:dyDescent="0.2">
      <c r="B357" s="507" t="s">
        <v>3671</v>
      </c>
      <c r="C357" s="506"/>
      <c r="D357" s="507" t="s">
        <v>3672</v>
      </c>
      <c r="E357" s="506"/>
      <c r="F357" s="506"/>
      <c r="G357" s="506" t="s">
        <v>3673</v>
      </c>
    </row>
    <row r="358" spans="2:7" x14ac:dyDescent="0.2">
      <c r="B358" s="507" t="s">
        <v>3659</v>
      </c>
      <c r="C358" s="506"/>
      <c r="D358" s="507" t="s">
        <v>3660</v>
      </c>
      <c r="E358" s="506"/>
      <c r="F358" s="506"/>
      <c r="G358" s="506" t="s">
        <v>3661</v>
      </c>
    </row>
    <row r="359" spans="2:7" x14ac:dyDescent="0.2">
      <c r="B359" s="507" t="s">
        <v>3665</v>
      </c>
      <c r="C359" s="506"/>
      <c r="D359" s="507" t="s">
        <v>3666</v>
      </c>
      <c r="E359" s="506"/>
      <c r="F359" s="506"/>
      <c r="G359" s="506" t="s">
        <v>3667</v>
      </c>
    </row>
    <row r="360" spans="2:7" x14ac:dyDescent="0.2">
      <c r="B360" s="507" t="s">
        <v>3246</v>
      </c>
      <c r="C360" s="506"/>
      <c r="D360" s="507" t="s">
        <v>3247</v>
      </c>
      <c r="E360" s="506"/>
      <c r="F360" s="506"/>
      <c r="G360" s="506" t="s">
        <v>3248</v>
      </c>
    </row>
    <row r="361" spans="2:7" x14ac:dyDescent="0.2">
      <c r="B361" s="507" t="s">
        <v>3614</v>
      </c>
      <c r="C361" s="506"/>
      <c r="D361" s="507" t="s">
        <v>3615</v>
      </c>
      <c r="E361" s="506"/>
      <c r="F361" s="506"/>
      <c r="G361" s="506" t="s">
        <v>3616</v>
      </c>
    </row>
    <row r="362" spans="2:7" x14ac:dyDescent="0.2">
      <c r="B362" s="507" t="s">
        <v>3620</v>
      </c>
      <c r="C362" s="506"/>
      <c r="D362" s="507" t="s">
        <v>3621</v>
      </c>
      <c r="E362" s="506"/>
      <c r="F362" s="506"/>
      <c r="G362" s="506" t="s">
        <v>3622</v>
      </c>
    </row>
    <row r="363" spans="2:7" x14ac:dyDescent="0.2">
      <c r="B363" s="507" t="s">
        <v>3635</v>
      </c>
      <c r="C363" s="506"/>
      <c r="D363" s="507" t="s">
        <v>3636</v>
      </c>
      <c r="E363" s="506"/>
      <c r="F363" s="506"/>
      <c r="G363" s="506" t="s">
        <v>3637</v>
      </c>
    </row>
    <row r="364" spans="2:7" x14ac:dyDescent="0.2">
      <c r="B364" s="507" t="s">
        <v>3626</v>
      </c>
      <c r="C364" s="506"/>
      <c r="D364" s="507" t="s">
        <v>3627</v>
      </c>
      <c r="E364" s="506"/>
      <c r="F364" s="506"/>
      <c r="G364" s="506" t="s">
        <v>3628</v>
      </c>
    </row>
    <row r="365" spans="2:7" x14ac:dyDescent="0.2">
      <c r="B365" s="507" t="s">
        <v>3629</v>
      </c>
      <c r="C365" s="506"/>
      <c r="D365" s="507" t="s">
        <v>3630</v>
      </c>
      <c r="E365" s="506"/>
      <c r="F365" s="506"/>
      <c r="G365" s="506" t="s">
        <v>3631</v>
      </c>
    </row>
    <row r="366" spans="2:7" x14ac:dyDescent="0.2">
      <c r="B366" s="507" t="s">
        <v>3623</v>
      </c>
      <c r="C366" s="506"/>
      <c r="D366" s="507" t="s">
        <v>3624</v>
      </c>
      <c r="E366" s="506"/>
      <c r="F366" s="506"/>
      <c r="G366" s="506" t="s">
        <v>3625</v>
      </c>
    </row>
    <row r="367" spans="2:7" x14ac:dyDescent="0.2">
      <c r="B367" s="507" t="s">
        <v>3638</v>
      </c>
      <c r="C367" s="506"/>
      <c r="D367" s="507" t="s">
        <v>3639</v>
      </c>
      <c r="E367" s="506"/>
      <c r="F367" s="506"/>
      <c r="G367" s="506" t="s">
        <v>3640</v>
      </c>
    </row>
    <row r="368" spans="2:7" x14ac:dyDescent="0.2">
      <c r="B368" s="507" t="s">
        <v>3632</v>
      </c>
      <c r="C368" s="506"/>
      <c r="D368" s="507" t="s">
        <v>3633</v>
      </c>
      <c r="E368" s="506"/>
      <c r="F368" s="506"/>
      <c r="G368" s="506" t="s">
        <v>3634</v>
      </c>
    </row>
    <row r="369" spans="2:7" x14ac:dyDescent="0.2">
      <c r="B369" s="507" t="s">
        <v>3333</v>
      </c>
      <c r="C369" s="506"/>
      <c r="D369" s="507" t="s">
        <v>3334</v>
      </c>
      <c r="E369" s="506"/>
      <c r="F369" s="506"/>
      <c r="G369" s="506" t="s">
        <v>3335</v>
      </c>
    </row>
    <row r="370" spans="2:7" x14ac:dyDescent="0.2">
      <c r="B370" s="507" t="s">
        <v>3351</v>
      </c>
      <c r="C370" s="506"/>
      <c r="D370" s="507" t="s">
        <v>3352</v>
      </c>
      <c r="E370" s="506"/>
      <c r="F370" s="506"/>
      <c r="G370" s="506" t="s">
        <v>3353</v>
      </c>
    </row>
    <row r="371" spans="2:7" x14ac:dyDescent="0.2">
      <c r="B371" s="507" t="s">
        <v>3240</v>
      </c>
      <c r="C371" s="506"/>
      <c r="D371" s="507" t="s">
        <v>3241</v>
      </c>
      <c r="E371" s="506"/>
      <c r="F371" s="506"/>
      <c r="G371" s="506" t="s">
        <v>3242</v>
      </c>
    </row>
    <row r="372" spans="2:7" x14ac:dyDescent="0.2">
      <c r="B372" s="507" t="s">
        <v>3267</v>
      </c>
      <c r="C372" s="506"/>
      <c r="D372" s="507" t="s">
        <v>3268</v>
      </c>
      <c r="E372" s="506"/>
      <c r="F372" s="506"/>
      <c r="G372" s="506" t="s">
        <v>3269</v>
      </c>
    </row>
    <row r="373" spans="2:7" x14ac:dyDescent="0.2">
      <c r="B373" s="507" t="s">
        <v>3270</v>
      </c>
      <c r="C373" s="506"/>
      <c r="D373" s="507" t="s">
        <v>3271</v>
      </c>
      <c r="E373" s="506"/>
      <c r="F373" s="506"/>
      <c r="G373" s="506" t="s">
        <v>3272</v>
      </c>
    </row>
    <row r="374" spans="2:7" x14ac:dyDescent="0.2">
      <c r="B374" s="507" t="s">
        <v>3261</v>
      </c>
      <c r="C374" s="506"/>
      <c r="D374" s="507" t="s">
        <v>3262</v>
      </c>
      <c r="E374" s="506"/>
      <c r="F374" s="506"/>
      <c r="G374" s="506" t="s">
        <v>3263</v>
      </c>
    </row>
    <row r="375" spans="2:7" x14ac:dyDescent="0.2">
      <c r="B375" s="507" t="s">
        <v>3279</v>
      </c>
      <c r="C375" s="506"/>
      <c r="D375" s="507" t="s">
        <v>3280</v>
      </c>
      <c r="E375" s="506"/>
      <c r="F375" s="506"/>
      <c r="G375" s="506" t="s">
        <v>3281</v>
      </c>
    </row>
    <row r="376" spans="2:7" x14ac:dyDescent="0.2">
      <c r="B376" s="507" t="s">
        <v>3273</v>
      </c>
      <c r="C376" s="506"/>
      <c r="D376" s="507" t="s">
        <v>3274</v>
      </c>
      <c r="E376" s="506"/>
      <c r="F376" s="506"/>
      <c r="G376" s="506" t="s">
        <v>3275</v>
      </c>
    </row>
    <row r="377" spans="2:7" x14ac:dyDescent="0.2">
      <c r="B377" s="507" t="s">
        <v>3303</v>
      </c>
      <c r="C377" s="506"/>
      <c r="D377" s="507" t="s">
        <v>3304</v>
      </c>
      <c r="E377" s="506"/>
      <c r="F377" s="506"/>
      <c r="G377" s="506" t="s">
        <v>3305</v>
      </c>
    </row>
    <row r="378" spans="2:7" x14ac:dyDescent="0.2">
      <c r="B378" s="507" t="s">
        <v>3291</v>
      </c>
      <c r="C378" s="506"/>
      <c r="D378" s="507" t="s">
        <v>3292</v>
      </c>
      <c r="E378" s="506"/>
      <c r="F378" s="506"/>
      <c r="G378" s="506" t="s">
        <v>3293</v>
      </c>
    </row>
    <row r="379" spans="2:7" x14ac:dyDescent="0.2">
      <c r="B379" s="507" t="s">
        <v>3584</v>
      </c>
      <c r="C379" s="506"/>
      <c r="D379" s="507" t="s">
        <v>3585</v>
      </c>
      <c r="E379" s="506"/>
      <c r="F379" s="506"/>
      <c r="G379" s="506" t="s">
        <v>3586</v>
      </c>
    </row>
    <row r="380" spans="2:7" x14ac:dyDescent="0.2">
      <c r="B380" s="507" t="s">
        <v>3578</v>
      </c>
      <c r="C380" s="506"/>
      <c r="D380" s="507" t="s">
        <v>3579</v>
      </c>
      <c r="E380" s="506"/>
      <c r="F380" s="506"/>
      <c r="G380" s="506" t="s">
        <v>3580</v>
      </c>
    </row>
    <row r="381" spans="2:7" x14ac:dyDescent="0.2">
      <c r="B381" s="507" t="s">
        <v>3581</v>
      </c>
      <c r="C381" s="506"/>
      <c r="D381" s="507" t="s">
        <v>3582</v>
      </c>
      <c r="E381" s="506"/>
      <c r="F381" s="506"/>
      <c r="G381" s="506" t="s">
        <v>3583</v>
      </c>
    </row>
    <row r="382" spans="2:7" x14ac:dyDescent="0.2">
      <c r="B382" s="507" t="s">
        <v>3587</v>
      </c>
      <c r="C382" s="506"/>
      <c r="D382" s="507" t="s">
        <v>3588</v>
      </c>
      <c r="E382" s="506"/>
      <c r="F382" s="506"/>
      <c r="G382" s="506" t="s">
        <v>3589</v>
      </c>
    </row>
    <row r="383" spans="2:7" x14ac:dyDescent="0.2">
      <c r="B383" s="507" t="s">
        <v>3605</v>
      </c>
      <c r="C383" s="506"/>
      <c r="D383" s="507" t="s">
        <v>3606</v>
      </c>
      <c r="E383" s="506"/>
      <c r="F383" s="506"/>
      <c r="G383" s="506" t="s">
        <v>3607</v>
      </c>
    </row>
    <row r="384" spans="2:7" x14ac:dyDescent="0.2">
      <c r="B384" s="507" t="s">
        <v>3593</v>
      </c>
      <c r="C384" s="506"/>
      <c r="D384" s="507" t="s">
        <v>3594</v>
      </c>
      <c r="E384" s="506"/>
      <c r="F384" s="506"/>
      <c r="G384" s="506" t="s">
        <v>3595</v>
      </c>
    </row>
    <row r="385" spans="2:7" x14ac:dyDescent="0.2">
      <c r="B385" s="507" t="s">
        <v>3330</v>
      </c>
      <c r="C385" s="506"/>
      <c r="D385" s="507" t="s">
        <v>3331</v>
      </c>
      <c r="E385" s="506"/>
      <c r="F385" s="506"/>
      <c r="G385" s="506" t="s">
        <v>3332</v>
      </c>
    </row>
    <row r="386" spans="2:7" x14ac:dyDescent="0.2">
      <c r="B386" s="507" t="s">
        <v>3324</v>
      </c>
      <c r="C386" s="506"/>
      <c r="D386" s="507" t="s">
        <v>3325</v>
      </c>
      <c r="E386" s="506"/>
      <c r="F386" s="506"/>
      <c r="G386" s="506" t="s">
        <v>3326</v>
      </c>
    </row>
    <row r="387" spans="2:7" x14ac:dyDescent="0.2">
      <c r="B387" s="507" t="s">
        <v>3354</v>
      </c>
      <c r="C387" s="506"/>
      <c r="D387" s="507" t="s">
        <v>3355</v>
      </c>
      <c r="E387" s="506"/>
      <c r="F387" s="506"/>
      <c r="G387" s="506" t="s">
        <v>3356</v>
      </c>
    </row>
    <row r="388" spans="2:7" x14ac:dyDescent="0.2">
      <c r="B388" s="507" t="s">
        <v>3339</v>
      </c>
      <c r="C388" s="506"/>
      <c r="D388" s="507" t="s">
        <v>3340</v>
      </c>
      <c r="E388" s="506"/>
      <c r="F388" s="506"/>
      <c r="G388" s="506" t="s">
        <v>3341</v>
      </c>
    </row>
    <row r="389" spans="2:7" x14ac:dyDescent="0.2">
      <c r="B389" s="507" t="s">
        <v>3641</v>
      </c>
      <c r="C389" s="506"/>
      <c r="D389" s="507" t="s">
        <v>3642</v>
      </c>
      <c r="E389" s="506"/>
      <c r="F389" s="506"/>
      <c r="G389" s="506" t="s">
        <v>3643</v>
      </c>
    </row>
    <row r="390" spans="2:7" x14ac:dyDescent="0.2">
      <c r="B390" s="507" t="s">
        <v>3393</v>
      </c>
      <c r="C390" s="506"/>
      <c r="D390" s="507" t="s">
        <v>3394</v>
      </c>
      <c r="E390" s="506"/>
      <c r="F390" s="506"/>
      <c r="G390" s="506" t="s">
        <v>3395</v>
      </c>
    </row>
    <row r="391" spans="2:7" x14ac:dyDescent="0.2">
      <c r="B391" s="507" t="s">
        <v>3438</v>
      </c>
      <c r="C391" s="506"/>
      <c r="D391" s="507" t="s">
        <v>3439</v>
      </c>
      <c r="E391" s="506"/>
      <c r="F391" s="506"/>
      <c r="G391" s="506" t="s">
        <v>3440</v>
      </c>
    </row>
    <row r="392" spans="2:7" x14ac:dyDescent="0.2">
      <c r="B392" s="507" t="s">
        <v>3444</v>
      </c>
      <c r="C392" s="506"/>
      <c r="D392" s="507" t="s">
        <v>3445</v>
      </c>
      <c r="E392" s="506"/>
      <c r="F392" s="506"/>
      <c r="G392" s="506" t="s">
        <v>3446</v>
      </c>
    </row>
    <row r="393" spans="2:7" x14ac:dyDescent="0.2">
      <c r="B393" s="507" t="s">
        <v>3695</v>
      </c>
      <c r="C393" s="506"/>
      <c r="D393" s="507" t="s">
        <v>3696</v>
      </c>
      <c r="E393" s="506"/>
      <c r="F393" s="506"/>
      <c r="G393" s="506" t="s">
        <v>3697</v>
      </c>
    </row>
    <row r="394" spans="2:7" x14ac:dyDescent="0.2">
      <c r="B394" s="507" t="s">
        <v>3683</v>
      </c>
      <c r="C394" s="506"/>
      <c r="D394" s="507" t="s">
        <v>3684</v>
      </c>
      <c r="E394" s="506"/>
      <c r="F394" s="506"/>
      <c r="G394" s="506" t="s">
        <v>3685</v>
      </c>
    </row>
    <row r="395" spans="2:7" x14ac:dyDescent="0.2">
      <c r="B395" s="507" t="s">
        <v>3698</v>
      </c>
      <c r="C395" s="506"/>
      <c r="D395" s="507" t="s">
        <v>3699</v>
      </c>
      <c r="E395" s="506"/>
      <c r="F395" s="506"/>
      <c r="G395" s="506" t="s">
        <v>3700</v>
      </c>
    </row>
    <row r="396" spans="2:7" x14ac:dyDescent="0.2">
      <c r="B396" s="507" t="s">
        <v>3677</v>
      </c>
      <c r="C396" s="506"/>
      <c r="D396" s="507" t="s">
        <v>3678</v>
      </c>
      <c r="E396" s="506"/>
      <c r="F396" s="506"/>
      <c r="G396" s="506" t="s">
        <v>3679</v>
      </c>
    </row>
    <row r="397" spans="2:7" x14ac:dyDescent="0.2">
      <c r="B397" s="507" t="s">
        <v>3692</v>
      </c>
      <c r="C397" s="506"/>
      <c r="D397" s="507" t="s">
        <v>3693</v>
      </c>
      <c r="E397" s="506"/>
      <c r="F397" s="506"/>
      <c r="G397" s="506" t="s">
        <v>3694</v>
      </c>
    </row>
    <row r="398" spans="2:7" x14ac:dyDescent="0.2">
      <c r="B398" s="507" t="s">
        <v>3596</v>
      </c>
      <c r="C398" s="506"/>
      <c r="D398" s="507" t="s">
        <v>3597</v>
      </c>
      <c r="E398" s="506"/>
      <c r="F398" s="506"/>
      <c r="G398" s="506" t="s">
        <v>3598</v>
      </c>
    </row>
    <row r="399" spans="2:7" x14ac:dyDescent="0.2">
      <c r="B399" s="507" t="s">
        <v>3590</v>
      </c>
      <c r="C399" s="506"/>
      <c r="D399" s="507" t="s">
        <v>3591</v>
      </c>
      <c r="E399" s="506"/>
      <c r="F399" s="506"/>
      <c r="G399" s="506" t="s">
        <v>3592</v>
      </c>
    </row>
    <row r="400" spans="2:7" x14ac:dyDescent="0.2">
      <c r="B400" s="507" t="s">
        <v>3608</v>
      </c>
      <c r="C400" s="506"/>
      <c r="D400" s="507" t="s">
        <v>3609</v>
      </c>
      <c r="E400" s="506"/>
      <c r="F400" s="506"/>
      <c r="G400" s="506" t="s">
        <v>3610</v>
      </c>
    </row>
    <row r="401" spans="2:7" x14ac:dyDescent="0.2">
      <c r="B401" s="507" t="s">
        <v>3599</v>
      </c>
      <c r="C401" s="506"/>
      <c r="D401" s="507" t="s">
        <v>3600</v>
      </c>
      <c r="E401" s="506"/>
      <c r="F401" s="506"/>
      <c r="G401" s="506" t="s">
        <v>3601</v>
      </c>
    </row>
    <row r="402" spans="2:7" x14ac:dyDescent="0.2">
      <c r="B402" s="507" t="s">
        <v>3602</v>
      </c>
      <c r="C402" s="506"/>
      <c r="D402" s="507" t="s">
        <v>3603</v>
      </c>
      <c r="E402" s="506"/>
      <c r="F402" s="506"/>
      <c r="G402" s="506" t="s">
        <v>3604</v>
      </c>
    </row>
    <row r="403" spans="2:7" x14ac:dyDescent="0.2">
      <c r="B403" s="507" t="s">
        <v>3617</v>
      </c>
      <c r="C403" s="506"/>
      <c r="D403" s="507" t="s">
        <v>3618</v>
      </c>
      <c r="E403" s="506"/>
      <c r="F403" s="506"/>
      <c r="G403" s="506" t="s">
        <v>3619</v>
      </c>
    </row>
    <row r="404" spans="2:7" x14ac:dyDescent="0.2">
      <c r="B404" s="507" t="s">
        <v>3611</v>
      </c>
      <c r="C404" s="506"/>
      <c r="D404" s="507" t="s">
        <v>3612</v>
      </c>
      <c r="E404" s="506"/>
      <c r="F404" s="506"/>
      <c r="G404" s="506" t="s">
        <v>3613</v>
      </c>
    </row>
    <row r="405" spans="2:7" x14ac:dyDescent="0.2">
      <c r="B405" s="507" t="s">
        <v>3680</v>
      </c>
      <c r="C405" s="506"/>
      <c r="D405" s="507" t="s">
        <v>3681</v>
      </c>
      <c r="E405" s="506"/>
      <c r="F405" s="506"/>
      <c r="G405" s="506" t="s">
        <v>3682</v>
      </c>
    </row>
    <row r="406" spans="2:7" x14ac:dyDescent="0.2">
      <c r="B406" s="507" t="s">
        <v>3689</v>
      </c>
      <c r="C406" s="506"/>
      <c r="D406" s="507" t="s">
        <v>3690</v>
      </c>
      <c r="E406" s="506"/>
      <c r="F406" s="506"/>
      <c r="G406" s="506" t="s">
        <v>3691</v>
      </c>
    </row>
    <row r="407" spans="2:7" x14ac:dyDescent="0.2">
      <c r="B407" s="507" t="s">
        <v>3411</v>
      </c>
      <c r="C407" s="506"/>
      <c r="D407" s="507" t="s">
        <v>3412</v>
      </c>
      <c r="E407" s="506"/>
      <c r="F407" s="506"/>
      <c r="G407" s="506" t="s">
        <v>3413</v>
      </c>
    </row>
    <row r="408" spans="2:7" x14ac:dyDescent="0.2">
      <c r="B408" s="507" t="s">
        <v>3420</v>
      </c>
      <c r="C408" s="506"/>
      <c r="D408" s="507" t="s">
        <v>3421</v>
      </c>
      <c r="E408" s="506"/>
      <c r="F408" s="506"/>
      <c r="G408" s="506" t="s">
        <v>3422</v>
      </c>
    </row>
    <row r="409" spans="2:7" x14ac:dyDescent="0.2">
      <c r="B409" s="507" t="s">
        <v>3465</v>
      </c>
      <c r="C409" s="506"/>
      <c r="D409" s="507" t="s">
        <v>3466</v>
      </c>
      <c r="E409" s="506"/>
      <c r="F409" s="506"/>
      <c r="G409" s="506" t="s">
        <v>3467</v>
      </c>
    </row>
    <row r="410" spans="2:7" x14ac:dyDescent="0.2">
      <c r="B410" s="507" t="s">
        <v>3474</v>
      </c>
      <c r="C410" s="506"/>
      <c r="D410" s="507" t="s">
        <v>3475</v>
      </c>
      <c r="E410" s="506"/>
      <c r="F410" s="506"/>
      <c r="G410" s="506" t="s">
        <v>3476</v>
      </c>
    </row>
    <row r="411" spans="2:7" x14ac:dyDescent="0.2">
      <c r="B411" s="507" t="s">
        <v>3516</v>
      </c>
      <c r="C411" s="506"/>
      <c r="D411" s="507" t="s">
        <v>3517</v>
      </c>
      <c r="E411" s="506"/>
      <c r="F411" s="506"/>
      <c r="G411" s="506" t="s">
        <v>3518</v>
      </c>
    </row>
    <row r="412" spans="2:7" x14ac:dyDescent="0.2">
      <c r="B412" s="507" t="s">
        <v>3510</v>
      </c>
      <c r="C412" s="506"/>
      <c r="D412" s="507" t="s">
        <v>3511</v>
      </c>
      <c r="E412" s="506"/>
      <c r="F412" s="506"/>
      <c r="G412" s="506" t="s">
        <v>3512</v>
      </c>
    </row>
    <row r="413" spans="2:7" x14ac:dyDescent="0.2">
      <c r="B413" s="507" t="s">
        <v>3555</v>
      </c>
      <c r="C413" s="506"/>
      <c r="D413" s="507" t="s">
        <v>3556</v>
      </c>
      <c r="E413" s="506"/>
      <c r="F413" s="506"/>
      <c r="G413" s="506" t="s">
        <v>3557</v>
      </c>
    </row>
    <row r="414" spans="2:7" x14ac:dyDescent="0.2">
      <c r="B414" s="507" t="s">
        <v>3495</v>
      </c>
      <c r="C414" s="506"/>
      <c r="D414" s="507" t="s">
        <v>3496</v>
      </c>
      <c r="E414" s="506"/>
      <c r="F414" s="506"/>
      <c r="G414" s="506" t="s">
        <v>3497</v>
      </c>
    </row>
    <row r="415" spans="2:7" x14ac:dyDescent="0.2">
      <c r="B415" s="507" t="s">
        <v>3489</v>
      </c>
      <c r="C415" s="506"/>
      <c r="D415" s="507" t="s">
        <v>3490</v>
      </c>
      <c r="E415" s="506"/>
      <c r="F415" s="506"/>
      <c r="G415" s="506" t="s">
        <v>3491</v>
      </c>
    </row>
    <row r="416" spans="2:7" x14ac:dyDescent="0.2">
      <c r="B416" s="507" t="s">
        <v>3528</v>
      </c>
      <c r="C416" s="506"/>
      <c r="D416" s="507" t="s">
        <v>3529</v>
      </c>
      <c r="E416" s="506"/>
      <c r="F416" s="506"/>
      <c r="G416" s="506" t="s">
        <v>3530</v>
      </c>
    </row>
    <row r="417" spans="2:7" x14ac:dyDescent="0.2">
      <c r="B417" s="507" t="s">
        <v>3686</v>
      </c>
      <c r="C417" s="506"/>
      <c r="D417" s="507" t="s">
        <v>3687</v>
      </c>
      <c r="E417" s="506"/>
      <c r="F417" s="506"/>
      <c r="G417" s="506" t="s">
        <v>3688</v>
      </c>
    </row>
    <row r="418" spans="2:7" x14ac:dyDescent="0.2">
      <c r="B418" s="507" t="s">
        <v>3647</v>
      </c>
      <c r="C418" s="506"/>
      <c r="D418" s="507" t="s">
        <v>3648</v>
      </c>
      <c r="E418" s="506"/>
      <c r="F418" s="506"/>
      <c r="G418" s="506" t="s">
        <v>3649</v>
      </c>
    </row>
    <row r="419" spans="2:7" x14ac:dyDescent="0.2">
      <c r="B419" s="507" t="s">
        <v>3653</v>
      </c>
      <c r="C419" s="506"/>
      <c r="D419" s="507" t="s">
        <v>3654</v>
      </c>
      <c r="E419" s="506"/>
      <c r="F419" s="506"/>
      <c r="G419" s="506" t="s">
        <v>3655</v>
      </c>
    </row>
    <row r="420" spans="2:7" x14ac:dyDescent="0.2">
      <c r="B420" s="507" t="s">
        <v>3662</v>
      </c>
      <c r="C420" s="506"/>
      <c r="D420" s="507" t="s">
        <v>3663</v>
      </c>
      <c r="E420" s="506"/>
      <c r="F420" s="506"/>
      <c r="G420" s="506" t="s">
        <v>3664</v>
      </c>
    </row>
    <row r="421" spans="2:7" x14ac:dyDescent="0.2">
      <c r="B421" s="507" t="s">
        <v>3656</v>
      </c>
      <c r="C421" s="506"/>
      <c r="D421" s="507" t="s">
        <v>3657</v>
      </c>
      <c r="E421" s="506"/>
      <c r="F421" s="506"/>
      <c r="G421" s="506" t="s">
        <v>3658</v>
      </c>
    </row>
    <row r="422" spans="2:7" x14ac:dyDescent="0.2">
      <c r="B422" s="507" t="s">
        <v>3674</v>
      </c>
      <c r="C422" s="506"/>
      <c r="D422" s="507" t="s">
        <v>3675</v>
      </c>
      <c r="E422" s="506"/>
      <c r="F422" s="506"/>
      <c r="G422" s="506" t="s">
        <v>3676</v>
      </c>
    </row>
    <row r="423" spans="2:7" x14ac:dyDescent="0.2">
      <c r="B423" s="507" t="s">
        <v>3668</v>
      </c>
      <c r="C423" s="506"/>
      <c r="D423" s="507" t="s">
        <v>3669</v>
      </c>
      <c r="E423" s="506"/>
      <c r="F423" s="506"/>
      <c r="G423" s="506" t="s">
        <v>3670</v>
      </c>
    </row>
    <row r="424" spans="2:7" x14ac:dyDescent="0.2">
      <c r="B424" s="507" t="s">
        <v>3701</v>
      </c>
      <c r="C424" s="506"/>
      <c r="D424" s="507" t="s">
        <v>3702</v>
      </c>
      <c r="E424" s="506"/>
      <c r="F424" s="506"/>
      <c r="G424" s="506" t="s">
        <v>3703</v>
      </c>
    </row>
    <row r="425" spans="2:7" x14ac:dyDescent="0.2">
      <c r="B425" s="507" t="s">
        <v>3704</v>
      </c>
      <c r="C425" s="506"/>
      <c r="D425" s="507" t="s">
        <v>3705</v>
      </c>
      <c r="E425" s="506"/>
      <c r="F425" s="506"/>
      <c r="G425" s="506" t="s">
        <v>3706</v>
      </c>
    </row>
  </sheetData>
  <dataValidations count="1">
    <dataValidation type="custom" allowBlank="1" showInputMessage="1" showErrorMessage="1" errorTitle="X-Author for Excel" error="Id and Lookup fields are not editable." promptTitle="X-Author for Excel" sqref="G6:G38 G44:G79 G84:G126 G132:G228 G235:G425">
      <formula1>""</formula1>
    </dataValidation>
  </dataValidations>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Листы</vt:lpstr>
      </vt:variant>
      <vt:variant>
        <vt:i4>7</vt:i4>
      </vt:variant>
      <vt:variant>
        <vt:lpstr>Именованные диапазоны</vt:lpstr>
      </vt:variant>
      <vt:variant>
        <vt:i4>409</vt:i4>
      </vt:variant>
    </vt:vector>
  </HeadingPairs>
  <TitlesOfParts>
    <vt:vector size="416" baseType="lpstr">
      <vt:lpstr>Overview - Section A</vt:lpstr>
      <vt:lpstr>Impact Indicators - Section B</vt:lpstr>
      <vt:lpstr>Outcome Indicators - Section C</vt:lpstr>
      <vt:lpstr>Coverage Indicators - Section D</vt:lpstr>
      <vt:lpstr> Disaggregation - Section E</vt:lpstr>
      <vt:lpstr>WPTM - Section F</vt:lpstr>
      <vt:lpstr>Print View</vt:lpstr>
      <vt:lpstr>_00007c01_2979_435a_943c_b31d5f171b5b</vt:lpstr>
      <vt:lpstr>_014af77a_8bcb_4d0c_beeb_a3d72f1332b5</vt:lpstr>
      <vt:lpstr>_01cccfef_5573_4d36_b9d3_e32bd9199c70</vt:lpstr>
      <vt:lpstr>_0215c642_4079_4a66_b33f_02948e5b161c</vt:lpstr>
      <vt:lpstr>_022236a9_dcb1_42b2_a51e_7a01b131f28c</vt:lpstr>
      <vt:lpstr>_0278b5de_0da4_4498_a134_99a2744a9fab</vt:lpstr>
      <vt:lpstr>_033fcd6d_adce_4700_8852_ca583a6bef6b</vt:lpstr>
      <vt:lpstr>_04a05b73_32c0_4d2d_a31f_5fbde1b204a3</vt:lpstr>
      <vt:lpstr>_05de697d_8f2c_4184_9d2e_6faa62695a32</vt:lpstr>
      <vt:lpstr>_06a30c86_360f_426e_8e45_34c8bc342561</vt:lpstr>
      <vt:lpstr>_06f0afa9_1fe3_42c4_a70c_ee03512b1215</vt:lpstr>
      <vt:lpstr>_0883281e_e21d_43ef_9187_230346f845f9</vt:lpstr>
      <vt:lpstr>_08b56218_0472_4421_bf59_414c15e0b282</vt:lpstr>
      <vt:lpstr>_0aee399a_9776_4eaa_972f_b8dcf296ae2a</vt:lpstr>
      <vt:lpstr>_0be7695c_11a6_45b5_b154_af6d36015894</vt:lpstr>
      <vt:lpstr>_0beac2ba_bbbb_431d_8bce_14dbf66bdf78</vt:lpstr>
      <vt:lpstr>_0c4ccd3c_f7d7_4e9d_9482_1c0c40aa9b88</vt:lpstr>
      <vt:lpstr>_0cdb72c3_6724_4a77_bc28_1011a00b051b</vt:lpstr>
      <vt:lpstr>_0dc96169_1e4e_4b6f_8f38_6c1e88134dc4</vt:lpstr>
      <vt:lpstr>_0e9225f3_0b7c_44f6_bfe5_7c4d6a1c0d0d</vt:lpstr>
      <vt:lpstr>_0ee40542_4b9a_4ee9_a0ec_3cc5a3df3d05</vt:lpstr>
      <vt:lpstr>_0f39d314_7997_497e_b89c_3c8231e774ea</vt:lpstr>
      <vt:lpstr>_10653d8b_f9c7_483c_8121_cb87b830a0e0</vt:lpstr>
      <vt:lpstr>_1177e4f5_9ae4_4957_87c6_850b17644f73</vt:lpstr>
      <vt:lpstr>_133a33a4_ef56_4597_81f3_93ace16e6e1a</vt:lpstr>
      <vt:lpstr>_1345e61d_a8fe_4213_85d7_1db0d6d6f5c1</vt:lpstr>
      <vt:lpstr>_1394d6ab_8539_4e64_bb74_c2678e11372d</vt:lpstr>
      <vt:lpstr>_13f5bbc3_a06d_4a3e_b75e_ac6929e1cb91</vt:lpstr>
      <vt:lpstr>_14a567c8_d8f6_4162_9aa0_c1538b8740a0</vt:lpstr>
      <vt:lpstr>_15d23191_61cc_42d1_9dac_fbdc3cccac55</vt:lpstr>
      <vt:lpstr>_164e6d09_185f_4eb7_8d48_b40f818dce2a</vt:lpstr>
      <vt:lpstr>_17f5512d_ec99_4a26_87b1_844196d76728</vt:lpstr>
      <vt:lpstr>_1955075b_5332_4022_9e1d_d8310266160b</vt:lpstr>
      <vt:lpstr>_1a0321ba_6a61_4acf_920e_a10b17ac407f</vt:lpstr>
      <vt:lpstr>_1a080622_0d74_49cf_97f9_4810bf8030df</vt:lpstr>
      <vt:lpstr>_1aa1a76c_dd86_4169_9713_d4769c038cf4</vt:lpstr>
      <vt:lpstr>_1adee5ff_c5c9_43db_9c1e_bb4129b790bf</vt:lpstr>
      <vt:lpstr>_1afa72c9_dc27_4c9f_b1ac_7f8bc7410cff</vt:lpstr>
      <vt:lpstr>_1b4c5945_e7d1_4cc8_86a5_aff055d1728d</vt:lpstr>
      <vt:lpstr>_1b8aaee3_08fa_47b6_9b44_c592025d5948</vt:lpstr>
      <vt:lpstr>_1bcbb583_e5a9_4a6b_8584_0d82f680244f</vt:lpstr>
      <vt:lpstr>_1c760e84_7860_4647_97d8_05a0ab084c30</vt:lpstr>
      <vt:lpstr>_1cfaffa5_a1e7_40ad_a8cc_cbc751be15bf</vt:lpstr>
      <vt:lpstr>_1d6a3bac_4285_4496_be35_4b6e94c6c525</vt:lpstr>
      <vt:lpstr>_2107d815_de12_4678_b7bf_30f8521ae049</vt:lpstr>
      <vt:lpstr>_21546636_20c6_4878_ba5b_6cb3d96028d3</vt:lpstr>
      <vt:lpstr>_2155cd87_2f72_4971_9bf3_5e903b4bd350</vt:lpstr>
      <vt:lpstr>_21e79bef_aeed_4e3b_a2f8_653b27dca3bb</vt:lpstr>
      <vt:lpstr>_227c1eef_248d_4636_b70f_e17385d0de94</vt:lpstr>
      <vt:lpstr>_232a9c61_ddf7_4d21_ab4f_e708d061242d</vt:lpstr>
      <vt:lpstr>_23551461_25f2_42b8_b7e4_89bd33884a81</vt:lpstr>
      <vt:lpstr>_23c679e9_b192_40b1_95ad_e2f1dac7a992</vt:lpstr>
      <vt:lpstr>_23debc6e_f89a_4d49_93e8_506d71c4cbb7</vt:lpstr>
      <vt:lpstr>_2422a46e_b076_4ed3_ac39_13cd913daf0b</vt:lpstr>
      <vt:lpstr>_242d575a_eb16_4795_affc_a818f9b0adad</vt:lpstr>
      <vt:lpstr>_24ce621f_5feb_4421_aa7b_30c973952869</vt:lpstr>
      <vt:lpstr>_25903c5a_79da_48aa_a73a_0efa3fa709b3</vt:lpstr>
      <vt:lpstr>_25c4f9c3_a465_4509_8e2f_b4c3afc12d62</vt:lpstr>
      <vt:lpstr>_26874af8_f15f_4555_b6ba_d39eb5bc132c</vt:lpstr>
      <vt:lpstr>_27ac2a1e_d077_4df3_924a_c13fa7c47b76</vt:lpstr>
      <vt:lpstr>_2805718c_688c_47d8_bd53_f8c2cc8c9de7</vt:lpstr>
      <vt:lpstr>_290fa550_f4dc_4a92_900a_0f2ef1afcf55</vt:lpstr>
      <vt:lpstr>_295f3441_adc3_4dc5_8a9e_67266d697395</vt:lpstr>
      <vt:lpstr>_29998246_c49d_4a02_a3ff_a8ff4f07132b</vt:lpstr>
      <vt:lpstr>_29de1210_4fea_46a8_ac63_eb3a3734b209</vt:lpstr>
      <vt:lpstr>_2ab1dfcf_a207_4488_9778_05865ff67402</vt:lpstr>
      <vt:lpstr>_2c6b8785_2f7e_4ce5_948e_2066c6838182</vt:lpstr>
      <vt:lpstr>_2d8e48b5_25c6_4b04_8f1a_564a145ea078</vt:lpstr>
      <vt:lpstr>_2ef5dfde_8ec5_4b0f_b79e_1e3da16c9079</vt:lpstr>
      <vt:lpstr>_2f779270_bafb_4509_b7c1_f9f5a5f6b50c</vt:lpstr>
      <vt:lpstr>_304a4b38_aadb_465f_bec4_ede79462324a</vt:lpstr>
      <vt:lpstr>_30572134_8290_4750_a680_dd1dbf9fbe17</vt:lpstr>
      <vt:lpstr>_309cb4e6_0866_4b59_9ad8_dce9deb459a4</vt:lpstr>
      <vt:lpstr>_30b03846_ab03_4151_aecb_ffcd8f9380d3</vt:lpstr>
      <vt:lpstr>_30bf1a46_c9f4_4bc4_a488_fcb146f7c5d6</vt:lpstr>
      <vt:lpstr>_31abdfc0_7b3f_4421_9bb3_3010b64c33c6</vt:lpstr>
      <vt:lpstr>_31e1e97a_f8b3_42a3_9dba_54263b984934</vt:lpstr>
      <vt:lpstr>_32cc9015_aa43_492e_931d_d4dc3bcbbefd</vt:lpstr>
      <vt:lpstr>_33898a8c_e55b_4fb6_a523_fc8d172930cd</vt:lpstr>
      <vt:lpstr>_339d96ff_1502_408b_8b62_a0d2a6d2aa31</vt:lpstr>
      <vt:lpstr>_33f94c69_7ad0_42e4_ae97_cd43ab2f6fb1</vt:lpstr>
      <vt:lpstr>_3599e6a2_76d5_4a3e_b94f_263ea328a754</vt:lpstr>
      <vt:lpstr>_359b0f72_ed0e_44ca_a640_07ddf6593469</vt:lpstr>
      <vt:lpstr>_35d1b49a_9719_423f_baf2_fde871e1bd58</vt:lpstr>
      <vt:lpstr>_36760ff8_71ac_4804_83a7_bece45c85ebb</vt:lpstr>
      <vt:lpstr>_3679d719_018c_46c1_a6c9_f5cb6af28e82</vt:lpstr>
      <vt:lpstr>_36c48884_8351_429d_866b_c7cb8ec9bdfb</vt:lpstr>
      <vt:lpstr>_3753db18_a6c5_4659_9a7b_6f3e612294c8</vt:lpstr>
      <vt:lpstr>_38090fcc_c83f_4075_9748_b307f993e767</vt:lpstr>
      <vt:lpstr>_388e9f7b_b253_414f_b074_2b51db867bec</vt:lpstr>
      <vt:lpstr>_391e58af_5dd7_4278_b7e2_c903d9c79968</vt:lpstr>
      <vt:lpstr>_3a54c0cb_5d61_44ab_9f5f_59c0b83c7017</vt:lpstr>
      <vt:lpstr>_3a87c5f7_0769_4a3a_a3e3_82a4b0341068</vt:lpstr>
      <vt:lpstr>_3b314f8f_fda0_45c7_a732_7b31f3e8bf5b</vt:lpstr>
      <vt:lpstr>_3bcdfaf5_b271_49d0_bd36_4a3396322792</vt:lpstr>
      <vt:lpstr>_3c2344d6_25d2_47b1_b174_e16f09cd5031</vt:lpstr>
      <vt:lpstr>_3c45532e_4503_44c3_aed1_88e3c7145bca</vt:lpstr>
      <vt:lpstr>_3c670222_be49_48d4_a6da_55d70e83d153</vt:lpstr>
      <vt:lpstr>_3d3c76b6_9fcf_4cb5_b2a3_ba632337362e</vt:lpstr>
      <vt:lpstr>_3e588f48_5b47_4e13_ab21_55c135645d97</vt:lpstr>
      <vt:lpstr>_3f14779a_3657_4ee9_b857_6b95d77074db</vt:lpstr>
      <vt:lpstr>_3f450a54_eabe_42be_b6a5_18c086a5d786</vt:lpstr>
      <vt:lpstr>_3f9fd489_98c3_4a7e_b83d_9d71d6a38749</vt:lpstr>
      <vt:lpstr>_3fd30741_73e2_456a_bde5_e2500a98fec9</vt:lpstr>
      <vt:lpstr>_41035b85_dee5_4987_975b_e8a43c433c05</vt:lpstr>
      <vt:lpstr>_4266c6da_54ca_4a1a_a567_1b51c0445aba</vt:lpstr>
      <vt:lpstr>_4328025e_31a9_4656_9da6_43a7b71a143c</vt:lpstr>
      <vt:lpstr>_4669ab5f_f3bf_478b_89d3_7d3605c19de3</vt:lpstr>
      <vt:lpstr>_46b006c0_8d5a_43fb_803c_8de795b9bb31</vt:lpstr>
      <vt:lpstr>_46e3f83a_7da1_42fd_9414_bee531c9d419</vt:lpstr>
      <vt:lpstr>_476c9d7a_b681_43ce_bd81_cb5c5f864db7</vt:lpstr>
      <vt:lpstr>_47deab8b_5576_4154_a23c_955e1b8ae87d</vt:lpstr>
      <vt:lpstr>_48c10acb_0239_43bd_b1e5_78cda5a58d6a</vt:lpstr>
      <vt:lpstr>_4994889e_24bf_4e57_b5fe_4d250c0b598a</vt:lpstr>
      <vt:lpstr>_49c180e4_6756_4b15_9899_7d02a2376717</vt:lpstr>
      <vt:lpstr>_4af41944_42f7_4e99_8627_878d677a4e30</vt:lpstr>
      <vt:lpstr>_4b36df75_ea3b_4116_b8ac_4a66abe762ad</vt:lpstr>
      <vt:lpstr>_4b7bb144_c4f2_43ec_aa53_4cd0ce38b239</vt:lpstr>
      <vt:lpstr>_4d0cf32e_0e05_456f_b4d1_14bd4c608721</vt:lpstr>
      <vt:lpstr>_4db5cf38_f801_4806_bf2c_599132967e52</vt:lpstr>
      <vt:lpstr>_4e0083d7_1d55_466c_9f41_d6713c9418d1</vt:lpstr>
      <vt:lpstr>_4e28d14a_809b_451a_94f7_5adb1a78a192</vt:lpstr>
      <vt:lpstr>_4e3ce3cc_8312_431b_a087_d993964fb260</vt:lpstr>
      <vt:lpstr>_4e82750a_5fea_44c6_80cf_72f682152f92</vt:lpstr>
      <vt:lpstr>_4ede0df7_bdae_485c_a6aa_cd381b32466f</vt:lpstr>
      <vt:lpstr>_4f36af19_06bf_4c59_990d_586822b3d259</vt:lpstr>
      <vt:lpstr>_51b611bd_a560_42d0_9976_577e62d2b71d</vt:lpstr>
      <vt:lpstr>_52d6fc62_59f3_4757_a084_a8aeafb48d9b</vt:lpstr>
      <vt:lpstr>_53066892_24de_428a_ae98_ea86638a4c62</vt:lpstr>
      <vt:lpstr>_53737226_720f_44cb_8b6f_c2a7829a2378</vt:lpstr>
      <vt:lpstr>_5486feae_3dbd_4704_9f21_63bc76d59ea7</vt:lpstr>
      <vt:lpstr>_54eeb97e_db74_4058_898e_3c70d10a60fb</vt:lpstr>
      <vt:lpstr>_56054dfa_b687_4a06_b8be_e876776b18ab</vt:lpstr>
      <vt:lpstr>_564b0f85_8e08_4b67_8536_37f9c9c896e7</vt:lpstr>
      <vt:lpstr>_57279062_e326_494d_97d1_9dfc8942bd33</vt:lpstr>
      <vt:lpstr>_572e42ad_37ba_41a9_bff2_b341932489fa</vt:lpstr>
      <vt:lpstr>_59a28839_db65_45dc_8a19_59cbc682c3a6</vt:lpstr>
      <vt:lpstr>_5b7646f1_deb1_444c_8f7b_face02ce60fb</vt:lpstr>
      <vt:lpstr>_5bdd240d_fc66_4b36_8d87_3013bbac9fbc</vt:lpstr>
      <vt:lpstr>_5d657817_9a27_4b37_bcd4_b55f78d6ac1b</vt:lpstr>
      <vt:lpstr>_5da2fc81_49b6_4671_89eb_7b28c003e9be</vt:lpstr>
      <vt:lpstr>_5e59b3d2_3706_4a8c_932c_fdb0f6aa3c16</vt:lpstr>
      <vt:lpstr>_6017e447_f4b2_4605_8be3_67be82447dcf</vt:lpstr>
      <vt:lpstr>_60cca16c_2bbf_4012_b9ed_84b4cc4c6513</vt:lpstr>
      <vt:lpstr>_616adcc7_34de_4b6d_b9e7_5b8149c795b2</vt:lpstr>
      <vt:lpstr>_62fc5abc_c22f_4886_8298_ae4140ce6a16</vt:lpstr>
      <vt:lpstr>_63de57f1_547d_4bd8_8c72_4f7979df3206</vt:lpstr>
      <vt:lpstr>_651c1cff_29dc_4f61_8994_ff4aa592187f</vt:lpstr>
      <vt:lpstr>_654bca83_10b5_4fb3_962f_80e82dfc63ce</vt:lpstr>
      <vt:lpstr>_6610fb82_a604_47fc_8eb9_548299e9c8fb</vt:lpstr>
      <vt:lpstr>_66c05feb_5ba4_4d15_8d33_a4f0ff5f795a</vt:lpstr>
      <vt:lpstr>_66d474de_58df_4c88_bfd9_511496d516be</vt:lpstr>
      <vt:lpstr>_6817dc8a_703d_4192_a2a8_a72a907275fb</vt:lpstr>
      <vt:lpstr>_6834aec6_db58_4138_a983_eb16ae5d5835</vt:lpstr>
      <vt:lpstr>_68bb383a_3ad0_4aa4_a4ff_b1656cee145b</vt:lpstr>
      <vt:lpstr>_6a3dda26_b269_4afa_8b05_c602a881a167</vt:lpstr>
      <vt:lpstr>_6ac60fe2_d872_4a35_a5e2_7132294649ec</vt:lpstr>
      <vt:lpstr>_6b293db8_2064_47cb_abbc_3f4c6d0caeda</vt:lpstr>
      <vt:lpstr>_6c432057_801a_4b50_8cf7_6f6149d7c40a</vt:lpstr>
      <vt:lpstr>_6e6943dc_a39b_4021_932f_cfd2e12ee608</vt:lpstr>
      <vt:lpstr>_6ef1d655_3a91_47b3_8d8b_295435055776</vt:lpstr>
      <vt:lpstr>_6f41a97e_60db_4ff9_9cb8_8489c1984cb4</vt:lpstr>
      <vt:lpstr>_6f7ec15b_c268_485e_b0b1_4f72a84c4bc6</vt:lpstr>
      <vt:lpstr>_708bc3f4_3b2b_4cbe_89e1_1871c272480d</vt:lpstr>
      <vt:lpstr>_71b6afba_85be_4c4b_9b19_636242058b4f</vt:lpstr>
      <vt:lpstr>_71f71c2d_dcf4_4a63_80db_1e83ba043a1d</vt:lpstr>
      <vt:lpstr>_7229c5f0_1cfd_41e2_b5fe_a739cdd4cb93</vt:lpstr>
      <vt:lpstr>_73b8f8b2_6e79_470e_91d5_fe608e8a3a44</vt:lpstr>
      <vt:lpstr>_73ed6a72_5bb2_4e78_b64b_57d38f0409a1</vt:lpstr>
      <vt:lpstr>_75127888_d602_45ff_b831_0b6cb5ca1689</vt:lpstr>
      <vt:lpstr>_75417d5f_8186_4610_b9ba_588590a586ac</vt:lpstr>
      <vt:lpstr>_75e01dac_a196_4485_8c4e_3c8181e382da</vt:lpstr>
      <vt:lpstr>_7638a94a_e06b_4d66_97b8_ac609d3da203</vt:lpstr>
      <vt:lpstr>_7643b6aa_7bef_476f_ad52_f8748c078a19</vt:lpstr>
      <vt:lpstr>_76ec722d_231e_43e2_a272_cb3feef456da</vt:lpstr>
      <vt:lpstr>_77290f0f_e3b8_410c_9e2a_f33b99973795</vt:lpstr>
      <vt:lpstr>_779b0207_1267_4760_b2e2_850e0608884a</vt:lpstr>
      <vt:lpstr>_7920b793_d507_4f7a_99e2_756c9f466e52</vt:lpstr>
      <vt:lpstr>_795b5b72_7a48_4bf6_8738_b2f153e5474a</vt:lpstr>
      <vt:lpstr>_7966289a_2370_43a9_84dd_40ef53afb02e</vt:lpstr>
      <vt:lpstr>_7abccd6d_b26a_464a_a34f_823b62ef9461</vt:lpstr>
      <vt:lpstr>_7b9593e5_e6f7_4cc0_a365_ac1f2318e3f6</vt:lpstr>
      <vt:lpstr>_7cdc6ffc_7316_43a3_8c10_94815252d4bc</vt:lpstr>
      <vt:lpstr>_7dd1a1e8_b3e5_4977_b435_92933762fedb</vt:lpstr>
      <vt:lpstr>_7ea43aa2_3fad_4650_821c_ea2dc5b2b6d6</vt:lpstr>
      <vt:lpstr>_7fc44159_eb0c_4ec6_937c_83795558bd60</vt:lpstr>
      <vt:lpstr>_816ae47f_8ff2_403e_9d4c_2ffd510e7900</vt:lpstr>
      <vt:lpstr>_822ff279_9d1f_42b1_93c4_132f468dffca</vt:lpstr>
      <vt:lpstr>_8273a11c_a030_45ba_bf8f_2b577e1aa93b</vt:lpstr>
      <vt:lpstr>_8275e2f9_07b9_4fec_af79_daf5bf5849e5</vt:lpstr>
      <vt:lpstr>_82b810a8_4ed0_4323_bc38_7e1a937be1f8</vt:lpstr>
      <vt:lpstr>_82c6fe25_167b_4681_a81d_dd3a270eb612</vt:lpstr>
      <vt:lpstr>_83a8b122_8cd9_4c5d_9e26_19949421dbb8</vt:lpstr>
      <vt:lpstr>_842ebf54_5f95_4c1e_a498_e2f9786043b8</vt:lpstr>
      <vt:lpstr>_844af095_2d13_4e2f_ae22_27b26df79779</vt:lpstr>
      <vt:lpstr>_84592985_545c_4142_977f_19911c1d7be1</vt:lpstr>
      <vt:lpstr>_85dddee6_5e50_414d_af9f_ec761d50a3f0</vt:lpstr>
      <vt:lpstr>_862ffe01_c829_453b_8951_9acfdd7e0f24</vt:lpstr>
      <vt:lpstr>_864425d0_252a_4246_909e_cc0826e707f2</vt:lpstr>
      <vt:lpstr>_864a610c_7ddb_4dd2_ada2_66e0cf299993</vt:lpstr>
      <vt:lpstr>_87baeec3_d609_48e9_97d3_9acbc31c6bc4</vt:lpstr>
      <vt:lpstr>_88ed285f_de91_449e_84a4_7a52aed0ebf3</vt:lpstr>
      <vt:lpstr>_8945f316_fd9d_4e19_b3cd_c0c8202a52db</vt:lpstr>
      <vt:lpstr>_898e31a7_87d5_4417_b5a3_9c08b08d0c03</vt:lpstr>
      <vt:lpstr>_8a9ff9a8_7b42_4a34_a7bb_8f85ce3a36e0</vt:lpstr>
      <vt:lpstr>_8b8bd34d_1680_4bfe_8d4d_5d4a3a13532b</vt:lpstr>
      <vt:lpstr>_8c3e2d71_f42b_4fed_ab9e_8cc83025c9c7</vt:lpstr>
      <vt:lpstr>_8c83dafc_06c9_46d5_82dd_2edc4cdd71ef</vt:lpstr>
      <vt:lpstr>_8d086166_aaa3_4eec_872e_985dceb20c48</vt:lpstr>
      <vt:lpstr>_8d18a379_8755_4412_801e_3a24e67a6467</vt:lpstr>
      <vt:lpstr>_8d9f9399_d674_44d3_98fa_9bdc7c2dff17</vt:lpstr>
      <vt:lpstr>_8f38a2c2_0833_4757_9f3f_fd2bfbb481ac</vt:lpstr>
      <vt:lpstr>_8f4065ff_50b1_4767_83af_862a3935b277</vt:lpstr>
      <vt:lpstr>_8fa4d884_a5b1_4041_8cad_fbf4720a13d4</vt:lpstr>
      <vt:lpstr>_9163a4e6_3076_442b_bf37_db0a0a62793a</vt:lpstr>
      <vt:lpstr>_930b7851_3ac3_4bcf_9e4b_22a06ac50203</vt:lpstr>
      <vt:lpstr>_95a49378_9a3f_4412_a549_0577663ad28e</vt:lpstr>
      <vt:lpstr>_979ccfd5_b55a_4492_8e26_a6633c09ca4c</vt:lpstr>
      <vt:lpstr>_97db3924_742c_4f61_af12_dab7752ccc44</vt:lpstr>
      <vt:lpstr>_98dd2794_3fe3_445a_8e9e_0ebaa7f08eb6</vt:lpstr>
      <vt:lpstr>_99c3b064_facc_46ff_8835_927313074f4d</vt:lpstr>
      <vt:lpstr>_9a975b68_4a25_421c_bf56_ce3e9602ca12</vt:lpstr>
      <vt:lpstr>_9c8612d6_cb9f_4fcd_b707_4fdfc8d07b47</vt:lpstr>
      <vt:lpstr>_9c99db0f_f85b_4867_9f4b_773a2049f2ad</vt:lpstr>
      <vt:lpstr>_9cc45f22_4486_45fa_ba65_bfb65df72ba8</vt:lpstr>
      <vt:lpstr>_9d5a644f_9e3c_487b_9af4_779a60541f4e</vt:lpstr>
      <vt:lpstr>_9f9fdd59_86c9_4295_b308_3619d68d6aaf</vt:lpstr>
      <vt:lpstr>_9ff47b3a_d28b_411b_a98b_bf4244606f53</vt:lpstr>
      <vt:lpstr>_a03a6191_0fac_4b3d_8708_48fbb91918a6</vt:lpstr>
      <vt:lpstr>_a06ae70f_aaf6_4179_9a0c_964df3537fbf</vt:lpstr>
      <vt:lpstr>_a06d7903_f4dc_429c_b13c_c30db338eb1e</vt:lpstr>
      <vt:lpstr>_a395564a_2e4f_42b7_9d4d_76ed548224d3</vt:lpstr>
      <vt:lpstr>_a3bb9706_a655_4815_ac17_285a5395dd17</vt:lpstr>
      <vt:lpstr>_a453bbe4_4a2a_4ee3_9728_f518965085eb</vt:lpstr>
      <vt:lpstr>_a676465c_2e79_4840_afcd_6eb0129d896a</vt:lpstr>
      <vt:lpstr>_a6b20fb9_370d_458d_9f1c_8b11b3cb6b04</vt:lpstr>
      <vt:lpstr>_a80237bb_7952_4c04_9a7a_1cdad38cbd16</vt:lpstr>
      <vt:lpstr>_a832b80c_0523_4735_817a_20d55c98a2a0</vt:lpstr>
      <vt:lpstr>_a86b22e2_303c_4ca2_a5b4_68500481e301</vt:lpstr>
      <vt:lpstr>_a89648be_f01a_48dc_be25_9a6736d2a902</vt:lpstr>
      <vt:lpstr>_a8f46077_3c03_49ff_b812_2b8ac08cae66</vt:lpstr>
      <vt:lpstr>_aa851c4c_b217_403a_b1a9_9bf3e33b8022</vt:lpstr>
      <vt:lpstr>_abbd2de4_555f_487e_a305_ee28249928f4</vt:lpstr>
      <vt:lpstr>_abcb1332_3cc3_40cb_9eb6_e49185148047</vt:lpstr>
      <vt:lpstr>_ac5ba2d1_98f0_4aa2_a6c2_322cafcae1b8</vt:lpstr>
      <vt:lpstr>_aca578a2_431f_4e65_aec3_fe793d0f6c0f</vt:lpstr>
      <vt:lpstr>_aca742d7_5b19_4aa5_8a32_739546d173c7</vt:lpstr>
      <vt:lpstr>_aca7f1bf_77d4_41d2_b85a_8fc4694aaa5d</vt:lpstr>
      <vt:lpstr>_ad718d62_e2fd_4c3a_a018_8c8f5eec5644</vt:lpstr>
      <vt:lpstr>_aef23396_73a2_4449_b64b_574e315ee717</vt:lpstr>
      <vt:lpstr>_af4893e4_fb2a_43c4_a459_75a79635184d</vt:lpstr>
      <vt:lpstr>_b01f6605_c50f_49e5_8841_306b902e21b5</vt:lpstr>
      <vt:lpstr>_b0483c5a_df94_4f99_8593_1b5f790a1a8b</vt:lpstr>
      <vt:lpstr>_b11cf680_a844_40de_8411_c7f96b2201c9</vt:lpstr>
      <vt:lpstr>_b184a48f_c367_42e0_abea_de10491cdb89</vt:lpstr>
      <vt:lpstr>_b25b57c0_b3c6_4bd0_84af_ecd0c047480e</vt:lpstr>
      <vt:lpstr>_b29140ce_2067_4616_98b2_f6e9312dff45</vt:lpstr>
      <vt:lpstr>_b2dcf42e_b53d_4d97_b0ac_dd70231fb7f7</vt:lpstr>
      <vt:lpstr>_b4a871df_6a0f_4103_a22f_8f40cae6fea8</vt:lpstr>
      <vt:lpstr>_b4d46ca2_f06b_4572_9f1c_bea02c988104</vt:lpstr>
      <vt:lpstr>_b5821112_3c0f_46ea_8691_81e5396982ed</vt:lpstr>
      <vt:lpstr>_b5d7ccdc_a32e_472a_bfb8_713bf102e390</vt:lpstr>
      <vt:lpstr>_b5e8f7c0_1f6c_4f34_9e09_d35ca3f3eb39</vt:lpstr>
      <vt:lpstr>_b630336b_3644_4bf6_8d7c_9c418ad44fc5</vt:lpstr>
      <vt:lpstr>_b68b7d29_cf0f_4ac6_ad8c_f148e1c62ae1</vt:lpstr>
      <vt:lpstr>_b6919358_cf97_4469_b8d0_568a7fbf797c</vt:lpstr>
      <vt:lpstr>_b7c884df_0596_4c3a_9650_e479a325ad12</vt:lpstr>
      <vt:lpstr>_b88374ec_47cc_43db_8a49_31b8f7dfbe2a</vt:lpstr>
      <vt:lpstr>_b934b5c4_3a3d_4290_b4f5_665f1fa1d8f9</vt:lpstr>
      <vt:lpstr>_b9568051_a72c_4c87_bd12_0a431f6a32e6</vt:lpstr>
      <vt:lpstr>_b9c6b527_c2c5_4200_bb21_b9257f2bb2c1</vt:lpstr>
      <vt:lpstr>_ba991538_8d20_47dc_8a22_03bf80508d2c</vt:lpstr>
      <vt:lpstr>_bcc44ce4_7811_4a37_b19a_adb1c9975c5c</vt:lpstr>
      <vt:lpstr>_bd8c6a42_6cde_4c17_9f1a_04e7b83fd063</vt:lpstr>
      <vt:lpstr>_bde8eea6_59dc_41d3_9c11_f259a774807f</vt:lpstr>
      <vt:lpstr>_bdfc469c_2579_427e_b601_2c7e407ccd8f</vt:lpstr>
      <vt:lpstr>_be50546c_31c0_486d_bfdf_73f44f0cb8fc</vt:lpstr>
      <vt:lpstr>_be67395e_f578_42fc_bfe7_912f09db8571</vt:lpstr>
      <vt:lpstr>_bef2cdda_6c4d_45cf_b550_ea24e68795bf</vt:lpstr>
      <vt:lpstr>_bf857707_f3ed_43ba_b26e_78e553c3b599</vt:lpstr>
      <vt:lpstr>_c021eee3_85ca_4b4c_871f_c2ca4000adb3</vt:lpstr>
      <vt:lpstr>_c09ae89d_1f51_4131_96da_81f77c2a8612</vt:lpstr>
      <vt:lpstr>_c1e3d9da_0aa8_4938_92fd_28ad968bd219</vt:lpstr>
      <vt:lpstr>_c203bb8b_fb5b_4846_b4c2_944ce13f32a1</vt:lpstr>
      <vt:lpstr>_c2cb0bb7_8726_465b_941d_b2ba7942b23a</vt:lpstr>
      <vt:lpstr>_c438aaa1_5662_46ac_b40e_79add5b8ca04</vt:lpstr>
      <vt:lpstr>_c54b79a9_16fb_4971_a35c_a5374fd294a1</vt:lpstr>
      <vt:lpstr>_c68c9230_a81a_494e_9d15_a3b3f7da6cca</vt:lpstr>
      <vt:lpstr>_c7239f8e_e972_4d0a_ac9c_049341720ca8</vt:lpstr>
      <vt:lpstr>_c811d6c6_78b7_497a_b948_2c1cd9a8b3fc</vt:lpstr>
      <vt:lpstr>_c86327a0_756e_47de_9960_fc50ad31348d</vt:lpstr>
      <vt:lpstr>_c904cc72_9432_420c_93d8_3f5f3946db88</vt:lpstr>
      <vt:lpstr>_c92aee90_9ab7_4c5b_90be_8f181e56b287</vt:lpstr>
      <vt:lpstr>_c9d79eb1_3994_43e1_b6a7_64405b440e20</vt:lpstr>
      <vt:lpstr>_ca2f1178_d2c3_4967_b806_edc7d837cc71</vt:lpstr>
      <vt:lpstr>_ca4ab06b_5324_40ab_a432_1139d7cb9e9a</vt:lpstr>
      <vt:lpstr>_cbe75001_1b1f_4684_b8fc_dd97cd572e08</vt:lpstr>
      <vt:lpstr>_cc652be8_c987_44b0_a7b8_b38f24a774fd</vt:lpstr>
      <vt:lpstr>_cf337c18_bbd6_41ea_aeb8_6889dc68b851</vt:lpstr>
      <vt:lpstr>_cfcb4c96_c88e_4a35_803a_a889e9dd7d09</vt:lpstr>
      <vt:lpstr>_d0af162b_ba98_4147_a6fc_7c6ff1aaf471</vt:lpstr>
      <vt:lpstr>_d0e6db09_4210_45d4_bc55_3258a5a7becd</vt:lpstr>
      <vt:lpstr>_d1020d70_3fc5_4f3c_998e_c1e32cc621f2</vt:lpstr>
      <vt:lpstr>_d24f669d_00e1_4357_b04c_2c97c933dfec</vt:lpstr>
      <vt:lpstr>_d3a30769_9e61_4d67_be66_32b431300821</vt:lpstr>
      <vt:lpstr>_d3eb7cad_d1db_4bc0_b960_bce22b805e0e</vt:lpstr>
      <vt:lpstr>_d407dcef_f967_4b37_9b98_a68a901a7a44</vt:lpstr>
      <vt:lpstr>_d41cf6ed_fe21_4aad_a880_5bf28d133b94</vt:lpstr>
      <vt:lpstr>_d55f73ea_40dd_46a0_b46b_1f915532d5da</vt:lpstr>
      <vt:lpstr>_d57e65c4_25a7_4d64_a885_cf577ee62283</vt:lpstr>
      <vt:lpstr>_d62bbd88_c7fe_4846_8ed9_76818d8946c8</vt:lpstr>
      <vt:lpstr>_d72177c9_4374_45f7_b5a5_f0b6222e9566</vt:lpstr>
      <vt:lpstr>_d87efec4_c031_4381_b43e_3ae3f8a86788</vt:lpstr>
      <vt:lpstr>_d8b44ed0_a865_499e_aa2c_09925ed64c24</vt:lpstr>
      <vt:lpstr>_d8f3b323_94ba_4c08_b760_0447353ff6ee</vt:lpstr>
      <vt:lpstr>_d8fd749f_f8d5_4232_b69a_8b62a79328ac</vt:lpstr>
      <vt:lpstr>_d9225ee9_4711_40fa_bb89_6747c9d62bad</vt:lpstr>
      <vt:lpstr>_d93c4c11_f795_4c65_88eb_c43040eba27e</vt:lpstr>
      <vt:lpstr>_da1fbc0d_b853_4aec_a0fa_4471ef7dbf35</vt:lpstr>
      <vt:lpstr>_daae6694_aad0_48b5_b679_94999f870976</vt:lpstr>
      <vt:lpstr>_db4e2d75_1080_4f7d_bbb6_279cfc0396d6</vt:lpstr>
      <vt:lpstr>_db554049_85ce_4129_b1fc_a4968be4421e</vt:lpstr>
      <vt:lpstr>_dbe1d51c_e6c5_4bb2_a9ef_e1ea7c79ffe4</vt:lpstr>
      <vt:lpstr>_dc25d21c_45d9_4b57_9fa2_820fd10faadb</vt:lpstr>
      <vt:lpstr>_dc2a7f24_ba27_4952_af95_2f5f2a447e95</vt:lpstr>
      <vt:lpstr>_dd5cbb23_508a_4a49_9ee3_de02706f296e</vt:lpstr>
      <vt:lpstr>_de8310b5_e4d3_4b94_b262_26a424148ac2</vt:lpstr>
      <vt:lpstr>_e0977557_e4c5_4ef4_9559_6de2a1c73a50</vt:lpstr>
      <vt:lpstr>_e0bc3c4f_03b9_401c_9444_2ae25857d1f6</vt:lpstr>
      <vt:lpstr>_e1369199_9199_4522_8093_a9305b6b0ad3</vt:lpstr>
      <vt:lpstr>_e1b18bf0_c01a_41f9_9d0f_7ff41a4c9212</vt:lpstr>
      <vt:lpstr>_e2f4a6c9_b971_491e_a3b4_1227bbe38c83</vt:lpstr>
      <vt:lpstr>_e3593433_048f_4c41_83d3_f74a839a639f</vt:lpstr>
      <vt:lpstr>_e3fd5f4b_01b0_4087_9e0e_fd0199800be6</vt:lpstr>
      <vt:lpstr>_e4b1e3b9_6a2a_43ea_8ece_3c48082dabab</vt:lpstr>
      <vt:lpstr>_e5e0e9c5_229b_41b4_a9b1_b5fd68f1f31c</vt:lpstr>
      <vt:lpstr>_e6620337_bf44_48f3_a7fd_0125cc2c6be7</vt:lpstr>
      <vt:lpstr>_e6d95e65_44bf_4846_b78f_816689d6036f</vt:lpstr>
      <vt:lpstr>_e87ea5ec_8175_4472_bb44_1f8c96df1ee4</vt:lpstr>
      <vt:lpstr>_e958af96_3743_4cf7_bdb7_42273b92aeda</vt:lpstr>
      <vt:lpstr>_ea0a6aff_050a_4e7c_bb67_efe887a6ff8c</vt:lpstr>
      <vt:lpstr>_ea72c56b_d1e9_4c5d_ba1d_cc707a1c7a52</vt:lpstr>
      <vt:lpstr>_eab21347_0473_4b4a_b4eb_6c1a24a63d27</vt:lpstr>
      <vt:lpstr>_eabb6097_6646_49fe_9d42_cce1d696601b</vt:lpstr>
      <vt:lpstr>_eac8e410_a131_431a_b1c9_590f4d486ca3</vt:lpstr>
      <vt:lpstr>_eb940844_13db_4509_a1c4_ff0a8c68abd7</vt:lpstr>
      <vt:lpstr>_ec317833_0071_4b2e_932c_62684bcb2384</vt:lpstr>
      <vt:lpstr>_ec76c0ec_f1db_41e2_a79d_43833dafa6c1</vt:lpstr>
      <vt:lpstr>_ed09b4d5_db81_4d6b_abe7_cdd26051ea3a</vt:lpstr>
      <vt:lpstr>_ed0f40d6_45a1_4737_908f_0fb3a2e7f6d7</vt:lpstr>
      <vt:lpstr>_edacc156_af86_4bf8_90dd_b9a22fc62817</vt:lpstr>
      <vt:lpstr>_eecf7cf0_e9be_48ee_b1b4_c9465f1f4e45</vt:lpstr>
      <vt:lpstr>_f01d1473_f9e7_453c_95a5_ada7b865eabb</vt:lpstr>
      <vt:lpstr>_f1c519aa_961b_42b6_a4f4_d9f451ddf622</vt:lpstr>
      <vt:lpstr>_f1de9552_9dee_457d_a62e_99567a2c1e69</vt:lpstr>
      <vt:lpstr>_f2045cc5_f4d7_4b1d_8aeb_d44e7918995b</vt:lpstr>
      <vt:lpstr>_f21c8db1_2baf_45f9_a210_b096e419362b</vt:lpstr>
      <vt:lpstr>_f25f0134_a952_4eb1_bd5d_4a854d76f318</vt:lpstr>
      <vt:lpstr>_f2e17f54_33e5_4fb3_8547_527de2a7d0ac</vt:lpstr>
      <vt:lpstr>_f3654abd_3fbc_41ef_a2e7_0d54ea478341</vt:lpstr>
      <vt:lpstr>_f3aa8cb8_9b47_4b8e_b8b6_eb980ce8ad79</vt:lpstr>
      <vt:lpstr>_f58d18c7_1d35_433b_a6a3_d9e3f83484c8</vt:lpstr>
      <vt:lpstr>_f597b0f5_0c73_475b_ae28_45f5ed40876e</vt:lpstr>
      <vt:lpstr>_f8d7ef06_1dee_470c_8158_06415f88b21a</vt:lpstr>
      <vt:lpstr>_f8da171f_1ef1_4701_824e_35a927e47c50</vt:lpstr>
      <vt:lpstr>_f9a537b9_3e07_436d_978d_cc0a4695b6eb</vt:lpstr>
      <vt:lpstr>_fba43122_7879_4bc6_ab59_ece879d4dafd</vt:lpstr>
      <vt:lpstr>_fccfb4fa_0a30_41be_9334_74bc5779fbd3</vt:lpstr>
      <vt:lpstr>_fd286dae_26cb_4aad_a5f8_c4e877a2e920</vt:lpstr>
      <vt:lpstr>_fdaed59b_d483_4f18_8960_9dec90ac9bf3</vt:lpstr>
      <vt:lpstr>_fe1fc4f2_e57c_4328_acb9_6e901a0a2e1c</vt:lpstr>
      <vt:lpstr>_fe54ad0d_3f3e_403b_8c5a_3ee1b37390d2</vt:lpstr>
      <vt:lpstr>_ff85bbe8_e093_4bde_9ecb_ca8f310bef73</vt:lpstr>
      <vt:lpstr>_ff85dfd2_7a0e_4ec1_ada1_39980e5d1634</vt:lpstr>
      <vt:lpstr>AIM_Coverage_Disaggregation__c.AIM_Year__c</vt:lpstr>
      <vt:lpstr>AIM_Coverage_Indicator__c.AIM_Deactivate_Indicator__c</vt:lpstr>
      <vt:lpstr>AIM_Coverage_Indicator__c.AIM_Geographic_Coverage__c</vt:lpstr>
      <vt:lpstr>AIM_Coverage_Indicator__c.AIM_Rating_Cumulation_Type__c</vt:lpstr>
      <vt:lpstr>AIM_Coverage_Indicator__c.AIM_Year__c</vt:lpstr>
      <vt:lpstr>AIM_Coverage_Indicator_Targets_Results__c.AIM_Mark_if_target_is_TBD__c</vt:lpstr>
      <vt:lpstr>AIM_Grant_Revision__c.aim_revision_type__c</vt:lpstr>
      <vt:lpstr>AIM_Impact_Disaggregation__c.AIM_Baseline_Year__c</vt:lpstr>
      <vt:lpstr>AIM_Impact_Indicator__c.AIM_Baseline_Year__c</vt:lpstr>
      <vt:lpstr>AIM_Impact_Indicator__c.AIM_Deactivate_indicator__c</vt:lpstr>
      <vt:lpstr>AIM_Impact_Indicator_Targets_Results__c.AIM_Mark_if_target_is_TBD__c</vt:lpstr>
      <vt:lpstr>AIM_Impact_Indicator_Targets_Results__c.AIM_Year_of_Target__c</vt:lpstr>
      <vt:lpstr>AIM_Key_Activity_Milestone__c.AIM_De_activate_Key_Activity__c</vt:lpstr>
      <vt:lpstr>AIM_Outcome_Disaggregation__c.AIM_Baseline_Year__c</vt:lpstr>
      <vt:lpstr>AIM_Outcome_Indicator__c.AIM_Baseline_Year__c</vt:lpstr>
      <vt:lpstr>AIM_Outcome_Indicator__c.AIM_Deactivate_indicator__c</vt:lpstr>
      <vt:lpstr>AIM_Outcome_Indicator_Targets_Result__c.AIM_Mark_if_target_is_TBD__c</vt:lpstr>
      <vt:lpstr>AIM_Outcome_Indicator_Targets_Result__c.AIM_Year_of_Target__c</vt:lpstr>
      <vt:lpstr>CoverageColumn</vt:lpstr>
      <vt:lpstr>CoverageStart</vt:lpstr>
      <vt:lpstr>KeyActivityColumn</vt:lpstr>
      <vt:lpstr>KeyActivityStart</vt:lpstr>
      <vt:lpstr>'Coverage Indicators - Section D'!List</vt:lpstr>
      <vt:lpstr>List</vt:lpstr>
      <vt:lpstr>ModuleColumn</vt:lpstr>
      <vt:lpstr>ModuleStart</vt:lpstr>
      <vt:lpstr>PICKLISTKEYVALUEPAIR</vt:lpstr>
      <vt:lpstr>XAuthorInvalidPicklistData</vt:lpstr>
      <vt:lpstr>'Account Role'!Извлечь</vt:lpstr>
      <vt:lpstr>' Disaggregation - Section E'!Область_печати</vt:lpstr>
      <vt:lpstr>'Coverage Indicators - Section D'!Область_печати</vt:lpstr>
      <vt:lpstr>'Impact Indicators - Section B'!Область_печати</vt:lpstr>
      <vt:lpstr>'Outcome Indicators - Section C'!Область_печати</vt:lpstr>
      <vt:lpstr>'Overview - Section A'!Область_печати</vt:lpstr>
      <vt:lpstr>'Print View'!Область_печати</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Tanaka Ndowa</dc:creator>
  <cp:lastModifiedBy>Valentina Sorokina</cp:lastModifiedBy>
  <cp:lastPrinted>2017-08-21T16:24:00Z</cp:lastPrinted>
  <dcterms:created xsi:type="dcterms:W3CDTF">2016-09-24T07:20:04Z</dcterms:created>
  <dcterms:modified xsi:type="dcterms:W3CDTF">2017-12-25T05:50:52Z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BUILDER_RUNTIME_FILE">
    <vt:lpwstr>true</vt:lpwstr>
  </property>
</Properties>
</file>